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pivotTables/pivotTable5.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8cda9ab24a6aa021/Pictures/1_Prathiksha/Desktop/excel project/"/>
    </mc:Choice>
  </mc:AlternateContent>
  <xr:revisionPtr revIDLastSave="0" documentId="8_{DA41206D-B774-4365-844E-8F4076CFC025}" xr6:coauthVersionLast="47" xr6:coauthVersionMax="47" xr10:uidLastSave="{00000000-0000-0000-0000-000000000000}"/>
  <bookViews>
    <workbookView xWindow="-110" yWindow="-110" windowWidth="19420" windowHeight="10300" tabRatio="500" xr2:uid="{00000000-000D-0000-FFFF-FFFF00000000}"/>
  </bookViews>
  <sheets>
    <sheet name="dash board" sheetId="17" r:id="rId1"/>
    <sheet name="Categories" sheetId="2" r:id="rId2"/>
    <sheet name="Regions" sheetId="3" r:id="rId3"/>
    <sheet name="Products" sheetId="4" r:id="rId4"/>
    <sheet name="Customers" sheetId="5" r:id="rId5"/>
    <sheet name="Sheet2" sheetId="12" r:id="rId6"/>
    <sheet name="Sheet3" sheetId="13" r:id="rId7"/>
    <sheet name="Sheet5" sheetId="15" r:id="rId8"/>
    <sheet name="Sheet10" sheetId="20" r:id="rId9"/>
    <sheet name="Orders" sheetId="6" r:id="rId10"/>
    <sheet name="Sheet4" sheetId="14" r:id="rId11"/>
    <sheet name="Sales" sheetId="7" r:id="rId12"/>
    <sheet name="Delivery" sheetId="8" r:id="rId13"/>
    <sheet name="Returns" sheetId="9" r:id="rId14"/>
    <sheet name="Metrics" sheetId="10" r:id="rId15"/>
    <sheet name="Sheet1" sheetId="11" r:id="rId16"/>
    <sheet name="README" sheetId="18" r:id="rId17"/>
  </sheets>
  <definedNames>
    <definedName name="Slicer_RegionName">#N/A</definedName>
  </definedNames>
  <calcPr calcId="191029"/>
  <pivotCaches>
    <pivotCache cacheId="0" r:id="rId18"/>
    <pivotCache cacheId="1" r:id="rId19"/>
  </pivotCaches>
  <fileRecoveryPr repairLoad="1"/>
  <extLs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17" l="1"/>
  <c r="F4" i="17"/>
  <c r="J4" i="17"/>
  <c r="N4" i="17"/>
  <c r="N2" i="6"/>
  <c r="L2" i="6"/>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L252" i="6"/>
  <c r="L253" i="6"/>
  <c r="L254" i="6"/>
  <c r="L255" i="6"/>
  <c r="L256" i="6"/>
  <c r="L257" i="6"/>
  <c r="L258" i="6"/>
  <c r="L259" i="6"/>
  <c r="L260" i="6"/>
  <c r="L261" i="6"/>
  <c r="L262" i="6"/>
  <c r="L263" i="6"/>
  <c r="L264" i="6"/>
  <c r="L265" i="6"/>
  <c r="L266" i="6"/>
  <c r="L267" i="6"/>
  <c r="L268" i="6"/>
  <c r="L269" i="6"/>
  <c r="L270" i="6"/>
  <c r="L271" i="6"/>
  <c r="L272" i="6"/>
  <c r="L273" i="6"/>
  <c r="L274" i="6"/>
  <c r="L275" i="6"/>
  <c r="L276" i="6"/>
  <c r="L277" i="6"/>
  <c r="L278" i="6"/>
  <c r="L279" i="6"/>
  <c r="L280" i="6"/>
  <c r="L281" i="6"/>
  <c r="L282" i="6"/>
  <c r="L283" i="6"/>
  <c r="L284" i="6"/>
  <c r="L285" i="6"/>
  <c r="L286" i="6"/>
  <c r="L287" i="6"/>
  <c r="L288" i="6"/>
  <c r="L289" i="6"/>
  <c r="L290" i="6"/>
  <c r="L291" i="6"/>
  <c r="L292" i="6"/>
  <c r="L293" i="6"/>
  <c r="L294" i="6"/>
  <c r="L295" i="6"/>
  <c r="L296" i="6"/>
  <c r="L297" i="6"/>
  <c r="L298" i="6"/>
  <c r="L299" i="6"/>
  <c r="L300" i="6"/>
  <c r="L301" i="6"/>
  <c r="L302" i="6"/>
  <c r="L303" i="6"/>
  <c r="L304" i="6"/>
  <c r="L305" i="6"/>
  <c r="L306" i="6"/>
  <c r="L307" i="6"/>
  <c r="L308" i="6"/>
  <c r="L309" i="6"/>
  <c r="L310" i="6"/>
  <c r="L311" i="6"/>
  <c r="L312" i="6"/>
  <c r="L313" i="6"/>
  <c r="L314" i="6"/>
  <c r="L315" i="6"/>
  <c r="L316" i="6"/>
  <c r="L317" i="6"/>
  <c r="L318" i="6"/>
  <c r="L319" i="6"/>
  <c r="L320" i="6"/>
  <c r="L321" i="6"/>
  <c r="L322" i="6"/>
  <c r="L323" i="6"/>
  <c r="L324" i="6"/>
  <c r="L325" i="6"/>
  <c r="L326" i="6"/>
  <c r="L327" i="6"/>
  <c r="L328" i="6"/>
  <c r="L329" i="6"/>
  <c r="L330" i="6"/>
  <c r="L331" i="6"/>
  <c r="L332" i="6"/>
  <c r="L333" i="6"/>
  <c r="L334" i="6"/>
  <c r="L335" i="6"/>
  <c r="L336" i="6"/>
  <c r="L337" i="6"/>
  <c r="L338" i="6"/>
  <c r="L339" i="6"/>
  <c r="L340" i="6"/>
  <c r="L341" i="6"/>
  <c r="L342" i="6"/>
  <c r="L343" i="6"/>
  <c r="L344" i="6"/>
  <c r="L345" i="6"/>
  <c r="L346" i="6"/>
  <c r="L347" i="6"/>
  <c r="L348" i="6"/>
  <c r="L349" i="6"/>
  <c r="L350" i="6"/>
  <c r="L351" i="6"/>
  <c r="L352" i="6"/>
  <c r="L353" i="6"/>
  <c r="L354" i="6"/>
  <c r="L355" i="6"/>
  <c r="L356" i="6"/>
  <c r="L357" i="6"/>
  <c r="L358" i="6"/>
  <c r="L359" i="6"/>
  <c r="L360" i="6"/>
  <c r="L361" i="6"/>
  <c r="L362" i="6"/>
  <c r="L363" i="6"/>
  <c r="L364" i="6"/>
  <c r="L365" i="6"/>
  <c r="L366" i="6"/>
  <c r="L367" i="6"/>
  <c r="L368" i="6"/>
  <c r="L369" i="6"/>
  <c r="L370" i="6"/>
  <c r="L371" i="6"/>
  <c r="L372" i="6"/>
  <c r="L373" i="6"/>
  <c r="L374" i="6"/>
  <c r="L375" i="6"/>
  <c r="L376" i="6"/>
  <c r="L377" i="6"/>
  <c r="L378" i="6"/>
  <c r="L379" i="6"/>
  <c r="L380" i="6"/>
  <c r="L381" i="6"/>
  <c r="L382" i="6"/>
  <c r="L383" i="6"/>
  <c r="L384" i="6"/>
  <c r="L385" i="6"/>
  <c r="L386" i="6"/>
  <c r="L387" i="6"/>
  <c r="L388" i="6"/>
  <c r="L389" i="6"/>
  <c r="L390" i="6"/>
  <c r="L391" i="6"/>
  <c r="L392" i="6"/>
  <c r="L393" i="6"/>
  <c r="L394" i="6"/>
  <c r="L395" i="6"/>
  <c r="L396" i="6"/>
  <c r="L397" i="6"/>
  <c r="L398" i="6"/>
  <c r="L399" i="6"/>
  <c r="L400" i="6"/>
  <c r="L401" i="6"/>
  <c r="L402" i="6"/>
  <c r="L403" i="6"/>
  <c r="L404" i="6"/>
  <c r="L405" i="6"/>
  <c r="L406" i="6"/>
  <c r="L407" i="6"/>
  <c r="L408" i="6"/>
  <c r="L409" i="6"/>
  <c r="L410" i="6"/>
  <c r="L411" i="6"/>
  <c r="L412" i="6"/>
  <c r="L413" i="6"/>
  <c r="L414" i="6"/>
  <c r="L415" i="6"/>
  <c r="L416" i="6"/>
  <c r="L417" i="6"/>
  <c r="L418" i="6"/>
  <c r="L419" i="6"/>
  <c r="L420" i="6"/>
  <c r="L421" i="6"/>
  <c r="L422" i="6"/>
  <c r="L423" i="6"/>
  <c r="L424" i="6"/>
  <c r="L425" i="6"/>
  <c r="L426" i="6"/>
  <c r="L427" i="6"/>
  <c r="L428" i="6"/>
  <c r="L429" i="6"/>
  <c r="L430" i="6"/>
  <c r="L431" i="6"/>
  <c r="L432" i="6"/>
  <c r="L433" i="6"/>
  <c r="L434" i="6"/>
  <c r="L435" i="6"/>
  <c r="L436" i="6"/>
  <c r="L437" i="6"/>
  <c r="L438" i="6"/>
  <c r="L439" i="6"/>
  <c r="L440" i="6"/>
  <c r="L441" i="6"/>
  <c r="L442" i="6"/>
  <c r="L443" i="6"/>
  <c r="L444" i="6"/>
  <c r="L445" i="6"/>
  <c r="L446" i="6"/>
  <c r="L447" i="6"/>
  <c r="L448" i="6"/>
  <c r="L449" i="6"/>
  <c r="L450" i="6"/>
  <c r="L451" i="6"/>
  <c r="L452" i="6"/>
  <c r="L453" i="6"/>
  <c r="L454" i="6"/>
  <c r="L455" i="6"/>
  <c r="L456" i="6"/>
  <c r="L457" i="6"/>
  <c r="L458" i="6"/>
  <c r="L459" i="6"/>
  <c r="L460" i="6"/>
  <c r="L461" i="6"/>
  <c r="L462" i="6"/>
  <c r="L463" i="6"/>
  <c r="L464" i="6"/>
  <c r="L465" i="6"/>
  <c r="L466" i="6"/>
  <c r="L467" i="6"/>
  <c r="L468" i="6"/>
  <c r="L469" i="6"/>
  <c r="L470" i="6"/>
  <c r="L471" i="6"/>
  <c r="L472" i="6"/>
  <c r="L473" i="6"/>
  <c r="L474" i="6"/>
  <c r="L475" i="6"/>
  <c r="L476" i="6"/>
  <c r="L477" i="6"/>
  <c r="L478" i="6"/>
  <c r="L479" i="6"/>
  <c r="L480" i="6"/>
  <c r="L481" i="6"/>
  <c r="L482" i="6"/>
  <c r="L483" i="6"/>
  <c r="L484" i="6"/>
  <c r="L485" i="6"/>
  <c r="L486" i="6"/>
  <c r="L487" i="6"/>
  <c r="L488" i="6"/>
  <c r="L489" i="6"/>
  <c r="L490" i="6"/>
  <c r="L491" i="6"/>
  <c r="L492" i="6"/>
  <c r="L493" i="6"/>
  <c r="L494" i="6"/>
  <c r="L495" i="6"/>
  <c r="L496" i="6"/>
  <c r="L497" i="6"/>
  <c r="L498" i="6"/>
  <c r="L499" i="6"/>
  <c r="L500" i="6"/>
  <c r="L501" i="6"/>
  <c r="L502" i="6"/>
  <c r="L503" i="6"/>
  <c r="L504" i="6"/>
  <c r="L505" i="6"/>
  <c r="L506" i="6"/>
  <c r="L507" i="6"/>
  <c r="L508" i="6"/>
  <c r="L509" i="6"/>
  <c r="L510" i="6"/>
  <c r="L511" i="6"/>
  <c r="L512" i="6"/>
  <c r="L513" i="6"/>
  <c r="L514" i="6"/>
  <c r="L515" i="6"/>
  <c r="L516" i="6"/>
  <c r="L517" i="6"/>
  <c r="L518" i="6"/>
  <c r="L519" i="6"/>
  <c r="L520" i="6"/>
  <c r="L521" i="6"/>
  <c r="L522" i="6"/>
  <c r="L523" i="6"/>
  <c r="L524" i="6"/>
  <c r="L525" i="6"/>
  <c r="L526" i="6"/>
  <c r="L527" i="6"/>
  <c r="L528" i="6"/>
  <c r="L529" i="6"/>
  <c r="L530" i="6"/>
  <c r="L531" i="6"/>
  <c r="L532" i="6"/>
  <c r="L533" i="6"/>
  <c r="L534" i="6"/>
  <c r="L535" i="6"/>
  <c r="L536" i="6"/>
  <c r="L537" i="6"/>
  <c r="L538" i="6"/>
  <c r="L539" i="6"/>
  <c r="L540" i="6"/>
  <c r="L541" i="6"/>
  <c r="L542" i="6"/>
  <c r="L543" i="6"/>
  <c r="L544" i="6"/>
  <c r="L545" i="6"/>
  <c r="L546" i="6"/>
  <c r="L547" i="6"/>
  <c r="L548" i="6"/>
  <c r="L549" i="6"/>
  <c r="L550" i="6"/>
  <c r="L551" i="6"/>
  <c r="L552" i="6"/>
  <c r="L553" i="6"/>
  <c r="L554" i="6"/>
  <c r="L555" i="6"/>
  <c r="L556" i="6"/>
  <c r="L557" i="6"/>
  <c r="L558" i="6"/>
  <c r="L559" i="6"/>
  <c r="L560" i="6"/>
  <c r="L561" i="6"/>
  <c r="L562" i="6"/>
  <c r="L563" i="6"/>
  <c r="L564" i="6"/>
  <c r="L565" i="6"/>
  <c r="L566" i="6"/>
  <c r="L567" i="6"/>
  <c r="L568" i="6"/>
  <c r="L569" i="6"/>
  <c r="L570" i="6"/>
  <c r="L571" i="6"/>
  <c r="L572" i="6"/>
  <c r="L573" i="6"/>
  <c r="L574" i="6"/>
  <c r="L575" i="6"/>
  <c r="L576" i="6"/>
  <c r="L577" i="6"/>
  <c r="L578" i="6"/>
  <c r="L579" i="6"/>
  <c r="L580" i="6"/>
  <c r="L581" i="6"/>
  <c r="L582" i="6"/>
  <c r="L583" i="6"/>
  <c r="L584" i="6"/>
  <c r="L585" i="6"/>
  <c r="L586" i="6"/>
  <c r="L587" i="6"/>
  <c r="L588" i="6"/>
  <c r="L589" i="6"/>
  <c r="L590" i="6"/>
  <c r="L591" i="6"/>
  <c r="L592" i="6"/>
  <c r="L593" i="6"/>
  <c r="L594" i="6"/>
  <c r="L595" i="6"/>
  <c r="L596" i="6"/>
  <c r="L597" i="6"/>
  <c r="L598" i="6"/>
  <c r="L599" i="6"/>
  <c r="L600" i="6"/>
  <c r="L601" i="6"/>
  <c r="L602" i="6"/>
  <c r="L603" i="6"/>
  <c r="L604" i="6"/>
  <c r="L605" i="6"/>
  <c r="L606" i="6"/>
  <c r="L607" i="6"/>
  <c r="L608" i="6"/>
  <c r="L609" i="6"/>
  <c r="L610" i="6"/>
  <c r="L611" i="6"/>
  <c r="L612" i="6"/>
  <c r="L613" i="6"/>
  <c r="L614" i="6"/>
  <c r="L615" i="6"/>
  <c r="L616" i="6"/>
  <c r="L617" i="6"/>
  <c r="L618" i="6"/>
  <c r="L619" i="6"/>
  <c r="L620" i="6"/>
  <c r="L621" i="6"/>
  <c r="L622" i="6"/>
  <c r="L623" i="6"/>
  <c r="L624" i="6"/>
  <c r="L625" i="6"/>
  <c r="L626" i="6"/>
  <c r="L627" i="6"/>
  <c r="L628" i="6"/>
  <c r="L629" i="6"/>
  <c r="L630" i="6"/>
  <c r="L631" i="6"/>
  <c r="L632" i="6"/>
  <c r="L633" i="6"/>
  <c r="L634" i="6"/>
  <c r="L635" i="6"/>
  <c r="L636" i="6"/>
  <c r="L637" i="6"/>
  <c r="L638" i="6"/>
  <c r="L639" i="6"/>
  <c r="L640" i="6"/>
  <c r="L641" i="6"/>
  <c r="L642" i="6"/>
  <c r="L643" i="6"/>
  <c r="L644" i="6"/>
  <c r="L645" i="6"/>
  <c r="L646" i="6"/>
  <c r="L647" i="6"/>
  <c r="L648" i="6"/>
  <c r="L649" i="6"/>
  <c r="L650" i="6"/>
  <c r="L651" i="6"/>
  <c r="L652" i="6"/>
  <c r="L653" i="6"/>
  <c r="L654" i="6"/>
  <c r="L655" i="6"/>
  <c r="L656" i="6"/>
  <c r="L657" i="6"/>
  <c r="L658" i="6"/>
  <c r="L659" i="6"/>
  <c r="L660" i="6"/>
  <c r="L661" i="6"/>
  <c r="L662" i="6"/>
  <c r="L663" i="6"/>
  <c r="L664" i="6"/>
  <c r="L665" i="6"/>
  <c r="L666" i="6"/>
  <c r="L667" i="6"/>
  <c r="L668" i="6"/>
  <c r="L669" i="6"/>
  <c r="L670" i="6"/>
  <c r="L671" i="6"/>
  <c r="L672" i="6"/>
  <c r="L673" i="6"/>
  <c r="L674" i="6"/>
  <c r="L675" i="6"/>
  <c r="L676" i="6"/>
  <c r="L677" i="6"/>
  <c r="L678" i="6"/>
  <c r="L679" i="6"/>
  <c r="L680" i="6"/>
  <c r="L681" i="6"/>
  <c r="L682" i="6"/>
  <c r="L683" i="6"/>
  <c r="L684" i="6"/>
  <c r="L685" i="6"/>
  <c r="L686" i="6"/>
  <c r="L687" i="6"/>
  <c r="L688" i="6"/>
  <c r="L689" i="6"/>
  <c r="L690" i="6"/>
  <c r="L691" i="6"/>
  <c r="L692" i="6"/>
  <c r="L693" i="6"/>
  <c r="L694" i="6"/>
  <c r="L695" i="6"/>
  <c r="L696" i="6"/>
  <c r="L697" i="6"/>
  <c r="L698" i="6"/>
  <c r="L699" i="6"/>
  <c r="L700" i="6"/>
  <c r="L701" i="6"/>
  <c r="L702" i="6"/>
  <c r="L703" i="6"/>
  <c r="L704" i="6"/>
  <c r="L705" i="6"/>
  <c r="L706" i="6"/>
  <c r="L707" i="6"/>
  <c r="L708" i="6"/>
  <c r="L709" i="6"/>
  <c r="L710" i="6"/>
  <c r="L711" i="6"/>
  <c r="L712" i="6"/>
  <c r="L713" i="6"/>
  <c r="L714" i="6"/>
  <c r="L715" i="6"/>
  <c r="L716" i="6"/>
  <c r="L717" i="6"/>
  <c r="L718" i="6"/>
  <c r="L719" i="6"/>
  <c r="L720" i="6"/>
  <c r="L721" i="6"/>
  <c r="L722" i="6"/>
  <c r="L723" i="6"/>
  <c r="L724" i="6"/>
  <c r="L725" i="6"/>
  <c r="L726" i="6"/>
  <c r="L727" i="6"/>
  <c r="L728" i="6"/>
  <c r="L729" i="6"/>
  <c r="L730" i="6"/>
  <c r="L731" i="6"/>
  <c r="L732" i="6"/>
  <c r="L733" i="6"/>
  <c r="L734" i="6"/>
  <c r="L735" i="6"/>
  <c r="L736" i="6"/>
  <c r="L737" i="6"/>
  <c r="L738" i="6"/>
  <c r="L739" i="6"/>
  <c r="L740" i="6"/>
  <c r="L741" i="6"/>
  <c r="L742" i="6"/>
  <c r="L743" i="6"/>
  <c r="L744" i="6"/>
  <c r="L745" i="6"/>
  <c r="L746" i="6"/>
  <c r="L747" i="6"/>
  <c r="L748" i="6"/>
  <c r="L749" i="6"/>
  <c r="L750" i="6"/>
  <c r="L751" i="6"/>
  <c r="L752" i="6"/>
  <c r="L753" i="6"/>
  <c r="L754" i="6"/>
  <c r="L755" i="6"/>
  <c r="L756" i="6"/>
  <c r="L757" i="6"/>
  <c r="L758" i="6"/>
  <c r="L759" i="6"/>
  <c r="L760" i="6"/>
  <c r="L761" i="6"/>
  <c r="L762" i="6"/>
  <c r="L763" i="6"/>
  <c r="L764" i="6"/>
  <c r="L765" i="6"/>
  <c r="L766" i="6"/>
  <c r="L767" i="6"/>
  <c r="L768" i="6"/>
  <c r="L769" i="6"/>
  <c r="L770" i="6"/>
  <c r="L771" i="6"/>
  <c r="L772" i="6"/>
  <c r="L773" i="6"/>
  <c r="L774" i="6"/>
  <c r="L775" i="6"/>
  <c r="L776" i="6"/>
  <c r="L777" i="6"/>
  <c r="L778" i="6"/>
  <c r="L779" i="6"/>
  <c r="L780" i="6"/>
  <c r="L781" i="6"/>
  <c r="L782" i="6"/>
  <c r="L783" i="6"/>
  <c r="L784" i="6"/>
  <c r="L785" i="6"/>
  <c r="L786" i="6"/>
  <c r="L787" i="6"/>
  <c r="L788" i="6"/>
  <c r="L789" i="6"/>
  <c r="L790" i="6"/>
  <c r="L791" i="6"/>
  <c r="L792" i="6"/>
  <c r="L793" i="6"/>
  <c r="L794" i="6"/>
  <c r="L795" i="6"/>
  <c r="L796" i="6"/>
  <c r="L797" i="6"/>
  <c r="L798" i="6"/>
  <c r="L799" i="6"/>
  <c r="L800" i="6"/>
  <c r="L801" i="6"/>
  <c r="L802" i="6"/>
  <c r="L803" i="6"/>
  <c r="L804" i="6"/>
  <c r="L805" i="6"/>
  <c r="L806" i="6"/>
  <c r="L807" i="6"/>
  <c r="L808" i="6"/>
  <c r="L809" i="6"/>
  <c r="L810" i="6"/>
  <c r="L811" i="6"/>
  <c r="L812" i="6"/>
  <c r="L813" i="6"/>
  <c r="L814" i="6"/>
  <c r="L815" i="6"/>
  <c r="L816" i="6"/>
  <c r="L817" i="6"/>
  <c r="L818" i="6"/>
  <c r="L819" i="6"/>
  <c r="L820" i="6"/>
  <c r="L821" i="6"/>
  <c r="L822" i="6"/>
  <c r="L823" i="6"/>
  <c r="L824" i="6"/>
  <c r="L825" i="6"/>
  <c r="L826" i="6"/>
  <c r="L827" i="6"/>
  <c r="L828" i="6"/>
  <c r="L829" i="6"/>
  <c r="L830" i="6"/>
  <c r="L831" i="6"/>
  <c r="L832" i="6"/>
  <c r="L833" i="6"/>
  <c r="L834" i="6"/>
  <c r="L835" i="6"/>
  <c r="L836" i="6"/>
  <c r="L837" i="6"/>
  <c r="L838" i="6"/>
  <c r="L839" i="6"/>
  <c r="L840" i="6"/>
  <c r="L841" i="6"/>
  <c r="L842" i="6"/>
  <c r="L843" i="6"/>
  <c r="L844" i="6"/>
  <c r="L845" i="6"/>
  <c r="L846" i="6"/>
  <c r="L847" i="6"/>
  <c r="L848" i="6"/>
  <c r="L849" i="6"/>
  <c r="L850" i="6"/>
  <c r="L851" i="6"/>
  <c r="L852" i="6"/>
  <c r="L853" i="6"/>
  <c r="L854" i="6"/>
  <c r="L855" i="6"/>
  <c r="L856" i="6"/>
  <c r="L857" i="6"/>
  <c r="L858" i="6"/>
  <c r="L859" i="6"/>
  <c r="L860" i="6"/>
  <c r="L861" i="6"/>
  <c r="L862" i="6"/>
  <c r="L863" i="6"/>
  <c r="L864" i="6"/>
  <c r="L865" i="6"/>
  <c r="L866" i="6"/>
  <c r="L867" i="6"/>
  <c r="L868" i="6"/>
  <c r="L869" i="6"/>
  <c r="L870" i="6"/>
  <c r="L871" i="6"/>
  <c r="L872" i="6"/>
  <c r="L873" i="6"/>
  <c r="L874" i="6"/>
  <c r="L875" i="6"/>
  <c r="L876" i="6"/>
  <c r="L877" i="6"/>
  <c r="L878" i="6"/>
  <c r="L879" i="6"/>
  <c r="L880" i="6"/>
  <c r="L881" i="6"/>
  <c r="L882" i="6"/>
  <c r="L883" i="6"/>
  <c r="L884" i="6"/>
  <c r="L885" i="6"/>
  <c r="L886" i="6"/>
  <c r="L887" i="6"/>
  <c r="L888" i="6"/>
  <c r="L889" i="6"/>
  <c r="L890" i="6"/>
  <c r="L891" i="6"/>
  <c r="L892" i="6"/>
  <c r="L893" i="6"/>
  <c r="L894" i="6"/>
  <c r="L895" i="6"/>
  <c r="L896" i="6"/>
  <c r="L897" i="6"/>
  <c r="L898" i="6"/>
  <c r="L899" i="6"/>
  <c r="L900" i="6"/>
  <c r="L901" i="6"/>
  <c r="L902" i="6"/>
  <c r="L903" i="6"/>
  <c r="L904" i="6"/>
  <c r="L905" i="6"/>
  <c r="L906" i="6"/>
  <c r="L907" i="6"/>
  <c r="L908" i="6"/>
  <c r="L909" i="6"/>
  <c r="L910" i="6"/>
  <c r="L911" i="6"/>
  <c r="L912" i="6"/>
  <c r="L913" i="6"/>
  <c r="L914" i="6"/>
  <c r="L915" i="6"/>
  <c r="L916" i="6"/>
  <c r="L917" i="6"/>
  <c r="L918" i="6"/>
  <c r="L919" i="6"/>
  <c r="L920" i="6"/>
  <c r="L921" i="6"/>
  <c r="L922" i="6"/>
  <c r="L923" i="6"/>
  <c r="L924" i="6"/>
  <c r="L925" i="6"/>
  <c r="L926" i="6"/>
  <c r="L927" i="6"/>
  <c r="L928" i="6"/>
  <c r="L929" i="6"/>
  <c r="L930" i="6"/>
  <c r="L931" i="6"/>
  <c r="L932" i="6"/>
  <c r="L933" i="6"/>
  <c r="L934" i="6"/>
  <c r="L935" i="6"/>
  <c r="L936" i="6"/>
  <c r="L937" i="6"/>
  <c r="L938" i="6"/>
  <c r="L939" i="6"/>
  <c r="L940" i="6"/>
  <c r="L941" i="6"/>
  <c r="L942" i="6"/>
  <c r="L943" i="6"/>
  <c r="L944" i="6"/>
  <c r="L945" i="6"/>
  <c r="L946" i="6"/>
  <c r="L947" i="6"/>
  <c r="L948" i="6"/>
  <c r="L949" i="6"/>
  <c r="L950" i="6"/>
  <c r="L951" i="6"/>
  <c r="L952" i="6"/>
  <c r="L953" i="6"/>
  <c r="L954" i="6"/>
  <c r="L955" i="6"/>
  <c r="L956" i="6"/>
  <c r="L957" i="6"/>
  <c r="L958" i="6"/>
  <c r="L959" i="6"/>
  <c r="L960" i="6"/>
  <c r="L961" i="6"/>
  <c r="L962" i="6"/>
  <c r="L963" i="6"/>
  <c r="L964" i="6"/>
  <c r="L965" i="6"/>
  <c r="L966" i="6"/>
  <c r="L967" i="6"/>
  <c r="L968" i="6"/>
  <c r="L969" i="6"/>
  <c r="L970" i="6"/>
  <c r="L971" i="6"/>
  <c r="L972" i="6"/>
  <c r="L973" i="6"/>
  <c r="L974" i="6"/>
  <c r="L975" i="6"/>
  <c r="L976" i="6"/>
  <c r="L977" i="6"/>
  <c r="L978" i="6"/>
  <c r="L979" i="6"/>
  <c r="L980" i="6"/>
  <c r="L981" i="6"/>
  <c r="L982" i="6"/>
  <c r="L983" i="6"/>
  <c r="L984" i="6"/>
  <c r="L985" i="6"/>
  <c r="L986" i="6"/>
  <c r="L987" i="6"/>
  <c r="L988" i="6"/>
  <c r="L989" i="6"/>
  <c r="L990" i="6"/>
  <c r="L991" i="6"/>
  <c r="L992" i="6"/>
  <c r="L993" i="6"/>
  <c r="L994" i="6"/>
  <c r="L995" i="6"/>
  <c r="L996" i="6"/>
  <c r="L997" i="6"/>
  <c r="L998" i="6"/>
  <c r="L999" i="6"/>
  <c r="L1000" i="6"/>
  <c r="L1001" i="6"/>
  <c r="L1002" i="6"/>
  <c r="L1003" i="6"/>
  <c r="L1004" i="6"/>
  <c r="L1005" i="6"/>
  <c r="L1006" i="6"/>
  <c r="L1007" i="6"/>
  <c r="L1008" i="6"/>
  <c r="L1009" i="6"/>
  <c r="L1010" i="6"/>
  <c r="L1011" i="6"/>
  <c r="L1012" i="6"/>
  <c r="L1013" i="6"/>
  <c r="L1014" i="6"/>
  <c r="L1015" i="6"/>
  <c r="L1016" i="6"/>
  <c r="L1017" i="6"/>
  <c r="L1018" i="6"/>
  <c r="L1019" i="6"/>
  <c r="L1020" i="6"/>
  <c r="L1021" i="6"/>
  <c r="L1022" i="6"/>
  <c r="L1023" i="6"/>
  <c r="L1024" i="6"/>
  <c r="L1025" i="6"/>
  <c r="L1026" i="6"/>
  <c r="L1027" i="6"/>
  <c r="L1028" i="6"/>
  <c r="L1029" i="6"/>
  <c r="L1030" i="6"/>
  <c r="L1031" i="6"/>
  <c r="L1032" i="6"/>
  <c r="L1033" i="6"/>
  <c r="L1034" i="6"/>
  <c r="L1035" i="6"/>
  <c r="L1036" i="6"/>
  <c r="L1037" i="6"/>
  <c r="L1038" i="6"/>
  <c r="L1039" i="6"/>
  <c r="L1040" i="6"/>
  <c r="L1041" i="6"/>
  <c r="L1042" i="6"/>
  <c r="L1043" i="6"/>
  <c r="L1044" i="6"/>
  <c r="L1045" i="6"/>
  <c r="L1046" i="6"/>
  <c r="L1047" i="6"/>
  <c r="L1048" i="6"/>
  <c r="L1049" i="6"/>
  <c r="L1050" i="6"/>
  <c r="L1051" i="6"/>
  <c r="L1052" i="6"/>
  <c r="L1053" i="6"/>
  <c r="L1054" i="6"/>
  <c r="L1055" i="6"/>
  <c r="L1056" i="6"/>
  <c r="L1057" i="6"/>
  <c r="L1058" i="6"/>
  <c r="L1059" i="6"/>
  <c r="L1060" i="6"/>
  <c r="L1061" i="6"/>
  <c r="L1062" i="6"/>
  <c r="L1063" i="6"/>
  <c r="L1064" i="6"/>
  <c r="L1065" i="6"/>
  <c r="L1066" i="6"/>
  <c r="L1067" i="6"/>
  <c r="L1068" i="6"/>
  <c r="L1069" i="6"/>
  <c r="L1070" i="6"/>
  <c r="L1071" i="6"/>
  <c r="L1072" i="6"/>
  <c r="L1073" i="6"/>
  <c r="L1074" i="6"/>
  <c r="L1075" i="6"/>
  <c r="L1076" i="6"/>
  <c r="L1077" i="6"/>
  <c r="L1078" i="6"/>
  <c r="L1079" i="6"/>
  <c r="L1080" i="6"/>
  <c r="L1081" i="6"/>
  <c r="L1082" i="6"/>
  <c r="L1083" i="6"/>
  <c r="L1084" i="6"/>
  <c r="L1085" i="6"/>
  <c r="L1086" i="6"/>
  <c r="L1087" i="6"/>
  <c r="L1088" i="6"/>
  <c r="L1089" i="6"/>
  <c r="L1090" i="6"/>
  <c r="L1091" i="6"/>
  <c r="L1092" i="6"/>
  <c r="L1093" i="6"/>
  <c r="L1094" i="6"/>
  <c r="L1095" i="6"/>
  <c r="L1096" i="6"/>
  <c r="L1097" i="6"/>
  <c r="L1098" i="6"/>
  <c r="L1099" i="6"/>
  <c r="L1100" i="6"/>
  <c r="L1101" i="6"/>
  <c r="L1102" i="6"/>
  <c r="L1103" i="6"/>
  <c r="L1104" i="6"/>
  <c r="L1105" i="6"/>
  <c r="L1106" i="6"/>
  <c r="L1107" i="6"/>
  <c r="L1108" i="6"/>
  <c r="L1109" i="6"/>
  <c r="L1110" i="6"/>
  <c r="L1111" i="6"/>
  <c r="L1112" i="6"/>
  <c r="L1113" i="6"/>
  <c r="L1114" i="6"/>
  <c r="L1115" i="6"/>
  <c r="L1116" i="6"/>
  <c r="L1117" i="6"/>
  <c r="L1118" i="6"/>
  <c r="L1119" i="6"/>
  <c r="L1120" i="6"/>
  <c r="L1121" i="6"/>
  <c r="L1122" i="6"/>
  <c r="L1123" i="6"/>
  <c r="L1124" i="6"/>
  <c r="L1125" i="6"/>
  <c r="L1126" i="6"/>
  <c r="L1127" i="6"/>
  <c r="L1128" i="6"/>
  <c r="L1129" i="6"/>
  <c r="L1130" i="6"/>
  <c r="L1131" i="6"/>
  <c r="L1132" i="6"/>
  <c r="L1133" i="6"/>
  <c r="L1134" i="6"/>
  <c r="L1135" i="6"/>
  <c r="L1136" i="6"/>
  <c r="L1137" i="6"/>
  <c r="L1138" i="6"/>
  <c r="L1139" i="6"/>
  <c r="L1140" i="6"/>
  <c r="L1141" i="6"/>
  <c r="L1142" i="6"/>
  <c r="L1143" i="6"/>
  <c r="L1144" i="6"/>
  <c r="L1145" i="6"/>
  <c r="L1146" i="6"/>
  <c r="L1147" i="6"/>
  <c r="L1148" i="6"/>
  <c r="L1149" i="6"/>
  <c r="L1150" i="6"/>
  <c r="L1151" i="6"/>
  <c r="L1152" i="6"/>
  <c r="L1153" i="6"/>
  <c r="L1154" i="6"/>
  <c r="L1155" i="6"/>
  <c r="L1156" i="6"/>
  <c r="L1157" i="6"/>
  <c r="L1158" i="6"/>
  <c r="L1159" i="6"/>
  <c r="L1160" i="6"/>
  <c r="L1161" i="6"/>
  <c r="L1162" i="6"/>
  <c r="L1163" i="6"/>
  <c r="L1164" i="6"/>
  <c r="L1165" i="6"/>
  <c r="L1166" i="6"/>
  <c r="L1167" i="6"/>
  <c r="L1168" i="6"/>
  <c r="L1169" i="6"/>
  <c r="L1170" i="6"/>
  <c r="L1171" i="6"/>
  <c r="L1172" i="6"/>
  <c r="L1173" i="6"/>
  <c r="L1174" i="6"/>
  <c r="L1175" i="6"/>
  <c r="L1176" i="6"/>
  <c r="L1177" i="6"/>
  <c r="L1178" i="6"/>
  <c r="L1179" i="6"/>
  <c r="L1180" i="6"/>
  <c r="L1181" i="6"/>
  <c r="L1182" i="6"/>
  <c r="L1183" i="6"/>
  <c r="L1184" i="6"/>
  <c r="L1185" i="6"/>
  <c r="L1186" i="6"/>
  <c r="L1187" i="6"/>
  <c r="L1188" i="6"/>
  <c r="L1189" i="6"/>
  <c r="L1190" i="6"/>
  <c r="L1191" i="6"/>
  <c r="L1192" i="6"/>
  <c r="L1193" i="6"/>
  <c r="L1194" i="6"/>
  <c r="L1195" i="6"/>
  <c r="L1196" i="6"/>
  <c r="L1197" i="6"/>
  <c r="L1198" i="6"/>
  <c r="L1199" i="6"/>
  <c r="L1200" i="6"/>
  <c r="L1201" i="6"/>
  <c r="L1202" i="6"/>
  <c r="L1203" i="6"/>
  <c r="L1204" i="6"/>
  <c r="L1205" i="6"/>
  <c r="L1206" i="6"/>
  <c r="L1207" i="6"/>
  <c r="L1208" i="6"/>
  <c r="L1209" i="6"/>
  <c r="L1210" i="6"/>
  <c r="L1211" i="6"/>
  <c r="L1212" i="6"/>
  <c r="L1213" i="6"/>
  <c r="L1214" i="6"/>
  <c r="L1215" i="6"/>
  <c r="L1216" i="6"/>
  <c r="L1217" i="6"/>
  <c r="L1218" i="6"/>
  <c r="L1219" i="6"/>
  <c r="L1220" i="6"/>
  <c r="L1221" i="6"/>
  <c r="L1222" i="6"/>
  <c r="L1223" i="6"/>
  <c r="L1224" i="6"/>
  <c r="L1225" i="6"/>
  <c r="L1226" i="6"/>
  <c r="L1227" i="6"/>
  <c r="L1228" i="6"/>
  <c r="L1229" i="6"/>
  <c r="L1230" i="6"/>
  <c r="L1231" i="6"/>
  <c r="L1232" i="6"/>
  <c r="L1233" i="6"/>
  <c r="L1234" i="6"/>
  <c r="L1235" i="6"/>
  <c r="L1236" i="6"/>
  <c r="L1237" i="6"/>
  <c r="L1238" i="6"/>
  <c r="L1239" i="6"/>
  <c r="L1240" i="6"/>
  <c r="L1241" i="6"/>
  <c r="L1242" i="6"/>
  <c r="L1243" i="6"/>
  <c r="L1244" i="6"/>
  <c r="L1245" i="6"/>
  <c r="L1246" i="6"/>
  <c r="L1247" i="6"/>
  <c r="L1248" i="6"/>
  <c r="L1249" i="6"/>
  <c r="L1250" i="6"/>
  <c r="L1251" i="6"/>
  <c r="L1252" i="6"/>
  <c r="L1253" i="6"/>
  <c r="L1254" i="6"/>
  <c r="L1255" i="6"/>
  <c r="L1256" i="6"/>
  <c r="L1257" i="6"/>
  <c r="L1258" i="6"/>
  <c r="L1259" i="6"/>
  <c r="L1260" i="6"/>
  <c r="L1261" i="6"/>
  <c r="L1262" i="6"/>
  <c r="L1263" i="6"/>
  <c r="L1264" i="6"/>
  <c r="L1265" i="6"/>
  <c r="L1266" i="6"/>
  <c r="L1267" i="6"/>
  <c r="L1268" i="6"/>
  <c r="L1269" i="6"/>
  <c r="L1270" i="6"/>
  <c r="L1271" i="6"/>
  <c r="L1272" i="6"/>
  <c r="L1273" i="6"/>
  <c r="L1274" i="6"/>
  <c r="L1275" i="6"/>
  <c r="L1276" i="6"/>
  <c r="L1277" i="6"/>
  <c r="L1278" i="6"/>
  <c r="L1279" i="6"/>
  <c r="L1280" i="6"/>
  <c r="L1281" i="6"/>
  <c r="L1282" i="6"/>
  <c r="L1283" i="6"/>
  <c r="L1284" i="6"/>
  <c r="L1285" i="6"/>
  <c r="L1286" i="6"/>
  <c r="L1287" i="6"/>
  <c r="L1288" i="6"/>
  <c r="L1289" i="6"/>
  <c r="L1290" i="6"/>
  <c r="L1291" i="6"/>
  <c r="L1292" i="6"/>
  <c r="L1293" i="6"/>
  <c r="L1294" i="6"/>
  <c r="L1295" i="6"/>
  <c r="L1296" i="6"/>
  <c r="L1297" i="6"/>
  <c r="L1298" i="6"/>
  <c r="L1299" i="6"/>
  <c r="L1300" i="6"/>
  <c r="L1301" i="6"/>
  <c r="L1302" i="6"/>
  <c r="L1303" i="6"/>
  <c r="L1304" i="6"/>
  <c r="L1305" i="6"/>
  <c r="L1306" i="6"/>
  <c r="L1307" i="6"/>
  <c r="L1308" i="6"/>
  <c r="L1309" i="6"/>
  <c r="L1310" i="6"/>
  <c r="L1311" i="6"/>
  <c r="L1312" i="6"/>
  <c r="L1313" i="6"/>
  <c r="L1314" i="6"/>
  <c r="L1315" i="6"/>
  <c r="L1316" i="6"/>
  <c r="L1317" i="6"/>
  <c r="L1318" i="6"/>
  <c r="L1319" i="6"/>
  <c r="L1320" i="6"/>
  <c r="L1321" i="6"/>
  <c r="L1322" i="6"/>
  <c r="L1323" i="6"/>
  <c r="L1324" i="6"/>
  <c r="L1325" i="6"/>
  <c r="L1326" i="6"/>
  <c r="L1327" i="6"/>
  <c r="L1328" i="6"/>
  <c r="L1329" i="6"/>
  <c r="L1330" i="6"/>
  <c r="L1331" i="6"/>
  <c r="L1332" i="6"/>
  <c r="L1333" i="6"/>
  <c r="L1334" i="6"/>
  <c r="L1335" i="6"/>
  <c r="L1336" i="6"/>
  <c r="L1337" i="6"/>
  <c r="L1338" i="6"/>
  <c r="L1339" i="6"/>
  <c r="L1340" i="6"/>
  <c r="L1341" i="6"/>
  <c r="L1342" i="6"/>
  <c r="L1343" i="6"/>
  <c r="L1344" i="6"/>
  <c r="L1345" i="6"/>
  <c r="L1346" i="6"/>
  <c r="L1347" i="6"/>
  <c r="L1348" i="6"/>
  <c r="L1349" i="6"/>
  <c r="L1350" i="6"/>
  <c r="L1351" i="6"/>
  <c r="L1352" i="6"/>
  <c r="L1353" i="6"/>
  <c r="L1354" i="6"/>
  <c r="L1355" i="6"/>
  <c r="L1356" i="6"/>
  <c r="L1357" i="6"/>
  <c r="L1358" i="6"/>
  <c r="L1359" i="6"/>
  <c r="L1360" i="6"/>
  <c r="L1361" i="6"/>
  <c r="L1362" i="6"/>
  <c r="L1363" i="6"/>
  <c r="L1364" i="6"/>
  <c r="L1365" i="6"/>
  <c r="L1366" i="6"/>
  <c r="L1367" i="6"/>
  <c r="L1368" i="6"/>
  <c r="L1369" i="6"/>
  <c r="L1370" i="6"/>
  <c r="L1371" i="6"/>
  <c r="L1372" i="6"/>
  <c r="L1373" i="6"/>
  <c r="L1374" i="6"/>
  <c r="L1375" i="6"/>
  <c r="L1376" i="6"/>
  <c r="L1377" i="6"/>
  <c r="L1378" i="6"/>
  <c r="L1379" i="6"/>
  <c r="L1380" i="6"/>
  <c r="L1381" i="6"/>
  <c r="L1382" i="6"/>
  <c r="L1383" i="6"/>
  <c r="L1384" i="6"/>
  <c r="L1385" i="6"/>
  <c r="L1386" i="6"/>
  <c r="L1387" i="6"/>
  <c r="L1388" i="6"/>
  <c r="L1389" i="6"/>
  <c r="L1390" i="6"/>
  <c r="L1391" i="6"/>
  <c r="L1392" i="6"/>
  <c r="L1393" i="6"/>
  <c r="L1394" i="6"/>
  <c r="L1395" i="6"/>
  <c r="L1396" i="6"/>
  <c r="L1397" i="6"/>
  <c r="L1398" i="6"/>
  <c r="L1399" i="6"/>
  <c r="L1400" i="6"/>
  <c r="L1401" i="6"/>
  <c r="L1402" i="6"/>
  <c r="L1403" i="6"/>
  <c r="L1404" i="6"/>
  <c r="L1405" i="6"/>
  <c r="L1406" i="6"/>
  <c r="L1407" i="6"/>
  <c r="L1408" i="6"/>
  <c r="L1409" i="6"/>
  <c r="L1410" i="6"/>
  <c r="L1411" i="6"/>
  <c r="L1412" i="6"/>
  <c r="L1413" i="6"/>
  <c r="L1414" i="6"/>
  <c r="L1415" i="6"/>
  <c r="L1416" i="6"/>
  <c r="L1417" i="6"/>
  <c r="L1418" i="6"/>
  <c r="L1419" i="6"/>
  <c r="L1420" i="6"/>
  <c r="L1421" i="6"/>
  <c r="L1422" i="6"/>
  <c r="L1423" i="6"/>
  <c r="L1424" i="6"/>
  <c r="L1425" i="6"/>
  <c r="L1426" i="6"/>
  <c r="L1427" i="6"/>
  <c r="L1428" i="6"/>
  <c r="L1429" i="6"/>
  <c r="L1430" i="6"/>
  <c r="L1431" i="6"/>
  <c r="L1432" i="6"/>
  <c r="L1433" i="6"/>
  <c r="L1434" i="6"/>
  <c r="L1435" i="6"/>
  <c r="L1436" i="6"/>
  <c r="L1437" i="6"/>
  <c r="L1438" i="6"/>
  <c r="L1439" i="6"/>
  <c r="L1440" i="6"/>
  <c r="L1441" i="6"/>
  <c r="L1442" i="6"/>
  <c r="L1443" i="6"/>
  <c r="L1444" i="6"/>
  <c r="L1445" i="6"/>
  <c r="L1446" i="6"/>
  <c r="L1447" i="6"/>
  <c r="L1448" i="6"/>
  <c r="L1449" i="6"/>
  <c r="L1450" i="6"/>
  <c r="L1451" i="6"/>
  <c r="L1452" i="6"/>
  <c r="L1453" i="6"/>
  <c r="L1454" i="6"/>
  <c r="L1455" i="6"/>
  <c r="L1456" i="6"/>
  <c r="L1457" i="6"/>
  <c r="L1458" i="6"/>
  <c r="L1459" i="6"/>
  <c r="L1460" i="6"/>
  <c r="L1461" i="6"/>
  <c r="L1462" i="6"/>
  <c r="L1463" i="6"/>
  <c r="L1464" i="6"/>
  <c r="L1465" i="6"/>
  <c r="L1466" i="6"/>
  <c r="L1467" i="6"/>
  <c r="L1468" i="6"/>
  <c r="L1469" i="6"/>
  <c r="L1470" i="6"/>
  <c r="L1471" i="6"/>
  <c r="L1472" i="6"/>
  <c r="L1473" i="6"/>
  <c r="L1474" i="6"/>
  <c r="L1475" i="6"/>
  <c r="L1476" i="6"/>
  <c r="L1477" i="6"/>
  <c r="L1478" i="6"/>
  <c r="L1479" i="6"/>
  <c r="L1480" i="6"/>
  <c r="L1481" i="6"/>
  <c r="L1482" i="6"/>
  <c r="L1483" i="6"/>
  <c r="L1484" i="6"/>
  <c r="L1485" i="6"/>
  <c r="L1486" i="6"/>
  <c r="L1487" i="6"/>
  <c r="L1488" i="6"/>
  <c r="L1489" i="6"/>
  <c r="L1490" i="6"/>
  <c r="L1491" i="6"/>
  <c r="L1492" i="6"/>
  <c r="L1493" i="6"/>
  <c r="L1494" i="6"/>
  <c r="L1495" i="6"/>
  <c r="L1496" i="6"/>
  <c r="L1497" i="6"/>
  <c r="L1498" i="6"/>
  <c r="L1499" i="6"/>
  <c r="L1500" i="6"/>
  <c r="L1501" i="6"/>
  <c r="L1502" i="6"/>
  <c r="L1503" i="6"/>
  <c r="L1504" i="6"/>
  <c r="L1505" i="6"/>
  <c r="L1506" i="6"/>
  <c r="L1507" i="6"/>
  <c r="L1508" i="6"/>
  <c r="L1509" i="6"/>
  <c r="L1510" i="6"/>
  <c r="L1511" i="6"/>
  <c r="L1512" i="6"/>
  <c r="L1513" i="6"/>
  <c r="L1514" i="6"/>
  <c r="L1515" i="6"/>
  <c r="L1516" i="6"/>
  <c r="L1517" i="6"/>
  <c r="L1518" i="6"/>
  <c r="L1519" i="6"/>
  <c r="L1520" i="6"/>
  <c r="L1521" i="6"/>
  <c r="L1522" i="6"/>
  <c r="L1523" i="6"/>
  <c r="L1524" i="6"/>
  <c r="L1525" i="6"/>
  <c r="L1526" i="6"/>
  <c r="L1527" i="6"/>
  <c r="L1528" i="6"/>
  <c r="L1529" i="6"/>
  <c r="L1530" i="6"/>
  <c r="L1531" i="6"/>
  <c r="L1532" i="6"/>
  <c r="L1533" i="6"/>
  <c r="L1534" i="6"/>
  <c r="L1535" i="6"/>
  <c r="L1536" i="6"/>
  <c r="L1537" i="6"/>
  <c r="L1538" i="6"/>
  <c r="L1539" i="6"/>
  <c r="L1540" i="6"/>
  <c r="L1541" i="6"/>
  <c r="L1542" i="6"/>
  <c r="L1543" i="6"/>
  <c r="L1544" i="6"/>
  <c r="L1545" i="6"/>
  <c r="L1546" i="6"/>
  <c r="L1547" i="6"/>
  <c r="L1548" i="6"/>
  <c r="L1549" i="6"/>
  <c r="L1550" i="6"/>
  <c r="L1551" i="6"/>
  <c r="L1552" i="6"/>
  <c r="L1553" i="6"/>
  <c r="L1554" i="6"/>
  <c r="L1555" i="6"/>
  <c r="L1556" i="6"/>
  <c r="L1557" i="6"/>
  <c r="L1558" i="6"/>
  <c r="L1559" i="6"/>
  <c r="L1560" i="6"/>
  <c r="L1561" i="6"/>
  <c r="L1562" i="6"/>
  <c r="L1563" i="6"/>
  <c r="L1564" i="6"/>
  <c r="L1565" i="6"/>
  <c r="L1566" i="6"/>
  <c r="L1567" i="6"/>
  <c r="L1568" i="6"/>
  <c r="L1569" i="6"/>
  <c r="L1570" i="6"/>
  <c r="L1571" i="6"/>
  <c r="L1572" i="6"/>
  <c r="L1573" i="6"/>
  <c r="L1574" i="6"/>
  <c r="L1575" i="6"/>
  <c r="L1576" i="6"/>
  <c r="L1577" i="6"/>
  <c r="L1578" i="6"/>
  <c r="L1579" i="6"/>
  <c r="L1580" i="6"/>
  <c r="L1581" i="6"/>
  <c r="L1582" i="6"/>
  <c r="L1583" i="6"/>
  <c r="L1584" i="6"/>
  <c r="L1585" i="6"/>
  <c r="L1586" i="6"/>
  <c r="L1587" i="6"/>
  <c r="L1588" i="6"/>
  <c r="L1589" i="6"/>
  <c r="L1590" i="6"/>
  <c r="L1591" i="6"/>
  <c r="L1592" i="6"/>
  <c r="L1593" i="6"/>
  <c r="L1594" i="6"/>
  <c r="L1595" i="6"/>
  <c r="L1596" i="6"/>
  <c r="L1597" i="6"/>
  <c r="L1598" i="6"/>
  <c r="L1599" i="6"/>
  <c r="L1600" i="6"/>
  <c r="L1601" i="6"/>
  <c r="L1602" i="6"/>
  <c r="L1603" i="6"/>
  <c r="L1604" i="6"/>
  <c r="L1605" i="6"/>
  <c r="L1606" i="6"/>
  <c r="L1607" i="6"/>
  <c r="L1608" i="6"/>
  <c r="L1609" i="6"/>
  <c r="L1610" i="6"/>
  <c r="L1611" i="6"/>
  <c r="L1612" i="6"/>
  <c r="L1613" i="6"/>
  <c r="L1614" i="6"/>
  <c r="L1615" i="6"/>
  <c r="L1616" i="6"/>
  <c r="L1617" i="6"/>
  <c r="L1618" i="6"/>
  <c r="L1619" i="6"/>
  <c r="L1620" i="6"/>
  <c r="L1621" i="6"/>
  <c r="L1622" i="6"/>
  <c r="L1623" i="6"/>
  <c r="L1624" i="6"/>
  <c r="L1625" i="6"/>
  <c r="L1626" i="6"/>
  <c r="L1627" i="6"/>
  <c r="L1628" i="6"/>
  <c r="L1629" i="6"/>
  <c r="L1630" i="6"/>
  <c r="L1631" i="6"/>
  <c r="L1632" i="6"/>
  <c r="L1633" i="6"/>
  <c r="L1634" i="6"/>
  <c r="L1635" i="6"/>
  <c r="L1636" i="6"/>
  <c r="L1637" i="6"/>
  <c r="L1638" i="6"/>
  <c r="L1639" i="6"/>
  <c r="L1640" i="6"/>
  <c r="L1641" i="6"/>
  <c r="L1642" i="6"/>
  <c r="L1643" i="6"/>
  <c r="L1644" i="6"/>
  <c r="L1645" i="6"/>
  <c r="L1646" i="6"/>
  <c r="L1647" i="6"/>
  <c r="L1648" i="6"/>
  <c r="L1649" i="6"/>
  <c r="L1650" i="6"/>
  <c r="L1651" i="6"/>
  <c r="L1652" i="6"/>
  <c r="L1653" i="6"/>
  <c r="L1654" i="6"/>
  <c r="L1655" i="6"/>
  <c r="L1656" i="6"/>
  <c r="L1657" i="6"/>
  <c r="L1658" i="6"/>
  <c r="L1659" i="6"/>
  <c r="L1660" i="6"/>
  <c r="L1661" i="6"/>
  <c r="L1662" i="6"/>
  <c r="L1663" i="6"/>
  <c r="L1664" i="6"/>
  <c r="L1665" i="6"/>
  <c r="L1666" i="6"/>
  <c r="L1667" i="6"/>
  <c r="L1668" i="6"/>
  <c r="L1669" i="6"/>
  <c r="L1670" i="6"/>
  <c r="L1671" i="6"/>
  <c r="L1672" i="6"/>
  <c r="L1673" i="6"/>
  <c r="L1674" i="6"/>
  <c r="L1675" i="6"/>
  <c r="L1676" i="6"/>
  <c r="L1677" i="6"/>
  <c r="L1678" i="6"/>
  <c r="L1679" i="6"/>
  <c r="L1680" i="6"/>
  <c r="L1681" i="6"/>
  <c r="L1682" i="6"/>
  <c r="L1683" i="6"/>
  <c r="L1684" i="6"/>
  <c r="L1685" i="6"/>
  <c r="L1686" i="6"/>
  <c r="L1687" i="6"/>
  <c r="L1688" i="6"/>
  <c r="L1689" i="6"/>
  <c r="L1690" i="6"/>
  <c r="L1691" i="6"/>
  <c r="L1692" i="6"/>
  <c r="L1693" i="6"/>
  <c r="L1694" i="6"/>
  <c r="L1695" i="6"/>
  <c r="L1696" i="6"/>
  <c r="L1697" i="6"/>
  <c r="L1698" i="6"/>
  <c r="L1699" i="6"/>
  <c r="L1700" i="6"/>
  <c r="L1701" i="6"/>
  <c r="L1702" i="6"/>
  <c r="L1703" i="6"/>
  <c r="L1704" i="6"/>
  <c r="L1705" i="6"/>
  <c r="L1706" i="6"/>
  <c r="L1707" i="6"/>
  <c r="L1708" i="6"/>
  <c r="L1709" i="6"/>
  <c r="L1710" i="6"/>
  <c r="L1711" i="6"/>
  <c r="L1712" i="6"/>
  <c r="L1713" i="6"/>
  <c r="L1714" i="6"/>
  <c r="L1715" i="6"/>
  <c r="L1716" i="6"/>
  <c r="L1717" i="6"/>
  <c r="L1718" i="6"/>
  <c r="L1719" i="6"/>
  <c r="L1720" i="6"/>
  <c r="L1721" i="6"/>
  <c r="L1722" i="6"/>
  <c r="L1723" i="6"/>
  <c r="L1724" i="6"/>
  <c r="L1725" i="6"/>
  <c r="L1726" i="6"/>
  <c r="L1727" i="6"/>
  <c r="L1728" i="6"/>
  <c r="L1729" i="6"/>
  <c r="L1730" i="6"/>
  <c r="L1731" i="6"/>
  <c r="L1732" i="6"/>
  <c r="L1733" i="6"/>
  <c r="L1734" i="6"/>
  <c r="L1735" i="6"/>
  <c r="L1736" i="6"/>
  <c r="L1737" i="6"/>
  <c r="L1738" i="6"/>
  <c r="L1739" i="6"/>
  <c r="L1740" i="6"/>
  <c r="L1741" i="6"/>
  <c r="L1742" i="6"/>
  <c r="L1743" i="6"/>
  <c r="L1744" i="6"/>
  <c r="L1745" i="6"/>
  <c r="L1746" i="6"/>
  <c r="L1747" i="6"/>
  <c r="L1748" i="6"/>
  <c r="L1749" i="6"/>
  <c r="L1750" i="6"/>
  <c r="L1751" i="6"/>
  <c r="L1752" i="6"/>
  <c r="L1753" i="6"/>
  <c r="L1754" i="6"/>
  <c r="L1755" i="6"/>
  <c r="L1756" i="6"/>
  <c r="L1757" i="6"/>
  <c r="L1758" i="6"/>
  <c r="L1759" i="6"/>
  <c r="L1760" i="6"/>
  <c r="L1761" i="6"/>
  <c r="L1762" i="6"/>
  <c r="L1763" i="6"/>
  <c r="L1764" i="6"/>
  <c r="L1765" i="6"/>
  <c r="L1766" i="6"/>
  <c r="L1767" i="6"/>
  <c r="L1768" i="6"/>
  <c r="L1769" i="6"/>
  <c r="L1770" i="6"/>
  <c r="L1771" i="6"/>
  <c r="L1772" i="6"/>
  <c r="L1773" i="6"/>
  <c r="L1774" i="6"/>
  <c r="L1775" i="6"/>
  <c r="L1776" i="6"/>
  <c r="L1777" i="6"/>
  <c r="L1778" i="6"/>
  <c r="L1779" i="6"/>
  <c r="L1780" i="6"/>
  <c r="L1781" i="6"/>
  <c r="L1782" i="6"/>
  <c r="L1783" i="6"/>
  <c r="L1784" i="6"/>
  <c r="L1785" i="6"/>
  <c r="L1786" i="6"/>
  <c r="L1787" i="6"/>
  <c r="L1788" i="6"/>
  <c r="L1789" i="6"/>
  <c r="L1790" i="6"/>
  <c r="L1791" i="6"/>
  <c r="L1792" i="6"/>
  <c r="L1793" i="6"/>
  <c r="L1794" i="6"/>
  <c r="L1795" i="6"/>
  <c r="L1796" i="6"/>
  <c r="L1797" i="6"/>
  <c r="L1798" i="6"/>
  <c r="L1799" i="6"/>
  <c r="L1800" i="6"/>
  <c r="L1801" i="6"/>
  <c r="L1802" i="6"/>
  <c r="L1803" i="6"/>
  <c r="L1804" i="6"/>
  <c r="L1805" i="6"/>
  <c r="L1806" i="6"/>
  <c r="L1807" i="6"/>
  <c r="L1808" i="6"/>
  <c r="L1809" i="6"/>
  <c r="L1810" i="6"/>
  <c r="L1811" i="6"/>
  <c r="L1812" i="6"/>
  <c r="L1813" i="6"/>
  <c r="L1814" i="6"/>
  <c r="L1815" i="6"/>
  <c r="L1816" i="6"/>
  <c r="L1817" i="6"/>
  <c r="L1818" i="6"/>
  <c r="L1819" i="6"/>
  <c r="L1820" i="6"/>
  <c r="L1821" i="6"/>
  <c r="L1822" i="6"/>
  <c r="L1823" i="6"/>
  <c r="L1824" i="6"/>
  <c r="L1825" i="6"/>
  <c r="L1826" i="6"/>
  <c r="L1827" i="6"/>
  <c r="L1828" i="6"/>
  <c r="L1829" i="6"/>
  <c r="L1830" i="6"/>
  <c r="L1831" i="6"/>
  <c r="L1832" i="6"/>
  <c r="L1833" i="6"/>
  <c r="L1834" i="6"/>
  <c r="L1835" i="6"/>
  <c r="L1836" i="6"/>
  <c r="L1837" i="6"/>
  <c r="L1838" i="6"/>
  <c r="L1839" i="6"/>
  <c r="L1840" i="6"/>
  <c r="L1841" i="6"/>
  <c r="L1842" i="6"/>
  <c r="L1843" i="6"/>
  <c r="L1844" i="6"/>
  <c r="L1845" i="6"/>
  <c r="L1846" i="6"/>
  <c r="L1847" i="6"/>
  <c r="L1848" i="6"/>
  <c r="L1849" i="6"/>
  <c r="L1850" i="6"/>
  <c r="L1851" i="6"/>
  <c r="L1852" i="6"/>
  <c r="L1853" i="6"/>
  <c r="L1854" i="6"/>
  <c r="L1855" i="6"/>
  <c r="L1856" i="6"/>
  <c r="L1857" i="6"/>
  <c r="L1858" i="6"/>
  <c r="L1859" i="6"/>
  <c r="L1860" i="6"/>
  <c r="L1861" i="6"/>
  <c r="L1862" i="6"/>
  <c r="L1863" i="6"/>
  <c r="L1864" i="6"/>
  <c r="L1865" i="6"/>
  <c r="L1866" i="6"/>
  <c r="L1867" i="6"/>
  <c r="L1868" i="6"/>
  <c r="L1869" i="6"/>
  <c r="L1870" i="6"/>
  <c r="L1871" i="6"/>
  <c r="L1872" i="6"/>
  <c r="L1873" i="6"/>
  <c r="L1874" i="6"/>
  <c r="L1875" i="6"/>
  <c r="L1876" i="6"/>
  <c r="L1877" i="6"/>
  <c r="L1878" i="6"/>
  <c r="L1879" i="6"/>
  <c r="L1880" i="6"/>
  <c r="L1881" i="6"/>
  <c r="L1882" i="6"/>
  <c r="L1883" i="6"/>
  <c r="L1884" i="6"/>
  <c r="L1885" i="6"/>
  <c r="L1886" i="6"/>
  <c r="L1887" i="6"/>
  <c r="L1888" i="6"/>
  <c r="L1889" i="6"/>
  <c r="L1890" i="6"/>
  <c r="L1891" i="6"/>
  <c r="L1892" i="6"/>
  <c r="L1893" i="6"/>
  <c r="L1894" i="6"/>
  <c r="L1895" i="6"/>
  <c r="L1896" i="6"/>
  <c r="L1897" i="6"/>
  <c r="L1898" i="6"/>
  <c r="L1899" i="6"/>
  <c r="L1900" i="6"/>
  <c r="L1901" i="6"/>
  <c r="L1902" i="6"/>
  <c r="L1903" i="6"/>
  <c r="L1904" i="6"/>
  <c r="L1905" i="6"/>
  <c r="L1906" i="6"/>
  <c r="L1907" i="6"/>
  <c r="L1908" i="6"/>
  <c r="L1909" i="6"/>
  <c r="L1910" i="6"/>
  <c r="L1911" i="6"/>
  <c r="L1912" i="6"/>
  <c r="L1913" i="6"/>
  <c r="L1914" i="6"/>
  <c r="L1915" i="6"/>
  <c r="L1916" i="6"/>
  <c r="L1917" i="6"/>
  <c r="L1918" i="6"/>
  <c r="L1919" i="6"/>
  <c r="L1920" i="6"/>
  <c r="L1921" i="6"/>
  <c r="L1922" i="6"/>
  <c r="L1923" i="6"/>
  <c r="L1924" i="6"/>
  <c r="L1925" i="6"/>
  <c r="L1926" i="6"/>
  <c r="L1927" i="6"/>
  <c r="L1928" i="6"/>
  <c r="L1929" i="6"/>
  <c r="L1930" i="6"/>
  <c r="L1931" i="6"/>
  <c r="L1932" i="6"/>
  <c r="L1933" i="6"/>
  <c r="L1934" i="6"/>
  <c r="L1935" i="6"/>
  <c r="L1936" i="6"/>
  <c r="L1937" i="6"/>
  <c r="L1938" i="6"/>
  <c r="L1939" i="6"/>
  <c r="L1940" i="6"/>
  <c r="L1941" i="6"/>
  <c r="L1942" i="6"/>
  <c r="L1943" i="6"/>
  <c r="L1944" i="6"/>
  <c r="L1945" i="6"/>
  <c r="L1946" i="6"/>
  <c r="L1947" i="6"/>
  <c r="L1948" i="6"/>
  <c r="L1949" i="6"/>
  <c r="L1950" i="6"/>
  <c r="L1951" i="6"/>
  <c r="L1952" i="6"/>
  <c r="L1953" i="6"/>
  <c r="L1954" i="6"/>
  <c r="L1955" i="6"/>
  <c r="L1956" i="6"/>
  <c r="L1957" i="6"/>
  <c r="L1958" i="6"/>
  <c r="L1959" i="6"/>
  <c r="L1960" i="6"/>
  <c r="L1961" i="6"/>
  <c r="L1962" i="6"/>
  <c r="L1963" i="6"/>
  <c r="L1964" i="6"/>
  <c r="L1965" i="6"/>
  <c r="L1966" i="6"/>
  <c r="L1967" i="6"/>
  <c r="L1968" i="6"/>
  <c r="L1969" i="6"/>
  <c r="L1970" i="6"/>
  <c r="L1971" i="6"/>
  <c r="L1972" i="6"/>
  <c r="L1973" i="6"/>
  <c r="L1974" i="6"/>
  <c r="L1975" i="6"/>
  <c r="L1976" i="6"/>
  <c r="L1977" i="6"/>
  <c r="L1978" i="6"/>
  <c r="L1979" i="6"/>
  <c r="L1980" i="6"/>
  <c r="L1981" i="6"/>
  <c r="L1982" i="6"/>
  <c r="L1983" i="6"/>
  <c r="L1984" i="6"/>
  <c r="L1985" i="6"/>
  <c r="L1986" i="6"/>
  <c r="L1987" i="6"/>
  <c r="L1988" i="6"/>
  <c r="L1989" i="6"/>
  <c r="L1990" i="6"/>
  <c r="L1991" i="6"/>
  <c r="L1992" i="6"/>
  <c r="L1993" i="6"/>
  <c r="L1994" i="6"/>
  <c r="L1995" i="6"/>
  <c r="L1996" i="6"/>
  <c r="L1997" i="6"/>
  <c r="L1998" i="6"/>
  <c r="L1999" i="6"/>
  <c r="L2000" i="6"/>
  <c r="L2001" i="6"/>
  <c r="L2002" i="6"/>
  <c r="L2003" i="6"/>
  <c r="L2004" i="6"/>
  <c r="L2005" i="6"/>
  <c r="L2006" i="6"/>
  <c r="L2007" i="6"/>
  <c r="L2008" i="6"/>
  <c r="L2009" i="6"/>
  <c r="L2010" i="6"/>
  <c r="L2011" i="6"/>
  <c r="L2012" i="6"/>
  <c r="L2013" i="6"/>
  <c r="L2014" i="6"/>
  <c r="L2015" i="6"/>
  <c r="L2016" i="6"/>
  <c r="L2017" i="6"/>
  <c r="L2018" i="6"/>
  <c r="L2019" i="6"/>
  <c r="L2020" i="6"/>
  <c r="L2021" i="6"/>
  <c r="L2022" i="6"/>
  <c r="L2023" i="6"/>
  <c r="L2024" i="6"/>
  <c r="L2025" i="6"/>
  <c r="L2026" i="6"/>
  <c r="L2027" i="6"/>
  <c r="L2028" i="6"/>
  <c r="L2029" i="6"/>
  <c r="L2030" i="6"/>
  <c r="L2031" i="6"/>
  <c r="L2032" i="6"/>
  <c r="L2033" i="6"/>
  <c r="L2034" i="6"/>
  <c r="L2035" i="6"/>
  <c r="L2036" i="6"/>
  <c r="L2037" i="6"/>
  <c r="L2038" i="6"/>
  <c r="L2039" i="6"/>
  <c r="L2040" i="6"/>
  <c r="L2041" i="6"/>
  <c r="L2042" i="6"/>
  <c r="L2043" i="6"/>
  <c r="L2044" i="6"/>
  <c r="L2045" i="6"/>
  <c r="L2046" i="6"/>
  <c r="L2047" i="6"/>
  <c r="L2048" i="6"/>
  <c r="L2049" i="6"/>
  <c r="L2050" i="6"/>
  <c r="L2051" i="6"/>
  <c r="L2052" i="6"/>
  <c r="L2053" i="6"/>
  <c r="L2054" i="6"/>
  <c r="L2055" i="6"/>
  <c r="L2056" i="6"/>
  <c r="L2057" i="6"/>
  <c r="L2058" i="6"/>
  <c r="L2059" i="6"/>
  <c r="L2060" i="6"/>
  <c r="L2061" i="6"/>
  <c r="L2062" i="6"/>
  <c r="L2063" i="6"/>
  <c r="L2064" i="6"/>
  <c r="L2065" i="6"/>
  <c r="L2066" i="6"/>
  <c r="L2067" i="6"/>
  <c r="L2068" i="6"/>
  <c r="L2069" i="6"/>
  <c r="L2070" i="6"/>
  <c r="L2071" i="6"/>
  <c r="L2072" i="6"/>
  <c r="L2073" i="6"/>
  <c r="L2074" i="6"/>
  <c r="L2075" i="6"/>
  <c r="L2076" i="6"/>
  <c r="L2077" i="6"/>
  <c r="L2078" i="6"/>
  <c r="L2079" i="6"/>
  <c r="L2080" i="6"/>
  <c r="L2081" i="6"/>
  <c r="L2082" i="6"/>
  <c r="L2083" i="6"/>
  <c r="L2084" i="6"/>
  <c r="L2085" i="6"/>
  <c r="L2086" i="6"/>
  <c r="L2087" i="6"/>
  <c r="L2088" i="6"/>
  <c r="L2089" i="6"/>
  <c r="L2090" i="6"/>
  <c r="L2091" i="6"/>
  <c r="L2092" i="6"/>
  <c r="L2093" i="6"/>
  <c r="L2094" i="6"/>
  <c r="L2095" i="6"/>
  <c r="L2096" i="6"/>
  <c r="L2097" i="6"/>
  <c r="L2098" i="6"/>
  <c r="L2099" i="6"/>
  <c r="L2100" i="6"/>
  <c r="L2101" i="6"/>
  <c r="L2102" i="6"/>
  <c r="L2103" i="6"/>
  <c r="L2104" i="6"/>
  <c r="L2105" i="6"/>
  <c r="L2106" i="6"/>
  <c r="L2107" i="6"/>
  <c r="L2108" i="6"/>
  <c r="L2109" i="6"/>
  <c r="L2110" i="6"/>
  <c r="L2111" i="6"/>
  <c r="L2112" i="6"/>
  <c r="L2113" i="6"/>
  <c r="L2114" i="6"/>
  <c r="L2115" i="6"/>
  <c r="L2116" i="6"/>
  <c r="L2117" i="6"/>
  <c r="L2118" i="6"/>
  <c r="L2119" i="6"/>
  <c r="L2120" i="6"/>
  <c r="L2121" i="6"/>
  <c r="L2122" i="6"/>
  <c r="L2123" i="6"/>
  <c r="L2124" i="6"/>
  <c r="L2125" i="6"/>
  <c r="L2126" i="6"/>
  <c r="L2127" i="6"/>
  <c r="L2128" i="6"/>
  <c r="L2129" i="6"/>
  <c r="L2130" i="6"/>
  <c r="L2131" i="6"/>
  <c r="L2132" i="6"/>
  <c r="L2133" i="6"/>
  <c r="L2134" i="6"/>
  <c r="L2135" i="6"/>
  <c r="L2136" i="6"/>
  <c r="L2137" i="6"/>
  <c r="L2138" i="6"/>
  <c r="L2139" i="6"/>
  <c r="L2140" i="6"/>
  <c r="L2141" i="6"/>
  <c r="L2142" i="6"/>
  <c r="L2143" i="6"/>
  <c r="L2144" i="6"/>
  <c r="L2145" i="6"/>
  <c r="L2146" i="6"/>
  <c r="L2147" i="6"/>
  <c r="L2148" i="6"/>
  <c r="L2149" i="6"/>
  <c r="L2150" i="6"/>
  <c r="L2151" i="6"/>
  <c r="L2152" i="6"/>
  <c r="L2153" i="6"/>
  <c r="L2154" i="6"/>
  <c r="L2155" i="6"/>
  <c r="L2156" i="6"/>
  <c r="L2157" i="6"/>
  <c r="L2158" i="6"/>
  <c r="L2159" i="6"/>
  <c r="L2160" i="6"/>
  <c r="L2161" i="6"/>
  <c r="L2162" i="6"/>
  <c r="L2163" i="6"/>
  <c r="L2164" i="6"/>
  <c r="L2165" i="6"/>
  <c r="L2166" i="6"/>
  <c r="L2167" i="6"/>
  <c r="L2168" i="6"/>
  <c r="L2169" i="6"/>
  <c r="L2170" i="6"/>
  <c r="L2171" i="6"/>
  <c r="L2172" i="6"/>
  <c r="L2173" i="6"/>
  <c r="L2174" i="6"/>
  <c r="L2175" i="6"/>
  <c r="L2176" i="6"/>
  <c r="L2177" i="6"/>
  <c r="L2178" i="6"/>
  <c r="L2179" i="6"/>
  <c r="L2180" i="6"/>
  <c r="L2181" i="6"/>
  <c r="L2182" i="6"/>
  <c r="L2183" i="6"/>
  <c r="L2184" i="6"/>
  <c r="L2185" i="6"/>
  <c r="L2186" i="6"/>
  <c r="L2187" i="6"/>
  <c r="L2188" i="6"/>
  <c r="L2189" i="6"/>
  <c r="L2190" i="6"/>
  <c r="L2191" i="6"/>
  <c r="L2192" i="6"/>
  <c r="L2193" i="6"/>
  <c r="L2194" i="6"/>
  <c r="L2195" i="6"/>
  <c r="L2196" i="6"/>
  <c r="L2197" i="6"/>
  <c r="L2198" i="6"/>
  <c r="L2199" i="6"/>
  <c r="L2200" i="6"/>
  <c r="L2201" i="6"/>
  <c r="L2202" i="6"/>
  <c r="L2203" i="6"/>
  <c r="L2204" i="6"/>
  <c r="L2205" i="6"/>
  <c r="L2206" i="6"/>
  <c r="L2207" i="6"/>
  <c r="L2208" i="6"/>
  <c r="L2209" i="6"/>
  <c r="L2210" i="6"/>
  <c r="L2211" i="6"/>
  <c r="L2212" i="6"/>
  <c r="L2213" i="6"/>
  <c r="L2214" i="6"/>
  <c r="L2215" i="6"/>
  <c r="L2216" i="6"/>
  <c r="L2217" i="6"/>
  <c r="L2218" i="6"/>
  <c r="L2219" i="6"/>
  <c r="L2220" i="6"/>
  <c r="L2221" i="6"/>
  <c r="L2222" i="6"/>
  <c r="L2223" i="6"/>
  <c r="L2224" i="6"/>
  <c r="L2225" i="6"/>
  <c r="L2226" i="6"/>
  <c r="L2227" i="6"/>
  <c r="L2228" i="6"/>
  <c r="L2229" i="6"/>
  <c r="L2230" i="6"/>
  <c r="L2231" i="6"/>
  <c r="L2232" i="6"/>
  <c r="L2233" i="6"/>
  <c r="L2234" i="6"/>
  <c r="L2235" i="6"/>
  <c r="L2236" i="6"/>
  <c r="L2237" i="6"/>
  <c r="L2238" i="6"/>
  <c r="L2239" i="6"/>
  <c r="L2240" i="6"/>
  <c r="L2241" i="6"/>
  <c r="L2242" i="6"/>
  <c r="L2243" i="6"/>
  <c r="L2244" i="6"/>
  <c r="L2245" i="6"/>
  <c r="L2246" i="6"/>
  <c r="L2247" i="6"/>
  <c r="L2248" i="6"/>
  <c r="L2249" i="6"/>
  <c r="L2250" i="6"/>
  <c r="L2251" i="6"/>
  <c r="L2252" i="6"/>
  <c r="L2253" i="6"/>
  <c r="L2254" i="6"/>
  <c r="L2255" i="6"/>
  <c r="L2256" i="6"/>
  <c r="L2257" i="6"/>
  <c r="L2258" i="6"/>
  <c r="L2259" i="6"/>
  <c r="L2260" i="6"/>
  <c r="L2261" i="6"/>
  <c r="L2262" i="6"/>
  <c r="L2263" i="6"/>
  <c r="L2264" i="6"/>
  <c r="L2265" i="6"/>
  <c r="L2266" i="6"/>
  <c r="L2267" i="6"/>
  <c r="L2268" i="6"/>
  <c r="L2269" i="6"/>
  <c r="L2270" i="6"/>
  <c r="L2271" i="6"/>
  <c r="L2272" i="6"/>
  <c r="L2273" i="6"/>
  <c r="L2274" i="6"/>
  <c r="L2275" i="6"/>
  <c r="L2276" i="6"/>
  <c r="L2277" i="6"/>
  <c r="L2278" i="6"/>
  <c r="L2279" i="6"/>
  <c r="L2280" i="6"/>
  <c r="L2281" i="6"/>
  <c r="L2282" i="6"/>
  <c r="L2283" i="6"/>
  <c r="L2284" i="6"/>
  <c r="L2285" i="6"/>
  <c r="L2286" i="6"/>
  <c r="L2287" i="6"/>
  <c r="L2288" i="6"/>
  <c r="L2289" i="6"/>
  <c r="L2290" i="6"/>
  <c r="L2291" i="6"/>
  <c r="L2292" i="6"/>
  <c r="L2293" i="6"/>
  <c r="L2294" i="6"/>
  <c r="L2295" i="6"/>
  <c r="L2296" i="6"/>
  <c r="L2297" i="6"/>
  <c r="L2298" i="6"/>
  <c r="L2299" i="6"/>
  <c r="L2300" i="6"/>
  <c r="L2301" i="6"/>
  <c r="L2302" i="6"/>
  <c r="L2303" i="6"/>
  <c r="L2304" i="6"/>
  <c r="L2305" i="6"/>
  <c r="L2306" i="6"/>
  <c r="L2307" i="6"/>
  <c r="L2308" i="6"/>
  <c r="L2309" i="6"/>
  <c r="L2310" i="6"/>
  <c r="L2311" i="6"/>
  <c r="L2312" i="6"/>
  <c r="L2313" i="6"/>
  <c r="L2314" i="6"/>
  <c r="L2315" i="6"/>
  <c r="L2316" i="6"/>
  <c r="L2317" i="6"/>
  <c r="L2318" i="6"/>
  <c r="L2319" i="6"/>
  <c r="L2320" i="6"/>
  <c r="L2321" i="6"/>
  <c r="L2322" i="6"/>
  <c r="L2323" i="6"/>
  <c r="L2324" i="6"/>
  <c r="L2325" i="6"/>
  <c r="L2326" i="6"/>
  <c r="L2327" i="6"/>
  <c r="L2328" i="6"/>
  <c r="L2329" i="6"/>
  <c r="L2330" i="6"/>
  <c r="L2331" i="6"/>
  <c r="L2332" i="6"/>
  <c r="L2333" i="6"/>
  <c r="L2334" i="6"/>
  <c r="L2335" i="6"/>
  <c r="L2336" i="6"/>
  <c r="L2337" i="6"/>
  <c r="L2338" i="6"/>
  <c r="L2339" i="6"/>
  <c r="L2340" i="6"/>
  <c r="L2341" i="6"/>
  <c r="L2342" i="6"/>
  <c r="L2343" i="6"/>
  <c r="L2344" i="6"/>
  <c r="L2345" i="6"/>
  <c r="L2346" i="6"/>
  <c r="L2347" i="6"/>
  <c r="L2348" i="6"/>
  <c r="L2349" i="6"/>
  <c r="L2350" i="6"/>
  <c r="L2351" i="6"/>
  <c r="L2352" i="6"/>
  <c r="L2353" i="6"/>
  <c r="L2354" i="6"/>
  <c r="L2355" i="6"/>
  <c r="L2356" i="6"/>
  <c r="L2357" i="6"/>
  <c r="L2358" i="6"/>
  <c r="L2359" i="6"/>
  <c r="L2360" i="6"/>
  <c r="L2361" i="6"/>
  <c r="L2362" i="6"/>
  <c r="L2363" i="6"/>
  <c r="L2364" i="6"/>
  <c r="L2365" i="6"/>
  <c r="L2366" i="6"/>
  <c r="L2367" i="6"/>
  <c r="L2368" i="6"/>
  <c r="L2369" i="6"/>
  <c r="L2370" i="6"/>
  <c r="L2371" i="6"/>
  <c r="L2372" i="6"/>
  <c r="L2373" i="6"/>
  <c r="L2374" i="6"/>
  <c r="L2375" i="6"/>
  <c r="L2376" i="6"/>
  <c r="L2377" i="6"/>
  <c r="L2378" i="6"/>
  <c r="L2379" i="6"/>
  <c r="L2380" i="6"/>
  <c r="L2381" i="6"/>
  <c r="L2382" i="6"/>
  <c r="L2383" i="6"/>
  <c r="L2384" i="6"/>
  <c r="L2385" i="6"/>
  <c r="L2386" i="6"/>
  <c r="L2387" i="6"/>
  <c r="L2388" i="6"/>
  <c r="L2389" i="6"/>
  <c r="L2390" i="6"/>
  <c r="L2391" i="6"/>
  <c r="L2392" i="6"/>
  <c r="L2393" i="6"/>
  <c r="L2394" i="6"/>
  <c r="L2395" i="6"/>
  <c r="L2396" i="6"/>
  <c r="L2397" i="6"/>
  <c r="L2398" i="6"/>
  <c r="L2399" i="6"/>
  <c r="L2400" i="6"/>
  <c r="L2401" i="6"/>
  <c r="L2402" i="6"/>
  <c r="L2403" i="6"/>
  <c r="L2404" i="6"/>
  <c r="L2405" i="6"/>
  <c r="L2406" i="6"/>
  <c r="L2407" i="6"/>
  <c r="L2408" i="6"/>
  <c r="L2409" i="6"/>
  <c r="L2410" i="6"/>
  <c r="L2411" i="6"/>
  <c r="L2412" i="6"/>
  <c r="L2413" i="6"/>
  <c r="L2414" i="6"/>
  <c r="L2415" i="6"/>
  <c r="L2416" i="6"/>
  <c r="L2417" i="6"/>
  <c r="L2418" i="6"/>
  <c r="L2419" i="6"/>
  <c r="L2420" i="6"/>
  <c r="L2421" i="6"/>
  <c r="L2422" i="6"/>
  <c r="L2423" i="6"/>
  <c r="L2424" i="6"/>
  <c r="L2425" i="6"/>
  <c r="L2426" i="6"/>
  <c r="L2427" i="6"/>
  <c r="L2428" i="6"/>
  <c r="L2429" i="6"/>
  <c r="L2430" i="6"/>
  <c r="L2431" i="6"/>
  <c r="L2432" i="6"/>
  <c r="L2433" i="6"/>
  <c r="L2434" i="6"/>
  <c r="L2435" i="6"/>
  <c r="L2436" i="6"/>
  <c r="L2437" i="6"/>
  <c r="L2438" i="6"/>
  <c r="L2439" i="6"/>
  <c r="L2440" i="6"/>
  <c r="L2441" i="6"/>
  <c r="L2442" i="6"/>
  <c r="L2443" i="6"/>
  <c r="L2444" i="6"/>
  <c r="L2445" i="6"/>
  <c r="L2446" i="6"/>
  <c r="L2447" i="6"/>
  <c r="L2448" i="6"/>
  <c r="L2449" i="6"/>
  <c r="L2450" i="6"/>
  <c r="L2451" i="6"/>
  <c r="L2452" i="6"/>
  <c r="L2453" i="6"/>
  <c r="L2454" i="6"/>
  <c r="L2455" i="6"/>
  <c r="L2456" i="6"/>
  <c r="L2457" i="6"/>
  <c r="L2458" i="6"/>
  <c r="L2459" i="6"/>
  <c r="L2460" i="6"/>
  <c r="L2461" i="6"/>
  <c r="L2462" i="6"/>
  <c r="L2463" i="6"/>
  <c r="L2464" i="6"/>
  <c r="L2465" i="6"/>
  <c r="L2466" i="6"/>
  <c r="L2467" i="6"/>
  <c r="L2468" i="6"/>
  <c r="L2469" i="6"/>
  <c r="L2470" i="6"/>
  <c r="L2471" i="6"/>
  <c r="L2472" i="6"/>
  <c r="L2473" i="6"/>
  <c r="L2474" i="6"/>
  <c r="L2475" i="6"/>
  <c r="L2476" i="6"/>
  <c r="L2477" i="6"/>
  <c r="L2478" i="6"/>
  <c r="L2479" i="6"/>
  <c r="L2480" i="6"/>
  <c r="L2481" i="6"/>
  <c r="L2482" i="6"/>
  <c r="L2483" i="6"/>
  <c r="L2484" i="6"/>
  <c r="L2485" i="6"/>
  <c r="L2486" i="6"/>
  <c r="L2487" i="6"/>
  <c r="L2488" i="6"/>
  <c r="L2489" i="6"/>
  <c r="L2490" i="6"/>
  <c r="L2491" i="6"/>
  <c r="L2492" i="6"/>
  <c r="L2493" i="6"/>
  <c r="L2494" i="6"/>
  <c r="L2495" i="6"/>
  <c r="L2496" i="6"/>
  <c r="L2497" i="6"/>
  <c r="L2498" i="6"/>
  <c r="L2499" i="6"/>
  <c r="L2500" i="6"/>
  <c r="L2501" i="6"/>
  <c r="L2502" i="6"/>
  <c r="L2503" i="6"/>
  <c r="L2504" i="6"/>
  <c r="L2505" i="6"/>
  <c r="L2506" i="6"/>
  <c r="L2507" i="6"/>
  <c r="L2508" i="6"/>
  <c r="L2509" i="6"/>
  <c r="L2510" i="6"/>
  <c r="L2511" i="6"/>
  <c r="L2512" i="6"/>
  <c r="L2513" i="6"/>
  <c r="L2514" i="6"/>
  <c r="L2515" i="6"/>
  <c r="L2516" i="6"/>
  <c r="L2517" i="6"/>
  <c r="L2518" i="6"/>
  <c r="L2519" i="6"/>
  <c r="L2520" i="6"/>
  <c r="L2521" i="6"/>
  <c r="L2522" i="6"/>
  <c r="L2523" i="6"/>
  <c r="L2524" i="6"/>
  <c r="L2525" i="6"/>
  <c r="L2526" i="6"/>
  <c r="L2527" i="6"/>
  <c r="L2528" i="6"/>
  <c r="L2529" i="6"/>
  <c r="L2530" i="6"/>
  <c r="L2531" i="6"/>
  <c r="L2532" i="6"/>
  <c r="L2533" i="6"/>
  <c r="L2534" i="6"/>
  <c r="L2535" i="6"/>
  <c r="L2536" i="6"/>
  <c r="L2537" i="6"/>
  <c r="L2538" i="6"/>
  <c r="L2539" i="6"/>
  <c r="L2540" i="6"/>
  <c r="L2541" i="6"/>
  <c r="L2542" i="6"/>
  <c r="L2543" i="6"/>
  <c r="L2544" i="6"/>
  <c r="L2545" i="6"/>
  <c r="L2546" i="6"/>
  <c r="L2547" i="6"/>
  <c r="L2548" i="6"/>
  <c r="L2549" i="6"/>
  <c r="L2550" i="6"/>
  <c r="L2551" i="6"/>
  <c r="L2552" i="6"/>
  <c r="L2553" i="6"/>
  <c r="L2554" i="6"/>
  <c r="L2555" i="6"/>
  <c r="L2556" i="6"/>
  <c r="L2557" i="6"/>
  <c r="L2558" i="6"/>
  <c r="L2559" i="6"/>
  <c r="L2560" i="6"/>
  <c r="L2561" i="6"/>
  <c r="L2562" i="6"/>
  <c r="L2563" i="6"/>
  <c r="L2564" i="6"/>
  <c r="L2565" i="6"/>
  <c r="L2566" i="6"/>
  <c r="L2567" i="6"/>
  <c r="L2568" i="6"/>
  <c r="L2569" i="6"/>
  <c r="L2570" i="6"/>
  <c r="L2571" i="6"/>
  <c r="L2572" i="6"/>
  <c r="L2573" i="6"/>
  <c r="L2574" i="6"/>
  <c r="L2575" i="6"/>
  <c r="L2576" i="6"/>
  <c r="L2577" i="6"/>
  <c r="L2578" i="6"/>
  <c r="L2579" i="6"/>
  <c r="L2580" i="6"/>
  <c r="L2581" i="6"/>
  <c r="L2582" i="6"/>
  <c r="L2583" i="6"/>
  <c r="L2584" i="6"/>
  <c r="L2585" i="6"/>
  <c r="L2586" i="6"/>
  <c r="L2587" i="6"/>
  <c r="L2588" i="6"/>
  <c r="L2589" i="6"/>
  <c r="L2590" i="6"/>
  <c r="L2591" i="6"/>
  <c r="L2592" i="6"/>
  <c r="L2593" i="6"/>
  <c r="L2594" i="6"/>
  <c r="L2595" i="6"/>
  <c r="L2596" i="6"/>
  <c r="L2597" i="6"/>
  <c r="L2598" i="6"/>
  <c r="L2599" i="6"/>
  <c r="L2600" i="6"/>
  <c r="L2601" i="6"/>
  <c r="L2602" i="6"/>
  <c r="L2603" i="6"/>
  <c r="L2604" i="6"/>
  <c r="L2605" i="6"/>
  <c r="L2606" i="6"/>
  <c r="L2607" i="6"/>
  <c r="L2608" i="6"/>
  <c r="L2609" i="6"/>
  <c r="L2610" i="6"/>
  <c r="L2611" i="6"/>
  <c r="L2612" i="6"/>
  <c r="L2613" i="6"/>
  <c r="L2614" i="6"/>
  <c r="L2615" i="6"/>
  <c r="L2616" i="6"/>
  <c r="L2617" i="6"/>
  <c r="L2618" i="6"/>
  <c r="L2619" i="6"/>
  <c r="L2620" i="6"/>
  <c r="L2621" i="6"/>
  <c r="L2622" i="6"/>
  <c r="L2623" i="6"/>
  <c r="L2624" i="6"/>
  <c r="L2625" i="6"/>
  <c r="L2626" i="6"/>
  <c r="L2627" i="6"/>
  <c r="L2628" i="6"/>
  <c r="L2629" i="6"/>
  <c r="L2630" i="6"/>
  <c r="L2631" i="6"/>
  <c r="L2632" i="6"/>
  <c r="L2633" i="6"/>
  <c r="L2634" i="6"/>
  <c r="L2635" i="6"/>
  <c r="L2636" i="6"/>
  <c r="L2637" i="6"/>
  <c r="L2638" i="6"/>
  <c r="L2639" i="6"/>
  <c r="L2640" i="6"/>
  <c r="L2641" i="6"/>
  <c r="L2642" i="6"/>
  <c r="L2643" i="6"/>
  <c r="L2644" i="6"/>
  <c r="L2645" i="6"/>
  <c r="L2646" i="6"/>
  <c r="L2647" i="6"/>
  <c r="L2648" i="6"/>
  <c r="L2649" i="6"/>
  <c r="L2650" i="6"/>
  <c r="L2651" i="6"/>
  <c r="L2652" i="6"/>
  <c r="L2653" i="6"/>
  <c r="L2654" i="6"/>
  <c r="L2655" i="6"/>
  <c r="L2656" i="6"/>
  <c r="L2657" i="6"/>
  <c r="L2658" i="6"/>
  <c r="L2659" i="6"/>
  <c r="L2660" i="6"/>
  <c r="L2661" i="6"/>
  <c r="L2662" i="6"/>
  <c r="L2663" i="6"/>
  <c r="L2664" i="6"/>
  <c r="L2665" i="6"/>
  <c r="L2666" i="6"/>
  <c r="L2667" i="6"/>
  <c r="L2668" i="6"/>
  <c r="L2669" i="6"/>
  <c r="L2670" i="6"/>
  <c r="L2671" i="6"/>
  <c r="L2672" i="6"/>
  <c r="L2673" i="6"/>
  <c r="L2674" i="6"/>
  <c r="L2675" i="6"/>
  <c r="L2676" i="6"/>
  <c r="L2677" i="6"/>
  <c r="L2678" i="6"/>
  <c r="L2679" i="6"/>
  <c r="L2680" i="6"/>
  <c r="L2681" i="6"/>
  <c r="L2682" i="6"/>
  <c r="L2683" i="6"/>
  <c r="L2684" i="6"/>
  <c r="L2685" i="6"/>
  <c r="L2686" i="6"/>
  <c r="L2687" i="6"/>
  <c r="L2688" i="6"/>
  <c r="L2689" i="6"/>
  <c r="L2690" i="6"/>
  <c r="L2691" i="6"/>
  <c r="L2692" i="6"/>
  <c r="L2693" i="6"/>
  <c r="L2694" i="6"/>
  <c r="L2695" i="6"/>
  <c r="L2696" i="6"/>
  <c r="L2697" i="6"/>
  <c r="L2698" i="6"/>
  <c r="L2699" i="6"/>
  <c r="L2700" i="6"/>
  <c r="L2701" i="6"/>
  <c r="L2702" i="6"/>
  <c r="L2703" i="6"/>
  <c r="L2704" i="6"/>
  <c r="L2705" i="6"/>
  <c r="L2706" i="6"/>
  <c r="L2707" i="6"/>
  <c r="L2708" i="6"/>
  <c r="L2709" i="6"/>
  <c r="L2710" i="6"/>
  <c r="L2711" i="6"/>
  <c r="L2712" i="6"/>
  <c r="L2713" i="6"/>
  <c r="L2714" i="6"/>
  <c r="L2715" i="6"/>
  <c r="L2716" i="6"/>
  <c r="L2717" i="6"/>
  <c r="L2718" i="6"/>
  <c r="L2719" i="6"/>
  <c r="L2720" i="6"/>
  <c r="L2721" i="6"/>
  <c r="L2722" i="6"/>
  <c r="L2723" i="6"/>
  <c r="L2724" i="6"/>
  <c r="L2725" i="6"/>
  <c r="L2726" i="6"/>
  <c r="L2727" i="6"/>
  <c r="L2728" i="6"/>
  <c r="L2729" i="6"/>
  <c r="L2730" i="6"/>
  <c r="L2731" i="6"/>
  <c r="L2732" i="6"/>
  <c r="L2733" i="6"/>
  <c r="L2734" i="6"/>
  <c r="L2735" i="6"/>
  <c r="L2736" i="6"/>
  <c r="L2737" i="6"/>
  <c r="L2738" i="6"/>
  <c r="L2739" i="6"/>
  <c r="L2740" i="6"/>
  <c r="L2741" i="6"/>
  <c r="L2742" i="6"/>
  <c r="L2743" i="6"/>
  <c r="L2744" i="6"/>
  <c r="L2745" i="6"/>
  <c r="L2746" i="6"/>
  <c r="L2747" i="6"/>
  <c r="L2748" i="6"/>
  <c r="L2749" i="6"/>
  <c r="L2750" i="6"/>
  <c r="L2751" i="6"/>
  <c r="L2752" i="6"/>
  <c r="L2753" i="6"/>
  <c r="L2754" i="6"/>
  <c r="L2755" i="6"/>
  <c r="L2756" i="6"/>
  <c r="L2757" i="6"/>
  <c r="L2758" i="6"/>
  <c r="L2759" i="6"/>
  <c r="L2760" i="6"/>
  <c r="L2761" i="6"/>
  <c r="L2762" i="6"/>
  <c r="L2763" i="6"/>
  <c r="L2764" i="6"/>
  <c r="L2765" i="6"/>
  <c r="L2766" i="6"/>
  <c r="L2767" i="6"/>
  <c r="L2768" i="6"/>
  <c r="L2769" i="6"/>
  <c r="L2770" i="6"/>
  <c r="L2771" i="6"/>
  <c r="L2772" i="6"/>
  <c r="L2773" i="6"/>
  <c r="L2774" i="6"/>
  <c r="L2775" i="6"/>
  <c r="L2776" i="6"/>
  <c r="L2777" i="6"/>
  <c r="L2778" i="6"/>
  <c r="L2779" i="6"/>
  <c r="L2780" i="6"/>
  <c r="L2781" i="6"/>
  <c r="L2782" i="6"/>
  <c r="L2783" i="6"/>
  <c r="L2784" i="6"/>
  <c r="L2785" i="6"/>
  <c r="L2786" i="6"/>
  <c r="L2787" i="6"/>
  <c r="L2788" i="6"/>
  <c r="L2789" i="6"/>
  <c r="L2790" i="6"/>
  <c r="L2791" i="6"/>
  <c r="L2792" i="6"/>
  <c r="L2793" i="6"/>
  <c r="L2794" i="6"/>
  <c r="L2795" i="6"/>
  <c r="L2796" i="6"/>
  <c r="L2797" i="6"/>
  <c r="L2798" i="6"/>
  <c r="L2799" i="6"/>
  <c r="L2800" i="6"/>
  <c r="L2801" i="6"/>
  <c r="L2802" i="6"/>
  <c r="L2803" i="6"/>
  <c r="L2804" i="6"/>
  <c r="L2805" i="6"/>
  <c r="L2806" i="6"/>
  <c r="L2807" i="6"/>
  <c r="L2808" i="6"/>
  <c r="L2809" i="6"/>
  <c r="L2810" i="6"/>
  <c r="L2811" i="6"/>
  <c r="L2812" i="6"/>
  <c r="L2813" i="6"/>
  <c r="L2814" i="6"/>
  <c r="L2815" i="6"/>
  <c r="L2816" i="6"/>
  <c r="L2817" i="6"/>
  <c r="L2818" i="6"/>
  <c r="L2819" i="6"/>
  <c r="L2820" i="6"/>
  <c r="L2821" i="6"/>
  <c r="L2822" i="6"/>
  <c r="L2823" i="6"/>
  <c r="L2824" i="6"/>
  <c r="L2825" i="6"/>
  <c r="L2826" i="6"/>
  <c r="L2827" i="6"/>
  <c r="L2828" i="6"/>
  <c r="L2829" i="6"/>
  <c r="L2830" i="6"/>
  <c r="L2831" i="6"/>
  <c r="L2832" i="6"/>
  <c r="L2833" i="6"/>
  <c r="L2834" i="6"/>
  <c r="L2835" i="6"/>
  <c r="L2836" i="6"/>
  <c r="L2837" i="6"/>
  <c r="L2838" i="6"/>
  <c r="L2839" i="6"/>
  <c r="L2840" i="6"/>
  <c r="L2841" i="6"/>
  <c r="L2842" i="6"/>
  <c r="L2843" i="6"/>
  <c r="L2844" i="6"/>
  <c r="L2845" i="6"/>
  <c r="L2846" i="6"/>
  <c r="L2847" i="6"/>
  <c r="L2848" i="6"/>
  <c r="L2849" i="6"/>
  <c r="L2850" i="6"/>
  <c r="L2851" i="6"/>
  <c r="L2852" i="6"/>
  <c r="L2853" i="6"/>
  <c r="L2854" i="6"/>
  <c r="L2855" i="6"/>
  <c r="L2856" i="6"/>
  <c r="L2857" i="6"/>
  <c r="L2858" i="6"/>
  <c r="L2859" i="6"/>
  <c r="L2860" i="6"/>
  <c r="L2861" i="6"/>
  <c r="L2862" i="6"/>
  <c r="L2863" i="6"/>
  <c r="L2864" i="6"/>
  <c r="L2865" i="6"/>
  <c r="L2866" i="6"/>
  <c r="L2867" i="6"/>
  <c r="L2868" i="6"/>
  <c r="L2869" i="6"/>
  <c r="L2870" i="6"/>
  <c r="L2871" i="6"/>
  <c r="L2872" i="6"/>
  <c r="L2873" i="6"/>
  <c r="L2874" i="6"/>
  <c r="L2875" i="6"/>
  <c r="L2876" i="6"/>
  <c r="L2877" i="6"/>
  <c r="L2878" i="6"/>
  <c r="L2879" i="6"/>
  <c r="L2880" i="6"/>
  <c r="L2881" i="6"/>
  <c r="L2882" i="6"/>
  <c r="L2883" i="6"/>
  <c r="L2884" i="6"/>
  <c r="L2885" i="6"/>
  <c r="L2886" i="6"/>
  <c r="L2887" i="6"/>
  <c r="L2888" i="6"/>
  <c r="L2889" i="6"/>
  <c r="L2890" i="6"/>
  <c r="L2891" i="6"/>
  <c r="L2892" i="6"/>
  <c r="L2893" i="6"/>
  <c r="L2894" i="6"/>
  <c r="L2895" i="6"/>
  <c r="L2896" i="6"/>
  <c r="L2897" i="6"/>
  <c r="L2898" i="6"/>
  <c r="L2899" i="6"/>
  <c r="L2900" i="6"/>
  <c r="L2901" i="6"/>
  <c r="L2902" i="6"/>
  <c r="L2903" i="6"/>
  <c r="L2904" i="6"/>
  <c r="L2905" i="6"/>
  <c r="L2906" i="6"/>
  <c r="L2907" i="6"/>
  <c r="L2908" i="6"/>
  <c r="L2909" i="6"/>
  <c r="L2910" i="6"/>
  <c r="L2911" i="6"/>
  <c r="L2912" i="6"/>
  <c r="L2913" i="6"/>
  <c r="L2914" i="6"/>
  <c r="L2915" i="6"/>
  <c r="L2916" i="6"/>
  <c r="L2917" i="6"/>
  <c r="L2918" i="6"/>
  <c r="L2919" i="6"/>
  <c r="L2920" i="6"/>
  <c r="L2921" i="6"/>
  <c r="L2922" i="6"/>
  <c r="L2923" i="6"/>
  <c r="L2924" i="6"/>
  <c r="L2925" i="6"/>
  <c r="L2926" i="6"/>
  <c r="L2927" i="6"/>
  <c r="L2928" i="6"/>
  <c r="L2929" i="6"/>
  <c r="L2930" i="6"/>
  <c r="L2931" i="6"/>
  <c r="L2932" i="6"/>
  <c r="L2933" i="6"/>
  <c r="L2934" i="6"/>
  <c r="L2935" i="6"/>
  <c r="L2936" i="6"/>
  <c r="L2937" i="6"/>
  <c r="L2938" i="6"/>
  <c r="L2939" i="6"/>
  <c r="L2940" i="6"/>
  <c r="L2941" i="6"/>
  <c r="L2942" i="6"/>
  <c r="L2943" i="6"/>
  <c r="L2944" i="6"/>
  <c r="L2945" i="6"/>
  <c r="L2946" i="6"/>
  <c r="L2947" i="6"/>
  <c r="L2948" i="6"/>
  <c r="L2949" i="6"/>
  <c r="L2950" i="6"/>
  <c r="L2951" i="6"/>
  <c r="L2952" i="6"/>
  <c r="L2953" i="6"/>
  <c r="L2954" i="6"/>
  <c r="L2955" i="6"/>
  <c r="L2956" i="6"/>
  <c r="L2957" i="6"/>
  <c r="L2958" i="6"/>
  <c r="L2959" i="6"/>
  <c r="L2960" i="6"/>
  <c r="L2961" i="6"/>
  <c r="L2962" i="6"/>
  <c r="L2963" i="6"/>
  <c r="L2964" i="6"/>
  <c r="L2965" i="6"/>
  <c r="L2966" i="6"/>
  <c r="L2967" i="6"/>
  <c r="L2968" i="6"/>
  <c r="L2969" i="6"/>
  <c r="L2970" i="6"/>
  <c r="L2971" i="6"/>
  <c r="L2972" i="6"/>
  <c r="L2973" i="6"/>
  <c r="L2974" i="6"/>
  <c r="L2975" i="6"/>
  <c r="L2976" i="6"/>
  <c r="L2977" i="6"/>
  <c r="L2978" i="6"/>
  <c r="L2979" i="6"/>
  <c r="L2980" i="6"/>
  <c r="L2981" i="6"/>
  <c r="L2982" i="6"/>
  <c r="L2983" i="6"/>
  <c r="L2984" i="6"/>
  <c r="L2985" i="6"/>
  <c r="L2986" i="6"/>
  <c r="L2987" i="6"/>
  <c r="L2988" i="6"/>
  <c r="L2989" i="6"/>
  <c r="L2990" i="6"/>
  <c r="L2991" i="6"/>
  <c r="L2992" i="6"/>
  <c r="L2993" i="6"/>
  <c r="L2994" i="6"/>
  <c r="L2995" i="6"/>
  <c r="L2996" i="6"/>
  <c r="L2997" i="6"/>
  <c r="L2998" i="6"/>
  <c r="L2999" i="6"/>
  <c r="L3000" i="6"/>
  <c r="L3001" i="6"/>
  <c r="E10" i="11"/>
  <c r="C10" i="11"/>
  <c r="A10" i="11"/>
  <c r="C7" i="11"/>
  <c r="E4" i="11"/>
  <c r="C4" i="11"/>
  <c r="A4" i="11"/>
  <c r="B10" i="10"/>
  <c r="B9" i="10"/>
  <c r="B11" i="10" s="1"/>
  <c r="B7" i="10"/>
  <c r="B6" i="10"/>
  <c r="A7" i="11" s="1"/>
  <c r="M4584" i="7"/>
  <c r="I4584" i="7"/>
  <c r="H4584" i="7"/>
  <c r="J4584" i="7" s="1"/>
  <c r="G4584" i="7"/>
  <c r="M4583" i="7"/>
  <c r="I4583" i="7"/>
  <c r="H4583" i="7"/>
  <c r="J4583" i="7" s="1"/>
  <c r="G4583" i="7"/>
  <c r="M4582" i="7"/>
  <c r="I4582" i="7"/>
  <c r="H4582" i="7"/>
  <c r="J4582" i="7" s="1"/>
  <c r="G4582" i="7"/>
  <c r="M4581" i="7"/>
  <c r="I4581" i="7"/>
  <c r="H4581" i="7"/>
  <c r="J4581" i="7" s="1"/>
  <c r="G4581" i="7"/>
  <c r="M4580" i="7"/>
  <c r="I4580" i="7"/>
  <c r="H4580" i="7"/>
  <c r="J4580" i="7" s="1"/>
  <c r="G4580" i="7"/>
  <c r="M4579" i="7"/>
  <c r="I4579" i="7"/>
  <c r="H4579" i="7"/>
  <c r="J4579" i="7" s="1"/>
  <c r="G4579" i="7"/>
  <c r="M4578" i="7"/>
  <c r="I4578" i="7"/>
  <c r="H4578" i="7"/>
  <c r="J4578" i="7" s="1"/>
  <c r="G4578" i="7"/>
  <c r="M4577" i="7"/>
  <c r="I4577" i="7"/>
  <c r="H4577" i="7"/>
  <c r="J4577" i="7" s="1"/>
  <c r="G4577" i="7"/>
  <c r="M4576" i="7"/>
  <c r="I4576" i="7"/>
  <c r="H4576" i="7"/>
  <c r="J4576" i="7" s="1"/>
  <c r="G4576" i="7"/>
  <c r="M4575" i="7"/>
  <c r="I4575" i="7"/>
  <c r="H4575" i="7"/>
  <c r="J4575" i="7" s="1"/>
  <c r="G4575" i="7"/>
  <c r="M4574" i="7"/>
  <c r="I4574" i="7"/>
  <c r="H4574" i="7"/>
  <c r="J4574" i="7" s="1"/>
  <c r="G4574" i="7"/>
  <c r="M4573" i="7"/>
  <c r="I4573" i="7"/>
  <c r="H4573" i="7"/>
  <c r="J4573" i="7" s="1"/>
  <c r="G4573" i="7"/>
  <c r="M4572" i="7"/>
  <c r="I4572" i="7"/>
  <c r="H4572" i="7"/>
  <c r="J4572" i="7" s="1"/>
  <c r="G4572" i="7"/>
  <c r="M4571" i="7"/>
  <c r="I4571" i="7"/>
  <c r="H4571" i="7"/>
  <c r="J4571" i="7" s="1"/>
  <c r="G4571" i="7"/>
  <c r="M4570" i="7"/>
  <c r="I4570" i="7"/>
  <c r="H4570" i="7"/>
  <c r="J4570" i="7" s="1"/>
  <c r="G4570" i="7"/>
  <c r="M4569" i="7"/>
  <c r="I4569" i="7"/>
  <c r="H4569" i="7"/>
  <c r="J4569" i="7" s="1"/>
  <c r="G4569" i="7"/>
  <c r="M4568" i="7"/>
  <c r="I4568" i="7"/>
  <c r="H4568" i="7"/>
  <c r="J4568" i="7" s="1"/>
  <c r="G4568" i="7"/>
  <c r="M4567" i="7"/>
  <c r="I4567" i="7"/>
  <c r="H4567" i="7"/>
  <c r="J4567" i="7" s="1"/>
  <c r="G4567" i="7"/>
  <c r="M4566" i="7"/>
  <c r="I4566" i="7"/>
  <c r="H4566" i="7"/>
  <c r="J4566" i="7" s="1"/>
  <c r="G4566" i="7"/>
  <c r="M4565" i="7"/>
  <c r="I4565" i="7"/>
  <c r="H4565" i="7"/>
  <c r="J4565" i="7" s="1"/>
  <c r="G4565" i="7"/>
  <c r="M4564" i="7"/>
  <c r="I4564" i="7"/>
  <c r="H4564" i="7"/>
  <c r="J4564" i="7" s="1"/>
  <c r="G4564" i="7"/>
  <c r="M4563" i="7"/>
  <c r="I4563" i="7"/>
  <c r="H4563" i="7"/>
  <c r="J4563" i="7" s="1"/>
  <c r="G4563" i="7"/>
  <c r="M4562" i="7"/>
  <c r="I4562" i="7"/>
  <c r="H4562" i="7"/>
  <c r="J4562" i="7" s="1"/>
  <c r="G4562" i="7"/>
  <c r="M4561" i="7"/>
  <c r="I4561" i="7"/>
  <c r="H4561" i="7"/>
  <c r="J4561" i="7" s="1"/>
  <c r="G4561" i="7"/>
  <c r="M4560" i="7"/>
  <c r="I4560" i="7"/>
  <c r="H4560" i="7"/>
  <c r="J4560" i="7" s="1"/>
  <c r="G4560" i="7"/>
  <c r="M4559" i="7"/>
  <c r="I4559" i="7"/>
  <c r="H4559" i="7"/>
  <c r="J4559" i="7" s="1"/>
  <c r="G4559" i="7"/>
  <c r="M4558" i="7"/>
  <c r="I4558" i="7"/>
  <c r="H4558" i="7"/>
  <c r="J4558" i="7" s="1"/>
  <c r="G4558" i="7"/>
  <c r="M4557" i="7"/>
  <c r="I4557" i="7"/>
  <c r="H4557" i="7"/>
  <c r="J4557" i="7" s="1"/>
  <c r="G4557" i="7"/>
  <c r="M4556" i="7"/>
  <c r="I4556" i="7"/>
  <c r="H4556" i="7"/>
  <c r="J4556" i="7" s="1"/>
  <c r="G4556" i="7"/>
  <c r="M4555" i="7"/>
  <c r="I4555" i="7"/>
  <c r="H4555" i="7"/>
  <c r="J4555" i="7" s="1"/>
  <c r="G4555" i="7"/>
  <c r="M4554" i="7"/>
  <c r="I4554" i="7"/>
  <c r="H4554" i="7"/>
  <c r="J4554" i="7" s="1"/>
  <c r="G4554" i="7"/>
  <c r="M4553" i="7"/>
  <c r="I4553" i="7"/>
  <c r="H4553" i="7"/>
  <c r="J4553" i="7" s="1"/>
  <c r="G4553" i="7"/>
  <c r="M4552" i="7"/>
  <c r="I4552" i="7"/>
  <c r="H4552" i="7"/>
  <c r="J4552" i="7" s="1"/>
  <c r="G4552" i="7"/>
  <c r="M4551" i="7"/>
  <c r="I4551" i="7"/>
  <c r="H4551" i="7"/>
  <c r="J4551" i="7" s="1"/>
  <c r="G4551" i="7"/>
  <c r="M4550" i="7"/>
  <c r="I4550" i="7"/>
  <c r="H4550" i="7"/>
  <c r="J4550" i="7" s="1"/>
  <c r="G4550" i="7"/>
  <c r="M4549" i="7"/>
  <c r="I4549" i="7"/>
  <c r="H4549" i="7"/>
  <c r="J4549" i="7" s="1"/>
  <c r="G4549" i="7"/>
  <c r="M4548" i="7"/>
  <c r="I4548" i="7"/>
  <c r="H4548" i="7"/>
  <c r="J4548" i="7" s="1"/>
  <c r="G4548" i="7"/>
  <c r="M4547" i="7"/>
  <c r="I4547" i="7"/>
  <c r="H4547" i="7"/>
  <c r="J4547" i="7" s="1"/>
  <c r="G4547" i="7"/>
  <c r="M4546" i="7"/>
  <c r="I4546" i="7"/>
  <c r="H4546" i="7"/>
  <c r="J4546" i="7" s="1"/>
  <c r="G4546" i="7"/>
  <c r="M4545" i="7"/>
  <c r="I4545" i="7"/>
  <c r="H4545" i="7"/>
  <c r="J4545" i="7" s="1"/>
  <c r="G4545" i="7"/>
  <c r="M4544" i="7"/>
  <c r="I4544" i="7"/>
  <c r="H4544" i="7"/>
  <c r="J4544" i="7" s="1"/>
  <c r="G4544" i="7"/>
  <c r="M4543" i="7"/>
  <c r="I4543" i="7"/>
  <c r="H4543" i="7"/>
  <c r="J4543" i="7" s="1"/>
  <c r="G4543" i="7"/>
  <c r="M4542" i="7"/>
  <c r="I4542" i="7"/>
  <c r="H4542" i="7"/>
  <c r="J4542" i="7" s="1"/>
  <c r="G4542" i="7"/>
  <c r="M4541" i="7"/>
  <c r="I4541" i="7"/>
  <c r="H4541" i="7"/>
  <c r="J4541" i="7" s="1"/>
  <c r="G4541" i="7"/>
  <c r="M4540" i="7"/>
  <c r="I4540" i="7"/>
  <c r="H4540" i="7"/>
  <c r="J4540" i="7" s="1"/>
  <c r="G4540" i="7"/>
  <c r="M4539" i="7"/>
  <c r="I4539" i="7"/>
  <c r="H4539" i="7"/>
  <c r="J4539" i="7" s="1"/>
  <c r="G4539" i="7"/>
  <c r="M4538" i="7"/>
  <c r="I4538" i="7"/>
  <c r="H4538" i="7"/>
  <c r="J4538" i="7" s="1"/>
  <c r="G4538" i="7"/>
  <c r="M4537" i="7"/>
  <c r="I4537" i="7"/>
  <c r="H4537" i="7"/>
  <c r="J4537" i="7" s="1"/>
  <c r="G4537" i="7"/>
  <c r="M4536" i="7"/>
  <c r="I4536" i="7"/>
  <c r="H4536" i="7"/>
  <c r="J4536" i="7" s="1"/>
  <c r="G4536" i="7"/>
  <c r="M4535" i="7"/>
  <c r="I4535" i="7"/>
  <c r="H4535" i="7"/>
  <c r="J4535" i="7" s="1"/>
  <c r="G4535" i="7"/>
  <c r="M4534" i="7"/>
  <c r="I4534" i="7"/>
  <c r="H4534" i="7"/>
  <c r="J4534" i="7" s="1"/>
  <c r="G4534" i="7"/>
  <c r="M4533" i="7"/>
  <c r="I4533" i="7"/>
  <c r="H4533" i="7"/>
  <c r="J4533" i="7" s="1"/>
  <c r="G4533" i="7"/>
  <c r="M4532" i="7"/>
  <c r="I4532" i="7"/>
  <c r="H4532" i="7"/>
  <c r="J4532" i="7" s="1"/>
  <c r="G4532" i="7"/>
  <c r="M4531" i="7"/>
  <c r="I4531" i="7"/>
  <c r="H4531" i="7"/>
  <c r="J4531" i="7" s="1"/>
  <c r="G4531" i="7"/>
  <c r="M4530" i="7"/>
  <c r="I4530" i="7"/>
  <c r="H4530" i="7"/>
  <c r="J4530" i="7" s="1"/>
  <c r="G4530" i="7"/>
  <c r="M4529" i="7"/>
  <c r="I4529" i="7"/>
  <c r="H4529" i="7"/>
  <c r="J4529" i="7" s="1"/>
  <c r="G4529" i="7"/>
  <c r="M4528" i="7"/>
  <c r="I4528" i="7"/>
  <c r="H4528" i="7"/>
  <c r="J4528" i="7" s="1"/>
  <c r="G4528" i="7"/>
  <c r="M4527" i="7"/>
  <c r="I4527" i="7"/>
  <c r="H4527" i="7"/>
  <c r="J4527" i="7" s="1"/>
  <c r="G4527" i="7"/>
  <c r="M4526" i="7"/>
  <c r="I4526" i="7"/>
  <c r="H4526" i="7"/>
  <c r="J4526" i="7" s="1"/>
  <c r="G4526" i="7"/>
  <c r="M4525" i="7"/>
  <c r="I4525" i="7"/>
  <c r="H4525" i="7"/>
  <c r="J4525" i="7" s="1"/>
  <c r="G4525" i="7"/>
  <c r="M4524" i="7"/>
  <c r="I4524" i="7"/>
  <c r="H4524" i="7"/>
  <c r="J4524" i="7" s="1"/>
  <c r="G4524" i="7"/>
  <c r="M4523" i="7"/>
  <c r="I4523" i="7"/>
  <c r="H4523" i="7"/>
  <c r="J4523" i="7" s="1"/>
  <c r="G4523" i="7"/>
  <c r="M4522" i="7"/>
  <c r="I4522" i="7"/>
  <c r="H4522" i="7"/>
  <c r="J4522" i="7" s="1"/>
  <c r="G4522" i="7"/>
  <c r="M4521" i="7"/>
  <c r="I4521" i="7"/>
  <c r="H4521" i="7"/>
  <c r="J4521" i="7" s="1"/>
  <c r="G4521" i="7"/>
  <c r="M4520" i="7"/>
  <c r="I4520" i="7"/>
  <c r="H4520" i="7"/>
  <c r="J4520" i="7" s="1"/>
  <c r="G4520" i="7"/>
  <c r="M4519" i="7"/>
  <c r="I4519" i="7"/>
  <c r="H4519" i="7"/>
  <c r="J4519" i="7" s="1"/>
  <c r="G4519" i="7"/>
  <c r="M4518" i="7"/>
  <c r="I4518" i="7"/>
  <c r="H4518" i="7"/>
  <c r="J4518" i="7" s="1"/>
  <c r="G4518" i="7"/>
  <c r="M4517" i="7"/>
  <c r="I4517" i="7"/>
  <c r="H4517" i="7"/>
  <c r="J4517" i="7" s="1"/>
  <c r="G4517" i="7"/>
  <c r="M4516" i="7"/>
  <c r="I4516" i="7"/>
  <c r="H4516" i="7"/>
  <c r="J4516" i="7" s="1"/>
  <c r="G4516" i="7"/>
  <c r="M4515" i="7"/>
  <c r="I4515" i="7"/>
  <c r="H4515" i="7"/>
  <c r="J4515" i="7" s="1"/>
  <c r="G4515" i="7"/>
  <c r="M4514" i="7"/>
  <c r="I4514" i="7"/>
  <c r="H4514" i="7"/>
  <c r="J4514" i="7" s="1"/>
  <c r="G4514" i="7"/>
  <c r="M4513" i="7"/>
  <c r="I4513" i="7"/>
  <c r="H4513" i="7"/>
  <c r="J4513" i="7" s="1"/>
  <c r="G4513" i="7"/>
  <c r="M4512" i="7"/>
  <c r="I4512" i="7"/>
  <c r="H4512" i="7"/>
  <c r="J4512" i="7" s="1"/>
  <c r="G4512" i="7"/>
  <c r="M4511" i="7"/>
  <c r="I4511" i="7"/>
  <c r="H4511" i="7"/>
  <c r="J4511" i="7" s="1"/>
  <c r="G4511" i="7"/>
  <c r="M4510" i="7"/>
  <c r="I4510" i="7"/>
  <c r="H4510" i="7"/>
  <c r="J4510" i="7" s="1"/>
  <c r="G4510" i="7"/>
  <c r="M4509" i="7"/>
  <c r="I4509" i="7"/>
  <c r="H4509" i="7"/>
  <c r="J4509" i="7" s="1"/>
  <c r="G4509" i="7"/>
  <c r="M4508" i="7"/>
  <c r="I4508" i="7"/>
  <c r="H4508" i="7"/>
  <c r="J4508" i="7" s="1"/>
  <c r="G4508" i="7"/>
  <c r="M4507" i="7"/>
  <c r="I4507" i="7"/>
  <c r="H4507" i="7"/>
  <c r="J4507" i="7" s="1"/>
  <c r="G4507" i="7"/>
  <c r="M4506" i="7"/>
  <c r="I4506" i="7"/>
  <c r="H4506" i="7"/>
  <c r="J4506" i="7" s="1"/>
  <c r="G4506" i="7"/>
  <c r="M4505" i="7"/>
  <c r="I4505" i="7"/>
  <c r="H4505" i="7"/>
  <c r="J4505" i="7" s="1"/>
  <c r="G4505" i="7"/>
  <c r="M4504" i="7"/>
  <c r="I4504" i="7"/>
  <c r="H4504" i="7"/>
  <c r="J4504" i="7" s="1"/>
  <c r="G4504" i="7"/>
  <c r="M4503" i="7"/>
  <c r="I4503" i="7"/>
  <c r="H4503" i="7"/>
  <c r="J4503" i="7" s="1"/>
  <c r="G4503" i="7"/>
  <c r="M4502" i="7"/>
  <c r="I4502" i="7"/>
  <c r="H4502" i="7"/>
  <c r="J4502" i="7" s="1"/>
  <c r="G4502" i="7"/>
  <c r="M4501" i="7"/>
  <c r="I4501" i="7"/>
  <c r="H4501" i="7"/>
  <c r="J4501" i="7" s="1"/>
  <c r="G4501" i="7"/>
  <c r="M4500" i="7"/>
  <c r="I4500" i="7"/>
  <c r="H4500" i="7"/>
  <c r="J4500" i="7" s="1"/>
  <c r="G4500" i="7"/>
  <c r="M4499" i="7"/>
  <c r="I4499" i="7"/>
  <c r="H4499" i="7"/>
  <c r="J4499" i="7" s="1"/>
  <c r="G4499" i="7"/>
  <c r="M4498" i="7"/>
  <c r="I4498" i="7"/>
  <c r="H4498" i="7"/>
  <c r="J4498" i="7" s="1"/>
  <c r="G4498" i="7"/>
  <c r="M4497" i="7"/>
  <c r="I4497" i="7"/>
  <c r="H4497" i="7"/>
  <c r="J4497" i="7" s="1"/>
  <c r="G4497" i="7"/>
  <c r="M4496" i="7"/>
  <c r="I4496" i="7"/>
  <c r="H4496" i="7"/>
  <c r="J4496" i="7" s="1"/>
  <c r="G4496" i="7"/>
  <c r="M4495" i="7"/>
  <c r="I4495" i="7"/>
  <c r="H4495" i="7"/>
  <c r="J4495" i="7" s="1"/>
  <c r="G4495" i="7"/>
  <c r="M4494" i="7"/>
  <c r="I4494" i="7"/>
  <c r="H4494" i="7"/>
  <c r="J4494" i="7" s="1"/>
  <c r="G4494" i="7"/>
  <c r="M4493" i="7"/>
  <c r="I4493" i="7"/>
  <c r="H4493" i="7"/>
  <c r="J4493" i="7" s="1"/>
  <c r="G4493" i="7"/>
  <c r="M4492" i="7"/>
  <c r="I4492" i="7"/>
  <c r="H4492" i="7"/>
  <c r="J4492" i="7" s="1"/>
  <c r="G4492" i="7"/>
  <c r="M4491" i="7"/>
  <c r="I4491" i="7"/>
  <c r="H4491" i="7"/>
  <c r="J4491" i="7" s="1"/>
  <c r="G4491" i="7"/>
  <c r="M4490" i="7"/>
  <c r="I4490" i="7"/>
  <c r="H4490" i="7"/>
  <c r="J4490" i="7" s="1"/>
  <c r="G4490" i="7"/>
  <c r="M4489" i="7"/>
  <c r="I4489" i="7"/>
  <c r="H4489" i="7"/>
  <c r="J4489" i="7" s="1"/>
  <c r="G4489" i="7"/>
  <c r="M4488" i="7"/>
  <c r="I4488" i="7"/>
  <c r="H4488" i="7"/>
  <c r="J4488" i="7" s="1"/>
  <c r="G4488" i="7"/>
  <c r="M4487" i="7"/>
  <c r="I4487" i="7"/>
  <c r="H4487" i="7"/>
  <c r="J4487" i="7" s="1"/>
  <c r="G4487" i="7"/>
  <c r="M4486" i="7"/>
  <c r="I4486" i="7"/>
  <c r="H4486" i="7"/>
  <c r="J4486" i="7" s="1"/>
  <c r="G4486" i="7"/>
  <c r="M4485" i="7"/>
  <c r="I4485" i="7"/>
  <c r="H4485" i="7"/>
  <c r="J4485" i="7" s="1"/>
  <c r="G4485" i="7"/>
  <c r="M4484" i="7"/>
  <c r="I4484" i="7"/>
  <c r="H4484" i="7"/>
  <c r="J4484" i="7" s="1"/>
  <c r="G4484" i="7"/>
  <c r="M4483" i="7"/>
  <c r="I4483" i="7"/>
  <c r="H4483" i="7"/>
  <c r="J4483" i="7" s="1"/>
  <c r="G4483" i="7"/>
  <c r="M4482" i="7"/>
  <c r="I4482" i="7"/>
  <c r="H4482" i="7"/>
  <c r="J4482" i="7" s="1"/>
  <c r="G4482" i="7"/>
  <c r="M4481" i="7"/>
  <c r="I4481" i="7"/>
  <c r="H4481" i="7"/>
  <c r="J4481" i="7" s="1"/>
  <c r="G4481" i="7"/>
  <c r="M4480" i="7"/>
  <c r="I4480" i="7"/>
  <c r="H4480" i="7"/>
  <c r="J4480" i="7" s="1"/>
  <c r="G4480" i="7"/>
  <c r="M4479" i="7"/>
  <c r="I4479" i="7"/>
  <c r="H4479" i="7"/>
  <c r="J4479" i="7" s="1"/>
  <c r="G4479" i="7"/>
  <c r="M4478" i="7"/>
  <c r="I4478" i="7"/>
  <c r="H4478" i="7"/>
  <c r="J4478" i="7" s="1"/>
  <c r="G4478" i="7"/>
  <c r="M4477" i="7"/>
  <c r="I4477" i="7"/>
  <c r="H4477" i="7"/>
  <c r="J4477" i="7" s="1"/>
  <c r="G4477" i="7"/>
  <c r="M4476" i="7"/>
  <c r="I4476" i="7"/>
  <c r="H4476" i="7"/>
  <c r="J4476" i="7" s="1"/>
  <c r="G4476" i="7"/>
  <c r="M4475" i="7"/>
  <c r="I4475" i="7"/>
  <c r="H4475" i="7"/>
  <c r="J4475" i="7" s="1"/>
  <c r="G4475" i="7"/>
  <c r="M4474" i="7"/>
  <c r="I4474" i="7"/>
  <c r="H4474" i="7"/>
  <c r="J4474" i="7" s="1"/>
  <c r="G4474" i="7"/>
  <c r="M4473" i="7"/>
  <c r="I4473" i="7"/>
  <c r="H4473" i="7"/>
  <c r="J4473" i="7" s="1"/>
  <c r="G4473" i="7"/>
  <c r="M4472" i="7"/>
  <c r="I4472" i="7"/>
  <c r="H4472" i="7"/>
  <c r="J4472" i="7" s="1"/>
  <c r="G4472" i="7"/>
  <c r="M4471" i="7"/>
  <c r="I4471" i="7"/>
  <c r="H4471" i="7"/>
  <c r="J4471" i="7" s="1"/>
  <c r="G4471" i="7"/>
  <c r="M4470" i="7"/>
  <c r="I4470" i="7"/>
  <c r="H4470" i="7"/>
  <c r="J4470" i="7" s="1"/>
  <c r="G4470" i="7"/>
  <c r="M4469" i="7"/>
  <c r="I4469" i="7"/>
  <c r="H4469" i="7"/>
  <c r="J4469" i="7" s="1"/>
  <c r="G4469" i="7"/>
  <c r="M4468" i="7"/>
  <c r="I4468" i="7"/>
  <c r="H4468" i="7"/>
  <c r="J4468" i="7" s="1"/>
  <c r="G4468" i="7"/>
  <c r="M4467" i="7"/>
  <c r="I4467" i="7"/>
  <c r="H4467" i="7"/>
  <c r="J4467" i="7" s="1"/>
  <c r="G4467" i="7"/>
  <c r="M4466" i="7"/>
  <c r="I4466" i="7"/>
  <c r="H4466" i="7"/>
  <c r="J4466" i="7" s="1"/>
  <c r="G4466" i="7"/>
  <c r="M4465" i="7"/>
  <c r="I4465" i="7"/>
  <c r="H4465" i="7"/>
  <c r="J4465" i="7" s="1"/>
  <c r="G4465" i="7"/>
  <c r="M4464" i="7"/>
  <c r="I4464" i="7"/>
  <c r="H4464" i="7"/>
  <c r="J4464" i="7" s="1"/>
  <c r="G4464" i="7"/>
  <c r="M4463" i="7"/>
  <c r="I4463" i="7"/>
  <c r="H4463" i="7"/>
  <c r="J4463" i="7" s="1"/>
  <c r="G4463" i="7"/>
  <c r="M4462" i="7"/>
  <c r="I4462" i="7"/>
  <c r="H4462" i="7"/>
  <c r="J4462" i="7" s="1"/>
  <c r="G4462" i="7"/>
  <c r="M4461" i="7"/>
  <c r="I4461" i="7"/>
  <c r="H4461" i="7"/>
  <c r="J4461" i="7" s="1"/>
  <c r="G4461" i="7"/>
  <c r="M4460" i="7"/>
  <c r="I4460" i="7"/>
  <c r="H4460" i="7"/>
  <c r="J4460" i="7" s="1"/>
  <c r="G4460" i="7"/>
  <c r="M4459" i="7"/>
  <c r="I4459" i="7"/>
  <c r="H4459" i="7"/>
  <c r="J4459" i="7" s="1"/>
  <c r="G4459" i="7"/>
  <c r="M4458" i="7"/>
  <c r="I4458" i="7"/>
  <c r="H4458" i="7"/>
  <c r="J4458" i="7" s="1"/>
  <c r="G4458" i="7"/>
  <c r="M4457" i="7"/>
  <c r="I4457" i="7"/>
  <c r="H4457" i="7"/>
  <c r="J4457" i="7" s="1"/>
  <c r="G4457" i="7"/>
  <c r="M4456" i="7"/>
  <c r="I4456" i="7"/>
  <c r="H4456" i="7"/>
  <c r="J4456" i="7" s="1"/>
  <c r="G4456" i="7"/>
  <c r="M4455" i="7"/>
  <c r="I4455" i="7"/>
  <c r="H4455" i="7"/>
  <c r="J4455" i="7" s="1"/>
  <c r="G4455" i="7"/>
  <c r="M4454" i="7"/>
  <c r="I4454" i="7"/>
  <c r="H4454" i="7"/>
  <c r="J4454" i="7" s="1"/>
  <c r="G4454" i="7"/>
  <c r="M4453" i="7"/>
  <c r="I4453" i="7"/>
  <c r="H4453" i="7"/>
  <c r="J4453" i="7" s="1"/>
  <c r="G4453" i="7"/>
  <c r="M4452" i="7"/>
  <c r="I4452" i="7"/>
  <c r="H4452" i="7"/>
  <c r="J4452" i="7" s="1"/>
  <c r="G4452" i="7"/>
  <c r="M4451" i="7"/>
  <c r="I4451" i="7"/>
  <c r="H4451" i="7"/>
  <c r="J4451" i="7" s="1"/>
  <c r="G4451" i="7"/>
  <c r="M4450" i="7"/>
  <c r="I4450" i="7"/>
  <c r="H4450" i="7"/>
  <c r="J4450" i="7" s="1"/>
  <c r="G4450" i="7"/>
  <c r="M4449" i="7"/>
  <c r="I4449" i="7"/>
  <c r="H4449" i="7"/>
  <c r="J4449" i="7" s="1"/>
  <c r="G4449" i="7"/>
  <c r="M4448" i="7"/>
  <c r="I4448" i="7"/>
  <c r="H4448" i="7"/>
  <c r="J4448" i="7" s="1"/>
  <c r="G4448" i="7"/>
  <c r="M4447" i="7"/>
  <c r="I4447" i="7"/>
  <c r="H4447" i="7"/>
  <c r="J4447" i="7" s="1"/>
  <c r="G4447" i="7"/>
  <c r="M4446" i="7"/>
  <c r="I4446" i="7"/>
  <c r="H4446" i="7"/>
  <c r="J4446" i="7" s="1"/>
  <c r="G4446" i="7"/>
  <c r="M4445" i="7"/>
  <c r="I4445" i="7"/>
  <c r="H4445" i="7"/>
  <c r="J4445" i="7" s="1"/>
  <c r="G4445" i="7"/>
  <c r="M4444" i="7"/>
  <c r="I4444" i="7"/>
  <c r="H4444" i="7"/>
  <c r="J4444" i="7" s="1"/>
  <c r="G4444" i="7"/>
  <c r="M4443" i="7"/>
  <c r="I4443" i="7"/>
  <c r="H4443" i="7"/>
  <c r="J4443" i="7" s="1"/>
  <c r="G4443" i="7"/>
  <c r="M4442" i="7"/>
  <c r="I4442" i="7"/>
  <c r="H4442" i="7"/>
  <c r="J4442" i="7" s="1"/>
  <c r="G4442" i="7"/>
  <c r="M4441" i="7"/>
  <c r="I4441" i="7"/>
  <c r="H4441" i="7"/>
  <c r="J4441" i="7" s="1"/>
  <c r="G4441" i="7"/>
  <c r="M4440" i="7"/>
  <c r="I4440" i="7"/>
  <c r="H4440" i="7"/>
  <c r="J4440" i="7" s="1"/>
  <c r="G4440" i="7"/>
  <c r="M4439" i="7"/>
  <c r="I4439" i="7"/>
  <c r="H4439" i="7"/>
  <c r="J4439" i="7" s="1"/>
  <c r="G4439" i="7"/>
  <c r="M4438" i="7"/>
  <c r="I4438" i="7"/>
  <c r="H4438" i="7"/>
  <c r="J4438" i="7" s="1"/>
  <c r="G4438" i="7"/>
  <c r="M4437" i="7"/>
  <c r="I4437" i="7"/>
  <c r="H4437" i="7"/>
  <c r="J4437" i="7" s="1"/>
  <c r="G4437" i="7"/>
  <c r="M4436" i="7"/>
  <c r="I4436" i="7"/>
  <c r="H4436" i="7"/>
  <c r="J4436" i="7" s="1"/>
  <c r="G4436" i="7"/>
  <c r="M4435" i="7"/>
  <c r="I4435" i="7"/>
  <c r="H4435" i="7"/>
  <c r="J4435" i="7" s="1"/>
  <c r="G4435" i="7"/>
  <c r="M4434" i="7"/>
  <c r="I4434" i="7"/>
  <c r="H4434" i="7"/>
  <c r="J4434" i="7" s="1"/>
  <c r="G4434" i="7"/>
  <c r="M4433" i="7"/>
  <c r="I4433" i="7"/>
  <c r="H4433" i="7"/>
  <c r="J4433" i="7" s="1"/>
  <c r="G4433" i="7"/>
  <c r="M4432" i="7"/>
  <c r="I4432" i="7"/>
  <c r="H4432" i="7"/>
  <c r="J4432" i="7" s="1"/>
  <c r="G4432" i="7"/>
  <c r="M4431" i="7"/>
  <c r="I4431" i="7"/>
  <c r="H4431" i="7"/>
  <c r="J4431" i="7" s="1"/>
  <c r="G4431" i="7"/>
  <c r="M4430" i="7"/>
  <c r="I4430" i="7"/>
  <c r="H4430" i="7"/>
  <c r="J4430" i="7" s="1"/>
  <c r="G4430" i="7"/>
  <c r="M4429" i="7"/>
  <c r="I4429" i="7"/>
  <c r="H4429" i="7"/>
  <c r="J4429" i="7" s="1"/>
  <c r="G4429" i="7"/>
  <c r="M4428" i="7"/>
  <c r="I4428" i="7"/>
  <c r="H4428" i="7"/>
  <c r="J4428" i="7" s="1"/>
  <c r="G4428" i="7"/>
  <c r="M4427" i="7"/>
  <c r="I4427" i="7"/>
  <c r="H4427" i="7"/>
  <c r="J4427" i="7" s="1"/>
  <c r="G4427" i="7"/>
  <c r="M4426" i="7"/>
  <c r="I4426" i="7"/>
  <c r="H4426" i="7"/>
  <c r="J4426" i="7" s="1"/>
  <c r="G4426" i="7"/>
  <c r="M4425" i="7"/>
  <c r="I4425" i="7"/>
  <c r="H4425" i="7"/>
  <c r="J4425" i="7" s="1"/>
  <c r="G4425" i="7"/>
  <c r="M4424" i="7"/>
  <c r="I4424" i="7"/>
  <c r="H4424" i="7"/>
  <c r="J4424" i="7" s="1"/>
  <c r="G4424" i="7"/>
  <c r="M4423" i="7"/>
  <c r="I4423" i="7"/>
  <c r="H4423" i="7"/>
  <c r="J4423" i="7" s="1"/>
  <c r="G4423" i="7"/>
  <c r="M4422" i="7"/>
  <c r="I4422" i="7"/>
  <c r="H4422" i="7"/>
  <c r="J4422" i="7" s="1"/>
  <c r="G4422" i="7"/>
  <c r="M4421" i="7"/>
  <c r="I4421" i="7"/>
  <c r="H4421" i="7"/>
  <c r="J4421" i="7" s="1"/>
  <c r="G4421" i="7"/>
  <c r="M4420" i="7"/>
  <c r="I4420" i="7"/>
  <c r="H4420" i="7"/>
  <c r="J4420" i="7" s="1"/>
  <c r="G4420" i="7"/>
  <c r="M4419" i="7"/>
  <c r="I4419" i="7"/>
  <c r="H4419" i="7"/>
  <c r="J4419" i="7" s="1"/>
  <c r="G4419" i="7"/>
  <c r="M4418" i="7"/>
  <c r="I4418" i="7"/>
  <c r="H4418" i="7"/>
  <c r="J4418" i="7" s="1"/>
  <c r="G4418" i="7"/>
  <c r="M4417" i="7"/>
  <c r="I4417" i="7"/>
  <c r="H4417" i="7"/>
  <c r="J4417" i="7" s="1"/>
  <c r="G4417" i="7"/>
  <c r="M4416" i="7"/>
  <c r="I4416" i="7"/>
  <c r="H4416" i="7"/>
  <c r="J4416" i="7" s="1"/>
  <c r="G4416" i="7"/>
  <c r="M4415" i="7"/>
  <c r="I4415" i="7"/>
  <c r="H4415" i="7"/>
  <c r="J4415" i="7" s="1"/>
  <c r="G4415" i="7"/>
  <c r="M4414" i="7"/>
  <c r="I4414" i="7"/>
  <c r="H4414" i="7"/>
  <c r="J4414" i="7" s="1"/>
  <c r="G4414" i="7"/>
  <c r="M4413" i="7"/>
  <c r="I4413" i="7"/>
  <c r="H4413" i="7"/>
  <c r="J4413" i="7" s="1"/>
  <c r="G4413" i="7"/>
  <c r="M4412" i="7"/>
  <c r="I4412" i="7"/>
  <c r="H4412" i="7"/>
  <c r="J4412" i="7" s="1"/>
  <c r="G4412" i="7"/>
  <c r="M4411" i="7"/>
  <c r="I4411" i="7"/>
  <c r="H4411" i="7"/>
  <c r="J4411" i="7" s="1"/>
  <c r="G4411" i="7"/>
  <c r="M4410" i="7"/>
  <c r="I4410" i="7"/>
  <c r="H4410" i="7"/>
  <c r="J4410" i="7" s="1"/>
  <c r="G4410" i="7"/>
  <c r="M4409" i="7"/>
  <c r="I4409" i="7"/>
  <c r="H4409" i="7"/>
  <c r="J4409" i="7" s="1"/>
  <c r="G4409" i="7"/>
  <c r="M4408" i="7"/>
  <c r="I4408" i="7"/>
  <c r="H4408" i="7"/>
  <c r="J4408" i="7" s="1"/>
  <c r="G4408" i="7"/>
  <c r="M4407" i="7"/>
  <c r="I4407" i="7"/>
  <c r="H4407" i="7"/>
  <c r="J4407" i="7" s="1"/>
  <c r="G4407" i="7"/>
  <c r="M4406" i="7"/>
  <c r="I4406" i="7"/>
  <c r="H4406" i="7"/>
  <c r="J4406" i="7" s="1"/>
  <c r="G4406" i="7"/>
  <c r="M4405" i="7"/>
  <c r="I4405" i="7"/>
  <c r="H4405" i="7"/>
  <c r="J4405" i="7" s="1"/>
  <c r="G4405" i="7"/>
  <c r="M4404" i="7"/>
  <c r="I4404" i="7"/>
  <c r="H4404" i="7"/>
  <c r="J4404" i="7" s="1"/>
  <c r="G4404" i="7"/>
  <c r="M4403" i="7"/>
  <c r="I4403" i="7"/>
  <c r="H4403" i="7"/>
  <c r="J4403" i="7" s="1"/>
  <c r="G4403" i="7"/>
  <c r="M4402" i="7"/>
  <c r="I4402" i="7"/>
  <c r="H4402" i="7"/>
  <c r="J4402" i="7" s="1"/>
  <c r="G4402" i="7"/>
  <c r="M4401" i="7"/>
  <c r="I4401" i="7"/>
  <c r="H4401" i="7"/>
  <c r="J4401" i="7" s="1"/>
  <c r="G4401" i="7"/>
  <c r="M4400" i="7"/>
  <c r="I4400" i="7"/>
  <c r="H4400" i="7"/>
  <c r="J4400" i="7" s="1"/>
  <c r="G4400" i="7"/>
  <c r="M4399" i="7"/>
  <c r="I4399" i="7"/>
  <c r="H4399" i="7"/>
  <c r="J4399" i="7" s="1"/>
  <c r="G4399" i="7"/>
  <c r="M4398" i="7"/>
  <c r="I4398" i="7"/>
  <c r="H4398" i="7"/>
  <c r="J4398" i="7" s="1"/>
  <c r="G4398" i="7"/>
  <c r="M4397" i="7"/>
  <c r="I4397" i="7"/>
  <c r="H4397" i="7"/>
  <c r="J4397" i="7" s="1"/>
  <c r="G4397" i="7"/>
  <c r="M4396" i="7"/>
  <c r="I4396" i="7"/>
  <c r="H4396" i="7"/>
  <c r="J4396" i="7" s="1"/>
  <c r="G4396" i="7"/>
  <c r="M4395" i="7"/>
  <c r="I4395" i="7"/>
  <c r="H4395" i="7"/>
  <c r="J4395" i="7" s="1"/>
  <c r="G4395" i="7"/>
  <c r="M4394" i="7"/>
  <c r="I4394" i="7"/>
  <c r="H4394" i="7"/>
  <c r="J4394" i="7" s="1"/>
  <c r="G4394" i="7"/>
  <c r="M4393" i="7"/>
  <c r="I4393" i="7"/>
  <c r="H4393" i="7"/>
  <c r="J4393" i="7" s="1"/>
  <c r="G4393" i="7"/>
  <c r="M4392" i="7"/>
  <c r="I4392" i="7"/>
  <c r="H4392" i="7"/>
  <c r="J4392" i="7" s="1"/>
  <c r="G4392" i="7"/>
  <c r="M4391" i="7"/>
  <c r="I4391" i="7"/>
  <c r="H4391" i="7"/>
  <c r="J4391" i="7" s="1"/>
  <c r="G4391" i="7"/>
  <c r="M4390" i="7"/>
  <c r="I4390" i="7"/>
  <c r="H4390" i="7"/>
  <c r="J4390" i="7" s="1"/>
  <c r="G4390" i="7"/>
  <c r="M4389" i="7"/>
  <c r="I4389" i="7"/>
  <c r="H4389" i="7"/>
  <c r="J4389" i="7" s="1"/>
  <c r="G4389" i="7"/>
  <c r="M4388" i="7"/>
  <c r="I4388" i="7"/>
  <c r="H4388" i="7"/>
  <c r="J4388" i="7" s="1"/>
  <c r="G4388" i="7"/>
  <c r="M4387" i="7"/>
  <c r="I4387" i="7"/>
  <c r="H4387" i="7"/>
  <c r="J4387" i="7" s="1"/>
  <c r="G4387" i="7"/>
  <c r="M4386" i="7"/>
  <c r="I4386" i="7"/>
  <c r="H4386" i="7"/>
  <c r="J4386" i="7" s="1"/>
  <c r="G4386" i="7"/>
  <c r="M4385" i="7"/>
  <c r="I4385" i="7"/>
  <c r="H4385" i="7"/>
  <c r="J4385" i="7" s="1"/>
  <c r="G4385" i="7"/>
  <c r="M4384" i="7"/>
  <c r="I4384" i="7"/>
  <c r="H4384" i="7"/>
  <c r="J4384" i="7" s="1"/>
  <c r="G4384" i="7"/>
  <c r="M4383" i="7"/>
  <c r="I4383" i="7"/>
  <c r="H4383" i="7"/>
  <c r="J4383" i="7" s="1"/>
  <c r="G4383" i="7"/>
  <c r="M4382" i="7"/>
  <c r="I4382" i="7"/>
  <c r="H4382" i="7"/>
  <c r="J4382" i="7" s="1"/>
  <c r="G4382" i="7"/>
  <c r="M4381" i="7"/>
  <c r="I4381" i="7"/>
  <c r="H4381" i="7"/>
  <c r="J4381" i="7" s="1"/>
  <c r="G4381" i="7"/>
  <c r="M4380" i="7"/>
  <c r="I4380" i="7"/>
  <c r="H4380" i="7"/>
  <c r="J4380" i="7" s="1"/>
  <c r="G4380" i="7"/>
  <c r="M4379" i="7"/>
  <c r="I4379" i="7"/>
  <c r="H4379" i="7"/>
  <c r="J4379" i="7" s="1"/>
  <c r="G4379" i="7"/>
  <c r="M4378" i="7"/>
  <c r="I4378" i="7"/>
  <c r="H4378" i="7"/>
  <c r="J4378" i="7" s="1"/>
  <c r="G4378" i="7"/>
  <c r="M4377" i="7"/>
  <c r="I4377" i="7"/>
  <c r="H4377" i="7"/>
  <c r="J4377" i="7" s="1"/>
  <c r="G4377" i="7"/>
  <c r="M4376" i="7"/>
  <c r="I4376" i="7"/>
  <c r="H4376" i="7"/>
  <c r="J4376" i="7" s="1"/>
  <c r="G4376" i="7"/>
  <c r="M4375" i="7"/>
  <c r="I4375" i="7"/>
  <c r="H4375" i="7"/>
  <c r="J4375" i="7" s="1"/>
  <c r="G4375" i="7"/>
  <c r="M4374" i="7"/>
  <c r="I4374" i="7"/>
  <c r="H4374" i="7"/>
  <c r="J4374" i="7" s="1"/>
  <c r="G4374" i="7"/>
  <c r="M4373" i="7"/>
  <c r="I4373" i="7"/>
  <c r="H4373" i="7"/>
  <c r="J4373" i="7" s="1"/>
  <c r="G4373" i="7"/>
  <c r="M4372" i="7"/>
  <c r="I4372" i="7"/>
  <c r="H4372" i="7"/>
  <c r="J4372" i="7" s="1"/>
  <c r="G4372" i="7"/>
  <c r="M4371" i="7"/>
  <c r="I4371" i="7"/>
  <c r="H4371" i="7"/>
  <c r="J4371" i="7" s="1"/>
  <c r="G4371" i="7"/>
  <c r="M4370" i="7"/>
  <c r="I4370" i="7"/>
  <c r="H4370" i="7"/>
  <c r="J4370" i="7" s="1"/>
  <c r="G4370" i="7"/>
  <c r="M4369" i="7"/>
  <c r="I4369" i="7"/>
  <c r="H4369" i="7"/>
  <c r="J4369" i="7" s="1"/>
  <c r="G4369" i="7"/>
  <c r="M4368" i="7"/>
  <c r="I4368" i="7"/>
  <c r="H4368" i="7"/>
  <c r="J4368" i="7" s="1"/>
  <c r="G4368" i="7"/>
  <c r="M4367" i="7"/>
  <c r="I4367" i="7"/>
  <c r="H4367" i="7"/>
  <c r="J4367" i="7" s="1"/>
  <c r="G4367" i="7"/>
  <c r="M4366" i="7"/>
  <c r="I4366" i="7"/>
  <c r="H4366" i="7"/>
  <c r="J4366" i="7" s="1"/>
  <c r="G4366" i="7"/>
  <c r="M4365" i="7"/>
  <c r="I4365" i="7"/>
  <c r="H4365" i="7"/>
  <c r="J4365" i="7" s="1"/>
  <c r="G4365" i="7"/>
  <c r="M4364" i="7"/>
  <c r="I4364" i="7"/>
  <c r="H4364" i="7"/>
  <c r="J4364" i="7" s="1"/>
  <c r="G4364" i="7"/>
  <c r="M4363" i="7"/>
  <c r="I4363" i="7"/>
  <c r="H4363" i="7"/>
  <c r="J4363" i="7" s="1"/>
  <c r="G4363" i="7"/>
  <c r="M4362" i="7"/>
  <c r="I4362" i="7"/>
  <c r="H4362" i="7"/>
  <c r="J4362" i="7" s="1"/>
  <c r="G4362" i="7"/>
  <c r="M4361" i="7"/>
  <c r="I4361" i="7"/>
  <c r="H4361" i="7"/>
  <c r="J4361" i="7" s="1"/>
  <c r="G4361" i="7"/>
  <c r="M4360" i="7"/>
  <c r="I4360" i="7"/>
  <c r="H4360" i="7"/>
  <c r="J4360" i="7" s="1"/>
  <c r="G4360" i="7"/>
  <c r="M4359" i="7"/>
  <c r="I4359" i="7"/>
  <c r="H4359" i="7"/>
  <c r="J4359" i="7" s="1"/>
  <c r="G4359" i="7"/>
  <c r="M4358" i="7"/>
  <c r="I4358" i="7"/>
  <c r="H4358" i="7"/>
  <c r="J4358" i="7" s="1"/>
  <c r="G4358" i="7"/>
  <c r="M4357" i="7"/>
  <c r="I4357" i="7"/>
  <c r="H4357" i="7"/>
  <c r="J4357" i="7" s="1"/>
  <c r="G4357" i="7"/>
  <c r="M4356" i="7"/>
  <c r="I4356" i="7"/>
  <c r="H4356" i="7"/>
  <c r="J4356" i="7" s="1"/>
  <c r="G4356" i="7"/>
  <c r="M4355" i="7"/>
  <c r="I4355" i="7"/>
  <c r="H4355" i="7"/>
  <c r="J4355" i="7" s="1"/>
  <c r="G4355" i="7"/>
  <c r="M4354" i="7"/>
  <c r="I4354" i="7"/>
  <c r="H4354" i="7"/>
  <c r="J4354" i="7" s="1"/>
  <c r="G4354" i="7"/>
  <c r="M4353" i="7"/>
  <c r="I4353" i="7"/>
  <c r="H4353" i="7"/>
  <c r="J4353" i="7" s="1"/>
  <c r="G4353" i="7"/>
  <c r="M4352" i="7"/>
  <c r="I4352" i="7"/>
  <c r="H4352" i="7"/>
  <c r="J4352" i="7" s="1"/>
  <c r="G4352" i="7"/>
  <c r="M4351" i="7"/>
  <c r="I4351" i="7"/>
  <c r="H4351" i="7"/>
  <c r="J4351" i="7" s="1"/>
  <c r="G4351" i="7"/>
  <c r="M4350" i="7"/>
  <c r="I4350" i="7"/>
  <c r="H4350" i="7"/>
  <c r="J4350" i="7" s="1"/>
  <c r="G4350" i="7"/>
  <c r="M4349" i="7"/>
  <c r="I4349" i="7"/>
  <c r="H4349" i="7"/>
  <c r="J4349" i="7" s="1"/>
  <c r="G4349" i="7"/>
  <c r="M4348" i="7"/>
  <c r="I4348" i="7"/>
  <c r="H4348" i="7"/>
  <c r="J4348" i="7" s="1"/>
  <c r="G4348" i="7"/>
  <c r="M4347" i="7"/>
  <c r="I4347" i="7"/>
  <c r="H4347" i="7"/>
  <c r="J4347" i="7" s="1"/>
  <c r="G4347" i="7"/>
  <c r="M4346" i="7"/>
  <c r="I4346" i="7"/>
  <c r="H4346" i="7"/>
  <c r="J4346" i="7" s="1"/>
  <c r="G4346" i="7"/>
  <c r="M4345" i="7"/>
  <c r="I4345" i="7"/>
  <c r="H4345" i="7"/>
  <c r="J4345" i="7" s="1"/>
  <c r="G4345" i="7"/>
  <c r="M4344" i="7"/>
  <c r="I4344" i="7"/>
  <c r="H4344" i="7"/>
  <c r="J4344" i="7" s="1"/>
  <c r="G4344" i="7"/>
  <c r="M4343" i="7"/>
  <c r="I4343" i="7"/>
  <c r="H4343" i="7"/>
  <c r="J4343" i="7" s="1"/>
  <c r="G4343" i="7"/>
  <c r="M4342" i="7"/>
  <c r="I4342" i="7"/>
  <c r="H4342" i="7"/>
  <c r="J4342" i="7" s="1"/>
  <c r="G4342" i="7"/>
  <c r="M4341" i="7"/>
  <c r="I4341" i="7"/>
  <c r="H4341" i="7"/>
  <c r="J4341" i="7" s="1"/>
  <c r="G4341" i="7"/>
  <c r="M4340" i="7"/>
  <c r="I4340" i="7"/>
  <c r="H4340" i="7"/>
  <c r="J4340" i="7" s="1"/>
  <c r="G4340" i="7"/>
  <c r="M4339" i="7"/>
  <c r="I4339" i="7"/>
  <c r="H4339" i="7"/>
  <c r="J4339" i="7" s="1"/>
  <c r="G4339" i="7"/>
  <c r="M4338" i="7"/>
  <c r="I4338" i="7"/>
  <c r="H4338" i="7"/>
  <c r="J4338" i="7" s="1"/>
  <c r="G4338" i="7"/>
  <c r="M4337" i="7"/>
  <c r="I4337" i="7"/>
  <c r="H4337" i="7"/>
  <c r="J4337" i="7" s="1"/>
  <c r="G4337" i="7"/>
  <c r="M4336" i="7"/>
  <c r="I4336" i="7"/>
  <c r="H4336" i="7"/>
  <c r="J4336" i="7" s="1"/>
  <c r="G4336" i="7"/>
  <c r="M4335" i="7"/>
  <c r="I4335" i="7"/>
  <c r="H4335" i="7"/>
  <c r="J4335" i="7" s="1"/>
  <c r="G4335" i="7"/>
  <c r="M4334" i="7"/>
  <c r="I4334" i="7"/>
  <c r="H4334" i="7"/>
  <c r="J4334" i="7" s="1"/>
  <c r="G4334" i="7"/>
  <c r="M4333" i="7"/>
  <c r="I4333" i="7"/>
  <c r="H4333" i="7"/>
  <c r="J4333" i="7" s="1"/>
  <c r="G4333" i="7"/>
  <c r="M4332" i="7"/>
  <c r="I4332" i="7"/>
  <c r="H4332" i="7"/>
  <c r="J4332" i="7" s="1"/>
  <c r="G4332" i="7"/>
  <c r="M4331" i="7"/>
  <c r="I4331" i="7"/>
  <c r="H4331" i="7"/>
  <c r="J4331" i="7" s="1"/>
  <c r="G4331" i="7"/>
  <c r="M4330" i="7"/>
  <c r="I4330" i="7"/>
  <c r="H4330" i="7"/>
  <c r="J4330" i="7" s="1"/>
  <c r="G4330" i="7"/>
  <c r="M4329" i="7"/>
  <c r="I4329" i="7"/>
  <c r="H4329" i="7"/>
  <c r="J4329" i="7" s="1"/>
  <c r="G4329" i="7"/>
  <c r="M4328" i="7"/>
  <c r="I4328" i="7"/>
  <c r="H4328" i="7"/>
  <c r="J4328" i="7" s="1"/>
  <c r="G4328" i="7"/>
  <c r="M4327" i="7"/>
  <c r="I4327" i="7"/>
  <c r="H4327" i="7"/>
  <c r="J4327" i="7" s="1"/>
  <c r="G4327" i="7"/>
  <c r="M4326" i="7"/>
  <c r="I4326" i="7"/>
  <c r="H4326" i="7"/>
  <c r="J4326" i="7" s="1"/>
  <c r="G4326" i="7"/>
  <c r="M4325" i="7"/>
  <c r="I4325" i="7"/>
  <c r="H4325" i="7"/>
  <c r="J4325" i="7" s="1"/>
  <c r="G4325" i="7"/>
  <c r="M4324" i="7"/>
  <c r="I4324" i="7"/>
  <c r="H4324" i="7"/>
  <c r="J4324" i="7" s="1"/>
  <c r="G4324" i="7"/>
  <c r="M4323" i="7"/>
  <c r="I4323" i="7"/>
  <c r="H4323" i="7"/>
  <c r="J4323" i="7" s="1"/>
  <c r="G4323" i="7"/>
  <c r="M4322" i="7"/>
  <c r="I4322" i="7"/>
  <c r="H4322" i="7"/>
  <c r="J4322" i="7" s="1"/>
  <c r="G4322" i="7"/>
  <c r="M4321" i="7"/>
  <c r="I4321" i="7"/>
  <c r="H4321" i="7"/>
  <c r="J4321" i="7" s="1"/>
  <c r="G4321" i="7"/>
  <c r="M4320" i="7"/>
  <c r="I4320" i="7"/>
  <c r="H4320" i="7"/>
  <c r="J4320" i="7" s="1"/>
  <c r="G4320" i="7"/>
  <c r="M4319" i="7"/>
  <c r="I4319" i="7"/>
  <c r="H4319" i="7"/>
  <c r="J4319" i="7" s="1"/>
  <c r="G4319" i="7"/>
  <c r="M4318" i="7"/>
  <c r="I4318" i="7"/>
  <c r="H4318" i="7"/>
  <c r="J4318" i="7" s="1"/>
  <c r="G4318" i="7"/>
  <c r="M4317" i="7"/>
  <c r="I4317" i="7"/>
  <c r="H4317" i="7"/>
  <c r="J4317" i="7" s="1"/>
  <c r="G4317" i="7"/>
  <c r="M4316" i="7"/>
  <c r="I4316" i="7"/>
  <c r="H4316" i="7"/>
  <c r="J4316" i="7" s="1"/>
  <c r="G4316" i="7"/>
  <c r="M4315" i="7"/>
  <c r="I4315" i="7"/>
  <c r="H4315" i="7"/>
  <c r="J4315" i="7" s="1"/>
  <c r="G4315" i="7"/>
  <c r="M4314" i="7"/>
  <c r="I4314" i="7"/>
  <c r="H4314" i="7"/>
  <c r="J4314" i="7" s="1"/>
  <c r="G4314" i="7"/>
  <c r="M4313" i="7"/>
  <c r="I4313" i="7"/>
  <c r="H4313" i="7"/>
  <c r="J4313" i="7" s="1"/>
  <c r="G4313" i="7"/>
  <c r="M4312" i="7"/>
  <c r="I4312" i="7"/>
  <c r="H4312" i="7"/>
  <c r="J4312" i="7" s="1"/>
  <c r="G4312" i="7"/>
  <c r="M4311" i="7"/>
  <c r="I4311" i="7"/>
  <c r="H4311" i="7"/>
  <c r="J4311" i="7" s="1"/>
  <c r="G4311" i="7"/>
  <c r="M4310" i="7"/>
  <c r="I4310" i="7"/>
  <c r="H4310" i="7"/>
  <c r="J4310" i="7" s="1"/>
  <c r="G4310" i="7"/>
  <c r="M4309" i="7"/>
  <c r="I4309" i="7"/>
  <c r="H4309" i="7"/>
  <c r="J4309" i="7" s="1"/>
  <c r="G4309" i="7"/>
  <c r="M4308" i="7"/>
  <c r="I4308" i="7"/>
  <c r="H4308" i="7"/>
  <c r="J4308" i="7" s="1"/>
  <c r="G4308" i="7"/>
  <c r="M4307" i="7"/>
  <c r="I4307" i="7"/>
  <c r="H4307" i="7"/>
  <c r="J4307" i="7" s="1"/>
  <c r="G4307" i="7"/>
  <c r="M4306" i="7"/>
  <c r="I4306" i="7"/>
  <c r="H4306" i="7"/>
  <c r="J4306" i="7" s="1"/>
  <c r="G4306" i="7"/>
  <c r="M4305" i="7"/>
  <c r="I4305" i="7"/>
  <c r="H4305" i="7"/>
  <c r="J4305" i="7" s="1"/>
  <c r="G4305" i="7"/>
  <c r="M4304" i="7"/>
  <c r="I4304" i="7"/>
  <c r="H4304" i="7"/>
  <c r="J4304" i="7" s="1"/>
  <c r="G4304" i="7"/>
  <c r="M4303" i="7"/>
  <c r="I4303" i="7"/>
  <c r="H4303" i="7"/>
  <c r="J4303" i="7" s="1"/>
  <c r="G4303" i="7"/>
  <c r="M4302" i="7"/>
  <c r="I4302" i="7"/>
  <c r="H4302" i="7"/>
  <c r="J4302" i="7" s="1"/>
  <c r="G4302" i="7"/>
  <c r="M4301" i="7"/>
  <c r="I4301" i="7"/>
  <c r="H4301" i="7"/>
  <c r="J4301" i="7" s="1"/>
  <c r="G4301" i="7"/>
  <c r="M4300" i="7"/>
  <c r="I4300" i="7"/>
  <c r="H4300" i="7"/>
  <c r="J4300" i="7" s="1"/>
  <c r="G4300" i="7"/>
  <c r="M4299" i="7"/>
  <c r="I4299" i="7"/>
  <c r="H4299" i="7"/>
  <c r="J4299" i="7" s="1"/>
  <c r="G4299" i="7"/>
  <c r="M4298" i="7"/>
  <c r="I4298" i="7"/>
  <c r="H4298" i="7"/>
  <c r="J4298" i="7" s="1"/>
  <c r="G4298" i="7"/>
  <c r="M4297" i="7"/>
  <c r="I4297" i="7"/>
  <c r="H4297" i="7"/>
  <c r="J4297" i="7" s="1"/>
  <c r="G4297" i="7"/>
  <c r="M4296" i="7"/>
  <c r="I4296" i="7"/>
  <c r="H4296" i="7"/>
  <c r="J4296" i="7" s="1"/>
  <c r="G4296" i="7"/>
  <c r="M4295" i="7"/>
  <c r="I4295" i="7"/>
  <c r="H4295" i="7"/>
  <c r="J4295" i="7" s="1"/>
  <c r="G4295" i="7"/>
  <c r="M4294" i="7"/>
  <c r="I4294" i="7"/>
  <c r="H4294" i="7"/>
  <c r="J4294" i="7" s="1"/>
  <c r="G4294" i="7"/>
  <c r="M4293" i="7"/>
  <c r="I4293" i="7"/>
  <c r="H4293" i="7"/>
  <c r="J4293" i="7" s="1"/>
  <c r="G4293" i="7"/>
  <c r="M4292" i="7"/>
  <c r="I4292" i="7"/>
  <c r="H4292" i="7"/>
  <c r="J4292" i="7" s="1"/>
  <c r="G4292" i="7"/>
  <c r="M4291" i="7"/>
  <c r="I4291" i="7"/>
  <c r="H4291" i="7"/>
  <c r="J4291" i="7" s="1"/>
  <c r="G4291" i="7"/>
  <c r="M4290" i="7"/>
  <c r="I4290" i="7"/>
  <c r="H4290" i="7"/>
  <c r="J4290" i="7" s="1"/>
  <c r="G4290" i="7"/>
  <c r="M4289" i="7"/>
  <c r="I4289" i="7"/>
  <c r="H4289" i="7"/>
  <c r="J4289" i="7" s="1"/>
  <c r="G4289" i="7"/>
  <c r="M4288" i="7"/>
  <c r="I4288" i="7"/>
  <c r="H4288" i="7"/>
  <c r="J4288" i="7" s="1"/>
  <c r="G4288" i="7"/>
  <c r="M4287" i="7"/>
  <c r="I4287" i="7"/>
  <c r="H4287" i="7"/>
  <c r="J4287" i="7" s="1"/>
  <c r="G4287" i="7"/>
  <c r="M4286" i="7"/>
  <c r="I4286" i="7"/>
  <c r="H4286" i="7"/>
  <c r="J4286" i="7" s="1"/>
  <c r="G4286" i="7"/>
  <c r="M4285" i="7"/>
  <c r="I4285" i="7"/>
  <c r="H4285" i="7"/>
  <c r="J4285" i="7" s="1"/>
  <c r="G4285" i="7"/>
  <c r="M4284" i="7"/>
  <c r="I4284" i="7"/>
  <c r="H4284" i="7"/>
  <c r="J4284" i="7" s="1"/>
  <c r="G4284" i="7"/>
  <c r="M4283" i="7"/>
  <c r="I4283" i="7"/>
  <c r="H4283" i="7"/>
  <c r="J4283" i="7" s="1"/>
  <c r="G4283" i="7"/>
  <c r="M4282" i="7"/>
  <c r="I4282" i="7"/>
  <c r="H4282" i="7"/>
  <c r="J4282" i="7" s="1"/>
  <c r="G4282" i="7"/>
  <c r="M4281" i="7"/>
  <c r="I4281" i="7"/>
  <c r="H4281" i="7"/>
  <c r="J4281" i="7" s="1"/>
  <c r="G4281" i="7"/>
  <c r="M4280" i="7"/>
  <c r="I4280" i="7"/>
  <c r="H4280" i="7"/>
  <c r="J4280" i="7" s="1"/>
  <c r="G4280" i="7"/>
  <c r="M4279" i="7"/>
  <c r="I4279" i="7"/>
  <c r="H4279" i="7"/>
  <c r="J4279" i="7" s="1"/>
  <c r="G4279" i="7"/>
  <c r="M4278" i="7"/>
  <c r="I4278" i="7"/>
  <c r="H4278" i="7"/>
  <c r="J4278" i="7" s="1"/>
  <c r="G4278" i="7"/>
  <c r="M4277" i="7"/>
  <c r="I4277" i="7"/>
  <c r="H4277" i="7"/>
  <c r="J4277" i="7" s="1"/>
  <c r="G4277" i="7"/>
  <c r="M4276" i="7"/>
  <c r="I4276" i="7"/>
  <c r="H4276" i="7"/>
  <c r="J4276" i="7" s="1"/>
  <c r="G4276" i="7"/>
  <c r="M4275" i="7"/>
  <c r="I4275" i="7"/>
  <c r="H4275" i="7"/>
  <c r="J4275" i="7" s="1"/>
  <c r="G4275" i="7"/>
  <c r="M4274" i="7"/>
  <c r="I4274" i="7"/>
  <c r="H4274" i="7"/>
  <c r="J4274" i="7" s="1"/>
  <c r="G4274" i="7"/>
  <c r="M4273" i="7"/>
  <c r="I4273" i="7"/>
  <c r="H4273" i="7"/>
  <c r="J4273" i="7" s="1"/>
  <c r="G4273" i="7"/>
  <c r="M4272" i="7"/>
  <c r="I4272" i="7"/>
  <c r="H4272" i="7"/>
  <c r="J4272" i="7" s="1"/>
  <c r="G4272" i="7"/>
  <c r="M4271" i="7"/>
  <c r="I4271" i="7"/>
  <c r="H4271" i="7"/>
  <c r="J4271" i="7" s="1"/>
  <c r="G4271" i="7"/>
  <c r="M4270" i="7"/>
  <c r="I4270" i="7"/>
  <c r="H4270" i="7"/>
  <c r="J4270" i="7" s="1"/>
  <c r="G4270" i="7"/>
  <c r="M4269" i="7"/>
  <c r="I4269" i="7"/>
  <c r="H4269" i="7"/>
  <c r="J4269" i="7" s="1"/>
  <c r="G4269" i="7"/>
  <c r="M4268" i="7"/>
  <c r="I4268" i="7"/>
  <c r="H4268" i="7"/>
  <c r="J4268" i="7" s="1"/>
  <c r="G4268" i="7"/>
  <c r="M4267" i="7"/>
  <c r="I4267" i="7"/>
  <c r="H4267" i="7"/>
  <c r="J4267" i="7" s="1"/>
  <c r="G4267" i="7"/>
  <c r="M4266" i="7"/>
  <c r="I4266" i="7"/>
  <c r="H4266" i="7"/>
  <c r="J4266" i="7" s="1"/>
  <c r="G4266" i="7"/>
  <c r="M4265" i="7"/>
  <c r="I4265" i="7"/>
  <c r="H4265" i="7"/>
  <c r="J4265" i="7" s="1"/>
  <c r="G4265" i="7"/>
  <c r="M4264" i="7"/>
  <c r="I4264" i="7"/>
  <c r="H4264" i="7"/>
  <c r="J4264" i="7" s="1"/>
  <c r="G4264" i="7"/>
  <c r="M4263" i="7"/>
  <c r="I4263" i="7"/>
  <c r="H4263" i="7"/>
  <c r="J4263" i="7" s="1"/>
  <c r="G4263" i="7"/>
  <c r="M4262" i="7"/>
  <c r="I4262" i="7"/>
  <c r="H4262" i="7"/>
  <c r="J4262" i="7" s="1"/>
  <c r="G4262" i="7"/>
  <c r="M4261" i="7"/>
  <c r="I4261" i="7"/>
  <c r="H4261" i="7"/>
  <c r="J4261" i="7" s="1"/>
  <c r="G4261" i="7"/>
  <c r="M4260" i="7"/>
  <c r="I4260" i="7"/>
  <c r="H4260" i="7"/>
  <c r="J4260" i="7" s="1"/>
  <c r="G4260" i="7"/>
  <c r="M4259" i="7"/>
  <c r="I4259" i="7"/>
  <c r="H4259" i="7"/>
  <c r="J4259" i="7" s="1"/>
  <c r="G4259" i="7"/>
  <c r="M4258" i="7"/>
  <c r="I4258" i="7"/>
  <c r="H4258" i="7"/>
  <c r="J4258" i="7" s="1"/>
  <c r="G4258" i="7"/>
  <c r="M4257" i="7"/>
  <c r="I4257" i="7"/>
  <c r="H4257" i="7"/>
  <c r="J4257" i="7" s="1"/>
  <c r="G4257" i="7"/>
  <c r="M4256" i="7"/>
  <c r="I4256" i="7"/>
  <c r="H4256" i="7"/>
  <c r="J4256" i="7" s="1"/>
  <c r="G4256" i="7"/>
  <c r="M4255" i="7"/>
  <c r="I4255" i="7"/>
  <c r="H4255" i="7"/>
  <c r="J4255" i="7" s="1"/>
  <c r="G4255" i="7"/>
  <c r="M4254" i="7"/>
  <c r="I4254" i="7"/>
  <c r="H4254" i="7"/>
  <c r="J4254" i="7" s="1"/>
  <c r="G4254" i="7"/>
  <c r="M4253" i="7"/>
  <c r="I4253" i="7"/>
  <c r="H4253" i="7"/>
  <c r="J4253" i="7" s="1"/>
  <c r="G4253" i="7"/>
  <c r="M4252" i="7"/>
  <c r="I4252" i="7"/>
  <c r="H4252" i="7"/>
  <c r="J4252" i="7" s="1"/>
  <c r="G4252" i="7"/>
  <c r="M4251" i="7"/>
  <c r="I4251" i="7"/>
  <c r="H4251" i="7"/>
  <c r="J4251" i="7" s="1"/>
  <c r="G4251" i="7"/>
  <c r="M4250" i="7"/>
  <c r="I4250" i="7"/>
  <c r="H4250" i="7"/>
  <c r="J4250" i="7" s="1"/>
  <c r="G4250" i="7"/>
  <c r="M4249" i="7"/>
  <c r="I4249" i="7"/>
  <c r="H4249" i="7"/>
  <c r="J4249" i="7" s="1"/>
  <c r="G4249" i="7"/>
  <c r="M4248" i="7"/>
  <c r="I4248" i="7"/>
  <c r="H4248" i="7"/>
  <c r="J4248" i="7" s="1"/>
  <c r="G4248" i="7"/>
  <c r="M4247" i="7"/>
  <c r="I4247" i="7"/>
  <c r="H4247" i="7"/>
  <c r="J4247" i="7" s="1"/>
  <c r="G4247" i="7"/>
  <c r="M4246" i="7"/>
  <c r="I4246" i="7"/>
  <c r="H4246" i="7"/>
  <c r="J4246" i="7" s="1"/>
  <c r="G4246" i="7"/>
  <c r="M4245" i="7"/>
  <c r="I4245" i="7"/>
  <c r="H4245" i="7"/>
  <c r="J4245" i="7" s="1"/>
  <c r="G4245" i="7"/>
  <c r="M4244" i="7"/>
  <c r="I4244" i="7"/>
  <c r="H4244" i="7"/>
  <c r="J4244" i="7" s="1"/>
  <c r="G4244" i="7"/>
  <c r="M4243" i="7"/>
  <c r="I4243" i="7"/>
  <c r="H4243" i="7"/>
  <c r="J4243" i="7" s="1"/>
  <c r="G4243" i="7"/>
  <c r="M4242" i="7"/>
  <c r="I4242" i="7"/>
  <c r="H4242" i="7"/>
  <c r="J4242" i="7" s="1"/>
  <c r="G4242" i="7"/>
  <c r="M4241" i="7"/>
  <c r="I4241" i="7"/>
  <c r="H4241" i="7"/>
  <c r="J4241" i="7" s="1"/>
  <c r="G4241" i="7"/>
  <c r="M4240" i="7"/>
  <c r="I4240" i="7"/>
  <c r="H4240" i="7"/>
  <c r="J4240" i="7" s="1"/>
  <c r="G4240" i="7"/>
  <c r="M4239" i="7"/>
  <c r="I4239" i="7"/>
  <c r="H4239" i="7"/>
  <c r="J4239" i="7" s="1"/>
  <c r="G4239" i="7"/>
  <c r="M4238" i="7"/>
  <c r="I4238" i="7"/>
  <c r="H4238" i="7"/>
  <c r="J4238" i="7" s="1"/>
  <c r="G4238" i="7"/>
  <c r="M4237" i="7"/>
  <c r="I4237" i="7"/>
  <c r="H4237" i="7"/>
  <c r="J4237" i="7" s="1"/>
  <c r="G4237" i="7"/>
  <c r="M4236" i="7"/>
  <c r="I4236" i="7"/>
  <c r="H4236" i="7"/>
  <c r="J4236" i="7" s="1"/>
  <c r="G4236" i="7"/>
  <c r="M4235" i="7"/>
  <c r="I4235" i="7"/>
  <c r="H4235" i="7"/>
  <c r="J4235" i="7" s="1"/>
  <c r="G4235" i="7"/>
  <c r="M4234" i="7"/>
  <c r="I4234" i="7"/>
  <c r="H4234" i="7"/>
  <c r="J4234" i="7" s="1"/>
  <c r="G4234" i="7"/>
  <c r="M4233" i="7"/>
  <c r="I4233" i="7"/>
  <c r="H4233" i="7"/>
  <c r="J4233" i="7" s="1"/>
  <c r="G4233" i="7"/>
  <c r="M4232" i="7"/>
  <c r="I4232" i="7"/>
  <c r="H4232" i="7"/>
  <c r="J4232" i="7" s="1"/>
  <c r="G4232" i="7"/>
  <c r="M4231" i="7"/>
  <c r="I4231" i="7"/>
  <c r="H4231" i="7"/>
  <c r="J4231" i="7" s="1"/>
  <c r="G4231" i="7"/>
  <c r="M4230" i="7"/>
  <c r="I4230" i="7"/>
  <c r="H4230" i="7"/>
  <c r="J4230" i="7" s="1"/>
  <c r="G4230" i="7"/>
  <c r="M4229" i="7"/>
  <c r="I4229" i="7"/>
  <c r="H4229" i="7"/>
  <c r="J4229" i="7" s="1"/>
  <c r="G4229" i="7"/>
  <c r="M4228" i="7"/>
  <c r="I4228" i="7"/>
  <c r="H4228" i="7"/>
  <c r="J4228" i="7" s="1"/>
  <c r="G4228" i="7"/>
  <c r="M4227" i="7"/>
  <c r="I4227" i="7"/>
  <c r="H4227" i="7"/>
  <c r="J4227" i="7" s="1"/>
  <c r="G4227" i="7"/>
  <c r="M4226" i="7"/>
  <c r="I4226" i="7"/>
  <c r="H4226" i="7"/>
  <c r="J4226" i="7" s="1"/>
  <c r="G4226" i="7"/>
  <c r="M4225" i="7"/>
  <c r="I4225" i="7"/>
  <c r="H4225" i="7"/>
  <c r="J4225" i="7" s="1"/>
  <c r="G4225" i="7"/>
  <c r="M4224" i="7"/>
  <c r="I4224" i="7"/>
  <c r="H4224" i="7"/>
  <c r="J4224" i="7" s="1"/>
  <c r="G4224" i="7"/>
  <c r="M4223" i="7"/>
  <c r="I4223" i="7"/>
  <c r="H4223" i="7"/>
  <c r="J4223" i="7" s="1"/>
  <c r="G4223" i="7"/>
  <c r="M4222" i="7"/>
  <c r="I4222" i="7"/>
  <c r="H4222" i="7"/>
  <c r="J4222" i="7" s="1"/>
  <c r="G4222" i="7"/>
  <c r="M4221" i="7"/>
  <c r="I4221" i="7"/>
  <c r="H4221" i="7"/>
  <c r="J4221" i="7" s="1"/>
  <c r="G4221" i="7"/>
  <c r="M4220" i="7"/>
  <c r="I4220" i="7"/>
  <c r="H4220" i="7"/>
  <c r="J4220" i="7" s="1"/>
  <c r="G4220" i="7"/>
  <c r="M4219" i="7"/>
  <c r="I4219" i="7"/>
  <c r="H4219" i="7"/>
  <c r="J4219" i="7" s="1"/>
  <c r="G4219" i="7"/>
  <c r="M4218" i="7"/>
  <c r="I4218" i="7"/>
  <c r="H4218" i="7"/>
  <c r="J4218" i="7" s="1"/>
  <c r="G4218" i="7"/>
  <c r="M4217" i="7"/>
  <c r="I4217" i="7"/>
  <c r="H4217" i="7"/>
  <c r="J4217" i="7" s="1"/>
  <c r="G4217" i="7"/>
  <c r="M4216" i="7"/>
  <c r="I4216" i="7"/>
  <c r="H4216" i="7"/>
  <c r="J4216" i="7" s="1"/>
  <c r="G4216" i="7"/>
  <c r="M4215" i="7"/>
  <c r="I4215" i="7"/>
  <c r="H4215" i="7"/>
  <c r="J4215" i="7" s="1"/>
  <c r="G4215" i="7"/>
  <c r="M4214" i="7"/>
  <c r="I4214" i="7"/>
  <c r="H4214" i="7"/>
  <c r="J4214" i="7" s="1"/>
  <c r="G4214" i="7"/>
  <c r="M4213" i="7"/>
  <c r="I4213" i="7"/>
  <c r="H4213" i="7"/>
  <c r="J4213" i="7" s="1"/>
  <c r="G4213" i="7"/>
  <c r="M4212" i="7"/>
  <c r="I4212" i="7"/>
  <c r="H4212" i="7"/>
  <c r="J4212" i="7" s="1"/>
  <c r="G4212" i="7"/>
  <c r="M4211" i="7"/>
  <c r="I4211" i="7"/>
  <c r="H4211" i="7"/>
  <c r="J4211" i="7" s="1"/>
  <c r="G4211" i="7"/>
  <c r="M4210" i="7"/>
  <c r="I4210" i="7"/>
  <c r="H4210" i="7"/>
  <c r="J4210" i="7" s="1"/>
  <c r="G4210" i="7"/>
  <c r="M4209" i="7"/>
  <c r="I4209" i="7"/>
  <c r="H4209" i="7"/>
  <c r="J4209" i="7" s="1"/>
  <c r="G4209" i="7"/>
  <c r="M4208" i="7"/>
  <c r="I4208" i="7"/>
  <c r="H4208" i="7"/>
  <c r="J4208" i="7" s="1"/>
  <c r="G4208" i="7"/>
  <c r="M4207" i="7"/>
  <c r="I4207" i="7"/>
  <c r="H4207" i="7"/>
  <c r="J4207" i="7" s="1"/>
  <c r="G4207" i="7"/>
  <c r="M4206" i="7"/>
  <c r="I4206" i="7"/>
  <c r="H4206" i="7"/>
  <c r="J4206" i="7" s="1"/>
  <c r="G4206" i="7"/>
  <c r="M4205" i="7"/>
  <c r="I4205" i="7"/>
  <c r="H4205" i="7"/>
  <c r="J4205" i="7" s="1"/>
  <c r="G4205" i="7"/>
  <c r="M4204" i="7"/>
  <c r="I4204" i="7"/>
  <c r="H4204" i="7"/>
  <c r="J4204" i="7" s="1"/>
  <c r="G4204" i="7"/>
  <c r="M4203" i="7"/>
  <c r="I4203" i="7"/>
  <c r="H4203" i="7"/>
  <c r="J4203" i="7" s="1"/>
  <c r="G4203" i="7"/>
  <c r="M4202" i="7"/>
  <c r="I4202" i="7"/>
  <c r="H4202" i="7"/>
  <c r="J4202" i="7" s="1"/>
  <c r="G4202" i="7"/>
  <c r="M4201" i="7"/>
  <c r="I4201" i="7"/>
  <c r="H4201" i="7"/>
  <c r="J4201" i="7" s="1"/>
  <c r="G4201" i="7"/>
  <c r="M4200" i="7"/>
  <c r="I4200" i="7"/>
  <c r="H4200" i="7"/>
  <c r="J4200" i="7" s="1"/>
  <c r="G4200" i="7"/>
  <c r="M4199" i="7"/>
  <c r="I4199" i="7"/>
  <c r="H4199" i="7"/>
  <c r="J4199" i="7" s="1"/>
  <c r="G4199" i="7"/>
  <c r="M4198" i="7"/>
  <c r="I4198" i="7"/>
  <c r="H4198" i="7"/>
  <c r="J4198" i="7" s="1"/>
  <c r="G4198" i="7"/>
  <c r="M4197" i="7"/>
  <c r="I4197" i="7"/>
  <c r="H4197" i="7"/>
  <c r="J4197" i="7" s="1"/>
  <c r="G4197" i="7"/>
  <c r="M4196" i="7"/>
  <c r="I4196" i="7"/>
  <c r="H4196" i="7"/>
  <c r="J4196" i="7" s="1"/>
  <c r="G4196" i="7"/>
  <c r="M4195" i="7"/>
  <c r="I4195" i="7"/>
  <c r="H4195" i="7"/>
  <c r="J4195" i="7" s="1"/>
  <c r="G4195" i="7"/>
  <c r="M4194" i="7"/>
  <c r="I4194" i="7"/>
  <c r="H4194" i="7"/>
  <c r="J4194" i="7" s="1"/>
  <c r="G4194" i="7"/>
  <c r="M4193" i="7"/>
  <c r="I4193" i="7"/>
  <c r="H4193" i="7"/>
  <c r="J4193" i="7" s="1"/>
  <c r="G4193" i="7"/>
  <c r="M4192" i="7"/>
  <c r="I4192" i="7"/>
  <c r="H4192" i="7"/>
  <c r="J4192" i="7" s="1"/>
  <c r="G4192" i="7"/>
  <c r="M4191" i="7"/>
  <c r="I4191" i="7"/>
  <c r="H4191" i="7"/>
  <c r="J4191" i="7" s="1"/>
  <c r="G4191" i="7"/>
  <c r="M4190" i="7"/>
  <c r="I4190" i="7"/>
  <c r="H4190" i="7"/>
  <c r="J4190" i="7" s="1"/>
  <c r="G4190" i="7"/>
  <c r="M4189" i="7"/>
  <c r="I4189" i="7"/>
  <c r="H4189" i="7"/>
  <c r="J4189" i="7" s="1"/>
  <c r="G4189" i="7"/>
  <c r="M4188" i="7"/>
  <c r="I4188" i="7"/>
  <c r="H4188" i="7"/>
  <c r="J4188" i="7" s="1"/>
  <c r="G4188" i="7"/>
  <c r="M4187" i="7"/>
  <c r="I4187" i="7"/>
  <c r="H4187" i="7"/>
  <c r="J4187" i="7" s="1"/>
  <c r="G4187" i="7"/>
  <c r="M4186" i="7"/>
  <c r="I4186" i="7"/>
  <c r="H4186" i="7"/>
  <c r="J4186" i="7" s="1"/>
  <c r="G4186" i="7"/>
  <c r="M4185" i="7"/>
  <c r="I4185" i="7"/>
  <c r="H4185" i="7"/>
  <c r="J4185" i="7" s="1"/>
  <c r="G4185" i="7"/>
  <c r="M4184" i="7"/>
  <c r="I4184" i="7"/>
  <c r="H4184" i="7"/>
  <c r="J4184" i="7" s="1"/>
  <c r="G4184" i="7"/>
  <c r="M4183" i="7"/>
  <c r="I4183" i="7"/>
  <c r="H4183" i="7"/>
  <c r="J4183" i="7" s="1"/>
  <c r="G4183" i="7"/>
  <c r="M4182" i="7"/>
  <c r="I4182" i="7"/>
  <c r="H4182" i="7"/>
  <c r="J4182" i="7" s="1"/>
  <c r="G4182" i="7"/>
  <c r="M4181" i="7"/>
  <c r="I4181" i="7"/>
  <c r="H4181" i="7"/>
  <c r="J4181" i="7" s="1"/>
  <c r="G4181" i="7"/>
  <c r="M4180" i="7"/>
  <c r="I4180" i="7"/>
  <c r="H4180" i="7"/>
  <c r="J4180" i="7" s="1"/>
  <c r="G4180" i="7"/>
  <c r="M4179" i="7"/>
  <c r="I4179" i="7"/>
  <c r="H4179" i="7"/>
  <c r="J4179" i="7" s="1"/>
  <c r="G4179" i="7"/>
  <c r="M4178" i="7"/>
  <c r="I4178" i="7"/>
  <c r="H4178" i="7"/>
  <c r="J4178" i="7" s="1"/>
  <c r="G4178" i="7"/>
  <c r="M4177" i="7"/>
  <c r="I4177" i="7"/>
  <c r="H4177" i="7"/>
  <c r="J4177" i="7" s="1"/>
  <c r="G4177" i="7"/>
  <c r="M4176" i="7"/>
  <c r="I4176" i="7"/>
  <c r="H4176" i="7"/>
  <c r="J4176" i="7" s="1"/>
  <c r="G4176" i="7"/>
  <c r="M4175" i="7"/>
  <c r="I4175" i="7"/>
  <c r="H4175" i="7"/>
  <c r="J4175" i="7" s="1"/>
  <c r="G4175" i="7"/>
  <c r="M4174" i="7"/>
  <c r="I4174" i="7"/>
  <c r="H4174" i="7"/>
  <c r="J4174" i="7" s="1"/>
  <c r="G4174" i="7"/>
  <c r="M4173" i="7"/>
  <c r="I4173" i="7"/>
  <c r="H4173" i="7"/>
  <c r="J4173" i="7" s="1"/>
  <c r="G4173" i="7"/>
  <c r="M4172" i="7"/>
  <c r="I4172" i="7"/>
  <c r="H4172" i="7"/>
  <c r="J4172" i="7" s="1"/>
  <c r="G4172" i="7"/>
  <c r="M4171" i="7"/>
  <c r="I4171" i="7"/>
  <c r="H4171" i="7"/>
  <c r="J4171" i="7" s="1"/>
  <c r="G4171" i="7"/>
  <c r="M4170" i="7"/>
  <c r="I4170" i="7"/>
  <c r="H4170" i="7"/>
  <c r="J4170" i="7" s="1"/>
  <c r="G4170" i="7"/>
  <c r="M4169" i="7"/>
  <c r="I4169" i="7"/>
  <c r="H4169" i="7"/>
  <c r="J4169" i="7" s="1"/>
  <c r="G4169" i="7"/>
  <c r="M4168" i="7"/>
  <c r="I4168" i="7"/>
  <c r="H4168" i="7"/>
  <c r="J4168" i="7" s="1"/>
  <c r="G4168" i="7"/>
  <c r="M4167" i="7"/>
  <c r="I4167" i="7"/>
  <c r="H4167" i="7"/>
  <c r="J4167" i="7" s="1"/>
  <c r="G4167" i="7"/>
  <c r="M4166" i="7"/>
  <c r="I4166" i="7"/>
  <c r="H4166" i="7"/>
  <c r="J4166" i="7" s="1"/>
  <c r="G4166" i="7"/>
  <c r="M4165" i="7"/>
  <c r="I4165" i="7"/>
  <c r="H4165" i="7"/>
  <c r="J4165" i="7" s="1"/>
  <c r="G4165" i="7"/>
  <c r="M4164" i="7"/>
  <c r="I4164" i="7"/>
  <c r="H4164" i="7"/>
  <c r="J4164" i="7" s="1"/>
  <c r="G4164" i="7"/>
  <c r="M4163" i="7"/>
  <c r="I4163" i="7"/>
  <c r="H4163" i="7"/>
  <c r="J4163" i="7" s="1"/>
  <c r="G4163" i="7"/>
  <c r="M4162" i="7"/>
  <c r="I4162" i="7"/>
  <c r="H4162" i="7"/>
  <c r="J4162" i="7" s="1"/>
  <c r="G4162" i="7"/>
  <c r="M4161" i="7"/>
  <c r="I4161" i="7"/>
  <c r="H4161" i="7"/>
  <c r="J4161" i="7" s="1"/>
  <c r="G4161" i="7"/>
  <c r="M4160" i="7"/>
  <c r="I4160" i="7"/>
  <c r="H4160" i="7"/>
  <c r="J4160" i="7" s="1"/>
  <c r="G4160" i="7"/>
  <c r="M4159" i="7"/>
  <c r="I4159" i="7"/>
  <c r="H4159" i="7"/>
  <c r="J4159" i="7" s="1"/>
  <c r="G4159" i="7"/>
  <c r="M4158" i="7"/>
  <c r="I4158" i="7"/>
  <c r="H4158" i="7"/>
  <c r="J4158" i="7" s="1"/>
  <c r="G4158" i="7"/>
  <c r="M4157" i="7"/>
  <c r="I4157" i="7"/>
  <c r="H4157" i="7"/>
  <c r="J4157" i="7" s="1"/>
  <c r="G4157" i="7"/>
  <c r="M4156" i="7"/>
  <c r="I4156" i="7"/>
  <c r="H4156" i="7"/>
  <c r="J4156" i="7" s="1"/>
  <c r="G4156" i="7"/>
  <c r="M4155" i="7"/>
  <c r="I4155" i="7"/>
  <c r="H4155" i="7"/>
  <c r="J4155" i="7" s="1"/>
  <c r="G4155" i="7"/>
  <c r="M4154" i="7"/>
  <c r="I4154" i="7"/>
  <c r="H4154" i="7"/>
  <c r="J4154" i="7" s="1"/>
  <c r="G4154" i="7"/>
  <c r="M4153" i="7"/>
  <c r="I4153" i="7"/>
  <c r="H4153" i="7"/>
  <c r="J4153" i="7" s="1"/>
  <c r="G4153" i="7"/>
  <c r="M4152" i="7"/>
  <c r="I4152" i="7"/>
  <c r="H4152" i="7"/>
  <c r="J4152" i="7" s="1"/>
  <c r="G4152" i="7"/>
  <c r="M4151" i="7"/>
  <c r="I4151" i="7"/>
  <c r="H4151" i="7"/>
  <c r="J4151" i="7" s="1"/>
  <c r="G4151" i="7"/>
  <c r="M4150" i="7"/>
  <c r="I4150" i="7"/>
  <c r="H4150" i="7"/>
  <c r="J4150" i="7" s="1"/>
  <c r="G4150" i="7"/>
  <c r="M4149" i="7"/>
  <c r="I4149" i="7"/>
  <c r="H4149" i="7"/>
  <c r="J4149" i="7" s="1"/>
  <c r="G4149" i="7"/>
  <c r="M4148" i="7"/>
  <c r="I4148" i="7"/>
  <c r="H4148" i="7"/>
  <c r="J4148" i="7" s="1"/>
  <c r="G4148" i="7"/>
  <c r="M4147" i="7"/>
  <c r="I4147" i="7"/>
  <c r="H4147" i="7"/>
  <c r="J4147" i="7" s="1"/>
  <c r="G4147" i="7"/>
  <c r="M4146" i="7"/>
  <c r="I4146" i="7"/>
  <c r="H4146" i="7"/>
  <c r="J4146" i="7" s="1"/>
  <c r="G4146" i="7"/>
  <c r="M4145" i="7"/>
  <c r="I4145" i="7"/>
  <c r="H4145" i="7"/>
  <c r="J4145" i="7" s="1"/>
  <c r="G4145" i="7"/>
  <c r="M4144" i="7"/>
  <c r="I4144" i="7"/>
  <c r="H4144" i="7"/>
  <c r="J4144" i="7" s="1"/>
  <c r="G4144" i="7"/>
  <c r="M4143" i="7"/>
  <c r="I4143" i="7"/>
  <c r="H4143" i="7"/>
  <c r="J4143" i="7" s="1"/>
  <c r="G4143" i="7"/>
  <c r="M4142" i="7"/>
  <c r="I4142" i="7"/>
  <c r="H4142" i="7"/>
  <c r="J4142" i="7" s="1"/>
  <c r="G4142" i="7"/>
  <c r="M4141" i="7"/>
  <c r="I4141" i="7"/>
  <c r="H4141" i="7"/>
  <c r="J4141" i="7" s="1"/>
  <c r="G4141" i="7"/>
  <c r="M4140" i="7"/>
  <c r="I4140" i="7"/>
  <c r="H4140" i="7"/>
  <c r="J4140" i="7" s="1"/>
  <c r="G4140" i="7"/>
  <c r="M4139" i="7"/>
  <c r="I4139" i="7"/>
  <c r="H4139" i="7"/>
  <c r="J4139" i="7" s="1"/>
  <c r="G4139" i="7"/>
  <c r="M4138" i="7"/>
  <c r="I4138" i="7"/>
  <c r="H4138" i="7"/>
  <c r="J4138" i="7" s="1"/>
  <c r="G4138" i="7"/>
  <c r="M4137" i="7"/>
  <c r="I4137" i="7"/>
  <c r="H4137" i="7"/>
  <c r="J4137" i="7" s="1"/>
  <c r="G4137" i="7"/>
  <c r="M4136" i="7"/>
  <c r="I4136" i="7"/>
  <c r="H4136" i="7"/>
  <c r="J4136" i="7" s="1"/>
  <c r="G4136" i="7"/>
  <c r="M4135" i="7"/>
  <c r="I4135" i="7"/>
  <c r="H4135" i="7"/>
  <c r="J4135" i="7" s="1"/>
  <c r="G4135" i="7"/>
  <c r="M4134" i="7"/>
  <c r="I4134" i="7"/>
  <c r="H4134" i="7"/>
  <c r="J4134" i="7" s="1"/>
  <c r="G4134" i="7"/>
  <c r="M4133" i="7"/>
  <c r="I4133" i="7"/>
  <c r="H4133" i="7"/>
  <c r="J4133" i="7" s="1"/>
  <c r="G4133" i="7"/>
  <c r="M4132" i="7"/>
  <c r="I4132" i="7"/>
  <c r="H4132" i="7"/>
  <c r="J4132" i="7" s="1"/>
  <c r="G4132" i="7"/>
  <c r="M4131" i="7"/>
  <c r="I4131" i="7"/>
  <c r="H4131" i="7"/>
  <c r="J4131" i="7" s="1"/>
  <c r="G4131" i="7"/>
  <c r="M4130" i="7"/>
  <c r="I4130" i="7"/>
  <c r="H4130" i="7"/>
  <c r="J4130" i="7" s="1"/>
  <c r="G4130" i="7"/>
  <c r="M4129" i="7"/>
  <c r="I4129" i="7"/>
  <c r="H4129" i="7"/>
  <c r="J4129" i="7" s="1"/>
  <c r="G4129" i="7"/>
  <c r="M4128" i="7"/>
  <c r="I4128" i="7"/>
  <c r="H4128" i="7"/>
  <c r="J4128" i="7" s="1"/>
  <c r="G4128" i="7"/>
  <c r="M4127" i="7"/>
  <c r="I4127" i="7"/>
  <c r="H4127" i="7"/>
  <c r="J4127" i="7" s="1"/>
  <c r="G4127" i="7"/>
  <c r="M4126" i="7"/>
  <c r="I4126" i="7"/>
  <c r="H4126" i="7"/>
  <c r="J4126" i="7" s="1"/>
  <c r="G4126" i="7"/>
  <c r="M4125" i="7"/>
  <c r="I4125" i="7"/>
  <c r="H4125" i="7"/>
  <c r="J4125" i="7" s="1"/>
  <c r="G4125" i="7"/>
  <c r="M4124" i="7"/>
  <c r="I4124" i="7"/>
  <c r="H4124" i="7"/>
  <c r="J4124" i="7" s="1"/>
  <c r="G4124" i="7"/>
  <c r="M4123" i="7"/>
  <c r="I4123" i="7"/>
  <c r="H4123" i="7"/>
  <c r="J4123" i="7" s="1"/>
  <c r="G4123" i="7"/>
  <c r="M4122" i="7"/>
  <c r="I4122" i="7"/>
  <c r="H4122" i="7"/>
  <c r="J4122" i="7" s="1"/>
  <c r="G4122" i="7"/>
  <c r="M4121" i="7"/>
  <c r="I4121" i="7"/>
  <c r="H4121" i="7"/>
  <c r="J4121" i="7" s="1"/>
  <c r="G4121" i="7"/>
  <c r="M4120" i="7"/>
  <c r="I4120" i="7"/>
  <c r="H4120" i="7"/>
  <c r="J4120" i="7" s="1"/>
  <c r="G4120" i="7"/>
  <c r="M4119" i="7"/>
  <c r="I4119" i="7"/>
  <c r="H4119" i="7"/>
  <c r="J4119" i="7" s="1"/>
  <c r="G4119" i="7"/>
  <c r="M4118" i="7"/>
  <c r="I4118" i="7"/>
  <c r="H4118" i="7"/>
  <c r="J4118" i="7" s="1"/>
  <c r="G4118" i="7"/>
  <c r="M4117" i="7"/>
  <c r="I4117" i="7"/>
  <c r="H4117" i="7"/>
  <c r="J4117" i="7" s="1"/>
  <c r="G4117" i="7"/>
  <c r="M4116" i="7"/>
  <c r="I4116" i="7"/>
  <c r="H4116" i="7"/>
  <c r="J4116" i="7" s="1"/>
  <c r="G4116" i="7"/>
  <c r="M4115" i="7"/>
  <c r="I4115" i="7"/>
  <c r="H4115" i="7"/>
  <c r="J4115" i="7" s="1"/>
  <c r="G4115" i="7"/>
  <c r="M4114" i="7"/>
  <c r="I4114" i="7"/>
  <c r="H4114" i="7"/>
  <c r="J4114" i="7" s="1"/>
  <c r="G4114" i="7"/>
  <c r="M4113" i="7"/>
  <c r="I4113" i="7"/>
  <c r="H4113" i="7"/>
  <c r="J4113" i="7" s="1"/>
  <c r="G4113" i="7"/>
  <c r="M4112" i="7"/>
  <c r="I4112" i="7"/>
  <c r="H4112" i="7"/>
  <c r="J4112" i="7" s="1"/>
  <c r="G4112" i="7"/>
  <c r="M4111" i="7"/>
  <c r="I4111" i="7"/>
  <c r="H4111" i="7"/>
  <c r="J4111" i="7" s="1"/>
  <c r="G4111" i="7"/>
  <c r="M4110" i="7"/>
  <c r="I4110" i="7"/>
  <c r="H4110" i="7"/>
  <c r="J4110" i="7" s="1"/>
  <c r="G4110" i="7"/>
  <c r="M4109" i="7"/>
  <c r="I4109" i="7"/>
  <c r="H4109" i="7"/>
  <c r="J4109" i="7" s="1"/>
  <c r="G4109" i="7"/>
  <c r="M4108" i="7"/>
  <c r="I4108" i="7"/>
  <c r="H4108" i="7"/>
  <c r="J4108" i="7" s="1"/>
  <c r="G4108" i="7"/>
  <c r="M4107" i="7"/>
  <c r="I4107" i="7"/>
  <c r="H4107" i="7"/>
  <c r="J4107" i="7" s="1"/>
  <c r="G4107" i="7"/>
  <c r="M4106" i="7"/>
  <c r="I4106" i="7"/>
  <c r="H4106" i="7"/>
  <c r="J4106" i="7" s="1"/>
  <c r="G4106" i="7"/>
  <c r="M4105" i="7"/>
  <c r="I4105" i="7"/>
  <c r="H4105" i="7"/>
  <c r="J4105" i="7" s="1"/>
  <c r="G4105" i="7"/>
  <c r="M4104" i="7"/>
  <c r="I4104" i="7"/>
  <c r="H4104" i="7"/>
  <c r="J4104" i="7" s="1"/>
  <c r="G4104" i="7"/>
  <c r="M4103" i="7"/>
  <c r="I4103" i="7"/>
  <c r="H4103" i="7"/>
  <c r="J4103" i="7" s="1"/>
  <c r="G4103" i="7"/>
  <c r="M4102" i="7"/>
  <c r="I4102" i="7"/>
  <c r="H4102" i="7"/>
  <c r="J4102" i="7" s="1"/>
  <c r="G4102" i="7"/>
  <c r="M4101" i="7"/>
  <c r="I4101" i="7"/>
  <c r="H4101" i="7"/>
  <c r="J4101" i="7" s="1"/>
  <c r="G4101" i="7"/>
  <c r="M4100" i="7"/>
  <c r="I4100" i="7"/>
  <c r="H4100" i="7"/>
  <c r="J4100" i="7" s="1"/>
  <c r="G4100" i="7"/>
  <c r="M4099" i="7"/>
  <c r="I4099" i="7"/>
  <c r="H4099" i="7"/>
  <c r="J4099" i="7" s="1"/>
  <c r="G4099" i="7"/>
  <c r="M4098" i="7"/>
  <c r="I4098" i="7"/>
  <c r="H4098" i="7"/>
  <c r="J4098" i="7" s="1"/>
  <c r="G4098" i="7"/>
  <c r="M4097" i="7"/>
  <c r="I4097" i="7"/>
  <c r="H4097" i="7"/>
  <c r="J4097" i="7" s="1"/>
  <c r="G4097" i="7"/>
  <c r="M4096" i="7"/>
  <c r="I4096" i="7"/>
  <c r="H4096" i="7"/>
  <c r="J4096" i="7" s="1"/>
  <c r="G4096" i="7"/>
  <c r="M4095" i="7"/>
  <c r="I4095" i="7"/>
  <c r="H4095" i="7"/>
  <c r="J4095" i="7" s="1"/>
  <c r="G4095" i="7"/>
  <c r="M4094" i="7"/>
  <c r="I4094" i="7"/>
  <c r="H4094" i="7"/>
  <c r="J4094" i="7" s="1"/>
  <c r="G4094" i="7"/>
  <c r="M4093" i="7"/>
  <c r="I4093" i="7"/>
  <c r="H4093" i="7"/>
  <c r="J4093" i="7" s="1"/>
  <c r="G4093" i="7"/>
  <c r="M4092" i="7"/>
  <c r="I4092" i="7"/>
  <c r="H4092" i="7"/>
  <c r="J4092" i="7" s="1"/>
  <c r="G4092" i="7"/>
  <c r="M4091" i="7"/>
  <c r="I4091" i="7"/>
  <c r="H4091" i="7"/>
  <c r="J4091" i="7" s="1"/>
  <c r="G4091" i="7"/>
  <c r="M4090" i="7"/>
  <c r="I4090" i="7"/>
  <c r="H4090" i="7"/>
  <c r="J4090" i="7" s="1"/>
  <c r="G4090" i="7"/>
  <c r="M4089" i="7"/>
  <c r="I4089" i="7"/>
  <c r="H4089" i="7"/>
  <c r="J4089" i="7" s="1"/>
  <c r="G4089" i="7"/>
  <c r="M4088" i="7"/>
  <c r="I4088" i="7"/>
  <c r="H4088" i="7"/>
  <c r="J4088" i="7" s="1"/>
  <c r="G4088" i="7"/>
  <c r="M4087" i="7"/>
  <c r="I4087" i="7"/>
  <c r="H4087" i="7"/>
  <c r="J4087" i="7" s="1"/>
  <c r="G4087" i="7"/>
  <c r="M4086" i="7"/>
  <c r="I4086" i="7"/>
  <c r="H4086" i="7"/>
  <c r="J4086" i="7" s="1"/>
  <c r="G4086" i="7"/>
  <c r="M4085" i="7"/>
  <c r="I4085" i="7"/>
  <c r="H4085" i="7"/>
  <c r="J4085" i="7" s="1"/>
  <c r="G4085" i="7"/>
  <c r="M4084" i="7"/>
  <c r="I4084" i="7"/>
  <c r="H4084" i="7"/>
  <c r="J4084" i="7" s="1"/>
  <c r="G4084" i="7"/>
  <c r="M4083" i="7"/>
  <c r="I4083" i="7"/>
  <c r="H4083" i="7"/>
  <c r="J4083" i="7" s="1"/>
  <c r="G4083" i="7"/>
  <c r="M4082" i="7"/>
  <c r="I4082" i="7"/>
  <c r="H4082" i="7"/>
  <c r="J4082" i="7" s="1"/>
  <c r="G4082" i="7"/>
  <c r="M4081" i="7"/>
  <c r="I4081" i="7"/>
  <c r="H4081" i="7"/>
  <c r="J4081" i="7" s="1"/>
  <c r="G4081" i="7"/>
  <c r="M4080" i="7"/>
  <c r="I4080" i="7"/>
  <c r="H4080" i="7"/>
  <c r="J4080" i="7" s="1"/>
  <c r="G4080" i="7"/>
  <c r="M4079" i="7"/>
  <c r="I4079" i="7"/>
  <c r="H4079" i="7"/>
  <c r="J4079" i="7" s="1"/>
  <c r="G4079" i="7"/>
  <c r="M4078" i="7"/>
  <c r="I4078" i="7"/>
  <c r="H4078" i="7"/>
  <c r="J4078" i="7" s="1"/>
  <c r="G4078" i="7"/>
  <c r="M4077" i="7"/>
  <c r="I4077" i="7"/>
  <c r="H4077" i="7"/>
  <c r="J4077" i="7" s="1"/>
  <c r="G4077" i="7"/>
  <c r="M4076" i="7"/>
  <c r="I4076" i="7"/>
  <c r="H4076" i="7"/>
  <c r="J4076" i="7" s="1"/>
  <c r="G4076" i="7"/>
  <c r="M4075" i="7"/>
  <c r="I4075" i="7"/>
  <c r="H4075" i="7"/>
  <c r="J4075" i="7" s="1"/>
  <c r="G4075" i="7"/>
  <c r="M4074" i="7"/>
  <c r="I4074" i="7"/>
  <c r="H4074" i="7"/>
  <c r="J4074" i="7" s="1"/>
  <c r="G4074" i="7"/>
  <c r="M4073" i="7"/>
  <c r="I4073" i="7"/>
  <c r="H4073" i="7"/>
  <c r="J4073" i="7" s="1"/>
  <c r="G4073" i="7"/>
  <c r="M4072" i="7"/>
  <c r="I4072" i="7"/>
  <c r="H4072" i="7"/>
  <c r="J4072" i="7" s="1"/>
  <c r="G4072" i="7"/>
  <c r="M4071" i="7"/>
  <c r="I4071" i="7"/>
  <c r="H4071" i="7"/>
  <c r="J4071" i="7" s="1"/>
  <c r="G4071" i="7"/>
  <c r="M4070" i="7"/>
  <c r="I4070" i="7"/>
  <c r="H4070" i="7"/>
  <c r="J4070" i="7" s="1"/>
  <c r="G4070" i="7"/>
  <c r="M4069" i="7"/>
  <c r="I4069" i="7"/>
  <c r="H4069" i="7"/>
  <c r="J4069" i="7" s="1"/>
  <c r="G4069" i="7"/>
  <c r="M4068" i="7"/>
  <c r="I4068" i="7"/>
  <c r="H4068" i="7"/>
  <c r="J4068" i="7" s="1"/>
  <c r="G4068" i="7"/>
  <c r="M4067" i="7"/>
  <c r="I4067" i="7"/>
  <c r="H4067" i="7"/>
  <c r="J4067" i="7" s="1"/>
  <c r="G4067" i="7"/>
  <c r="M4066" i="7"/>
  <c r="I4066" i="7"/>
  <c r="H4066" i="7"/>
  <c r="J4066" i="7" s="1"/>
  <c r="G4066" i="7"/>
  <c r="M4065" i="7"/>
  <c r="I4065" i="7"/>
  <c r="H4065" i="7"/>
  <c r="J4065" i="7" s="1"/>
  <c r="G4065" i="7"/>
  <c r="M4064" i="7"/>
  <c r="I4064" i="7"/>
  <c r="H4064" i="7"/>
  <c r="J4064" i="7" s="1"/>
  <c r="G4064" i="7"/>
  <c r="M4063" i="7"/>
  <c r="I4063" i="7"/>
  <c r="H4063" i="7"/>
  <c r="J4063" i="7" s="1"/>
  <c r="G4063" i="7"/>
  <c r="M4062" i="7"/>
  <c r="I4062" i="7"/>
  <c r="H4062" i="7"/>
  <c r="J4062" i="7" s="1"/>
  <c r="G4062" i="7"/>
  <c r="M4061" i="7"/>
  <c r="I4061" i="7"/>
  <c r="H4061" i="7"/>
  <c r="J4061" i="7" s="1"/>
  <c r="G4061" i="7"/>
  <c r="M4060" i="7"/>
  <c r="I4060" i="7"/>
  <c r="H4060" i="7"/>
  <c r="J4060" i="7" s="1"/>
  <c r="G4060" i="7"/>
  <c r="M4059" i="7"/>
  <c r="I4059" i="7"/>
  <c r="H4059" i="7"/>
  <c r="J4059" i="7" s="1"/>
  <c r="G4059" i="7"/>
  <c r="M4058" i="7"/>
  <c r="I4058" i="7"/>
  <c r="H4058" i="7"/>
  <c r="J4058" i="7" s="1"/>
  <c r="G4058" i="7"/>
  <c r="M4057" i="7"/>
  <c r="I4057" i="7"/>
  <c r="H4057" i="7"/>
  <c r="J4057" i="7" s="1"/>
  <c r="G4057" i="7"/>
  <c r="M4056" i="7"/>
  <c r="I4056" i="7"/>
  <c r="H4056" i="7"/>
  <c r="J4056" i="7" s="1"/>
  <c r="G4056" i="7"/>
  <c r="M4055" i="7"/>
  <c r="I4055" i="7"/>
  <c r="H4055" i="7"/>
  <c r="J4055" i="7" s="1"/>
  <c r="G4055" i="7"/>
  <c r="M4054" i="7"/>
  <c r="I4054" i="7"/>
  <c r="H4054" i="7"/>
  <c r="J4054" i="7" s="1"/>
  <c r="G4054" i="7"/>
  <c r="M4053" i="7"/>
  <c r="I4053" i="7"/>
  <c r="H4053" i="7"/>
  <c r="J4053" i="7" s="1"/>
  <c r="G4053" i="7"/>
  <c r="M4052" i="7"/>
  <c r="I4052" i="7"/>
  <c r="H4052" i="7"/>
  <c r="J4052" i="7" s="1"/>
  <c r="G4052" i="7"/>
  <c r="M4051" i="7"/>
  <c r="I4051" i="7"/>
  <c r="H4051" i="7"/>
  <c r="J4051" i="7" s="1"/>
  <c r="G4051" i="7"/>
  <c r="M4050" i="7"/>
  <c r="I4050" i="7"/>
  <c r="H4050" i="7"/>
  <c r="J4050" i="7" s="1"/>
  <c r="G4050" i="7"/>
  <c r="M4049" i="7"/>
  <c r="I4049" i="7"/>
  <c r="H4049" i="7"/>
  <c r="J4049" i="7" s="1"/>
  <c r="G4049" i="7"/>
  <c r="M4048" i="7"/>
  <c r="I4048" i="7"/>
  <c r="H4048" i="7"/>
  <c r="J4048" i="7" s="1"/>
  <c r="G4048" i="7"/>
  <c r="M4047" i="7"/>
  <c r="I4047" i="7"/>
  <c r="H4047" i="7"/>
  <c r="J4047" i="7" s="1"/>
  <c r="G4047" i="7"/>
  <c r="M4046" i="7"/>
  <c r="I4046" i="7"/>
  <c r="H4046" i="7"/>
  <c r="J4046" i="7" s="1"/>
  <c r="G4046" i="7"/>
  <c r="M4045" i="7"/>
  <c r="I4045" i="7"/>
  <c r="H4045" i="7"/>
  <c r="J4045" i="7" s="1"/>
  <c r="G4045" i="7"/>
  <c r="M4044" i="7"/>
  <c r="I4044" i="7"/>
  <c r="H4044" i="7"/>
  <c r="J4044" i="7" s="1"/>
  <c r="G4044" i="7"/>
  <c r="M4043" i="7"/>
  <c r="I4043" i="7"/>
  <c r="H4043" i="7"/>
  <c r="J4043" i="7" s="1"/>
  <c r="G4043" i="7"/>
  <c r="M4042" i="7"/>
  <c r="I4042" i="7"/>
  <c r="H4042" i="7"/>
  <c r="J4042" i="7" s="1"/>
  <c r="G4042" i="7"/>
  <c r="M4041" i="7"/>
  <c r="I4041" i="7"/>
  <c r="H4041" i="7"/>
  <c r="J4041" i="7" s="1"/>
  <c r="G4041" i="7"/>
  <c r="M4040" i="7"/>
  <c r="I4040" i="7"/>
  <c r="H4040" i="7"/>
  <c r="J4040" i="7" s="1"/>
  <c r="G4040" i="7"/>
  <c r="M4039" i="7"/>
  <c r="I4039" i="7"/>
  <c r="H4039" i="7"/>
  <c r="J4039" i="7" s="1"/>
  <c r="G4039" i="7"/>
  <c r="M4038" i="7"/>
  <c r="I4038" i="7"/>
  <c r="H4038" i="7"/>
  <c r="J4038" i="7" s="1"/>
  <c r="G4038" i="7"/>
  <c r="M4037" i="7"/>
  <c r="I4037" i="7"/>
  <c r="H4037" i="7"/>
  <c r="J4037" i="7" s="1"/>
  <c r="G4037" i="7"/>
  <c r="M4036" i="7"/>
  <c r="I4036" i="7"/>
  <c r="H4036" i="7"/>
  <c r="J4036" i="7" s="1"/>
  <c r="G4036" i="7"/>
  <c r="M4035" i="7"/>
  <c r="I4035" i="7"/>
  <c r="H4035" i="7"/>
  <c r="J4035" i="7" s="1"/>
  <c r="G4035" i="7"/>
  <c r="M4034" i="7"/>
  <c r="I4034" i="7"/>
  <c r="H4034" i="7"/>
  <c r="J4034" i="7" s="1"/>
  <c r="G4034" i="7"/>
  <c r="M4033" i="7"/>
  <c r="I4033" i="7"/>
  <c r="H4033" i="7"/>
  <c r="J4033" i="7" s="1"/>
  <c r="G4033" i="7"/>
  <c r="M4032" i="7"/>
  <c r="I4032" i="7"/>
  <c r="H4032" i="7"/>
  <c r="J4032" i="7" s="1"/>
  <c r="G4032" i="7"/>
  <c r="M4031" i="7"/>
  <c r="I4031" i="7"/>
  <c r="H4031" i="7"/>
  <c r="J4031" i="7" s="1"/>
  <c r="G4031" i="7"/>
  <c r="M4030" i="7"/>
  <c r="I4030" i="7"/>
  <c r="H4030" i="7"/>
  <c r="J4030" i="7" s="1"/>
  <c r="G4030" i="7"/>
  <c r="M4029" i="7"/>
  <c r="I4029" i="7"/>
  <c r="H4029" i="7"/>
  <c r="J4029" i="7" s="1"/>
  <c r="G4029" i="7"/>
  <c r="M4028" i="7"/>
  <c r="I4028" i="7"/>
  <c r="H4028" i="7"/>
  <c r="J4028" i="7" s="1"/>
  <c r="G4028" i="7"/>
  <c r="M4027" i="7"/>
  <c r="I4027" i="7"/>
  <c r="H4027" i="7"/>
  <c r="J4027" i="7" s="1"/>
  <c r="G4027" i="7"/>
  <c r="M4026" i="7"/>
  <c r="I4026" i="7"/>
  <c r="H4026" i="7"/>
  <c r="J4026" i="7" s="1"/>
  <c r="G4026" i="7"/>
  <c r="M4025" i="7"/>
  <c r="I4025" i="7"/>
  <c r="H4025" i="7"/>
  <c r="J4025" i="7" s="1"/>
  <c r="G4025" i="7"/>
  <c r="M4024" i="7"/>
  <c r="I4024" i="7"/>
  <c r="H4024" i="7"/>
  <c r="J4024" i="7" s="1"/>
  <c r="G4024" i="7"/>
  <c r="M4023" i="7"/>
  <c r="I4023" i="7"/>
  <c r="H4023" i="7"/>
  <c r="J4023" i="7" s="1"/>
  <c r="G4023" i="7"/>
  <c r="M4022" i="7"/>
  <c r="I4022" i="7"/>
  <c r="H4022" i="7"/>
  <c r="J4022" i="7" s="1"/>
  <c r="G4022" i="7"/>
  <c r="M4021" i="7"/>
  <c r="I4021" i="7"/>
  <c r="H4021" i="7"/>
  <c r="J4021" i="7" s="1"/>
  <c r="G4021" i="7"/>
  <c r="M4020" i="7"/>
  <c r="I4020" i="7"/>
  <c r="H4020" i="7"/>
  <c r="J4020" i="7" s="1"/>
  <c r="G4020" i="7"/>
  <c r="M4019" i="7"/>
  <c r="I4019" i="7"/>
  <c r="H4019" i="7"/>
  <c r="J4019" i="7" s="1"/>
  <c r="G4019" i="7"/>
  <c r="M4018" i="7"/>
  <c r="I4018" i="7"/>
  <c r="H4018" i="7"/>
  <c r="J4018" i="7" s="1"/>
  <c r="G4018" i="7"/>
  <c r="M4017" i="7"/>
  <c r="I4017" i="7"/>
  <c r="H4017" i="7"/>
  <c r="J4017" i="7" s="1"/>
  <c r="G4017" i="7"/>
  <c r="M4016" i="7"/>
  <c r="I4016" i="7"/>
  <c r="H4016" i="7"/>
  <c r="J4016" i="7" s="1"/>
  <c r="G4016" i="7"/>
  <c r="M4015" i="7"/>
  <c r="I4015" i="7"/>
  <c r="H4015" i="7"/>
  <c r="J4015" i="7" s="1"/>
  <c r="G4015" i="7"/>
  <c r="M4014" i="7"/>
  <c r="I4014" i="7"/>
  <c r="H4014" i="7"/>
  <c r="J4014" i="7" s="1"/>
  <c r="G4014" i="7"/>
  <c r="M4013" i="7"/>
  <c r="I4013" i="7"/>
  <c r="H4013" i="7"/>
  <c r="J4013" i="7" s="1"/>
  <c r="G4013" i="7"/>
  <c r="M4012" i="7"/>
  <c r="I4012" i="7"/>
  <c r="H4012" i="7"/>
  <c r="J4012" i="7" s="1"/>
  <c r="G4012" i="7"/>
  <c r="M4011" i="7"/>
  <c r="I4011" i="7"/>
  <c r="H4011" i="7"/>
  <c r="J4011" i="7" s="1"/>
  <c r="G4011" i="7"/>
  <c r="M4010" i="7"/>
  <c r="I4010" i="7"/>
  <c r="H4010" i="7"/>
  <c r="J4010" i="7" s="1"/>
  <c r="G4010" i="7"/>
  <c r="M4009" i="7"/>
  <c r="I4009" i="7"/>
  <c r="H4009" i="7"/>
  <c r="J4009" i="7" s="1"/>
  <c r="G4009" i="7"/>
  <c r="M4008" i="7"/>
  <c r="I4008" i="7"/>
  <c r="H4008" i="7"/>
  <c r="J4008" i="7" s="1"/>
  <c r="G4008" i="7"/>
  <c r="M4007" i="7"/>
  <c r="I4007" i="7"/>
  <c r="H4007" i="7"/>
  <c r="J4007" i="7" s="1"/>
  <c r="G4007" i="7"/>
  <c r="M4006" i="7"/>
  <c r="I4006" i="7"/>
  <c r="H4006" i="7"/>
  <c r="J4006" i="7" s="1"/>
  <c r="G4006" i="7"/>
  <c r="M4005" i="7"/>
  <c r="I4005" i="7"/>
  <c r="H4005" i="7"/>
  <c r="J4005" i="7" s="1"/>
  <c r="G4005" i="7"/>
  <c r="M4004" i="7"/>
  <c r="I4004" i="7"/>
  <c r="H4004" i="7"/>
  <c r="J4004" i="7" s="1"/>
  <c r="G4004" i="7"/>
  <c r="M4003" i="7"/>
  <c r="I4003" i="7"/>
  <c r="H4003" i="7"/>
  <c r="J4003" i="7" s="1"/>
  <c r="G4003" i="7"/>
  <c r="M4002" i="7"/>
  <c r="I4002" i="7"/>
  <c r="H4002" i="7"/>
  <c r="J4002" i="7" s="1"/>
  <c r="G4002" i="7"/>
  <c r="M4001" i="7"/>
  <c r="I4001" i="7"/>
  <c r="H4001" i="7"/>
  <c r="J4001" i="7" s="1"/>
  <c r="G4001" i="7"/>
  <c r="M4000" i="7"/>
  <c r="I4000" i="7"/>
  <c r="H4000" i="7"/>
  <c r="J4000" i="7" s="1"/>
  <c r="G4000" i="7"/>
  <c r="M3999" i="7"/>
  <c r="I3999" i="7"/>
  <c r="H3999" i="7"/>
  <c r="J3999" i="7" s="1"/>
  <c r="G3999" i="7"/>
  <c r="M3998" i="7"/>
  <c r="I3998" i="7"/>
  <c r="H3998" i="7"/>
  <c r="J3998" i="7" s="1"/>
  <c r="G3998" i="7"/>
  <c r="M3997" i="7"/>
  <c r="I3997" i="7"/>
  <c r="H3997" i="7"/>
  <c r="J3997" i="7" s="1"/>
  <c r="G3997" i="7"/>
  <c r="M3996" i="7"/>
  <c r="I3996" i="7"/>
  <c r="H3996" i="7"/>
  <c r="J3996" i="7" s="1"/>
  <c r="G3996" i="7"/>
  <c r="M3995" i="7"/>
  <c r="I3995" i="7"/>
  <c r="H3995" i="7"/>
  <c r="J3995" i="7" s="1"/>
  <c r="G3995" i="7"/>
  <c r="M3994" i="7"/>
  <c r="I3994" i="7"/>
  <c r="H3994" i="7"/>
  <c r="J3994" i="7" s="1"/>
  <c r="G3994" i="7"/>
  <c r="M3993" i="7"/>
  <c r="I3993" i="7"/>
  <c r="H3993" i="7"/>
  <c r="J3993" i="7" s="1"/>
  <c r="G3993" i="7"/>
  <c r="M3992" i="7"/>
  <c r="I3992" i="7"/>
  <c r="H3992" i="7"/>
  <c r="J3992" i="7" s="1"/>
  <c r="G3992" i="7"/>
  <c r="M3991" i="7"/>
  <c r="I3991" i="7"/>
  <c r="H3991" i="7"/>
  <c r="J3991" i="7" s="1"/>
  <c r="G3991" i="7"/>
  <c r="M3990" i="7"/>
  <c r="I3990" i="7"/>
  <c r="H3990" i="7"/>
  <c r="J3990" i="7" s="1"/>
  <c r="G3990" i="7"/>
  <c r="M3989" i="7"/>
  <c r="I3989" i="7"/>
  <c r="H3989" i="7"/>
  <c r="J3989" i="7" s="1"/>
  <c r="G3989" i="7"/>
  <c r="M3988" i="7"/>
  <c r="I3988" i="7"/>
  <c r="H3988" i="7"/>
  <c r="J3988" i="7" s="1"/>
  <c r="G3988" i="7"/>
  <c r="M3987" i="7"/>
  <c r="I3987" i="7"/>
  <c r="H3987" i="7"/>
  <c r="J3987" i="7" s="1"/>
  <c r="G3987" i="7"/>
  <c r="M3986" i="7"/>
  <c r="I3986" i="7"/>
  <c r="H3986" i="7"/>
  <c r="J3986" i="7" s="1"/>
  <c r="G3986" i="7"/>
  <c r="M3985" i="7"/>
  <c r="I3985" i="7"/>
  <c r="H3985" i="7"/>
  <c r="J3985" i="7" s="1"/>
  <c r="G3985" i="7"/>
  <c r="M3984" i="7"/>
  <c r="I3984" i="7"/>
  <c r="H3984" i="7"/>
  <c r="J3984" i="7" s="1"/>
  <c r="G3984" i="7"/>
  <c r="M3983" i="7"/>
  <c r="I3983" i="7"/>
  <c r="H3983" i="7"/>
  <c r="J3983" i="7" s="1"/>
  <c r="G3983" i="7"/>
  <c r="M3982" i="7"/>
  <c r="I3982" i="7"/>
  <c r="H3982" i="7"/>
  <c r="J3982" i="7" s="1"/>
  <c r="G3982" i="7"/>
  <c r="M3981" i="7"/>
  <c r="I3981" i="7"/>
  <c r="H3981" i="7"/>
  <c r="J3981" i="7" s="1"/>
  <c r="G3981" i="7"/>
  <c r="M3980" i="7"/>
  <c r="I3980" i="7"/>
  <c r="H3980" i="7"/>
  <c r="J3980" i="7" s="1"/>
  <c r="G3980" i="7"/>
  <c r="M3979" i="7"/>
  <c r="I3979" i="7"/>
  <c r="H3979" i="7"/>
  <c r="J3979" i="7" s="1"/>
  <c r="G3979" i="7"/>
  <c r="M3978" i="7"/>
  <c r="I3978" i="7"/>
  <c r="H3978" i="7"/>
  <c r="J3978" i="7" s="1"/>
  <c r="G3978" i="7"/>
  <c r="M3977" i="7"/>
  <c r="I3977" i="7"/>
  <c r="H3977" i="7"/>
  <c r="J3977" i="7" s="1"/>
  <c r="G3977" i="7"/>
  <c r="M3976" i="7"/>
  <c r="I3976" i="7"/>
  <c r="H3976" i="7"/>
  <c r="J3976" i="7" s="1"/>
  <c r="G3976" i="7"/>
  <c r="M3975" i="7"/>
  <c r="I3975" i="7"/>
  <c r="H3975" i="7"/>
  <c r="J3975" i="7" s="1"/>
  <c r="G3975" i="7"/>
  <c r="M3974" i="7"/>
  <c r="I3974" i="7"/>
  <c r="H3974" i="7"/>
  <c r="J3974" i="7" s="1"/>
  <c r="G3974" i="7"/>
  <c r="M3973" i="7"/>
  <c r="I3973" i="7"/>
  <c r="H3973" i="7"/>
  <c r="J3973" i="7" s="1"/>
  <c r="G3973" i="7"/>
  <c r="M3972" i="7"/>
  <c r="I3972" i="7"/>
  <c r="H3972" i="7"/>
  <c r="J3972" i="7" s="1"/>
  <c r="G3972" i="7"/>
  <c r="M3971" i="7"/>
  <c r="I3971" i="7"/>
  <c r="H3971" i="7"/>
  <c r="J3971" i="7" s="1"/>
  <c r="G3971" i="7"/>
  <c r="M3970" i="7"/>
  <c r="I3970" i="7"/>
  <c r="H3970" i="7"/>
  <c r="J3970" i="7" s="1"/>
  <c r="G3970" i="7"/>
  <c r="M3969" i="7"/>
  <c r="I3969" i="7"/>
  <c r="H3969" i="7"/>
  <c r="J3969" i="7" s="1"/>
  <c r="G3969" i="7"/>
  <c r="M3968" i="7"/>
  <c r="I3968" i="7"/>
  <c r="H3968" i="7"/>
  <c r="J3968" i="7" s="1"/>
  <c r="G3968" i="7"/>
  <c r="M3967" i="7"/>
  <c r="I3967" i="7"/>
  <c r="H3967" i="7"/>
  <c r="J3967" i="7" s="1"/>
  <c r="G3967" i="7"/>
  <c r="M3966" i="7"/>
  <c r="I3966" i="7"/>
  <c r="H3966" i="7"/>
  <c r="J3966" i="7" s="1"/>
  <c r="G3966" i="7"/>
  <c r="M3965" i="7"/>
  <c r="I3965" i="7"/>
  <c r="H3965" i="7"/>
  <c r="J3965" i="7" s="1"/>
  <c r="G3965" i="7"/>
  <c r="M3964" i="7"/>
  <c r="I3964" i="7"/>
  <c r="H3964" i="7"/>
  <c r="J3964" i="7" s="1"/>
  <c r="G3964" i="7"/>
  <c r="M3963" i="7"/>
  <c r="I3963" i="7"/>
  <c r="H3963" i="7"/>
  <c r="J3963" i="7" s="1"/>
  <c r="G3963" i="7"/>
  <c r="M3962" i="7"/>
  <c r="I3962" i="7"/>
  <c r="H3962" i="7"/>
  <c r="J3962" i="7" s="1"/>
  <c r="G3962" i="7"/>
  <c r="M3961" i="7"/>
  <c r="I3961" i="7"/>
  <c r="H3961" i="7"/>
  <c r="J3961" i="7" s="1"/>
  <c r="G3961" i="7"/>
  <c r="M3960" i="7"/>
  <c r="I3960" i="7"/>
  <c r="H3960" i="7"/>
  <c r="J3960" i="7" s="1"/>
  <c r="G3960" i="7"/>
  <c r="M3959" i="7"/>
  <c r="I3959" i="7"/>
  <c r="H3959" i="7"/>
  <c r="J3959" i="7" s="1"/>
  <c r="G3959" i="7"/>
  <c r="M3958" i="7"/>
  <c r="I3958" i="7"/>
  <c r="H3958" i="7"/>
  <c r="J3958" i="7" s="1"/>
  <c r="G3958" i="7"/>
  <c r="M3957" i="7"/>
  <c r="I3957" i="7"/>
  <c r="H3957" i="7"/>
  <c r="J3957" i="7" s="1"/>
  <c r="G3957" i="7"/>
  <c r="M3956" i="7"/>
  <c r="I3956" i="7"/>
  <c r="H3956" i="7"/>
  <c r="J3956" i="7" s="1"/>
  <c r="G3956" i="7"/>
  <c r="M3955" i="7"/>
  <c r="I3955" i="7"/>
  <c r="H3955" i="7"/>
  <c r="J3955" i="7" s="1"/>
  <c r="G3955" i="7"/>
  <c r="M3954" i="7"/>
  <c r="I3954" i="7"/>
  <c r="H3954" i="7"/>
  <c r="J3954" i="7" s="1"/>
  <c r="G3954" i="7"/>
  <c r="M3953" i="7"/>
  <c r="I3953" i="7"/>
  <c r="H3953" i="7"/>
  <c r="J3953" i="7" s="1"/>
  <c r="G3953" i="7"/>
  <c r="M3952" i="7"/>
  <c r="I3952" i="7"/>
  <c r="H3952" i="7"/>
  <c r="J3952" i="7" s="1"/>
  <c r="G3952" i="7"/>
  <c r="M3951" i="7"/>
  <c r="I3951" i="7"/>
  <c r="H3951" i="7"/>
  <c r="J3951" i="7" s="1"/>
  <c r="G3951" i="7"/>
  <c r="M3950" i="7"/>
  <c r="I3950" i="7"/>
  <c r="H3950" i="7"/>
  <c r="J3950" i="7" s="1"/>
  <c r="G3950" i="7"/>
  <c r="M3949" i="7"/>
  <c r="I3949" i="7"/>
  <c r="H3949" i="7"/>
  <c r="J3949" i="7" s="1"/>
  <c r="G3949" i="7"/>
  <c r="M3948" i="7"/>
  <c r="I3948" i="7"/>
  <c r="H3948" i="7"/>
  <c r="J3948" i="7" s="1"/>
  <c r="K3948" i="7" s="1"/>
  <c r="L3948" i="7" s="1"/>
  <c r="G3948" i="7"/>
  <c r="M3947" i="7"/>
  <c r="I3947" i="7"/>
  <c r="H3947" i="7"/>
  <c r="J3947" i="7" s="1"/>
  <c r="G3947" i="7"/>
  <c r="M3946" i="7"/>
  <c r="I3946" i="7"/>
  <c r="H3946" i="7"/>
  <c r="J3946" i="7" s="1"/>
  <c r="G3946" i="7"/>
  <c r="M3945" i="7"/>
  <c r="I3945" i="7"/>
  <c r="H3945" i="7"/>
  <c r="J3945" i="7" s="1"/>
  <c r="G3945" i="7"/>
  <c r="M3944" i="7"/>
  <c r="I3944" i="7"/>
  <c r="H3944" i="7"/>
  <c r="J3944" i="7" s="1"/>
  <c r="G3944" i="7"/>
  <c r="M3943" i="7"/>
  <c r="I3943" i="7"/>
  <c r="H3943" i="7"/>
  <c r="J3943" i="7" s="1"/>
  <c r="G3943" i="7"/>
  <c r="M3942" i="7"/>
  <c r="I3942" i="7"/>
  <c r="H3942" i="7"/>
  <c r="J3942" i="7" s="1"/>
  <c r="G3942" i="7"/>
  <c r="M3941" i="7"/>
  <c r="I3941" i="7"/>
  <c r="H3941" i="7"/>
  <c r="J3941" i="7" s="1"/>
  <c r="G3941" i="7"/>
  <c r="M3940" i="7"/>
  <c r="I3940" i="7"/>
  <c r="H3940" i="7"/>
  <c r="J3940" i="7" s="1"/>
  <c r="G3940" i="7"/>
  <c r="M3939" i="7"/>
  <c r="I3939" i="7"/>
  <c r="H3939" i="7"/>
  <c r="J3939" i="7" s="1"/>
  <c r="G3939" i="7"/>
  <c r="M3938" i="7"/>
  <c r="I3938" i="7"/>
  <c r="H3938" i="7"/>
  <c r="J3938" i="7" s="1"/>
  <c r="G3938" i="7"/>
  <c r="M3937" i="7"/>
  <c r="I3937" i="7"/>
  <c r="H3937" i="7"/>
  <c r="J3937" i="7" s="1"/>
  <c r="G3937" i="7"/>
  <c r="M3936" i="7"/>
  <c r="I3936" i="7"/>
  <c r="H3936" i="7"/>
  <c r="J3936" i="7" s="1"/>
  <c r="G3936" i="7"/>
  <c r="M3935" i="7"/>
  <c r="I3935" i="7"/>
  <c r="H3935" i="7"/>
  <c r="J3935" i="7" s="1"/>
  <c r="G3935" i="7"/>
  <c r="M3934" i="7"/>
  <c r="I3934" i="7"/>
  <c r="H3934" i="7"/>
  <c r="J3934" i="7" s="1"/>
  <c r="G3934" i="7"/>
  <c r="M3933" i="7"/>
  <c r="I3933" i="7"/>
  <c r="H3933" i="7"/>
  <c r="J3933" i="7" s="1"/>
  <c r="G3933" i="7"/>
  <c r="M3932" i="7"/>
  <c r="I3932" i="7"/>
  <c r="H3932" i="7"/>
  <c r="J3932" i="7" s="1"/>
  <c r="G3932" i="7"/>
  <c r="M3931" i="7"/>
  <c r="I3931" i="7"/>
  <c r="H3931" i="7"/>
  <c r="J3931" i="7" s="1"/>
  <c r="G3931" i="7"/>
  <c r="M3930" i="7"/>
  <c r="I3930" i="7"/>
  <c r="H3930" i="7"/>
  <c r="J3930" i="7" s="1"/>
  <c r="G3930" i="7"/>
  <c r="M3929" i="7"/>
  <c r="I3929" i="7"/>
  <c r="H3929" i="7"/>
  <c r="J3929" i="7" s="1"/>
  <c r="G3929" i="7"/>
  <c r="M3928" i="7"/>
  <c r="I3928" i="7"/>
  <c r="H3928" i="7"/>
  <c r="J3928" i="7" s="1"/>
  <c r="G3928" i="7"/>
  <c r="M3927" i="7"/>
  <c r="I3927" i="7"/>
  <c r="H3927" i="7"/>
  <c r="J3927" i="7" s="1"/>
  <c r="G3927" i="7"/>
  <c r="M3926" i="7"/>
  <c r="I3926" i="7"/>
  <c r="H3926" i="7"/>
  <c r="J3926" i="7" s="1"/>
  <c r="G3926" i="7"/>
  <c r="M3925" i="7"/>
  <c r="I3925" i="7"/>
  <c r="H3925" i="7"/>
  <c r="J3925" i="7" s="1"/>
  <c r="G3925" i="7"/>
  <c r="M3924" i="7"/>
  <c r="I3924" i="7"/>
  <c r="H3924" i="7"/>
  <c r="J3924" i="7" s="1"/>
  <c r="G3924" i="7"/>
  <c r="M3923" i="7"/>
  <c r="I3923" i="7"/>
  <c r="H3923" i="7"/>
  <c r="J3923" i="7" s="1"/>
  <c r="G3923" i="7"/>
  <c r="M3922" i="7"/>
  <c r="I3922" i="7"/>
  <c r="H3922" i="7"/>
  <c r="J3922" i="7" s="1"/>
  <c r="G3922" i="7"/>
  <c r="M3921" i="7"/>
  <c r="I3921" i="7"/>
  <c r="H3921" i="7"/>
  <c r="J3921" i="7" s="1"/>
  <c r="G3921" i="7"/>
  <c r="M3920" i="7"/>
  <c r="I3920" i="7"/>
  <c r="H3920" i="7"/>
  <c r="J3920" i="7" s="1"/>
  <c r="G3920" i="7"/>
  <c r="M3919" i="7"/>
  <c r="I3919" i="7"/>
  <c r="H3919" i="7"/>
  <c r="J3919" i="7" s="1"/>
  <c r="G3919" i="7"/>
  <c r="M3918" i="7"/>
  <c r="I3918" i="7"/>
  <c r="H3918" i="7"/>
  <c r="J3918" i="7" s="1"/>
  <c r="G3918" i="7"/>
  <c r="M3917" i="7"/>
  <c r="I3917" i="7"/>
  <c r="H3917" i="7"/>
  <c r="J3917" i="7" s="1"/>
  <c r="G3917" i="7"/>
  <c r="M3916" i="7"/>
  <c r="I3916" i="7"/>
  <c r="H3916" i="7"/>
  <c r="J3916" i="7" s="1"/>
  <c r="G3916" i="7"/>
  <c r="M3915" i="7"/>
  <c r="I3915" i="7"/>
  <c r="H3915" i="7"/>
  <c r="J3915" i="7" s="1"/>
  <c r="G3915" i="7"/>
  <c r="M3914" i="7"/>
  <c r="I3914" i="7"/>
  <c r="H3914" i="7"/>
  <c r="J3914" i="7" s="1"/>
  <c r="G3914" i="7"/>
  <c r="M3913" i="7"/>
  <c r="I3913" i="7"/>
  <c r="H3913" i="7"/>
  <c r="J3913" i="7" s="1"/>
  <c r="G3913" i="7"/>
  <c r="M3912" i="7"/>
  <c r="I3912" i="7"/>
  <c r="H3912" i="7"/>
  <c r="J3912" i="7" s="1"/>
  <c r="G3912" i="7"/>
  <c r="M3911" i="7"/>
  <c r="I3911" i="7"/>
  <c r="H3911" i="7"/>
  <c r="J3911" i="7" s="1"/>
  <c r="G3911" i="7"/>
  <c r="M3910" i="7"/>
  <c r="I3910" i="7"/>
  <c r="H3910" i="7"/>
  <c r="J3910" i="7" s="1"/>
  <c r="G3910" i="7"/>
  <c r="M3909" i="7"/>
  <c r="I3909" i="7"/>
  <c r="H3909" i="7"/>
  <c r="J3909" i="7" s="1"/>
  <c r="G3909" i="7"/>
  <c r="M3908" i="7"/>
  <c r="I3908" i="7"/>
  <c r="H3908" i="7"/>
  <c r="J3908" i="7" s="1"/>
  <c r="G3908" i="7"/>
  <c r="M3907" i="7"/>
  <c r="I3907" i="7"/>
  <c r="H3907" i="7"/>
  <c r="J3907" i="7" s="1"/>
  <c r="G3907" i="7"/>
  <c r="M3906" i="7"/>
  <c r="I3906" i="7"/>
  <c r="H3906" i="7"/>
  <c r="J3906" i="7" s="1"/>
  <c r="G3906" i="7"/>
  <c r="M3905" i="7"/>
  <c r="I3905" i="7"/>
  <c r="H3905" i="7"/>
  <c r="J3905" i="7" s="1"/>
  <c r="G3905" i="7"/>
  <c r="M3904" i="7"/>
  <c r="I3904" i="7"/>
  <c r="H3904" i="7"/>
  <c r="J3904" i="7" s="1"/>
  <c r="G3904" i="7"/>
  <c r="M3903" i="7"/>
  <c r="I3903" i="7"/>
  <c r="H3903" i="7"/>
  <c r="J3903" i="7" s="1"/>
  <c r="G3903" i="7"/>
  <c r="M3902" i="7"/>
  <c r="I3902" i="7"/>
  <c r="H3902" i="7"/>
  <c r="J3902" i="7" s="1"/>
  <c r="G3902" i="7"/>
  <c r="M3901" i="7"/>
  <c r="I3901" i="7"/>
  <c r="H3901" i="7"/>
  <c r="J3901" i="7" s="1"/>
  <c r="G3901" i="7"/>
  <c r="M3900" i="7"/>
  <c r="I3900" i="7"/>
  <c r="H3900" i="7"/>
  <c r="J3900" i="7" s="1"/>
  <c r="G3900" i="7"/>
  <c r="M3899" i="7"/>
  <c r="I3899" i="7"/>
  <c r="H3899" i="7"/>
  <c r="J3899" i="7" s="1"/>
  <c r="G3899" i="7"/>
  <c r="M3898" i="7"/>
  <c r="I3898" i="7"/>
  <c r="H3898" i="7"/>
  <c r="J3898" i="7" s="1"/>
  <c r="G3898" i="7"/>
  <c r="M3897" i="7"/>
  <c r="I3897" i="7"/>
  <c r="H3897" i="7"/>
  <c r="J3897" i="7" s="1"/>
  <c r="G3897" i="7"/>
  <c r="M3896" i="7"/>
  <c r="I3896" i="7"/>
  <c r="H3896" i="7"/>
  <c r="J3896" i="7" s="1"/>
  <c r="G3896" i="7"/>
  <c r="M3895" i="7"/>
  <c r="I3895" i="7"/>
  <c r="H3895" i="7"/>
  <c r="J3895" i="7" s="1"/>
  <c r="G3895" i="7"/>
  <c r="M3894" i="7"/>
  <c r="I3894" i="7"/>
  <c r="H3894" i="7"/>
  <c r="J3894" i="7" s="1"/>
  <c r="G3894" i="7"/>
  <c r="M3893" i="7"/>
  <c r="I3893" i="7"/>
  <c r="H3893" i="7"/>
  <c r="J3893" i="7" s="1"/>
  <c r="G3893" i="7"/>
  <c r="M3892" i="7"/>
  <c r="I3892" i="7"/>
  <c r="H3892" i="7"/>
  <c r="J3892" i="7" s="1"/>
  <c r="G3892" i="7"/>
  <c r="M3891" i="7"/>
  <c r="I3891" i="7"/>
  <c r="H3891" i="7"/>
  <c r="J3891" i="7" s="1"/>
  <c r="G3891" i="7"/>
  <c r="M3890" i="7"/>
  <c r="I3890" i="7"/>
  <c r="H3890" i="7"/>
  <c r="J3890" i="7" s="1"/>
  <c r="G3890" i="7"/>
  <c r="M3889" i="7"/>
  <c r="I3889" i="7"/>
  <c r="H3889" i="7"/>
  <c r="J3889" i="7" s="1"/>
  <c r="G3889" i="7"/>
  <c r="M3888" i="7"/>
  <c r="I3888" i="7"/>
  <c r="H3888" i="7"/>
  <c r="J3888" i="7" s="1"/>
  <c r="G3888" i="7"/>
  <c r="M3887" i="7"/>
  <c r="I3887" i="7"/>
  <c r="H3887" i="7"/>
  <c r="J3887" i="7" s="1"/>
  <c r="G3887" i="7"/>
  <c r="M3886" i="7"/>
  <c r="I3886" i="7"/>
  <c r="H3886" i="7"/>
  <c r="J3886" i="7" s="1"/>
  <c r="G3886" i="7"/>
  <c r="M3885" i="7"/>
  <c r="I3885" i="7"/>
  <c r="H3885" i="7"/>
  <c r="J3885" i="7" s="1"/>
  <c r="G3885" i="7"/>
  <c r="M3884" i="7"/>
  <c r="I3884" i="7"/>
  <c r="H3884" i="7"/>
  <c r="J3884" i="7" s="1"/>
  <c r="G3884" i="7"/>
  <c r="M3883" i="7"/>
  <c r="I3883" i="7"/>
  <c r="H3883" i="7"/>
  <c r="J3883" i="7" s="1"/>
  <c r="G3883" i="7"/>
  <c r="M3882" i="7"/>
  <c r="I3882" i="7"/>
  <c r="H3882" i="7"/>
  <c r="J3882" i="7" s="1"/>
  <c r="G3882" i="7"/>
  <c r="M3881" i="7"/>
  <c r="I3881" i="7"/>
  <c r="H3881" i="7"/>
  <c r="J3881" i="7" s="1"/>
  <c r="G3881" i="7"/>
  <c r="M3880" i="7"/>
  <c r="I3880" i="7"/>
  <c r="H3880" i="7"/>
  <c r="J3880" i="7" s="1"/>
  <c r="G3880" i="7"/>
  <c r="M3879" i="7"/>
  <c r="I3879" i="7"/>
  <c r="H3879" i="7"/>
  <c r="J3879" i="7" s="1"/>
  <c r="G3879" i="7"/>
  <c r="M3878" i="7"/>
  <c r="I3878" i="7"/>
  <c r="H3878" i="7"/>
  <c r="J3878" i="7" s="1"/>
  <c r="G3878" i="7"/>
  <c r="M3877" i="7"/>
  <c r="I3877" i="7"/>
  <c r="H3877" i="7"/>
  <c r="J3877" i="7" s="1"/>
  <c r="G3877" i="7"/>
  <c r="M3876" i="7"/>
  <c r="I3876" i="7"/>
  <c r="H3876" i="7"/>
  <c r="J3876" i="7" s="1"/>
  <c r="G3876" i="7"/>
  <c r="M3875" i="7"/>
  <c r="I3875" i="7"/>
  <c r="H3875" i="7"/>
  <c r="J3875" i="7" s="1"/>
  <c r="G3875" i="7"/>
  <c r="M3874" i="7"/>
  <c r="I3874" i="7"/>
  <c r="H3874" i="7"/>
  <c r="J3874" i="7" s="1"/>
  <c r="G3874" i="7"/>
  <c r="M3873" i="7"/>
  <c r="I3873" i="7"/>
  <c r="H3873" i="7"/>
  <c r="J3873" i="7" s="1"/>
  <c r="G3873" i="7"/>
  <c r="M3872" i="7"/>
  <c r="I3872" i="7"/>
  <c r="H3872" i="7"/>
  <c r="J3872" i="7" s="1"/>
  <c r="G3872" i="7"/>
  <c r="M3871" i="7"/>
  <c r="I3871" i="7"/>
  <c r="H3871" i="7"/>
  <c r="J3871" i="7" s="1"/>
  <c r="G3871" i="7"/>
  <c r="M3870" i="7"/>
  <c r="I3870" i="7"/>
  <c r="H3870" i="7"/>
  <c r="J3870" i="7" s="1"/>
  <c r="G3870" i="7"/>
  <c r="M3869" i="7"/>
  <c r="I3869" i="7"/>
  <c r="H3869" i="7"/>
  <c r="J3869" i="7" s="1"/>
  <c r="G3869" i="7"/>
  <c r="M3868" i="7"/>
  <c r="I3868" i="7"/>
  <c r="H3868" i="7"/>
  <c r="J3868" i="7" s="1"/>
  <c r="G3868" i="7"/>
  <c r="M3867" i="7"/>
  <c r="I3867" i="7"/>
  <c r="H3867" i="7"/>
  <c r="J3867" i="7" s="1"/>
  <c r="G3867" i="7"/>
  <c r="M3866" i="7"/>
  <c r="I3866" i="7"/>
  <c r="H3866" i="7"/>
  <c r="J3866" i="7" s="1"/>
  <c r="G3866" i="7"/>
  <c r="M3865" i="7"/>
  <c r="I3865" i="7"/>
  <c r="H3865" i="7"/>
  <c r="J3865" i="7" s="1"/>
  <c r="G3865" i="7"/>
  <c r="M3864" i="7"/>
  <c r="I3864" i="7"/>
  <c r="H3864" i="7"/>
  <c r="J3864" i="7" s="1"/>
  <c r="G3864" i="7"/>
  <c r="M3863" i="7"/>
  <c r="I3863" i="7"/>
  <c r="H3863" i="7"/>
  <c r="J3863" i="7" s="1"/>
  <c r="G3863" i="7"/>
  <c r="M3862" i="7"/>
  <c r="I3862" i="7"/>
  <c r="H3862" i="7"/>
  <c r="J3862" i="7" s="1"/>
  <c r="G3862" i="7"/>
  <c r="M3861" i="7"/>
  <c r="I3861" i="7"/>
  <c r="H3861" i="7"/>
  <c r="J3861" i="7" s="1"/>
  <c r="G3861" i="7"/>
  <c r="M3860" i="7"/>
  <c r="I3860" i="7"/>
  <c r="H3860" i="7"/>
  <c r="J3860" i="7" s="1"/>
  <c r="G3860" i="7"/>
  <c r="M3859" i="7"/>
  <c r="I3859" i="7"/>
  <c r="H3859" i="7"/>
  <c r="J3859" i="7" s="1"/>
  <c r="G3859" i="7"/>
  <c r="M3858" i="7"/>
  <c r="I3858" i="7"/>
  <c r="H3858" i="7"/>
  <c r="J3858" i="7" s="1"/>
  <c r="G3858" i="7"/>
  <c r="M3857" i="7"/>
  <c r="I3857" i="7"/>
  <c r="H3857" i="7"/>
  <c r="J3857" i="7" s="1"/>
  <c r="G3857" i="7"/>
  <c r="M3856" i="7"/>
  <c r="I3856" i="7"/>
  <c r="H3856" i="7"/>
  <c r="J3856" i="7" s="1"/>
  <c r="G3856" i="7"/>
  <c r="M3855" i="7"/>
  <c r="I3855" i="7"/>
  <c r="H3855" i="7"/>
  <c r="J3855" i="7" s="1"/>
  <c r="G3855" i="7"/>
  <c r="M3854" i="7"/>
  <c r="I3854" i="7"/>
  <c r="H3854" i="7"/>
  <c r="J3854" i="7" s="1"/>
  <c r="G3854" i="7"/>
  <c r="M3853" i="7"/>
  <c r="I3853" i="7"/>
  <c r="H3853" i="7"/>
  <c r="J3853" i="7" s="1"/>
  <c r="G3853" i="7"/>
  <c r="M3852" i="7"/>
  <c r="I3852" i="7"/>
  <c r="H3852" i="7"/>
  <c r="J3852" i="7" s="1"/>
  <c r="G3852" i="7"/>
  <c r="M3851" i="7"/>
  <c r="I3851" i="7"/>
  <c r="H3851" i="7"/>
  <c r="J3851" i="7" s="1"/>
  <c r="G3851" i="7"/>
  <c r="M3850" i="7"/>
  <c r="I3850" i="7"/>
  <c r="H3850" i="7"/>
  <c r="J3850" i="7" s="1"/>
  <c r="G3850" i="7"/>
  <c r="M3849" i="7"/>
  <c r="I3849" i="7"/>
  <c r="H3849" i="7"/>
  <c r="J3849" i="7" s="1"/>
  <c r="G3849" i="7"/>
  <c r="M3848" i="7"/>
  <c r="I3848" i="7"/>
  <c r="H3848" i="7"/>
  <c r="J3848" i="7" s="1"/>
  <c r="G3848" i="7"/>
  <c r="M3847" i="7"/>
  <c r="I3847" i="7"/>
  <c r="H3847" i="7"/>
  <c r="J3847" i="7" s="1"/>
  <c r="G3847" i="7"/>
  <c r="M3846" i="7"/>
  <c r="I3846" i="7"/>
  <c r="H3846" i="7"/>
  <c r="J3846" i="7" s="1"/>
  <c r="G3846" i="7"/>
  <c r="M3845" i="7"/>
  <c r="I3845" i="7"/>
  <c r="H3845" i="7"/>
  <c r="J3845" i="7" s="1"/>
  <c r="G3845" i="7"/>
  <c r="M3844" i="7"/>
  <c r="I3844" i="7"/>
  <c r="H3844" i="7"/>
  <c r="J3844" i="7" s="1"/>
  <c r="G3844" i="7"/>
  <c r="M3843" i="7"/>
  <c r="I3843" i="7"/>
  <c r="H3843" i="7"/>
  <c r="J3843" i="7" s="1"/>
  <c r="G3843" i="7"/>
  <c r="M3842" i="7"/>
  <c r="I3842" i="7"/>
  <c r="H3842" i="7"/>
  <c r="J3842" i="7" s="1"/>
  <c r="G3842" i="7"/>
  <c r="M3841" i="7"/>
  <c r="I3841" i="7"/>
  <c r="H3841" i="7"/>
  <c r="J3841" i="7" s="1"/>
  <c r="G3841" i="7"/>
  <c r="M3840" i="7"/>
  <c r="I3840" i="7"/>
  <c r="H3840" i="7"/>
  <c r="J3840" i="7" s="1"/>
  <c r="G3840" i="7"/>
  <c r="M3839" i="7"/>
  <c r="I3839" i="7"/>
  <c r="H3839" i="7"/>
  <c r="J3839" i="7" s="1"/>
  <c r="G3839" i="7"/>
  <c r="M3838" i="7"/>
  <c r="I3838" i="7"/>
  <c r="H3838" i="7"/>
  <c r="J3838" i="7" s="1"/>
  <c r="G3838" i="7"/>
  <c r="M3837" i="7"/>
  <c r="I3837" i="7"/>
  <c r="H3837" i="7"/>
  <c r="J3837" i="7" s="1"/>
  <c r="G3837" i="7"/>
  <c r="M3836" i="7"/>
  <c r="I3836" i="7"/>
  <c r="H3836" i="7"/>
  <c r="J3836" i="7" s="1"/>
  <c r="G3836" i="7"/>
  <c r="M3835" i="7"/>
  <c r="I3835" i="7"/>
  <c r="H3835" i="7"/>
  <c r="J3835" i="7" s="1"/>
  <c r="G3835" i="7"/>
  <c r="M3834" i="7"/>
  <c r="I3834" i="7"/>
  <c r="H3834" i="7"/>
  <c r="J3834" i="7" s="1"/>
  <c r="G3834" i="7"/>
  <c r="M3833" i="7"/>
  <c r="I3833" i="7"/>
  <c r="H3833" i="7"/>
  <c r="J3833" i="7" s="1"/>
  <c r="G3833" i="7"/>
  <c r="M3832" i="7"/>
  <c r="I3832" i="7"/>
  <c r="H3832" i="7"/>
  <c r="J3832" i="7" s="1"/>
  <c r="G3832" i="7"/>
  <c r="M3831" i="7"/>
  <c r="I3831" i="7"/>
  <c r="H3831" i="7"/>
  <c r="J3831" i="7" s="1"/>
  <c r="G3831" i="7"/>
  <c r="M3830" i="7"/>
  <c r="I3830" i="7"/>
  <c r="H3830" i="7"/>
  <c r="J3830" i="7" s="1"/>
  <c r="G3830" i="7"/>
  <c r="M3829" i="7"/>
  <c r="I3829" i="7"/>
  <c r="H3829" i="7"/>
  <c r="J3829" i="7" s="1"/>
  <c r="G3829" i="7"/>
  <c r="M3828" i="7"/>
  <c r="I3828" i="7"/>
  <c r="H3828" i="7"/>
  <c r="J3828" i="7" s="1"/>
  <c r="G3828" i="7"/>
  <c r="M3827" i="7"/>
  <c r="I3827" i="7"/>
  <c r="H3827" i="7"/>
  <c r="J3827" i="7" s="1"/>
  <c r="G3827" i="7"/>
  <c r="M3826" i="7"/>
  <c r="I3826" i="7"/>
  <c r="H3826" i="7"/>
  <c r="J3826" i="7" s="1"/>
  <c r="G3826" i="7"/>
  <c r="M3825" i="7"/>
  <c r="I3825" i="7"/>
  <c r="H3825" i="7"/>
  <c r="J3825" i="7" s="1"/>
  <c r="G3825" i="7"/>
  <c r="M3824" i="7"/>
  <c r="I3824" i="7"/>
  <c r="H3824" i="7"/>
  <c r="J3824" i="7" s="1"/>
  <c r="G3824" i="7"/>
  <c r="M3823" i="7"/>
  <c r="I3823" i="7"/>
  <c r="H3823" i="7"/>
  <c r="J3823" i="7" s="1"/>
  <c r="G3823" i="7"/>
  <c r="M3822" i="7"/>
  <c r="I3822" i="7"/>
  <c r="H3822" i="7"/>
  <c r="J3822" i="7" s="1"/>
  <c r="G3822" i="7"/>
  <c r="M3821" i="7"/>
  <c r="I3821" i="7"/>
  <c r="H3821" i="7"/>
  <c r="J3821" i="7" s="1"/>
  <c r="G3821" i="7"/>
  <c r="M3820" i="7"/>
  <c r="I3820" i="7"/>
  <c r="H3820" i="7"/>
  <c r="J3820" i="7" s="1"/>
  <c r="G3820" i="7"/>
  <c r="M3819" i="7"/>
  <c r="I3819" i="7"/>
  <c r="H3819" i="7"/>
  <c r="J3819" i="7" s="1"/>
  <c r="G3819" i="7"/>
  <c r="M3818" i="7"/>
  <c r="I3818" i="7"/>
  <c r="H3818" i="7"/>
  <c r="J3818" i="7" s="1"/>
  <c r="G3818" i="7"/>
  <c r="M3817" i="7"/>
  <c r="I3817" i="7"/>
  <c r="H3817" i="7"/>
  <c r="J3817" i="7" s="1"/>
  <c r="G3817" i="7"/>
  <c r="M3816" i="7"/>
  <c r="I3816" i="7"/>
  <c r="H3816" i="7"/>
  <c r="J3816" i="7" s="1"/>
  <c r="G3816" i="7"/>
  <c r="M3815" i="7"/>
  <c r="I3815" i="7"/>
  <c r="H3815" i="7"/>
  <c r="J3815" i="7" s="1"/>
  <c r="G3815" i="7"/>
  <c r="M3814" i="7"/>
  <c r="I3814" i="7"/>
  <c r="H3814" i="7"/>
  <c r="J3814" i="7" s="1"/>
  <c r="G3814" i="7"/>
  <c r="M3813" i="7"/>
  <c r="I3813" i="7"/>
  <c r="H3813" i="7"/>
  <c r="J3813" i="7" s="1"/>
  <c r="G3813" i="7"/>
  <c r="M3812" i="7"/>
  <c r="I3812" i="7"/>
  <c r="H3812" i="7"/>
  <c r="J3812" i="7" s="1"/>
  <c r="G3812" i="7"/>
  <c r="M3811" i="7"/>
  <c r="I3811" i="7"/>
  <c r="H3811" i="7"/>
  <c r="J3811" i="7" s="1"/>
  <c r="G3811" i="7"/>
  <c r="M3810" i="7"/>
  <c r="I3810" i="7"/>
  <c r="H3810" i="7"/>
  <c r="J3810" i="7" s="1"/>
  <c r="G3810" i="7"/>
  <c r="M3809" i="7"/>
  <c r="I3809" i="7"/>
  <c r="H3809" i="7"/>
  <c r="J3809" i="7" s="1"/>
  <c r="G3809" i="7"/>
  <c r="M3808" i="7"/>
  <c r="I3808" i="7"/>
  <c r="H3808" i="7"/>
  <c r="J3808" i="7" s="1"/>
  <c r="G3808" i="7"/>
  <c r="M3807" i="7"/>
  <c r="I3807" i="7"/>
  <c r="H3807" i="7"/>
  <c r="J3807" i="7" s="1"/>
  <c r="G3807" i="7"/>
  <c r="M3806" i="7"/>
  <c r="I3806" i="7"/>
  <c r="H3806" i="7"/>
  <c r="J3806" i="7" s="1"/>
  <c r="G3806" i="7"/>
  <c r="M3805" i="7"/>
  <c r="I3805" i="7"/>
  <c r="H3805" i="7"/>
  <c r="J3805" i="7" s="1"/>
  <c r="G3805" i="7"/>
  <c r="M3804" i="7"/>
  <c r="I3804" i="7"/>
  <c r="H3804" i="7"/>
  <c r="J3804" i="7" s="1"/>
  <c r="G3804" i="7"/>
  <c r="M3803" i="7"/>
  <c r="I3803" i="7"/>
  <c r="H3803" i="7"/>
  <c r="J3803" i="7" s="1"/>
  <c r="G3803" i="7"/>
  <c r="M3802" i="7"/>
  <c r="I3802" i="7"/>
  <c r="H3802" i="7"/>
  <c r="J3802" i="7" s="1"/>
  <c r="G3802" i="7"/>
  <c r="M3801" i="7"/>
  <c r="I3801" i="7"/>
  <c r="H3801" i="7"/>
  <c r="J3801" i="7" s="1"/>
  <c r="G3801" i="7"/>
  <c r="M3800" i="7"/>
  <c r="I3800" i="7"/>
  <c r="H3800" i="7"/>
  <c r="J3800" i="7" s="1"/>
  <c r="G3800" i="7"/>
  <c r="M3799" i="7"/>
  <c r="I3799" i="7"/>
  <c r="H3799" i="7"/>
  <c r="J3799" i="7" s="1"/>
  <c r="G3799" i="7"/>
  <c r="M3798" i="7"/>
  <c r="I3798" i="7"/>
  <c r="H3798" i="7"/>
  <c r="J3798" i="7" s="1"/>
  <c r="G3798" i="7"/>
  <c r="M3797" i="7"/>
  <c r="I3797" i="7"/>
  <c r="H3797" i="7"/>
  <c r="J3797" i="7" s="1"/>
  <c r="G3797" i="7"/>
  <c r="M3796" i="7"/>
  <c r="I3796" i="7"/>
  <c r="H3796" i="7"/>
  <c r="J3796" i="7" s="1"/>
  <c r="G3796" i="7"/>
  <c r="M3795" i="7"/>
  <c r="I3795" i="7"/>
  <c r="H3795" i="7"/>
  <c r="J3795" i="7" s="1"/>
  <c r="G3795" i="7"/>
  <c r="M3794" i="7"/>
  <c r="I3794" i="7"/>
  <c r="H3794" i="7"/>
  <c r="J3794" i="7" s="1"/>
  <c r="G3794" i="7"/>
  <c r="M3793" i="7"/>
  <c r="I3793" i="7"/>
  <c r="H3793" i="7"/>
  <c r="J3793" i="7" s="1"/>
  <c r="G3793" i="7"/>
  <c r="M3792" i="7"/>
  <c r="I3792" i="7"/>
  <c r="H3792" i="7"/>
  <c r="J3792" i="7" s="1"/>
  <c r="G3792" i="7"/>
  <c r="M3791" i="7"/>
  <c r="I3791" i="7"/>
  <c r="H3791" i="7"/>
  <c r="J3791" i="7" s="1"/>
  <c r="G3791" i="7"/>
  <c r="M3790" i="7"/>
  <c r="I3790" i="7"/>
  <c r="H3790" i="7"/>
  <c r="J3790" i="7" s="1"/>
  <c r="G3790" i="7"/>
  <c r="M3789" i="7"/>
  <c r="I3789" i="7"/>
  <c r="H3789" i="7"/>
  <c r="J3789" i="7" s="1"/>
  <c r="G3789" i="7"/>
  <c r="M3788" i="7"/>
  <c r="I3788" i="7"/>
  <c r="H3788" i="7"/>
  <c r="J3788" i="7" s="1"/>
  <c r="G3788" i="7"/>
  <c r="M3787" i="7"/>
  <c r="I3787" i="7"/>
  <c r="H3787" i="7"/>
  <c r="J3787" i="7" s="1"/>
  <c r="G3787" i="7"/>
  <c r="M3786" i="7"/>
  <c r="I3786" i="7"/>
  <c r="H3786" i="7"/>
  <c r="J3786" i="7" s="1"/>
  <c r="G3786" i="7"/>
  <c r="M3785" i="7"/>
  <c r="I3785" i="7"/>
  <c r="H3785" i="7"/>
  <c r="J3785" i="7" s="1"/>
  <c r="G3785" i="7"/>
  <c r="M3784" i="7"/>
  <c r="I3784" i="7"/>
  <c r="H3784" i="7"/>
  <c r="J3784" i="7" s="1"/>
  <c r="G3784" i="7"/>
  <c r="M3783" i="7"/>
  <c r="I3783" i="7"/>
  <c r="H3783" i="7"/>
  <c r="J3783" i="7" s="1"/>
  <c r="G3783" i="7"/>
  <c r="M3782" i="7"/>
  <c r="I3782" i="7"/>
  <c r="H3782" i="7"/>
  <c r="J3782" i="7" s="1"/>
  <c r="G3782" i="7"/>
  <c r="M3781" i="7"/>
  <c r="I3781" i="7"/>
  <c r="H3781" i="7"/>
  <c r="J3781" i="7" s="1"/>
  <c r="G3781" i="7"/>
  <c r="M3780" i="7"/>
  <c r="I3780" i="7"/>
  <c r="H3780" i="7"/>
  <c r="J3780" i="7" s="1"/>
  <c r="G3780" i="7"/>
  <c r="M3779" i="7"/>
  <c r="I3779" i="7"/>
  <c r="H3779" i="7"/>
  <c r="J3779" i="7" s="1"/>
  <c r="G3779" i="7"/>
  <c r="M3778" i="7"/>
  <c r="I3778" i="7"/>
  <c r="H3778" i="7"/>
  <c r="J3778" i="7" s="1"/>
  <c r="G3778" i="7"/>
  <c r="M3777" i="7"/>
  <c r="I3777" i="7"/>
  <c r="H3777" i="7"/>
  <c r="J3777" i="7" s="1"/>
  <c r="G3777" i="7"/>
  <c r="M3776" i="7"/>
  <c r="I3776" i="7"/>
  <c r="H3776" i="7"/>
  <c r="J3776" i="7" s="1"/>
  <c r="G3776" i="7"/>
  <c r="M3775" i="7"/>
  <c r="I3775" i="7"/>
  <c r="H3775" i="7"/>
  <c r="J3775" i="7" s="1"/>
  <c r="G3775" i="7"/>
  <c r="M3774" i="7"/>
  <c r="I3774" i="7"/>
  <c r="H3774" i="7"/>
  <c r="J3774" i="7" s="1"/>
  <c r="G3774" i="7"/>
  <c r="M3773" i="7"/>
  <c r="I3773" i="7"/>
  <c r="H3773" i="7"/>
  <c r="J3773" i="7" s="1"/>
  <c r="G3773" i="7"/>
  <c r="M3772" i="7"/>
  <c r="I3772" i="7"/>
  <c r="H3772" i="7"/>
  <c r="J3772" i="7" s="1"/>
  <c r="G3772" i="7"/>
  <c r="M3771" i="7"/>
  <c r="I3771" i="7"/>
  <c r="H3771" i="7"/>
  <c r="J3771" i="7" s="1"/>
  <c r="G3771" i="7"/>
  <c r="M3770" i="7"/>
  <c r="I3770" i="7"/>
  <c r="H3770" i="7"/>
  <c r="J3770" i="7" s="1"/>
  <c r="G3770" i="7"/>
  <c r="M3769" i="7"/>
  <c r="I3769" i="7"/>
  <c r="H3769" i="7"/>
  <c r="J3769" i="7" s="1"/>
  <c r="G3769" i="7"/>
  <c r="M3768" i="7"/>
  <c r="I3768" i="7"/>
  <c r="H3768" i="7"/>
  <c r="J3768" i="7" s="1"/>
  <c r="G3768" i="7"/>
  <c r="M3767" i="7"/>
  <c r="I3767" i="7"/>
  <c r="H3767" i="7"/>
  <c r="J3767" i="7" s="1"/>
  <c r="G3767" i="7"/>
  <c r="M3766" i="7"/>
  <c r="I3766" i="7"/>
  <c r="H3766" i="7"/>
  <c r="J3766" i="7" s="1"/>
  <c r="G3766" i="7"/>
  <c r="M3765" i="7"/>
  <c r="I3765" i="7"/>
  <c r="H3765" i="7"/>
  <c r="J3765" i="7" s="1"/>
  <c r="G3765" i="7"/>
  <c r="M3764" i="7"/>
  <c r="I3764" i="7"/>
  <c r="H3764" i="7"/>
  <c r="J3764" i="7" s="1"/>
  <c r="G3764" i="7"/>
  <c r="M3763" i="7"/>
  <c r="I3763" i="7"/>
  <c r="H3763" i="7"/>
  <c r="J3763" i="7" s="1"/>
  <c r="G3763" i="7"/>
  <c r="M3762" i="7"/>
  <c r="I3762" i="7"/>
  <c r="H3762" i="7"/>
  <c r="J3762" i="7" s="1"/>
  <c r="G3762" i="7"/>
  <c r="M3761" i="7"/>
  <c r="I3761" i="7"/>
  <c r="H3761" i="7"/>
  <c r="J3761" i="7" s="1"/>
  <c r="G3761" i="7"/>
  <c r="M3760" i="7"/>
  <c r="I3760" i="7"/>
  <c r="H3760" i="7"/>
  <c r="J3760" i="7" s="1"/>
  <c r="G3760" i="7"/>
  <c r="M3759" i="7"/>
  <c r="I3759" i="7"/>
  <c r="H3759" i="7"/>
  <c r="J3759" i="7" s="1"/>
  <c r="G3759" i="7"/>
  <c r="M3758" i="7"/>
  <c r="I3758" i="7"/>
  <c r="H3758" i="7"/>
  <c r="J3758" i="7" s="1"/>
  <c r="G3758" i="7"/>
  <c r="M3757" i="7"/>
  <c r="I3757" i="7"/>
  <c r="H3757" i="7"/>
  <c r="J3757" i="7" s="1"/>
  <c r="G3757" i="7"/>
  <c r="M3756" i="7"/>
  <c r="I3756" i="7"/>
  <c r="H3756" i="7"/>
  <c r="J3756" i="7" s="1"/>
  <c r="G3756" i="7"/>
  <c r="M3755" i="7"/>
  <c r="I3755" i="7"/>
  <c r="H3755" i="7"/>
  <c r="J3755" i="7" s="1"/>
  <c r="G3755" i="7"/>
  <c r="M3754" i="7"/>
  <c r="I3754" i="7"/>
  <c r="H3754" i="7"/>
  <c r="J3754" i="7" s="1"/>
  <c r="G3754" i="7"/>
  <c r="M3753" i="7"/>
  <c r="I3753" i="7"/>
  <c r="H3753" i="7"/>
  <c r="J3753" i="7" s="1"/>
  <c r="G3753" i="7"/>
  <c r="M3752" i="7"/>
  <c r="I3752" i="7"/>
  <c r="H3752" i="7"/>
  <c r="J3752" i="7" s="1"/>
  <c r="G3752" i="7"/>
  <c r="M3751" i="7"/>
  <c r="I3751" i="7"/>
  <c r="H3751" i="7"/>
  <c r="J3751" i="7" s="1"/>
  <c r="G3751" i="7"/>
  <c r="M3750" i="7"/>
  <c r="I3750" i="7"/>
  <c r="H3750" i="7"/>
  <c r="J3750" i="7" s="1"/>
  <c r="G3750" i="7"/>
  <c r="M3749" i="7"/>
  <c r="I3749" i="7"/>
  <c r="H3749" i="7"/>
  <c r="J3749" i="7" s="1"/>
  <c r="G3749" i="7"/>
  <c r="M3748" i="7"/>
  <c r="I3748" i="7"/>
  <c r="H3748" i="7"/>
  <c r="J3748" i="7" s="1"/>
  <c r="G3748" i="7"/>
  <c r="M3747" i="7"/>
  <c r="I3747" i="7"/>
  <c r="H3747" i="7"/>
  <c r="J3747" i="7" s="1"/>
  <c r="G3747" i="7"/>
  <c r="M3746" i="7"/>
  <c r="I3746" i="7"/>
  <c r="H3746" i="7"/>
  <c r="J3746" i="7" s="1"/>
  <c r="G3746" i="7"/>
  <c r="M3745" i="7"/>
  <c r="I3745" i="7"/>
  <c r="H3745" i="7"/>
  <c r="J3745" i="7" s="1"/>
  <c r="G3745" i="7"/>
  <c r="M3744" i="7"/>
  <c r="I3744" i="7"/>
  <c r="H3744" i="7"/>
  <c r="J3744" i="7" s="1"/>
  <c r="G3744" i="7"/>
  <c r="M3743" i="7"/>
  <c r="I3743" i="7"/>
  <c r="H3743" i="7"/>
  <c r="J3743" i="7" s="1"/>
  <c r="G3743" i="7"/>
  <c r="M3742" i="7"/>
  <c r="I3742" i="7"/>
  <c r="H3742" i="7"/>
  <c r="J3742" i="7" s="1"/>
  <c r="G3742" i="7"/>
  <c r="M3741" i="7"/>
  <c r="I3741" i="7"/>
  <c r="H3741" i="7"/>
  <c r="J3741" i="7" s="1"/>
  <c r="G3741" i="7"/>
  <c r="M3740" i="7"/>
  <c r="I3740" i="7"/>
  <c r="H3740" i="7"/>
  <c r="J3740" i="7" s="1"/>
  <c r="G3740" i="7"/>
  <c r="M3739" i="7"/>
  <c r="I3739" i="7"/>
  <c r="H3739" i="7"/>
  <c r="J3739" i="7" s="1"/>
  <c r="G3739" i="7"/>
  <c r="M3738" i="7"/>
  <c r="I3738" i="7"/>
  <c r="H3738" i="7"/>
  <c r="J3738" i="7" s="1"/>
  <c r="G3738" i="7"/>
  <c r="M3737" i="7"/>
  <c r="I3737" i="7"/>
  <c r="H3737" i="7"/>
  <c r="J3737" i="7" s="1"/>
  <c r="G3737" i="7"/>
  <c r="M3736" i="7"/>
  <c r="I3736" i="7"/>
  <c r="H3736" i="7"/>
  <c r="J3736" i="7" s="1"/>
  <c r="G3736" i="7"/>
  <c r="M3735" i="7"/>
  <c r="I3735" i="7"/>
  <c r="H3735" i="7"/>
  <c r="J3735" i="7" s="1"/>
  <c r="G3735" i="7"/>
  <c r="M3734" i="7"/>
  <c r="I3734" i="7"/>
  <c r="H3734" i="7"/>
  <c r="J3734" i="7" s="1"/>
  <c r="G3734" i="7"/>
  <c r="M3733" i="7"/>
  <c r="I3733" i="7"/>
  <c r="H3733" i="7"/>
  <c r="J3733" i="7" s="1"/>
  <c r="G3733" i="7"/>
  <c r="M3732" i="7"/>
  <c r="I3732" i="7"/>
  <c r="H3732" i="7"/>
  <c r="J3732" i="7" s="1"/>
  <c r="G3732" i="7"/>
  <c r="M3731" i="7"/>
  <c r="I3731" i="7"/>
  <c r="H3731" i="7"/>
  <c r="J3731" i="7" s="1"/>
  <c r="G3731" i="7"/>
  <c r="M3730" i="7"/>
  <c r="I3730" i="7"/>
  <c r="H3730" i="7"/>
  <c r="J3730" i="7" s="1"/>
  <c r="G3730" i="7"/>
  <c r="M3729" i="7"/>
  <c r="I3729" i="7"/>
  <c r="H3729" i="7"/>
  <c r="J3729" i="7" s="1"/>
  <c r="G3729" i="7"/>
  <c r="M3728" i="7"/>
  <c r="I3728" i="7"/>
  <c r="H3728" i="7"/>
  <c r="J3728" i="7" s="1"/>
  <c r="G3728" i="7"/>
  <c r="M3727" i="7"/>
  <c r="I3727" i="7"/>
  <c r="H3727" i="7"/>
  <c r="J3727" i="7" s="1"/>
  <c r="G3727" i="7"/>
  <c r="M3726" i="7"/>
  <c r="I3726" i="7"/>
  <c r="H3726" i="7"/>
  <c r="J3726" i="7" s="1"/>
  <c r="G3726" i="7"/>
  <c r="M3725" i="7"/>
  <c r="I3725" i="7"/>
  <c r="H3725" i="7"/>
  <c r="J3725" i="7" s="1"/>
  <c r="G3725" i="7"/>
  <c r="M3724" i="7"/>
  <c r="I3724" i="7"/>
  <c r="H3724" i="7"/>
  <c r="J3724" i="7" s="1"/>
  <c r="G3724" i="7"/>
  <c r="M3723" i="7"/>
  <c r="I3723" i="7"/>
  <c r="H3723" i="7"/>
  <c r="J3723" i="7" s="1"/>
  <c r="G3723" i="7"/>
  <c r="M3722" i="7"/>
  <c r="I3722" i="7"/>
  <c r="H3722" i="7"/>
  <c r="J3722" i="7" s="1"/>
  <c r="G3722" i="7"/>
  <c r="M3721" i="7"/>
  <c r="I3721" i="7"/>
  <c r="H3721" i="7"/>
  <c r="J3721" i="7" s="1"/>
  <c r="G3721" i="7"/>
  <c r="M3720" i="7"/>
  <c r="I3720" i="7"/>
  <c r="H3720" i="7"/>
  <c r="J3720" i="7" s="1"/>
  <c r="G3720" i="7"/>
  <c r="M3719" i="7"/>
  <c r="I3719" i="7"/>
  <c r="H3719" i="7"/>
  <c r="J3719" i="7" s="1"/>
  <c r="G3719" i="7"/>
  <c r="M3718" i="7"/>
  <c r="I3718" i="7"/>
  <c r="H3718" i="7"/>
  <c r="J3718" i="7" s="1"/>
  <c r="G3718" i="7"/>
  <c r="M3717" i="7"/>
  <c r="I3717" i="7"/>
  <c r="H3717" i="7"/>
  <c r="J3717" i="7" s="1"/>
  <c r="G3717" i="7"/>
  <c r="M3716" i="7"/>
  <c r="I3716" i="7"/>
  <c r="H3716" i="7"/>
  <c r="J3716" i="7" s="1"/>
  <c r="G3716" i="7"/>
  <c r="M3715" i="7"/>
  <c r="I3715" i="7"/>
  <c r="H3715" i="7"/>
  <c r="J3715" i="7" s="1"/>
  <c r="G3715" i="7"/>
  <c r="M3714" i="7"/>
  <c r="I3714" i="7"/>
  <c r="H3714" i="7"/>
  <c r="J3714" i="7" s="1"/>
  <c r="G3714" i="7"/>
  <c r="M3713" i="7"/>
  <c r="I3713" i="7"/>
  <c r="H3713" i="7"/>
  <c r="J3713" i="7" s="1"/>
  <c r="G3713" i="7"/>
  <c r="M3712" i="7"/>
  <c r="I3712" i="7"/>
  <c r="H3712" i="7"/>
  <c r="J3712" i="7" s="1"/>
  <c r="G3712" i="7"/>
  <c r="M3711" i="7"/>
  <c r="I3711" i="7"/>
  <c r="H3711" i="7"/>
  <c r="J3711" i="7" s="1"/>
  <c r="G3711" i="7"/>
  <c r="M3710" i="7"/>
  <c r="I3710" i="7"/>
  <c r="H3710" i="7"/>
  <c r="J3710" i="7" s="1"/>
  <c r="G3710" i="7"/>
  <c r="M3709" i="7"/>
  <c r="I3709" i="7"/>
  <c r="H3709" i="7"/>
  <c r="J3709" i="7" s="1"/>
  <c r="G3709" i="7"/>
  <c r="M3708" i="7"/>
  <c r="I3708" i="7"/>
  <c r="H3708" i="7"/>
  <c r="J3708" i="7" s="1"/>
  <c r="G3708" i="7"/>
  <c r="M3707" i="7"/>
  <c r="I3707" i="7"/>
  <c r="H3707" i="7"/>
  <c r="J3707" i="7" s="1"/>
  <c r="G3707" i="7"/>
  <c r="M3706" i="7"/>
  <c r="I3706" i="7"/>
  <c r="H3706" i="7"/>
  <c r="J3706" i="7" s="1"/>
  <c r="G3706" i="7"/>
  <c r="M3705" i="7"/>
  <c r="I3705" i="7"/>
  <c r="H3705" i="7"/>
  <c r="J3705" i="7" s="1"/>
  <c r="G3705" i="7"/>
  <c r="M3704" i="7"/>
  <c r="I3704" i="7"/>
  <c r="H3704" i="7"/>
  <c r="J3704" i="7" s="1"/>
  <c r="G3704" i="7"/>
  <c r="M3703" i="7"/>
  <c r="I3703" i="7"/>
  <c r="H3703" i="7"/>
  <c r="J3703" i="7" s="1"/>
  <c r="G3703" i="7"/>
  <c r="M3702" i="7"/>
  <c r="I3702" i="7"/>
  <c r="H3702" i="7"/>
  <c r="J3702" i="7" s="1"/>
  <c r="G3702" i="7"/>
  <c r="M3701" i="7"/>
  <c r="I3701" i="7"/>
  <c r="H3701" i="7"/>
  <c r="J3701" i="7" s="1"/>
  <c r="G3701" i="7"/>
  <c r="M3700" i="7"/>
  <c r="I3700" i="7"/>
  <c r="H3700" i="7"/>
  <c r="J3700" i="7" s="1"/>
  <c r="G3700" i="7"/>
  <c r="M3699" i="7"/>
  <c r="I3699" i="7"/>
  <c r="H3699" i="7"/>
  <c r="J3699" i="7" s="1"/>
  <c r="G3699" i="7"/>
  <c r="M3698" i="7"/>
  <c r="I3698" i="7"/>
  <c r="H3698" i="7"/>
  <c r="J3698" i="7" s="1"/>
  <c r="G3698" i="7"/>
  <c r="M3697" i="7"/>
  <c r="I3697" i="7"/>
  <c r="H3697" i="7"/>
  <c r="J3697" i="7" s="1"/>
  <c r="G3697" i="7"/>
  <c r="M3696" i="7"/>
  <c r="I3696" i="7"/>
  <c r="H3696" i="7"/>
  <c r="J3696" i="7" s="1"/>
  <c r="G3696" i="7"/>
  <c r="M3695" i="7"/>
  <c r="I3695" i="7"/>
  <c r="H3695" i="7"/>
  <c r="J3695" i="7" s="1"/>
  <c r="G3695" i="7"/>
  <c r="M3694" i="7"/>
  <c r="I3694" i="7"/>
  <c r="H3694" i="7"/>
  <c r="J3694" i="7" s="1"/>
  <c r="G3694" i="7"/>
  <c r="M3693" i="7"/>
  <c r="I3693" i="7"/>
  <c r="H3693" i="7"/>
  <c r="J3693" i="7" s="1"/>
  <c r="G3693" i="7"/>
  <c r="M3692" i="7"/>
  <c r="I3692" i="7"/>
  <c r="H3692" i="7"/>
  <c r="J3692" i="7" s="1"/>
  <c r="G3692" i="7"/>
  <c r="M3691" i="7"/>
  <c r="I3691" i="7"/>
  <c r="H3691" i="7"/>
  <c r="J3691" i="7" s="1"/>
  <c r="G3691" i="7"/>
  <c r="M3690" i="7"/>
  <c r="I3690" i="7"/>
  <c r="H3690" i="7"/>
  <c r="J3690" i="7" s="1"/>
  <c r="G3690" i="7"/>
  <c r="M3689" i="7"/>
  <c r="I3689" i="7"/>
  <c r="H3689" i="7"/>
  <c r="J3689" i="7" s="1"/>
  <c r="G3689" i="7"/>
  <c r="M3688" i="7"/>
  <c r="I3688" i="7"/>
  <c r="H3688" i="7"/>
  <c r="J3688" i="7" s="1"/>
  <c r="G3688" i="7"/>
  <c r="M3687" i="7"/>
  <c r="I3687" i="7"/>
  <c r="H3687" i="7"/>
  <c r="J3687" i="7" s="1"/>
  <c r="G3687" i="7"/>
  <c r="M3686" i="7"/>
  <c r="I3686" i="7"/>
  <c r="H3686" i="7"/>
  <c r="J3686" i="7" s="1"/>
  <c r="G3686" i="7"/>
  <c r="M3685" i="7"/>
  <c r="I3685" i="7"/>
  <c r="H3685" i="7"/>
  <c r="J3685" i="7" s="1"/>
  <c r="G3685" i="7"/>
  <c r="M3684" i="7"/>
  <c r="I3684" i="7"/>
  <c r="H3684" i="7"/>
  <c r="J3684" i="7" s="1"/>
  <c r="G3684" i="7"/>
  <c r="M3683" i="7"/>
  <c r="I3683" i="7"/>
  <c r="H3683" i="7"/>
  <c r="J3683" i="7" s="1"/>
  <c r="G3683" i="7"/>
  <c r="M3682" i="7"/>
  <c r="I3682" i="7"/>
  <c r="H3682" i="7"/>
  <c r="J3682" i="7" s="1"/>
  <c r="G3682" i="7"/>
  <c r="M3681" i="7"/>
  <c r="I3681" i="7"/>
  <c r="H3681" i="7"/>
  <c r="J3681" i="7" s="1"/>
  <c r="G3681" i="7"/>
  <c r="M3680" i="7"/>
  <c r="I3680" i="7"/>
  <c r="H3680" i="7"/>
  <c r="J3680" i="7" s="1"/>
  <c r="G3680" i="7"/>
  <c r="M3679" i="7"/>
  <c r="I3679" i="7"/>
  <c r="H3679" i="7"/>
  <c r="J3679" i="7" s="1"/>
  <c r="G3679" i="7"/>
  <c r="M3678" i="7"/>
  <c r="I3678" i="7"/>
  <c r="H3678" i="7"/>
  <c r="J3678" i="7" s="1"/>
  <c r="G3678" i="7"/>
  <c r="M3677" i="7"/>
  <c r="I3677" i="7"/>
  <c r="H3677" i="7"/>
  <c r="J3677" i="7" s="1"/>
  <c r="G3677" i="7"/>
  <c r="M3676" i="7"/>
  <c r="I3676" i="7"/>
  <c r="H3676" i="7"/>
  <c r="J3676" i="7" s="1"/>
  <c r="G3676" i="7"/>
  <c r="M3675" i="7"/>
  <c r="I3675" i="7"/>
  <c r="H3675" i="7"/>
  <c r="J3675" i="7" s="1"/>
  <c r="G3675" i="7"/>
  <c r="M3674" i="7"/>
  <c r="I3674" i="7"/>
  <c r="H3674" i="7"/>
  <c r="J3674" i="7" s="1"/>
  <c r="G3674" i="7"/>
  <c r="M3673" i="7"/>
  <c r="I3673" i="7"/>
  <c r="H3673" i="7"/>
  <c r="J3673" i="7" s="1"/>
  <c r="G3673" i="7"/>
  <c r="M3672" i="7"/>
  <c r="I3672" i="7"/>
  <c r="H3672" i="7"/>
  <c r="J3672" i="7" s="1"/>
  <c r="G3672" i="7"/>
  <c r="M3671" i="7"/>
  <c r="I3671" i="7"/>
  <c r="H3671" i="7"/>
  <c r="J3671" i="7" s="1"/>
  <c r="G3671" i="7"/>
  <c r="M3670" i="7"/>
  <c r="I3670" i="7"/>
  <c r="H3670" i="7"/>
  <c r="J3670" i="7" s="1"/>
  <c r="G3670" i="7"/>
  <c r="M3669" i="7"/>
  <c r="I3669" i="7"/>
  <c r="H3669" i="7"/>
  <c r="J3669" i="7" s="1"/>
  <c r="G3669" i="7"/>
  <c r="M3668" i="7"/>
  <c r="I3668" i="7"/>
  <c r="H3668" i="7"/>
  <c r="J3668" i="7" s="1"/>
  <c r="G3668" i="7"/>
  <c r="M3667" i="7"/>
  <c r="I3667" i="7"/>
  <c r="H3667" i="7"/>
  <c r="J3667" i="7" s="1"/>
  <c r="G3667" i="7"/>
  <c r="M3666" i="7"/>
  <c r="I3666" i="7"/>
  <c r="H3666" i="7"/>
  <c r="J3666" i="7" s="1"/>
  <c r="G3666" i="7"/>
  <c r="M3665" i="7"/>
  <c r="I3665" i="7"/>
  <c r="H3665" i="7"/>
  <c r="J3665" i="7" s="1"/>
  <c r="G3665" i="7"/>
  <c r="M3664" i="7"/>
  <c r="I3664" i="7"/>
  <c r="H3664" i="7"/>
  <c r="J3664" i="7" s="1"/>
  <c r="G3664" i="7"/>
  <c r="M3663" i="7"/>
  <c r="I3663" i="7"/>
  <c r="H3663" i="7"/>
  <c r="J3663" i="7" s="1"/>
  <c r="G3663" i="7"/>
  <c r="M3662" i="7"/>
  <c r="I3662" i="7"/>
  <c r="H3662" i="7"/>
  <c r="J3662" i="7" s="1"/>
  <c r="G3662" i="7"/>
  <c r="M3661" i="7"/>
  <c r="I3661" i="7"/>
  <c r="H3661" i="7"/>
  <c r="J3661" i="7" s="1"/>
  <c r="G3661" i="7"/>
  <c r="M3660" i="7"/>
  <c r="I3660" i="7"/>
  <c r="H3660" i="7"/>
  <c r="J3660" i="7" s="1"/>
  <c r="G3660" i="7"/>
  <c r="M3659" i="7"/>
  <c r="I3659" i="7"/>
  <c r="H3659" i="7"/>
  <c r="J3659" i="7" s="1"/>
  <c r="G3659" i="7"/>
  <c r="M3658" i="7"/>
  <c r="I3658" i="7"/>
  <c r="H3658" i="7"/>
  <c r="J3658" i="7" s="1"/>
  <c r="G3658" i="7"/>
  <c r="M3657" i="7"/>
  <c r="I3657" i="7"/>
  <c r="H3657" i="7"/>
  <c r="J3657" i="7" s="1"/>
  <c r="G3657" i="7"/>
  <c r="M3656" i="7"/>
  <c r="I3656" i="7"/>
  <c r="H3656" i="7"/>
  <c r="J3656" i="7" s="1"/>
  <c r="G3656" i="7"/>
  <c r="M3655" i="7"/>
  <c r="I3655" i="7"/>
  <c r="H3655" i="7"/>
  <c r="J3655" i="7" s="1"/>
  <c r="G3655" i="7"/>
  <c r="M3654" i="7"/>
  <c r="I3654" i="7"/>
  <c r="H3654" i="7"/>
  <c r="J3654" i="7" s="1"/>
  <c r="G3654" i="7"/>
  <c r="M3653" i="7"/>
  <c r="I3653" i="7"/>
  <c r="H3653" i="7"/>
  <c r="J3653" i="7" s="1"/>
  <c r="G3653" i="7"/>
  <c r="M3652" i="7"/>
  <c r="I3652" i="7"/>
  <c r="H3652" i="7"/>
  <c r="J3652" i="7" s="1"/>
  <c r="G3652" i="7"/>
  <c r="M3651" i="7"/>
  <c r="I3651" i="7"/>
  <c r="H3651" i="7"/>
  <c r="J3651" i="7" s="1"/>
  <c r="G3651" i="7"/>
  <c r="M3650" i="7"/>
  <c r="I3650" i="7"/>
  <c r="H3650" i="7"/>
  <c r="J3650" i="7" s="1"/>
  <c r="G3650" i="7"/>
  <c r="M3649" i="7"/>
  <c r="I3649" i="7"/>
  <c r="H3649" i="7"/>
  <c r="J3649" i="7" s="1"/>
  <c r="G3649" i="7"/>
  <c r="M3648" i="7"/>
  <c r="I3648" i="7"/>
  <c r="H3648" i="7"/>
  <c r="J3648" i="7" s="1"/>
  <c r="G3648" i="7"/>
  <c r="M3647" i="7"/>
  <c r="I3647" i="7"/>
  <c r="H3647" i="7"/>
  <c r="J3647" i="7" s="1"/>
  <c r="G3647" i="7"/>
  <c r="M3646" i="7"/>
  <c r="I3646" i="7"/>
  <c r="H3646" i="7"/>
  <c r="J3646" i="7" s="1"/>
  <c r="G3646" i="7"/>
  <c r="M3645" i="7"/>
  <c r="I3645" i="7"/>
  <c r="H3645" i="7"/>
  <c r="J3645" i="7" s="1"/>
  <c r="G3645" i="7"/>
  <c r="M3644" i="7"/>
  <c r="I3644" i="7"/>
  <c r="H3644" i="7"/>
  <c r="J3644" i="7" s="1"/>
  <c r="G3644" i="7"/>
  <c r="M3643" i="7"/>
  <c r="I3643" i="7"/>
  <c r="H3643" i="7"/>
  <c r="J3643" i="7" s="1"/>
  <c r="G3643" i="7"/>
  <c r="M3642" i="7"/>
  <c r="I3642" i="7"/>
  <c r="H3642" i="7"/>
  <c r="J3642" i="7" s="1"/>
  <c r="G3642" i="7"/>
  <c r="M3641" i="7"/>
  <c r="I3641" i="7"/>
  <c r="H3641" i="7"/>
  <c r="J3641" i="7" s="1"/>
  <c r="G3641" i="7"/>
  <c r="M3640" i="7"/>
  <c r="I3640" i="7"/>
  <c r="H3640" i="7"/>
  <c r="J3640" i="7" s="1"/>
  <c r="G3640" i="7"/>
  <c r="M3639" i="7"/>
  <c r="I3639" i="7"/>
  <c r="H3639" i="7"/>
  <c r="J3639" i="7" s="1"/>
  <c r="G3639" i="7"/>
  <c r="M3638" i="7"/>
  <c r="I3638" i="7"/>
  <c r="H3638" i="7"/>
  <c r="J3638" i="7" s="1"/>
  <c r="G3638" i="7"/>
  <c r="M3637" i="7"/>
  <c r="I3637" i="7"/>
  <c r="H3637" i="7"/>
  <c r="J3637" i="7" s="1"/>
  <c r="G3637" i="7"/>
  <c r="M3636" i="7"/>
  <c r="I3636" i="7"/>
  <c r="H3636" i="7"/>
  <c r="J3636" i="7" s="1"/>
  <c r="G3636" i="7"/>
  <c r="M3635" i="7"/>
  <c r="I3635" i="7"/>
  <c r="H3635" i="7"/>
  <c r="J3635" i="7" s="1"/>
  <c r="G3635" i="7"/>
  <c r="M3634" i="7"/>
  <c r="I3634" i="7"/>
  <c r="H3634" i="7"/>
  <c r="J3634" i="7" s="1"/>
  <c r="G3634" i="7"/>
  <c r="M3633" i="7"/>
  <c r="I3633" i="7"/>
  <c r="H3633" i="7"/>
  <c r="J3633" i="7" s="1"/>
  <c r="G3633" i="7"/>
  <c r="M3632" i="7"/>
  <c r="I3632" i="7"/>
  <c r="H3632" i="7"/>
  <c r="J3632" i="7" s="1"/>
  <c r="G3632" i="7"/>
  <c r="M3631" i="7"/>
  <c r="I3631" i="7"/>
  <c r="H3631" i="7"/>
  <c r="J3631" i="7" s="1"/>
  <c r="G3631" i="7"/>
  <c r="M3630" i="7"/>
  <c r="I3630" i="7"/>
  <c r="H3630" i="7"/>
  <c r="J3630" i="7" s="1"/>
  <c r="G3630" i="7"/>
  <c r="M3629" i="7"/>
  <c r="I3629" i="7"/>
  <c r="H3629" i="7"/>
  <c r="J3629" i="7" s="1"/>
  <c r="G3629" i="7"/>
  <c r="M3628" i="7"/>
  <c r="I3628" i="7"/>
  <c r="H3628" i="7"/>
  <c r="J3628" i="7" s="1"/>
  <c r="G3628" i="7"/>
  <c r="M3627" i="7"/>
  <c r="I3627" i="7"/>
  <c r="H3627" i="7"/>
  <c r="J3627" i="7" s="1"/>
  <c r="G3627" i="7"/>
  <c r="M3626" i="7"/>
  <c r="I3626" i="7"/>
  <c r="H3626" i="7"/>
  <c r="J3626" i="7" s="1"/>
  <c r="G3626" i="7"/>
  <c r="M3625" i="7"/>
  <c r="I3625" i="7"/>
  <c r="H3625" i="7"/>
  <c r="J3625" i="7" s="1"/>
  <c r="G3625" i="7"/>
  <c r="M3624" i="7"/>
  <c r="I3624" i="7"/>
  <c r="H3624" i="7"/>
  <c r="J3624" i="7" s="1"/>
  <c r="G3624" i="7"/>
  <c r="M3623" i="7"/>
  <c r="I3623" i="7"/>
  <c r="H3623" i="7"/>
  <c r="J3623" i="7" s="1"/>
  <c r="G3623" i="7"/>
  <c r="M3622" i="7"/>
  <c r="I3622" i="7"/>
  <c r="H3622" i="7"/>
  <c r="J3622" i="7" s="1"/>
  <c r="G3622" i="7"/>
  <c r="M3621" i="7"/>
  <c r="I3621" i="7"/>
  <c r="H3621" i="7"/>
  <c r="J3621" i="7" s="1"/>
  <c r="G3621" i="7"/>
  <c r="M3620" i="7"/>
  <c r="I3620" i="7"/>
  <c r="H3620" i="7"/>
  <c r="J3620" i="7" s="1"/>
  <c r="G3620" i="7"/>
  <c r="M3619" i="7"/>
  <c r="I3619" i="7"/>
  <c r="H3619" i="7"/>
  <c r="J3619" i="7" s="1"/>
  <c r="G3619" i="7"/>
  <c r="M3618" i="7"/>
  <c r="I3618" i="7"/>
  <c r="H3618" i="7"/>
  <c r="J3618" i="7" s="1"/>
  <c r="G3618" i="7"/>
  <c r="M3617" i="7"/>
  <c r="I3617" i="7"/>
  <c r="H3617" i="7"/>
  <c r="J3617" i="7" s="1"/>
  <c r="G3617" i="7"/>
  <c r="M3616" i="7"/>
  <c r="I3616" i="7"/>
  <c r="H3616" i="7"/>
  <c r="J3616" i="7" s="1"/>
  <c r="G3616" i="7"/>
  <c r="M3615" i="7"/>
  <c r="I3615" i="7"/>
  <c r="H3615" i="7"/>
  <c r="J3615" i="7" s="1"/>
  <c r="G3615" i="7"/>
  <c r="M3614" i="7"/>
  <c r="I3614" i="7"/>
  <c r="H3614" i="7"/>
  <c r="J3614" i="7" s="1"/>
  <c r="G3614" i="7"/>
  <c r="M3613" i="7"/>
  <c r="I3613" i="7"/>
  <c r="H3613" i="7"/>
  <c r="J3613" i="7" s="1"/>
  <c r="G3613" i="7"/>
  <c r="M3612" i="7"/>
  <c r="I3612" i="7"/>
  <c r="H3612" i="7"/>
  <c r="J3612" i="7" s="1"/>
  <c r="G3612" i="7"/>
  <c r="M3611" i="7"/>
  <c r="I3611" i="7"/>
  <c r="H3611" i="7"/>
  <c r="J3611" i="7" s="1"/>
  <c r="G3611" i="7"/>
  <c r="M3610" i="7"/>
  <c r="I3610" i="7"/>
  <c r="H3610" i="7"/>
  <c r="J3610" i="7" s="1"/>
  <c r="G3610" i="7"/>
  <c r="M3609" i="7"/>
  <c r="I3609" i="7"/>
  <c r="H3609" i="7"/>
  <c r="J3609" i="7" s="1"/>
  <c r="G3609" i="7"/>
  <c r="M3608" i="7"/>
  <c r="I3608" i="7"/>
  <c r="H3608" i="7"/>
  <c r="J3608" i="7" s="1"/>
  <c r="G3608" i="7"/>
  <c r="M3607" i="7"/>
  <c r="I3607" i="7"/>
  <c r="H3607" i="7"/>
  <c r="J3607" i="7" s="1"/>
  <c r="G3607" i="7"/>
  <c r="M3606" i="7"/>
  <c r="I3606" i="7"/>
  <c r="H3606" i="7"/>
  <c r="J3606" i="7" s="1"/>
  <c r="G3606" i="7"/>
  <c r="M3605" i="7"/>
  <c r="I3605" i="7"/>
  <c r="H3605" i="7"/>
  <c r="J3605" i="7" s="1"/>
  <c r="G3605" i="7"/>
  <c r="M3604" i="7"/>
  <c r="I3604" i="7"/>
  <c r="H3604" i="7"/>
  <c r="J3604" i="7" s="1"/>
  <c r="G3604" i="7"/>
  <c r="M3603" i="7"/>
  <c r="I3603" i="7"/>
  <c r="H3603" i="7"/>
  <c r="J3603" i="7" s="1"/>
  <c r="G3603" i="7"/>
  <c r="M3602" i="7"/>
  <c r="I3602" i="7"/>
  <c r="H3602" i="7"/>
  <c r="J3602" i="7" s="1"/>
  <c r="G3602" i="7"/>
  <c r="M3601" i="7"/>
  <c r="I3601" i="7"/>
  <c r="H3601" i="7"/>
  <c r="J3601" i="7" s="1"/>
  <c r="G3601" i="7"/>
  <c r="M3600" i="7"/>
  <c r="I3600" i="7"/>
  <c r="H3600" i="7"/>
  <c r="J3600" i="7" s="1"/>
  <c r="G3600" i="7"/>
  <c r="M3599" i="7"/>
  <c r="I3599" i="7"/>
  <c r="H3599" i="7"/>
  <c r="J3599" i="7" s="1"/>
  <c r="G3599" i="7"/>
  <c r="M3598" i="7"/>
  <c r="I3598" i="7"/>
  <c r="H3598" i="7"/>
  <c r="J3598" i="7" s="1"/>
  <c r="G3598" i="7"/>
  <c r="M3597" i="7"/>
  <c r="I3597" i="7"/>
  <c r="H3597" i="7"/>
  <c r="J3597" i="7" s="1"/>
  <c r="G3597" i="7"/>
  <c r="M3596" i="7"/>
  <c r="I3596" i="7"/>
  <c r="H3596" i="7"/>
  <c r="J3596" i="7" s="1"/>
  <c r="G3596" i="7"/>
  <c r="M3595" i="7"/>
  <c r="I3595" i="7"/>
  <c r="H3595" i="7"/>
  <c r="J3595" i="7" s="1"/>
  <c r="G3595" i="7"/>
  <c r="M3594" i="7"/>
  <c r="I3594" i="7"/>
  <c r="H3594" i="7"/>
  <c r="J3594" i="7" s="1"/>
  <c r="G3594" i="7"/>
  <c r="M3593" i="7"/>
  <c r="I3593" i="7"/>
  <c r="H3593" i="7"/>
  <c r="J3593" i="7" s="1"/>
  <c r="G3593" i="7"/>
  <c r="M3592" i="7"/>
  <c r="I3592" i="7"/>
  <c r="H3592" i="7"/>
  <c r="J3592" i="7" s="1"/>
  <c r="G3592" i="7"/>
  <c r="M3591" i="7"/>
  <c r="I3591" i="7"/>
  <c r="H3591" i="7"/>
  <c r="J3591" i="7" s="1"/>
  <c r="G3591" i="7"/>
  <c r="M3590" i="7"/>
  <c r="I3590" i="7"/>
  <c r="H3590" i="7"/>
  <c r="J3590" i="7" s="1"/>
  <c r="G3590" i="7"/>
  <c r="M3589" i="7"/>
  <c r="I3589" i="7"/>
  <c r="H3589" i="7"/>
  <c r="J3589" i="7" s="1"/>
  <c r="G3589" i="7"/>
  <c r="M3588" i="7"/>
  <c r="I3588" i="7"/>
  <c r="H3588" i="7"/>
  <c r="J3588" i="7" s="1"/>
  <c r="G3588" i="7"/>
  <c r="M3587" i="7"/>
  <c r="I3587" i="7"/>
  <c r="H3587" i="7"/>
  <c r="J3587" i="7" s="1"/>
  <c r="G3587" i="7"/>
  <c r="M3586" i="7"/>
  <c r="I3586" i="7"/>
  <c r="H3586" i="7"/>
  <c r="J3586" i="7" s="1"/>
  <c r="G3586" i="7"/>
  <c r="M3585" i="7"/>
  <c r="I3585" i="7"/>
  <c r="H3585" i="7"/>
  <c r="J3585" i="7" s="1"/>
  <c r="G3585" i="7"/>
  <c r="M3584" i="7"/>
  <c r="I3584" i="7"/>
  <c r="H3584" i="7"/>
  <c r="J3584" i="7" s="1"/>
  <c r="G3584" i="7"/>
  <c r="M3583" i="7"/>
  <c r="I3583" i="7"/>
  <c r="H3583" i="7"/>
  <c r="J3583" i="7" s="1"/>
  <c r="G3583" i="7"/>
  <c r="M3582" i="7"/>
  <c r="I3582" i="7"/>
  <c r="H3582" i="7"/>
  <c r="J3582" i="7" s="1"/>
  <c r="G3582" i="7"/>
  <c r="M3581" i="7"/>
  <c r="I3581" i="7"/>
  <c r="H3581" i="7"/>
  <c r="J3581" i="7" s="1"/>
  <c r="G3581" i="7"/>
  <c r="M3580" i="7"/>
  <c r="I3580" i="7"/>
  <c r="H3580" i="7"/>
  <c r="J3580" i="7" s="1"/>
  <c r="G3580" i="7"/>
  <c r="M3579" i="7"/>
  <c r="I3579" i="7"/>
  <c r="H3579" i="7"/>
  <c r="J3579" i="7" s="1"/>
  <c r="G3579" i="7"/>
  <c r="M3578" i="7"/>
  <c r="I3578" i="7"/>
  <c r="H3578" i="7"/>
  <c r="J3578" i="7" s="1"/>
  <c r="G3578" i="7"/>
  <c r="M3577" i="7"/>
  <c r="I3577" i="7"/>
  <c r="H3577" i="7"/>
  <c r="J3577" i="7" s="1"/>
  <c r="G3577" i="7"/>
  <c r="M3576" i="7"/>
  <c r="I3576" i="7"/>
  <c r="H3576" i="7"/>
  <c r="J3576" i="7" s="1"/>
  <c r="G3576" i="7"/>
  <c r="M3575" i="7"/>
  <c r="I3575" i="7"/>
  <c r="H3575" i="7"/>
  <c r="J3575" i="7" s="1"/>
  <c r="G3575" i="7"/>
  <c r="M3574" i="7"/>
  <c r="I3574" i="7"/>
  <c r="H3574" i="7"/>
  <c r="J3574" i="7" s="1"/>
  <c r="G3574" i="7"/>
  <c r="M3573" i="7"/>
  <c r="I3573" i="7"/>
  <c r="H3573" i="7"/>
  <c r="J3573" i="7" s="1"/>
  <c r="G3573" i="7"/>
  <c r="M3572" i="7"/>
  <c r="I3572" i="7"/>
  <c r="H3572" i="7"/>
  <c r="J3572" i="7" s="1"/>
  <c r="G3572" i="7"/>
  <c r="M3571" i="7"/>
  <c r="I3571" i="7"/>
  <c r="H3571" i="7"/>
  <c r="J3571" i="7" s="1"/>
  <c r="G3571" i="7"/>
  <c r="M3570" i="7"/>
  <c r="I3570" i="7"/>
  <c r="H3570" i="7"/>
  <c r="J3570" i="7" s="1"/>
  <c r="G3570" i="7"/>
  <c r="M3569" i="7"/>
  <c r="I3569" i="7"/>
  <c r="H3569" i="7"/>
  <c r="J3569" i="7" s="1"/>
  <c r="G3569" i="7"/>
  <c r="M3568" i="7"/>
  <c r="I3568" i="7"/>
  <c r="H3568" i="7"/>
  <c r="J3568" i="7" s="1"/>
  <c r="G3568" i="7"/>
  <c r="M3567" i="7"/>
  <c r="I3567" i="7"/>
  <c r="H3567" i="7"/>
  <c r="J3567" i="7" s="1"/>
  <c r="G3567" i="7"/>
  <c r="M3566" i="7"/>
  <c r="I3566" i="7"/>
  <c r="H3566" i="7"/>
  <c r="J3566" i="7" s="1"/>
  <c r="G3566" i="7"/>
  <c r="M3565" i="7"/>
  <c r="I3565" i="7"/>
  <c r="H3565" i="7"/>
  <c r="J3565" i="7" s="1"/>
  <c r="G3565" i="7"/>
  <c r="M3564" i="7"/>
  <c r="I3564" i="7"/>
  <c r="H3564" i="7"/>
  <c r="J3564" i="7" s="1"/>
  <c r="G3564" i="7"/>
  <c r="M3563" i="7"/>
  <c r="I3563" i="7"/>
  <c r="H3563" i="7"/>
  <c r="J3563" i="7" s="1"/>
  <c r="G3563" i="7"/>
  <c r="M3562" i="7"/>
  <c r="I3562" i="7"/>
  <c r="H3562" i="7"/>
  <c r="J3562" i="7" s="1"/>
  <c r="G3562" i="7"/>
  <c r="M3561" i="7"/>
  <c r="I3561" i="7"/>
  <c r="H3561" i="7"/>
  <c r="J3561" i="7" s="1"/>
  <c r="G3561" i="7"/>
  <c r="M3560" i="7"/>
  <c r="I3560" i="7"/>
  <c r="H3560" i="7"/>
  <c r="J3560" i="7" s="1"/>
  <c r="G3560" i="7"/>
  <c r="M3559" i="7"/>
  <c r="I3559" i="7"/>
  <c r="H3559" i="7"/>
  <c r="J3559" i="7" s="1"/>
  <c r="G3559" i="7"/>
  <c r="M3558" i="7"/>
  <c r="I3558" i="7"/>
  <c r="H3558" i="7"/>
  <c r="J3558" i="7" s="1"/>
  <c r="G3558" i="7"/>
  <c r="M3557" i="7"/>
  <c r="I3557" i="7"/>
  <c r="H3557" i="7"/>
  <c r="J3557" i="7" s="1"/>
  <c r="G3557" i="7"/>
  <c r="M3556" i="7"/>
  <c r="I3556" i="7"/>
  <c r="H3556" i="7"/>
  <c r="J3556" i="7" s="1"/>
  <c r="G3556" i="7"/>
  <c r="M3555" i="7"/>
  <c r="I3555" i="7"/>
  <c r="H3555" i="7"/>
  <c r="J3555" i="7" s="1"/>
  <c r="G3555" i="7"/>
  <c r="M3554" i="7"/>
  <c r="I3554" i="7"/>
  <c r="H3554" i="7"/>
  <c r="J3554" i="7" s="1"/>
  <c r="G3554" i="7"/>
  <c r="M3553" i="7"/>
  <c r="I3553" i="7"/>
  <c r="H3553" i="7"/>
  <c r="J3553" i="7" s="1"/>
  <c r="G3553" i="7"/>
  <c r="M3552" i="7"/>
  <c r="I3552" i="7"/>
  <c r="H3552" i="7"/>
  <c r="J3552" i="7" s="1"/>
  <c r="G3552" i="7"/>
  <c r="M3551" i="7"/>
  <c r="I3551" i="7"/>
  <c r="H3551" i="7"/>
  <c r="J3551" i="7" s="1"/>
  <c r="G3551" i="7"/>
  <c r="M3550" i="7"/>
  <c r="I3550" i="7"/>
  <c r="H3550" i="7"/>
  <c r="J3550" i="7" s="1"/>
  <c r="G3550" i="7"/>
  <c r="M3549" i="7"/>
  <c r="I3549" i="7"/>
  <c r="H3549" i="7"/>
  <c r="J3549" i="7" s="1"/>
  <c r="G3549" i="7"/>
  <c r="M3548" i="7"/>
  <c r="I3548" i="7"/>
  <c r="H3548" i="7"/>
  <c r="J3548" i="7" s="1"/>
  <c r="G3548" i="7"/>
  <c r="M3547" i="7"/>
  <c r="I3547" i="7"/>
  <c r="H3547" i="7"/>
  <c r="J3547" i="7" s="1"/>
  <c r="G3547" i="7"/>
  <c r="M3546" i="7"/>
  <c r="I3546" i="7"/>
  <c r="H3546" i="7"/>
  <c r="J3546" i="7" s="1"/>
  <c r="G3546" i="7"/>
  <c r="M3545" i="7"/>
  <c r="I3545" i="7"/>
  <c r="H3545" i="7"/>
  <c r="J3545" i="7" s="1"/>
  <c r="G3545" i="7"/>
  <c r="M3544" i="7"/>
  <c r="I3544" i="7"/>
  <c r="H3544" i="7"/>
  <c r="J3544" i="7" s="1"/>
  <c r="G3544" i="7"/>
  <c r="M3543" i="7"/>
  <c r="I3543" i="7"/>
  <c r="H3543" i="7"/>
  <c r="J3543" i="7" s="1"/>
  <c r="G3543" i="7"/>
  <c r="M3542" i="7"/>
  <c r="I3542" i="7"/>
  <c r="H3542" i="7"/>
  <c r="J3542" i="7" s="1"/>
  <c r="G3542" i="7"/>
  <c r="M3541" i="7"/>
  <c r="I3541" i="7"/>
  <c r="H3541" i="7"/>
  <c r="J3541" i="7" s="1"/>
  <c r="G3541" i="7"/>
  <c r="M3540" i="7"/>
  <c r="I3540" i="7"/>
  <c r="H3540" i="7"/>
  <c r="J3540" i="7" s="1"/>
  <c r="G3540" i="7"/>
  <c r="M3539" i="7"/>
  <c r="I3539" i="7"/>
  <c r="H3539" i="7"/>
  <c r="J3539" i="7" s="1"/>
  <c r="G3539" i="7"/>
  <c r="M3538" i="7"/>
  <c r="I3538" i="7"/>
  <c r="H3538" i="7"/>
  <c r="J3538" i="7" s="1"/>
  <c r="G3538" i="7"/>
  <c r="M3537" i="7"/>
  <c r="I3537" i="7"/>
  <c r="H3537" i="7"/>
  <c r="J3537" i="7" s="1"/>
  <c r="G3537" i="7"/>
  <c r="M3536" i="7"/>
  <c r="I3536" i="7"/>
  <c r="H3536" i="7"/>
  <c r="J3536" i="7" s="1"/>
  <c r="G3536" i="7"/>
  <c r="M3535" i="7"/>
  <c r="I3535" i="7"/>
  <c r="H3535" i="7"/>
  <c r="J3535" i="7" s="1"/>
  <c r="G3535" i="7"/>
  <c r="M3534" i="7"/>
  <c r="I3534" i="7"/>
  <c r="H3534" i="7"/>
  <c r="J3534" i="7" s="1"/>
  <c r="G3534" i="7"/>
  <c r="M3533" i="7"/>
  <c r="I3533" i="7"/>
  <c r="H3533" i="7"/>
  <c r="J3533" i="7" s="1"/>
  <c r="G3533" i="7"/>
  <c r="M3532" i="7"/>
  <c r="I3532" i="7"/>
  <c r="H3532" i="7"/>
  <c r="J3532" i="7" s="1"/>
  <c r="G3532" i="7"/>
  <c r="M3531" i="7"/>
  <c r="I3531" i="7"/>
  <c r="H3531" i="7"/>
  <c r="J3531" i="7" s="1"/>
  <c r="G3531" i="7"/>
  <c r="M3530" i="7"/>
  <c r="I3530" i="7"/>
  <c r="H3530" i="7"/>
  <c r="J3530" i="7" s="1"/>
  <c r="G3530" i="7"/>
  <c r="M3529" i="7"/>
  <c r="I3529" i="7"/>
  <c r="H3529" i="7"/>
  <c r="J3529" i="7" s="1"/>
  <c r="G3529" i="7"/>
  <c r="M3528" i="7"/>
  <c r="I3528" i="7"/>
  <c r="H3528" i="7"/>
  <c r="J3528" i="7" s="1"/>
  <c r="G3528" i="7"/>
  <c r="M3527" i="7"/>
  <c r="I3527" i="7"/>
  <c r="H3527" i="7"/>
  <c r="J3527" i="7" s="1"/>
  <c r="G3527" i="7"/>
  <c r="M3526" i="7"/>
  <c r="I3526" i="7"/>
  <c r="H3526" i="7"/>
  <c r="J3526" i="7" s="1"/>
  <c r="G3526" i="7"/>
  <c r="M3525" i="7"/>
  <c r="I3525" i="7"/>
  <c r="H3525" i="7"/>
  <c r="J3525" i="7" s="1"/>
  <c r="G3525" i="7"/>
  <c r="M3524" i="7"/>
  <c r="I3524" i="7"/>
  <c r="H3524" i="7"/>
  <c r="J3524" i="7" s="1"/>
  <c r="G3524" i="7"/>
  <c r="M3523" i="7"/>
  <c r="I3523" i="7"/>
  <c r="H3523" i="7"/>
  <c r="J3523" i="7" s="1"/>
  <c r="G3523" i="7"/>
  <c r="M3522" i="7"/>
  <c r="I3522" i="7"/>
  <c r="H3522" i="7"/>
  <c r="J3522" i="7" s="1"/>
  <c r="G3522" i="7"/>
  <c r="M3521" i="7"/>
  <c r="I3521" i="7"/>
  <c r="H3521" i="7"/>
  <c r="J3521" i="7" s="1"/>
  <c r="G3521" i="7"/>
  <c r="M3520" i="7"/>
  <c r="I3520" i="7"/>
  <c r="H3520" i="7"/>
  <c r="J3520" i="7" s="1"/>
  <c r="G3520" i="7"/>
  <c r="M3519" i="7"/>
  <c r="I3519" i="7"/>
  <c r="H3519" i="7"/>
  <c r="J3519" i="7" s="1"/>
  <c r="G3519" i="7"/>
  <c r="M3518" i="7"/>
  <c r="I3518" i="7"/>
  <c r="H3518" i="7"/>
  <c r="J3518" i="7" s="1"/>
  <c r="G3518" i="7"/>
  <c r="M3517" i="7"/>
  <c r="I3517" i="7"/>
  <c r="H3517" i="7"/>
  <c r="J3517" i="7" s="1"/>
  <c r="G3517" i="7"/>
  <c r="M3516" i="7"/>
  <c r="I3516" i="7"/>
  <c r="H3516" i="7"/>
  <c r="J3516" i="7" s="1"/>
  <c r="G3516" i="7"/>
  <c r="M3515" i="7"/>
  <c r="I3515" i="7"/>
  <c r="H3515" i="7"/>
  <c r="J3515" i="7" s="1"/>
  <c r="G3515" i="7"/>
  <c r="M3514" i="7"/>
  <c r="I3514" i="7"/>
  <c r="H3514" i="7"/>
  <c r="J3514" i="7" s="1"/>
  <c r="G3514" i="7"/>
  <c r="M3513" i="7"/>
  <c r="I3513" i="7"/>
  <c r="H3513" i="7"/>
  <c r="J3513" i="7" s="1"/>
  <c r="G3513" i="7"/>
  <c r="M3512" i="7"/>
  <c r="I3512" i="7"/>
  <c r="H3512" i="7"/>
  <c r="J3512" i="7" s="1"/>
  <c r="G3512" i="7"/>
  <c r="M3511" i="7"/>
  <c r="I3511" i="7"/>
  <c r="H3511" i="7"/>
  <c r="J3511" i="7" s="1"/>
  <c r="G3511" i="7"/>
  <c r="M3510" i="7"/>
  <c r="I3510" i="7"/>
  <c r="H3510" i="7"/>
  <c r="J3510" i="7" s="1"/>
  <c r="G3510" i="7"/>
  <c r="M3509" i="7"/>
  <c r="I3509" i="7"/>
  <c r="H3509" i="7"/>
  <c r="J3509" i="7" s="1"/>
  <c r="G3509" i="7"/>
  <c r="M3508" i="7"/>
  <c r="I3508" i="7"/>
  <c r="H3508" i="7"/>
  <c r="J3508" i="7" s="1"/>
  <c r="G3508" i="7"/>
  <c r="M3507" i="7"/>
  <c r="I3507" i="7"/>
  <c r="H3507" i="7"/>
  <c r="J3507" i="7" s="1"/>
  <c r="G3507" i="7"/>
  <c r="M3506" i="7"/>
  <c r="I3506" i="7"/>
  <c r="H3506" i="7"/>
  <c r="J3506" i="7" s="1"/>
  <c r="G3506" i="7"/>
  <c r="M3505" i="7"/>
  <c r="I3505" i="7"/>
  <c r="H3505" i="7"/>
  <c r="J3505" i="7" s="1"/>
  <c r="G3505" i="7"/>
  <c r="M3504" i="7"/>
  <c r="I3504" i="7"/>
  <c r="H3504" i="7"/>
  <c r="J3504" i="7" s="1"/>
  <c r="G3504" i="7"/>
  <c r="M3503" i="7"/>
  <c r="I3503" i="7"/>
  <c r="H3503" i="7"/>
  <c r="J3503" i="7" s="1"/>
  <c r="G3503" i="7"/>
  <c r="M3502" i="7"/>
  <c r="I3502" i="7"/>
  <c r="H3502" i="7"/>
  <c r="J3502" i="7" s="1"/>
  <c r="G3502" i="7"/>
  <c r="M3501" i="7"/>
  <c r="I3501" i="7"/>
  <c r="H3501" i="7"/>
  <c r="J3501" i="7" s="1"/>
  <c r="G3501" i="7"/>
  <c r="M3500" i="7"/>
  <c r="I3500" i="7"/>
  <c r="H3500" i="7"/>
  <c r="J3500" i="7" s="1"/>
  <c r="G3500" i="7"/>
  <c r="M3499" i="7"/>
  <c r="I3499" i="7"/>
  <c r="H3499" i="7"/>
  <c r="J3499" i="7" s="1"/>
  <c r="G3499" i="7"/>
  <c r="M3498" i="7"/>
  <c r="I3498" i="7"/>
  <c r="H3498" i="7"/>
  <c r="J3498" i="7" s="1"/>
  <c r="G3498" i="7"/>
  <c r="M3497" i="7"/>
  <c r="I3497" i="7"/>
  <c r="H3497" i="7"/>
  <c r="J3497" i="7" s="1"/>
  <c r="G3497" i="7"/>
  <c r="M3496" i="7"/>
  <c r="I3496" i="7"/>
  <c r="H3496" i="7"/>
  <c r="J3496" i="7" s="1"/>
  <c r="G3496" i="7"/>
  <c r="M3495" i="7"/>
  <c r="I3495" i="7"/>
  <c r="H3495" i="7"/>
  <c r="J3495" i="7" s="1"/>
  <c r="G3495" i="7"/>
  <c r="M3494" i="7"/>
  <c r="I3494" i="7"/>
  <c r="H3494" i="7"/>
  <c r="J3494" i="7" s="1"/>
  <c r="G3494" i="7"/>
  <c r="M3493" i="7"/>
  <c r="I3493" i="7"/>
  <c r="H3493" i="7"/>
  <c r="J3493" i="7" s="1"/>
  <c r="G3493" i="7"/>
  <c r="M3492" i="7"/>
  <c r="I3492" i="7"/>
  <c r="H3492" i="7"/>
  <c r="J3492" i="7" s="1"/>
  <c r="G3492" i="7"/>
  <c r="M3491" i="7"/>
  <c r="I3491" i="7"/>
  <c r="H3491" i="7"/>
  <c r="J3491" i="7" s="1"/>
  <c r="G3491" i="7"/>
  <c r="M3490" i="7"/>
  <c r="I3490" i="7"/>
  <c r="H3490" i="7"/>
  <c r="J3490" i="7" s="1"/>
  <c r="G3490" i="7"/>
  <c r="M3489" i="7"/>
  <c r="I3489" i="7"/>
  <c r="H3489" i="7"/>
  <c r="J3489" i="7" s="1"/>
  <c r="G3489" i="7"/>
  <c r="M3488" i="7"/>
  <c r="I3488" i="7"/>
  <c r="H3488" i="7"/>
  <c r="J3488" i="7" s="1"/>
  <c r="G3488" i="7"/>
  <c r="M3487" i="7"/>
  <c r="I3487" i="7"/>
  <c r="H3487" i="7"/>
  <c r="J3487" i="7" s="1"/>
  <c r="G3487" i="7"/>
  <c r="M3486" i="7"/>
  <c r="I3486" i="7"/>
  <c r="H3486" i="7"/>
  <c r="J3486" i="7" s="1"/>
  <c r="G3486" i="7"/>
  <c r="M3485" i="7"/>
  <c r="I3485" i="7"/>
  <c r="H3485" i="7"/>
  <c r="J3485" i="7" s="1"/>
  <c r="G3485" i="7"/>
  <c r="M3484" i="7"/>
  <c r="I3484" i="7"/>
  <c r="H3484" i="7"/>
  <c r="J3484" i="7" s="1"/>
  <c r="G3484" i="7"/>
  <c r="M3483" i="7"/>
  <c r="I3483" i="7"/>
  <c r="H3483" i="7"/>
  <c r="J3483" i="7" s="1"/>
  <c r="G3483" i="7"/>
  <c r="M3482" i="7"/>
  <c r="I3482" i="7"/>
  <c r="H3482" i="7"/>
  <c r="J3482" i="7" s="1"/>
  <c r="G3482" i="7"/>
  <c r="M3481" i="7"/>
  <c r="I3481" i="7"/>
  <c r="H3481" i="7"/>
  <c r="J3481" i="7" s="1"/>
  <c r="G3481" i="7"/>
  <c r="M3480" i="7"/>
  <c r="I3480" i="7"/>
  <c r="H3480" i="7"/>
  <c r="J3480" i="7" s="1"/>
  <c r="G3480" i="7"/>
  <c r="M3479" i="7"/>
  <c r="I3479" i="7"/>
  <c r="H3479" i="7"/>
  <c r="J3479" i="7" s="1"/>
  <c r="G3479" i="7"/>
  <c r="M3478" i="7"/>
  <c r="I3478" i="7"/>
  <c r="H3478" i="7"/>
  <c r="J3478" i="7" s="1"/>
  <c r="G3478" i="7"/>
  <c r="M3477" i="7"/>
  <c r="I3477" i="7"/>
  <c r="H3477" i="7"/>
  <c r="J3477" i="7" s="1"/>
  <c r="G3477" i="7"/>
  <c r="M3476" i="7"/>
  <c r="I3476" i="7"/>
  <c r="H3476" i="7"/>
  <c r="J3476" i="7" s="1"/>
  <c r="G3476" i="7"/>
  <c r="M3475" i="7"/>
  <c r="I3475" i="7"/>
  <c r="H3475" i="7"/>
  <c r="J3475" i="7" s="1"/>
  <c r="G3475" i="7"/>
  <c r="M3474" i="7"/>
  <c r="I3474" i="7"/>
  <c r="H3474" i="7"/>
  <c r="J3474" i="7" s="1"/>
  <c r="G3474" i="7"/>
  <c r="M3473" i="7"/>
  <c r="I3473" i="7"/>
  <c r="H3473" i="7"/>
  <c r="J3473" i="7" s="1"/>
  <c r="G3473" i="7"/>
  <c r="M3472" i="7"/>
  <c r="I3472" i="7"/>
  <c r="H3472" i="7"/>
  <c r="J3472" i="7" s="1"/>
  <c r="G3472" i="7"/>
  <c r="M3471" i="7"/>
  <c r="I3471" i="7"/>
  <c r="H3471" i="7"/>
  <c r="J3471" i="7" s="1"/>
  <c r="G3471" i="7"/>
  <c r="M3470" i="7"/>
  <c r="I3470" i="7"/>
  <c r="H3470" i="7"/>
  <c r="J3470" i="7" s="1"/>
  <c r="G3470" i="7"/>
  <c r="M3469" i="7"/>
  <c r="I3469" i="7"/>
  <c r="H3469" i="7"/>
  <c r="J3469" i="7" s="1"/>
  <c r="G3469" i="7"/>
  <c r="M3468" i="7"/>
  <c r="I3468" i="7"/>
  <c r="H3468" i="7"/>
  <c r="J3468" i="7" s="1"/>
  <c r="G3468" i="7"/>
  <c r="M3467" i="7"/>
  <c r="I3467" i="7"/>
  <c r="H3467" i="7"/>
  <c r="J3467" i="7" s="1"/>
  <c r="G3467" i="7"/>
  <c r="M3466" i="7"/>
  <c r="I3466" i="7"/>
  <c r="H3466" i="7"/>
  <c r="J3466" i="7" s="1"/>
  <c r="G3466" i="7"/>
  <c r="M3465" i="7"/>
  <c r="I3465" i="7"/>
  <c r="H3465" i="7"/>
  <c r="J3465" i="7" s="1"/>
  <c r="G3465" i="7"/>
  <c r="M3464" i="7"/>
  <c r="I3464" i="7"/>
  <c r="H3464" i="7"/>
  <c r="J3464" i="7" s="1"/>
  <c r="G3464" i="7"/>
  <c r="M3463" i="7"/>
  <c r="I3463" i="7"/>
  <c r="H3463" i="7"/>
  <c r="J3463" i="7" s="1"/>
  <c r="G3463" i="7"/>
  <c r="M3462" i="7"/>
  <c r="I3462" i="7"/>
  <c r="H3462" i="7"/>
  <c r="J3462" i="7" s="1"/>
  <c r="G3462" i="7"/>
  <c r="M3461" i="7"/>
  <c r="I3461" i="7"/>
  <c r="H3461" i="7"/>
  <c r="J3461" i="7" s="1"/>
  <c r="G3461" i="7"/>
  <c r="M3460" i="7"/>
  <c r="I3460" i="7"/>
  <c r="H3460" i="7"/>
  <c r="J3460" i="7" s="1"/>
  <c r="G3460" i="7"/>
  <c r="M3459" i="7"/>
  <c r="I3459" i="7"/>
  <c r="H3459" i="7"/>
  <c r="J3459" i="7" s="1"/>
  <c r="G3459" i="7"/>
  <c r="M3458" i="7"/>
  <c r="I3458" i="7"/>
  <c r="H3458" i="7"/>
  <c r="J3458" i="7" s="1"/>
  <c r="G3458" i="7"/>
  <c r="M3457" i="7"/>
  <c r="I3457" i="7"/>
  <c r="H3457" i="7"/>
  <c r="J3457" i="7" s="1"/>
  <c r="G3457" i="7"/>
  <c r="M3456" i="7"/>
  <c r="I3456" i="7"/>
  <c r="H3456" i="7"/>
  <c r="J3456" i="7" s="1"/>
  <c r="G3456" i="7"/>
  <c r="M3455" i="7"/>
  <c r="I3455" i="7"/>
  <c r="H3455" i="7"/>
  <c r="J3455" i="7" s="1"/>
  <c r="G3455" i="7"/>
  <c r="M3454" i="7"/>
  <c r="I3454" i="7"/>
  <c r="H3454" i="7"/>
  <c r="J3454" i="7" s="1"/>
  <c r="G3454" i="7"/>
  <c r="M3453" i="7"/>
  <c r="I3453" i="7"/>
  <c r="H3453" i="7"/>
  <c r="J3453" i="7" s="1"/>
  <c r="G3453" i="7"/>
  <c r="M3452" i="7"/>
  <c r="I3452" i="7"/>
  <c r="H3452" i="7"/>
  <c r="J3452" i="7" s="1"/>
  <c r="G3452" i="7"/>
  <c r="M3451" i="7"/>
  <c r="I3451" i="7"/>
  <c r="H3451" i="7"/>
  <c r="J3451" i="7" s="1"/>
  <c r="G3451" i="7"/>
  <c r="M3450" i="7"/>
  <c r="I3450" i="7"/>
  <c r="H3450" i="7"/>
  <c r="J3450" i="7" s="1"/>
  <c r="G3450" i="7"/>
  <c r="M3449" i="7"/>
  <c r="I3449" i="7"/>
  <c r="H3449" i="7"/>
  <c r="J3449" i="7" s="1"/>
  <c r="G3449" i="7"/>
  <c r="M3448" i="7"/>
  <c r="I3448" i="7"/>
  <c r="H3448" i="7"/>
  <c r="J3448" i="7" s="1"/>
  <c r="G3448" i="7"/>
  <c r="M3447" i="7"/>
  <c r="I3447" i="7"/>
  <c r="H3447" i="7"/>
  <c r="J3447" i="7" s="1"/>
  <c r="G3447" i="7"/>
  <c r="M3446" i="7"/>
  <c r="I3446" i="7"/>
  <c r="H3446" i="7"/>
  <c r="J3446" i="7" s="1"/>
  <c r="G3446" i="7"/>
  <c r="M3445" i="7"/>
  <c r="I3445" i="7"/>
  <c r="H3445" i="7"/>
  <c r="J3445" i="7" s="1"/>
  <c r="G3445" i="7"/>
  <c r="M3444" i="7"/>
  <c r="I3444" i="7"/>
  <c r="H3444" i="7"/>
  <c r="J3444" i="7" s="1"/>
  <c r="G3444" i="7"/>
  <c r="M3443" i="7"/>
  <c r="I3443" i="7"/>
  <c r="H3443" i="7"/>
  <c r="J3443" i="7" s="1"/>
  <c r="G3443" i="7"/>
  <c r="M3442" i="7"/>
  <c r="I3442" i="7"/>
  <c r="H3442" i="7"/>
  <c r="J3442" i="7" s="1"/>
  <c r="G3442" i="7"/>
  <c r="M3441" i="7"/>
  <c r="I3441" i="7"/>
  <c r="H3441" i="7"/>
  <c r="J3441" i="7" s="1"/>
  <c r="G3441" i="7"/>
  <c r="M3440" i="7"/>
  <c r="I3440" i="7"/>
  <c r="H3440" i="7"/>
  <c r="J3440" i="7" s="1"/>
  <c r="G3440" i="7"/>
  <c r="M3439" i="7"/>
  <c r="I3439" i="7"/>
  <c r="H3439" i="7"/>
  <c r="J3439" i="7" s="1"/>
  <c r="G3439" i="7"/>
  <c r="M3438" i="7"/>
  <c r="I3438" i="7"/>
  <c r="H3438" i="7"/>
  <c r="J3438" i="7" s="1"/>
  <c r="G3438" i="7"/>
  <c r="M3437" i="7"/>
  <c r="I3437" i="7"/>
  <c r="H3437" i="7"/>
  <c r="J3437" i="7" s="1"/>
  <c r="G3437" i="7"/>
  <c r="M3436" i="7"/>
  <c r="I3436" i="7"/>
  <c r="H3436" i="7"/>
  <c r="J3436" i="7" s="1"/>
  <c r="G3436" i="7"/>
  <c r="M3435" i="7"/>
  <c r="I3435" i="7"/>
  <c r="H3435" i="7"/>
  <c r="J3435" i="7" s="1"/>
  <c r="G3435" i="7"/>
  <c r="M3434" i="7"/>
  <c r="I3434" i="7"/>
  <c r="H3434" i="7"/>
  <c r="J3434" i="7" s="1"/>
  <c r="G3434" i="7"/>
  <c r="M3433" i="7"/>
  <c r="I3433" i="7"/>
  <c r="H3433" i="7"/>
  <c r="J3433" i="7" s="1"/>
  <c r="G3433" i="7"/>
  <c r="M3432" i="7"/>
  <c r="I3432" i="7"/>
  <c r="H3432" i="7"/>
  <c r="J3432" i="7" s="1"/>
  <c r="G3432" i="7"/>
  <c r="M3431" i="7"/>
  <c r="I3431" i="7"/>
  <c r="H3431" i="7"/>
  <c r="J3431" i="7" s="1"/>
  <c r="G3431" i="7"/>
  <c r="M3430" i="7"/>
  <c r="I3430" i="7"/>
  <c r="H3430" i="7"/>
  <c r="J3430" i="7" s="1"/>
  <c r="G3430" i="7"/>
  <c r="M3429" i="7"/>
  <c r="I3429" i="7"/>
  <c r="H3429" i="7"/>
  <c r="J3429" i="7" s="1"/>
  <c r="G3429" i="7"/>
  <c r="M3428" i="7"/>
  <c r="I3428" i="7"/>
  <c r="H3428" i="7"/>
  <c r="J3428" i="7" s="1"/>
  <c r="G3428" i="7"/>
  <c r="M3427" i="7"/>
  <c r="I3427" i="7"/>
  <c r="H3427" i="7"/>
  <c r="J3427" i="7" s="1"/>
  <c r="G3427" i="7"/>
  <c r="M3426" i="7"/>
  <c r="I3426" i="7"/>
  <c r="H3426" i="7"/>
  <c r="J3426" i="7" s="1"/>
  <c r="G3426" i="7"/>
  <c r="M3425" i="7"/>
  <c r="I3425" i="7"/>
  <c r="H3425" i="7"/>
  <c r="J3425" i="7" s="1"/>
  <c r="G3425" i="7"/>
  <c r="M3424" i="7"/>
  <c r="I3424" i="7"/>
  <c r="H3424" i="7"/>
  <c r="J3424" i="7" s="1"/>
  <c r="G3424" i="7"/>
  <c r="M3423" i="7"/>
  <c r="I3423" i="7"/>
  <c r="H3423" i="7"/>
  <c r="J3423" i="7" s="1"/>
  <c r="G3423" i="7"/>
  <c r="M3422" i="7"/>
  <c r="I3422" i="7"/>
  <c r="H3422" i="7"/>
  <c r="J3422" i="7" s="1"/>
  <c r="G3422" i="7"/>
  <c r="M3421" i="7"/>
  <c r="I3421" i="7"/>
  <c r="H3421" i="7"/>
  <c r="J3421" i="7" s="1"/>
  <c r="G3421" i="7"/>
  <c r="M3420" i="7"/>
  <c r="I3420" i="7"/>
  <c r="H3420" i="7"/>
  <c r="J3420" i="7" s="1"/>
  <c r="G3420" i="7"/>
  <c r="M3419" i="7"/>
  <c r="I3419" i="7"/>
  <c r="H3419" i="7"/>
  <c r="J3419" i="7" s="1"/>
  <c r="G3419" i="7"/>
  <c r="M3418" i="7"/>
  <c r="I3418" i="7"/>
  <c r="H3418" i="7"/>
  <c r="J3418" i="7" s="1"/>
  <c r="G3418" i="7"/>
  <c r="M3417" i="7"/>
  <c r="I3417" i="7"/>
  <c r="H3417" i="7"/>
  <c r="J3417" i="7" s="1"/>
  <c r="G3417" i="7"/>
  <c r="M3416" i="7"/>
  <c r="I3416" i="7"/>
  <c r="H3416" i="7"/>
  <c r="J3416" i="7" s="1"/>
  <c r="G3416" i="7"/>
  <c r="M3415" i="7"/>
  <c r="I3415" i="7"/>
  <c r="H3415" i="7"/>
  <c r="J3415" i="7" s="1"/>
  <c r="G3415" i="7"/>
  <c r="M3414" i="7"/>
  <c r="I3414" i="7"/>
  <c r="H3414" i="7"/>
  <c r="J3414" i="7" s="1"/>
  <c r="G3414" i="7"/>
  <c r="M3413" i="7"/>
  <c r="I3413" i="7"/>
  <c r="H3413" i="7"/>
  <c r="J3413" i="7" s="1"/>
  <c r="G3413" i="7"/>
  <c r="M3412" i="7"/>
  <c r="I3412" i="7"/>
  <c r="H3412" i="7"/>
  <c r="J3412" i="7" s="1"/>
  <c r="G3412" i="7"/>
  <c r="M3411" i="7"/>
  <c r="I3411" i="7"/>
  <c r="H3411" i="7"/>
  <c r="J3411" i="7" s="1"/>
  <c r="G3411" i="7"/>
  <c r="M3410" i="7"/>
  <c r="I3410" i="7"/>
  <c r="H3410" i="7"/>
  <c r="J3410" i="7" s="1"/>
  <c r="G3410" i="7"/>
  <c r="M3409" i="7"/>
  <c r="I3409" i="7"/>
  <c r="H3409" i="7"/>
  <c r="J3409" i="7" s="1"/>
  <c r="G3409" i="7"/>
  <c r="M3408" i="7"/>
  <c r="I3408" i="7"/>
  <c r="H3408" i="7"/>
  <c r="J3408" i="7" s="1"/>
  <c r="G3408" i="7"/>
  <c r="M3407" i="7"/>
  <c r="I3407" i="7"/>
  <c r="H3407" i="7"/>
  <c r="J3407" i="7" s="1"/>
  <c r="G3407" i="7"/>
  <c r="M3406" i="7"/>
  <c r="I3406" i="7"/>
  <c r="H3406" i="7"/>
  <c r="J3406" i="7" s="1"/>
  <c r="G3406" i="7"/>
  <c r="M3405" i="7"/>
  <c r="I3405" i="7"/>
  <c r="H3405" i="7"/>
  <c r="J3405" i="7" s="1"/>
  <c r="G3405" i="7"/>
  <c r="M3404" i="7"/>
  <c r="I3404" i="7"/>
  <c r="H3404" i="7"/>
  <c r="J3404" i="7" s="1"/>
  <c r="G3404" i="7"/>
  <c r="M3403" i="7"/>
  <c r="I3403" i="7"/>
  <c r="H3403" i="7"/>
  <c r="J3403" i="7" s="1"/>
  <c r="G3403" i="7"/>
  <c r="M3402" i="7"/>
  <c r="I3402" i="7"/>
  <c r="H3402" i="7"/>
  <c r="J3402" i="7" s="1"/>
  <c r="G3402" i="7"/>
  <c r="M3401" i="7"/>
  <c r="I3401" i="7"/>
  <c r="H3401" i="7"/>
  <c r="J3401" i="7" s="1"/>
  <c r="G3401" i="7"/>
  <c r="M3400" i="7"/>
  <c r="I3400" i="7"/>
  <c r="H3400" i="7"/>
  <c r="J3400" i="7" s="1"/>
  <c r="G3400" i="7"/>
  <c r="M3399" i="7"/>
  <c r="I3399" i="7"/>
  <c r="H3399" i="7"/>
  <c r="J3399" i="7" s="1"/>
  <c r="G3399" i="7"/>
  <c r="M3398" i="7"/>
  <c r="I3398" i="7"/>
  <c r="H3398" i="7"/>
  <c r="J3398" i="7" s="1"/>
  <c r="G3398" i="7"/>
  <c r="M3397" i="7"/>
  <c r="I3397" i="7"/>
  <c r="H3397" i="7"/>
  <c r="J3397" i="7" s="1"/>
  <c r="G3397" i="7"/>
  <c r="M3396" i="7"/>
  <c r="I3396" i="7"/>
  <c r="H3396" i="7"/>
  <c r="J3396" i="7" s="1"/>
  <c r="G3396" i="7"/>
  <c r="M3395" i="7"/>
  <c r="I3395" i="7"/>
  <c r="H3395" i="7"/>
  <c r="J3395" i="7" s="1"/>
  <c r="G3395" i="7"/>
  <c r="M3394" i="7"/>
  <c r="I3394" i="7"/>
  <c r="H3394" i="7"/>
  <c r="J3394" i="7" s="1"/>
  <c r="G3394" i="7"/>
  <c r="M3393" i="7"/>
  <c r="I3393" i="7"/>
  <c r="H3393" i="7"/>
  <c r="J3393" i="7" s="1"/>
  <c r="G3393" i="7"/>
  <c r="M3392" i="7"/>
  <c r="I3392" i="7"/>
  <c r="H3392" i="7"/>
  <c r="J3392" i="7" s="1"/>
  <c r="G3392" i="7"/>
  <c r="M3391" i="7"/>
  <c r="I3391" i="7"/>
  <c r="H3391" i="7"/>
  <c r="J3391" i="7" s="1"/>
  <c r="G3391" i="7"/>
  <c r="M3390" i="7"/>
  <c r="I3390" i="7"/>
  <c r="H3390" i="7"/>
  <c r="J3390" i="7" s="1"/>
  <c r="G3390" i="7"/>
  <c r="M3389" i="7"/>
  <c r="I3389" i="7"/>
  <c r="H3389" i="7"/>
  <c r="J3389" i="7" s="1"/>
  <c r="G3389" i="7"/>
  <c r="M3388" i="7"/>
  <c r="I3388" i="7"/>
  <c r="H3388" i="7"/>
  <c r="J3388" i="7" s="1"/>
  <c r="G3388" i="7"/>
  <c r="M3387" i="7"/>
  <c r="I3387" i="7"/>
  <c r="H3387" i="7"/>
  <c r="J3387" i="7" s="1"/>
  <c r="G3387" i="7"/>
  <c r="M3386" i="7"/>
  <c r="I3386" i="7"/>
  <c r="H3386" i="7"/>
  <c r="J3386" i="7" s="1"/>
  <c r="G3386" i="7"/>
  <c r="M3385" i="7"/>
  <c r="I3385" i="7"/>
  <c r="H3385" i="7"/>
  <c r="J3385" i="7" s="1"/>
  <c r="G3385" i="7"/>
  <c r="M3384" i="7"/>
  <c r="I3384" i="7"/>
  <c r="H3384" i="7"/>
  <c r="J3384" i="7" s="1"/>
  <c r="G3384" i="7"/>
  <c r="M3383" i="7"/>
  <c r="I3383" i="7"/>
  <c r="H3383" i="7"/>
  <c r="J3383" i="7" s="1"/>
  <c r="G3383" i="7"/>
  <c r="M3382" i="7"/>
  <c r="I3382" i="7"/>
  <c r="H3382" i="7"/>
  <c r="J3382" i="7" s="1"/>
  <c r="G3382" i="7"/>
  <c r="M3381" i="7"/>
  <c r="I3381" i="7"/>
  <c r="H3381" i="7"/>
  <c r="J3381" i="7" s="1"/>
  <c r="G3381" i="7"/>
  <c r="M3380" i="7"/>
  <c r="I3380" i="7"/>
  <c r="H3380" i="7"/>
  <c r="J3380" i="7" s="1"/>
  <c r="G3380" i="7"/>
  <c r="M3379" i="7"/>
  <c r="I3379" i="7"/>
  <c r="H3379" i="7"/>
  <c r="J3379" i="7" s="1"/>
  <c r="G3379" i="7"/>
  <c r="M3378" i="7"/>
  <c r="I3378" i="7"/>
  <c r="H3378" i="7"/>
  <c r="J3378" i="7" s="1"/>
  <c r="G3378" i="7"/>
  <c r="M3377" i="7"/>
  <c r="I3377" i="7"/>
  <c r="H3377" i="7"/>
  <c r="J3377" i="7" s="1"/>
  <c r="G3377" i="7"/>
  <c r="M3376" i="7"/>
  <c r="I3376" i="7"/>
  <c r="H3376" i="7"/>
  <c r="J3376" i="7" s="1"/>
  <c r="G3376" i="7"/>
  <c r="M3375" i="7"/>
  <c r="I3375" i="7"/>
  <c r="H3375" i="7"/>
  <c r="J3375" i="7" s="1"/>
  <c r="G3375" i="7"/>
  <c r="M3374" i="7"/>
  <c r="I3374" i="7"/>
  <c r="H3374" i="7"/>
  <c r="J3374" i="7" s="1"/>
  <c r="G3374" i="7"/>
  <c r="M3373" i="7"/>
  <c r="I3373" i="7"/>
  <c r="H3373" i="7"/>
  <c r="J3373" i="7" s="1"/>
  <c r="G3373" i="7"/>
  <c r="M3372" i="7"/>
  <c r="I3372" i="7"/>
  <c r="H3372" i="7"/>
  <c r="J3372" i="7" s="1"/>
  <c r="G3372" i="7"/>
  <c r="M3371" i="7"/>
  <c r="I3371" i="7"/>
  <c r="H3371" i="7"/>
  <c r="J3371" i="7" s="1"/>
  <c r="G3371" i="7"/>
  <c r="M3370" i="7"/>
  <c r="I3370" i="7"/>
  <c r="H3370" i="7"/>
  <c r="J3370" i="7" s="1"/>
  <c r="G3370" i="7"/>
  <c r="M3369" i="7"/>
  <c r="I3369" i="7"/>
  <c r="H3369" i="7"/>
  <c r="J3369" i="7" s="1"/>
  <c r="G3369" i="7"/>
  <c r="M3368" i="7"/>
  <c r="I3368" i="7"/>
  <c r="H3368" i="7"/>
  <c r="J3368" i="7" s="1"/>
  <c r="G3368" i="7"/>
  <c r="M3367" i="7"/>
  <c r="I3367" i="7"/>
  <c r="H3367" i="7"/>
  <c r="J3367" i="7" s="1"/>
  <c r="G3367" i="7"/>
  <c r="M3366" i="7"/>
  <c r="I3366" i="7"/>
  <c r="H3366" i="7"/>
  <c r="J3366" i="7" s="1"/>
  <c r="G3366" i="7"/>
  <c r="M3365" i="7"/>
  <c r="I3365" i="7"/>
  <c r="H3365" i="7"/>
  <c r="J3365" i="7" s="1"/>
  <c r="G3365" i="7"/>
  <c r="M3364" i="7"/>
  <c r="I3364" i="7"/>
  <c r="H3364" i="7"/>
  <c r="J3364" i="7" s="1"/>
  <c r="G3364" i="7"/>
  <c r="M3363" i="7"/>
  <c r="I3363" i="7"/>
  <c r="H25" i="4" s="1"/>
  <c r="H3363" i="7"/>
  <c r="J3363" i="7" s="1"/>
  <c r="G3363" i="7"/>
  <c r="M3362" i="7"/>
  <c r="I3362" i="7"/>
  <c r="H3362" i="7"/>
  <c r="J3362" i="7" s="1"/>
  <c r="G3362" i="7"/>
  <c r="M3361" i="7"/>
  <c r="I3361" i="7"/>
  <c r="H3361" i="7"/>
  <c r="J3361" i="7" s="1"/>
  <c r="G3361" i="7"/>
  <c r="M3360" i="7"/>
  <c r="I3360" i="7"/>
  <c r="H3360" i="7"/>
  <c r="J3360" i="7" s="1"/>
  <c r="G3360" i="7"/>
  <c r="M3359" i="7"/>
  <c r="I3359" i="7"/>
  <c r="H3359" i="7"/>
  <c r="J3359" i="7" s="1"/>
  <c r="G3359" i="7"/>
  <c r="M3358" i="7"/>
  <c r="I3358" i="7"/>
  <c r="H3358" i="7"/>
  <c r="J3358" i="7" s="1"/>
  <c r="G3358" i="7"/>
  <c r="M3357" i="7"/>
  <c r="I3357" i="7"/>
  <c r="H3357" i="7"/>
  <c r="J3357" i="7" s="1"/>
  <c r="G3357" i="7"/>
  <c r="M3356" i="7"/>
  <c r="I3356" i="7"/>
  <c r="H3356" i="7"/>
  <c r="J3356" i="7" s="1"/>
  <c r="G3356" i="7"/>
  <c r="M3355" i="7"/>
  <c r="I3355" i="7"/>
  <c r="H3355" i="7"/>
  <c r="J3355" i="7" s="1"/>
  <c r="G3355" i="7"/>
  <c r="M3354" i="7"/>
  <c r="I3354" i="7"/>
  <c r="H3354" i="7"/>
  <c r="J3354" i="7" s="1"/>
  <c r="G3354" i="7"/>
  <c r="M3353" i="7"/>
  <c r="I3353" i="7"/>
  <c r="H3353" i="7"/>
  <c r="J3353" i="7" s="1"/>
  <c r="G3353" i="7"/>
  <c r="M3352" i="7"/>
  <c r="I3352" i="7"/>
  <c r="H3352" i="7"/>
  <c r="J3352" i="7" s="1"/>
  <c r="G3352" i="7"/>
  <c r="M3351" i="7"/>
  <c r="I3351" i="7"/>
  <c r="H3351" i="7"/>
  <c r="J3351" i="7" s="1"/>
  <c r="G3351" i="7"/>
  <c r="M3350" i="7"/>
  <c r="I3350" i="7"/>
  <c r="H3350" i="7"/>
  <c r="J3350" i="7" s="1"/>
  <c r="G3350" i="7"/>
  <c r="M3349" i="7"/>
  <c r="I3349" i="7"/>
  <c r="H3349" i="7"/>
  <c r="J3349" i="7" s="1"/>
  <c r="G3349" i="7"/>
  <c r="M3348" i="7"/>
  <c r="I3348" i="7"/>
  <c r="H3348" i="7"/>
  <c r="J3348" i="7" s="1"/>
  <c r="G3348" i="7"/>
  <c r="M3347" i="7"/>
  <c r="I3347" i="7"/>
  <c r="H3347" i="7"/>
  <c r="J3347" i="7" s="1"/>
  <c r="G3347" i="7"/>
  <c r="M3346" i="7"/>
  <c r="I3346" i="7"/>
  <c r="H3346" i="7"/>
  <c r="J3346" i="7" s="1"/>
  <c r="G3346" i="7"/>
  <c r="M3345" i="7"/>
  <c r="I3345" i="7"/>
  <c r="H3345" i="7"/>
  <c r="J3345" i="7" s="1"/>
  <c r="G3345" i="7"/>
  <c r="M3344" i="7"/>
  <c r="I3344" i="7"/>
  <c r="H3344" i="7"/>
  <c r="J3344" i="7" s="1"/>
  <c r="G3344" i="7"/>
  <c r="M3343" i="7"/>
  <c r="I3343" i="7"/>
  <c r="H3343" i="7"/>
  <c r="J3343" i="7" s="1"/>
  <c r="G3343" i="7"/>
  <c r="M3342" i="7"/>
  <c r="I3342" i="7"/>
  <c r="H3342" i="7"/>
  <c r="J3342" i="7" s="1"/>
  <c r="G3342" i="7"/>
  <c r="M3341" i="7"/>
  <c r="I3341" i="7"/>
  <c r="H3341" i="7"/>
  <c r="J3341" i="7" s="1"/>
  <c r="G3341" i="7"/>
  <c r="M3340" i="7"/>
  <c r="I3340" i="7"/>
  <c r="H3340" i="7"/>
  <c r="J3340" i="7" s="1"/>
  <c r="G3340" i="7"/>
  <c r="M3339" i="7"/>
  <c r="I3339" i="7"/>
  <c r="H3339" i="7"/>
  <c r="J3339" i="7" s="1"/>
  <c r="G3339" i="7"/>
  <c r="M3338" i="7"/>
  <c r="I3338" i="7"/>
  <c r="H3338" i="7"/>
  <c r="J3338" i="7" s="1"/>
  <c r="G3338" i="7"/>
  <c r="M3337" i="7"/>
  <c r="I3337" i="7"/>
  <c r="H3337" i="7"/>
  <c r="J3337" i="7" s="1"/>
  <c r="G3337" i="7"/>
  <c r="M3336" i="7"/>
  <c r="I3336" i="7"/>
  <c r="H3336" i="7"/>
  <c r="J3336" i="7" s="1"/>
  <c r="G3336" i="7"/>
  <c r="M3335" i="7"/>
  <c r="I3335" i="7"/>
  <c r="H3335" i="7"/>
  <c r="J3335" i="7" s="1"/>
  <c r="G3335" i="7"/>
  <c r="M3334" i="7"/>
  <c r="I3334" i="7"/>
  <c r="H3334" i="7"/>
  <c r="J3334" i="7" s="1"/>
  <c r="G3334" i="7"/>
  <c r="M3333" i="7"/>
  <c r="I3333" i="7"/>
  <c r="H3333" i="7"/>
  <c r="J3333" i="7" s="1"/>
  <c r="G3333" i="7"/>
  <c r="M3332" i="7"/>
  <c r="I3332" i="7"/>
  <c r="H3332" i="7"/>
  <c r="J3332" i="7" s="1"/>
  <c r="G3332" i="7"/>
  <c r="M3331" i="7"/>
  <c r="I3331" i="7"/>
  <c r="H3331" i="7"/>
  <c r="J3331" i="7" s="1"/>
  <c r="G3331" i="7"/>
  <c r="M3330" i="7"/>
  <c r="I3330" i="7"/>
  <c r="H3330" i="7"/>
  <c r="J3330" i="7" s="1"/>
  <c r="G3330" i="7"/>
  <c r="M3329" i="7"/>
  <c r="I3329" i="7"/>
  <c r="H3329" i="7"/>
  <c r="J3329" i="7" s="1"/>
  <c r="G3329" i="7"/>
  <c r="M3328" i="7"/>
  <c r="I3328" i="7"/>
  <c r="H3328" i="7"/>
  <c r="J3328" i="7" s="1"/>
  <c r="G3328" i="7"/>
  <c r="M3327" i="7"/>
  <c r="I3327" i="7"/>
  <c r="H3327" i="7"/>
  <c r="J3327" i="7" s="1"/>
  <c r="G3327" i="7"/>
  <c r="M3326" i="7"/>
  <c r="I3326" i="7"/>
  <c r="H3326" i="7"/>
  <c r="J3326" i="7" s="1"/>
  <c r="G3326" i="7"/>
  <c r="M3325" i="7"/>
  <c r="I3325" i="7"/>
  <c r="H3325" i="7"/>
  <c r="J3325" i="7" s="1"/>
  <c r="G3325" i="7"/>
  <c r="M3324" i="7"/>
  <c r="I3324" i="7"/>
  <c r="H3324" i="7"/>
  <c r="J3324" i="7" s="1"/>
  <c r="G3324" i="7"/>
  <c r="M3323" i="7"/>
  <c r="I3323" i="7"/>
  <c r="H3323" i="7"/>
  <c r="J3323" i="7" s="1"/>
  <c r="G3323" i="7"/>
  <c r="M3322" i="7"/>
  <c r="I3322" i="7"/>
  <c r="H3322" i="7"/>
  <c r="J3322" i="7" s="1"/>
  <c r="G3322" i="7"/>
  <c r="M3321" i="7"/>
  <c r="I3321" i="7"/>
  <c r="H3321" i="7"/>
  <c r="J3321" i="7" s="1"/>
  <c r="G3321" i="7"/>
  <c r="M3320" i="7"/>
  <c r="I3320" i="7"/>
  <c r="H3320" i="7"/>
  <c r="J3320" i="7" s="1"/>
  <c r="G3320" i="7"/>
  <c r="M3319" i="7"/>
  <c r="I3319" i="7"/>
  <c r="H3319" i="7"/>
  <c r="J3319" i="7" s="1"/>
  <c r="G3319" i="7"/>
  <c r="M3318" i="7"/>
  <c r="I3318" i="7"/>
  <c r="H3318" i="7"/>
  <c r="J3318" i="7" s="1"/>
  <c r="G3318" i="7"/>
  <c r="M3317" i="7"/>
  <c r="I3317" i="7"/>
  <c r="H3317" i="7"/>
  <c r="J3317" i="7" s="1"/>
  <c r="G3317" i="7"/>
  <c r="M3316" i="7"/>
  <c r="I3316" i="7"/>
  <c r="H3316" i="7"/>
  <c r="J3316" i="7" s="1"/>
  <c r="G3316" i="7"/>
  <c r="M3315" i="7"/>
  <c r="I3315" i="7"/>
  <c r="H3315" i="7"/>
  <c r="J3315" i="7" s="1"/>
  <c r="G3315" i="7"/>
  <c r="M3314" i="7"/>
  <c r="I3314" i="7"/>
  <c r="H3314" i="7"/>
  <c r="J3314" i="7" s="1"/>
  <c r="G3314" i="7"/>
  <c r="M3313" i="7"/>
  <c r="I3313" i="7"/>
  <c r="H3313" i="7"/>
  <c r="J3313" i="7" s="1"/>
  <c r="G3313" i="7"/>
  <c r="M3312" i="7"/>
  <c r="I3312" i="7"/>
  <c r="H3312" i="7"/>
  <c r="J3312" i="7" s="1"/>
  <c r="G3312" i="7"/>
  <c r="M3311" i="7"/>
  <c r="I3311" i="7"/>
  <c r="H3311" i="7"/>
  <c r="J3311" i="7" s="1"/>
  <c r="G3311" i="7"/>
  <c r="M3310" i="7"/>
  <c r="I3310" i="7"/>
  <c r="H3310" i="7"/>
  <c r="J3310" i="7" s="1"/>
  <c r="K3310" i="7" s="1"/>
  <c r="L3310" i="7" s="1"/>
  <c r="G3310" i="7"/>
  <c r="M3309" i="7"/>
  <c r="I3309" i="7"/>
  <c r="H3309" i="7"/>
  <c r="J3309" i="7" s="1"/>
  <c r="G3309" i="7"/>
  <c r="M3308" i="7"/>
  <c r="I3308" i="7"/>
  <c r="H3308" i="7"/>
  <c r="J3308" i="7" s="1"/>
  <c r="G3308" i="7"/>
  <c r="M3307" i="7"/>
  <c r="I3307" i="7"/>
  <c r="H3307" i="7"/>
  <c r="J3307" i="7" s="1"/>
  <c r="G3307" i="7"/>
  <c r="M3306" i="7"/>
  <c r="I3306" i="7"/>
  <c r="H3306" i="7"/>
  <c r="J3306" i="7" s="1"/>
  <c r="G3306" i="7"/>
  <c r="M3305" i="7"/>
  <c r="I3305" i="7"/>
  <c r="H3305" i="7"/>
  <c r="J3305" i="7" s="1"/>
  <c r="G3305" i="7"/>
  <c r="M3304" i="7"/>
  <c r="I3304" i="7"/>
  <c r="H3304" i="7"/>
  <c r="J3304" i="7" s="1"/>
  <c r="G3304" i="7"/>
  <c r="M3303" i="7"/>
  <c r="I3303" i="7"/>
  <c r="H3303" i="7"/>
  <c r="J3303" i="7" s="1"/>
  <c r="G3303" i="7"/>
  <c r="M3302" i="7"/>
  <c r="I3302" i="7"/>
  <c r="H3302" i="7"/>
  <c r="J3302" i="7" s="1"/>
  <c r="G3302" i="7"/>
  <c r="M3301" i="7"/>
  <c r="I3301" i="7"/>
  <c r="H3301" i="7"/>
  <c r="J3301" i="7" s="1"/>
  <c r="G3301" i="7"/>
  <c r="M3300" i="7"/>
  <c r="I3300" i="7"/>
  <c r="H3300" i="7"/>
  <c r="J3300" i="7" s="1"/>
  <c r="G3300" i="7"/>
  <c r="M3299" i="7"/>
  <c r="I3299" i="7"/>
  <c r="H3299" i="7"/>
  <c r="J3299" i="7" s="1"/>
  <c r="G3299" i="7"/>
  <c r="M3298" i="7"/>
  <c r="I3298" i="7"/>
  <c r="H3298" i="7"/>
  <c r="J3298" i="7" s="1"/>
  <c r="G3298" i="7"/>
  <c r="M3297" i="7"/>
  <c r="I3297" i="7"/>
  <c r="H3297" i="7"/>
  <c r="J3297" i="7" s="1"/>
  <c r="G3297" i="7"/>
  <c r="M3296" i="7"/>
  <c r="I3296" i="7"/>
  <c r="H3296" i="7"/>
  <c r="J3296" i="7" s="1"/>
  <c r="G3296" i="7"/>
  <c r="M3295" i="7"/>
  <c r="I3295" i="7"/>
  <c r="H3295" i="7"/>
  <c r="J3295" i="7" s="1"/>
  <c r="G3295" i="7"/>
  <c r="M3294" i="7"/>
  <c r="I3294" i="7"/>
  <c r="H3294" i="7"/>
  <c r="J3294" i="7" s="1"/>
  <c r="G3294" i="7"/>
  <c r="M3293" i="7"/>
  <c r="I3293" i="7"/>
  <c r="H3293" i="7"/>
  <c r="J3293" i="7" s="1"/>
  <c r="G3293" i="7"/>
  <c r="M3292" i="7"/>
  <c r="I3292" i="7"/>
  <c r="H3292" i="7"/>
  <c r="J3292" i="7" s="1"/>
  <c r="G3292" i="7"/>
  <c r="M3291" i="7"/>
  <c r="I3291" i="7"/>
  <c r="H3291" i="7"/>
  <c r="J3291" i="7" s="1"/>
  <c r="G3291" i="7"/>
  <c r="M3290" i="7"/>
  <c r="I3290" i="7"/>
  <c r="H3290" i="7"/>
  <c r="J3290" i="7" s="1"/>
  <c r="G3290" i="7"/>
  <c r="M3289" i="7"/>
  <c r="I3289" i="7"/>
  <c r="H3289" i="7"/>
  <c r="J3289" i="7" s="1"/>
  <c r="G3289" i="7"/>
  <c r="M3288" i="7"/>
  <c r="I3288" i="7"/>
  <c r="H3288" i="7"/>
  <c r="J3288" i="7" s="1"/>
  <c r="G3288" i="7"/>
  <c r="M3287" i="7"/>
  <c r="I3287" i="7"/>
  <c r="H3287" i="7"/>
  <c r="J3287" i="7" s="1"/>
  <c r="G3287" i="7"/>
  <c r="M3286" i="7"/>
  <c r="I3286" i="7"/>
  <c r="H3286" i="7"/>
  <c r="J3286" i="7" s="1"/>
  <c r="G3286" i="7"/>
  <c r="M3285" i="7"/>
  <c r="I3285" i="7"/>
  <c r="H3285" i="7"/>
  <c r="J3285" i="7" s="1"/>
  <c r="G3285" i="7"/>
  <c r="M3284" i="7"/>
  <c r="I3284" i="7"/>
  <c r="H3284" i="7"/>
  <c r="J3284" i="7" s="1"/>
  <c r="G3284" i="7"/>
  <c r="M3283" i="7"/>
  <c r="I3283" i="7"/>
  <c r="H3283" i="7"/>
  <c r="J3283" i="7" s="1"/>
  <c r="G3283" i="7"/>
  <c r="M3282" i="7"/>
  <c r="I3282" i="7"/>
  <c r="H3282" i="7"/>
  <c r="J3282" i="7" s="1"/>
  <c r="G3282" i="7"/>
  <c r="M3281" i="7"/>
  <c r="I3281" i="7"/>
  <c r="H3281" i="7"/>
  <c r="J3281" i="7" s="1"/>
  <c r="G3281" i="7"/>
  <c r="M3280" i="7"/>
  <c r="I3280" i="7"/>
  <c r="H3280" i="7"/>
  <c r="J3280" i="7" s="1"/>
  <c r="G3280" i="7"/>
  <c r="M3279" i="7"/>
  <c r="I3279" i="7"/>
  <c r="H3279" i="7"/>
  <c r="J3279" i="7" s="1"/>
  <c r="G3279" i="7"/>
  <c r="M3278" i="7"/>
  <c r="I3278" i="7"/>
  <c r="H3278" i="7"/>
  <c r="J3278" i="7" s="1"/>
  <c r="G3278" i="7"/>
  <c r="M3277" i="7"/>
  <c r="I3277" i="7"/>
  <c r="H3277" i="7"/>
  <c r="J3277" i="7" s="1"/>
  <c r="G3277" i="7"/>
  <c r="M3276" i="7"/>
  <c r="I3276" i="7"/>
  <c r="H3276" i="7"/>
  <c r="J3276" i="7" s="1"/>
  <c r="G3276" i="7"/>
  <c r="M3275" i="7"/>
  <c r="I3275" i="7"/>
  <c r="H3275" i="7"/>
  <c r="J3275" i="7" s="1"/>
  <c r="G3275" i="7"/>
  <c r="M3274" i="7"/>
  <c r="I3274" i="7"/>
  <c r="H3274" i="7"/>
  <c r="J3274" i="7" s="1"/>
  <c r="G3274" i="7"/>
  <c r="M3273" i="7"/>
  <c r="I3273" i="7"/>
  <c r="H3273" i="7"/>
  <c r="J3273" i="7" s="1"/>
  <c r="G3273" i="7"/>
  <c r="M3272" i="7"/>
  <c r="I3272" i="7"/>
  <c r="H3272" i="7"/>
  <c r="J3272" i="7" s="1"/>
  <c r="G3272" i="7"/>
  <c r="M3271" i="7"/>
  <c r="I3271" i="7"/>
  <c r="H3271" i="7"/>
  <c r="J3271" i="7" s="1"/>
  <c r="G3271" i="7"/>
  <c r="M3270" i="7"/>
  <c r="I3270" i="7"/>
  <c r="H3270" i="7"/>
  <c r="J3270" i="7" s="1"/>
  <c r="G3270" i="7"/>
  <c r="M3269" i="7"/>
  <c r="I3269" i="7"/>
  <c r="H3269" i="7"/>
  <c r="J3269" i="7" s="1"/>
  <c r="G3269" i="7"/>
  <c r="M3268" i="7"/>
  <c r="I3268" i="7"/>
  <c r="H3268" i="7"/>
  <c r="J3268" i="7" s="1"/>
  <c r="G3268" i="7"/>
  <c r="M3267" i="7"/>
  <c r="I3267" i="7"/>
  <c r="H3267" i="7"/>
  <c r="J3267" i="7" s="1"/>
  <c r="G3267" i="7"/>
  <c r="M3266" i="7"/>
  <c r="I3266" i="7"/>
  <c r="H3266" i="7"/>
  <c r="J3266" i="7" s="1"/>
  <c r="G3266" i="7"/>
  <c r="M3265" i="7"/>
  <c r="I3265" i="7"/>
  <c r="H3265" i="7"/>
  <c r="J3265" i="7" s="1"/>
  <c r="G3265" i="7"/>
  <c r="M3264" i="7"/>
  <c r="I3264" i="7"/>
  <c r="H3264" i="7"/>
  <c r="J3264" i="7" s="1"/>
  <c r="G3264" i="7"/>
  <c r="M3263" i="7"/>
  <c r="I3263" i="7"/>
  <c r="H3263" i="7"/>
  <c r="J3263" i="7" s="1"/>
  <c r="G3263" i="7"/>
  <c r="M3262" i="7"/>
  <c r="I3262" i="7"/>
  <c r="H3262" i="7"/>
  <c r="J3262" i="7" s="1"/>
  <c r="G3262" i="7"/>
  <c r="M3261" i="7"/>
  <c r="I3261" i="7"/>
  <c r="H3261" i="7"/>
  <c r="J3261" i="7" s="1"/>
  <c r="G3261" i="7"/>
  <c r="M3260" i="7"/>
  <c r="I3260" i="7"/>
  <c r="H3260" i="7"/>
  <c r="J3260" i="7" s="1"/>
  <c r="G3260" i="7"/>
  <c r="M3259" i="7"/>
  <c r="I3259" i="7"/>
  <c r="H3259" i="7"/>
  <c r="J3259" i="7" s="1"/>
  <c r="G3259" i="7"/>
  <c r="M3258" i="7"/>
  <c r="I3258" i="7"/>
  <c r="H3258" i="7"/>
  <c r="J3258" i="7" s="1"/>
  <c r="G3258" i="7"/>
  <c r="M3257" i="7"/>
  <c r="I3257" i="7"/>
  <c r="H3257" i="7"/>
  <c r="J3257" i="7" s="1"/>
  <c r="G3257" i="7"/>
  <c r="M3256" i="7"/>
  <c r="I3256" i="7"/>
  <c r="H3256" i="7"/>
  <c r="J3256" i="7" s="1"/>
  <c r="G3256" i="7"/>
  <c r="M3255" i="7"/>
  <c r="I3255" i="7"/>
  <c r="H3255" i="7"/>
  <c r="J3255" i="7" s="1"/>
  <c r="G3255" i="7"/>
  <c r="M3254" i="7"/>
  <c r="I3254" i="7"/>
  <c r="H3254" i="7"/>
  <c r="J3254" i="7" s="1"/>
  <c r="G3254" i="7"/>
  <c r="M3253" i="7"/>
  <c r="I3253" i="7"/>
  <c r="H3253" i="7"/>
  <c r="J3253" i="7" s="1"/>
  <c r="G3253" i="7"/>
  <c r="M3252" i="7"/>
  <c r="I3252" i="7"/>
  <c r="H3252" i="7"/>
  <c r="J3252" i="7" s="1"/>
  <c r="G3252" i="7"/>
  <c r="M3251" i="7"/>
  <c r="I3251" i="7"/>
  <c r="H3251" i="7"/>
  <c r="J3251" i="7" s="1"/>
  <c r="G3251" i="7"/>
  <c r="M3250" i="7"/>
  <c r="I3250" i="7"/>
  <c r="H3250" i="7"/>
  <c r="J3250" i="7" s="1"/>
  <c r="G3250" i="7"/>
  <c r="M3249" i="7"/>
  <c r="I3249" i="7"/>
  <c r="H3249" i="7"/>
  <c r="J3249" i="7" s="1"/>
  <c r="G3249" i="7"/>
  <c r="M3248" i="7"/>
  <c r="I3248" i="7"/>
  <c r="H3248" i="7"/>
  <c r="J3248" i="7" s="1"/>
  <c r="G3248" i="7"/>
  <c r="M3247" i="7"/>
  <c r="I3247" i="7"/>
  <c r="H3247" i="7"/>
  <c r="J3247" i="7" s="1"/>
  <c r="G3247" i="7"/>
  <c r="M3246" i="7"/>
  <c r="I3246" i="7"/>
  <c r="H3246" i="7"/>
  <c r="J3246" i="7" s="1"/>
  <c r="G3246" i="7"/>
  <c r="M3245" i="7"/>
  <c r="I3245" i="7"/>
  <c r="H3245" i="7"/>
  <c r="J3245" i="7" s="1"/>
  <c r="G3245" i="7"/>
  <c r="M3244" i="7"/>
  <c r="I3244" i="7"/>
  <c r="H3244" i="7"/>
  <c r="J3244" i="7" s="1"/>
  <c r="G3244" i="7"/>
  <c r="M3243" i="7"/>
  <c r="I3243" i="7"/>
  <c r="H3243" i="7"/>
  <c r="J3243" i="7" s="1"/>
  <c r="G3243" i="7"/>
  <c r="M3242" i="7"/>
  <c r="I3242" i="7"/>
  <c r="H3242" i="7"/>
  <c r="J3242" i="7" s="1"/>
  <c r="G3242" i="7"/>
  <c r="M3241" i="7"/>
  <c r="I3241" i="7"/>
  <c r="H3241" i="7"/>
  <c r="J3241" i="7" s="1"/>
  <c r="G3241" i="7"/>
  <c r="M3240" i="7"/>
  <c r="I3240" i="7"/>
  <c r="H3240" i="7"/>
  <c r="J3240" i="7" s="1"/>
  <c r="G3240" i="7"/>
  <c r="M3239" i="7"/>
  <c r="I3239" i="7"/>
  <c r="H3239" i="7"/>
  <c r="J3239" i="7" s="1"/>
  <c r="G3239" i="7"/>
  <c r="M3238" i="7"/>
  <c r="I3238" i="7"/>
  <c r="H3238" i="7"/>
  <c r="J3238" i="7" s="1"/>
  <c r="G3238" i="7"/>
  <c r="M3237" i="7"/>
  <c r="I3237" i="7"/>
  <c r="H3237" i="7"/>
  <c r="J3237" i="7" s="1"/>
  <c r="G3237" i="7"/>
  <c r="M3236" i="7"/>
  <c r="I3236" i="7"/>
  <c r="H3236" i="7"/>
  <c r="J3236" i="7" s="1"/>
  <c r="G3236" i="7"/>
  <c r="M3235" i="7"/>
  <c r="I3235" i="7"/>
  <c r="H3235" i="7"/>
  <c r="J3235" i="7" s="1"/>
  <c r="G3235" i="7"/>
  <c r="M3234" i="7"/>
  <c r="I3234" i="7"/>
  <c r="H3234" i="7"/>
  <c r="J3234" i="7" s="1"/>
  <c r="G3234" i="7"/>
  <c r="M3233" i="7"/>
  <c r="I3233" i="7"/>
  <c r="H3233" i="7"/>
  <c r="J3233" i="7" s="1"/>
  <c r="G3233" i="7"/>
  <c r="M3232" i="7"/>
  <c r="I3232" i="7"/>
  <c r="H3232" i="7"/>
  <c r="J3232" i="7" s="1"/>
  <c r="G3232" i="7"/>
  <c r="M3231" i="7"/>
  <c r="I3231" i="7"/>
  <c r="H3231" i="7"/>
  <c r="J3231" i="7" s="1"/>
  <c r="G3231" i="7"/>
  <c r="M3230" i="7"/>
  <c r="I3230" i="7"/>
  <c r="H3230" i="7"/>
  <c r="J3230" i="7" s="1"/>
  <c r="G3230" i="7"/>
  <c r="M3229" i="7"/>
  <c r="I3229" i="7"/>
  <c r="H3229" i="7"/>
  <c r="J3229" i="7" s="1"/>
  <c r="G3229" i="7"/>
  <c r="M3228" i="7"/>
  <c r="I3228" i="7"/>
  <c r="H3228" i="7"/>
  <c r="J3228" i="7" s="1"/>
  <c r="G3228" i="7"/>
  <c r="M3227" i="7"/>
  <c r="I3227" i="7"/>
  <c r="H3227" i="7"/>
  <c r="J3227" i="7" s="1"/>
  <c r="G3227" i="7"/>
  <c r="M3226" i="7"/>
  <c r="I3226" i="7"/>
  <c r="H3226" i="7"/>
  <c r="J3226" i="7" s="1"/>
  <c r="G3226" i="7"/>
  <c r="M3225" i="7"/>
  <c r="I3225" i="7"/>
  <c r="H3225" i="7"/>
  <c r="J3225" i="7" s="1"/>
  <c r="G3225" i="7"/>
  <c r="M3224" i="7"/>
  <c r="I3224" i="7"/>
  <c r="H3224" i="7"/>
  <c r="J3224" i="7" s="1"/>
  <c r="G3224" i="7"/>
  <c r="M3223" i="7"/>
  <c r="I3223" i="7"/>
  <c r="H3223" i="7"/>
  <c r="J3223" i="7" s="1"/>
  <c r="G3223" i="7"/>
  <c r="M3222" i="7"/>
  <c r="I3222" i="7"/>
  <c r="H3222" i="7"/>
  <c r="J3222" i="7" s="1"/>
  <c r="G3222" i="7"/>
  <c r="M3221" i="7"/>
  <c r="I3221" i="7"/>
  <c r="H3221" i="7"/>
  <c r="J3221" i="7" s="1"/>
  <c r="G3221" i="7"/>
  <c r="M3220" i="7"/>
  <c r="I3220" i="7"/>
  <c r="H3220" i="7"/>
  <c r="J3220" i="7" s="1"/>
  <c r="G3220" i="7"/>
  <c r="M3219" i="7"/>
  <c r="I3219" i="7"/>
  <c r="H3219" i="7"/>
  <c r="J3219" i="7" s="1"/>
  <c r="G3219" i="7"/>
  <c r="M3218" i="7"/>
  <c r="I3218" i="7"/>
  <c r="H3218" i="7"/>
  <c r="J3218" i="7" s="1"/>
  <c r="G3218" i="7"/>
  <c r="M3217" i="7"/>
  <c r="I3217" i="7"/>
  <c r="H3217" i="7"/>
  <c r="J3217" i="7" s="1"/>
  <c r="G3217" i="7"/>
  <c r="M3216" i="7"/>
  <c r="I3216" i="7"/>
  <c r="H3216" i="7"/>
  <c r="J3216" i="7" s="1"/>
  <c r="G3216" i="7"/>
  <c r="M3215" i="7"/>
  <c r="I3215" i="7"/>
  <c r="H3215" i="7"/>
  <c r="J3215" i="7" s="1"/>
  <c r="G3215" i="7"/>
  <c r="M3214" i="7"/>
  <c r="I3214" i="7"/>
  <c r="H3214" i="7"/>
  <c r="J3214" i="7" s="1"/>
  <c r="G3214" i="7"/>
  <c r="M3213" i="7"/>
  <c r="I3213" i="7"/>
  <c r="H3213" i="7"/>
  <c r="J3213" i="7" s="1"/>
  <c r="G3213" i="7"/>
  <c r="M3212" i="7"/>
  <c r="I3212" i="7"/>
  <c r="H3212" i="7"/>
  <c r="J3212" i="7" s="1"/>
  <c r="G3212" i="7"/>
  <c r="M3211" i="7"/>
  <c r="I3211" i="7"/>
  <c r="H3211" i="7"/>
  <c r="J3211" i="7" s="1"/>
  <c r="G3211" i="7"/>
  <c r="M3210" i="7"/>
  <c r="I3210" i="7"/>
  <c r="H3210" i="7"/>
  <c r="J3210" i="7" s="1"/>
  <c r="G3210" i="7"/>
  <c r="M3209" i="7"/>
  <c r="I3209" i="7"/>
  <c r="H3209" i="7"/>
  <c r="J3209" i="7" s="1"/>
  <c r="G3209" i="7"/>
  <c r="M3208" i="7"/>
  <c r="I3208" i="7"/>
  <c r="H3208" i="7"/>
  <c r="J3208" i="7" s="1"/>
  <c r="G3208" i="7"/>
  <c r="M3207" i="7"/>
  <c r="I3207" i="7"/>
  <c r="H3207" i="7"/>
  <c r="J3207" i="7" s="1"/>
  <c r="G3207" i="7"/>
  <c r="M3206" i="7"/>
  <c r="I3206" i="7"/>
  <c r="H3206" i="7"/>
  <c r="J3206" i="7" s="1"/>
  <c r="G3206" i="7"/>
  <c r="M3205" i="7"/>
  <c r="I3205" i="7"/>
  <c r="H3205" i="7"/>
  <c r="J3205" i="7" s="1"/>
  <c r="G3205" i="7"/>
  <c r="M3204" i="7"/>
  <c r="I3204" i="7"/>
  <c r="H3204" i="7"/>
  <c r="J3204" i="7" s="1"/>
  <c r="G3204" i="7"/>
  <c r="M3203" i="7"/>
  <c r="I3203" i="7"/>
  <c r="H3203" i="7"/>
  <c r="J3203" i="7" s="1"/>
  <c r="G3203" i="7"/>
  <c r="M3202" i="7"/>
  <c r="I3202" i="7"/>
  <c r="H3202" i="7"/>
  <c r="J3202" i="7" s="1"/>
  <c r="G3202" i="7"/>
  <c r="M3201" i="7"/>
  <c r="I3201" i="7"/>
  <c r="H3201" i="7"/>
  <c r="J3201" i="7" s="1"/>
  <c r="G3201" i="7"/>
  <c r="M3200" i="7"/>
  <c r="I3200" i="7"/>
  <c r="H3200" i="7"/>
  <c r="J3200" i="7" s="1"/>
  <c r="G3200" i="7"/>
  <c r="M3199" i="7"/>
  <c r="I3199" i="7"/>
  <c r="H3199" i="7"/>
  <c r="J3199" i="7" s="1"/>
  <c r="G3199" i="7"/>
  <c r="M3198" i="7"/>
  <c r="I3198" i="7"/>
  <c r="H3198" i="7"/>
  <c r="J3198" i="7" s="1"/>
  <c r="G3198" i="7"/>
  <c r="M3197" i="7"/>
  <c r="I3197" i="7"/>
  <c r="H3197" i="7"/>
  <c r="J3197" i="7" s="1"/>
  <c r="G3197" i="7"/>
  <c r="M3196" i="7"/>
  <c r="I3196" i="7"/>
  <c r="H3196" i="7"/>
  <c r="J3196" i="7" s="1"/>
  <c r="G3196" i="7"/>
  <c r="M3195" i="7"/>
  <c r="I3195" i="7"/>
  <c r="H3195" i="7"/>
  <c r="J3195" i="7" s="1"/>
  <c r="G3195" i="7"/>
  <c r="M3194" i="7"/>
  <c r="I3194" i="7"/>
  <c r="H3194" i="7"/>
  <c r="J3194" i="7" s="1"/>
  <c r="G3194" i="7"/>
  <c r="M3193" i="7"/>
  <c r="I3193" i="7"/>
  <c r="H3193" i="7"/>
  <c r="J3193" i="7" s="1"/>
  <c r="G3193" i="7"/>
  <c r="M3192" i="7"/>
  <c r="I3192" i="7"/>
  <c r="H3192" i="7"/>
  <c r="J3192" i="7" s="1"/>
  <c r="G3192" i="7"/>
  <c r="M3191" i="7"/>
  <c r="I3191" i="7"/>
  <c r="H3191" i="7"/>
  <c r="J3191" i="7" s="1"/>
  <c r="G3191" i="7"/>
  <c r="M3190" i="7"/>
  <c r="I3190" i="7"/>
  <c r="H3190" i="7"/>
  <c r="J3190" i="7" s="1"/>
  <c r="G3190" i="7"/>
  <c r="M3189" i="7"/>
  <c r="I3189" i="7"/>
  <c r="H3189" i="7"/>
  <c r="J3189" i="7" s="1"/>
  <c r="G3189" i="7"/>
  <c r="M3188" i="7"/>
  <c r="I3188" i="7"/>
  <c r="H3188" i="7"/>
  <c r="J3188" i="7" s="1"/>
  <c r="G3188" i="7"/>
  <c r="M3187" i="7"/>
  <c r="I3187" i="7"/>
  <c r="H3187" i="7"/>
  <c r="J3187" i="7" s="1"/>
  <c r="G3187" i="7"/>
  <c r="M3186" i="7"/>
  <c r="I3186" i="7"/>
  <c r="H3186" i="7"/>
  <c r="J3186" i="7" s="1"/>
  <c r="G3186" i="7"/>
  <c r="M3185" i="7"/>
  <c r="I3185" i="7"/>
  <c r="H3185" i="7"/>
  <c r="J3185" i="7" s="1"/>
  <c r="G3185" i="7"/>
  <c r="M3184" i="7"/>
  <c r="I3184" i="7"/>
  <c r="H3184" i="7"/>
  <c r="J3184" i="7" s="1"/>
  <c r="G3184" i="7"/>
  <c r="M3183" i="7"/>
  <c r="I3183" i="7"/>
  <c r="H3183" i="7"/>
  <c r="J3183" i="7" s="1"/>
  <c r="G3183" i="7"/>
  <c r="M3182" i="7"/>
  <c r="I3182" i="7"/>
  <c r="H3182" i="7"/>
  <c r="J3182" i="7" s="1"/>
  <c r="G3182" i="7"/>
  <c r="M3181" i="7"/>
  <c r="I3181" i="7"/>
  <c r="H3181" i="7"/>
  <c r="J3181" i="7" s="1"/>
  <c r="G3181" i="7"/>
  <c r="M3180" i="7"/>
  <c r="I3180" i="7"/>
  <c r="H3180" i="7"/>
  <c r="J3180" i="7" s="1"/>
  <c r="G3180" i="7"/>
  <c r="M3179" i="7"/>
  <c r="I3179" i="7"/>
  <c r="H3179" i="7"/>
  <c r="J3179" i="7" s="1"/>
  <c r="G3179" i="7"/>
  <c r="M3178" i="7"/>
  <c r="I3178" i="7"/>
  <c r="H3178" i="7"/>
  <c r="J3178" i="7" s="1"/>
  <c r="G3178" i="7"/>
  <c r="M3177" i="7"/>
  <c r="I3177" i="7"/>
  <c r="H14" i="4" s="1"/>
  <c r="H3177" i="7"/>
  <c r="J3177" i="7" s="1"/>
  <c r="G3177" i="7"/>
  <c r="M3176" i="7"/>
  <c r="I3176" i="7"/>
  <c r="H3176" i="7"/>
  <c r="J3176" i="7" s="1"/>
  <c r="G3176" i="7"/>
  <c r="M3175" i="7"/>
  <c r="I3175" i="7"/>
  <c r="H3175" i="7"/>
  <c r="J3175" i="7" s="1"/>
  <c r="G3175" i="7"/>
  <c r="M3174" i="7"/>
  <c r="I3174" i="7"/>
  <c r="H3174" i="7"/>
  <c r="J3174" i="7" s="1"/>
  <c r="G3174" i="7"/>
  <c r="M3173" i="7"/>
  <c r="I3173" i="7"/>
  <c r="H3173" i="7"/>
  <c r="J3173" i="7" s="1"/>
  <c r="G3173" i="7"/>
  <c r="M3172" i="7"/>
  <c r="I3172" i="7"/>
  <c r="H3172" i="7"/>
  <c r="J3172" i="7" s="1"/>
  <c r="G3172" i="7"/>
  <c r="M3171" i="7"/>
  <c r="I3171" i="7"/>
  <c r="H3171" i="7"/>
  <c r="J3171" i="7" s="1"/>
  <c r="G3171" i="7"/>
  <c r="M3170" i="7"/>
  <c r="I3170" i="7"/>
  <c r="H3170" i="7"/>
  <c r="J3170" i="7" s="1"/>
  <c r="G3170" i="7"/>
  <c r="M3169" i="7"/>
  <c r="I3169" i="7"/>
  <c r="H3169" i="7"/>
  <c r="J3169" i="7" s="1"/>
  <c r="G3169" i="7"/>
  <c r="M3168" i="7"/>
  <c r="I3168" i="7"/>
  <c r="H3168" i="7"/>
  <c r="J3168" i="7" s="1"/>
  <c r="G3168" i="7"/>
  <c r="M3167" i="7"/>
  <c r="I3167" i="7"/>
  <c r="H3167" i="7"/>
  <c r="J3167" i="7" s="1"/>
  <c r="G3167" i="7"/>
  <c r="M3166" i="7"/>
  <c r="I3166" i="7"/>
  <c r="H3166" i="7"/>
  <c r="J3166" i="7" s="1"/>
  <c r="G3166" i="7"/>
  <c r="M3165" i="7"/>
  <c r="I3165" i="7"/>
  <c r="H3165" i="7"/>
  <c r="J3165" i="7" s="1"/>
  <c r="G3165" i="7"/>
  <c r="M3164" i="7"/>
  <c r="I3164" i="7"/>
  <c r="H3164" i="7"/>
  <c r="J3164" i="7" s="1"/>
  <c r="G3164" i="7"/>
  <c r="M3163" i="7"/>
  <c r="I3163" i="7"/>
  <c r="H3163" i="7"/>
  <c r="J3163" i="7" s="1"/>
  <c r="G3163" i="7"/>
  <c r="M3162" i="7"/>
  <c r="I3162" i="7"/>
  <c r="H3162" i="7"/>
  <c r="J3162" i="7" s="1"/>
  <c r="G3162" i="7"/>
  <c r="M3161" i="7"/>
  <c r="I3161" i="7"/>
  <c r="H3161" i="7"/>
  <c r="J3161" i="7" s="1"/>
  <c r="G3161" i="7"/>
  <c r="M3160" i="7"/>
  <c r="I3160" i="7"/>
  <c r="H3160" i="7"/>
  <c r="J3160" i="7" s="1"/>
  <c r="G3160" i="7"/>
  <c r="M3159" i="7"/>
  <c r="I3159" i="7"/>
  <c r="H3159" i="7"/>
  <c r="J3159" i="7" s="1"/>
  <c r="G3159" i="7"/>
  <c r="M3158" i="7"/>
  <c r="I3158" i="7"/>
  <c r="H3158" i="7"/>
  <c r="J3158" i="7" s="1"/>
  <c r="G3158" i="7"/>
  <c r="M3157" i="7"/>
  <c r="I3157" i="7"/>
  <c r="H4" i="4" s="1"/>
  <c r="H3157" i="7"/>
  <c r="J3157" i="7" s="1"/>
  <c r="G3157" i="7"/>
  <c r="M3156" i="7"/>
  <c r="I3156" i="7"/>
  <c r="H3156" i="7"/>
  <c r="J3156" i="7" s="1"/>
  <c r="G3156" i="7"/>
  <c r="M3155" i="7"/>
  <c r="I3155" i="7"/>
  <c r="H3155" i="7"/>
  <c r="J3155" i="7" s="1"/>
  <c r="G3155" i="7"/>
  <c r="M3154" i="7"/>
  <c r="I3154" i="7"/>
  <c r="H3154" i="7"/>
  <c r="J3154" i="7" s="1"/>
  <c r="G3154" i="7"/>
  <c r="M3153" i="7"/>
  <c r="I3153" i="7"/>
  <c r="H3153" i="7"/>
  <c r="J3153" i="7" s="1"/>
  <c r="G3153" i="7"/>
  <c r="M3152" i="7"/>
  <c r="I3152" i="7"/>
  <c r="H3152" i="7"/>
  <c r="J3152" i="7" s="1"/>
  <c r="G3152" i="7"/>
  <c r="M3151" i="7"/>
  <c r="I3151" i="7"/>
  <c r="H3151" i="7"/>
  <c r="J3151" i="7" s="1"/>
  <c r="G3151" i="7"/>
  <c r="M3150" i="7"/>
  <c r="I3150" i="7"/>
  <c r="H3150" i="7"/>
  <c r="J3150" i="7" s="1"/>
  <c r="G3150" i="7"/>
  <c r="M3149" i="7"/>
  <c r="I3149" i="7"/>
  <c r="H3149" i="7"/>
  <c r="J3149" i="7" s="1"/>
  <c r="G3149" i="7"/>
  <c r="M3148" i="7"/>
  <c r="I3148" i="7"/>
  <c r="H3148" i="7"/>
  <c r="J3148" i="7" s="1"/>
  <c r="G3148" i="7"/>
  <c r="M3147" i="7"/>
  <c r="I3147" i="7"/>
  <c r="H3147" i="7"/>
  <c r="J3147" i="7" s="1"/>
  <c r="G3147" i="7"/>
  <c r="M3146" i="7"/>
  <c r="I3146" i="7"/>
  <c r="H3146" i="7"/>
  <c r="J3146" i="7" s="1"/>
  <c r="G3146" i="7"/>
  <c r="M3145" i="7"/>
  <c r="I3145" i="7"/>
  <c r="H3145" i="7"/>
  <c r="J3145" i="7" s="1"/>
  <c r="G3145" i="7"/>
  <c r="M3144" i="7"/>
  <c r="I3144" i="7"/>
  <c r="H3144" i="7"/>
  <c r="J3144" i="7" s="1"/>
  <c r="G3144" i="7"/>
  <c r="M3143" i="7"/>
  <c r="I3143" i="7"/>
  <c r="H3143" i="7"/>
  <c r="J3143" i="7" s="1"/>
  <c r="G3143" i="7"/>
  <c r="M3142" i="7"/>
  <c r="I3142" i="7"/>
  <c r="H3142" i="7"/>
  <c r="J3142" i="7" s="1"/>
  <c r="G3142" i="7"/>
  <c r="M3141" i="7"/>
  <c r="I3141" i="7"/>
  <c r="H3141" i="7"/>
  <c r="J3141" i="7" s="1"/>
  <c r="G3141" i="7"/>
  <c r="M3140" i="7"/>
  <c r="I3140" i="7"/>
  <c r="H3140" i="7"/>
  <c r="J3140" i="7" s="1"/>
  <c r="G3140" i="7"/>
  <c r="M3139" i="7"/>
  <c r="I3139" i="7"/>
  <c r="H3139" i="7"/>
  <c r="J3139" i="7" s="1"/>
  <c r="G3139" i="7"/>
  <c r="M3138" i="7"/>
  <c r="I3138" i="7"/>
  <c r="H3138" i="7"/>
  <c r="J3138" i="7" s="1"/>
  <c r="G3138" i="7"/>
  <c r="M3137" i="7"/>
  <c r="I3137" i="7"/>
  <c r="H3137" i="7"/>
  <c r="J3137" i="7" s="1"/>
  <c r="G3137" i="7"/>
  <c r="M3136" i="7"/>
  <c r="I3136" i="7"/>
  <c r="H3136" i="7"/>
  <c r="J3136" i="7" s="1"/>
  <c r="G3136" i="7"/>
  <c r="M3135" i="7"/>
  <c r="I3135" i="7"/>
  <c r="H3135" i="7"/>
  <c r="J3135" i="7" s="1"/>
  <c r="G3135" i="7"/>
  <c r="M3134" i="7"/>
  <c r="I3134" i="7"/>
  <c r="H3134" i="7"/>
  <c r="J3134" i="7" s="1"/>
  <c r="G3134" i="7"/>
  <c r="M3133" i="7"/>
  <c r="I3133" i="7"/>
  <c r="H3133" i="7"/>
  <c r="J3133" i="7" s="1"/>
  <c r="G3133" i="7"/>
  <c r="M3132" i="7"/>
  <c r="I3132" i="7"/>
  <c r="H3132" i="7"/>
  <c r="J3132" i="7" s="1"/>
  <c r="G3132" i="7"/>
  <c r="M3131" i="7"/>
  <c r="I3131" i="7"/>
  <c r="H3131" i="7"/>
  <c r="J3131" i="7" s="1"/>
  <c r="G3131" i="7"/>
  <c r="M3130" i="7"/>
  <c r="I3130" i="7"/>
  <c r="H3130" i="7"/>
  <c r="J3130" i="7" s="1"/>
  <c r="G3130" i="7"/>
  <c r="M3129" i="7"/>
  <c r="I3129" i="7"/>
  <c r="H3129" i="7"/>
  <c r="J3129" i="7" s="1"/>
  <c r="G3129" i="7"/>
  <c r="M3128" i="7"/>
  <c r="I3128" i="7"/>
  <c r="H3128" i="7"/>
  <c r="J3128" i="7" s="1"/>
  <c r="G3128" i="7"/>
  <c r="M3127" i="7"/>
  <c r="I3127" i="7"/>
  <c r="H3127" i="7"/>
  <c r="J3127" i="7" s="1"/>
  <c r="G3127" i="7"/>
  <c r="M3126" i="7"/>
  <c r="I3126" i="7"/>
  <c r="H3126" i="7"/>
  <c r="J3126" i="7" s="1"/>
  <c r="G3126" i="7"/>
  <c r="M3125" i="7"/>
  <c r="I3125" i="7"/>
  <c r="H3125" i="7"/>
  <c r="J3125" i="7" s="1"/>
  <c r="G3125" i="7"/>
  <c r="M3124" i="7"/>
  <c r="I3124" i="7"/>
  <c r="H3124" i="7"/>
  <c r="J3124" i="7" s="1"/>
  <c r="G3124" i="7"/>
  <c r="M3123" i="7"/>
  <c r="I3123" i="7"/>
  <c r="H3123" i="7"/>
  <c r="J3123" i="7" s="1"/>
  <c r="G3123" i="7"/>
  <c r="M3122" i="7"/>
  <c r="I3122" i="7"/>
  <c r="H3122" i="7"/>
  <c r="J3122" i="7" s="1"/>
  <c r="G3122" i="7"/>
  <c r="M3121" i="7"/>
  <c r="I3121" i="7"/>
  <c r="H3121" i="7"/>
  <c r="J3121" i="7" s="1"/>
  <c r="G3121" i="7"/>
  <c r="M3120" i="7"/>
  <c r="I3120" i="7"/>
  <c r="H3120" i="7"/>
  <c r="J3120" i="7" s="1"/>
  <c r="G3120" i="7"/>
  <c r="M3119" i="7"/>
  <c r="I3119" i="7"/>
  <c r="H3119" i="7"/>
  <c r="J3119" i="7" s="1"/>
  <c r="G3119" i="7"/>
  <c r="M3118" i="7"/>
  <c r="I3118" i="7"/>
  <c r="H3118" i="7"/>
  <c r="J3118" i="7" s="1"/>
  <c r="G3118" i="7"/>
  <c r="M3117" i="7"/>
  <c r="I3117" i="7"/>
  <c r="H3117" i="7"/>
  <c r="J3117" i="7" s="1"/>
  <c r="G3117" i="7"/>
  <c r="M3116" i="7"/>
  <c r="I3116" i="7"/>
  <c r="H3116" i="7"/>
  <c r="J3116" i="7" s="1"/>
  <c r="G3116" i="7"/>
  <c r="M3115" i="7"/>
  <c r="I3115" i="7"/>
  <c r="H3115" i="7"/>
  <c r="J3115" i="7" s="1"/>
  <c r="G3115" i="7"/>
  <c r="M3114" i="7"/>
  <c r="I3114" i="7"/>
  <c r="H3114" i="7"/>
  <c r="J3114" i="7" s="1"/>
  <c r="G3114" i="7"/>
  <c r="M3113" i="7"/>
  <c r="I3113" i="7"/>
  <c r="H3113" i="7"/>
  <c r="J3113" i="7" s="1"/>
  <c r="G3113" i="7"/>
  <c r="M3112" i="7"/>
  <c r="I3112" i="7"/>
  <c r="H3112" i="7"/>
  <c r="J3112" i="7" s="1"/>
  <c r="G3112" i="7"/>
  <c r="M3111" i="7"/>
  <c r="I3111" i="7"/>
  <c r="H3111" i="7"/>
  <c r="J3111" i="7" s="1"/>
  <c r="G3111" i="7"/>
  <c r="M3110" i="7"/>
  <c r="I3110" i="7"/>
  <c r="H3110" i="7"/>
  <c r="J3110" i="7" s="1"/>
  <c r="G3110" i="7"/>
  <c r="M3109" i="7"/>
  <c r="I3109" i="7"/>
  <c r="H3109" i="7"/>
  <c r="J3109" i="7" s="1"/>
  <c r="G3109" i="7"/>
  <c r="M3108" i="7"/>
  <c r="I3108" i="7"/>
  <c r="H3108" i="7"/>
  <c r="J3108" i="7" s="1"/>
  <c r="G3108" i="7"/>
  <c r="M3107" i="7"/>
  <c r="I3107" i="7"/>
  <c r="H3107" i="7"/>
  <c r="J3107" i="7" s="1"/>
  <c r="G3107" i="7"/>
  <c r="M3106" i="7"/>
  <c r="I3106" i="7"/>
  <c r="H3106" i="7"/>
  <c r="J3106" i="7" s="1"/>
  <c r="G3106" i="7"/>
  <c r="M3105" i="7"/>
  <c r="I3105" i="7"/>
  <c r="H3105" i="7"/>
  <c r="J3105" i="7" s="1"/>
  <c r="G3105" i="7"/>
  <c r="M3104" i="7"/>
  <c r="I3104" i="7"/>
  <c r="H3104" i="7"/>
  <c r="J3104" i="7" s="1"/>
  <c r="G3104" i="7"/>
  <c r="M3103" i="7"/>
  <c r="I3103" i="7"/>
  <c r="H3103" i="7"/>
  <c r="J3103" i="7" s="1"/>
  <c r="G3103" i="7"/>
  <c r="M3102" i="7"/>
  <c r="I3102" i="7"/>
  <c r="H3102" i="7"/>
  <c r="J3102" i="7" s="1"/>
  <c r="G3102" i="7"/>
  <c r="M3101" i="7"/>
  <c r="I3101" i="7"/>
  <c r="H3101" i="7"/>
  <c r="J3101" i="7" s="1"/>
  <c r="G3101" i="7"/>
  <c r="M3100" i="7"/>
  <c r="I3100" i="7"/>
  <c r="H3100" i="7"/>
  <c r="J3100" i="7" s="1"/>
  <c r="G3100" i="7"/>
  <c r="M3099" i="7"/>
  <c r="I3099" i="7"/>
  <c r="H3099" i="7"/>
  <c r="J3099" i="7" s="1"/>
  <c r="G3099" i="7"/>
  <c r="M3098" i="7"/>
  <c r="I3098" i="7"/>
  <c r="H3098" i="7"/>
  <c r="J3098" i="7" s="1"/>
  <c r="G3098" i="7"/>
  <c r="M3097" i="7"/>
  <c r="I3097" i="7"/>
  <c r="H3097" i="7"/>
  <c r="J3097" i="7" s="1"/>
  <c r="G3097" i="7"/>
  <c r="M3096" i="7"/>
  <c r="I3096" i="7"/>
  <c r="H3096" i="7"/>
  <c r="J3096" i="7" s="1"/>
  <c r="G3096" i="7"/>
  <c r="M3095" i="7"/>
  <c r="I3095" i="7"/>
  <c r="H3095" i="7"/>
  <c r="J3095" i="7" s="1"/>
  <c r="G3095" i="7"/>
  <c r="M3094" i="7"/>
  <c r="I3094" i="7"/>
  <c r="H3094" i="7"/>
  <c r="J3094" i="7" s="1"/>
  <c r="G3094" i="7"/>
  <c r="M3093" i="7"/>
  <c r="I3093" i="7"/>
  <c r="H3093" i="7"/>
  <c r="J3093" i="7" s="1"/>
  <c r="G3093" i="7"/>
  <c r="M3092" i="7"/>
  <c r="I3092" i="7"/>
  <c r="H3092" i="7"/>
  <c r="J3092" i="7" s="1"/>
  <c r="G3092" i="7"/>
  <c r="M3091" i="7"/>
  <c r="I3091" i="7"/>
  <c r="H3091" i="7"/>
  <c r="J3091" i="7" s="1"/>
  <c r="G3091" i="7"/>
  <c r="M3090" i="7"/>
  <c r="I3090" i="7"/>
  <c r="H3090" i="7"/>
  <c r="J3090" i="7" s="1"/>
  <c r="G3090" i="7"/>
  <c r="M3089" i="7"/>
  <c r="I3089" i="7"/>
  <c r="H3089" i="7"/>
  <c r="J3089" i="7" s="1"/>
  <c r="G3089" i="7"/>
  <c r="M3088" i="7"/>
  <c r="I3088" i="7"/>
  <c r="H3088" i="7"/>
  <c r="J3088" i="7" s="1"/>
  <c r="G3088" i="7"/>
  <c r="M3087" i="7"/>
  <c r="I3087" i="7"/>
  <c r="H3087" i="7"/>
  <c r="J3087" i="7" s="1"/>
  <c r="G3087" i="7"/>
  <c r="M3086" i="7"/>
  <c r="I3086" i="7"/>
  <c r="H3086" i="7"/>
  <c r="J3086" i="7" s="1"/>
  <c r="G3086" i="7"/>
  <c r="M3085" i="7"/>
  <c r="I3085" i="7"/>
  <c r="H3085" i="7"/>
  <c r="J3085" i="7" s="1"/>
  <c r="G3085" i="7"/>
  <c r="M3084" i="7"/>
  <c r="I3084" i="7"/>
  <c r="H3084" i="7"/>
  <c r="J3084" i="7" s="1"/>
  <c r="G3084" i="7"/>
  <c r="M3083" i="7"/>
  <c r="I3083" i="7"/>
  <c r="H3083" i="7"/>
  <c r="J3083" i="7" s="1"/>
  <c r="G3083" i="7"/>
  <c r="M3082" i="7"/>
  <c r="I3082" i="7"/>
  <c r="H3082" i="7"/>
  <c r="J3082" i="7" s="1"/>
  <c r="G3082" i="7"/>
  <c r="M3081" i="7"/>
  <c r="I3081" i="7"/>
  <c r="H3081" i="7"/>
  <c r="J3081" i="7" s="1"/>
  <c r="G3081" i="7"/>
  <c r="M3080" i="7"/>
  <c r="I3080" i="7"/>
  <c r="H3080" i="7"/>
  <c r="J3080" i="7" s="1"/>
  <c r="G3080" i="7"/>
  <c r="M3079" i="7"/>
  <c r="I3079" i="7"/>
  <c r="H3079" i="7"/>
  <c r="J3079" i="7" s="1"/>
  <c r="G3079" i="7"/>
  <c r="M3078" i="7"/>
  <c r="I3078" i="7"/>
  <c r="H3078" i="7"/>
  <c r="J3078" i="7" s="1"/>
  <c r="G3078" i="7"/>
  <c r="M3077" i="7"/>
  <c r="I3077" i="7"/>
  <c r="H3077" i="7"/>
  <c r="J3077" i="7" s="1"/>
  <c r="G3077" i="7"/>
  <c r="M3076" i="7"/>
  <c r="I3076" i="7"/>
  <c r="H3076" i="7"/>
  <c r="J3076" i="7" s="1"/>
  <c r="G3076" i="7"/>
  <c r="M3075" i="7"/>
  <c r="I3075" i="7"/>
  <c r="H3075" i="7"/>
  <c r="J3075" i="7" s="1"/>
  <c r="G3075" i="7"/>
  <c r="M3074" i="7"/>
  <c r="I3074" i="7"/>
  <c r="H3074" i="7"/>
  <c r="J3074" i="7" s="1"/>
  <c r="G3074" i="7"/>
  <c r="M3073" i="7"/>
  <c r="I3073" i="7"/>
  <c r="H3073" i="7"/>
  <c r="J3073" i="7" s="1"/>
  <c r="G3073" i="7"/>
  <c r="M3072" i="7"/>
  <c r="I3072" i="7"/>
  <c r="H3072" i="7"/>
  <c r="J3072" i="7" s="1"/>
  <c r="G3072" i="7"/>
  <c r="M3071" i="7"/>
  <c r="I3071" i="7"/>
  <c r="H3071" i="7"/>
  <c r="J3071" i="7" s="1"/>
  <c r="G3071" i="7"/>
  <c r="M3070" i="7"/>
  <c r="I3070" i="7"/>
  <c r="H3070" i="7"/>
  <c r="J3070" i="7" s="1"/>
  <c r="G3070" i="7"/>
  <c r="M3069" i="7"/>
  <c r="I3069" i="7"/>
  <c r="H3069" i="7"/>
  <c r="J3069" i="7" s="1"/>
  <c r="G3069" i="7"/>
  <c r="M3068" i="7"/>
  <c r="I3068" i="7"/>
  <c r="H3068" i="7"/>
  <c r="J3068" i="7" s="1"/>
  <c r="G3068" i="7"/>
  <c r="M3067" i="7"/>
  <c r="I3067" i="7"/>
  <c r="H3067" i="7"/>
  <c r="J3067" i="7" s="1"/>
  <c r="G3067" i="7"/>
  <c r="M3066" i="7"/>
  <c r="I3066" i="7"/>
  <c r="H3066" i="7"/>
  <c r="J3066" i="7" s="1"/>
  <c r="G3066" i="7"/>
  <c r="M3065" i="7"/>
  <c r="I3065" i="7"/>
  <c r="H3065" i="7"/>
  <c r="J3065" i="7" s="1"/>
  <c r="G3065" i="7"/>
  <c r="M3064" i="7"/>
  <c r="I3064" i="7"/>
  <c r="H3064" i="7"/>
  <c r="J3064" i="7" s="1"/>
  <c r="G3064" i="7"/>
  <c r="M3063" i="7"/>
  <c r="I3063" i="7"/>
  <c r="H3063" i="7"/>
  <c r="J3063" i="7" s="1"/>
  <c r="G3063" i="7"/>
  <c r="M3062" i="7"/>
  <c r="I3062" i="7"/>
  <c r="H3062" i="7"/>
  <c r="J3062" i="7" s="1"/>
  <c r="G3062" i="7"/>
  <c r="M3061" i="7"/>
  <c r="I3061" i="7"/>
  <c r="H3061" i="7"/>
  <c r="J3061" i="7" s="1"/>
  <c r="G3061" i="7"/>
  <c r="M3060" i="7"/>
  <c r="I3060" i="7"/>
  <c r="H3060" i="7"/>
  <c r="J3060" i="7" s="1"/>
  <c r="G3060" i="7"/>
  <c r="M3059" i="7"/>
  <c r="I3059" i="7"/>
  <c r="H3059" i="7"/>
  <c r="J3059" i="7" s="1"/>
  <c r="G3059" i="7"/>
  <c r="M3058" i="7"/>
  <c r="I3058" i="7"/>
  <c r="H3058" i="7"/>
  <c r="J3058" i="7" s="1"/>
  <c r="G3058" i="7"/>
  <c r="M3057" i="7"/>
  <c r="I3057" i="7"/>
  <c r="H3057" i="7"/>
  <c r="J3057" i="7" s="1"/>
  <c r="G3057" i="7"/>
  <c r="M3056" i="7"/>
  <c r="I3056" i="7"/>
  <c r="H3056" i="7"/>
  <c r="J3056" i="7" s="1"/>
  <c r="G3056" i="7"/>
  <c r="M3055" i="7"/>
  <c r="I3055" i="7"/>
  <c r="H3055" i="7"/>
  <c r="J3055" i="7" s="1"/>
  <c r="G3055" i="7"/>
  <c r="M3054" i="7"/>
  <c r="I3054" i="7"/>
  <c r="H3054" i="7"/>
  <c r="J3054" i="7" s="1"/>
  <c r="G3054" i="7"/>
  <c r="M3053" i="7"/>
  <c r="I3053" i="7"/>
  <c r="H3053" i="7"/>
  <c r="J3053" i="7" s="1"/>
  <c r="G3053" i="7"/>
  <c r="M3052" i="7"/>
  <c r="I3052" i="7"/>
  <c r="H3052" i="7"/>
  <c r="J3052" i="7" s="1"/>
  <c r="G3052" i="7"/>
  <c r="M3051" i="7"/>
  <c r="I3051" i="7"/>
  <c r="H3051" i="7"/>
  <c r="J3051" i="7" s="1"/>
  <c r="G3051" i="7"/>
  <c r="M3050" i="7"/>
  <c r="I3050" i="7"/>
  <c r="H3050" i="7"/>
  <c r="J3050" i="7" s="1"/>
  <c r="G3050" i="7"/>
  <c r="M3049" i="7"/>
  <c r="I3049" i="7"/>
  <c r="H3049" i="7"/>
  <c r="J3049" i="7" s="1"/>
  <c r="G3049" i="7"/>
  <c r="M3048" i="7"/>
  <c r="I3048" i="7"/>
  <c r="H3048" i="7"/>
  <c r="J3048" i="7" s="1"/>
  <c r="G3048" i="7"/>
  <c r="M3047" i="7"/>
  <c r="I3047" i="7"/>
  <c r="H3047" i="7"/>
  <c r="J3047" i="7" s="1"/>
  <c r="G3047" i="7"/>
  <c r="M3046" i="7"/>
  <c r="I3046" i="7"/>
  <c r="H3046" i="7"/>
  <c r="J3046" i="7" s="1"/>
  <c r="G3046" i="7"/>
  <c r="M3045" i="7"/>
  <c r="I3045" i="7"/>
  <c r="H3045" i="7"/>
  <c r="J3045" i="7" s="1"/>
  <c r="G3045" i="7"/>
  <c r="M3044" i="7"/>
  <c r="I3044" i="7"/>
  <c r="H3044" i="7"/>
  <c r="J3044" i="7" s="1"/>
  <c r="G3044" i="7"/>
  <c r="M3043" i="7"/>
  <c r="I3043" i="7"/>
  <c r="H3043" i="7"/>
  <c r="J3043" i="7" s="1"/>
  <c r="G3043" i="7"/>
  <c r="M3042" i="7"/>
  <c r="I3042" i="7"/>
  <c r="H3042" i="7"/>
  <c r="J3042" i="7" s="1"/>
  <c r="G3042" i="7"/>
  <c r="M3041" i="7"/>
  <c r="I3041" i="7"/>
  <c r="H3041" i="7"/>
  <c r="J3041" i="7" s="1"/>
  <c r="G3041" i="7"/>
  <c r="M3040" i="7"/>
  <c r="I3040" i="7"/>
  <c r="H3040" i="7"/>
  <c r="J3040" i="7" s="1"/>
  <c r="G3040" i="7"/>
  <c r="M3039" i="7"/>
  <c r="I3039" i="7"/>
  <c r="H3039" i="7"/>
  <c r="J3039" i="7" s="1"/>
  <c r="G3039" i="7"/>
  <c r="M3038" i="7"/>
  <c r="I3038" i="7"/>
  <c r="H3038" i="7"/>
  <c r="J3038" i="7" s="1"/>
  <c r="G3038" i="7"/>
  <c r="M3037" i="7"/>
  <c r="I3037" i="7"/>
  <c r="H3037" i="7"/>
  <c r="J3037" i="7" s="1"/>
  <c r="G3037" i="7"/>
  <c r="M3036" i="7"/>
  <c r="I3036" i="7"/>
  <c r="H3036" i="7"/>
  <c r="J3036" i="7" s="1"/>
  <c r="G3036" i="7"/>
  <c r="M3035" i="7"/>
  <c r="I3035" i="7"/>
  <c r="H3035" i="7"/>
  <c r="J3035" i="7" s="1"/>
  <c r="G3035" i="7"/>
  <c r="M3034" i="7"/>
  <c r="I3034" i="7"/>
  <c r="H3034" i="7"/>
  <c r="J3034" i="7" s="1"/>
  <c r="G3034" i="7"/>
  <c r="M3033" i="7"/>
  <c r="I3033" i="7"/>
  <c r="H3033" i="7"/>
  <c r="J3033" i="7" s="1"/>
  <c r="G3033" i="7"/>
  <c r="M3032" i="7"/>
  <c r="I3032" i="7"/>
  <c r="H3032" i="7"/>
  <c r="J3032" i="7" s="1"/>
  <c r="G3032" i="7"/>
  <c r="M3031" i="7"/>
  <c r="I3031" i="7"/>
  <c r="H3031" i="7"/>
  <c r="J3031" i="7" s="1"/>
  <c r="G3031" i="7"/>
  <c r="M3030" i="7"/>
  <c r="I3030" i="7"/>
  <c r="H3030" i="7"/>
  <c r="J3030" i="7" s="1"/>
  <c r="G3030" i="7"/>
  <c r="M3029" i="7"/>
  <c r="I3029" i="7"/>
  <c r="H3029" i="7"/>
  <c r="J3029" i="7" s="1"/>
  <c r="G3029" i="7"/>
  <c r="M3028" i="7"/>
  <c r="I3028" i="7"/>
  <c r="H3028" i="7"/>
  <c r="J3028" i="7" s="1"/>
  <c r="G3028" i="7"/>
  <c r="M3027" i="7"/>
  <c r="I3027" i="7"/>
  <c r="H3027" i="7"/>
  <c r="J3027" i="7" s="1"/>
  <c r="G3027" i="7"/>
  <c r="M3026" i="7"/>
  <c r="I3026" i="7"/>
  <c r="H3026" i="7"/>
  <c r="J3026" i="7" s="1"/>
  <c r="G3026" i="7"/>
  <c r="M3025" i="7"/>
  <c r="I3025" i="7"/>
  <c r="H3025" i="7"/>
  <c r="J3025" i="7" s="1"/>
  <c r="G3025" i="7"/>
  <c r="M3024" i="7"/>
  <c r="I3024" i="7"/>
  <c r="H3024" i="7"/>
  <c r="J3024" i="7" s="1"/>
  <c r="G3024" i="7"/>
  <c r="M3023" i="7"/>
  <c r="I3023" i="7"/>
  <c r="H3023" i="7"/>
  <c r="J3023" i="7" s="1"/>
  <c r="G3023" i="7"/>
  <c r="M3022" i="7"/>
  <c r="I3022" i="7"/>
  <c r="H3022" i="7"/>
  <c r="J3022" i="7" s="1"/>
  <c r="G3022" i="7"/>
  <c r="M3021" i="7"/>
  <c r="I3021" i="7"/>
  <c r="H3021" i="7"/>
  <c r="J3021" i="7" s="1"/>
  <c r="G3021" i="7"/>
  <c r="M3020" i="7"/>
  <c r="I3020" i="7"/>
  <c r="H3020" i="7"/>
  <c r="J3020" i="7" s="1"/>
  <c r="G3020" i="7"/>
  <c r="M3019" i="7"/>
  <c r="I3019" i="7"/>
  <c r="H3019" i="7"/>
  <c r="J3019" i="7" s="1"/>
  <c r="G3019" i="7"/>
  <c r="M3018" i="7"/>
  <c r="I3018" i="7"/>
  <c r="H3018" i="7"/>
  <c r="J3018" i="7" s="1"/>
  <c r="G3018" i="7"/>
  <c r="M3017" i="7"/>
  <c r="I3017" i="7"/>
  <c r="H3017" i="7"/>
  <c r="J3017" i="7" s="1"/>
  <c r="G3017" i="7"/>
  <c r="M3016" i="7"/>
  <c r="I3016" i="7"/>
  <c r="H3016" i="7"/>
  <c r="J3016" i="7" s="1"/>
  <c r="G3016" i="7"/>
  <c r="M3015" i="7"/>
  <c r="I3015" i="7"/>
  <c r="H3015" i="7"/>
  <c r="J3015" i="7" s="1"/>
  <c r="G3015" i="7"/>
  <c r="M3014" i="7"/>
  <c r="I3014" i="7"/>
  <c r="H3014" i="7"/>
  <c r="J3014" i="7" s="1"/>
  <c r="G3014" i="7"/>
  <c r="M3013" i="7"/>
  <c r="I3013" i="7"/>
  <c r="H3013" i="7"/>
  <c r="J3013" i="7" s="1"/>
  <c r="G3013" i="7"/>
  <c r="M3012" i="7"/>
  <c r="I3012" i="7"/>
  <c r="H3012" i="7"/>
  <c r="J3012" i="7" s="1"/>
  <c r="G3012" i="7"/>
  <c r="M3011" i="7"/>
  <c r="I3011" i="7"/>
  <c r="H3011" i="7"/>
  <c r="J3011" i="7" s="1"/>
  <c r="G3011" i="7"/>
  <c r="M3010" i="7"/>
  <c r="I3010" i="7"/>
  <c r="H3010" i="7"/>
  <c r="J3010" i="7" s="1"/>
  <c r="G3010" i="7"/>
  <c r="M3009" i="7"/>
  <c r="I3009" i="7"/>
  <c r="H3009" i="7"/>
  <c r="J3009" i="7" s="1"/>
  <c r="G3009" i="7"/>
  <c r="M3008" i="7"/>
  <c r="I3008" i="7"/>
  <c r="H3008" i="7"/>
  <c r="J3008" i="7" s="1"/>
  <c r="G3008" i="7"/>
  <c r="M3007" i="7"/>
  <c r="I3007" i="7"/>
  <c r="H3007" i="7"/>
  <c r="J3007" i="7" s="1"/>
  <c r="G3007" i="7"/>
  <c r="M3006" i="7"/>
  <c r="I3006" i="7"/>
  <c r="H3006" i="7"/>
  <c r="J3006" i="7" s="1"/>
  <c r="G3006" i="7"/>
  <c r="M3005" i="7"/>
  <c r="I3005" i="7"/>
  <c r="H3005" i="7"/>
  <c r="J3005" i="7" s="1"/>
  <c r="G3005" i="7"/>
  <c r="M3004" i="7"/>
  <c r="I3004" i="7"/>
  <c r="H3004" i="7"/>
  <c r="J3004" i="7" s="1"/>
  <c r="G3004" i="7"/>
  <c r="M3003" i="7"/>
  <c r="I3003" i="7"/>
  <c r="H3003" i="7"/>
  <c r="J3003" i="7" s="1"/>
  <c r="G3003" i="7"/>
  <c r="M3002" i="7"/>
  <c r="I3002" i="7"/>
  <c r="H3002" i="7"/>
  <c r="J3002" i="7" s="1"/>
  <c r="G3002" i="7"/>
  <c r="M3001" i="7"/>
  <c r="I3001" i="7"/>
  <c r="H3001" i="7"/>
  <c r="J3001" i="7" s="1"/>
  <c r="G3001" i="7"/>
  <c r="M3000" i="7"/>
  <c r="I3000" i="7"/>
  <c r="H3000" i="7"/>
  <c r="J3000" i="7" s="1"/>
  <c r="G3000" i="7"/>
  <c r="M2999" i="7"/>
  <c r="I2999" i="7"/>
  <c r="H2999" i="7"/>
  <c r="J2999" i="7" s="1"/>
  <c r="G2999" i="7"/>
  <c r="M2998" i="7"/>
  <c r="I2998" i="7"/>
  <c r="H2998" i="7"/>
  <c r="J2998" i="7" s="1"/>
  <c r="G2998" i="7"/>
  <c r="M2997" i="7"/>
  <c r="I2997" i="7"/>
  <c r="H2997" i="7"/>
  <c r="J2997" i="7" s="1"/>
  <c r="G2997" i="7"/>
  <c r="M2996" i="7"/>
  <c r="I2996" i="7"/>
  <c r="H2996" i="7"/>
  <c r="J2996" i="7" s="1"/>
  <c r="G2996" i="7"/>
  <c r="M2995" i="7"/>
  <c r="I2995" i="7"/>
  <c r="H2995" i="7"/>
  <c r="J2995" i="7" s="1"/>
  <c r="G2995" i="7"/>
  <c r="M2994" i="7"/>
  <c r="I2994" i="7"/>
  <c r="H2994" i="7"/>
  <c r="J2994" i="7" s="1"/>
  <c r="G2994" i="7"/>
  <c r="M2993" i="7"/>
  <c r="I2993" i="7"/>
  <c r="H2993" i="7"/>
  <c r="J2993" i="7" s="1"/>
  <c r="G2993" i="7"/>
  <c r="M2992" i="7"/>
  <c r="I2992" i="7"/>
  <c r="H2992" i="7"/>
  <c r="J2992" i="7" s="1"/>
  <c r="G2992" i="7"/>
  <c r="M2991" i="7"/>
  <c r="I2991" i="7"/>
  <c r="H2991" i="7"/>
  <c r="J2991" i="7" s="1"/>
  <c r="G2991" i="7"/>
  <c r="M2990" i="7"/>
  <c r="I2990" i="7"/>
  <c r="H2990" i="7"/>
  <c r="J2990" i="7" s="1"/>
  <c r="G2990" i="7"/>
  <c r="M2989" i="7"/>
  <c r="I2989" i="7"/>
  <c r="H2989" i="7"/>
  <c r="J2989" i="7" s="1"/>
  <c r="G2989" i="7"/>
  <c r="M2988" i="7"/>
  <c r="I2988" i="7"/>
  <c r="H2988" i="7"/>
  <c r="J2988" i="7" s="1"/>
  <c r="G2988" i="7"/>
  <c r="M2987" i="7"/>
  <c r="I2987" i="7"/>
  <c r="H2987" i="7"/>
  <c r="J2987" i="7" s="1"/>
  <c r="G2987" i="7"/>
  <c r="M2986" i="7"/>
  <c r="I2986" i="7"/>
  <c r="H2986" i="7"/>
  <c r="J2986" i="7" s="1"/>
  <c r="G2986" i="7"/>
  <c r="M2985" i="7"/>
  <c r="I2985" i="7"/>
  <c r="H2985" i="7"/>
  <c r="J2985" i="7" s="1"/>
  <c r="G2985" i="7"/>
  <c r="M2984" i="7"/>
  <c r="I2984" i="7"/>
  <c r="H2984" i="7"/>
  <c r="J2984" i="7" s="1"/>
  <c r="G2984" i="7"/>
  <c r="M2983" i="7"/>
  <c r="I2983" i="7"/>
  <c r="H2983" i="7"/>
  <c r="J2983" i="7" s="1"/>
  <c r="G2983" i="7"/>
  <c r="M2982" i="7"/>
  <c r="I2982" i="7"/>
  <c r="H2982" i="7"/>
  <c r="J2982" i="7" s="1"/>
  <c r="G2982" i="7"/>
  <c r="M2981" i="7"/>
  <c r="I2981" i="7"/>
  <c r="H2981" i="7"/>
  <c r="J2981" i="7" s="1"/>
  <c r="G2981" i="7"/>
  <c r="M2980" i="7"/>
  <c r="I2980" i="7"/>
  <c r="H2980" i="7"/>
  <c r="J2980" i="7" s="1"/>
  <c r="G2980" i="7"/>
  <c r="M2979" i="7"/>
  <c r="I2979" i="7"/>
  <c r="H2979" i="7"/>
  <c r="J2979" i="7" s="1"/>
  <c r="G2979" i="7"/>
  <c r="M2978" i="7"/>
  <c r="I2978" i="7"/>
  <c r="H2978" i="7"/>
  <c r="J2978" i="7" s="1"/>
  <c r="G2978" i="7"/>
  <c r="M2977" i="7"/>
  <c r="I2977" i="7"/>
  <c r="H2977" i="7"/>
  <c r="J2977" i="7" s="1"/>
  <c r="G2977" i="7"/>
  <c r="M2976" i="7"/>
  <c r="I2976" i="7"/>
  <c r="H2976" i="7"/>
  <c r="J2976" i="7" s="1"/>
  <c r="G2976" i="7"/>
  <c r="M2975" i="7"/>
  <c r="I2975" i="7"/>
  <c r="H2975" i="7"/>
  <c r="J2975" i="7" s="1"/>
  <c r="G2975" i="7"/>
  <c r="M2974" i="7"/>
  <c r="I2974" i="7"/>
  <c r="H2974" i="7"/>
  <c r="J2974" i="7" s="1"/>
  <c r="G2974" i="7"/>
  <c r="M2973" i="7"/>
  <c r="I2973" i="7"/>
  <c r="H2973" i="7"/>
  <c r="J2973" i="7" s="1"/>
  <c r="G2973" i="7"/>
  <c r="M2972" i="7"/>
  <c r="I2972" i="7"/>
  <c r="H2972" i="7"/>
  <c r="J2972" i="7" s="1"/>
  <c r="G2972" i="7"/>
  <c r="M2971" i="7"/>
  <c r="I2971" i="7"/>
  <c r="H2971" i="7"/>
  <c r="J2971" i="7" s="1"/>
  <c r="G2971" i="7"/>
  <c r="M2970" i="7"/>
  <c r="I2970" i="7"/>
  <c r="H2970" i="7"/>
  <c r="J2970" i="7" s="1"/>
  <c r="G2970" i="7"/>
  <c r="M2969" i="7"/>
  <c r="I2969" i="7"/>
  <c r="H2969" i="7"/>
  <c r="J2969" i="7" s="1"/>
  <c r="G2969" i="7"/>
  <c r="M2968" i="7"/>
  <c r="I2968" i="7"/>
  <c r="H2968" i="7"/>
  <c r="J2968" i="7" s="1"/>
  <c r="G2968" i="7"/>
  <c r="M2967" i="7"/>
  <c r="I2967" i="7"/>
  <c r="H2967" i="7"/>
  <c r="J2967" i="7" s="1"/>
  <c r="G2967" i="7"/>
  <c r="M2966" i="7"/>
  <c r="I2966" i="7"/>
  <c r="H2966" i="7"/>
  <c r="J2966" i="7" s="1"/>
  <c r="G2966" i="7"/>
  <c r="M2965" i="7"/>
  <c r="I2965" i="7"/>
  <c r="H2965" i="7"/>
  <c r="J2965" i="7" s="1"/>
  <c r="G2965" i="7"/>
  <c r="M2964" i="7"/>
  <c r="I2964" i="7"/>
  <c r="H2964" i="7"/>
  <c r="J2964" i="7" s="1"/>
  <c r="G2964" i="7"/>
  <c r="M2963" i="7"/>
  <c r="I2963" i="7"/>
  <c r="H2963" i="7"/>
  <c r="J2963" i="7" s="1"/>
  <c r="G2963" i="7"/>
  <c r="M2962" i="7"/>
  <c r="I2962" i="7"/>
  <c r="H2962" i="7"/>
  <c r="J2962" i="7" s="1"/>
  <c r="G2962" i="7"/>
  <c r="M2961" i="7"/>
  <c r="I2961" i="7"/>
  <c r="H2961" i="7"/>
  <c r="J2961" i="7" s="1"/>
  <c r="G2961" i="7"/>
  <c r="M2960" i="7"/>
  <c r="I2960" i="7"/>
  <c r="H2960" i="7"/>
  <c r="J2960" i="7" s="1"/>
  <c r="G2960" i="7"/>
  <c r="M2959" i="7"/>
  <c r="I2959" i="7"/>
  <c r="H2959" i="7"/>
  <c r="J2959" i="7" s="1"/>
  <c r="G2959" i="7"/>
  <c r="M2958" i="7"/>
  <c r="I2958" i="7"/>
  <c r="H2958" i="7"/>
  <c r="J2958" i="7" s="1"/>
  <c r="G2958" i="7"/>
  <c r="M2957" i="7"/>
  <c r="I2957" i="7"/>
  <c r="H2957" i="7"/>
  <c r="J2957" i="7" s="1"/>
  <c r="G2957" i="7"/>
  <c r="M2956" i="7"/>
  <c r="I2956" i="7"/>
  <c r="H2956" i="7"/>
  <c r="J2956" i="7" s="1"/>
  <c r="G2956" i="7"/>
  <c r="M2955" i="7"/>
  <c r="I2955" i="7"/>
  <c r="H2955" i="7"/>
  <c r="J2955" i="7" s="1"/>
  <c r="G2955" i="7"/>
  <c r="M2954" i="7"/>
  <c r="I2954" i="7"/>
  <c r="H2954" i="7"/>
  <c r="J2954" i="7" s="1"/>
  <c r="G2954" i="7"/>
  <c r="M2953" i="7"/>
  <c r="I2953" i="7"/>
  <c r="H2953" i="7"/>
  <c r="J2953" i="7" s="1"/>
  <c r="G2953" i="7"/>
  <c r="M2952" i="7"/>
  <c r="I2952" i="7"/>
  <c r="H2952" i="7"/>
  <c r="J2952" i="7" s="1"/>
  <c r="G2952" i="7"/>
  <c r="M2951" i="7"/>
  <c r="I2951" i="7"/>
  <c r="H2951" i="7"/>
  <c r="J2951" i="7" s="1"/>
  <c r="G2951" i="7"/>
  <c r="M2950" i="7"/>
  <c r="I2950" i="7"/>
  <c r="H2950" i="7"/>
  <c r="J2950" i="7" s="1"/>
  <c r="G2950" i="7"/>
  <c r="M2949" i="7"/>
  <c r="I2949" i="7"/>
  <c r="H2949" i="7"/>
  <c r="J2949" i="7" s="1"/>
  <c r="G2949" i="7"/>
  <c r="M2948" i="7"/>
  <c r="I2948" i="7"/>
  <c r="H2948" i="7"/>
  <c r="J2948" i="7" s="1"/>
  <c r="G2948" i="7"/>
  <c r="M2947" i="7"/>
  <c r="I2947" i="7"/>
  <c r="H2947" i="7"/>
  <c r="J2947" i="7" s="1"/>
  <c r="G2947" i="7"/>
  <c r="M2946" i="7"/>
  <c r="I2946" i="7"/>
  <c r="H2946" i="7"/>
  <c r="J2946" i="7" s="1"/>
  <c r="G2946" i="7"/>
  <c r="M2945" i="7"/>
  <c r="I2945" i="7"/>
  <c r="H2945" i="7"/>
  <c r="J2945" i="7" s="1"/>
  <c r="G2945" i="7"/>
  <c r="M2944" i="7"/>
  <c r="I2944" i="7"/>
  <c r="H2944" i="7"/>
  <c r="J2944" i="7" s="1"/>
  <c r="G2944" i="7"/>
  <c r="M2943" i="7"/>
  <c r="I2943" i="7"/>
  <c r="H2943" i="7"/>
  <c r="J2943" i="7" s="1"/>
  <c r="G2943" i="7"/>
  <c r="M2942" i="7"/>
  <c r="I2942" i="7"/>
  <c r="H2942" i="7"/>
  <c r="J2942" i="7" s="1"/>
  <c r="G2942" i="7"/>
  <c r="M2941" i="7"/>
  <c r="I2941" i="7"/>
  <c r="H2941" i="7"/>
  <c r="J2941" i="7" s="1"/>
  <c r="G2941" i="7"/>
  <c r="M2940" i="7"/>
  <c r="I2940" i="7"/>
  <c r="H2940" i="7"/>
  <c r="J2940" i="7" s="1"/>
  <c r="G2940" i="7"/>
  <c r="M2939" i="7"/>
  <c r="I2939" i="7"/>
  <c r="H2939" i="7"/>
  <c r="J2939" i="7" s="1"/>
  <c r="G2939" i="7"/>
  <c r="M2938" i="7"/>
  <c r="I2938" i="7"/>
  <c r="H2938" i="7"/>
  <c r="J2938" i="7" s="1"/>
  <c r="G2938" i="7"/>
  <c r="M2937" i="7"/>
  <c r="I2937" i="7"/>
  <c r="H2937" i="7"/>
  <c r="J2937" i="7" s="1"/>
  <c r="G2937" i="7"/>
  <c r="M2936" i="7"/>
  <c r="I2936" i="7"/>
  <c r="H2936" i="7"/>
  <c r="J2936" i="7" s="1"/>
  <c r="G2936" i="7"/>
  <c r="M2935" i="7"/>
  <c r="I2935" i="7"/>
  <c r="H2935" i="7"/>
  <c r="J2935" i="7" s="1"/>
  <c r="G2935" i="7"/>
  <c r="M2934" i="7"/>
  <c r="I2934" i="7"/>
  <c r="H2934" i="7"/>
  <c r="J2934" i="7" s="1"/>
  <c r="G2934" i="7"/>
  <c r="M2933" i="7"/>
  <c r="I2933" i="7"/>
  <c r="H2933" i="7"/>
  <c r="J2933" i="7" s="1"/>
  <c r="G2933" i="7"/>
  <c r="M2932" i="7"/>
  <c r="I2932" i="7"/>
  <c r="H2932" i="7"/>
  <c r="J2932" i="7" s="1"/>
  <c r="G2932" i="7"/>
  <c r="M2931" i="7"/>
  <c r="I2931" i="7"/>
  <c r="H2931" i="7"/>
  <c r="J2931" i="7" s="1"/>
  <c r="G2931" i="7"/>
  <c r="M2930" i="7"/>
  <c r="I2930" i="7"/>
  <c r="H2930" i="7"/>
  <c r="J2930" i="7" s="1"/>
  <c r="G2930" i="7"/>
  <c r="M2929" i="7"/>
  <c r="I2929" i="7"/>
  <c r="H2929" i="7"/>
  <c r="J2929" i="7" s="1"/>
  <c r="G2929" i="7"/>
  <c r="M2928" i="7"/>
  <c r="I2928" i="7"/>
  <c r="H2928" i="7"/>
  <c r="J2928" i="7" s="1"/>
  <c r="G2928" i="7"/>
  <c r="M2927" i="7"/>
  <c r="I2927" i="7"/>
  <c r="H2927" i="7"/>
  <c r="J2927" i="7" s="1"/>
  <c r="G2927" i="7"/>
  <c r="M2926" i="7"/>
  <c r="I2926" i="7"/>
  <c r="H2926" i="7"/>
  <c r="J2926" i="7" s="1"/>
  <c r="G2926" i="7"/>
  <c r="M2925" i="7"/>
  <c r="I2925" i="7"/>
  <c r="H2925" i="7"/>
  <c r="J2925" i="7" s="1"/>
  <c r="G2925" i="7"/>
  <c r="M2924" i="7"/>
  <c r="I2924" i="7"/>
  <c r="H2924" i="7"/>
  <c r="J2924" i="7" s="1"/>
  <c r="G2924" i="7"/>
  <c r="M2923" i="7"/>
  <c r="I2923" i="7"/>
  <c r="H2923" i="7"/>
  <c r="J2923" i="7" s="1"/>
  <c r="G2923" i="7"/>
  <c r="M2922" i="7"/>
  <c r="I2922" i="7"/>
  <c r="H2922" i="7"/>
  <c r="J2922" i="7" s="1"/>
  <c r="G2922" i="7"/>
  <c r="M2921" i="7"/>
  <c r="I2921" i="7"/>
  <c r="H2921" i="7"/>
  <c r="J2921" i="7" s="1"/>
  <c r="G2921" i="7"/>
  <c r="M2920" i="7"/>
  <c r="I2920" i="7"/>
  <c r="H2920" i="7"/>
  <c r="J2920" i="7" s="1"/>
  <c r="G2920" i="7"/>
  <c r="M2919" i="7"/>
  <c r="I2919" i="7"/>
  <c r="H2919" i="7"/>
  <c r="J2919" i="7" s="1"/>
  <c r="G2919" i="7"/>
  <c r="M2918" i="7"/>
  <c r="I2918" i="7"/>
  <c r="H2918" i="7"/>
  <c r="J2918" i="7" s="1"/>
  <c r="G2918" i="7"/>
  <c r="M2917" i="7"/>
  <c r="I2917" i="7"/>
  <c r="H2917" i="7"/>
  <c r="J2917" i="7" s="1"/>
  <c r="G2917" i="7"/>
  <c r="M2916" i="7"/>
  <c r="I2916" i="7"/>
  <c r="H2916" i="7"/>
  <c r="J2916" i="7" s="1"/>
  <c r="G2916" i="7"/>
  <c r="M2915" i="7"/>
  <c r="I2915" i="7"/>
  <c r="H2915" i="7"/>
  <c r="J2915" i="7" s="1"/>
  <c r="G2915" i="7"/>
  <c r="M2914" i="7"/>
  <c r="I2914" i="7"/>
  <c r="H2914" i="7"/>
  <c r="J2914" i="7" s="1"/>
  <c r="G2914" i="7"/>
  <c r="M2913" i="7"/>
  <c r="I2913" i="7"/>
  <c r="H2913" i="7"/>
  <c r="J2913" i="7" s="1"/>
  <c r="G2913" i="7"/>
  <c r="M2912" i="7"/>
  <c r="I2912" i="7"/>
  <c r="H2912" i="7"/>
  <c r="J2912" i="7" s="1"/>
  <c r="G2912" i="7"/>
  <c r="M2911" i="7"/>
  <c r="I2911" i="7"/>
  <c r="H2911" i="7"/>
  <c r="J2911" i="7" s="1"/>
  <c r="G2911" i="7"/>
  <c r="M2910" i="7"/>
  <c r="I2910" i="7"/>
  <c r="H2910" i="7"/>
  <c r="J2910" i="7" s="1"/>
  <c r="G2910" i="7"/>
  <c r="M2909" i="7"/>
  <c r="I2909" i="7"/>
  <c r="H2909" i="7"/>
  <c r="J2909" i="7" s="1"/>
  <c r="G2909" i="7"/>
  <c r="M2908" i="7"/>
  <c r="I2908" i="7"/>
  <c r="H2908" i="7"/>
  <c r="J2908" i="7" s="1"/>
  <c r="G2908" i="7"/>
  <c r="M2907" i="7"/>
  <c r="I2907" i="7"/>
  <c r="H2907" i="7"/>
  <c r="J2907" i="7" s="1"/>
  <c r="G2907" i="7"/>
  <c r="M2906" i="7"/>
  <c r="I2906" i="7"/>
  <c r="H2906" i="7"/>
  <c r="J2906" i="7" s="1"/>
  <c r="G2906" i="7"/>
  <c r="M2905" i="7"/>
  <c r="I2905" i="7"/>
  <c r="H2905" i="7"/>
  <c r="J2905" i="7" s="1"/>
  <c r="G2905" i="7"/>
  <c r="M2904" i="7"/>
  <c r="I2904" i="7"/>
  <c r="H2904" i="7"/>
  <c r="J2904" i="7" s="1"/>
  <c r="G2904" i="7"/>
  <c r="M2903" i="7"/>
  <c r="I2903" i="7"/>
  <c r="H2903" i="7"/>
  <c r="J2903" i="7" s="1"/>
  <c r="G2903" i="7"/>
  <c r="M2902" i="7"/>
  <c r="I2902" i="7"/>
  <c r="H2902" i="7"/>
  <c r="J2902" i="7" s="1"/>
  <c r="G2902" i="7"/>
  <c r="M2901" i="7"/>
  <c r="I2901" i="7"/>
  <c r="H2901" i="7"/>
  <c r="J2901" i="7" s="1"/>
  <c r="G2901" i="7"/>
  <c r="M2900" i="7"/>
  <c r="I2900" i="7"/>
  <c r="H2900" i="7"/>
  <c r="J2900" i="7" s="1"/>
  <c r="G2900" i="7"/>
  <c r="M2899" i="7"/>
  <c r="I2899" i="7"/>
  <c r="H2899" i="7"/>
  <c r="J2899" i="7" s="1"/>
  <c r="G2899" i="7"/>
  <c r="M2898" i="7"/>
  <c r="I2898" i="7"/>
  <c r="H2898" i="7"/>
  <c r="J2898" i="7" s="1"/>
  <c r="G2898" i="7"/>
  <c r="M2897" i="7"/>
  <c r="I2897" i="7"/>
  <c r="H2897" i="7"/>
  <c r="J2897" i="7" s="1"/>
  <c r="G2897" i="7"/>
  <c r="M2896" i="7"/>
  <c r="I2896" i="7"/>
  <c r="H2896" i="7"/>
  <c r="J2896" i="7" s="1"/>
  <c r="G2896" i="7"/>
  <c r="M2895" i="7"/>
  <c r="I2895" i="7"/>
  <c r="H2895" i="7"/>
  <c r="J2895" i="7" s="1"/>
  <c r="G2895" i="7"/>
  <c r="M2894" i="7"/>
  <c r="I2894" i="7"/>
  <c r="H2894" i="7"/>
  <c r="J2894" i="7" s="1"/>
  <c r="G2894" i="7"/>
  <c r="M2893" i="7"/>
  <c r="I2893" i="7"/>
  <c r="H2893" i="7"/>
  <c r="J2893" i="7" s="1"/>
  <c r="G2893" i="7"/>
  <c r="M2892" i="7"/>
  <c r="I2892" i="7"/>
  <c r="H2892" i="7"/>
  <c r="J2892" i="7" s="1"/>
  <c r="G2892" i="7"/>
  <c r="M2891" i="7"/>
  <c r="I2891" i="7"/>
  <c r="H2891" i="7"/>
  <c r="J2891" i="7" s="1"/>
  <c r="G2891" i="7"/>
  <c r="M2890" i="7"/>
  <c r="I2890" i="7"/>
  <c r="H2890" i="7"/>
  <c r="J2890" i="7" s="1"/>
  <c r="G2890" i="7"/>
  <c r="M2889" i="7"/>
  <c r="I2889" i="7"/>
  <c r="H2889" i="7"/>
  <c r="J2889" i="7" s="1"/>
  <c r="G2889" i="7"/>
  <c r="M2888" i="7"/>
  <c r="I2888" i="7"/>
  <c r="H2888" i="7"/>
  <c r="J2888" i="7" s="1"/>
  <c r="G2888" i="7"/>
  <c r="M2887" i="7"/>
  <c r="I2887" i="7"/>
  <c r="H2887" i="7"/>
  <c r="J2887" i="7" s="1"/>
  <c r="G2887" i="7"/>
  <c r="M2886" i="7"/>
  <c r="I2886" i="7"/>
  <c r="H2886" i="7"/>
  <c r="J2886" i="7" s="1"/>
  <c r="G2886" i="7"/>
  <c r="M2885" i="7"/>
  <c r="I2885" i="7"/>
  <c r="H2885" i="7"/>
  <c r="J2885" i="7" s="1"/>
  <c r="G2885" i="7"/>
  <c r="M2884" i="7"/>
  <c r="I2884" i="7"/>
  <c r="H2884" i="7"/>
  <c r="J2884" i="7" s="1"/>
  <c r="G2884" i="7"/>
  <c r="M2883" i="7"/>
  <c r="I2883" i="7"/>
  <c r="H2883" i="7"/>
  <c r="J2883" i="7" s="1"/>
  <c r="G2883" i="7"/>
  <c r="M2882" i="7"/>
  <c r="I2882" i="7"/>
  <c r="H2882" i="7"/>
  <c r="J2882" i="7" s="1"/>
  <c r="G2882" i="7"/>
  <c r="M2881" i="7"/>
  <c r="I2881" i="7"/>
  <c r="H2881" i="7"/>
  <c r="J2881" i="7" s="1"/>
  <c r="G2881" i="7"/>
  <c r="M2880" i="7"/>
  <c r="I2880" i="7"/>
  <c r="H2880" i="7"/>
  <c r="J2880" i="7" s="1"/>
  <c r="G2880" i="7"/>
  <c r="M2879" i="7"/>
  <c r="I2879" i="7"/>
  <c r="H2879" i="7"/>
  <c r="J2879" i="7" s="1"/>
  <c r="G2879" i="7"/>
  <c r="M2878" i="7"/>
  <c r="I2878" i="7"/>
  <c r="H2878" i="7"/>
  <c r="J2878" i="7" s="1"/>
  <c r="G2878" i="7"/>
  <c r="M2877" i="7"/>
  <c r="I2877" i="7"/>
  <c r="H2877" i="7"/>
  <c r="J2877" i="7" s="1"/>
  <c r="G2877" i="7"/>
  <c r="M2876" i="7"/>
  <c r="I2876" i="7"/>
  <c r="H2876" i="7"/>
  <c r="J2876" i="7" s="1"/>
  <c r="G2876" i="7"/>
  <c r="M2875" i="7"/>
  <c r="I2875" i="7"/>
  <c r="H2875" i="7"/>
  <c r="J2875" i="7" s="1"/>
  <c r="G2875" i="7"/>
  <c r="M2874" i="7"/>
  <c r="I2874" i="7"/>
  <c r="H2874" i="7"/>
  <c r="J2874" i="7" s="1"/>
  <c r="G2874" i="7"/>
  <c r="M2873" i="7"/>
  <c r="I2873" i="7"/>
  <c r="H2873" i="7"/>
  <c r="J2873" i="7" s="1"/>
  <c r="G2873" i="7"/>
  <c r="M2872" i="7"/>
  <c r="I2872" i="7"/>
  <c r="H2872" i="7"/>
  <c r="J2872" i="7" s="1"/>
  <c r="G2872" i="7"/>
  <c r="M2871" i="7"/>
  <c r="I2871" i="7"/>
  <c r="H2871" i="7"/>
  <c r="J2871" i="7" s="1"/>
  <c r="G2871" i="7"/>
  <c r="M2870" i="7"/>
  <c r="I2870" i="7"/>
  <c r="H2870" i="7"/>
  <c r="J2870" i="7" s="1"/>
  <c r="G2870" i="7"/>
  <c r="M2869" i="7"/>
  <c r="I2869" i="7"/>
  <c r="H2869" i="7"/>
  <c r="J2869" i="7" s="1"/>
  <c r="G2869" i="7"/>
  <c r="M2868" i="7"/>
  <c r="I2868" i="7"/>
  <c r="H2868" i="7"/>
  <c r="J2868" i="7" s="1"/>
  <c r="G2868" i="7"/>
  <c r="M2867" i="7"/>
  <c r="I2867" i="7"/>
  <c r="H2867" i="7"/>
  <c r="J2867" i="7" s="1"/>
  <c r="G2867" i="7"/>
  <c r="M2866" i="7"/>
  <c r="I2866" i="7"/>
  <c r="H2866" i="7"/>
  <c r="J2866" i="7" s="1"/>
  <c r="G2866" i="7"/>
  <c r="M2865" i="7"/>
  <c r="I2865" i="7"/>
  <c r="H2865" i="7"/>
  <c r="J2865" i="7" s="1"/>
  <c r="G2865" i="7"/>
  <c r="M2864" i="7"/>
  <c r="I2864" i="7"/>
  <c r="H2864" i="7"/>
  <c r="J2864" i="7" s="1"/>
  <c r="G2864" i="7"/>
  <c r="M2863" i="7"/>
  <c r="I2863" i="7"/>
  <c r="H2863" i="7"/>
  <c r="J2863" i="7" s="1"/>
  <c r="G2863" i="7"/>
  <c r="M2862" i="7"/>
  <c r="I2862" i="7"/>
  <c r="H2862" i="7"/>
  <c r="J2862" i="7" s="1"/>
  <c r="G2862" i="7"/>
  <c r="M2861" i="7"/>
  <c r="I2861" i="7"/>
  <c r="H2861" i="7"/>
  <c r="J2861" i="7" s="1"/>
  <c r="G2861" i="7"/>
  <c r="M2860" i="7"/>
  <c r="I2860" i="7"/>
  <c r="H2860" i="7"/>
  <c r="J2860" i="7" s="1"/>
  <c r="G2860" i="7"/>
  <c r="M2859" i="7"/>
  <c r="I2859" i="7"/>
  <c r="H2859" i="7"/>
  <c r="J2859" i="7" s="1"/>
  <c r="G2859" i="7"/>
  <c r="M2858" i="7"/>
  <c r="I2858" i="7"/>
  <c r="H2858" i="7"/>
  <c r="J2858" i="7" s="1"/>
  <c r="G2858" i="7"/>
  <c r="M2857" i="7"/>
  <c r="I2857" i="7"/>
  <c r="H2857" i="7"/>
  <c r="J2857" i="7" s="1"/>
  <c r="G2857" i="7"/>
  <c r="M2856" i="7"/>
  <c r="I2856" i="7"/>
  <c r="H2856" i="7"/>
  <c r="J2856" i="7" s="1"/>
  <c r="G2856" i="7"/>
  <c r="M2855" i="7"/>
  <c r="I2855" i="7"/>
  <c r="H2855" i="7"/>
  <c r="J2855" i="7" s="1"/>
  <c r="G2855" i="7"/>
  <c r="M2854" i="7"/>
  <c r="I2854" i="7"/>
  <c r="H2854" i="7"/>
  <c r="J2854" i="7" s="1"/>
  <c r="G2854" i="7"/>
  <c r="M2853" i="7"/>
  <c r="I2853" i="7"/>
  <c r="H2853" i="7"/>
  <c r="J2853" i="7" s="1"/>
  <c r="G2853" i="7"/>
  <c r="M2852" i="7"/>
  <c r="I2852" i="7"/>
  <c r="H2852" i="7"/>
  <c r="J2852" i="7" s="1"/>
  <c r="G2852" i="7"/>
  <c r="M2851" i="7"/>
  <c r="I2851" i="7"/>
  <c r="H2851" i="7"/>
  <c r="J2851" i="7" s="1"/>
  <c r="G2851" i="7"/>
  <c r="M2850" i="7"/>
  <c r="I2850" i="7"/>
  <c r="H2850" i="7"/>
  <c r="J2850" i="7" s="1"/>
  <c r="G2850" i="7"/>
  <c r="M2849" i="7"/>
  <c r="I2849" i="7"/>
  <c r="H2849" i="7"/>
  <c r="J2849" i="7" s="1"/>
  <c r="G2849" i="7"/>
  <c r="M2848" i="7"/>
  <c r="I2848" i="7"/>
  <c r="H2848" i="7"/>
  <c r="J2848" i="7" s="1"/>
  <c r="G2848" i="7"/>
  <c r="M2847" i="7"/>
  <c r="I2847" i="7"/>
  <c r="H2847" i="7"/>
  <c r="J2847" i="7" s="1"/>
  <c r="G2847" i="7"/>
  <c r="M2846" i="7"/>
  <c r="I2846" i="7"/>
  <c r="H2846" i="7"/>
  <c r="J2846" i="7" s="1"/>
  <c r="G2846" i="7"/>
  <c r="M2845" i="7"/>
  <c r="I2845" i="7"/>
  <c r="H2845" i="7"/>
  <c r="J2845" i="7" s="1"/>
  <c r="G2845" i="7"/>
  <c r="M2844" i="7"/>
  <c r="I2844" i="7"/>
  <c r="H2844" i="7"/>
  <c r="J2844" i="7" s="1"/>
  <c r="G2844" i="7"/>
  <c r="M2843" i="7"/>
  <c r="I2843" i="7"/>
  <c r="H2843" i="7"/>
  <c r="J2843" i="7" s="1"/>
  <c r="G2843" i="7"/>
  <c r="M2842" i="7"/>
  <c r="I2842" i="7"/>
  <c r="H2842" i="7"/>
  <c r="J2842" i="7" s="1"/>
  <c r="G2842" i="7"/>
  <c r="M2841" i="7"/>
  <c r="I2841" i="7"/>
  <c r="H2841" i="7"/>
  <c r="J2841" i="7" s="1"/>
  <c r="G2841" i="7"/>
  <c r="M2840" i="7"/>
  <c r="I2840" i="7"/>
  <c r="H2840" i="7"/>
  <c r="J2840" i="7" s="1"/>
  <c r="G2840" i="7"/>
  <c r="M2839" i="7"/>
  <c r="I2839" i="7"/>
  <c r="H2839" i="7"/>
  <c r="J2839" i="7" s="1"/>
  <c r="G2839" i="7"/>
  <c r="M2838" i="7"/>
  <c r="I2838" i="7"/>
  <c r="H2838" i="7"/>
  <c r="J2838" i="7" s="1"/>
  <c r="G2838" i="7"/>
  <c r="M2837" i="7"/>
  <c r="I2837" i="7"/>
  <c r="H2837" i="7"/>
  <c r="J2837" i="7" s="1"/>
  <c r="G2837" i="7"/>
  <c r="M2836" i="7"/>
  <c r="I2836" i="7"/>
  <c r="H2836" i="7"/>
  <c r="J2836" i="7" s="1"/>
  <c r="G2836" i="7"/>
  <c r="M2835" i="7"/>
  <c r="I2835" i="7"/>
  <c r="H2835" i="7"/>
  <c r="J2835" i="7" s="1"/>
  <c r="G2835" i="7"/>
  <c r="M2834" i="7"/>
  <c r="I2834" i="7"/>
  <c r="H2834" i="7"/>
  <c r="J2834" i="7" s="1"/>
  <c r="G2834" i="7"/>
  <c r="M2833" i="7"/>
  <c r="I2833" i="7"/>
  <c r="H2833" i="7"/>
  <c r="J2833" i="7" s="1"/>
  <c r="G2833" i="7"/>
  <c r="M2832" i="7"/>
  <c r="I2832" i="7"/>
  <c r="H2832" i="7"/>
  <c r="J2832" i="7" s="1"/>
  <c r="G2832" i="7"/>
  <c r="M2831" i="7"/>
  <c r="I2831" i="7"/>
  <c r="H2831" i="7"/>
  <c r="J2831" i="7" s="1"/>
  <c r="G2831" i="7"/>
  <c r="M2830" i="7"/>
  <c r="I2830" i="7"/>
  <c r="H2830" i="7"/>
  <c r="J2830" i="7" s="1"/>
  <c r="G2830" i="7"/>
  <c r="M2829" i="7"/>
  <c r="I2829" i="7"/>
  <c r="H2829" i="7"/>
  <c r="J2829" i="7" s="1"/>
  <c r="G2829" i="7"/>
  <c r="M2828" i="7"/>
  <c r="I2828" i="7"/>
  <c r="H2828" i="7"/>
  <c r="J2828" i="7" s="1"/>
  <c r="G2828" i="7"/>
  <c r="M2827" i="7"/>
  <c r="I2827" i="7"/>
  <c r="H2827" i="7"/>
  <c r="J2827" i="7" s="1"/>
  <c r="G2827" i="7"/>
  <c r="M2826" i="7"/>
  <c r="I2826" i="7"/>
  <c r="H2826" i="7"/>
  <c r="J2826" i="7" s="1"/>
  <c r="G2826" i="7"/>
  <c r="M2825" i="7"/>
  <c r="I2825" i="7"/>
  <c r="H2825" i="7"/>
  <c r="J2825" i="7" s="1"/>
  <c r="G2825" i="7"/>
  <c r="M2824" i="7"/>
  <c r="I2824" i="7"/>
  <c r="H2824" i="7"/>
  <c r="J2824" i="7" s="1"/>
  <c r="G2824" i="7"/>
  <c r="M2823" i="7"/>
  <c r="I2823" i="7"/>
  <c r="H2823" i="7"/>
  <c r="J2823" i="7" s="1"/>
  <c r="G2823" i="7"/>
  <c r="M2822" i="7"/>
  <c r="I2822" i="7"/>
  <c r="H2822" i="7"/>
  <c r="J2822" i="7" s="1"/>
  <c r="G2822" i="7"/>
  <c r="M2821" i="7"/>
  <c r="I2821" i="7"/>
  <c r="H2821" i="7"/>
  <c r="J2821" i="7" s="1"/>
  <c r="G2821" i="7"/>
  <c r="M2820" i="7"/>
  <c r="I2820" i="7"/>
  <c r="H2820" i="7"/>
  <c r="J2820" i="7" s="1"/>
  <c r="G2820" i="7"/>
  <c r="M2819" i="7"/>
  <c r="I2819" i="7"/>
  <c r="H2819" i="7"/>
  <c r="J2819" i="7" s="1"/>
  <c r="G2819" i="7"/>
  <c r="M2818" i="7"/>
  <c r="I2818" i="7"/>
  <c r="H2818" i="7"/>
  <c r="J2818" i="7" s="1"/>
  <c r="G2818" i="7"/>
  <c r="M2817" i="7"/>
  <c r="I2817" i="7"/>
  <c r="H2817" i="7"/>
  <c r="J2817" i="7" s="1"/>
  <c r="G2817" i="7"/>
  <c r="M2816" i="7"/>
  <c r="I2816" i="7"/>
  <c r="H2816" i="7"/>
  <c r="J2816" i="7" s="1"/>
  <c r="G2816" i="7"/>
  <c r="M2815" i="7"/>
  <c r="I2815" i="7"/>
  <c r="H2815" i="7"/>
  <c r="J2815" i="7" s="1"/>
  <c r="G2815" i="7"/>
  <c r="M2814" i="7"/>
  <c r="I2814" i="7"/>
  <c r="H2814" i="7"/>
  <c r="J2814" i="7" s="1"/>
  <c r="G2814" i="7"/>
  <c r="M2813" i="7"/>
  <c r="I2813" i="7"/>
  <c r="H2813" i="7"/>
  <c r="J2813" i="7" s="1"/>
  <c r="G2813" i="7"/>
  <c r="M2812" i="7"/>
  <c r="I2812" i="7"/>
  <c r="H2812" i="7"/>
  <c r="J2812" i="7" s="1"/>
  <c r="G2812" i="7"/>
  <c r="M2811" i="7"/>
  <c r="I2811" i="7"/>
  <c r="H2811" i="7"/>
  <c r="J2811" i="7" s="1"/>
  <c r="G2811" i="7"/>
  <c r="M2810" i="7"/>
  <c r="I2810" i="7"/>
  <c r="H2810" i="7"/>
  <c r="J2810" i="7" s="1"/>
  <c r="G2810" i="7"/>
  <c r="M2809" i="7"/>
  <c r="I2809" i="7"/>
  <c r="H2809" i="7"/>
  <c r="J2809" i="7" s="1"/>
  <c r="G2809" i="7"/>
  <c r="M2808" i="7"/>
  <c r="I2808" i="7"/>
  <c r="H2808" i="7"/>
  <c r="J2808" i="7" s="1"/>
  <c r="G2808" i="7"/>
  <c r="M2807" i="7"/>
  <c r="I2807" i="7"/>
  <c r="H2807" i="7"/>
  <c r="J2807" i="7" s="1"/>
  <c r="G2807" i="7"/>
  <c r="M2806" i="7"/>
  <c r="I2806" i="7"/>
  <c r="H2806" i="7"/>
  <c r="J2806" i="7" s="1"/>
  <c r="G2806" i="7"/>
  <c r="M2805" i="7"/>
  <c r="I2805" i="7"/>
  <c r="H2805" i="7"/>
  <c r="J2805" i="7" s="1"/>
  <c r="G2805" i="7"/>
  <c r="M2804" i="7"/>
  <c r="I2804" i="7"/>
  <c r="H2804" i="7"/>
  <c r="J2804" i="7" s="1"/>
  <c r="G2804" i="7"/>
  <c r="M2803" i="7"/>
  <c r="I2803" i="7"/>
  <c r="H2803" i="7"/>
  <c r="J2803" i="7" s="1"/>
  <c r="G2803" i="7"/>
  <c r="M2802" i="7"/>
  <c r="I2802" i="7"/>
  <c r="H2802" i="7"/>
  <c r="J2802" i="7" s="1"/>
  <c r="G2802" i="7"/>
  <c r="M2801" i="7"/>
  <c r="I2801" i="7"/>
  <c r="H2801" i="7"/>
  <c r="J2801" i="7" s="1"/>
  <c r="G2801" i="7"/>
  <c r="M2800" i="7"/>
  <c r="I2800" i="7"/>
  <c r="H2800" i="7"/>
  <c r="J2800" i="7" s="1"/>
  <c r="G2800" i="7"/>
  <c r="M2799" i="7"/>
  <c r="I2799" i="7"/>
  <c r="H2799" i="7"/>
  <c r="J2799" i="7" s="1"/>
  <c r="G2799" i="7"/>
  <c r="M2798" i="7"/>
  <c r="I2798" i="7"/>
  <c r="H2798" i="7"/>
  <c r="J2798" i="7" s="1"/>
  <c r="G2798" i="7"/>
  <c r="M2797" i="7"/>
  <c r="I2797" i="7"/>
  <c r="H2797" i="7"/>
  <c r="J2797" i="7" s="1"/>
  <c r="G2797" i="7"/>
  <c r="M2796" i="7"/>
  <c r="I2796" i="7"/>
  <c r="H2796" i="7"/>
  <c r="J2796" i="7" s="1"/>
  <c r="G2796" i="7"/>
  <c r="M2795" i="7"/>
  <c r="I2795" i="7"/>
  <c r="H2795" i="7"/>
  <c r="J2795" i="7" s="1"/>
  <c r="G2795" i="7"/>
  <c r="M2794" i="7"/>
  <c r="I2794" i="7"/>
  <c r="H2794" i="7"/>
  <c r="J2794" i="7" s="1"/>
  <c r="G2794" i="7"/>
  <c r="M2793" i="7"/>
  <c r="I2793" i="7"/>
  <c r="H2793" i="7"/>
  <c r="J2793" i="7" s="1"/>
  <c r="G2793" i="7"/>
  <c r="M2792" i="7"/>
  <c r="I2792" i="7"/>
  <c r="H2792" i="7"/>
  <c r="J2792" i="7" s="1"/>
  <c r="G2792" i="7"/>
  <c r="M2791" i="7"/>
  <c r="I2791" i="7"/>
  <c r="H2791" i="7"/>
  <c r="J2791" i="7" s="1"/>
  <c r="G2791" i="7"/>
  <c r="M2790" i="7"/>
  <c r="I2790" i="7"/>
  <c r="H2790" i="7"/>
  <c r="J2790" i="7" s="1"/>
  <c r="G2790" i="7"/>
  <c r="M2789" i="7"/>
  <c r="I2789" i="7"/>
  <c r="H2789" i="7"/>
  <c r="J2789" i="7" s="1"/>
  <c r="G2789" i="7"/>
  <c r="M2788" i="7"/>
  <c r="I2788" i="7"/>
  <c r="H2788" i="7"/>
  <c r="J2788" i="7" s="1"/>
  <c r="G2788" i="7"/>
  <c r="M2787" i="7"/>
  <c r="I2787" i="7"/>
  <c r="H2787" i="7"/>
  <c r="J2787" i="7" s="1"/>
  <c r="G2787" i="7"/>
  <c r="M2786" i="7"/>
  <c r="I2786" i="7"/>
  <c r="H2786" i="7"/>
  <c r="J2786" i="7" s="1"/>
  <c r="G2786" i="7"/>
  <c r="M2785" i="7"/>
  <c r="I2785" i="7"/>
  <c r="H2785" i="7"/>
  <c r="J2785" i="7" s="1"/>
  <c r="G2785" i="7"/>
  <c r="M2784" i="7"/>
  <c r="I2784" i="7"/>
  <c r="H2784" i="7"/>
  <c r="J2784" i="7" s="1"/>
  <c r="G2784" i="7"/>
  <c r="M2783" i="7"/>
  <c r="I2783" i="7"/>
  <c r="H2783" i="7"/>
  <c r="J2783" i="7" s="1"/>
  <c r="G2783" i="7"/>
  <c r="M2782" i="7"/>
  <c r="I2782" i="7"/>
  <c r="H2782" i="7"/>
  <c r="J2782" i="7" s="1"/>
  <c r="G2782" i="7"/>
  <c r="M2781" i="7"/>
  <c r="I2781" i="7"/>
  <c r="H2781" i="7"/>
  <c r="J2781" i="7" s="1"/>
  <c r="G2781" i="7"/>
  <c r="M2780" i="7"/>
  <c r="I2780" i="7"/>
  <c r="H2780" i="7"/>
  <c r="J2780" i="7" s="1"/>
  <c r="G2780" i="7"/>
  <c r="M2779" i="7"/>
  <c r="I2779" i="7"/>
  <c r="H2779" i="7"/>
  <c r="J2779" i="7" s="1"/>
  <c r="G2779" i="7"/>
  <c r="M2778" i="7"/>
  <c r="I2778" i="7"/>
  <c r="H2778" i="7"/>
  <c r="J2778" i="7" s="1"/>
  <c r="G2778" i="7"/>
  <c r="M2777" i="7"/>
  <c r="I2777" i="7"/>
  <c r="H2777" i="7"/>
  <c r="J2777" i="7" s="1"/>
  <c r="G2777" i="7"/>
  <c r="M2776" i="7"/>
  <c r="I2776" i="7"/>
  <c r="H2776" i="7"/>
  <c r="J2776" i="7" s="1"/>
  <c r="G2776" i="7"/>
  <c r="M2775" i="7"/>
  <c r="I2775" i="7"/>
  <c r="H2775" i="7"/>
  <c r="J2775" i="7" s="1"/>
  <c r="G2775" i="7"/>
  <c r="M2774" i="7"/>
  <c r="I2774" i="7"/>
  <c r="H2774" i="7"/>
  <c r="J2774" i="7" s="1"/>
  <c r="G2774" i="7"/>
  <c r="M2773" i="7"/>
  <c r="I2773" i="7"/>
  <c r="H2773" i="7"/>
  <c r="J2773" i="7" s="1"/>
  <c r="G2773" i="7"/>
  <c r="M2772" i="7"/>
  <c r="I2772" i="7"/>
  <c r="H2772" i="7"/>
  <c r="J2772" i="7" s="1"/>
  <c r="G2772" i="7"/>
  <c r="M2771" i="7"/>
  <c r="I2771" i="7"/>
  <c r="H2771" i="7"/>
  <c r="J2771" i="7" s="1"/>
  <c r="G2771" i="7"/>
  <c r="M2770" i="7"/>
  <c r="I2770" i="7"/>
  <c r="H2770" i="7"/>
  <c r="J2770" i="7" s="1"/>
  <c r="G2770" i="7"/>
  <c r="M2769" i="7"/>
  <c r="I2769" i="7"/>
  <c r="H2769" i="7"/>
  <c r="J2769" i="7" s="1"/>
  <c r="G2769" i="7"/>
  <c r="M2768" i="7"/>
  <c r="I2768" i="7"/>
  <c r="H2768" i="7"/>
  <c r="J2768" i="7" s="1"/>
  <c r="G2768" i="7"/>
  <c r="M2767" i="7"/>
  <c r="I2767" i="7"/>
  <c r="H2767" i="7"/>
  <c r="J2767" i="7" s="1"/>
  <c r="G2767" i="7"/>
  <c r="M2766" i="7"/>
  <c r="I2766" i="7"/>
  <c r="H2766" i="7"/>
  <c r="J2766" i="7" s="1"/>
  <c r="G2766" i="7"/>
  <c r="M2765" i="7"/>
  <c r="I2765" i="7"/>
  <c r="H2765" i="7"/>
  <c r="J2765" i="7" s="1"/>
  <c r="G2765" i="7"/>
  <c r="M2764" i="7"/>
  <c r="I2764" i="7"/>
  <c r="H2764" i="7"/>
  <c r="J2764" i="7" s="1"/>
  <c r="G2764" i="7"/>
  <c r="M2763" i="7"/>
  <c r="I2763" i="7"/>
  <c r="H2763" i="7"/>
  <c r="J2763" i="7" s="1"/>
  <c r="G2763" i="7"/>
  <c r="M2762" i="7"/>
  <c r="I2762" i="7"/>
  <c r="H2762" i="7"/>
  <c r="J2762" i="7" s="1"/>
  <c r="G2762" i="7"/>
  <c r="M2761" i="7"/>
  <c r="I2761" i="7"/>
  <c r="H2761" i="7"/>
  <c r="J2761" i="7" s="1"/>
  <c r="G2761" i="7"/>
  <c r="M2760" i="7"/>
  <c r="I2760" i="7"/>
  <c r="H2760" i="7"/>
  <c r="J2760" i="7" s="1"/>
  <c r="G2760" i="7"/>
  <c r="M2759" i="7"/>
  <c r="I2759" i="7"/>
  <c r="H2759" i="7"/>
  <c r="J2759" i="7" s="1"/>
  <c r="G2759" i="7"/>
  <c r="M2758" i="7"/>
  <c r="I2758" i="7"/>
  <c r="H2758" i="7"/>
  <c r="J2758" i="7" s="1"/>
  <c r="G2758" i="7"/>
  <c r="M2757" i="7"/>
  <c r="I2757" i="7"/>
  <c r="H2757" i="7"/>
  <c r="J2757" i="7" s="1"/>
  <c r="G2757" i="7"/>
  <c r="M2756" i="7"/>
  <c r="I2756" i="7"/>
  <c r="H2756" i="7"/>
  <c r="J2756" i="7" s="1"/>
  <c r="G2756" i="7"/>
  <c r="M2755" i="7"/>
  <c r="I2755" i="7"/>
  <c r="H2755" i="7"/>
  <c r="J2755" i="7" s="1"/>
  <c r="G2755" i="7"/>
  <c r="M2754" i="7"/>
  <c r="I2754" i="7"/>
  <c r="H2754" i="7"/>
  <c r="J2754" i="7" s="1"/>
  <c r="G2754" i="7"/>
  <c r="M2753" i="7"/>
  <c r="I2753" i="7"/>
  <c r="H2753" i="7"/>
  <c r="J2753" i="7" s="1"/>
  <c r="G2753" i="7"/>
  <c r="M2752" i="7"/>
  <c r="I2752" i="7"/>
  <c r="H2752" i="7"/>
  <c r="J2752" i="7" s="1"/>
  <c r="G2752" i="7"/>
  <c r="M2751" i="7"/>
  <c r="I2751" i="7"/>
  <c r="H2751" i="7"/>
  <c r="J2751" i="7" s="1"/>
  <c r="G2751" i="7"/>
  <c r="M2750" i="7"/>
  <c r="I2750" i="7"/>
  <c r="H2750" i="7"/>
  <c r="J2750" i="7" s="1"/>
  <c r="G2750" i="7"/>
  <c r="M2749" i="7"/>
  <c r="I2749" i="7"/>
  <c r="H2749" i="7"/>
  <c r="J2749" i="7" s="1"/>
  <c r="G2749" i="7"/>
  <c r="M2748" i="7"/>
  <c r="I2748" i="7"/>
  <c r="H2748" i="7"/>
  <c r="J2748" i="7" s="1"/>
  <c r="G2748" i="7"/>
  <c r="M2747" i="7"/>
  <c r="I2747" i="7"/>
  <c r="H2747" i="7"/>
  <c r="J2747" i="7" s="1"/>
  <c r="G2747" i="7"/>
  <c r="M2746" i="7"/>
  <c r="I2746" i="7"/>
  <c r="H2746" i="7"/>
  <c r="J2746" i="7" s="1"/>
  <c r="G2746" i="7"/>
  <c r="M2745" i="7"/>
  <c r="I2745" i="7"/>
  <c r="H2745" i="7"/>
  <c r="J2745" i="7" s="1"/>
  <c r="G2745" i="7"/>
  <c r="M2744" i="7"/>
  <c r="I2744" i="7"/>
  <c r="H2744" i="7"/>
  <c r="J2744" i="7" s="1"/>
  <c r="G2744" i="7"/>
  <c r="M2743" i="7"/>
  <c r="I2743" i="7"/>
  <c r="H2743" i="7"/>
  <c r="J2743" i="7" s="1"/>
  <c r="G2743" i="7"/>
  <c r="M2742" i="7"/>
  <c r="I2742" i="7"/>
  <c r="H2742" i="7"/>
  <c r="J2742" i="7" s="1"/>
  <c r="G2742" i="7"/>
  <c r="M2741" i="7"/>
  <c r="I2741" i="7"/>
  <c r="H2741" i="7"/>
  <c r="J2741" i="7" s="1"/>
  <c r="G2741" i="7"/>
  <c r="M2740" i="7"/>
  <c r="I2740" i="7"/>
  <c r="H2740" i="7"/>
  <c r="J2740" i="7" s="1"/>
  <c r="G2740" i="7"/>
  <c r="M2739" i="7"/>
  <c r="I2739" i="7"/>
  <c r="H2739" i="7"/>
  <c r="J2739" i="7" s="1"/>
  <c r="G2739" i="7"/>
  <c r="M2738" i="7"/>
  <c r="I2738" i="7"/>
  <c r="H2738" i="7"/>
  <c r="J2738" i="7" s="1"/>
  <c r="G2738" i="7"/>
  <c r="M2737" i="7"/>
  <c r="I2737" i="7"/>
  <c r="H2737" i="7"/>
  <c r="J2737" i="7" s="1"/>
  <c r="G2737" i="7"/>
  <c r="M2736" i="7"/>
  <c r="I2736" i="7"/>
  <c r="H2736" i="7"/>
  <c r="J2736" i="7" s="1"/>
  <c r="G2736" i="7"/>
  <c r="M2735" i="7"/>
  <c r="I2735" i="7"/>
  <c r="H2735" i="7"/>
  <c r="J2735" i="7" s="1"/>
  <c r="G2735" i="7"/>
  <c r="M2734" i="7"/>
  <c r="I2734" i="7"/>
  <c r="H2734" i="7"/>
  <c r="J2734" i="7" s="1"/>
  <c r="G2734" i="7"/>
  <c r="M2733" i="7"/>
  <c r="I2733" i="7"/>
  <c r="H2733" i="7"/>
  <c r="J2733" i="7" s="1"/>
  <c r="G2733" i="7"/>
  <c r="M2732" i="7"/>
  <c r="I2732" i="7"/>
  <c r="H2732" i="7"/>
  <c r="J2732" i="7" s="1"/>
  <c r="G2732" i="7"/>
  <c r="M2731" i="7"/>
  <c r="I2731" i="7"/>
  <c r="H2731" i="7"/>
  <c r="J2731" i="7" s="1"/>
  <c r="G2731" i="7"/>
  <c r="M2730" i="7"/>
  <c r="I2730" i="7"/>
  <c r="H2730" i="7"/>
  <c r="J2730" i="7" s="1"/>
  <c r="G2730" i="7"/>
  <c r="M2729" i="7"/>
  <c r="I2729" i="7"/>
  <c r="H2729" i="7"/>
  <c r="J2729" i="7" s="1"/>
  <c r="G2729" i="7"/>
  <c r="M2728" i="7"/>
  <c r="I2728" i="7"/>
  <c r="H2728" i="7"/>
  <c r="J2728" i="7" s="1"/>
  <c r="G2728" i="7"/>
  <c r="M2727" i="7"/>
  <c r="I2727" i="7"/>
  <c r="H2727" i="7"/>
  <c r="J2727" i="7" s="1"/>
  <c r="G2727" i="7"/>
  <c r="M2726" i="7"/>
  <c r="I2726" i="7"/>
  <c r="H2726" i="7"/>
  <c r="J2726" i="7" s="1"/>
  <c r="G2726" i="7"/>
  <c r="M2725" i="7"/>
  <c r="I2725" i="7"/>
  <c r="H2725" i="7"/>
  <c r="J2725" i="7" s="1"/>
  <c r="G2725" i="7"/>
  <c r="M2724" i="7"/>
  <c r="I2724" i="7"/>
  <c r="H2724" i="7"/>
  <c r="J2724" i="7" s="1"/>
  <c r="G2724" i="7"/>
  <c r="M2723" i="7"/>
  <c r="I2723" i="7"/>
  <c r="H2723" i="7"/>
  <c r="J2723" i="7" s="1"/>
  <c r="G2723" i="7"/>
  <c r="M2722" i="7"/>
  <c r="I2722" i="7"/>
  <c r="H2722" i="7"/>
  <c r="J2722" i="7" s="1"/>
  <c r="G2722" i="7"/>
  <c r="M2721" i="7"/>
  <c r="I2721" i="7"/>
  <c r="H2721" i="7"/>
  <c r="J2721" i="7" s="1"/>
  <c r="G2721" i="7"/>
  <c r="M2720" i="7"/>
  <c r="I2720" i="7"/>
  <c r="H2720" i="7"/>
  <c r="J2720" i="7" s="1"/>
  <c r="G2720" i="7"/>
  <c r="M2719" i="7"/>
  <c r="I2719" i="7"/>
  <c r="H2719" i="7"/>
  <c r="J2719" i="7" s="1"/>
  <c r="G2719" i="7"/>
  <c r="M2718" i="7"/>
  <c r="I2718" i="7"/>
  <c r="H2718" i="7"/>
  <c r="J2718" i="7" s="1"/>
  <c r="G2718" i="7"/>
  <c r="M2717" i="7"/>
  <c r="I2717" i="7"/>
  <c r="H2717" i="7"/>
  <c r="J2717" i="7" s="1"/>
  <c r="G2717" i="7"/>
  <c r="M2716" i="7"/>
  <c r="I2716" i="7"/>
  <c r="H2716" i="7"/>
  <c r="J2716" i="7" s="1"/>
  <c r="G2716" i="7"/>
  <c r="M2715" i="7"/>
  <c r="I2715" i="7"/>
  <c r="H2715" i="7"/>
  <c r="J2715" i="7" s="1"/>
  <c r="G2715" i="7"/>
  <c r="M2714" i="7"/>
  <c r="I2714" i="7"/>
  <c r="H2714" i="7"/>
  <c r="J2714" i="7" s="1"/>
  <c r="G2714" i="7"/>
  <c r="M2713" i="7"/>
  <c r="I2713" i="7"/>
  <c r="H2713" i="7"/>
  <c r="J2713" i="7" s="1"/>
  <c r="G2713" i="7"/>
  <c r="M2712" i="7"/>
  <c r="I2712" i="7"/>
  <c r="H2712" i="7"/>
  <c r="J2712" i="7" s="1"/>
  <c r="G2712" i="7"/>
  <c r="M2711" i="7"/>
  <c r="I2711" i="7"/>
  <c r="H2711" i="7"/>
  <c r="J2711" i="7" s="1"/>
  <c r="G2711" i="7"/>
  <c r="M2710" i="7"/>
  <c r="I2710" i="7"/>
  <c r="H2710" i="7"/>
  <c r="J2710" i="7" s="1"/>
  <c r="G2710" i="7"/>
  <c r="M2709" i="7"/>
  <c r="I2709" i="7"/>
  <c r="H2709" i="7"/>
  <c r="J2709" i="7" s="1"/>
  <c r="G2709" i="7"/>
  <c r="M2708" i="7"/>
  <c r="I2708" i="7"/>
  <c r="H2708" i="7"/>
  <c r="J2708" i="7" s="1"/>
  <c r="G2708" i="7"/>
  <c r="M2707" i="7"/>
  <c r="I2707" i="7"/>
  <c r="H2707" i="7"/>
  <c r="J2707" i="7" s="1"/>
  <c r="G2707" i="7"/>
  <c r="M2706" i="7"/>
  <c r="I2706" i="7"/>
  <c r="H2706" i="7"/>
  <c r="J2706" i="7" s="1"/>
  <c r="G2706" i="7"/>
  <c r="M2705" i="7"/>
  <c r="I2705" i="7"/>
  <c r="H2705" i="7"/>
  <c r="J2705" i="7" s="1"/>
  <c r="G2705" i="7"/>
  <c r="M2704" i="7"/>
  <c r="I2704" i="7"/>
  <c r="H2704" i="7"/>
  <c r="J2704" i="7" s="1"/>
  <c r="G2704" i="7"/>
  <c r="M2703" i="7"/>
  <c r="I2703" i="7"/>
  <c r="H2703" i="7"/>
  <c r="J2703" i="7" s="1"/>
  <c r="G2703" i="7"/>
  <c r="M2702" i="7"/>
  <c r="I2702" i="7"/>
  <c r="H2702" i="7"/>
  <c r="J2702" i="7" s="1"/>
  <c r="G2702" i="7"/>
  <c r="M2701" i="7"/>
  <c r="I2701" i="7"/>
  <c r="H2701" i="7"/>
  <c r="J2701" i="7" s="1"/>
  <c r="G2701" i="7"/>
  <c r="M2700" i="7"/>
  <c r="I2700" i="7"/>
  <c r="H2700" i="7"/>
  <c r="J2700" i="7" s="1"/>
  <c r="G2700" i="7"/>
  <c r="M2699" i="7"/>
  <c r="I2699" i="7"/>
  <c r="H2699" i="7"/>
  <c r="J2699" i="7" s="1"/>
  <c r="G2699" i="7"/>
  <c r="M2698" i="7"/>
  <c r="I2698" i="7"/>
  <c r="H2698" i="7"/>
  <c r="J2698" i="7" s="1"/>
  <c r="G2698" i="7"/>
  <c r="M2697" i="7"/>
  <c r="I2697" i="7"/>
  <c r="H2697" i="7"/>
  <c r="J2697" i="7" s="1"/>
  <c r="G2697" i="7"/>
  <c r="M2696" i="7"/>
  <c r="I2696" i="7"/>
  <c r="H2696" i="7"/>
  <c r="J2696" i="7" s="1"/>
  <c r="G2696" i="7"/>
  <c r="M2695" i="7"/>
  <c r="I2695" i="7"/>
  <c r="H2695" i="7"/>
  <c r="J2695" i="7" s="1"/>
  <c r="G2695" i="7"/>
  <c r="M2694" i="7"/>
  <c r="I2694" i="7"/>
  <c r="H2694" i="7"/>
  <c r="J2694" i="7" s="1"/>
  <c r="G2694" i="7"/>
  <c r="M2693" i="7"/>
  <c r="I2693" i="7"/>
  <c r="H2693" i="7"/>
  <c r="J2693" i="7" s="1"/>
  <c r="G2693" i="7"/>
  <c r="M2692" i="7"/>
  <c r="I2692" i="7"/>
  <c r="H2692" i="7"/>
  <c r="J2692" i="7" s="1"/>
  <c r="G2692" i="7"/>
  <c r="M2691" i="7"/>
  <c r="I2691" i="7"/>
  <c r="H2691" i="7"/>
  <c r="J2691" i="7" s="1"/>
  <c r="G2691" i="7"/>
  <c r="M2690" i="7"/>
  <c r="I2690" i="7"/>
  <c r="H2690" i="7"/>
  <c r="J2690" i="7" s="1"/>
  <c r="G2690" i="7"/>
  <c r="M2689" i="7"/>
  <c r="I2689" i="7"/>
  <c r="H2689" i="7"/>
  <c r="J2689" i="7" s="1"/>
  <c r="G2689" i="7"/>
  <c r="M2688" i="7"/>
  <c r="I2688" i="7"/>
  <c r="H2688" i="7"/>
  <c r="J2688" i="7" s="1"/>
  <c r="G2688" i="7"/>
  <c r="M2687" i="7"/>
  <c r="I2687" i="7"/>
  <c r="H2687" i="7"/>
  <c r="J2687" i="7" s="1"/>
  <c r="G2687" i="7"/>
  <c r="M2686" i="7"/>
  <c r="I2686" i="7"/>
  <c r="H2686" i="7"/>
  <c r="J2686" i="7" s="1"/>
  <c r="G2686" i="7"/>
  <c r="M2685" i="7"/>
  <c r="I2685" i="7"/>
  <c r="H2685" i="7"/>
  <c r="J2685" i="7" s="1"/>
  <c r="G2685" i="7"/>
  <c r="M2684" i="7"/>
  <c r="I2684" i="7"/>
  <c r="H2684" i="7"/>
  <c r="J2684" i="7" s="1"/>
  <c r="G2684" i="7"/>
  <c r="M2683" i="7"/>
  <c r="I2683" i="7"/>
  <c r="H2683" i="7"/>
  <c r="J2683" i="7" s="1"/>
  <c r="G2683" i="7"/>
  <c r="M2682" i="7"/>
  <c r="I2682" i="7"/>
  <c r="H2682" i="7"/>
  <c r="J2682" i="7" s="1"/>
  <c r="G2682" i="7"/>
  <c r="M2681" i="7"/>
  <c r="I2681" i="7"/>
  <c r="H2681" i="7"/>
  <c r="J2681" i="7" s="1"/>
  <c r="G2681" i="7"/>
  <c r="M2680" i="7"/>
  <c r="I2680" i="7"/>
  <c r="H2680" i="7"/>
  <c r="J2680" i="7" s="1"/>
  <c r="G2680" i="7"/>
  <c r="M2679" i="7"/>
  <c r="I2679" i="7"/>
  <c r="H2679" i="7"/>
  <c r="J2679" i="7" s="1"/>
  <c r="G2679" i="7"/>
  <c r="M2678" i="7"/>
  <c r="I2678" i="7"/>
  <c r="H2678" i="7"/>
  <c r="J2678" i="7" s="1"/>
  <c r="G2678" i="7"/>
  <c r="M2677" i="7"/>
  <c r="I2677" i="7"/>
  <c r="H2677" i="7"/>
  <c r="J2677" i="7" s="1"/>
  <c r="G2677" i="7"/>
  <c r="M2676" i="7"/>
  <c r="I2676" i="7"/>
  <c r="H2676" i="7"/>
  <c r="J2676" i="7" s="1"/>
  <c r="G2676" i="7"/>
  <c r="M2675" i="7"/>
  <c r="I2675" i="7"/>
  <c r="H2675" i="7"/>
  <c r="J2675" i="7" s="1"/>
  <c r="G2675" i="7"/>
  <c r="M2674" i="7"/>
  <c r="I2674" i="7"/>
  <c r="H2674" i="7"/>
  <c r="J2674" i="7" s="1"/>
  <c r="G2674" i="7"/>
  <c r="M2673" i="7"/>
  <c r="I2673" i="7"/>
  <c r="H2673" i="7"/>
  <c r="J2673" i="7" s="1"/>
  <c r="G2673" i="7"/>
  <c r="M2672" i="7"/>
  <c r="I2672" i="7"/>
  <c r="H2672" i="7"/>
  <c r="J2672" i="7" s="1"/>
  <c r="K2672" i="7" s="1"/>
  <c r="L2672" i="7" s="1"/>
  <c r="G2672" i="7"/>
  <c r="M2671" i="7"/>
  <c r="I2671" i="7"/>
  <c r="H2671" i="7"/>
  <c r="J2671" i="7" s="1"/>
  <c r="G2671" i="7"/>
  <c r="M2670" i="7"/>
  <c r="I2670" i="7"/>
  <c r="H2670" i="7"/>
  <c r="J2670" i="7" s="1"/>
  <c r="G2670" i="7"/>
  <c r="M2669" i="7"/>
  <c r="I2669" i="7"/>
  <c r="H2669" i="7"/>
  <c r="J2669" i="7" s="1"/>
  <c r="G2669" i="7"/>
  <c r="M2668" i="7"/>
  <c r="I2668" i="7"/>
  <c r="H2668" i="7"/>
  <c r="J2668" i="7" s="1"/>
  <c r="G2668" i="7"/>
  <c r="M2667" i="7"/>
  <c r="I2667" i="7"/>
  <c r="H2667" i="7"/>
  <c r="J2667" i="7" s="1"/>
  <c r="G2667" i="7"/>
  <c r="M2666" i="7"/>
  <c r="I2666" i="7"/>
  <c r="H2666" i="7"/>
  <c r="J2666" i="7" s="1"/>
  <c r="G2666" i="7"/>
  <c r="M2665" i="7"/>
  <c r="I2665" i="7"/>
  <c r="H2665" i="7"/>
  <c r="J2665" i="7" s="1"/>
  <c r="G2665" i="7"/>
  <c r="M2664" i="7"/>
  <c r="I2664" i="7"/>
  <c r="H2664" i="7"/>
  <c r="J2664" i="7" s="1"/>
  <c r="G2664" i="7"/>
  <c r="M2663" i="7"/>
  <c r="I2663" i="7"/>
  <c r="H2663" i="7"/>
  <c r="J2663" i="7" s="1"/>
  <c r="G2663" i="7"/>
  <c r="M2662" i="7"/>
  <c r="I2662" i="7"/>
  <c r="H2662" i="7"/>
  <c r="J2662" i="7" s="1"/>
  <c r="G2662" i="7"/>
  <c r="M2661" i="7"/>
  <c r="I2661" i="7"/>
  <c r="H2661" i="7"/>
  <c r="J2661" i="7" s="1"/>
  <c r="G2661" i="7"/>
  <c r="M2660" i="7"/>
  <c r="I2660" i="7"/>
  <c r="H2660" i="7"/>
  <c r="J2660" i="7" s="1"/>
  <c r="G2660" i="7"/>
  <c r="M2659" i="7"/>
  <c r="I2659" i="7"/>
  <c r="H2659" i="7"/>
  <c r="J2659" i="7" s="1"/>
  <c r="G2659" i="7"/>
  <c r="M2658" i="7"/>
  <c r="I2658" i="7"/>
  <c r="H2658" i="7"/>
  <c r="J2658" i="7" s="1"/>
  <c r="G2658" i="7"/>
  <c r="M2657" i="7"/>
  <c r="I2657" i="7"/>
  <c r="H2657" i="7"/>
  <c r="J2657" i="7" s="1"/>
  <c r="G2657" i="7"/>
  <c r="M2656" i="7"/>
  <c r="I2656" i="7"/>
  <c r="H2656" i="7"/>
  <c r="J2656" i="7" s="1"/>
  <c r="G2656" i="7"/>
  <c r="M2655" i="7"/>
  <c r="I2655" i="7"/>
  <c r="H2655" i="7"/>
  <c r="J2655" i="7" s="1"/>
  <c r="G2655" i="7"/>
  <c r="M2654" i="7"/>
  <c r="I2654" i="7"/>
  <c r="H2654" i="7"/>
  <c r="J2654" i="7" s="1"/>
  <c r="G2654" i="7"/>
  <c r="M2653" i="7"/>
  <c r="I2653" i="7"/>
  <c r="H2653" i="7"/>
  <c r="J2653" i="7" s="1"/>
  <c r="G2653" i="7"/>
  <c r="M2652" i="7"/>
  <c r="I2652" i="7"/>
  <c r="H2652" i="7"/>
  <c r="J2652" i="7" s="1"/>
  <c r="G2652" i="7"/>
  <c r="M2651" i="7"/>
  <c r="I2651" i="7"/>
  <c r="H2651" i="7"/>
  <c r="J2651" i="7" s="1"/>
  <c r="G2651" i="7"/>
  <c r="M2650" i="7"/>
  <c r="I2650" i="7"/>
  <c r="H2650" i="7"/>
  <c r="J2650" i="7" s="1"/>
  <c r="G2650" i="7"/>
  <c r="M2649" i="7"/>
  <c r="I2649" i="7"/>
  <c r="H2649" i="7"/>
  <c r="J2649" i="7" s="1"/>
  <c r="G2649" i="7"/>
  <c r="M2648" i="7"/>
  <c r="I2648" i="7"/>
  <c r="H2648" i="7"/>
  <c r="J2648" i="7" s="1"/>
  <c r="G2648" i="7"/>
  <c r="M2647" i="7"/>
  <c r="I2647" i="7"/>
  <c r="H2647" i="7"/>
  <c r="J2647" i="7" s="1"/>
  <c r="G2647" i="7"/>
  <c r="M2646" i="7"/>
  <c r="I2646" i="7"/>
  <c r="H2646" i="7"/>
  <c r="J2646" i="7" s="1"/>
  <c r="G2646" i="7"/>
  <c r="M2645" i="7"/>
  <c r="I2645" i="7"/>
  <c r="H2645" i="7"/>
  <c r="J2645" i="7" s="1"/>
  <c r="G2645" i="7"/>
  <c r="M2644" i="7"/>
  <c r="I2644" i="7"/>
  <c r="H2644" i="7"/>
  <c r="J2644" i="7" s="1"/>
  <c r="G2644" i="7"/>
  <c r="M2643" i="7"/>
  <c r="I2643" i="7"/>
  <c r="H2643" i="7"/>
  <c r="J2643" i="7" s="1"/>
  <c r="G2643" i="7"/>
  <c r="M2642" i="7"/>
  <c r="I2642" i="7"/>
  <c r="H2642" i="7"/>
  <c r="J2642" i="7" s="1"/>
  <c r="G2642" i="7"/>
  <c r="M2641" i="7"/>
  <c r="I2641" i="7"/>
  <c r="H2641" i="7"/>
  <c r="J2641" i="7" s="1"/>
  <c r="G2641" i="7"/>
  <c r="M2640" i="7"/>
  <c r="I2640" i="7"/>
  <c r="H2640" i="7"/>
  <c r="J2640" i="7" s="1"/>
  <c r="G2640" i="7"/>
  <c r="M2639" i="7"/>
  <c r="I2639" i="7"/>
  <c r="H2639" i="7"/>
  <c r="J2639" i="7" s="1"/>
  <c r="G2639" i="7"/>
  <c r="M2638" i="7"/>
  <c r="I2638" i="7"/>
  <c r="H2638" i="7"/>
  <c r="J2638" i="7" s="1"/>
  <c r="G2638" i="7"/>
  <c r="M2637" i="7"/>
  <c r="I2637" i="7"/>
  <c r="H2637" i="7"/>
  <c r="J2637" i="7" s="1"/>
  <c r="G2637" i="7"/>
  <c r="M2636" i="7"/>
  <c r="I2636" i="7"/>
  <c r="H2636" i="7"/>
  <c r="J2636" i="7" s="1"/>
  <c r="G2636" i="7"/>
  <c r="M2635" i="7"/>
  <c r="I2635" i="7"/>
  <c r="H2635" i="7"/>
  <c r="J2635" i="7" s="1"/>
  <c r="G2635" i="7"/>
  <c r="M2634" i="7"/>
  <c r="I2634" i="7"/>
  <c r="H2634" i="7"/>
  <c r="J2634" i="7" s="1"/>
  <c r="G2634" i="7"/>
  <c r="M2633" i="7"/>
  <c r="I2633" i="7"/>
  <c r="H2633" i="7"/>
  <c r="J2633" i="7" s="1"/>
  <c r="G2633" i="7"/>
  <c r="M2632" i="7"/>
  <c r="I2632" i="7"/>
  <c r="H2632" i="7"/>
  <c r="J2632" i="7" s="1"/>
  <c r="G2632" i="7"/>
  <c r="M2631" i="7"/>
  <c r="I2631" i="7"/>
  <c r="H2631" i="7"/>
  <c r="J2631" i="7" s="1"/>
  <c r="G2631" i="7"/>
  <c r="M2630" i="7"/>
  <c r="I2630" i="7"/>
  <c r="H2630" i="7"/>
  <c r="J2630" i="7" s="1"/>
  <c r="G2630" i="7"/>
  <c r="M2629" i="7"/>
  <c r="I2629" i="7"/>
  <c r="H2629" i="7"/>
  <c r="J2629" i="7" s="1"/>
  <c r="G2629" i="7"/>
  <c r="M2628" i="7"/>
  <c r="I2628" i="7"/>
  <c r="H2628" i="7"/>
  <c r="J2628" i="7" s="1"/>
  <c r="G2628" i="7"/>
  <c r="M2627" i="7"/>
  <c r="I2627" i="7"/>
  <c r="H2627" i="7"/>
  <c r="J2627" i="7" s="1"/>
  <c r="G2627" i="7"/>
  <c r="M2626" i="7"/>
  <c r="I2626" i="7"/>
  <c r="H2626" i="7"/>
  <c r="J2626" i="7" s="1"/>
  <c r="G2626" i="7"/>
  <c r="M2625" i="7"/>
  <c r="I2625" i="7"/>
  <c r="H2625" i="7"/>
  <c r="J2625" i="7" s="1"/>
  <c r="G2625" i="7"/>
  <c r="M2624" i="7"/>
  <c r="I2624" i="7"/>
  <c r="H2624" i="7"/>
  <c r="J2624" i="7" s="1"/>
  <c r="G2624" i="7"/>
  <c r="M2623" i="7"/>
  <c r="I2623" i="7"/>
  <c r="H2623" i="7"/>
  <c r="J2623" i="7" s="1"/>
  <c r="G2623" i="7"/>
  <c r="M2622" i="7"/>
  <c r="I2622" i="7"/>
  <c r="H2622" i="7"/>
  <c r="J2622" i="7" s="1"/>
  <c r="G2622" i="7"/>
  <c r="M2621" i="7"/>
  <c r="I2621" i="7"/>
  <c r="H2621" i="7"/>
  <c r="J2621" i="7" s="1"/>
  <c r="G2621" i="7"/>
  <c r="M2620" i="7"/>
  <c r="I2620" i="7"/>
  <c r="H2620" i="7"/>
  <c r="J2620" i="7" s="1"/>
  <c r="G2620" i="7"/>
  <c r="M2619" i="7"/>
  <c r="I2619" i="7"/>
  <c r="H2619" i="7"/>
  <c r="J2619" i="7" s="1"/>
  <c r="G2619" i="7"/>
  <c r="M2618" i="7"/>
  <c r="I2618" i="7"/>
  <c r="H2618" i="7"/>
  <c r="J2618" i="7" s="1"/>
  <c r="G2618" i="7"/>
  <c r="M2617" i="7"/>
  <c r="I2617" i="7"/>
  <c r="H2617" i="7"/>
  <c r="J2617" i="7" s="1"/>
  <c r="G2617" i="7"/>
  <c r="M2616" i="7"/>
  <c r="I2616" i="7"/>
  <c r="H2616" i="7"/>
  <c r="J2616" i="7" s="1"/>
  <c r="G2616" i="7"/>
  <c r="M2615" i="7"/>
  <c r="I2615" i="7"/>
  <c r="H2615" i="7"/>
  <c r="J2615" i="7" s="1"/>
  <c r="G2615" i="7"/>
  <c r="M2614" i="7"/>
  <c r="I2614" i="7"/>
  <c r="H2614" i="7"/>
  <c r="J2614" i="7" s="1"/>
  <c r="G2614" i="7"/>
  <c r="M2613" i="7"/>
  <c r="I2613" i="7"/>
  <c r="H2613" i="7"/>
  <c r="J2613" i="7" s="1"/>
  <c r="G2613" i="7"/>
  <c r="M2612" i="7"/>
  <c r="I2612" i="7"/>
  <c r="H2612" i="7"/>
  <c r="J2612" i="7" s="1"/>
  <c r="G2612" i="7"/>
  <c r="M2611" i="7"/>
  <c r="I2611" i="7"/>
  <c r="H2611" i="7"/>
  <c r="J2611" i="7" s="1"/>
  <c r="G2611" i="7"/>
  <c r="M2610" i="7"/>
  <c r="I2610" i="7"/>
  <c r="H2610" i="7"/>
  <c r="J2610" i="7" s="1"/>
  <c r="G2610" i="7"/>
  <c r="M2609" i="7"/>
  <c r="I2609" i="7"/>
  <c r="H2609" i="7"/>
  <c r="J2609" i="7" s="1"/>
  <c r="G2609" i="7"/>
  <c r="M2608" i="7"/>
  <c r="I2608" i="7"/>
  <c r="H2608" i="7"/>
  <c r="J2608" i="7" s="1"/>
  <c r="G2608" i="7"/>
  <c r="M2607" i="7"/>
  <c r="I2607" i="7"/>
  <c r="H2607" i="7"/>
  <c r="J2607" i="7" s="1"/>
  <c r="G2607" i="7"/>
  <c r="M2606" i="7"/>
  <c r="I2606" i="7"/>
  <c r="H2606" i="7"/>
  <c r="J2606" i="7" s="1"/>
  <c r="G2606" i="7"/>
  <c r="M2605" i="7"/>
  <c r="I2605" i="7"/>
  <c r="H2605" i="7"/>
  <c r="J2605" i="7" s="1"/>
  <c r="G2605" i="7"/>
  <c r="M2604" i="7"/>
  <c r="I2604" i="7"/>
  <c r="H2604" i="7"/>
  <c r="J2604" i="7" s="1"/>
  <c r="G2604" i="7"/>
  <c r="M2603" i="7"/>
  <c r="I2603" i="7"/>
  <c r="H2603" i="7"/>
  <c r="J2603" i="7" s="1"/>
  <c r="G2603" i="7"/>
  <c r="M2602" i="7"/>
  <c r="I2602" i="7"/>
  <c r="H2602" i="7"/>
  <c r="J2602" i="7" s="1"/>
  <c r="G2602" i="7"/>
  <c r="M2601" i="7"/>
  <c r="I2601" i="7"/>
  <c r="H2601" i="7"/>
  <c r="J2601" i="7" s="1"/>
  <c r="G2601" i="7"/>
  <c r="M2600" i="7"/>
  <c r="I2600" i="7"/>
  <c r="H2600" i="7"/>
  <c r="J2600" i="7" s="1"/>
  <c r="G2600" i="7"/>
  <c r="M2599" i="7"/>
  <c r="I2599" i="7"/>
  <c r="H2599" i="7"/>
  <c r="J2599" i="7" s="1"/>
  <c r="G2599" i="7"/>
  <c r="M2598" i="7"/>
  <c r="I2598" i="7"/>
  <c r="H2598" i="7"/>
  <c r="J2598" i="7" s="1"/>
  <c r="G2598" i="7"/>
  <c r="M2597" i="7"/>
  <c r="I2597" i="7"/>
  <c r="H2597" i="7"/>
  <c r="J2597" i="7" s="1"/>
  <c r="G2597" i="7"/>
  <c r="M2596" i="7"/>
  <c r="I2596" i="7"/>
  <c r="H2596" i="7"/>
  <c r="J2596" i="7" s="1"/>
  <c r="G2596" i="7"/>
  <c r="M2595" i="7"/>
  <c r="I2595" i="7"/>
  <c r="H2595" i="7"/>
  <c r="J2595" i="7" s="1"/>
  <c r="G2595" i="7"/>
  <c r="M2594" i="7"/>
  <c r="I2594" i="7"/>
  <c r="H2594" i="7"/>
  <c r="J2594" i="7" s="1"/>
  <c r="G2594" i="7"/>
  <c r="M2593" i="7"/>
  <c r="I2593" i="7"/>
  <c r="H2593" i="7"/>
  <c r="J2593" i="7" s="1"/>
  <c r="G2593" i="7"/>
  <c r="M2592" i="7"/>
  <c r="I2592" i="7"/>
  <c r="H2592" i="7"/>
  <c r="J2592" i="7" s="1"/>
  <c r="G2592" i="7"/>
  <c r="M2591" i="7"/>
  <c r="I2591" i="7"/>
  <c r="H2591" i="7"/>
  <c r="J2591" i="7" s="1"/>
  <c r="G2591" i="7"/>
  <c r="M2590" i="7"/>
  <c r="I2590" i="7"/>
  <c r="H2590" i="7"/>
  <c r="J2590" i="7" s="1"/>
  <c r="G2590" i="7"/>
  <c r="M2589" i="7"/>
  <c r="I2589" i="7"/>
  <c r="H2589" i="7"/>
  <c r="J2589" i="7" s="1"/>
  <c r="G2589" i="7"/>
  <c r="M2588" i="7"/>
  <c r="I2588" i="7"/>
  <c r="H2588" i="7"/>
  <c r="J2588" i="7" s="1"/>
  <c r="G2588" i="7"/>
  <c r="M2587" i="7"/>
  <c r="I2587" i="7"/>
  <c r="H2587" i="7"/>
  <c r="J2587" i="7" s="1"/>
  <c r="G2587" i="7"/>
  <c r="M2586" i="7"/>
  <c r="I2586" i="7"/>
  <c r="H2586" i="7"/>
  <c r="J2586" i="7" s="1"/>
  <c r="G2586" i="7"/>
  <c r="M2585" i="7"/>
  <c r="I2585" i="7"/>
  <c r="H2585" i="7"/>
  <c r="J2585" i="7" s="1"/>
  <c r="G2585" i="7"/>
  <c r="M2584" i="7"/>
  <c r="I2584" i="7"/>
  <c r="H2584" i="7"/>
  <c r="J2584" i="7" s="1"/>
  <c r="G2584" i="7"/>
  <c r="M2583" i="7"/>
  <c r="I2583" i="7"/>
  <c r="H2583" i="7"/>
  <c r="J2583" i="7" s="1"/>
  <c r="G2583" i="7"/>
  <c r="M2582" i="7"/>
  <c r="I2582" i="7"/>
  <c r="H2582" i="7"/>
  <c r="J2582" i="7" s="1"/>
  <c r="G2582" i="7"/>
  <c r="M2581" i="7"/>
  <c r="I2581" i="7"/>
  <c r="H2581" i="7"/>
  <c r="J2581" i="7" s="1"/>
  <c r="G2581" i="7"/>
  <c r="M2580" i="7"/>
  <c r="I2580" i="7"/>
  <c r="H2580" i="7"/>
  <c r="J2580" i="7" s="1"/>
  <c r="G2580" i="7"/>
  <c r="M2579" i="7"/>
  <c r="I2579" i="7"/>
  <c r="H2579" i="7"/>
  <c r="J2579" i="7" s="1"/>
  <c r="G2579" i="7"/>
  <c r="M2578" i="7"/>
  <c r="I2578" i="7"/>
  <c r="H2578" i="7"/>
  <c r="J2578" i="7" s="1"/>
  <c r="G2578" i="7"/>
  <c r="M2577" i="7"/>
  <c r="I2577" i="7"/>
  <c r="H2577" i="7"/>
  <c r="J2577" i="7" s="1"/>
  <c r="G2577" i="7"/>
  <c r="M2576" i="7"/>
  <c r="I2576" i="7"/>
  <c r="H2576" i="7"/>
  <c r="J2576" i="7" s="1"/>
  <c r="G2576" i="7"/>
  <c r="M2575" i="7"/>
  <c r="I2575" i="7"/>
  <c r="H2575" i="7"/>
  <c r="J2575" i="7" s="1"/>
  <c r="G2575" i="7"/>
  <c r="M2574" i="7"/>
  <c r="I2574" i="7"/>
  <c r="H2574" i="7"/>
  <c r="J2574" i="7" s="1"/>
  <c r="G2574" i="7"/>
  <c r="M2573" i="7"/>
  <c r="I2573" i="7"/>
  <c r="H2573" i="7"/>
  <c r="J2573" i="7" s="1"/>
  <c r="G2573" i="7"/>
  <c r="M2572" i="7"/>
  <c r="I2572" i="7"/>
  <c r="H2572" i="7"/>
  <c r="J2572" i="7" s="1"/>
  <c r="G2572" i="7"/>
  <c r="M2571" i="7"/>
  <c r="I2571" i="7"/>
  <c r="H2571" i="7"/>
  <c r="J2571" i="7" s="1"/>
  <c r="G2571" i="7"/>
  <c r="M2570" i="7"/>
  <c r="I2570" i="7"/>
  <c r="H2570" i="7"/>
  <c r="J2570" i="7" s="1"/>
  <c r="G2570" i="7"/>
  <c r="M2569" i="7"/>
  <c r="I2569" i="7"/>
  <c r="H2569" i="7"/>
  <c r="J2569" i="7" s="1"/>
  <c r="G2569" i="7"/>
  <c r="M2568" i="7"/>
  <c r="I2568" i="7"/>
  <c r="H2568" i="7"/>
  <c r="J2568" i="7" s="1"/>
  <c r="G2568" i="7"/>
  <c r="M2567" i="7"/>
  <c r="I2567" i="7"/>
  <c r="H2567" i="7"/>
  <c r="J2567" i="7" s="1"/>
  <c r="G2567" i="7"/>
  <c r="M2566" i="7"/>
  <c r="I2566" i="7"/>
  <c r="H2566" i="7"/>
  <c r="J2566" i="7" s="1"/>
  <c r="G2566" i="7"/>
  <c r="M2565" i="7"/>
  <c r="I2565" i="7"/>
  <c r="H2565" i="7"/>
  <c r="J2565" i="7" s="1"/>
  <c r="G2565" i="7"/>
  <c r="M2564" i="7"/>
  <c r="I2564" i="7"/>
  <c r="H2564" i="7"/>
  <c r="J2564" i="7" s="1"/>
  <c r="G2564" i="7"/>
  <c r="M2563" i="7"/>
  <c r="I2563" i="7"/>
  <c r="H2563" i="7"/>
  <c r="J2563" i="7" s="1"/>
  <c r="G2563" i="7"/>
  <c r="M2562" i="7"/>
  <c r="I2562" i="7"/>
  <c r="H2562" i="7"/>
  <c r="J2562" i="7" s="1"/>
  <c r="G2562" i="7"/>
  <c r="M2561" i="7"/>
  <c r="I2561" i="7"/>
  <c r="H2561" i="7"/>
  <c r="J2561" i="7" s="1"/>
  <c r="G2561" i="7"/>
  <c r="M2560" i="7"/>
  <c r="I2560" i="7"/>
  <c r="H2560" i="7"/>
  <c r="J2560" i="7" s="1"/>
  <c r="G2560" i="7"/>
  <c r="M2559" i="7"/>
  <c r="I2559" i="7"/>
  <c r="H2559" i="7"/>
  <c r="J2559" i="7" s="1"/>
  <c r="G2559" i="7"/>
  <c r="M2558" i="7"/>
  <c r="I2558" i="7"/>
  <c r="H2558" i="7"/>
  <c r="J2558" i="7" s="1"/>
  <c r="G2558" i="7"/>
  <c r="M2557" i="7"/>
  <c r="I2557" i="7"/>
  <c r="H2557" i="7"/>
  <c r="J2557" i="7" s="1"/>
  <c r="G2557" i="7"/>
  <c r="M2556" i="7"/>
  <c r="I2556" i="7"/>
  <c r="H2556" i="7"/>
  <c r="J2556" i="7" s="1"/>
  <c r="G2556" i="7"/>
  <c r="M2555" i="7"/>
  <c r="I2555" i="7"/>
  <c r="H2555" i="7"/>
  <c r="J2555" i="7" s="1"/>
  <c r="G2555" i="7"/>
  <c r="M2554" i="7"/>
  <c r="I2554" i="7"/>
  <c r="H2554" i="7"/>
  <c r="J2554" i="7" s="1"/>
  <c r="G2554" i="7"/>
  <c r="M2553" i="7"/>
  <c r="I2553" i="7"/>
  <c r="H2553" i="7"/>
  <c r="J2553" i="7" s="1"/>
  <c r="G2553" i="7"/>
  <c r="M2552" i="7"/>
  <c r="I2552" i="7"/>
  <c r="H2552" i="7"/>
  <c r="J2552" i="7" s="1"/>
  <c r="G2552" i="7"/>
  <c r="M2551" i="7"/>
  <c r="I2551" i="7"/>
  <c r="H2551" i="7"/>
  <c r="J2551" i="7" s="1"/>
  <c r="G2551" i="7"/>
  <c r="M2550" i="7"/>
  <c r="I2550" i="7"/>
  <c r="H2550" i="7"/>
  <c r="J2550" i="7" s="1"/>
  <c r="G2550" i="7"/>
  <c r="M2549" i="7"/>
  <c r="I2549" i="7"/>
  <c r="H2549" i="7"/>
  <c r="J2549" i="7" s="1"/>
  <c r="G2549" i="7"/>
  <c r="M2548" i="7"/>
  <c r="I2548" i="7"/>
  <c r="H2548" i="7"/>
  <c r="J2548" i="7" s="1"/>
  <c r="G2548" i="7"/>
  <c r="M2547" i="7"/>
  <c r="I2547" i="7"/>
  <c r="H2547" i="7"/>
  <c r="J2547" i="7" s="1"/>
  <c r="G2547" i="7"/>
  <c r="M2546" i="7"/>
  <c r="I2546" i="7"/>
  <c r="H2546" i="7"/>
  <c r="J2546" i="7" s="1"/>
  <c r="G2546" i="7"/>
  <c r="M2545" i="7"/>
  <c r="I2545" i="7"/>
  <c r="H2545" i="7"/>
  <c r="J2545" i="7" s="1"/>
  <c r="G2545" i="7"/>
  <c r="M2544" i="7"/>
  <c r="I2544" i="7"/>
  <c r="H2544" i="7"/>
  <c r="J2544" i="7" s="1"/>
  <c r="G2544" i="7"/>
  <c r="M2543" i="7"/>
  <c r="I2543" i="7"/>
  <c r="H2543" i="7"/>
  <c r="J2543" i="7" s="1"/>
  <c r="G2543" i="7"/>
  <c r="M2542" i="7"/>
  <c r="I2542" i="7"/>
  <c r="H2542" i="7"/>
  <c r="J2542" i="7" s="1"/>
  <c r="G2542" i="7"/>
  <c r="M2541" i="7"/>
  <c r="I2541" i="7"/>
  <c r="H2541" i="7"/>
  <c r="J2541" i="7" s="1"/>
  <c r="G2541" i="7"/>
  <c r="M2540" i="7"/>
  <c r="I2540" i="7"/>
  <c r="H2540" i="7"/>
  <c r="J2540" i="7" s="1"/>
  <c r="G2540" i="7"/>
  <c r="M2539" i="7"/>
  <c r="I2539" i="7"/>
  <c r="H2539" i="7"/>
  <c r="J2539" i="7" s="1"/>
  <c r="G2539" i="7"/>
  <c r="M2538" i="7"/>
  <c r="I2538" i="7"/>
  <c r="H2538" i="7"/>
  <c r="J2538" i="7" s="1"/>
  <c r="G2538" i="7"/>
  <c r="M2537" i="7"/>
  <c r="I2537" i="7"/>
  <c r="H2537" i="7"/>
  <c r="J2537" i="7" s="1"/>
  <c r="G2537" i="7"/>
  <c r="M2536" i="7"/>
  <c r="I2536" i="7"/>
  <c r="H2536" i="7"/>
  <c r="J2536" i="7" s="1"/>
  <c r="G2536" i="7"/>
  <c r="M2535" i="7"/>
  <c r="I2535" i="7"/>
  <c r="H2535" i="7"/>
  <c r="J2535" i="7" s="1"/>
  <c r="G2535" i="7"/>
  <c r="M2534" i="7"/>
  <c r="I2534" i="7"/>
  <c r="H2534" i="7"/>
  <c r="J2534" i="7" s="1"/>
  <c r="G2534" i="7"/>
  <c r="M2533" i="7"/>
  <c r="I2533" i="7"/>
  <c r="H2533" i="7"/>
  <c r="J2533" i="7" s="1"/>
  <c r="G2533" i="7"/>
  <c r="M2532" i="7"/>
  <c r="I2532" i="7"/>
  <c r="H2532" i="7"/>
  <c r="J2532" i="7" s="1"/>
  <c r="G2532" i="7"/>
  <c r="M2531" i="7"/>
  <c r="I2531" i="7"/>
  <c r="H2531" i="7"/>
  <c r="J2531" i="7" s="1"/>
  <c r="G2531" i="7"/>
  <c r="M2530" i="7"/>
  <c r="I2530" i="7"/>
  <c r="H2530" i="7"/>
  <c r="J2530" i="7" s="1"/>
  <c r="G2530" i="7"/>
  <c r="M2529" i="7"/>
  <c r="I2529" i="7"/>
  <c r="H2529" i="7"/>
  <c r="J2529" i="7" s="1"/>
  <c r="G2529" i="7"/>
  <c r="M2528" i="7"/>
  <c r="I2528" i="7"/>
  <c r="H2528" i="7"/>
  <c r="J2528" i="7" s="1"/>
  <c r="G2528" i="7"/>
  <c r="M2527" i="7"/>
  <c r="I2527" i="7"/>
  <c r="H2527" i="7"/>
  <c r="J2527" i="7" s="1"/>
  <c r="G2527" i="7"/>
  <c r="M2526" i="7"/>
  <c r="I2526" i="7"/>
  <c r="H2526" i="7"/>
  <c r="J2526" i="7" s="1"/>
  <c r="G2526" i="7"/>
  <c r="M2525" i="7"/>
  <c r="I2525" i="7"/>
  <c r="H2525" i="7"/>
  <c r="J2525" i="7" s="1"/>
  <c r="G2525" i="7"/>
  <c r="M2524" i="7"/>
  <c r="I2524" i="7"/>
  <c r="H2524" i="7"/>
  <c r="J2524" i="7" s="1"/>
  <c r="G2524" i="7"/>
  <c r="M2523" i="7"/>
  <c r="I2523" i="7"/>
  <c r="H2523" i="7"/>
  <c r="J2523" i="7" s="1"/>
  <c r="G2523" i="7"/>
  <c r="M2522" i="7"/>
  <c r="I2522" i="7"/>
  <c r="H2522" i="7"/>
  <c r="J2522" i="7" s="1"/>
  <c r="G2522" i="7"/>
  <c r="M2521" i="7"/>
  <c r="I2521" i="7"/>
  <c r="H2521" i="7"/>
  <c r="J2521" i="7" s="1"/>
  <c r="G2521" i="7"/>
  <c r="M2520" i="7"/>
  <c r="I2520" i="7"/>
  <c r="H2520" i="7"/>
  <c r="J2520" i="7" s="1"/>
  <c r="G2520" i="7"/>
  <c r="M2519" i="7"/>
  <c r="I2519" i="7"/>
  <c r="H2519" i="7"/>
  <c r="J2519" i="7" s="1"/>
  <c r="G2519" i="7"/>
  <c r="M2518" i="7"/>
  <c r="I2518" i="7"/>
  <c r="H2518" i="7"/>
  <c r="J2518" i="7" s="1"/>
  <c r="G2518" i="7"/>
  <c r="M2517" i="7"/>
  <c r="I2517" i="7"/>
  <c r="H2517" i="7"/>
  <c r="J2517" i="7" s="1"/>
  <c r="G2517" i="7"/>
  <c r="M2516" i="7"/>
  <c r="I2516" i="7"/>
  <c r="H2516" i="7"/>
  <c r="J2516" i="7" s="1"/>
  <c r="G2516" i="7"/>
  <c r="M2515" i="7"/>
  <c r="I2515" i="7"/>
  <c r="H2515" i="7"/>
  <c r="J2515" i="7" s="1"/>
  <c r="G2515" i="7"/>
  <c r="M2514" i="7"/>
  <c r="I2514" i="7"/>
  <c r="H2514" i="7"/>
  <c r="J2514" i="7" s="1"/>
  <c r="G2514" i="7"/>
  <c r="M2513" i="7"/>
  <c r="I2513" i="7"/>
  <c r="H2513" i="7"/>
  <c r="J2513" i="7" s="1"/>
  <c r="G2513" i="7"/>
  <c r="M2512" i="7"/>
  <c r="I2512" i="7"/>
  <c r="H2512" i="7"/>
  <c r="J2512" i="7" s="1"/>
  <c r="G2512" i="7"/>
  <c r="M2511" i="7"/>
  <c r="I2511" i="7"/>
  <c r="H2511" i="7"/>
  <c r="J2511" i="7" s="1"/>
  <c r="G2511" i="7"/>
  <c r="M2510" i="7"/>
  <c r="I2510" i="7"/>
  <c r="H2510" i="7"/>
  <c r="J2510" i="7" s="1"/>
  <c r="G2510" i="7"/>
  <c r="M2509" i="7"/>
  <c r="I2509" i="7"/>
  <c r="H2509" i="7"/>
  <c r="J2509" i="7" s="1"/>
  <c r="G2509" i="7"/>
  <c r="M2508" i="7"/>
  <c r="I2508" i="7"/>
  <c r="H2508" i="7"/>
  <c r="J2508" i="7" s="1"/>
  <c r="G2508" i="7"/>
  <c r="M2507" i="7"/>
  <c r="I2507" i="7"/>
  <c r="H2507" i="7"/>
  <c r="J2507" i="7" s="1"/>
  <c r="G2507" i="7"/>
  <c r="M2506" i="7"/>
  <c r="I2506" i="7"/>
  <c r="H2506" i="7"/>
  <c r="J2506" i="7" s="1"/>
  <c r="G2506" i="7"/>
  <c r="M2505" i="7"/>
  <c r="I2505" i="7"/>
  <c r="H2505" i="7"/>
  <c r="J2505" i="7" s="1"/>
  <c r="G2505" i="7"/>
  <c r="M2504" i="7"/>
  <c r="I2504" i="7"/>
  <c r="H2504" i="7"/>
  <c r="J2504" i="7" s="1"/>
  <c r="G2504" i="7"/>
  <c r="M2503" i="7"/>
  <c r="I2503" i="7"/>
  <c r="H2503" i="7"/>
  <c r="J2503" i="7" s="1"/>
  <c r="G2503" i="7"/>
  <c r="M2502" i="7"/>
  <c r="I2502" i="7"/>
  <c r="H2502" i="7"/>
  <c r="J2502" i="7" s="1"/>
  <c r="G2502" i="7"/>
  <c r="M2501" i="7"/>
  <c r="I2501" i="7"/>
  <c r="H2501" i="7"/>
  <c r="J2501" i="7" s="1"/>
  <c r="G2501" i="7"/>
  <c r="M2500" i="7"/>
  <c r="I2500" i="7"/>
  <c r="H2500" i="7"/>
  <c r="J2500" i="7" s="1"/>
  <c r="G2500" i="7"/>
  <c r="M2499" i="7"/>
  <c r="I2499" i="7"/>
  <c r="H2499" i="7"/>
  <c r="J2499" i="7" s="1"/>
  <c r="G2499" i="7"/>
  <c r="M2498" i="7"/>
  <c r="I2498" i="7"/>
  <c r="H2498" i="7"/>
  <c r="J2498" i="7" s="1"/>
  <c r="G2498" i="7"/>
  <c r="M2497" i="7"/>
  <c r="I2497" i="7"/>
  <c r="H2497" i="7"/>
  <c r="J2497" i="7" s="1"/>
  <c r="G2497" i="7"/>
  <c r="M2496" i="7"/>
  <c r="I2496" i="7"/>
  <c r="H2496" i="7"/>
  <c r="J2496" i="7" s="1"/>
  <c r="G2496" i="7"/>
  <c r="M2495" i="7"/>
  <c r="I2495" i="7"/>
  <c r="H2495" i="7"/>
  <c r="J2495" i="7" s="1"/>
  <c r="G2495" i="7"/>
  <c r="M2494" i="7"/>
  <c r="I2494" i="7"/>
  <c r="H2494" i="7"/>
  <c r="J2494" i="7" s="1"/>
  <c r="G2494" i="7"/>
  <c r="M2493" i="7"/>
  <c r="I2493" i="7"/>
  <c r="H2493" i="7"/>
  <c r="J2493" i="7" s="1"/>
  <c r="G2493" i="7"/>
  <c r="M2492" i="7"/>
  <c r="I2492" i="7"/>
  <c r="H2492" i="7"/>
  <c r="J2492" i="7" s="1"/>
  <c r="G2492" i="7"/>
  <c r="M2491" i="7"/>
  <c r="I2491" i="7"/>
  <c r="H2491" i="7"/>
  <c r="J2491" i="7" s="1"/>
  <c r="G2491" i="7"/>
  <c r="M2490" i="7"/>
  <c r="I2490" i="7"/>
  <c r="H2490" i="7"/>
  <c r="J2490" i="7" s="1"/>
  <c r="G2490" i="7"/>
  <c r="M2489" i="7"/>
  <c r="I2489" i="7"/>
  <c r="H2489" i="7"/>
  <c r="J2489" i="7" s="1"/>
  <c r="G2489" i="7"/>
  <c r="M2488" i="7"/>
  <c r="I2488" i="7"/>
  <c r="H2488" i="7"/>
  <c r="J2488" i="7" s="1"/>
  <c r="G2488" i="7"/>
  <c r="M2487" i="7"/>
  <c r="I2487" i="7"/>
  <c r="H2487" i="7"/>
  <c r="J2487" i="7" s="1"/>
  <c r="G2487" i="7"/>
  <c r="M2486" i="7"/>
  <c r="I2486" i="7"/>
  <c r="H2486" i="7"/>
  <c r="J2486" i="7" s="1"/>
  <c r="G2486" i="7"/>
  <c r="M2485" i="7"/>
  <c r="I2485" i="7"/>
  <c r="H2485" i="7"/>
  <c r="J2485" i="7" s="1"/>
  <c r="G2485" i="7"/>
  <c r="M2484" i="7"/>
  <c r="I2484" i="7"/>
  <c r="H2484" i="7"/>
  <c r="J2484" i="7" s="1"/>
  <c r="G2484" i="7"/>
  <c r="M2483" i="7"/>
  <c r="I2483" i="7"/>
  <c r="H2483" i="7"/>
  <c r="J2483" i="7" s="1"/>
  <c r="G2483" i="7"/>
  <c r="M2482" i="7"/>
  <c r="I2482" i="7"/>
  <c r="H2482" i="7"/>
  <c r="J2482" i="7" s="1"/>
  <c r="G2482" i="7"/>
  <c r="M2481" i="7"/>
  <c r="I2481" i="7"/>
  <c r="H2481" i="7"/>
  <c r="J2481" i="7" s="1"/>
  <c r="G2481" i="7"/>
  <c r="M2480" i="7"/>
  <c r="I2480" i="7"/>
  <c r="H2480" i="7"/>
  <c r="J2480" i="7" s="1"/>
  <c r="G2480" i="7"/>
  <c r="M2479" i="7"/>
  <c r="I2479" i="7"/>
  <c r="H2479" i="7"/>
  <c r="J2479" i="7" s="1"/>
  <c r="G2479" i="7"/>
  <c r="M2478" i="7"/>
  <c r="I2478" i="7"/>
  <c r="H2478" i="7"/>
  <c r="J2478" i="7" s="1"/>
  <c r="G2478" i="7"/>
  <c r="M2477" i="7"/>
  <c r="I2477" i="7"/>
  <c r="H2477" i="7"/>
  <c r="J2477" i="7" s="1"/>
  <c r="G2477" i="7"/>
  <c r="M2476" i="7"/>
  <c r="I2476" i="7"/>
  <c r="H2476" i="7"/>
  <c r="J2476" i="7" s="1"/>
  <c r="G2476" i="7"/>
  <c r="M2475" i="7"/>
  <c r="I2475" i="7"/>
  <c r="H2475" i="7"/>
  <c r="J2475" i="7" s="1"/>
  <c r="G2475" i="7"/>
  <c r="M2474" i="7"/>
  <c r="I2474" i="7"/>
  <c r="H2474" i="7"/>
  <c r="J2474" i="7" s="1"/>
  <c r="G2474" i="7"/>
  <c r="M2473" i="7"/>
  <c r="I2473" i="7"/>
  <c r="H2473" i="7"/>
  <c r="J2473" i="7" s="1"/>
  <c r="G2473" i="7"/>
  <c r="M2472" i="7"/>
  <c r="I2472" i="7"/>
  <c r="H2472" i="7"/>
  <c r="J2472" i="7" s="1"/>
  <c r="G2472" i="7"/>
  <c r="M2471" i="7"/>
  <c r="I2471" i="7"/>
  <c r="H2471" i="7"/>
  <c r="J2471" i="7" s="1"/>
  <c r="G2471" i="7"/>
  <c r="M2470" i="7"/>
  <c r="I2470" i="7"/>
  <c r="H2470" i="7"/>
  <c r="J2470" i="7" s="1"/>
  <c r="G2470" i="7"/>
  <c r="M2469" i="7"/>
  <c r="I2469" i="7"/>
  <c r="H2469" i="7"/>
  <c r="J2469" i="7" s="1"/>
  <c r="G2469" i="7"/>
  <c r="M2468" i="7"/>
  <c r="I2468" i="7"/>
  <c r="H2468" i="7"/>
  <c r="J2468" i="7" s="1"/>
  <c r="G2468" i="7"/>
  <c r="M2467" i="7"/>
  <c r="I2467" i="7"/>
  <c r="H2467" i="7"/>
  <c r="J2467" i="7" s="1"/>
  <c r="G2467" i="7"/>
  <c r="M2466" i="7"/>
  <c r="I2466" i="7"/>
  <c r="H2466" i="7"/>
  <c r="J2466" i="7" s="1"/>
  <c r="G2466" i="7"/>
  <c r="M2465" i="7"/>
  <c r="I2465" i="7"/>
  <c r="H2465" i="7"/>
  <c r="J2465" i="7" s="1"/>
  <c r="G2465" i="7"/>
  <c r="M2464" i="7"/>
  <c r="I2464" i="7"/>
  <c r="H2464" i="7"/>
  <c r="J2464" i="7" s="1"/>
  <c r="G2464" i="7"/>
  <c r="M2463" i="7"/>
  <c r="I2463" i="7"/>
  <c r="H2463" i="7"/>
  <c r="J2463" i="7" s="1"/>
  <c r="G2463" i="7"/>
  <c r="M2462" i="7"/>
  <c r="I2462" i="7"/>
  <c r="H2462" i="7"/>
  <c r="J2462" i="7" s="1"/>
  <c r="G2462" i="7"/>
  <c r="M2461" i="7"/>
  <c r="I2461" i="7"/>
  <c r="H2461" i="7"/>
  <c r="J2461" i="7" s="1"/>
  <c r="G2461" i="7"/>
  <c r="M2460" i="7"/>
  <c r="I2460" i="7"/>
  <c r="H2460" i="7"/>
  <c r="J2460" i="7" s="1"/>
  <c r="G2460" i="7"/>
  <c r="M2459" i="7"/>
  <c r="I2459" i="7"/>
  <c r="H2459" i="7"/>
  <c r="J2459" i="7" s="1"/>
  <c r="G2459" i="7"/>
  <c r="M2458" i="7"/>
  <c r="I2458" i="7"/>
  <c r="H2458" i="7"/>
  <c r="J2458" i="7" s="1"/>
  <c r="G2458" i="7"/>
  <c r="M2457" i="7"/>
  <c r="I2457" i="7"/>
  <c r="H2457" i="7"/>
  <c r="J2457" i="7" s="1"/>
  <c r="G2457" i="7"/>
  <c r="M2456" i="7"/>
  <c r="I2456" i="7"/>
  <c r="H2456" i="7"/>
  <c r="J2456" i="7" s="1"/>
  <c r="G2456" i="7"/>
  <c r="M2455" i="7"/>
  <c r="I2455" i="7"/>
  <c r="H2455" i="7"/>
  <c r="J2455" i="7" s="1"/>
  <c r="G2455" i="7"/>
  <c r="M2454" i="7"/>
  <c r="I2454" i="7"/>
  <c r="H2454" i="7"/>
  <c r="J2454" i="7" s="1"/>
  <c r="G2454" i="7"/>
  <c r="M2453" i="7"/>
  <c r="I2453" i="7"/>
  <c r="H2453" i="7"/>
  <c r="J2453" i="7" s="1"/>
  <c r="G2453" i="7"/>
  <c r="M2452" i="7"/>
  <c r="I2452" i="7"/>
  <c r="H2452" i="7"/>
  <c r="J2452" i="7" s="1"/>
  <c r="G2452" i="7"/>
  <c r="M2451" i="7"/>
  <c r="I2451" i="7"/>
  <c r="H2451" i="7"/>
  <c r="J2451" i="7" s="1"/>
  <c r="G2451" i="7"/>
  <c r="M2450" i="7"/>
  <c r="I2450" i="7"/>
  <c r="H2450" i="7"/>
  <c r="J2450" i="7" s="1"/>
  <c r="G2450" i="7"/>
  <c r="M2449" i="7"/>
  <c r="I2449" i="7"/>
  <c r="H2449" i="7"/>
  <c r="J2449" i="7" s="1"/>
  <c r="G2449" i="7"/>
  <c r="M2448" i="7"/>
  <c r="I2448" i="7"/>
  <c r="H2448" i="7"/>
  <c r="J2448" i="7" s="1"/>
  <c r="G2448" i="7"/>
  <c r="M2447" i="7"/>
  <c r="I2447" i="7"/>
  <c r="H2447" i="7"/>
  <c r="J2447" i="7" s="1"/>
  <c r="G2447" i="7"/>
  <c r="M2446" i="7"/>
  <c r="I2446" i="7"/>
  <c r="H2446" i="7"/>
  <c r="J2446" i="7" s="1"/>
  <c r="G2446" i="7"/>
  <c r="M2445" i="7"/>
  <c r="I2445" i="7"/>
  <c r="H2445" i="7"/>
  <c r="J2445" i="7" s="1"/>
  <c r="G2445" i="7"/>
  <c r="M2444" i="7"/>
  <c r="I2444" i="7"/>
  <c r="H2444" i="7"/>
  <c r="J2444" i="7" s="1"/>
  <c r="G2444" i="7"/>
  <c r="M2443" i="7"/>
  <c r="I2443" i="7"/>
  <c r="H2443" i="7"/>
  <c r="J2443" i="7" s="1"/>
  <c r="G2443" i="7"/>
  <c r="M2442" i="7"/>
  <c r="I2442" i="7"/>
  <c r="H2442" i="7"/>
  <c r="J2442" i="7" s="1"/>
  <c r="G2442" i="7"/>
  <c r="M2441" i="7"/>
  <c r="I2441" i="7"/>
  <c r="H2441" i="7"/>
  <c r="J2441" i="7" s="1"/>
  <c r="G2441" i="7"/>
  <c r="M2440" i="7"/>
  <c r="I2440" i="7"/>
  <c r="H2440" i="7"/>
  <c r="J2440" i="7" s="1"/>
  <c r="G2440" i="7"/>
  <c r="M2439" i="7"/>
  <c r="I2439" i="7"/>
  <c r="H2439" i="7"/>
  <c r="J2439" i="7" s="1"/>
  <c r="G2439" i="7"/>
  <c r="M2438" i="7"/>
  <c r="I2438" i="7"/>
  <c r="H2438" i="7"/>
  <c r="J2438" i="7" s="1"/>
  <c r="G2438" i="7"/>
  <c r="M2437" i="7"/>
  <c r="I2437" i="7"/>
  <c r="H2437" i="7"/>
  <c r="J2437" i="7" s="1"/>
  <c r="G2437" i="7"/>
  <c r="M2436" i="7"/>
  <c r="I2436" i="7"/>
  <c r="H2436" i="7"/>
  <c r="J2436" i="7" s="1"/>
  <c r="G2436" i="7"/>
  <c r="M2435" i="7"/>
  <c r="I2435" i="7"/>
  <c r="H2435" i="7"/>
  <c r="J2435" i="7" s="1"/>
  <c r="G2435" i="7"/>
  <c r="M2434" i="7"/>
  <c r="I2434" i="7"/>
  <c r="H2434" i="7"/>
  <c r="J2434" i="7" s="1"/>
  <c r="G2434" i="7"/>
  <c r="M2433" i="7"/>
  <c r="I2433" i="7"/>
  <c r="H2433" i="7"/>
  <c r="J2433" i="7" s="1"/>
  <c r="G2433" i="7"/>
  <c r="M2432" i="7"/>
  <c r="I2432" i="7"/>
  <c r="H2432" i="7"/>
  <c r="J2432" i="7" s="1"/>
  <c r="G2432" i="7"/>
  <c r="M2431" i="7"/>
  <c r="I2431" i="7"/>
  <c r="H2431" i="7"/>
  <c r="J2431" i="7" s="1"/>
  <c r="G2431" i="7"/>
  <c r="M2430" i="7"/>
  <c r="I2430" i="7"/>
  <c r="H2430" i="7"/>
  <c r="J2430" i="7" s="1"/>
  <c r="G2430" i="7"/>
  <c r="M2429" i="7"/>
  <c r="I2429" i="7"/>
  <c r="H2429" i="7"/>
  <c r="J2429" i="7" s="1"/>
  <c r="G2429" i="7"/>
  <c r="M2428" i="7"/>
  <c r="I2428" i="7"/>
  <c r="H2428" i="7"/>
  <c r="J2428" i="7" s="1"/>
  <c r="G2428" i="7"/>
  <c r="M2427" i="7"/>
  <c r="I2427" i="7"/>
  <c r="H2427" i="7"/>
  <c r="J2427" i="7" s="1"/>
  <c r="G2427" i="7"/>
  <c r="M2426" i="7"/>
  <c r="I2426" i="7"/>
  <c r="H2426" i="7"/>
  <c r="J2426" i="7" s="1"/>
  <c r="G2426" i="7"/>
  <c r="M2425" i="7"/>
  <c r="I2425" i="7"/>
  <c r="H2425" i="7"/>
  <c r="J2425" i="7" s="1"/>
  <c r="G2425" i="7"/>
  <c r="M2424" i="7"/>
  <c r="I2424" i="7"/>
  <c r="H2424" i="7"/>
  <c r="J2424" i="7" s="1"/>
  <c r="G2424" i="7"/>
  <c r="M2423" i="7"/>
  <c r="I2423" i="7"/>
  <c r="H2423" i="7"/>
  <c r="J2423" i="7" s="1"/>
  <c r="G2423" i="7"/>
  <c r="M2422" i="7"/>
  <c r="I2422" i="7"/>
  <c r="H2422" i="7"/>
  <c r="J2422" i="7" s="1"/>
  <c r="G2422" i="7"/>
  <c r="M2421" i="7"/>
  <c r="I2421" i="7"/>
  <c r="H2421" i="7"/>
  <c r="J2421" i="7" s="1"/>
  <c r="G2421" i="7"/>
  <c r="M2420" i="7"/>
  <c r="I2420" i="7"/>
  <c r="H2420" i="7"/>
  <c r="J2420" i="7" s="1"/>
  <c r="G2420" i="7"/>
  <c r="M2419" i="7"/>
  <c r="I2419" i="7"/>
  <c r="H2419" i="7"/>
  <c r="J2419" i="7" s="1"/>
  <c r="G2419" i="7"/>
  <c r="M2418" i="7"/>
  <c r="I2418" i="7"/>
  <c r="H2418" i="7"/>
  <c r="J2418" i="7" s="1"/>
  <c r="G2418" i="7"/>
  <c r="M2417" i="7"/>
  <c r="I2417" i="7"/>
  <c r="H2417" i="7"/>
  <c r="J2417" i="7" s="1"/>
  <c r="G2417" i="7"/>
  <c r="M2416" i="7"/>
  <c r="I2416" i="7"/>
  <c r="H2416" i="7"/>
  <c r="J2416" i="7" s="1"/>
  <c r="G2416" i="7"/>
  <c r="M2415" i="7"/>
  <c r="I2415" i="7"/>
  <c r="H2415" i="7"/>
  <c r="J2415" i="7" s="1"/>
  <c r="G2415" i="7"/>
  <c r="M2414" i="7"/>
  <c r="I2414" i="7"/>
  <c r="H2414" i="7"/>
  <c r="J2414" i="7" s="1"/>
  <c r="G2414" i="7"/>
  <c r="M2413" i="7"/>
  <c r="I2413" i="7"/>
  <c r="H2413" i="7"/>
  <c r="J2413" i="7" s="1"/>
  <c r="G2413" i="7"/>
  <c r="M2412" i="7"/>
  <c r="I2412" i="7"/>
  <c r="H2412" i="7"/>
  <c r="J2412" i="7" s="1"/>
  <c r="G2412" i="7"/>
  <c r="M2411" i="7"/>
  <c r="I2411" i="7"/>
  <c r="H2411" i="7"/>
  <c r="J2411" i="7" s="1"/>
  <c r="G2411" i="7"/>
  <c r="M2410" i="7"/>
  <c r="I2410" i="7"/>
  <c r="H2410" i="7"/>
  <c r="J2410" i="7" s="1"/>
  <c r="G2410" i="7"/>
  <c r="M2409" i="7"/>
  <c r="I2409" i="7"/>
  <c r="H2409" i="7"/>
  <c r="J2409" i="7" s="1"/>
  <c r="G2409" i="7"/>
  <c r="M2408" i="7"/>
  <c r="I2408" i="7"/>
  <c r="H2408" i="7"/>
  <c r="J2408" i="7" s="1"/>
  <c r="G2408" i="7"/>
  <c r="M2407" i="7"/>
  <c r="I2407" i="7"/>
  <c r="H2407" i="7"/>
  <c r="J2407" i="7" s="1"/>
  <c r="G2407" i="7"/>
  <c r="M2406" i="7"/>
  <c r="I2406" i="7"/>
  <c r="H2406" i="7"/>
  <c r="J2406" i="7" s="1"/>
  <c r="G2406" i="7"/>
  <c r="M2405" i="7"/>
  <c r="I2405" i="7"/>
  <c r="H2405" i="7"/>
  <c r="J2405" i="7" s="1"/>
  <c r="G2405" i="7"/>
  <c r="M2404" i="7"/>
  <c r="I2404" i="7"/>
  <c r="H2404" i="7"/>
  <c r="J2404" i="7" s="1"/>
  <c r="G2404" i="7"/>
  <c r="M2403" i="7"/>
  <c r="I2403" i="7"/>
  <c r="H2403" i="7"/>
  <c r="J2403" i="7" s="1"/>
  <c r="G2403" i="7"/>
  <c r="M2402" i="7"/>
  <c r="I2402" i="7"/>
  <c r="H2402" i="7"/>
  <c r="J2402" i="7" s="1"/>
  <c r="G2402" i="7"/>
  <c r="M2401" i="7"/>
  <c r="I2401" i="7"/>
  <c r="H2401" i="7"/>
  <c r="J2401" i="7" s="1"/>
  <c r="G2401" i="7"/>
  <c r="M2400" i="7"/>
  <c r="I2400" i="7"/>
  <c r="H2400" i="7"/>
  <c r="J2400" i="7" s="1"/>
  <c r="G2400" i="7"/>
  <c r="M2399" i="7"/>
  <c r="I2399" i="7"/>
  <c r="H2399" i="7"/>
  <c r="J2399" i="7" s="1"/>
  <c r="G2399" i="7"/>
  <c r="M2398" i="7"/>
  <c r="I2398" i="7"/>
  <c r="H2398" i="7"/>
  <c r="J2398" i="7" s="1"/>
  <c r="G2398" i="7"/>
  <c r="M2397" i="7"/>
  <c r="I2397" i="7"/>
  <c r="H2397" i="7"/>
  <c r="J2397" i="7" s="1"/>
  <c r="G2397" i="7"/>
  <c r="M2396" i="7"/>
  <c r="I2396" i="7"/>
  <c r="H2396" i="7"/>
  <c r="J2396" i="7" s="1"/>
  <c r="G2396" i="7"/>
  <c r="M2395" i="7"/>
  <c r="I2395" i="7"/>
  <c r="H2395" i="7"/>
  <c r="J2395" i="7" s="1"/>
  <c r="G2395" i="7"/>
  <c r="M2394" i="7"/>
  <c r="I2394" i="7"/>
  <c r="H2394" i="7"/>
  <c r="J2394" i="7" s="1"/>
  <c r="G2394" i="7"/>
  <c r="M2393" i="7"/>
  <c r="I2393" i="7"/>
  <c r="H2393" i="7"/>
  <c r="J2393" i="7" s="1"/>
  <c r="G2393" i="7"/>
  <c r="M2392" i="7"/>
  <c r="I2392" i="7"/>
  <c r="H2392" i="7"/>
  <c r="J2392" i="7" s="1"/>
  <c r="G2392" i="7"/>
  <c r="M2391" i="7"/>
  <c r="I2391" i="7"/>
  <c r="H2391" i="7"/>
  <c r="J2391" i="7" s="1"/>
  <c r="G2391" i="7"/>
  <c r="M2390" i="7"/>
  <c r="I2390" i="7"/>
  <c r="H2390" i="7"/>
  <c r="J2390" i="7" s="1"/>
  <c r="G2390" i="7"/>
  <c r="M2389" i="7"/>
  <c r="I2389" i="7"/>
  <c r="H2389" i="7"/>
  <c r="J2389" i="7" s="1"/>
  <c r="G2389" i="7"/>
  <c r="M2388" i="7"/>
  <c r="I2388" i="7"/>
  <c r="H2388" i="7"/>
  <c r="J2388" i="7" s="1"/>
  <c r="G2388" i="7"/>
  <c r="M2387" i="7"/>
  <c r="I2387" i="7"/>
  <c r="H2387" i="7"/>
  <c r="J2387" i="7" s="1"/>
  <c r="G2387" i="7"/>
  <c r="M2386" i="7"/>
  <c r="I2386" i="7"/>
  <c r="H2386" i="7"/>
  <c r="J2386" i="7" s="1"/>
  <c r="G2386" i="7"/>
  <c r="M2385" i="7"/>
  <c r="I2385" i="7"/>
  <c r="H2385" i="7"/>
  <c r="J2385" i="7" s="1"/>
  <c r="G2385" i="7"/>
  <c r="M2384" i="7"/>
  <c r="I2384" i="7"/>
  <c r="H2384" i="7"/>
  <c r="J2384" i="7" s="1"/>
  <c r="G2384" i="7"/>
  <c r="M2383" i="7"/>
  <c r="I2383" i="7"/>
  <c r="H2383" i="7"/>
  <c r="J2383" i="7" s="1"/>
  <c r="G2383" i="7"/>
  <c r="M2382" i="7"/>
  <c r="I2382" i="7"/>
  <c r="H2382" i="7"/>
  <c r="J2382" i="7" s="1"/>
  <c r="G2382" i="7"/>
  <c r="M2381" i="7"/>
  <c r="I2381" i="7"/>
  <c r="H2381" i="7"/>
  <c r="J2381" i="7" s="1"/>
  <c r="G2381" i="7"/>
  <c r="M2380" i="7"/>
  <c r="I2380" i="7"/>
  <c r="H2380" i="7"/>
  <c r="J2380" i="7" s="1"/>
  <c r="G2380" i="7"/>
  <c r="M2379" i="7"/>
  <c r="I2379" i="7"/>
  <c r="H2379" i="7"/>
  <c r="J2379" i="7" s="1"/>
  <c r="G2379" i="7"/>
  <c r="M2378" i="7"/>
  <c r="I2378" i="7"/>
  <c r="H2378" i="7"/>
  <c r="J2378" i="7" s="1"/>
  <c r="G2378" i="7"/>
  <c r="M2377" i="7"/>
  <c r="I2377" i="7"/>
  <c r="H2377" i="7"/>
  <c r="J2377" i="7" s="1"/>
  <c r="G2377" i="7"/>
  <c r="M2376" i="7"/>
  <c r="I2376" i="7"/>
  <c r="H2376" i="7"/>
  <c r="J2376" i="7" s="1"/>
  <c r="G2376" i="7"/>
  <c r="M2375" i="7"/>
  <c r="I2375" i="7"/>
  <c r="H2375" i="7"/>
  <c r="J2375" i="7" s="1"/>
  <c r="G2375" i="7"/>
  <c r="M2374" i="7"/>
  <c r="I2374" i="7"/>
  <c r="H2374" i="7"/>
  <c r="J2374" i="7" s="1"/>
  <c r="G2374" i="7"/>
  <c r="M2373" i="7"/>
  <c r="I2373" i="7"/>
  <c r="H2373" i="7"/>
  <c r="J2373" i="7" s="1"/>
  <c r="G2373" i="7"/>
  <c r="M2372" i="7"/>
  <c r="I2372" i="7"/>
  <c r="H2372" i="7"/>
  <c r="J2372" i="7" s="1"/>
  <c r="G2372" i="7"/>
  <c r="M2371" i="7"/>
  <c r="I2371" i="7"/>
  <c r="H2371" i="7"/>
  <c r="J2371" i="7" s="1"/>
  <c r="G2371" i="7"/>
  <c r="M2370" i="7"/>
  <c r="I2370" i="7"/>
  <c r="H2370" i="7"/>
  <c r="J2370" i="7" s="1"/>
  <c r="G2370" i="7"/>
  <c r="M2369" i="7"/>
  <c r="I2369" i="7"/>
  <c r="H2369" i="7"/>
  <c r="J2369" i="7" s="1"/>
  <c r="G2369" i="7"/>
  <c r="M2368" i="7"/>
  <c r="I2368" i="7"/>
  <c r="H2368" i="7"/>
  <c r="J2368" i="7" s="1"/>
  <c r="G2368" i="7"/>
  <c r="M2367" i="7"/>
  <c r="I2367" i="7"/>
  <c r="H2367" i="7"/>
  <c r="J2367" i="7" s="1"/>
  <c r="G2367" i="7"/>
  <c r="M2366" i="7"/>
  <c r="I2366" i="7"/>
  <c r="H2366" i="7"/>
  <c r="J2366" i="7" s="1"/>
  <c r="G2366" i="7"/>
  <c r="M2365" i="7"/>
  <c r="I2365" i="7"/>
  <c r="H2365" i="7"/>
  <c r="J2365" i="7" s="1"/>
  <c r="G2365" i="7"/>
  <c r="M2364" i="7"/>
  <c r="I2364" i="7"/>
  <c r="H2364" i="7"/>
  <c r="J2364" i="7" s="1"/>
  <c r="G2364" i="7"/>
  <c r="M2363" i="7"/>
  <c r="I2363" i="7"/>
  <c r="H2363" i="7"/>
  <c r="J2363" i="7" s="1"/>
  <c r="G2363" i="7"/>
  <c r="M2362" i="7"/>
  <c r="I2362" i="7"/>
  <c r="H2362" i="7"/>
  <c r="J2362" i="7" s="1"/>
  <c r="G2362" i="7"/>
  <c r="M2361" i="7"/>
  <c r="I2361" i="7"/>
  <c r="H2361" i="7"/>
  <c r="J2361" i="7" s="1"/>
  <c r="G2361" i="7"/>
  <c r="M2360" i="7"/>
  <c r="I2360" i="7"/>
  <c r="H2360" i="7"/>
  <c r="J2360" i="7" s="1"/>
  <c r="G2360" i="7"/>
  <c r="M2359" i="7"/>
  <c r="I2359" i="7"/>
  <c r="H2359" i="7"/>
  <c r="J2359" i="7" s="1"/>
  <c r="G2359" i="7"/>
  <c r="M2358" i="7"/>
  <c r="I2358" i="7"/>
  <c r="H2358" i="7"/>
  <c r="J2358" i="7" s="1"/>
  <c r="G2358" i="7"/>
  <c r="M2357" i="7"/>
  <c r="I2357" i="7"/>
  <c r="H2357" i="7"/>
  <c r="J2357" i="7" s="1"/>
  <c r="G2357" i="7"/>
  <c r="M2356" i="7"/>
  <c r="I2356" i="7"/>
  <c r="H2356" i="7"/>
  <c r="J2356" i="7" s="1"/>
  <c r="G2356" i="7"/>
  <c r="M2355" i="7"/>
  <c r="I2355" i="7"/>
  <c r="H2355" i="7"/>
  <c r="J2355" i="7" s="1"/>
  <c r="G2355" i="7"/>
  <c r="M2354" i="7"/>
  <c r="I2354" i="7"/>
  <c r="H2354" i="7"/>
  <c r="J2354" i="7" s="1"/>
  <c r="G2354" i="7"/>
  <c r="M2353" i="7"/>
  <c r="I2353" i="7"/>
  <c r="H2353" i="7"/>
  <c r="J2353" i="7" s="1"/>
  <c r="G2353" i="7"/>
  <c r="M2352" i="7"/>
  <c r="I2352" i="7"/>
  <c r="H2352" i="7"/>
  <c r="J2352" i="7" s="1"/>
  <c r="G2352" i="7"/>
  <c r="M2351" i="7"/>
  <c r="I2351" i="7"/>
  <c r="H2351" i="7"/>
  <c r="J2351" i="7" s="1"/>
  <c r="G2351" i="7"/>
  <c r="M2350" i="7"/>
  <c r="I2350" i="7"/>
  <c r="H2350" i="7"/>
  <c r="J2350" i="7" s="1"/>
  <c r="G2350" i="7"/>
  <c r="M2349" i="7"/>
  <c r="I2349" i="7"/>
  <c r="H2349" i="7"/>
  <c r="J2349" i="7" s="1"/>
  <c r="G2349" i="7"/>
  <c r="M2348" i="7"/>
  <c r="I2348" i="7"/>
  <c r="H2348" i="7"/>
  <c r="J2348" i="7" s="1"/>
  <c r="G2348" i="7"/>
  <c r="M2347" i="7"/>
  <c r="I2347" i="7"/>
  <c r="H2347" i="7"/>
  <c r="J2347" i="7" s="1"/>
  <c r="G2347" i="7"/>
  <c r="M2346" i="7"/>
  <c r="I2346" i="7"/>
  <c r="H2346" i="7"/>
  <c r="J2346" i="7" s="1"/>
  <c r="G2346" i="7"/>
  <c r="M2345" i="7"/>
  <c r="I2345" i="7"/>
  <c r="H2345" i="7"/>
  <c r="J2345" i="7" s="1"/>
  <c r="G2345" i="7"/>
  <c r="M2344" i="7"/>
  <c r="I2344" i="7"/>
  <c r="H2344" i="7"/>
  <c r="J2344" i="7" s="1"/>
  <c r="G2344" i="7"/>
  <c r="M2343" i="7"/>
  <c r="I2343" i="7"/>
  <c r="H2343" i="7"/>
  <c r="J2343" i="7" s="1"/>
  <c r="G2343" i="7"/>
  <c r="M2342" i="7"/>
  <c r="I2342" i="7"/>
  <c r="H2342" i="7"/>
  <c r="J2342" i="7" s="1"/>
  <c r="G2342" i="7"/>
  <c r="M2341" i="7"/>
  <c r="I2341" i="7"/>
  <c r="H2341" i="7"/>
  <c r="J2341" i="7" s="1"/>
  <c r="G2341" i="7"/>
  <c r="M2340" i="7"/>
  <c r="I2340" i="7"/>
  <c r="H2340" i="7"/>
  <c r="J2340" i="7" s="1"/>
  <c r="G2340" i="7"/>
  <c r="M2339" i="7"/>
  <c r="I2339" i="7"/>
  <c r="H2339" i="7"/>
  <c r="J2339" i="7" s="1"/>
  <c r="G2339" i="7"/>
  <c r="M2338" i="7"/>
  <c r="I2338" i="7"/>
  <c r="H2338" i="7"/>
  <c r="J2338" i="7" s="1"/>
  <c r="G2338" i="7"/>
  <c r="M2337" i="7"/>
  <c r="I2337" i="7"/>
  <c r="H2337" i="7"/>
  <c r="J2337" i="7" s="1"/>
  <c r="G2337" i="7"/>
  <c r="M2336" i="7"/>
  <c r="I2336" i="7"/>
  <c r="H2336" i="7"/>
  <c r="J2336" i="7" s="1"/>
  <c r="G2336" i="7"/>
  <c r="M2335" i="7"/>
  <c r="I2335" i="7"/>
  <c r="H2335" i="7"/>
  <c r="J2335" i="7" s="1"/>
  <c r="G2335" i="7"/>
  <c r="M2334" i="7"/>
  <c r="I2334" i="7"/>
  <c r="H2334" i="7"/>
  <c r="J2334" i="7" s="1"/>
  <c r="G2334" i="7"/>
  <c r="M2333" i="7"/>
  <c r="I2333" i="7"/>
  <c r="H2333" i="7"/>
  <c r="J2333" i="7" s="1"/>
  <c r="G2333" i="7"/>
  <c r="M2332" i="7"/>
  <c r="I2332" i="7"/>
  <c r="H2332" i="7"/>
  <c r="J2332" i="7" s="1"/>
  <c r="G2332" i="7"/>
  <c r="M2331" i="7"/>
  <c r="I2331" i="7"/>
  <c r="H2331" i="7"/>
  <c r="J2331" i="7" s="1"/>
  <c r="G2331" i="7"/>
  <c r="M2330" i="7"/>
  <c r="I2330" i="7"/>
  <c r="H2330" i="7"/>
  <c r="J2330" i="7" s="1"/>
  <c r="G2330" i="7"/>
  <c r="M2329" i="7"/>
  <c r="I2329" i="7"/>
  <c r="H2329" i="7"/>
  <c r="J2329" i="7" s="1"/>
  <c r="G2329" i="7"/>
  <c r="M2328" i="7"/>
  <c r="I2328" i="7"/>
  <c r="H2328" i="7"/>
  <c r="J2328" i="7" s="1"/>
  <c r="G2328" i="7"/>
  <c r="M2327" i="7"/>
  <c r="I2327" i="7"/>
  <c r="H2327" i="7"/>
  <c r="J2327" i="7" s="1"/>
  <c r="G2327" i="7"/>
  <c r="M2326" i="7"/>
  <c r="I2326" i="7"/>
  <c r="H2326" i="7"/>
  <c r="J2326" i="7" s="1"/>
  <c r="G2326" i="7"/>
  <c r="M2325" i="7"/>
  <c r="I2325" i="7"/>
  <c r="H2325" i="7"/>
  <c r="J2325" i="7" s="1"/>
  <c r="G2325" i="7"/>
  <c r="M2324" i="7"/>
  <c r="I2324" i="7"/>
  <c r="H2324" i="7"/>
  <c r="J2324" i="7" s="1"/>
  <c r="G2324" i="7"/>
  <c r="M2323" i="7"/>
  <c r="I2323" i="7"/>
  <c r="H2323" i="7"/>
  <c r="J2323" i="7" s="1"/>
  <c r="G2323" i="7"/>
  <c r="M2322" i="7"/>
  <c r="I2322" i="7"/>
  <c r="H2322" i="7"/>
  <c r="J2322" i="7" s="1"/>
  <c r="G2322" i="7"/>
  <c r="M2321" i="7"/>
  <c r="I2321" i="7"/>
  <c r="H2321" i="7"/>
  <c r="J2321" i="7" s="1"/>
  <c r="G2321" i="7"/>
  <c r="M2320" i="7"/>
  <c r="I2320" i="7"/>
  <c r="H2320" i="7"/>
  <c r="J2320" i="7" s="1"/>
  <c r="G2320" i="7"/>
  <c r="M2319" i="7"/>
  <c r="I2319" i="7"/>
  <c r="H2319" i="7"/>
  <c r="J2319" i="7" s="1"/>
  <c r="G2319" i="7"/>
  <c r="M2318" i="7"/>
  <c r="I2318" i="7"/>
  <c r="H2318" i="7"/>
  <c r="J2318" i="7" s="1"/>
  <c r="G2318" i="7"/>
  <c r="M2317" i="7"/>
  <c r="I2317" i="7"/>
  <c r="H2317" i="7"/>
  <c r="J2317" i="7" s="1"/>
  <c r="G2317" i="7"/>
  <c r="M2316" i="7"/>
  <c r="I2316" i="7"/>
  <c r="H2316" i="7"/>
  <c r="J2316" i="7" s="1"/>
  <c r="G2316" i="7"/>
  <c r="M2315" i="7"/>
  <c r="I2315" i="7"/>
  <c r="H2315" i="7"/>
  <c r="J2315" i="7" s="1"/>
  <c r="G2315" i="7"/>
  <c r="M2314" i="7"/>
  <c r="I2314" i="7"/>
  <c r="H2314" i="7"/>
  <c r="J2314" i="7" s="1"/>
  <c r="G2314" i="7"/>
  <c r="M2313" i="7"/>
  <c r="I2313" i="7"/>
  <c r="H2313" i="7"/>
  <c r="J2313" i="7" s="1"/>
  <c r="G2313" i="7"/>
  <c r="M2312" i="7"/>
  <c r="I2312" i="7"/>
  <c r="H2312" i="7"/>
  <c r="J2312" i="7" s="1"/>
  <c r="G2312" i="7"/>
  <c r="M2311" i="7"/>
  <c r="I2311" i="7"/>
  <c r="H2311" i="7"/>
  <c r="J2311" i="7" s="1"/>
  <c r="G2311" i="7"/>
  <c r="M2310" i="7"/>
  <c r="I2310" i="7"/>
  <c r="H2310" i="7"/>
  <c r="J2310" i="7" s="1"/>
  <c r="G2310" i="7"/>
  <c r="M2309" i="7"/>
  <c r="I2309" i="7"/>
  <c r="H2309" i="7"/>
  <c r="J2309" i="7" s="1"/>
  <c r="G2309" i="7"/>
  <c r="M2308" i="7"/>
  <c r="I2308" i="7"/>
  <c r="H2308" i="7"/>
  <c r="J2308" i="7" s="1"/>
  <c r="G2308" i="7"/>
  <c r="M2307" i="7"/>
  <c r="I2307" i="7"/>
  <c r="H2307" i="7"/>
  <c r="J2307" i="7" s="1"/>
  <c r="G2307" i="7"/>
  <c r="M2306" i="7"/>
  <c r="I2306" i="7"/>
  <c r="H2306" i="7"/>
  <c r="J2306" i="7" s="1"/>
  <c r="G2306" i="7"/>
  <c r="M2305" i="7"/>
  <c r="I2305" i="7"/>
  <c r="H2305" i="7"/>
  <c r="J2305" i="7" s="1"/>
  <c r="G2305" i="7"/>
  <c r="M2304" i="7"/>
  <c r="I2304" i="7"/>
  <c r="H2304" i="7"/>
  <c r="J2304" i="7" s="1"/>
  <c r="G2304" i="7"/>
  <c r="M2303" i="7"/>
  <c r="I2303" i="7"/>
  <c r="H2303" i="7"/>
  <c r="J2303" i="7" s="1"/>
  <c r="G2303" i="7"/>
  <c r="M2302" i="7"/>
  <c r="I2302" i="7"/>
  <c r="H2302" i="7"/>
  <c r="J2302" i="7" s="1"/>
  <c r="G2302" i="7"/>
  <c r="M2301" i="7"/>
  <c r="I2301" i="7"/>
  <c r="H2301" i="7"/>
  <c r="J2301" i="7" s="1"/>
  <c r="G2301" i="7"/>
  <c r="M2300" i="7"/>
  <c r="I2300" i="7"/>
  <c r="H2300" i="7"/>
  <c r="J2300" i="7" s="1"/>
  <c r="G2300" i="7"/>
  <c r="M2299" i="7"/>
  <c r="I2299" i="7"/>
  <c r="H2299" i="7"/>
  <c r="J2299" i="7" s="1"/>
  <c r="G2299" i="7"/>
  <c r="M2298" i="7"/>
  <c r="I2298" i="7"/>
  <c r="H2298" i="7"/>
  <c r="J2298" i="7" s="1"/>
  <c r="G2298" i="7"/>
  <c r="M2297" i="7"/>
  <c r="I2297" i="7"/>
  <c r="H2297" i="7"/>
  <c r="J2297" i="7" s="1"/>
  <c r="G2297" i="7"/>
  <c r="M2296" i="7"/>
  <c r="I2296" i="7"/>
  <c r="H2296" i="7"/>
  <c r="J2296" i="7" s="1"/>
  <c r="G2296" i="7"/>
  <c r="M2295" i="7"/>
  <c r="I2295" i="7"/>
  <c r="H2295" i="7"/>
  <c r="J2295" i="7" s="1"/>
  <c r="G2295" i="7"/>
  <c r="M2294" i="7"/>
  <c r="I2294" i="7"/>
  <c r="H2294" i="7"/>
  <c r="J2294" i="7" s="1"/>
  <c r="G2294" i="7"/>
  <c r="M2293" i="7"/>
  <c r="I2293" i="7"/>
  <c r="H2293" i="7"/>
  <c r="J2293" i="7" s="1"/>
  <c r="G2293" i="7"/>
  <c r="M2292" i="7"/>
  <c r="I2292" i="7"/>
  <c r="H2292" i="7"/>
  <c r="J2292" i="7" s="1"/>
  <c r="G2292" i="7"/>
  <c r="M2291" i="7"/>
  <c r="I2291" i="7"/>
  <c r="H2291" i="7"/>
  <c r="J2291" i="7" s="1"/>
  <c r="G2291" i="7"/>
  <c r="M2290" i="7"/>
  <c r="I2290" i="7"/>
  <c r="H2290" i="7"/>
  <c r="J2290" i="7" s="1"/>
  <c r="G2290" i="7"/>
  <c r="M2289" i="7"/>
  <c r="I2289" i="7"/>
  <c r="H2289" i="7"/>
  <c r="J2289" i="7" s="1"/>
  <c r="G2289" i="7"/>
  <c r="M2288" i="7"/>
  <c r="I2288" i="7"/>
  <c r="H2288" i="7"/>
  <c r="J2288" i="7" s="1"/>
  <c r="G2288" i="7"/>
  <c r="M2287" i="7"/>
  <c r="I2287" i="7"/>
  <c r="H2287" i="7"/>
  <c r="J2287" i="7" s="1"/>
  <c r="G2287" i="7"/>
  <c r="M2286" i="7"/>
  <c r="I2286" i="7"/>
  <c r="H2286" i="7"/>
  <c r="J2286" i="7" s="1"/>
  <c r="G2286" i="7"/>
  <c r="M2285" i="7"/>
  <c r="I2285" i="7"/>
  <c r="H2285" i="7"/>
  <c r="J2285" i="7" s="1"/>
  <c r="G2285" i="7"/>
  <c r="M2284" i="7"/>
  <c r="I2284" i="7"/>
  <c r="H2284" i="7"/>
  <c r="J2284" i="7" s="1"/>
  <c r="G2284" i="7"/>
  <c r="M2283" i="7"/>
  <c r="I2283" i="7"/>
  <c r="H2283" i="7"/>
  <c r="J2283" i="7" s="1"/>
  <c r="G2283" i="7"/>
  <c r="M2282" i="7"/>
  <c r="I2282" i="7"/>
  <c r="H2282" i="7"/>
  <c r="J2282" i="7" s="1"/>
  <c r="G2282" i="7"/>
  <c r="M2281" i="7"/>
  <c r="I2281" i="7"/>
  <c r="H2281" i="7"/>
  <c r="J2281" i="7" s="1"/>
  <c r="G2281" i="7"/>
  <c r="M2280" i="7"/>
  <c r="I2280" i="7"/>
  <c r="H2280" i="7"/>
  <c r="J2280" i="7" s="1"/>
  <c r="G2280" i="7"/>
  <c r="M2279" i="7"/>
  <c r="I2279" i="7"/>
  <c r="H2279" i="7"/>
  <c r="J2279" i="7" s="1"/>
  <c r="G2279" i="7"/>
  <c r="M2278" i="7"/>
  <c r="I2278" i="7"/>
  <c r="H2278" i="7"/>
  <c r="J2278" i="7" s="1"/>
  <c r="G2278" i="7"/>
  <c r="M2277" i="7"/>
  <c r="I2277" i="7"/>
  <c r="H2277" i="7"/>
  <c r="J2277" i="7" s="1"/>
  <c r="G2277" i="7"/>
  <c r="M2276" i="7"/>
  <c r="I2276" i="7"/>
  <c r="H2276" i="7"/>
  <c r="J2276" i="7" s="1"/>
  <c r="G2276" i="7"/>
  <c r="M2275" i="7"/>
  <c r="I2275" i="7"/>
  <c r="H2275" i="7"/>
  <c r="J2275" i="7" s="1"/>
  <c r="G2275" i="7"/>
  <c r="M2274" i="7"/>
  <c r="I2274" i="7"/>
  <c r="H2274" i="7"/>
  <c r="J2274" i="7" s="1"/>
  <c r="G2274" i="7"/>
  <c r="M2273" i="7"/>
  <c r="I2273" i="7"/>
  <c r="H2273" i="7"/>
  <c r="J2273" i="7" s="1"/>
  <c r="G2273" i="7"/>
  <c r="M2272" i="7"/>
  <c r="I2272" i="7"/>
  <c r="H2272" i="7"/>
  <c r="J2272" i="7" s="1"/>
  <c r="G2272" i="7"/>
  <c r="M2271" i="7"/>
  <c r="I2271" i="7"/>
  <c r="H2271" i="7"/>
  <c r="J2271" i="7" s="1"/>
  <c r="G2271" i="7"/>
  <c r="M2270" i="7"/>
  <c r="I2270" i="7"/>
  <c r="H2270" i="7"/>
  <c r="J2270" i="7" s="1"/>
  <c r="G2270" i="7"/>
  <c r="M2269" i="7"/>
  <c r="I2269" i="7"/>
  <c r="H2269" i="7"/>
  <c r="J2269" i="7" s="1"/>
  <c r="G2269" i="7"/>
  <c r="M2268" i="7"/>
  <c r="I2268" i="7"/>
  <c r="H2268" i="7"/>
  <c r="J2268" i="7" s="1"/>
  <c r="G2268" i="7"/>
  <c r="M2267" i="7"/>
  <c r="I2267" i="7"/>
  <c r="H2267" i="7"/>
  <c r="J2267" i="7" s="1"/>
  <c r="G2267" i="7"/>
  <c r="M2266" i="7"/>
  <c r="I2266" i="7"/>
  <c r="H2266" i="7"/>
  <c r="J2266" i="7" s="1"/>
  <c r="G2266" i="7"/>
  <c r="M2265" i="7"/>
  <c r="I2265" i="7"/>
  <c r="H2265" i="7"/>
  <c r="J2265" i="7" s="1"/>
  <c r="G2265" i="7"/>
  <c r="M2264" i="7"/>
  <c r="I2264" i="7"/>
  <c r="H2264" i="7"/>
  <c r="J2264" i="7" s="1"/>
  <c r="G2264" i="7"/>
  <c r="M2263" i="7"/>
  <c r="I2263" i="7"/>
  <c r="H2263" i="7"/>
  <c r="J2263" i="7" s="1"/>
  <c r="G2263" i="7"/>
  <c r="M2262" i="7"/>
  <c r="I2262" i="7"/>
  <c r="H2262" i="7"/>
  <c r="J2262" i="7" s="1"/>
  <c r="G2262" i="7"/>
  <c r="M2261" i="7"/>
  <c r="I2261" i="7"/>
  <c r="H2261" i="7"/>
  <c r="J2261" i="7" s="1"/>
  <c r="G2261" i="7"/>
  <c r="M2260" i="7"/>
  <c r="I2260" i="7"/>
  <c r="H2260" i="7"/>
  <c r="J2260" i="7" s="1"/>
  <c r="G2260" i="7"/>
  <c r="M2259" i="7"/>
  <c r="I2259" i="7"/>
  <c r="H2259" i="7"/>
  <c r="J2259" i="7" s="1"/>
  <c r="G2259" i="7"/>
  <c r="M2258" i="7"/>
  <c r="I2258" i="7"/>
  <c r="H2258" i="7"/>
  <c r="J2258" i="7" s="1"/>
  <c r="G2258" i="7"/>
  <c r="M2257" i="7"/>
  <c r="I2257" i="7"/>
  <c r="H2257" i="7"/>
  <c r="J2257" i="7" s="1"/>
  <c r="G2257" i="7"/>
  <c r="M2256" i="7"/>
  <c r="I2256" i="7"/>
  <c r="H2256" i="7"/>
  <c r="J2256" i="7" s="1"/>
  <c r="G2256" i="7"/>
  <c r="M2255" i="7"/>
  <c r="I2255" i="7"/>
  <c r="H2255" i="7"/>
  <c r="J2255" i="7" s="1"/>
  <c r="G2255" i="7"/>
  <c r="M2254" i="7"/>
  <c r="I2254" i="7"/>
  <c r="H2254" i="7"/>
  <c r="J2254" i="7" s="1"/>
  <c r="G2254" i="7"/>
  <c r="M2253" i="7"/>
  <c r="I2253" i="7"/>
  <c r="H2253" i="7"/>
  <c r="J2253" i="7" s="1"/>
  <c r="G2253" i="7"/>
  <c r="M2252" i="7"/>
  <c r="I2252" i="7"/>
  <c r="H2252" i="7"/>
  <c r="J2252" i="7" s="1"/>
  <c r="G2252" i="7"/>
  <c r="M2251" i="7"/>
  <c r="I2251" i="7"/>
  <c r="H2251" i="7"/>
  <c r="J2251" i="7" s="1"/>
  <c r="G2251" i="7"/>
  <c r="M2250" i="7"/>
  <c r="I2250" i="7"/>
  <c r="H2250" i="7"/>
  <c r="J2250" i="7" s="1"/>
  <c r="G2250" i="7"/>
  <c r="M2249" i="7"/>
  <c r="I2249" i="7"/>
  <c r="H2249" i="7"/>
  <c r="J2249" i="7" s="1"/>
  <c r="G2249" i="7"/>
  <c r="M2248" i="7"/>
  <c r="I2248" i="7"/>
  <c r="H2248" i="7"/>
  <c r="J2248" i="7" s="1"/>
  <c r="G2248" i="7"/>
  <c r="M2247" i="7"/>
  <c r="I2247" i="7"/>
  <c r="H2247" i="7"/>
  <c r="J2247" i="7" s="1"/>
  <c r="G2247" i="7"/>
  <c r="M2246" i="7"/>
  <c r="I2246" i="7"/>
  <c r="H2246" i="7"/>
  <c r="J2246" i="7" s="1"/>
  <c r="G2246" i="7"/>
  <c r="M2245" i="7"/>
  <c r="I2245" i="7"/>
  <c r="H2245" i="7"/>
  <c r="J2245" i="7" s="1"/>
  <c r="G2245" i="7"/>
  <c r="M2244" i="7"/>
  <c r="I2244" i="7"/>
  <c r="H2244" i="7"/>
  <c r="J2244" i="7" s="1"/>
  <c r="G2244" i="7"/>
  <c r="M2243" i="7"/>
  <c r="I2243" i="7"/>
  <c r="H2243" i="7"/>
  <c r="J2243" i="7" s="1"/>
  <c r="G2243" i="7"/>
  <c r="M2242" i="7"/>
  <c r="I2242" i="7"/>
  <c r="H2242" i="7"/>
  <c r="J2242" i="7" s="1"/>
  <c r="G2242" i="7"/>
  <c r="M2241" i="7"/>
  <c r="I2241" i="7"/>
  <c r="H2241" i="7"/>
  <c r="J2241" i="7" s="1"/>
  <c r="G2241" i="7"/>
  <c r="M2240" i="7"/>
  <c r="I2240" i="7"/>
  <c r="H2240" i="7"/>
  <c r="J2240" i="7" s="1"/>
  <c r="G2240" i="7"/>
  <c r="M2239" i="7"/>
  <c r="I2239" i="7"/>
  <c r="H2239" i="7"/>
  <c r="J2239" i="7" s="1"/>
  <c r="G2239" i="7"/>
  <c r="M2238" i="7"/>
  <c r="I2238" i="7"/>
  <c r="H2238" i="7"/>
  <c r="J2238" i="7" s="1"/>
  <c r="G2238" i="7"/>
  <c r="M2237" i="7"/>
  <c r="I2237" i="7"/>
  <c r="H2237" i="7"/>
  <c r="J2237" i="7" s="1"/>
  <c r="G2237" i="7"/>
  <c r="M2236" i="7"/>
  <c r="I2236" i="7"/>
  <c r="H2236" i="7"/>
  <c r="J2236" i="7" s="1"/>
  <c r="G2236" i="7"/>
  <c r="M2235" i="7"/>
  <c r="I2235" i="7"/>
  <c r="H2235" i="7"/>
  <c r="J2235" i="7" s="1"/>
  <c r="G2235" i="7"/>
  <c r="M2234" i="7"/>
  <c r="I2234" i="7"/>
  <c r="H2234" i="7"/>
  <c r="J2234" i="7" s="1"/>
  <c r="G2234" i="7"/>
  <c r="M2233" i="7"/>
  <c r="I2233" i="7"/>
  <c r="H2233" i="7"/>
  <c r="J2233" i="7" s="1"/>
  <c r="G2233" i="7"/>
  <c r="M2232" i="7"/>
  <c r="I2232" i="7"/>
  <c r="H2232" i="7"/>
  <c r="J2232" i="7" s="1"/>
  <c r="G2232" i="7"/>
  <c r="M2231" i="7"/>
  <c r="I2231" i="7"/>
  <c r="H2231" i="7"/>
  <c r="J2231" i="7" s="1"/>
  <c r="G2231" i="7"/>
  <c r="M2230" i="7"/>
  <c r="I2230" i="7"/>
  <c r="H2230" i="7"/>
  <c r="J2230" i="7" s="1"/>
  <c r="G2230" i="7"/>
  <c r="M2229" i="7"/>
  <c r="I2229" i="7"/>
  <c r="H2229" i="7"/>
  <c r="J2229" i="7" s="1"/>
  <c r="G2229" i="7"/>
  <c r="M2228" i="7"/>
  <c r="I2228" i="7"/>
  <c r="H2228" i="7"/>
  <c r="J2228" i="7" s="1"/>
  <c r="G2228" i="7"/>
  <c r="M2227" i="7"/>
  <c r="I2227" i="7"/>
  <c r="H2227" i="7"/>
  <c r="J2227" i="7" s="1"/>
  <c r="G2227" i="7"/>
  <c r="M2226" i="7"/>
  <c r="I2226" i="7"/>
  <c r="H2226" i="7"/>
  <c r="J2226" i="7" s="1"/>
  <c r="G2226" i="7"/>
  <c r="M2225" i="7"/>
  <c r="I2225" i="7"/>
  <c r="H2225" i="7"/>
  <c r="J2225" i="7" s="1"/>
  <c r="G2225" i="7"/>
  <c r="M2224" i="7"/>
  <c r="I2224" i="7"/>
  <c r="H2224" i="7"/>
  <c r="J2224" i="7" s="1"/>
  <c r="G2224" i="7"/>
  <c r="M2223" i="7"/>
  <c r="I2223" i="7"/>
  <c r="H2223" i="7"/>
  <c r="J2223" i="7" s="1"/>
  <c r="G2223" i="7"/>
  <c r="M2222" i="7"/>
  <c r="I2222" i="7"/>
  <c r="H2222" i="7"/>
  <c r="J2222" i="7" s="1"/>
  <c r="G2222" i="7"/>
  <c r="M2221" i="7"/>
  <c r="I2221" i="7"/>
  <c r="H2221" i="7"/>
  <c r="J2221" i="7" s="1"/>
  <c r="G2221" i="7"/>
  <c r="M2220" i="7"/>
  <c r="I2220" i="7"/>
  <c r="H2220" i="7"/>
  <c r="J2220" i="7" s="1"/>
  <c r="G2220" i="7"/>
  <c r="M2219" i="7"/>
  <c r="I2219" i="7"/>
  <c r="H2219" i="7"/>
  <c r="J2219" i="7" s="1"/>
  <c r="G2219" i="7"/>
  <c r="M2218" i="7"/>
  <c r="I2218" i="7"/>
  <c r="H2218" i="7"/>
  <c r="J2218" i="7" s="1"/>
  <c r="G2218" i="7"/>
  <c r="M2217" i="7"/>
  <c r="I2217" i="7"/>
  <c r="H2217" i="7"/>
  <c r="J2217" i="7" s="1"/>
  <c r="G2217" i="7"/>
  <c r="M2216" i="7"/>
  <c r="I2216" i="7"/>
  <c r="H2216" i="7"/>
  <c r="J2216" i="7" s="1"/>
  <c r="G2216" i="7"/>
  <c r="M2215" i="7"/>
  <c r="I2215" i="7"/>
  <c r="H2215" i="7"/>
  <c r="J2215" i="7" s="1"/>
  <c r="G2215" i="7"/>
  <c r="M2214" i="7"/>
  <c r="I2214" i="7"/>
  <c r="H2214" i="7"/>
  <c r="J2214" i="7" s="1"/>
  <c r="G2214" i="7"/>
  <c r="M2213" i="7"/>
  <c r="I2213" i="7"/>
  <c r="H2213" i="7"/>
  <c r="J2213" i="7" s="1"/>
  <c r="G2213" i="7"/>
  <c r="M2212" i="7"/>
  <c r="I2212" i="7"/>
  <c r="H2212" i="7"/>
  <c r="J2212" i="7" s="1"/>
  <c r="G2212" i="7"/>
  <c r="M2211" i="7"/>
  <c r="I2211" i="7"/>
  <c r="H2211" i="7"/>
  <c r="J2211" i="7" s="1"/>
  <c r="G2211" i="7"/>
  <c r="M2210" i="7"/>
  <c r="I2210" i="7"/>
  <c r="H2210" i="7"/>
  <c r="J2210" i="7" s="1"/>
  <c r="G2210" i="7"/>
  <c r="M2209" i="7"/>
  <c r="I2209" i="7"/>
  <c r="H2209" i="7"/>
  <c r="J2209" i="7" s="1"/>
  <c r="G2209" i="7"/>
  <c r="M2208" i="7"/>
  <c r="I2208" i="7"/>
  <c r="H2208" i="7"/>
  <c r="J2208" i="7" s="1"/>
  <c r="G2208" i="7"/>
  <c r="M2207" i="7"/>
  <c r="I2207" i="7"/>
  <c r="H2207" i="7"/>
  <c r="J2207" i="7" s="1"/>
  <c r="G2207" i="7"/>
  <c r="M2206" i="7"/>
  <c r="I2206" i="7"/>
  <c r="H2206" i="7"/>
  <c r="J2206" i="7" s="1"/>
  <c r="G2206" i="7"/>
  <c r="M2205" i="7"/>
  <c r="I2205" i="7"/>
  <c r="H2205" i="7"/>
  <c r="J2205" i="7" s="1"/>
  <c r="G2205" i="7"/>
  <c r="M2204" i="7"/>
  <c r="I2204" i="7"/>
  <c r="H2204" i="7"/>
  <c r="J2204" i="7" s="1"/>
  <c r="G2204" i="7"/>
  <c r="M2203" i="7"/>
  <c r="I2203" i="7"/>
  <c r="H2203" i="7"/>
  <c r="J2203" i="7" s="1"/>
  <c r="G2203" i="7"/>
  <c r="M2202" i="7"/>
  <c r="I2202" i="7"/>
  <c r="H2202" i="7"/>
  <c r="J2202" i="7" s="1"/>
  <c r="G2202" i="7"/>
  <c r="M2201" i="7"/>
  <c r="I2201" i="7"/>
  <c r="H2201" i="7"/>
  <c r="J2201" i="7" s="1"/>
  <c r="G2201" i="7"/>
  <c r="M2200" i="7"/>
  <c r="I2200" i="7"/>
  <c r="H2200" i="7"/>
  <c r="J2200" i="7" s="1"/>
  <c r="G2200" i="7"/>
  <c r="M2199" i="7"/>
  <c r="I2199" i="7"/>
  <c r="H2199" i="7"/>
  <c r="J2199" i="7" s="1"/>
  <c r="G2199" i="7"/>
  <c r="M2198" i="7"/>
  <c r="I2198" i="7"/>
  <c r="H2198" i="7"/>
  <c r="J2198" i="7" s="1"/>
  <c r="G2198" i="7"/>
  <c r="M2197" i="7"/>
  <c r="I2197" i="7"/>
  <c r="H2197" i="7"/>
  <c r="J2197" i="7" s="1"/>
  <c r="G2197" i="7"/>
  <c r="M2196" i="7"/>
  <c r="I2196" i="7"/>
  <c r="H2196" i="7"/>
  <c r="J2196" i="7" s="1"/>
  <c r="G2196" i="7"/>
  <c r="M2195" i="7"/>
  <c r="I2195" i="7"/>
  <c r="H2195" i="7"/>
  <c r="J2195" i="7" s="1"/>
  <c r="G2195" i="7"/>
  <c r="M2194" i="7"/>
  <c r="I2194" i="7"/>
  <c r="H2194" i="7"/>
  <c r="J2194" i="7" s="1"/>
  <c r="G2194" i="7"/>
  <c r="M2193" i="7"/>
  <c r="I2193" i="7"/>
  <c r="H2193" i="7"/>
  <c r="J2193" i="7" s="1"/>
  <c r="G2193" i="7"/>
  <c r="M2192" i="7"/>
  <c r="I2192" i="7"/>
  <c r="H2192" i="7"/>
  <c r="J2192" i="7" s="1"/>
  <c r="G2192" i="7"/>
  <c r="M2191" i="7"/>
  <c r="I2191" i="7"/>
  <c r="H2191" i="7"/>
  <c r="J2191" i="7" s="1"/>
  <c r="G2191" i="7"/>
  <c r="M2190" i="7"/>
  <c r="I2190" i="7"/>
  <c r="H2190" i="7"/>
  <c r="J2190" i="7" s="1"/>
  <c r="G2190" i="7"/>
  <c r="M2189" i="7"/>
  <c r="I2189" i="7"/>
  <c r="H2189" i="7"/>
  <c r="J2189" i="7" s="1"/>
  <c r="G2189" i="7"/>
  <c r="M2188" i="7"/>
  <c r="I2188" i="7"/>
  <c r="H2188" i="7"/>
  <c r="J2188" i="7" s="1"/>
  <c r="G2188" i="7"/>
  <c r="M2187" i="7"/>
  <c r="I2187" i="7"/>
  <c r="H2187" i="7"/>
  <c r="J2187" i="7" s="1"/>
  <c r="G2187" i="7"/>
  <c r="M2186" i="7"/>
  <c r="I2186" i="7"/>
  <c r="H2186" i="7"/>
  <c r="J2186" i="7" s="1"/>
  <c r="G2186" i="7"/>
  <c r="M2185" i="7"/>
  <c r="I2185" i="7"/>
  <c r="H2185" i="7"/>
  <c r="J2185" i="7" s="1"/>
  <c r="G2185" i="7"/>
  <c r="M2184" i="7"/>
  <c r="I2184" i="7"/>
  <c r="H2184" i="7"/>
  <c r="J2184" i="7" s="1"/>
  <c r="G2184" i="7"/>
  <c r="M2183" i="7"/>
  <c r="I2183" i="7"/>
  <c r="H2183" i="7"/>
  <c r="J2183" i="7" s="1"/>
  <c r="G2183" i="7"/>
  <c r="M2182" i="7"/>
  <c r="I2182" i="7"/>
  <c r="H2182" i="7"/>
  <c r="J2182" i="7" s="1"/>
  <c r="G2182" i="7"/>
  <c r="M2181" i="7"/>
  <c r="I2181" i="7"/>
  <c r="H2181" i="7"/>
  <c r="J2181" i="7" s="1"/>
  <c r="G2181" i="7"/>
  <c r="M2180" i="7"/>
  <c r="I2180" i="7"/>
  <c r="H2180" i="7"/>
  <c r="J2180" i="7" s="1"/>
  <c r="G2180" i="7"/>
  <c r="M2179" i="7"/>
  <c r="I2179" i="7"/>
  <c r="H2179" i="7"/>
  <c r="J2179" i="7" s="1"/>
  <c r="G2179" i="7"/>
  <c r="M2178" i="7"/>
  <c r="I2178" i="7"/>
  <c r="H2178" i="7"/>
  <c r="J2178" i="7" s="1"/>
  <c r="G2178" i="7"/>
  <c r="M2177" i="7"/>
  <c r="I2177" i="7"/>
  <c r="H2177" i="7"/>
  <c r="J2177" i="7" s="1"/>
  <c r="G2177" i="7"/>
  <c r="M2176" i="7"/>
  <c r="I2176" i="7"/>
  <c r="H2176" i="7"/>
  <c r="J2176" i="7" s="1"/>
  <c r="G2176" i="7"/>
  <c r="M2175" i="7"/>
  <c r="I2175" i="7"/>
  <c r="H2175" i="7"/>
  <c r="J2175" i="7" s="1"/>
  <c r="G2175" i="7"/>
  <c r="M2174" i="7"/>
  <c r="I2174" i="7"/>
  <c r="H2174" i="7"/>
  <c r="J2174" i="7" s="1"/>
  <c r="G2174" i="7"/>
  <c r="M2173" i="7"/>
  <c r="I2173" i="7"/>
  <c r="H2173" i="7"/>
  <c r="J2173" i="7" s="1"/>
  <c r="G2173" i="7"/>
  <c r="M2172" i="7"/>
  <c r="I2172" i="7"/>
  <c r="H2172" i="7"/>
  <c r="J2172" i="7" s="1"/>
  <c r="G2172" i="7"/>
  <c r="M2171" i="7"/>
  <c r="I2171" i="7"/>
  <c r="H2171" i="7"/>
  <c r="J2171" i="7" s="1"/>
  <c r="G2171" i="7"/>
  <c r="M2170" i="7"/>
  <c r="I2170" i="7"/>
  <c r="H2170" i="7"/>
  <c r="J2170" i="7" s="1"/>
  <c r="G2170" i="7"/>
  <c r="M2169" i="7"/>
  <c r="I2169" i="7"/>
  <c r="H2169" i="7"/>
  <c r="J2169" i="7" s="1"/>
  <c r="G2169" i="7"/>
  <c r="M2168" i="7"/>
  <c r="I2168" i="7"/>
  <c r="H2168" i="7"/>
  <c r="J2168" i="7" s="1"/>
  <c r="G2168" i="7"/>
  <c r="M2167" i="7"/>
  <c r="I2167" i="7"/>
  <c r="H2167" i="7"/>
  <c r="J2167" i="7" s="1"/>
  <c r="G2167" i="7"/>
  <c r="M2166" i="7"/>
  <c r="I2166" i="7"/>
  <c r="H2166" i="7"/>
  <c r="J2166" i="7" s="1"/>
  <c r="G2166" i="7"/>
  <c r="M2165" i="7"/>
  <c r="I2165" i="7"/>
  <c r="H2165" i="7"/>
  <c r="J2165" i="7" s="1"/>
  <c r="G2165" i="7"/>
  <c r="M2164" i="7"/>
  <c r="I2164" i="7"/>
  <c r="H2164" i="7"/>
  <c r="J2164" i="7" s="1"/>
  <c r="G2164" i="7"/>
  <c r="M2163" i="7"/>
  <c r="I2163" i="7"/>
  <c r="H2163" i="7"/>
  <c r="J2163" i="7" s="1"/>
  <c r="G2163" i="7"/>
  <c r="M2162" i="7"/>
  <c r="I2162" i="7"/>
  <c r="H2162" i="7"/>
  <c r="J2162" i="7" s="1"/>
  <c r="G2162" i="7"/>
  <c r="M2161" i="7"/>
  <c r="I2161" i="7"/>
  <c r="H2161" i="7"/>
  <c r="J2161" i="7" s="1"/>
  <c r="G2161" i="7"/>
  <c r="M2160" i="7"/>
  <c r="I2160" i="7"/>
  <c r="H2160" i="7"/>
  <c r="J2160" i="7" s="1"/>
  <c r="G2160" i="7"/>
  <c r="M2159" i="7"/>
  <c r="I2159" i="7"/>
  <c r="H2159" i="7"/>
  <c r="J2159" i="7" s="1"/>
  <c r="G2159" i="7"/>
  <c r="M2158" i="7"/>
  <c r="I2158" i="7"/>
  <c r="H2158" i="7"/>
  <c r="J2158" i="7" s="1"/>
  <c r="G2158" i="7"/>
  <c r="M2157" i="7"/>
  <c r="I2157" i="7"/>
  <c r="H2157" i="7"/>
  <c r="J2157" i="7" s="1"/>
  <c r="G2157" i="7"/>
  <c r="M2156" i="7"/>
  <c r="I2156" i="7"/>
  <c r="H2156" i="7"/>
  <c r="J2156" i="7" s="1"/>
  <c r="G2156" i="7"/>
  <c r="M2155" i="7"/>
  <c r="I2155" i="7"/>
  <c r="H2155" i="7"/>
  <c r="J2155" i="7" s="1"/>
  <c r="G2155" i="7"/>
  <c r="M2154" i="7"/>
  <c r="I2154" i="7"/>
  <c r="H2154" i="7"/>
  <c r="J2154" i="7" s="1"/>
  <c r="G2154" i="7"/>
  <c r="M2153" i="7"/>
  <c r="I2153" i="7"/>
  <c r="H2153" i="7"/>
  <c r="J2153" i="7" s="1"/>
  <c r="G2153" i="7"/>
  <c r="M2152" i="7"/>
  <c r="I2152" i="7"/>
  <c r="H2152" i="7"/>
  <c r="J2152" i="7" s="1"/>
  <c r="G2152" i="7"/>
  <c r="M2151" i="7"/>
  <c r="I2151" i="7"/>
  <c r="H2151" i="7"/>
  <c r="J2151" i="7" s="1"/>
  <c r="G2151" i="7"/>
  <c r="M2150" i="7"/>
  <c r="I2150" i="7"/>
  <c r="H2150" i="7"/>
  <c r="J2150" i="7" s="1"/>
  <c r="G2150" i="7"/>
  <c r="M2149" i="7"/>
  <c r="I2149" i="7"/>
  <c r="H2149" i="7"/>
  <c r="J2149" i="7" s="1"/>
  <c r="G2149" i="7"/>
  <c r="M2148" i="7"/>
  <c r="I2148" i="7"/>
  <c r="H2148" i="7"/>
  <c r="J2148" i="7" s="1"/>
  <c r="G2148" i="7"/>
  <c r="M2147" i="7"/>
  <c r="I2147" i="7"/>
  <c r="H2147" i="7"/>
  <c r="J2147" i="7" s="1"/>
  <c r="G2147" i="7"/>
  <c r="M2146" i="7"/>
  <c r="I2146" i="7"/>
  <c r="H2146" i="7"/>
  <c r="J2146" i="7" s="1"/>
  <c r="G2146" i="7"/>
  <c r="M2145" i="7"/>
  <c r="I2145" i="7"/>
  <c r="H2145" i="7"/>
  <c r="J2145" i="7" s="1"/>
  <c r="G2145" i="7"/>
  <c r="M2144" i="7"/>
  <c r="I2144" i="7"/>
  <c r="H2144" i="7"/>
  <c r="J2144" i="7" s="1"/>
  <c r="G2144" i="7"/>
  <c r="M2143" i="7"/>
  <c r="I2143" i="7"/>
  <c r="H2143" i="7"/>
  <c r="J2143" i="7" s="1"/>
  <c r="G2143" i="7"/>
  <c r="M2142" i="7"/>
  <c r="I2142" i="7"/>
  <c r="H2142" i="7"/>
  <c r="J2142" i="7" s="1"/>
  <c r="G2142" i="7"/>
  <c r="M2141" i="7"/>
  <c r="I2141" i="7"/>
  <c r="H2141" i="7"/>
  <c r="J2141" i="7" s="1"/>
  <c r="G2141" i="7"/>
  <c r="M2140" i="7"/>
  <c r="I2140" i="7"/>
  <c r="H2140" i="7"/>
  <c r="J2140" i="7" s="1"/>
  <c r="G2140" i="7"/>
  <c r="M2139" i="7"/>
  <c r="I2139" i="7"/>
  <c r="H2139" i="7"/>
  <c r="J2139" i="7" s="1"/>
  <c r="G2139" i="7"/>
  <c r="M2138" i="7"/>
  <c r="I2138" i="7"/>
  <c r="H2138" i="7"/>
  <c r="J2138" i="7" s="1"/>
  <c r="G2138" i="7"/>
  <c r="M2137" i="7"/>
  <c r="I2137" i="7"/>
  <c r="H2137" i="7"/>
  <c r="J2137" i="7" s="1"/>
  <c r="G2137" i="7"/>
  <c r="M2136" i="7"/>
  <c r="I2136" i="7"/>
  <c r="H2136" i="7"/>
  <c r="J2136" i="7" s="1"/>
  <c r="G2136" i="7"/>
  <c r="M2135" i="7"/>
  <c r="I2135" i="7"/>
  <c r="H2135" i="7"/>
  <c r="J2135" i="7" s="1"/>
  <c r="G2135" i="7"/>
  <c r="M2134" i="7"/>
  <c r="I2134" i="7"/>
  <c r="H2134" i="7"/>
  <c r="J2134" i="7" s="1"/>
  <c r="G2134" i="7"/>
  <c r="M2133" i="7"/>
  <c r="I2133" i="7"/>
  <c r="H2133" i="7"/>
  <c r="J2133" i="7" s="1"/>
  <c r="G2133" i="7"/>
  <c r="M2132" i="7"/>
  <c r="I2132" i="7"/>
  <c r="H2132" i="7"/>
  <c r="J2132" i="7" s="1"/>
  <c r="G2132" i="7"/>
  <c r="M2131" i="7"/>
  <c r="I2131" i="7"/>
  <c r="H2131" i="7"/>
  <c r="J2131" i="7" s="1"/>
  <c r="G2131" i="7"/>
  <c r="M2130" i="7"/>
  <c r="I2130" i="7"/>
  <c r="H2130" i="7"/>
  <c r="J2130" i="7" s="1"/>
  <c r="G2130" i="7"/>
  <c r="M2129" i="7"/>
  <c r="I2129" i="7"/>
  <c r="H2129" i="7"/>
  <c r="J2129" i="7" s="1"/>
  <c r="G2129" i="7"/>
  <c r="M2128" i="7"/>
  <c r="I2128" i="7"/>
  <c r="H2128" i="7"/>
  <c r="J2128" i="7" s="1"/>
  <c r="G2128" i="7"/>
  <c r="M2127" i="7"/>
  <c r="I2127" i="7"/>
  <c r="H2127" i="7"/>
  <c r="J2127" i="7" s="1"/>
  <c r="G2127" i="7"/>
  <c r="M2126" i="7"/>
  <c r="I2126" i="7"/>
  <c r="H2126" i="7"/>
  <c r="J2126" i="7" s="1"/>
  <c r="G2126" i="7"/>
  <c r="M2125" i="7"/>
  <c r="I2125" i="7"/>
  <c r="H2125" i="7"/>
  <c r="J2125" i="7" s="1"/>
  <c r="G2125" i="7"/>
  <c r="M2124" i="7"/>
  <c r="I2124" i="7"/>
  <c r="H2124" i="7"/>
  <c r="J2124" i="7" s="1"/>
  <c r="G2124" i="7"/>
  <c r="M2123" i="7"/>
  <c r="I2123" i="7"/>
  <c r="H2123" i="7"/>
  <c r="J2123" i="7" s="1"/>
  <c r="G2123" i="7"/>
  <c r="M2122" i="7"/>
  <c r="I2122" i="7"/>
  <c r="H2122" i="7"/>
  <c r="J2122" i="7" s="1"/>
  <c r="G2122" i="7"/>
  <c r="M2121" i="7"/>
  <c r="I2121" i="7"/>
  <c r="H2121" i="7"/>
  <c r="J2121" i="7" s="1"/>
  <c r="G2121" i="7"/>
  <c r="M2120" i="7"/>
  <c r="I2120" i="7"/>
  <c r="H2120" i="7"/>
  <c r="J2120" i="7" s="1"/>
  <c r="G2120" i="7"/>
  <c r="M2119" i="7"/>
  <c r="I2119" i="7"/>
  <c r="H2119" i="7"/>
  <c r="J2119" i="7" s="1"/>
  <c r="G2119" i="7"/>
  <c r="M2118" i="7"/>
  <c r="I2118" i="7"/>
  <c r="H2118" i="7"/>
  <c r="J2118" i="7" s="1"/>
  <c r="G2118" i="7"/>
  <c r="M2117" i="7"/>
  <c r="I2117" i="7"/>
  <c r="H2117" i="7"/>
  <c r="J2117" i="7" s="1"/>
  <c r="G2117" i="7"/>
  <c r="M2116" i="7"/>
  <c r="I2116" i="7"/>
  <c r="H2116" i="7"/>
  <c r="J2116" i="7" s="1"/>
  <c r="G2116" i="7"/>
  <c r="M2115" i="7"/>
  <c r="I2115" i="7"/>
  <c r="H2115" i="7"/>
  <c r="J2115" i="7" s="1"/>
  <c r="G2115" i="7"/>
  <c r="M2114" i="7"/>
  <c r="I2114" i="7"/>
  <c r="H2114" i="7"/>
  <c r="J2114" i="7" s="1"/>
  <c r="G2114" i="7"/>
  <c r="M2113" i="7"/>
  <c r="I2113" i="7"/>
  <c r="H2113" i="7"/>
  <c r="J2113" i="7" s="1"/>
  <c r="G2113" i="7"/>
  <c r="M2112" i="7"/>
  <c r="I2112" i="7"/>
  <c r="H2112" i="7"/>
  <c r="J2112" i="7" s="1"/>
  <c r="G2112" i="7"/>
  <c r="M2111" i="7"/>
  <c r="I2111" i="7"/>
  <c r="H2111" i="7"/>
  <c r="J2111" i="7" s="1"/>
  <c r="G2111" i="7"/>
  <c r="M2110" i="7"/>
  <c r="I2110" i="7"/>
  <c r="H2110" i="7"/>
  <c r="J2110" i="7" s="1"/>
  <c r="G2110" i="7"/>
  <c r="M2109" i="7"/>
  <c r="I2109" i="7"/>
  <c r="H2109" i="7"/>
  <c r="J2109" i="7" s="1"/>
  <c r="G2109" i="7"/>
  <c r="M2108" i="7"/>
  <c r="I2108" i="7"/>
  <c r="H2108" i="7"/>
  <c r="J2108" i="7" s="1"/>
  <c r="G2108" i="7"/>
  <c r="M2107" i="7"/>
  <c r="I2107" i="7"/>
  <c r="H2107" i="7"/>
  <c r="J2107" i="7" s="1"/>
  <c r="G2107" i="7"/>
  <c r="M2106" i="7"/>
  <c r="I2106" i="7"/>
  <c r="H2106" i="7"/>
  <c r="J2106" i="7" s="1"/>
  <c r="G2106" i="7"/>
  <c r="M2105" i="7"/>
  <c r="I2105" i="7"/>
  <c r="H2105" i="7"/>
  <c r="J2105" i="7" s="1"/>
  <c r="G2105" i="7"/>
  <c r="M2104" i="7"/>
  <c r="I2104" i="7"/>
  <c r="H2104" i="7"/>
  <c r="J2104" i="7" s="1"/>
  <c r="G2104" i="7"/>
  <c r="M2103" i="7"/>
  <c r="I2103" i="7"/>
  <c r="H2103" i="7"/>
  <c r="J2103" i="7" s="1"/>
  <c r="G2103" i="7"/>
  <c r="M2102" i="7"/>
  <c r="I2102" i="7"/>
  <c r="H2102" i="7"/>
  <c r="J2102" i="7" s="1"/>
  <c r="G2102" i="7"/>
  <c r="M2101" i="7"/>
  <c r="I2101" i="7"/>
  <c r="H2101" i="7"/>
  <c r="J2101" i="7" s="1"/>
  <c r="G2101" i="7"/>
  <c r="M2100" i="7"/>
  <c r="I2100" i="7"/>
  <c r="H2100" i="7"/>
  <c r="J2100" i="7" s="1"/>
  <c r="G2100" i="7"/>
  <c r="M2099" i="7"/>
  <c r="I2099" i="7"/>
  <c r="H2099" i="7"/>
  <c r="J2099" i="7" s="1"/>
  <c r="G2099" i="7"/>
  <c r="M2098" i="7"/>
  <c r="I2098" i="7"/>
  <c r="H2098" i="7"/>
  <c r="J2098" i="7" s="1"/>
  <c r="G2098" i="7"/>
  <c r="M2097" i="7"/>
  <c r="I2097" i="7"/>
  <c r="H2097" i="7"/>
  <c r="J2097" i="7" s="1"/>
  <c r="G2097" i="7"/>
  <c r="M2096" i="7"/>
  <c r="I2096" i="7"/>
  <c r="H2096" i="7"/>
  <c r="J2096" i="7" s="1"/>
  <c r="G2096" i="7"/>
  <c r="M2095" i="7"/>
  <c r="I2095" i="7"/>
  <c r="H2095" i="7"/>
  <c r="J2095" i="7" s="1"/>
  <c r="G2095" i="7"/>
  <c r="M2094" i="7"/>
  <c r="I2094" i="7"/>
  <c r="H2094" i="7"/>
  <c r="J2094" i="7" s="1"/>
  <c r="G2094" i="7"/>
  <c r="M2093" i="7"/>
  <c r="I2093" i="7"/>
  <c r="H2093" i="7"/>
  <c r="J2093" i="7" s="1"/>
  <c r="G2093" i="7"/>
  <c r="M2092" i="7"/>
  <c r="I2092" i="7"/>
  <c r="H2092" i="7"/>
  <c r="J2092" i="7" s="1"/>
  <c r="G2092" i="7"/>
  <c r="M2091" i="7"/>
  <c r="I2091" i="7"/>
  <c r="H2091" i="7"/>
  <c r="J2091" i="7" s="1"/>
  <c r="G2091" i="7"/>
  <c r="M2090" i="7"/>
  <c r="I2090" i="7"/>
  <c r="H2090" i="7"/>
  <c r="J2090" i="7" s="1"/>
  <c r="G2090" i="7"/>
  <c r="M2089" i="7"/>
  <c r="I2089" i="7"/>
  <c r="H2089" i="7"/>
  <c r="J2089" i="7" s="1"/>
  <c r="G2089" i="7"/>
  <c r="M2088" i="7"/>
  <c r="I2088" i="7"/>
  <c r="H2088" i="7"/>
  <c r="J2088" i="7" s="1"/>
  <c r="G2088" i="7"/>
  <c r="M2087" i="7"/>
  <c r="I2087" i="7"/>
  <c r="H2087" i="7"/>
  <c r="J2087" i="7" s="1"/>
  <c r="G2087" i="7"/>
  <c r="M2086" i="7"/>
  <c r="I2086" i="7"/>
  <c r="H2086" i="7"/>
  <c r="J2086" i="7" s="1"/>
  <c r="G2086" i="7"/>
  <c r="M2085" i="7"/>
  <c r="I2085" i="7"/>
  <c r="H2085" i="7"/>
  <c r="J2085" i="7" s="1"/>
  <c r="G2085" i="7"/>
  <c r="M2084" i="7"/>
  <c r="I2084" i="7"/>
  <c r="H2084" i="7"/>
  <c r="J2084" i="7" s="1"/>
  <c r="G2084" i="7"/>
  <c r="M2083" i="7"/>
  <c r="I2083" i="7"/>
  <c r="H2083" i="7"/>
  <c r="J2083" i="7" s="1"/>
  <c r="G2083" i="7"/>
  <c r="M2082" i="7"/>
  <c r="I2082" i="7"/>
  <c r="H2082" i="7"/>
  <c r="J2082" i="7" s="1"/>
  <c r="G2082" i="7"/>
  <c r="M2081" i="7"/>
  <c r="I2081" i="7"/>
  <c r="H2081" i="7"/>
  <c r="J2081" i="7" s="1"/>
  <c r="G2081" i="7"/>
  <c r="M2080" i="7"/>
  <c r="I2080" i="7"/>
  <c r="H2080" i="7"/>
  <c r="J2080" i="7" s="1"/>
  <c r="G2080" i="7"/>
  <c r="M2079" i="7"/>
  <c r="I2079" i="7"/>
  <c r="H2079" i="7"/>
  <c r="J2079" i="7" s="1"/>
  <c r="G2079" i="7"/>
  <c r="M2078" i="7"/>
  <c r="I2078" i="7"/>
  <c r="H2078" i="7"/>
  <c r="J2078" i="7" s="1"/>
  <c r="G2078" i="7"/>
  <c r="M2077" i="7"/>
  <c r="I2077" i="7"/>
  <c r="H2077" i="7"/>
  <c r="J2077" i="7" s="1"/>
  <c r="G2077" i="7"/>
  <c r="M2076" i="7"/>
  <c r="I2076" i="7"/>
  <c r="H2076" i="7"/>
  <c r="J2076" i="7" s="1"/>
  <c r="G2076" i="7"/>
  <c r="M2075" i="7"/>
  <c r="I2075" i="7"/>
  <c r="H2075" i="7"/>
  <c r="J2075" i="7" s="1"/>
  <c r="G2075" i="7"/>
  <c r="M2074" i="7"/>
  <c r="I2074" i="7"/>
  <c r="H2074" i="7"/>
  <c r="J2074" i="7" s="1"/>
  <c r="G2074" i="7"/>
  <c r="M2073" i="7"/>
  <c r="I2073" i="7"/>
  <c r="H2073" i="7"/>
  <c r="J2073" i="7" s="1"/>
  <c r="G2073" i="7"/>
  <c r="M2072" i="7"/>
  <c r="I2072" i="7"/>
  <c r="H2072" i="7"/>
  <c r="J2072" i="7" s="1"/>
  <c r="G2072" i="7"/>
  <c r="M2071" i="7"/>
  <c r="I2071" i="7"/>
  <c r="H2071" i="7"/>
  <c r="J2071" i="7" s="1"/>
  <c r="G2071" i="7"/>
  <c r="M2070" i="7"/>
  <c r="I2070" i="7"/>
  <c r="H2070" i="7"/>
  <c r="J2070" i="7" s="1"/>
  <c r="G2070" i="7"/>
  <c r="M2069" i="7"/>
  <c r="I2069" i="7"/>
  <c r="H2069" i="7"/>
  <c r="J2069" i="7" s="1"/>
  <c r="G2069" i="7"/>
  <c r="M2068" i="7"/>
  <c r="I2068" i="7"/>
  <c r="H2068" i="7"/>
  <c r="J2068" i="7" s="1"/>
  <c r="G2068" i="7"/>
  <c r="M2067" i="7"/>
  <c r="I2067" i="7"/>
  <c r="H2067" i="7"/>
  <c r="J2067" i="7" s="1"/>
  <c r="G2067" i="7"/>
  <c r="M2066" i="7"/>
  <c r="I2066" i="7"/>
  <c r="H2066" i="7"/>
  <c r="J2066" i="7" s="1"/>
  <c r="G2066" i="7"/>
  <c r="M2065" i="7"/>
  <c r="I2065" i="7"/>
  <c r="H2065" i="7"/>
  <c r="J2065" i="7" s="1"/>
  <c r="G2065" i="7"/>
  <c r="M2064" i="7"/>
  <c r="I2064" i="7"/>
  <c r="H2064" i="7"/>
  <c r="J2064" i="7" s="1"/>
  <c r="G2064" i="7"/>
  <c r="M2063" i="7"/>
  <c r="I2063" i="7"/>
  <c r="H2063" i="7"/>
  <c r="J2063" i="7" s="1"/>
  <c r="G2063" i="7"/>
  <c r="M2062" i="7"/>
  <c r="I2062" i="7"/>
  <c r="H2062" i="7"/>
  <c r="J2062" i="7" s="1"/>
  <c r="G2062" i="7"/>
  <c r="M2061" i="7"/>
  <c r="I2061" i="7"/>
  <c r="H2061" i="7"/>
  <c r="J2061" i="7" s="1"/>
  <c r="G2061" i="7"/>
  <c r="M2060" i="7"/>
  <c r="I2060" i="7"/>
  <c r="H2060" i="7"/>
  <c r="J2060" i="7" s="1"/>
  <c r="G2060" i="7"/>
  <c r="M2059" i="7"/>
  <c r="I2059" i="7"/>
  <c r="H2059" i="7"/>
  <c r="J2059" i="7" s="1"/>
  <c r="G2059" i="7"/>
  <c r="M2058" i="7"/>
  <c r="I2058" i="7"/>
  <c r="H2058" i="7"/>
  <c r="J2058" i="7" s="1"/>
  <c r="G2058" i="7"/>
  <c r="M2057" i="7"/>
  <c r="I2057" i="7"/>
  <c r="H2057" i="7"/>
  <c r="J2057" i="7" s="1"/>
  <c r="G2057" i="7"/>
  <c r="M2056" i="7"/>
  <c r="I2056" i="7"/>
  <c r="H2056" i="7"/>
  <c r="J2056" i="7" s="1"/>
  <c r="G2056" i="7"/>
  <c r="M2055" i="7"/>
  <c r="I2055" i="7"/>
  <c r="H2055" i="7"/>
  <c r="J2055" i="7" s="1"/>
  <c r="G2055" i="7"/>
  <c r="M2054" i="7"/>
  <c r="I2054" i="7"/>
  <c r="H2054" i="7"/>
  <c r="J2054" i="7" s="1"/>
  <c r="G2054" i="7"/>
  <c r="M2053" i="7"/>
  <c r="I2053" i="7"/>
  <c r="H2053" i="7"/>
  <c r="J2053" i="7" s="1"/>
  <c r="G2053" i="7"/>
  <c r="M2052" i="7"/>
  <c r="I2052" i="7"/>
  <c r="H2052" i="7"/>
  <c r="J2052" i="7" s="1"/>
  <c r="G2052" i="7"/>
  <c r="M2051" i="7"/>
  <c r="I2051" i="7"/>
  <c r="H2051" i="7"/>
  <c r="J2051" i="7" s="1"/>
  <c r="G2051" i="7"/>
  <c r="M2050" i="7"/>
  <c r="I2050" i="7"/>
  <c r="H2050" i="7"/>
  <c r="J2050" i="7" s="1"/>
  <c r="G2050" i="7"/>
  <c r="M2049" i="7"/>
  <c r="I2049" i="7"/>
  <c r="H2049" i="7"/>
  <c r="J2049" i="7" s="1"/>
  <c r="G2049" i="7"/>
  <c r="M2048" i="7"/>
  <c r="I2048" i="7"/>
  <c r="H2048" i="7"/>
  <c r="J2048" i="7" s="1"/>
  <c r="G2048" i="7"/>
  <c r="M2047" i="7"/>
  <c r="I2047" i="7"/>
  <c r="H2047" i="7"/>
  <c r="J2047" i="7" s="1"/>
  <c r="G2047" i="7"/>
  <c r="M2046" i="7"/>
  <c r="I2046" i="7"/>
  <c r="H2046" i="7"/>
  <c r="J2046" i="7" s="1"/>
  <c r="G2046" i="7"/>
  <c r="M2045" i="7"/>
  <c r="I2045" i="7"/>
  <c r="H2045" i="7"/>
  <c r="J2045" i="7" s="1"/>
  <c r="G2045" i="7"/>
  <c r="M2044" i="7"/>
  <c r="I2044" i="7"/>
  <c r="H2044" i="7"/>
  <c r="J2044" i="7" s="1"/>
  <c r="G2044" i="7"/>
  <c r="M2043" i="7"/>
  <c r="I2043" i="7"/>
  <c r="H2043" i="7"/>
  <c r="J2043" i="7" s="1"/>
  <c r="G2043" i="7"/>
  <c r="M2042" i="7"/>
  <c r="I2042" i="7"/>
  <c r="H2042" i="7"/>
  <c r="J2042" i="7" s="1"/>
  <c r="G2042" i="7"/>
  <c r="M2041" i="7"/>
  <c r="I2041" i="7"/>
  <c r="H2041" i="7"/>
  <c r="J2041" i="7" s="1"/>
  <c r="G2041" i="7"/>
  <c r="M2040" i="7"/>
  <c r="I2040" i="7"/>
  <c r="H2040" i="7"/>
  <c r="J2040" i="7" s="1"/>
  <c r="G2040" i="7"/>
  <c r="M2039" i="7"/>
  <c r="I2039" i="7"/>
  <c r="H2039" i="7"/>
  <c r="J2039" i="7" s="1"/>
  <c r="G2039" i="7"/>
  <c r="M2038" i="7"/>
  <c r="I2038" i="7"/>
  <c r="H2038" i="7"/>
  <c r="J2038" i="7" s="1"/>
  <c r="G2038" i="7"/>
  <c r="M2037" i="7"/>
  <c r="I2037" i="7"/>
  <c r="H2037" i="7"/>
  <c r="J2037" i="7" s="1"/>
  <c r="G2037" i="7"/>
  <c r="M2036" i="7"/>
  <c r="I2036" i="7"/>
  <c r="H2036" i="7"/>
  <c r="J2036" i="7" s="1"/>
  <c r="G2036" i="7"/>
  <c r="M2035" i="7"/>
  <c r="I2035" i="7"/>
  <c r="H2035" i="7"/>
  <c r="J2035" i="7" s="1"/>
  <c r="G2035" i="7"/>
  <c r="M2034" i="7"/>
  <c r="I2034" i="7"/>
  <c r="H2034" i="7"/>
  <c r="J2034" i="7" s="1"/>
  <c r="G2034" i="7"/>
  <c r="M2033" i="7"/>
  <c r="I2033" i="7"/>
  <c r="H2033" i="7"/>
  <c r="J2033" i="7" s="1"/>
  <c r="G2033" i="7"/>
  <c r="M2032" i="7"/>
  <c r="I2032" i="7"/>
  <c r="H2032" i="7"/>
  <c r="J2032" i="7" s="1"/>
  <c r="G2032" i="7"/>
  <c r="M2031" i="7"/>
  <c r="I2031" i="7"/>
  <c r="H2031" i="7"/>
  <c r="J2031" i="7" s="1"/>
  <c r="G2031" i="7"/>
  <c r="M2030" i="7"/>
  <c r="I2030" i="7"/>
  <c r="H2030" i="7"/>
  <c r="J2030" i="7" s="1"/>
  <c r="G2030" i="7"/>
  <c r="M2029" i="7"/>
  <c r="I2029" i="7"/>
  <c r="H2029" i="7"/>
  <c r="J2029" i="7" s="1"/>
  <c r="G2029" i="7"/>
  <c r="M2028" i="7"/>
  <c r="I2028" i="7"/>
  <c r="H2028" i="7"/>
  <c r="J2028" i="7" s="1"/>
  <c r="G2028" i="7"/>
  <c r="M2027" i="7"/>
  <c r="I2027" i="7"/>
  <c r="H2027" i="7"/>
  <c r="J2027" i="7" s="1"/>
  <c r="G2027" i="7"/>
  <c r="M2026" i="7"/>
  <c r="I2026" i="7"/>
  <c r="H2026" i="7"/>
  <c r="J2026" i="7" s="1"/>
  <c r="G2026" i="7"/>
  <c r="M2025" i="7"/>
  <c r="I2025" i="7"/>
  <c r="H2025" i="7"/>
  <c r="J2025" i="7" s="1"/>
  <c r="G2025" i="7"/>
  <c r="M2024" i="7"/>
  <c r="I2024" i="7"/>
  <c r="H2024" i="7"/>
  <c r="J2024" i="7" s="1"/>
  <c r="G2024" i="7"/>
  <c r="M2023" i="7"/>
  <c r="I2023" i="7"/>
  <c r="H2023" i="7"/>
  <c r="J2023" i="7" s="1"/>
  <c r="G2023" i="7"/>
  <c r="M2022" i="7"/>
  <c r="I2022" i="7"/>
  <c r="H2022" i="7"/>
  <c r="J2022" i="7" s="1"/>
  <c r="G2022" i="7"/>
  <c r="M2021" i="7"/>
  <c r="I2021" i="7"/>
  <c r="H2021" i="7"/>
  <c r="J2021" i="7" s="1"/>
  <c r="G2021" i="7"/>
  <c r="M2020" i="7"/>
  <c r="I2020" i="7"/>
  <c r="H2020" i="7"/>
  <c r="J2020" i="7" s="1"/>
  <c r="G2020" i="7"/>
  <c r="M2019" i="7"/>
  <c r="I2019" i="7"/>
  <c r="H2019" i="7"/>
  <c r="J2019" i="7" s="1"/>
  <c r="G2019" i="7"/>
  <c r="M2018" i="7"/>
  <c r="I2018" i="7"/>
  <c r="H2018" i="7"/>
  <c r="J2018" i="7" s="1"/>
  <c r="G2018" i="7"/>
  <c r="M2017" i="7"/>
  <c r="I2017" i="7"/>
  <c r="H2017" i="7"/>
  <c r="J2017" i="7" s="1"/>
  <c r="G2017" i="7"/>
  <c r="M2016" i="7"/>
  <c r="I2016" i="7"/>
  <c r="H2016" i="7"/>
  <c r="J2016" i="7" s="1"/>
  <c r="G2016" i="7"/>
  <c r="M2015" i="7"/>
  <c r="I2015" i="7"/>
  <c r="H2015" i="7"/>
  <c r="J2015" i="7" s="1"/>
  <c r="G2015" i="7"/>
  <c r="M2014" i="7"/>
  <c r="I2014" i="7"/>
  <c r="H2014" i="7"/>
  <c r="J2014" i="7" s="1"/>
  <c r="G2014" i="7"/>
  <c r="M2013" i="7"/>
  <c r="I2013" i="7"/>
  <c r="H2013" i="7"/>
  <c r="J2013" i="7" s="1"/>
  <c r="G2013" i="7"/>
  <c r="M2012" i="7"/>
  <c r="I2012" i="7"/>
  <c r="H2012" i="7"/>
  <c r="J2012" i="7" s="1"/>
  <c r="G2012" i="7"/>
  <c r="M2011" i="7"/>
  <c r="I2011" i="7"/>
  <c r="H2011" i="7"/>
  <c r="J2011" i="7" s="1"/>
  <c r="G2011" i="7"/>
  <c r="M2010" i="7"/>
  <c r="I2010" i="7"/>
  <c r="H2010" i="7"/>
  <c r="J2010" i="7" s="1"/>
  <c r="G2010" i="7"/>
  <c r="M2009" i="7"/>
  <c r="I2009" i="7"/>
  <c r="H2009" i="7"/>
  <c r="J2009" i="7" s="1"/>
  <c r="G2009" i="7"/>
  <c r="M2008" i="7"/>
  <c r="I2008" i="7"/>
  <c r="H2008" i="7"/>
  <c r="J2008" i="7" s="1"/>
  <c r="G2008" i="7"/>
  <c r="M2007" i="7"/>
  <c r="I2007" i="7"/>
  <c r="H2007" i="7"/>
  <c r="J2007" i="7" s="1"/>
  <c r="G2007" i="7"/>
  <c r="M2006" i="7"/>
  <c r="I2006" i="7"/>
  <c r="H2006" i="7"/>
  <c r="J2006" i="7" s="1"/>
  <c r="G2006" i="7"/>
  <c r="M2005" i="7"/>
  <c r="I2005" i="7"/>
  <c r="H2005" i="7"/>
  <c r="J2005" i="7" s="1"/>
  <c r="G2005" i="7"/>
  <c r="M2004" i="7"/>
  <c r="I2004" i="7"/>
  <c r="H2004" i="7"/>
  <c r="J2004" i="7" s="1"/>
  <c r="G2004" i="7"/>
  <c r="M2003" i="7"/>
  <c r="I2003" i="7"/>
  <c r="H2003" i="7"/>
  <c r="J2003" i="7" s="1"/>
  <c r="G2003" i="7"/>
  <c r="M2002" i="7"/>
  <c r="I2002" i="7"/>
  <c r="H2002" i="7"/>
  <c r="J2002" i="7" s="1"/>
  <c r="G2002" i="7"/>
  <c r="M2001" i="7"/>
  <c r="I2001" i="7"/>
  <c r="H2001" i="7"/>
  <c r="J2001" i="7" s="1"/>
  <c r="G2001" i="7"/>
  <c r="M2000" i="7"/>
  <c r="I2000" i="7"/>
  <c r="H2000" i="7"/>
  <c r="J2000" i="7" s="1"/>
  <c r="G2000" i="7"/>
  <c r="M1999" i="7"/>
  <c r="I1999" i="7"/>
  <c r="H1999" i="7"/>
  <c r="J1999" i="7" s="1"/>
  <c r="G1999" i="7"/>
  <c r="M1998" i="7"/>
  <c r="I1998" i="7"/>
  <c r="H1998" i="7"/>
  <c r="J1998" i="7" s="1"/>
  <c r="G1998" i="7"/>
  <c r="M1997" i="7"/>
  <c r="I1997" i="7"/>
  <c r="H1997" i="7"/>
  <c r="J1997" i="7" s="1"/>
  <c r="G1997" i="7"/>
  <c r="M1996" i="7"/>
  <c r="I1996" i="7"/>
  <c r="H1996" i="7"/>
  <c r="J1996" i="7" s="1"/>
  <c r="G1996" i="7"/>
  <c r="M1995" i="7"/>
  <c r="I1995" i="7"/>
  <c r="H1995" i="7"/>
  <c r="J1995" i="7" s="1"/>
  <c r="G1995" i="7"/>
  <c r="M1994" i="7"/>
  <c r="I1994" i="7"/>
  <c r="H1994" i="7"/>
  <c r="J1994" i="7" s="1"/>
  <c r="G1994" i="7"/>
  <c r="M1993" i="7"/>
  <c r="I1993" i="7"/>
  <c r="H1993" i="7"/>
  <c r="J1993" i="7" s="1"/>
  <c r="G1993" i="7"/>
  <c r="M1992" i="7"/>
  <c r="I1992" i="7"/>
  <c r="H1992" i="7"/>
  <c r="J1992" i="7" s="1"/>
  <c r="G1992" i="7"/>
  <c r="M1991" i="7"/>
  <c r="I1991" i="7"/>
  <c r="H1991" i="7"/>
  <c r="J1991" i="7" s="1"/>
  <c r="G1991" i="7"/>
  <c r="M1990" i="7"/>
  <c r="I1990" i="7"/>
  <c r="H1990" i="7"/>
  <c r="J1990" i="7" s="1"/>
  <c r="G1990" i="7"/>
  <c r="M1989" i="7"/>
  <c r="I1989" i="7"/>
  <c r="H1989" i="7"/>
  <c r="J1989" i="7" s="1"/>
  <c r="G1989" i="7"/>
  <c r="M1988" i="7"/>
  <c r="I1988" i="7"/>
  <c r="H1988" i="7"/>
  <c r="J1988" i="7" s="1"/>
  <c r="G1988" i="7"/>
  <c r="M1987" i="7"/>
  <c r="I1987" i="7"/>
  <c r="H1987" i="7"/>
  <c r="J1987" i="7" s="1"/>
  <c r="G1987" i="7"/>
  <c r="M1986" i="7"/>
  <c r="I1986" i="7"/>
  <c r="H1986" i="7"/>
  <c r="J1986" i="7" s="1"/>
  <c r="G1986" i="7"/>
  <c r="M1985" i="7"/>
  <c r="I1985" i="7"/>
  <c r="H1985" i="7"/>
  <c r="J1985" i="7" s="1"/>
  <c r="G1985" i="7"/>
  <c r="M1984" i="7"/>
  <c r="I1984" i="7"/>
  <c r="H1984" i="7"/>
  <c r="J1984" i="7" s="1"/>
  <c r="G1984" i="7"/>
  <c r="M1983" i="7"/>
  <c r="I1983" i="7"/>
  <c r="H1983" i="7"/>
  <c r="J1983" i="7" s="1"/>
  <c r="G1983" i="7"/>
  <c r="M1982" i="7"/>
  <c r="I1982" i="7"/>
  <c r="H1982" i="7"/>
  <c r="J1982" i="7" s="1"/>
  <c r="G1982" i="7"/>
  <c r="M1981" i="7"/>
  <c r="I1981" i="7"/>
  <c r="H1981" i="7"/>
  <c r="J1981" i="7" s="1"/>
  <c r="G1981" i="7"/>
  <c r="M1980" i="7"/>
  <c r="I1980" i="7"/>
  <c r="H1980" i="7"/>
  <c r="J1980" i="7" s="1"/>
  <c r="G1980" i="7"/>
  <c r="M1979" i="7"/>
  <c r="I1979" i="7"/>
  <c r="H1979" i="7"/>
  <c r="J1979" i="7" s="1"/>
  <c r="G1979" i="7"/>
  <c r="M1978" i="7"/>
  <c r="I1978" i="7"/>
  <c r="H1978" i="7"/>
  <c r="J1978" i="7" s="1"/>
  <c r="G1978" i="7"/>
  <c r="M1977" i="7"/>
  <c r="I1977" i="7"/>
  <c r="H1977" i="7"/>
  <c r="J1977" i="7" s="1"/>
  <c r="G1977" i="7"/>
  <c r="M1976" i="7"/>
  <c r="I1976" i="7"/>
  <c r="H1976" i="7"/>
  <c r="J1976" i="7" s="1"/>
  <c r="G1976" i="7"/>
  <c r="M1975" i="7"/>
  <c r="I1975" i="7"/>
  <c r="H1975" i="7"/>
  <c r="J1975" i="7" s="1"/>
  <c r="G1975" i="7"/>
  <c r="M1974" i="7"/>
  <c r="I1974" i="7"/>
  <c r="H1974" i="7"/>
  <c r="J1974" i="7" s="1"/>
  <c r="G1974" i="7"/>
  <c r="M1973" i="7"/>
  <c r="I1973" i="7"/>
  <c r="H1973" i="7"/>
  <c r="J1973" i="7" s="1"/>
  <c r="G1973" i="7"/>
  <c r="M1972" i="7"/>
  <c r="I1972" i="7"/>
  <c r="H1972" i="7"/>
  <c r="J1972" i="7" s="1"/>
  <c r="G1972" i="7"/>
  <c r="M1971" i="7"/>
  <c r="I1971" i="7"/>
  <c r="H1971" i="7"/>
  <c r="J1971" i="7" s="1"/>
  <c r="G1971" i="7"/>
  <c r="M1970" i="7"/>
  <c r="I1970" i="7"/>
  <c r="H1970" i="7"/>
  <c r="J1970" i="7" s="1"/>
  <c r="G1970" i="7"/>
  <c r="M1969" i="7"/>
  <c r="I1969" i="7"/>
  <c r="H1969" i="7"/>
  <c r="J1969" i="7" s="1"/>
  <c r="G1969" i="7"/>
  <c r="M1968" i="7"/>
  <c r="I1968" i="7"/>
  <c r="H1968" i="7"/>
  <c r="J1968" i="7" s="1"/>
  <c r="G1968" i="7"/>
  <c r="M1967" i="7"/>
  <c r="I1967" i="7"/>
  <c r="H1967" i="7"/>
  <c r="J1967" i="7" s="1"/>
  <c r="G1967" i="7"/>
  <c r="M1966" i="7"/>
  <c r="I1966" i="7"/>
  <c r="H1966" i="7"/>
  <c r="J1966" i="7" s="1"/>
  <c r="G1966" i="7"/>
  <c r="M1965" i="7"/>
  <c r="I1965" i="7"/>
  <c r="H1965" i="7"/>
  <c r="J1965" i="7" s="1"/>
  <c r="G1965" i="7"/>
  <c r="M1964" i="7"/>
  <c r="I1964" i="7"/>
  <c r="H1964" i="7"/>
  <c r="J1964" i="7" s="1"/>
  <c r="G1964" i="7"/>
  <c r="M1963" i="7"/>
  <c r="I1963" i="7"/>
  <c r="H1963" i="7"/>
  <c r="J1963" i="7" s="1"/>
  <c r="G1963" i="7"/>
  <c r="M1962" i="7"/>
  <c r="I1962" i="7"/>
  <c r="H1962" i="7"/>
  <c r="J1962" i="7" s="1"/>
  <c r="G1962" i="7"/>
  <c r="M1961" i="7"/>
  <c r="I1961" i="7"/>
  <c r="H1961" i="7"/>
  <c r="J1961" i="7" s="1"/>
  <c r="G1961" i="7"/>
  <c r="M1960" i="7"/>
  <c r="I1960" i="7"/>
  <c r="H1960" i="7"/>
  <c r="J1960" i="7" s="1"/>
  <c r="G1960" i="7"/>
  <c r="M1959" i="7"/>
  <c r="I1959" i="7"/>
  <c r="H1959" i="7"/>
  <c r="J1959" i="7" s="1"/>
  <c r="G1959" i="7"/>
  <c r="M1958" i="7"/>
  <c r="I1958" i="7"/>
  <c r="H1958" i="7"/>
  <c r="J1958" i="7" s="1"/>
  <c r="G1958" i="7"/>
  <c r="M1957" i="7"/>
  <c r="I1957" i="7"/>
  <c r="H1957" i="7"/>
  <c r="J1957" i="7" s="1"/>
  <c r="G1957" i="7"/>
  <c r="M1956" i="7"/>
  <c r="I1956" i="7"/>
  <c r="H1956" i="7"/>
  <c r="J1956" i="7" s="1"/>
  <c r="G1956" i="7"/>
  <c r="M1955" i="7"/>
  <c r="I1955" i="7"/>
  <c r="H1955" i="7"/>
  <c r="J1955" i="7" s="1"/>
  <c r="G1955" i="7"/>
  <c r="M1954" i="7"/>
  <c r="I1954" i="7"/>
  <c r="H1954" i="7"/>
  <c r="J1954" i="7" s="1"/>
  <c r="G1954" i="7"/>
  <c r="M1953" i="7"/>
  <c r="I1953" i="7"/>
  <c r="H1953" i="7"/>
  <c r="J1953" i="7" s="1"/>
  <c r="G1953" i="7"/>
  <c r="M1952" i="7"/>
  <c r="I1952" i="7"/>
  <c r="H1952" i="7"/>
  <c r="J1952" i="7" s="1"/>
  <c r="G1952" i="7"/>
  <c r="M1951" i="7"/>
  <c r="I1951" i="7"/>
  <c r="H1951" i="7"/>
  <c r="J1951" i="7" s="1"/>
  <c r="G1951" i="7"/>
  <c r="M1950" i="7"/>
  <c r="I1950" i="7"/>
  <c r="H1950" i="7"/>
  <c r="J1950" i="7" s="1"/>
  <c r="G1950" i="7"/>
  <c r="M1949" i="7"/>
  <c r="I1949" i="7"/>
  <c r="H1949" i="7"/>
  <c r="J1949" i="7" s="1"/>
  <c r="G1949" i="7"/>
  <c r="M1948" i="7"/>
  <c r="I1948" i="7"/>
  <c r="H1948" i="7"/>
  <c r="J1948" i="7" s="1"/>
  <c r="G1948" i="7"/>
  <c r="M1947" i="7"/>
  <c r="I1947" i="7"/>
  <c r="H1947" i="7"/>
  <c r="J1947" i="7" s="1"/>
  <c r="G1947" i="7"/>
  <c r="M1946" i="7"/>
  <c r="I1946" i="7"/>
  <c r="H1946" i="7"/>
  <c r="J1946" i="7" s="1"/>
  <c r="G1946" i="7"/>
  <c r="M1945" i="7"/>
  <c r="I1945" i="7"/>
  <c r="H1945" i="7"/>
  <c r="J1945" i="7" s="1"/>
  <c r="G1945" i="7"/>
  <c r="M1944" i="7"/>
  <c r="I1944" i="7"/>
  <c r="H1944" i="7"/>
  <c r="J1944" i="7" s="1"/>
  <c r="G1944" i="7"/>
  <c r="M1943" i="7"/>
  <c r="I1943" i="7"/>
  <c r="H1943" i="7"/>
  <c r="J1943" i="7" s="1"/>
  <c r="G1943" i="7"/>
  <c r="M1942" i="7"/>
  <c r="I1942" i="7"/>
  <c r="H1942" i="7"/>
  <c r="J1942" i="7" s="1"/>
  <c r="G1942" i="7"/>
  <c r="M1941" i="7"/>
  <c r="I1941" i="7"/>
  <c r="H1941" i="7"/>
  <c r="J1941" i="7" s="1"/>
  <c r="G1941" i="7"/>
  <c r="M1940" i="7"/>
  <c r="I1940" i="7"/>
  <c r="H1940" i="7"/>
  <c r="J1940" i="7" s="1"/>
  <c r="G1940" i="7"/>
  <c r="M1939" i="7"/>
  <c r="I1939" i="7"/>
  <c r="H1939" i="7"/>
  <c r="J1939" i="7" s="1"/>
  <c r="G1939" i="7"/>
  <c r="M1938" i="7"/>
  <c r="I1938" i="7"/>
  <c r="H1938" i="7"/>
  <c r="J1938" i="7" s="1"/>
  <c r="G1938" i="7"/>
  <c r="M1937" i="7"/>
  <c r="I1937" i="7"/>
  <c r="H1937" i="7"/>
  <c r="J1937" i="7" s="1"/>
  <c r="G1937" i="7"/>
  <c r="M1936" i="7"/>
  <c r="I1936" i="7"/>
  <c r="H1936" i="7"/>
  <c r="J1936" i="7" s="1"/>
  <c r="G1936" i="7"/>
  <c r="M1935" i="7"/>
  <c r="I1935" i="7"/>
  <c r="H1935" i="7"/>
  <c r="J1935" i="7" s="1"/>
  <c r="G1935" i="7"/>
  <c r="M1934" i="7"/>
  <c r="I1934" i="7"/>
  <c r="H1934" i="7"/>
  <c r="J1934" i="7" s="1"/>
  <c r="G1934" i="7"/>
  <c r="M1933" i="7"/>
  <c r="I1933" i="7"/>
  <c r="H1933" i="7"/>
  <c r="J1933" i="7" s="1"/>
  <c r="G1933" i="7"/>
  <c r="M1932" i="7"/>
  <c r="I1932" i="7"/>
  <c r="H1932" i="7"/>
  <c r="J1932" i="7" s="1"/>
  <c r="G1932" i="7"/>
  <c r="M1931" i="7"/>
  <c r="I1931" i="7"/>
  <c r="H1931" i="7"/>
  <c r="J1931" i="7" s="1"/>
  <c r="G1931" i="7"/>
  <c r="M1930" i="7"/>
  <c r="I1930" i="7"/>
  <c r="H1930" i="7"/>
  <c r="J1930" i="7" s="1"/>
  <c r="G1930" i="7"/>
  <c r="M1929" i="7"/>
  <c r="I1929" i="7"/>
  <c r="H1929" i="7"/>
  <c r="J1929" i="7" s="1"/>
  <c r="G1929" i="7"/>
  <c r="M1928" i="7"/>
  <c r="I1928" i="7"/>
  <c r="H1928" i="7"/>
  <c r="J1928" i="7" s="1"/>
  <c r="G1928" i="7"/>
  <c r="M1927" i="7"/>
  <c r="I1927" i="7"/>
  <c r="H1927" i="7"/>
  <c r="J1927" i="7" s="1"/>
  <c r="G1927" i="7"/>
  <c r="M1926" i="7"/>
  <c r="I1926" i="7"/>
  <c r="H1926" i="7"/>
  <c r="J1926" i="7" s="1"/>
  <c r="G1926" i="7"/>
  <c r="M1925" i="7"/>
  <c r="I1925" i="7"/>
  <c r="H1925" i="7"/>
  <c r="J1925" i="7" s="1"/>
  <c r="G1925" i="7"/>
  <c r="M1924" i="7"/>
  <c r="I1924" i="7"/>
  <c r="H1924" i="7"/>
  <c r="J1924" i="7" s="1"/>
  <c r="G1924" i="7"/>
  <c r="M1923" i="7"/>
  <c r="I1923" i="7"/>
  <c r="H1923" i="7"/>
  <c r="J1923" i="7" s="1"/>
  <c r="G1923" i="7"/>
  <c r="M1922" i="7"/>
  <c r="I1922" i="7"/>
  <c r="H1922" i="7"/>
  <c r="J1922" i="7" s="1"/>
  <c r="G1922" i="7"/>
  <c r="M1921" i="7"/>
  <c r="I1921" i="7"/>
  <c r="H1921" i="7"/>
  <c r="J1921" i="7" s="1"/>
  <c r="G1921" i="7"/>
  <c r="M1920" i="7"/>
  <c r="I1920" i="7"/>
  <c r="H1920" i="7"/>
  <c r="J1920" i="7" s="1"/>
  <c r="G1920" i="7"/>
  <c r="M1919" i="7"/>
  <c r="I1919" i="7"/>
  <c r="H1919" i="7"/>
  <c r="J1919" i="7" s="1"/>
  <c r="G1919" i="7"/>
  <c r="M1918" i="7"/>
  <c r="I1918" i="7"/>
  <c r="H1918" i="7"/>
  <c r="J1918" i="7" s="1"/>
  <c r="G1918" i="7"/>
  <c r="M1917" i="7"/>
  <c r="I1917" i="7"/>
  <c r="H1917" i="7"/>
  <c r="J1917" i="7" s="1"/>
  <c r="G1917" i="7"/>
  <c r="M1916" i="7"/>
  <c r="I1916" i="7"/>
  <c r="H1916" i="7"/>
  <c r="J1916" i="7" s="1"/>
  <c r="G1916" i="7"/>
  <c r="M1915" i="7"/>
  <c r="I1915" i="7"/>
  <c r="H1915" i="7"/>
  <c r="J1915" i="7" s="1"/>
  <c r="G1915" i="7"/>
  <c r="M1914" i="7"/>
  <c r="I1914" i="7"/>
  <c r="H1914" i="7"/>
  <c r="J1914" i="7" s="1"/>
  <c r="G1914" i="7"/>
  <c r="M1913" i="7"/>
  <c r="I1913" i="7"/>
  <c r="H1913" i="7"/>
  <c r="J1913" i="7" s="1"/>
  <c r="G1913" i="7"/>
  <c r="M1912" i="7"/>
  <c r="I1912" i="7"/>
  <c r="H1912" i="7"/>
  <c r="J1912" i="7" s="1"/>
  <c r="G1912" i="7"/>
  <c r="M1911" i="7"/>
  <c r="I1911" i="7"/>
  <c r="H1911" i="7"/>
  <c r="J1911" i="7" s="1"/>
  <c r="G1911" i="7"/>
  <c r="M1910" i="7"/>
  <c r="I1910" i="7"/>
  <c r="H1910" i="7"/>
  <c r="J1910" i="7" s="1"/>
  <c r="G1910" i="7"/>
  <c r="M1909" i="7"/>
  <c r="I1909" i="7"/>
  <c r="H1909" i="7"/>
  <c r="J1909" i="7" s="1"/>
  <c r="G1909" i="7"/>
  <c r="M1908" i="7"/>
  <c r="I1908" i="7"/>
  <c r="H1908" i="7"/>
  <c r="J1908" i="7" s="1"/>
  <c r="G1908" i="7"/>
  <c r="M1907" i="7"/>
  <c r="I1907" i="7"/>
  <c r="H1907" i="7"/>
  <c r="J1907" i="7" s="1"/>
  <c r="G1907" i="7"/>
  <c r="M1906" i="7"/>
  <c r="I1906" i="7"/>
  <c r="H1906" i="7"/>
  <c r="J1906" i="7" s="1"/>
  <c r="G1906" i="7"/>
  <c r="M1905" i="7"/>
  <c r="I1905" i="7"/>
  <c r="H1905" i="7"/>
  <c r="J1905" i="7" s="1"/>
  <c r="G1905" i="7"/>
  <c r="M1904" i="7"/>
  <c r="I1904" i="7"/>
  <c r="H1904" i="7"/>
  <c r="J1904" i="7" s="1"/>
  <c r="G1904" i="7"/>
  <c r="M1903" i="7"/>
  <c r="I1903" i="7"/>
  <c r="H1903" i="7"/>
  <c r="J1903" i="7" s="1"/>
  <c r="G1903" i="7"/>
  <c r="M1902" i="7"/>
  <c r="I1902" i="7"/>
  <c r="H1902" i="7"/>
  <c r="J1902" i="7" s="1"/>
  <c r="G1902" i="7"/>
  <c r="M1901" i="7"/>
  <c r="I1901" i="7"/>
  <c r="H1901" i="7"/>
  <c r="J1901" i="7" s="1"/>
  <c r="G1901" i="7"/>
  <c r="M1900" i="7"/>
  <c r="I1900" i="7"/>
  <c r="H1900" i="7"/>
  <c r="J1900" i="7" s="1"/>
  <c r="G1900" i="7"/>
  <c r="M1899" i="7"/>
  <c r="I1899" i="7"/>
  <c r="H1899" i="7"/>
  <c r="J1899" i="7" s="1"/>
  <c r="G1899" i="7"/>
  <c r="M1898" i="7"/>
  <c r="I1898" i="7"/>
  <c r="H1898" i="7"/>
  <c r="J1898" i="7" s="1"/>
  <c r="G1898" i="7"/>
  <c r="M1897" i="7"/>
  <c r="I1897" i="7"/>
  <c r="H1897" i="7"/>
  <c r="J1897" i="7" s="1"/>
  <c r="G1897" i="7"/>
  <c r="M1896" i="7"/>
  <c r="I1896" i="7"/>
  <c r="H1896" i="7"/>
  <c r="J1896" i="7" s="1"/>
  <c r="G1896" i="7"/>
  <c r="M1895" i="7"/>
  <c r="I1895" i="7"/>
  <c r="H1895" i="7"/>
  <c r="J1895" i="7" s="1"/>
  <c r="G1895" i="7"/>
  <c r="M1894" i="7"/>
  <c r="I1894" i="7"/>
  <c r="H1894" i="7"/>
  <c r="J1894" i="7" s="1"/>
  <c r="G1894" i="7"/>
  <c r="M1893" i="7"/>
  <c r="I1893" i="7"/>
  <c r="H1893" i="7"/>
  <c r="J1893" i="7" s="1"/>
  <c r="G1893" i="7"/>
  <c r="M1892" i="7"/>
  <c r="I1892" i="7"/>
  <c r="H1892" i="7"/>
  <c r="J1892" i="7" s="1"/>
  <c r="G1892" i="7"/>
  <c r="M1891" i="7"/>
  <c r="I1891" i="7"/>
  <c r="H1891" i="7"/>
  <c r="J1891" i="7" s="1"/>
  <c r="G1891" i="7"/>
  <c r="M1890" i="7"/>
  <c r="I1890" i="7"/>
  <c r="H1890" i="7"/>
  <c r="J1890" i="7" s="1"/>
  <c r="G1890" i="7"/>
  <c r="M1889" i="7"/>
  <c r="I1889" i="7"/>
  <c r="H1889" i="7"/>
  <c r="J1889" i="7" s="1"/>
  <c r="G1889" i="7"/>
  <c r="M1888" i="7"/>
  <c r="I1888" i="7"/>
  <c r="H1888" i="7"/>
  <c r="J1888" i="7" s="1"/>
  <c r="G1888" i="7"/>
  <c r="M1887" i="7"/>
  <c r="I1887" i="7"/>
  <c r="H1887" i="7"/>
  <c r="J1887" i="7" s="1"/>
  <c r="G1887" i="7"/>
  <c r="M1886" i="7"/>
  <c r="I1886" i="7"/>
  <c r="H1886" i="7"/>
  <c r="J1886" i="7" s="1"/>
  <c r="G1886" i="7"/>
  <c r="M1885" i="7"/>
  <c r="I1885" i="7"/>
  <c r="H1885" i="7"/>
  <c r="J1885" i="7" s="1"/>
  <c r="G1885" i="7"/>
  <c r="M1884" i="7"/>
  <c r="I1884" i="7"/>
  <c r="H1884" i="7"/>
  <c r="J1884" i="7" s="1"/>
  <c r="G1884" i="7"/>
  <c r="M1883" i="7"/>
  <c r="I1883" i="7"/>
  <c r="H1883" i="7"/>
  <c r="J1883" i="7" s="1"/>
  <c r="G1883" i="7"/>
  <c r="M1882" i="7"/>
  <c r="I1882" i="7"/>
  <c r="H1882" i="7"/>
  <c r="J1882" i="7" s="1"/>
  <c r="G1882" i="7"/>
  <c r="M1881" i="7"/>
  <c r="I1881" i="7"/>
  <c r="H1881" i="7"/>
  <c r="J1881" i="7" s="1"/>
  <c r="G1881" i="7"/>
  <c r="M1880" i="7"/>
  <c r="I1880" i="7"/>
  <c r="H1880" i="7"/>
  <c r="J1880" i="7" s="1"/>
  <c r="G1880" i="7"/>
  <c r="M1879" i="7"/>
  <c r="I1879" i="7"/>
  <c r="H1879" i="7"/>
  <c r="J1879" i="7" s="1"/>
  <c r="G1879" i="7"/>
  <c r="M1878" i="7"/>
  <c r="I1878" i="7"/>
  <c r="H1878" i="7"/>
  <c r="J1878" i="7" s="1"/>
  <c r="G1878" i="7"/>
  <c r="M1877" i="7"/>
  <c r="I1877" i="7"/>
  <c r="H1877" i="7"/>
  <c r="J1877" i="7" s="1"/>
  <c r="G1877" i="7"/>
  <c r="M1876" i="7"/>
  <c r="I1876" i="7"/>
  <c r="H1876" i="7"/>
  <c r="J1876" i="7" s="1"/>
  <c r="G1876" i="7"/>
  <c r="M1875" i="7"/>
  <c r="I1875" i="7"/>
  <c r="H1875" i="7"/>
  <c r="J1875" i="7" s="1"/>
  <c r="G1875" i="7"/>
  <c r="M1874" i="7"/>
  <c r="I1874" i="7"/>
  <c r="H1874" i="7"/>
  <c r="J1874" i="7" s="1"/>
  <c r="G1874" i="7"/>
  <c r="M1873" i="7"/>
  <c r="I1873" i="7"/>
  <c r="H1873" i="7"/>
  <c r="J1873" i="7" s="1"/>
  <c r="G1873" i="7"/>
  <c r="M1872" i="7"/>
  <c r="I1872" i="7"/>
  <c r="H1872" i="7"/>
  <c r="J1872" i="7" s="1"/>
  <c r="G1872" i="7"/>
  <c r="M1871" i="7"/>
  <c r="I1871" i="7"/>
  <c r="H1871" i="7"/>
  <c r="J1871" i="7" s="1"/>
  <c r="G1871" i="7"/>
  <c r="M1870" i="7"/>
  <c r="I1870" i="7"/>
  <c r="H1870" i="7"/>
  <c r="J1870" i="7" s="1"/>
  <c r="G1870" i="7"/>
  <c r="M1869" i="7"/>
  <c r="I1869" i="7"/>
  <c r="H1869" i="7"/>
  <c r="J1869" i="7" s="1"/>
  <c r="G1869" i="7"/>
  <c r="M1868" i="7"/>
  <c r="I1868" i="7"/>
  <c r="H1868" i="7"/>
  <c r="J1868" i="7" s="1"/>
  <c r="G1868" i="7"/>
  <c r="M1867" i="7"/>
  <c r="I1867" i="7"/>
  <c r="H1867" i="7"/>
  <c r="J1867" i="7" s="1"/>
  <c r="G1867" i="7"/>
  <c r="M1866" i="7"/>
  <c r="I1866" i="7"/>
  <c r="H1866" i="7"/>
  <c r="J1866" i="7" s="1"/>
  <c r="G1866" i="7"/>
  <c r="M1865" i="7"/>
  <c r="I1865" i="7"/>
  <c r="H1865" i="7"/>
  <c r="J1865" i="7" s="1"/>
  <c r="G1865" i="7"/>
  <c r="M1864" i="7"/>
  <c r="I1864" i="7"/>
  <c r="H1864" i="7"/>
  <c r="J1864" i="7" s="1"/>
  <c r="G1864" i="7"/>
  <c r="M1863" i="7"/>
  <c r="I1863" i="7"/>
  <c r="H1863" i="7"/>
  <c r="J1863" i="7" s="1"/>
  <c r="G1863" i="7"/>
  <c r="M1862" i="7"/>
  <c r="I1862" i="7"/>
  <c r="H1862" i="7"/>
  <c r="J1862" i="7" s="1"/>
  <c r="G1862" i="7"/>
  <c r="M1861" i="7"/>
  <c r="I1861" i="7"/>
  <c r="H1861" i="7"/>
  <c r="J1861" i="7" s="1"/>
  <c r="G1861" i="7"/>
  <c r="M1860" i="7"/>
  <c r="I1860" i="7"/>
  <c r="H1860" i="7"/>
  <c r="J1860" i="7" s="1"/>
  <c r="G1860" i="7"/>
  <c r="M1859" i="7"/>
  <c r="I1859" i="7"/>
  <c r="H1859" i="7"/>
  <c r="J1859" i="7" s="1"/>
  <c r="G1859" i="7"/>
  <c r="M1858" i="7"/>
  <c r="I1858" i="7"/>
  <c r="H1858" i="7"/>
  <c r="J1858" i="7" s="1"/>
  <c r="G1858" i="7"/>
  <c r="M1857" i="7"/>
  <c r="I1857" i="7"/>
  <c r="H1857" i="7"/>
  <c r="J1857" i="7" s="1"/>
  <c r="G1857" i="7"/>
  <c r="M1856" i="7"/>
  <c r="I1856" i="7"/>
  <c r="H1856" i="7"/>
  <c r="J1856" i="7" s="1"/>
  <c r="G1856" i="7"/>
  <c r="M1855" i="7"/>
  <c r="I1855" i="7"/>
  <c r="H1855" i="7"/>
  <c r="J1855" i="7" s="1"/>
  <c r="G1855" i="7"/>
  <c r="M1854" i="7"/>
  <c r="I1854" i="7"/>
  <c r="H1854" i="7"/>
  <c r="J1854" i="7" s="1"/>
  <c r="G1854" i="7"/>
  <c r="M1853" i="7"/>
  <c r="I1853" i="7"/>
  <c r="H1853" i="7"/>
  <c r="J1853" i="7" s="1"/>
  <c r="G1853" i="7"/>
  <c r="M1852" i="7"/>
  <c r="I1852" i="7"/>
  <c r="H1852" i="7"/>
  <c r="J1852" i="7" s="1"/>
  <c r="G1852" i="7"/>
  <c r="M1851" i="7"/>
  <c r="I1851" i="7"/>
  <c r="H1851" i="7"/>
  <c r="J1851" i="7" s="1"/>
  <c r="G1851" i="7"/>
  <c r="M1850" i="7"/>
  <c r="I1850" i="7"/>
  <c r="H1850" i="7"/>
  <c r="J1850" i="7" s="1"/>
  <c r="G1850" i="7"/>
  <c r="M1849" i="7"/>
  <c r="I1849" i="7"/>
  <c r="H1849" i="7"/>
  <c r="J1849" i="7" s="1"/>
  <c r="G1849" i="7"/>
  <c r="M1848" i="7"/>
  <c r="I1848" i="7"/>
  <c r="H1848" i="7"/>
  <c r="J1848" i="7" s="1"/>
  <c r="G1848" i="7"/>
  <c r="M1847" i="7"/>
  <c r="I1847" i="7"/>
  <c r="H1847" i="7"/>
  <c r="J1847" i="7" s="1"/>
  <c r="G1847" i="7"/>
  <c r="M1846" i="7"/>
  <c r="I1846" i="7"/>
  <c r="H1846" i="7"/>
  <c r="J1846" i="7" s="1"/>
  <c r="G1846" i="7"/>
  <c r="M1845" i="7"/>
  <c r="I1845" i="7"/>
  <c r="H1845" i="7"/>
  <c r="J1845" i="7" s="1"/>
  <c r="G1845" i="7"/>
  <c r="M1844" i="7"/>
  <c r="I1844" i="7"/>
  <c r="H1844" i="7"/>
  <c r="J1844" i="7" s="1"/>
  <c r="G1844" i="7"/>
  <c r="M1843" i="7"/>
  <c r="I1843" i="7"/>
  <c r="H1843" i="7"/>
  <c r="J1843" i="7" s="1"/>
  <c r="G1843" i="7"/>
  <c r="M1842" i="7"/>
  <c r="I1842" i="7"/>
  <c r="H1842" i="7"/>
  <c r="J1842" i="7" s="1"/>
  <c r="G1842" i="7"/>
  <c r="M1841" i="7"/>
  <c r="I1841" i="7"/>
  <c r="H1841" i="7"/>
  <c r="J1841" i="7" s="1"/>
  <c r="G1841" i="7"/>
  <c r="M1840" i="7"/>
  <c r="I1840" i="7"/>
  <c r="H1840" i="7"/>
  <c r="J1840" i="7" s="1"/>
  <c r="G1840" i="7"/>
  <c r="M1839" i="7"/>
  <c r="I1839" i="7"/>
  <c r="H1839" i="7"/>
  <c r="J1839" i="7" s="1"/>
  <c r="G1839" i="7"/>
  <c r="M1838" i="7"/>
  <c r="I1838" i="7"/>
  <c r="H1838" i="7"/>
  <c r="J1838" i="7" s="1"/>
  <c r="G1838" i="7"/>
  <c r="M1837" i="7"/>
  <c r="I1837" i="7"/>
  <c r="H1837" i="7"/>
  <c r="J1837" i="7" s="1"/>
  <c r="G1837" i="7"/>
  <c r="M1836" i="7"/>
  <c r="I1836" i="7"/>
  <c r="H1836" i="7"/>
  <c r="J1836" i="7" s="1"/>
  <c r="G1836" i="7"/>
  <c r="M1835" i="7"/>
  <c r="I1835" i="7"/>
  <c r="H1835" i="7"/>
  <c r="J1835" i="7" s="1"/>
  <c r="G1835" i="7"/>
  <c r="M1834" i="7"/>
  <c r="I1834" i="7"/>
  <c r="H1834" i="7"/>
  <c r="J1834" i="7" s="1"/>
  <c r="G1834" i="7"/>
  <c r="M1833" i="7"/>
  <c r="I1833" i="7"/>
  <c r="H1833" i="7"/>
  <c r="J1833" i="7" s="1"/>
  <c r="G1833" i="7"/>
  <c r="M1832" i="7"/>
  <c r="I1832" i="7"/>
  <c r="H1832" i="7"/>
  <c r="J1832" i="7" s="1"/>
  <c r="G1832" i="7"/>
  <c r="M1831" i="7"/>
  <c r="I1831" i="7"/>
  <c r="H1831" i="7"/>
  <c r="J1831" i="7" s="1"/>
  <c r="G1831" i="7"/>
  <c r="M1830" i="7"/>
  <c r="I1830" i="7"/>
  <c r="H1830" i="7"/>
  <c r="J1830" i="7" s="1"/>
  <c r="G1830" i="7"/>
  <c r="M1829" i="7"/>
  <c r="I1829" i="7"/>
  <c r="H1829" i="7"/>
  <c r="J1829" i="7" s="1"/>
  <c r="G1829" i="7"/>
  <c r="M1828" i="7"/>
  <c r="I1828" i="7"/>
  <c r="H1828" i="7"/>
  <c r="J1828" i="7" s="1"/>
  <c r="G1828" i="7"/>
  <c r="M1827" i="7"/>
  <c r="I1827" i="7"/>
  <c r="H1827" i="7"/>
  <c r="J1827" i="7" s="1"/>
  <c r="G1827" i="7"/>
  <c r="M1826" i="7"/>
  <c r="I1826" i="7"/>
  <c r="H1826" i="7"/>
  <c r="J1826" i="7" s="1"/>
  <c r="G1826" i="7"/>
  <c r="M1825" i="7"/>
  <c r="I1825" i="7"/>
  <c r="H1825" i="7"/>
  <c r="J1825" i="7" s="1"/>
  <c r="G1825" i="7"/>
  <c r="M1824" i="7"/>
  <c r="I1824" i="7"/>
  <c r="H1824" i="7"/>
  <c r="J1824" i="7" s="1"/>
  <c r="G1824" i="7"/>
  <c r="M1823" i="7"/>
  <c r="I1823" i="7"/>
  <c r="H1823" i="7"/>
  <c r="J1823" i="7" s="1"/>
  <c r="G1823" i="7"/>
  <c r="M1822" i="7"/>
  <c r="I1822" i="7"/>
  <c r="H1822" i="7"/>
  <c r="J1822" i="7" s="1"/>
  <c r="G1822" i="7"/>
  <c r="M1821" i="7"/>
  <c r="I1821" i="7"/>
  <c r="H1821" i="7"/>
  <c r="J1821" i="7" s="1"/>
  <c r="G1821" i="7"/>
  <c r="M1820" i="7"/>
  <c r="I1820" i="7"/>
  <c r="H1820" i="7"/>
  <c r="J1820" i="7" s="1"/>
  <c r="G1820" i="7"/>
  <c r="M1819" i="7"/>
  <c r="I1819" i="7"/>
  <c r="H1819" i="7"/>
  <c r="J1819" i="7" s="1"/>
  <c r="G1819" i="7"/>
  <c r="M1818" i="7"/>
  <c r="I1818" i="7"/>
  <c r="H1818" i="7"/>
  <c r="J1818" i="7" s="1"/>
  <c r="G1818" i="7"/>
  <c r="M1817" i="7"/>
  <c r="I1817" i="7"/>
  <c r="H1817" i="7"/>
  <c r="J1817" i="7" s="1"/>
  <c r="G1817" i="7"/>
  <c r="M1816" i="7"/>
  <c r="I1816" i="7"/>
  <c r="H1816" i="7"/>
  <c r="J1816" i="7" s="1"/>
  <c r="G1816" i="7"/>
  <c r="M1815" i="7"/>
  <c r="I1815" i="7"/>
  <c r="H1815" i="7"/>
  <c r="J1815" i="7" s="1"/>
  <c r="G1815" i="7"/>
  <c r="M1814" i="7"/>
  <c r="I1814" i="7"/>
  <c r="H1814" i="7"/>
  <c r="J1814" i="7" s="1"/>
  <c r="G1814" i="7"/>
  <c r="M1813" i="7"/>
  <c r="I1813" i="7"/>
  <c r="H1813" i="7"/>
  <c r="J1813" i="7" s="1"/>
  <c r="G1813" i="7"/>
  <c r="M1812" i="7"/>
  <c r="I1812" i="7"/>
  <c r="H1812" i="7"/>
  <c r="J1812" i="7" s="1"/>
  <c r="G1812" i="7"/>
  <c r="M1811" i="7"/>
  <c r="I1811" i="7"/>
  <c r="H1811" i="7"/>
  <c r="J1811" i="7" s="1"/>
  <c r="G1811" i="7"/>
  <c r="M1810" i="7"/>
  <c r="I1810" i="7"/>
  <c r="H1810" i="7"/>
  <c r="J1810" i="7" s="1"/>
  <c r="G1810" i="7"/>
  <c r="M1809" i="7"/>
  <c r="I1809" i="7"/>
  <c r="H1809" i="7"/>
  <c r="J1809" i="7" s="1"/>
  <c r="G1809" i="7"/>
  <c r="M1808" i="7"/>
  <c r="I1808" i="7"/>
  <c r="H1808" i="7"/>
  <c r="J1808" i="7" s="1"/>
  <c r="G1808" i="7"/>
  <c r="M1807" i="7"/>
  <c r="I1807" i="7"/>
  <c r="H1807" i="7"/>
  <c r="J1807" i="7" s="1"/>
  <c r="G1807" i="7"/>
  <c r="M1806" i="7"/>
  <c r="I1806" i="7"/>
  <c r="H1806" i="7"/>
  <c r="J1806" i="7" s="1"/>
  <c r="G1806" i="7"/>
  <c r="M1805" i="7"/>
  <c r="I1805" i="7"/>
  <c r="H1805" i="7"/>
  <c r="J1805" i="7" s="1"/>
  <c r="G1805" i="7"/>
  <c r="M1804" i="7"/>
  <c r="I1804" i="7"/>
  <c r="H1804" i="7"/>
  <c r="J1804" i="7" s="1"/>
  <c r="G1804" i="7"/>
  <c r="M1803" i="7"/>
  <c r="I1803" i="7"/>
  <c r="H1803" i="7"/>
  <c r="J1803" i="7" s="1"/>
  <c r="G1803" i="7"/>
  <c r="M1802" i="7"/>
  <c r="I1802" i="7"/>
  <c r="H1802" i="7"/>
  <c r="J1802" i="7" s="1"/>
  <c r="G1802" i="7"/>
  <c r="M1801" i="7"/>
  <c r="I1801" i="7"/>
  <c r="H1801" i="7"/>
  <c r="J1801" i="7" s="1"/>
  <c r="G1801" i="7"/>
  <c r="M1800" i="7"/>
  <c r="I1800" i="7"/>
  <c r="H1800" i="7"/>
  <c r="J1800" i="7" s="1"/>
  <c r="G1800" i="7"/>
  <c r="M1799" i="7"/>
  <c r="I1799" i="7"/>
  <c r="H1799" i="7"/>
  <c r="J1799" i="7" s="1"/>
  <c r="G1799" i="7"/>
  <c r="M1798" i="7"/>
  <c r="I1798" i="7"/>
  <c r="H1798" i="7"/>
  <c r="J1798" i="7" s="1"/>
  <c r="G1798" i="7"/>
  <c r="M1797" i="7"/>
  <c r="I1797" i="7"/>
  <c r="H1797" i="7"/>
  <c r="J1797" i="7" s="1"/>
  <c r="G1797" i="7"/>
  <c r="M1796" i="7"/>
  <c r="I1796" i="7"/>
  <c r="H1796" i="7"/>
  <c r="J1796" i="7" s="1"/>
  <c r="G1796" i="7"/>
  <c r="M1795" i="7"/>
  <c r="I1795" i="7"/>
  <c r="H1795" i="7"/>
  <c r="J1795" i="7" s="1"/>
  <c r="G1795" i="7"/>
  <c r="M1794" i="7"/>
  <c r="I1794" i="7"/>
  <c r="H1794" i="7"/>
  <c r="J1794" i="7" s="1"/>
  <c r="G1794" i="7"/>
  <c r="M1793" i="7"/>
  <c r="I1793" i="7"/>
  <c r="H1793" i="7"/>
  <c r="J1793" i="7" s="1"/>
  <c r="G1793" i="7"/>
  <c r="M1792" i="7"/>
  <c r="I1792" i="7"/>
  <c r="H1792" i="7"/>
  <c r="J1792" i="7" s="1"/>
  <c r="G1792" i="7"/>
  <c r="M1791" i="7"/>
  <c r="I1791" i="7"/>
  <c r="H1791" i="7"/>
  <c r="J1791" i="7" s="1"/>
  <c r="G1791" i="7"/>
  <c r="M1790" i="7"/>
  <c r="I1790" i="7"/>
  <c r="H1790" i="7"/>
  <c r="J1790" i="7" s="1"/>
  <c r="G1790" i="7"/>
  <c r="M1789" i="7"/>
  <c r="I1789" i="7"/>
  <c r="H1789" i="7"/>
  <c r="J1789" i="7" s="1"/>
  <c r="G1789" i="7"/>
  <c r="M1788" i="7"/>
  <c r="I1788" i="7"/>
  <c r="H1788" i="7"/>
  <c r="J1788" i="7" s="1"/>
  <c r="G1788" i="7"/>
  <c r="M1787" i="7"/>
  <c r="I1787" i="7"/>
  <c r="H1787" i="7"/>
  <c r="J1787" i="7" s="1"/>
  <c r="G1787" i="7"/>
  <c r="M1786" i="7"/>
  <c r="I1786" i="7"/>
  <c r="H1786" i="7"/>
  <c r="J1786" i="7" s="1"/>
  <c r="G1786" i="7"/>
  <c r="M1785" i="7"/>
  <c r="I1785" i="7"/>
  <c r="H1785" i="7"/>
  <c r="J1785" i="7" s="1"/>
  <c r="G1785" i="7"/>
  <c r="M1784" i="7"/>
  <c r="I1784" i="7"/>
  <c r="H1784" i="7"/>
  <c r="J1784" i="7" s="1"/>
  <c r="G1784" i="7"/>
  <c r="M1783" i="7"/>
  <c r="I1783" i="7"/>
  <c r="H1783" i="7"/>
  <c r="J1783" i="7" s="1"/>
  <c r="G1783" i="7"/>
  <c r="M1782" i="7"/>
  <c r="I1782" i="7"/>
  <c r="H1782" i="7"/>
  <c r="J1782" i="7" s="1"/>
  <c r="G1782" i="7"/>
  <c r="M1781" i="7"/>
  <c r="I1781" i="7"/>
  <c r="H1781" i="7"/>
  <c r="J1781" i="7" s="1"/>
  <c r="G1781" i="7"/>
  <c r="M1780" i="7"/>
  <c r="I1780" i="7"/>
  <c r="H1780" i="7"/>
  <c r="J1780" i="7" s="1"/>
  <c r="G1780" i="7"/>
  <c r="M1779" i="7"/>
  <c r="I1779" i="7"/>
  <c r="H1779" i="7"/>
  <c r="J1779" i="7" s="1"/>
  <c r="G1779" i="7"/>
  <c r="M1778" i="7"/>
  <c r="I1778" i="7"/>
  <c r="H1778" i="7"/>
  <c r="J1778" i="7" s="1"/>
  <c r="G1778" i="7"/>
  <c r="M1777" i="7"/>
  <c r="I1777" i="7"/>
  <c r="H1777" i="7"/>
  <c r="J1777" i="7" s="1"/>
  <c r="G1777" i="7"/>
  <c r="M1776" i="7"/>
  <c r="I1776" i="7"/>
  <c r="H1776" i="7"/>
  <c r="J1776" i="7" s="1"/>
  <c r="G1776" i="7"/>
  <c r="M1775" i="7"/>
  <c r="I1775" i="7"/>
  <c r="H1775" i="7"/>
  <c r="J1775" i="7" s="1"/>
  <c r="G1775" i="7"/>
  <c r="M1774" i="7"/>
  <c r="I1774" i="7"/>
  <c r="H1774" i="7"/>
  <c r="J1774" i="7" s="1"/>
  <c r="G1774" i="7"/>
  <c r="M1773" i="7"/>
  <c r="I1773" i="7"/>
  <c r="H1773" i="7"/>
  <c r="J1773" i="7" s="1"/>
  <c r="G1773" i="7"/>
  <c r="M1772" i="7"/>
  <c r="I1772" i="7"/>
  <c r="H1772" i="7"/>
  <c r="J1772" i="7" s="1"/>
  <c r="G1772" i="7"/>
  <c r="M1771" i="7"/>
  <c r="I1771" i="7"/>
  <c r="H1771" i="7"/>
  <c r="J1771" i="7" s="1"/>
  <c r="G1771" i="7"/>
  <c r="M1770" i="7"/>
  <c r="I1770" i="7"/>
  <c r="H1770" i="7"/>
  <c r="J1770" i="7" s="1"/>
  <c r="G1770" i="7"/>
  <c r="M1769" i="7"/>
  <c r="I1769" i="7"/>
  <c r="H1769" i="7"/>
  <c r="J1769" i="7" s="1"/>
  <c r="G1769" i="7"/>
  <c r="M1768" i="7"/>
  <c r="I1768" i="7"/>
  <c r="H1768" i="7"/>
  <c r="J1768" i="7" s="1"/>
  <c r="G1768" i="7"/>
  <c r="M1767" i="7"/>
  <c r="I1767" i="7"/>
  <c r="H1767" i="7"/>
  <c r="J1767" i="7" s="1"/>
  <c r="G1767" i="7"/>
  <c r="M1766" i="7"/>
  <c r="I1766" i="7"/>
  <c r="H1766" i="7"/>
  <c r="J1766" i="7" s="1"/>
  <c r="G1766" i="7"/>
  <c r="M1765" i="7"/>
  <c r="I1765" i="7"/>
  <c r="H1765" i="7"/>
  <c r="J1765" i="7" s="1"/>
  <c r="G1765" i="7"/>
  <c r="M1764" i="7"/>
  <c r="I1764" i="7"/>
  <c r="H1764" i="7"/>
  <c r="J1764" i="7" s="1"/>
  <c r="G1764" i="7"/>
  <c r="M1763" i="7"/>
  <c r="I1763" i="7"/>
  <c r="H1763" i="7"/>
  <c r="J1763" i="7" s="1"/>
  <c r="G1763" i="7"/>
  <c r="M1762" i="7"/>
  <c r="I1762" i="7"/>
  <c r="H1762" i="7"/>
  <c r="J1762" i="7" s="1"/>
  <c r="G1762" i="7"/>
  <c r="M1761" i="7"/>
  <c r="I1761" i="7"/>
  <c r="H1761" i="7"/>
  <c r="J1761" i="7" s="1"/>
  <c r="G1761" i="7"/>
  <c r="M1760" i="7"/>
  <c r="I1760" i="7"/>
  <c r="H1760" i="7"/>
  <c r="J1760" i="7" s="1"/>
  <c r="G1760" i="7"/>
  <c r="M1759" i="7"/>
  <c r="I1759" i="7"/>
  <c r="H1759" i="7"/>
  <c r="J1759" i="7" s="1"/>
  <c r="G1759" i="7"/>
  <c r="M1758" i="7"/>
  <c r="I1758" i="7"/>
  <c r="H1758" i="7"/>
  <c r="J1758" i="7" s="1"/>
  <c r="G1758" i="7"/>
  <c r="M1757" i="7"/>
  <c r="I1757" i="7"/>
  <c r="H1757" i="7"/>
  <c r="J1757" i="7" s="1"/>
  <c r="G1757" i="7"/>
  <c r="M1756" i="7"/>
  <c r="I1756" i="7"/>
  <c r="H1756" i="7"/>
  <c r="J1756" i="7" s="1"/>
  <c r="G1756" i="7"/>
  <c r="M1755" i="7"/>
  <c r="I1755" i="7"/>
  <c r="H1755" i="7"/>
  <c r="J1755" i="7" s="1"/>
  <c r="G1755" i="7"/>
  <c r="M1754" i="7"/>
  <c r="I1754" i="7"/>
  <c r="H1754" i="7"/>
  <c r="J1754" i="7" s="1"/>
  <c r="G1754" i="7"/>
  <c r="M1753" i="7"/>
  <c r="I1753" i="7"/>
  <c r="H1753" i="7"/>
  <c r="J1753" i="7" s="1"/>
  <c r="G1753" i="7"/>
  <c r="M1752" i="7"/>
  <c r="I1752" i="7"/>
  <c r="H1752" i="7"/>
  <c r="J1752" i="7" s="1"/>
  <c r="G1752" i="7"/>
  <c r="M1751" i="7"/>
  <c r="I1751" i="7"/>
  <c r="H1751" i="7"/>
  <c r="J1751" i="7" s="1"/>
  <c r="G1751" i="7"/>
  <c r="M1750" i="7"/>
  <c r="I1750" i="7"/>
  <c r="H1750" i="7"/>
  <c r="J1750" i="7" s="1"/>
  <c r="G1750" i="7"/>
  <c r="M1749" i="7"/>
  <c r="I1749" i="7"/>
  <c r="H1749" i="7"/>
  <c r="J1749" i="7" s="1"/>
  <c r="G1749" i="7"/>
  <c r="M1748" i="7"/>
  <c r="I1748" i="7"/>
  <c r="H1748" i="7"/>
  <c r="J1748" i="7" s="1"/>
  <c r="G1748" i="7"/>
  <c r="M1747" i="7"/>
  <c r="I1747" i="7"/>
  <c r="H1747" i="7"/>
  <c r="J1747" i="7" s="1"/>
  <c r="G1747" i="7"/>
  <c r="M1746" i="7"/>
  <c r="I1746" i="7"/>
  <c r="H1746" i="7"/>
  <c r="J1746" i="7" s="1"/>
  <c r="G1746" i="7"/>
  <c r="M1745" i="7"/>
  <c r="I1745" i="7"/>
  <c r="H1745" i="7"/>
  <c r="J1745" i="7" s="1"/>
  <c r="G1745" i="7"/>
  <c r="M1744" i="7"/>
  <c r="I1744" i="7"/>
  <c r="H1744" i="7"/>
  <c r="J1744" i="7" s="1"/>
  <c r="G1744" i="7"/>
  <c r="M1743" i="7"/>
  <c r="I1743" i="7"/>
  <c r="H1743" i="7"/>
  <c r="J1743" i="7" s="1"/>
  <c r="G1743" i="7"/>
  <c r="M1742" i="7"/>
  <c r="I1742" i="7"/>
  <c r="H1742" i="7"/>
  <c r="J1742" i="7" s="1"/>
  <c r="G1742" i="7"/>
  <c r="M1741" i="7"/>
  <c r="I1741" i="7"/>
  <c r="H1741" i="7"/>
  <c r="J1741" i="7" s="1"/>
  <c r="G1741" i="7"/>
  <c r="M1740" i="7"/>
  <c r="I1740" i="7"/>
  <c r="H1740" i="7"/>
  <c r="J1740" i="7" s="1"/>
  <c r="G1740" i="7"/>
  <c r="M1739" i="7"/>
  <c r="I1739" i="7"/>
  <c r="H1739" i="7"/>
  <c r="J1739" i="7" s="1"/>
  <c r="G1739" i="7"/>
  <c r="M1738" i="7"/>
  <c r="I1738" i="7"/>
  <c r="H1738" i="7"/>
  <c r="J1738" i="7" s="1"/>
  <c r="G1738" i="7"/>
  <c r="M1737" i="7"/>
  <c r="I1737" i="7"/>
  <c r="H1737" i="7"/>
  <c r="J1737" i="7" s="1"/>
  <c r="G1737" i="7"/>
  <c r="M1736" i="7"/>
  <c r="I1736" i="7"/>
  <c r="H1736" i="7"/>
  <c r="J1736" i="7" s="1"/>
  <c r="G1736" i="7"/>
  <c r="M1735" i="7"/>
  <c r="I1735" i="7"/>
  <c r="H1735" i="7"/>
  <c r="J1735" i="7" s="1"/>
  <c r="G1735" i="7"/>
  <c r="M1734" i="7"/>
  <c r="I1734" i="7"/>
  <c r="H1734" i="7"/>
  <c r="J1734" i="7" s="1"/>
  <c r="G1734" i="7"/>
  <c r="M1733" i="7"/>
  <c r="I1733" i="7"/>
  <c r="H1733" i="7"/>
  <c r="J1733" i="7" s="1"/>
  <c r="G1733" i="7"/>
  <c r="M1732" i="7"/>
  <c r="I1732" i="7"/>
  <c r="H1732" i="7"/>
  <c r="J1732" i="7" s="1"/>
  <c r="G1732" i="7"/>
  <c r="M1731" i="7"/>
  <c r="I1731" i="7"/>
  <c r="H1731" i="7"/>
  <c r="J1731" i="7" s="1"/>
  <c r="G1731" i="7"/>
  <c r="M1730" i="7"/>
  <c r="I1730" i="7"/>
  <c r="H1730" i="7"/>
  <c r="J1730" i="7" s="1"/>
  <c r="G1730" i="7"/>
  <c r="M1729" i="7"/>
  <c r="I1729" i="7"/>
  <c r="H1729" i="7"/>
  <c r="J1729" i="7" s="1"/>
  <c r="G1729" i="7"/>
  <c r="M1728" i="7"/>
  <c r="I1728" i="7"/>
  <c r="H1728" i="7"/>
  <c r="J1728" i="7" s="1"/>
  <c r="G1728" i="7"/>
  <c r="M1727" i="7"/>
  <c r="I1727" i="7"/>
  <c r="H1727" i="7"/>
  <c r="J1727" i="7" s="1"/>
  <c r="G1727" i="7"/>
  <c r="M1726" i="7"/>
  <c r="I1726" i="7"/>
  <c r="H1726" i="7"/>
  <c r="J1726" i="7" s="1"/>
  <c r="G1726" i="7"/>
  <c r="M1725" i="7"/>
  <c r="I1725" i="7"/>
  <c r="H1725" i="7"/>
  <c r="J1725" i="7" s="1"/>
  <c r="G1725" i="7"/>
  <c r="M1724" i="7"/>
  <c r="I1724" i="7"/>
  <c r="H1724" i="7"/>
  <c r="J1724" i="7" s="1"/>
  <c r="G1724" i="7"/>
  <c r="M1723" i="7"/>
  <c r="I1723" i="7"/>
  <c r="H1723" i="7"/>
  <c r="J1723" i="7" s="1"/>
  <c r="G1723" i="7"/>
  <c r="M1722" i="7"/>
  <c r="I1722" i="7"/>
  <c r="H1722" i="7"/>
  <c r="J1722" i="7" s="1"/>
  <c r="G1722" i="7"/>
  <c r="M1721" i="7"/>
  <c r="I1721" i="7"/>
  <c r="H1721" i="7"/>
  <c r="J1721" i="7" s="1"/>
  <c r="G1721" i="7"/>
  <c r="M1720" i="7"/>
  <c r="I1720" i="7"/>
  <c r="H1720" i="7"/>
  <c r="J1720" i="7" s="1"/>
  <c r="G1720" i="7"/>
  <c r="M1719" i="7"/>
  <c r="I1719" i="7"/>
  <c r="H1719" i="7"/>
  <c r="J1719" i="7" s="1"/>
  <c r="G1719" i="7"/>
  <c r="M1718" i="7"/>
  <c r="I1718" i="7"/>
  <c r="H1718" i="7"/>
  <c r="J1718" i="7" s="1"/>
  <c r="G1718" i="7"/>
  <c r="M1717" i="7"/>
  <c r="I1717" i="7"/>
  <c r="H1717" i="7"/>
  <c r="J1717" i="7" s="1"/>
  <c r="G1717" i="7"/>
  <c r="M1716" i="7"/>
  <c r="I1716" i="7"/>
  <c r="H1716" i="7"/>
  <c r="J1716" i="7" s="1"/>
  <c r="G1716" i="7"/>
  <c r="M1715" i="7"/>
  <c r="I1715" i="7"/>
  <c r="H1715" i="7"/>
  <c r="J1715" i="7" s="1"/>
  <c r="G1715" i="7"/>
  <c r="M1714" i="7"/>
  <c r="I1714" i="7"/>
  <c r="H1714" i="7"/>
  <c r="J1714" i="7" s="1"/>
  <c r="G1714" i="7"/>
  <c r="M1713" i="7"/>
  <c r="I1713" i="7"/>
  <c r="H1713" i="7"/>
  <c r="J1713" i="7" s="1"/>
  <c r="G1713" i="7"/>
  <c r="M1712" i="7"/>
  <c r="I1712" i="7"/>
  <c r="H1712" i="7"/>
  <c r="J1712" i="7" s="1"/>
  <c r="G1712" i="7"/>
  <c r="M1711" i="7"/>
  <c r="I1711" i="7"/>
  <c r="H1711" i="7"/>
  <c r="J1711" i="7" s="1"/>
  <c r="G1711" i="7"/>
  <c r="M1710" i="7"/>
  <c r="I1710" i="7"/>
  <c r="H1710" i="7"/>
  <c r="J1710" i="7" s="1"/>
  <c r="G1710" i="7"/>
  <c r="M1709" i="7"/>
  <c r="I1709" i="7"/>
  <c r="H1709" i="7"/>
  <c r="J1709" i="7" s="1"/>
  <c r="G1709" i="7"/>
  <c r="M1708" i="7"/>
  <c r="I1708" i="7"/>
  <c r="H1708" i="7"/>
  <c r="J1708" i="7" s="1"/>
  <c r="G1708" i="7"/>
  <c r="M1707" i="7"/>
  <c r="I1707" i="7"/>
  <c r="H1707" i="7"/>
  <c r="J1707" i="7" s="1"/>
  <c r="G1707" i="7"/>
  <c r="M1706" i="7"/>
  <c r="I1706" i="7"/>
  <c r="H1706" i="7"/>
  <c r="J1706" i="7" s="1"/>
  <c r="G1706" i="7"/>
  <c r="M1705" i="7"/>
  <c r="I1705" i="7"/>
  <c r="H1705" i="7"/>
  <c r="J1705" i="7" s="1"/>
  <c r="G1705" i="7"/>
  <c r="M1704" i="7"/>
  <c r="I1704" i="7"/>
  <c r="H1704" i="7"/>
  <c r="J1704" i="7" s="1"/>
  <c r="G1704" i="7"/>
  <c r="M1703" i="7"/>
  <c r="I1703" i="7"/>
  <c r="H1703" i="7"/>
  <c r="J1703" i="7" s="1"/>
  <c r="G1703" i="7"/>
  <c r="M1702" i="7"/>
  <c r="I1702" i="7"/>
  <c r="H1702" i="7"/>
  <c r="J1702" i="7" s="1"/>
  <c r="G1702" i="7"/>
  <c r="M1701" i="7"/>
  <c r="I1701" i="7"/>
  <c r="H1701" i="7"/>
  <c r="J1701" i="7" s="1"/>
  <c r="G1701" i="7"/>
  <c r="M1700" i="7"/>
  <c r="I1700" i="7"/>
  <c r="H1700" i="7"/>
  <c r="J1700" i="7" s="1"/>
  <c r="G1700" i="7"/>
  <c r="M1699" i="7"/>
  <c r="I1699" i="7"/>
  <c r="H1699" i="7"/>
  <c r="J1699" i="7" s="1"/>
  <c r="G1699" i="7"/>
  <c r="M1698" i="7"/>
  <c r="I1698" i="7"/>
  <c r="H1698" i="7"/>
  <c r="J1698" i="7" s="1"/>
  <c r="G1698" i="7"/>
  <c r="M1697" i="7"/>
  <c r="I1697" i="7"/>
  <c r="H1697" i="7"/>
  <c r="J1697" i="7" s="1"/>
  <c r="G1697" i="7"/>
  <c r="M1696" i="7"/>
  <c r="I1696" i="7"/>
  <c r="H1696" i="7"/>
  <c r="J1696" i="7" s="1"/>
  <c r="G1696" i="7"/>
  <c r="M1695" i="7"/>
  <c r="I1695" i="7"/>
  <c r="H1695" i="7"/>
  <c r="J1695" i="7" s="1"/>
  <c r="G1695" i="7"/>
  <c r="M1694" i="7"/>
  <c r="I1694" i="7"/>
  <c r="H1694" i="7"/>
  <c r="J1694" i="7" s="1"/>
  <c r="G1694" i="7"/>
  <c r="M1693" i="7"/>
  <c r="I1693" i="7"/>
  <c r="H1693" i="7"/>
  <c r="J1693" i="7" s="1"/>
  <c r="G1693" i="7"/>
  <c r="M1692" i="7"/>
  <c r="I1692" i="7"/>
  <c r="H1692" i="7"/>
  <c r="J1692" i="7" s="1"/>
  <c r="G1692" i="7"/>
  <c r="M1691" i="7"/>
  <c r="I1691" i="7"/>
  <c r="H1691" i="7"/>
  <c r="J1691" i="7" s="1"/>
  <c r="G1691" i="7"/>
  <c r="M1690" i="7"/>
  <c r="I1690" i="7"/>
  <c r="H1690" i="7"/>
  <c r="J1690" i="7" s="1"/>
  <c r="G1690" i="7"/>
  <c r="M1689" i="7"/>
  <c r="I1689" i="7"/>
  <c r="H1689" i="7"/>
  <c r="J1689" i="7" s="1"/>
  <c r="G1689" i="7"/>
  <c r="M1688" i="7"/>
  <c r="I1688" i="7"/>
  <c r="H1688" i="7"/>
  <c r="J1688" i="7" s="1"/>
  <c r="G1688" i="7"/>
  <c r="M1687" i="7"/>
  <c r="I1687" i="7"/>
  <c r="H1687" i="7"/>
  <c r="J1687" i="7" s="1"/>
  <c r="G1687" i="7"/>
  <c r="M1686" i="7"/>
  <c r="I1686" i="7"/>
  <c r="H1686" i="7"/>
  <c r="J1686" i="7" s="1"/>
  <c r="G1686" i="7"/>
  <c r="M1685" i="7"/>
  <c r="I1685" i="7"/>
  <c r="H1685" i="7"/>
  <c r="J1685" i="7" s="1"/>
  <c r="G1685" i="7"/>
  <c r="M1684" i="7"/>
  <c r="I1684" i="7"/>
  <c r="H1684" i="7"/>
  <c r="J1684" i="7" s="1"/>
  <c r="G1684" i="7"/>
  <c r="M1683" i="7"/>
  <c r="I1683" i="7"/>
  <c r="H1683" i="7"/>
  <c r="J1683" i="7" s="1"/>
  <c r="G1683" i="7"/>
  <c r="M1682" i="7"/>
  <c r="I1682" i="7"/>
  <c r="H1682" i="7"/>
  <c r="J1682" i="7" s="1"/>
  <c r="G1682" i="7"/>
  <c r="M1681" i="7"/>
  <c r="I1681" i="7"/>
  <c r="H1681" i="7"/>
  <c r="J1681" i="7" s="1"/>
  <c r="G1681" i="7"/>
  <c r="M1680" i="7"/>
  <c r="I1680" i="7"/>
  <c r="H1680" i="7"/>
  <c r="J1680" i="7" s="1"/>
  <c r="G1680" i="7"/>
  <c r="M1679" i="7"/>
  <c r="I1679" i="7"/>
  <c r="H1679" i="7"/>
  <c r="J1679" i="7" s="1"/>
  <c r="G1679" i="7"/>
  <c r="M1678" i="7"/>
  <c r="I1678" i="7"/>
  <c r="H1678" i="7"/>
  <c r="J1678" i="7" s="1"/>
  <c r="G1678" i="7"/>
  <c r="M1677" i="7"/>
  <c r="I1677" i="7"/>
  <c r="H1677" i="7"/>
  <c r="J1677" i="7" s="1"/>
  <c r="G1677" i="7"/>
  <c r="M1676" i="7"/>
  <c r="I1676" i="7"/>
  <c r="H1676" i="7"/>
  <c r="J1676" i="7" s="1"/>
  <c r="G1676" i="7"/>
  <c r="M1675" i="7"/>
  <c r="I1675" i="7"/>
  <c r="H1675" i="7"/>
  <c r="J1675" i="7" s="1"/>
  <c r="G1675" i="7"/>
  <c r="M1674" i="7"/>
  <c r="I1674" i="7"/>
  <c r="H1674" i="7"/>
  <c r="J1674" i="7" s="1"/>
  <c r="G1674" i="7"/>
  <c r="M1673" i="7"/>
  <c r="I1673" i="7"/>
  <c r="H1673" i="7"/>
  <c r="J1673" i="7" s="1"/>
  <c r="G1673" i="7"/>
  <c r="M1672" i="7"/>
  <c r="I1672" i="7"/>
  <c r="H1672" i="7"/>
  <c r="J1672" i="7" s="1"/>
  <c r="G1672" i="7"/>
  <c r="M1671" i="7"/>
  <c r="I1671" i="7"/>
  <c r="H1671" i="7"/>
  <c r="J1671" i="7" s="1"/>
  <c r="G1671" i="7"/>
  <c r="M1670" i="7"/>
  <c r="I1670" i="7"/>
  <c r="H1670" i="7"/>
  <c r="J1670" i="7" s="1"/>
  <c r="G1670" i="7"/>
  <c r="M1669" i="7"/>
  <c r="I1669" i="7"/>
  <c r="H1669" i="7"/>
  <c r="J1669" i="7" s="1"/>
  <c r="G1669" i="7"/>
  <c r="M1668" i="7"/>
  <c r="I1668" i="7"/>
  <c r="H1668" i="7"/>
  <c r="J1668" i="7" s="1"/>
  <c r="G1668" i="7"/>
  <c r="M1667" i="7"/>
  <c r="I1667" i="7"/>
  <c r="H1667" i="7"/>
  <c r="J1667" i="7" s="1"/>
  <c r="G1667" i="7"/>
  <c r="M1666" i="7"/>
  <c r="I1666" i="7"/>
  <c r="H1666" i="7"/>
  <c r="J1666" i="7" s="1"/>
  <c r="G1666" i="7"/>
  <c r="M1665" i="7"/>
  <c r="I1665" i="7"/>
  <c r="H1665" i="7"/>
  <c r="J1665" i="7" s="1"/>
  <c r="G1665" i="7"/>
  <c r="M1664" i="7"/>
  <c r="I1664" i="7"/>
  <c r="H1664" i="7"/>
  <c r="J1664" i="7" s="1"/>
  <c r="G1664" i="7"/>
  <c r="M1663" i="7"/>
  <c r="I1663" i="7"/>
  <c r="H1663" i="7"/>
  <c r="J1663" i="7" s="1"/>
  <c r="G1663" i="7"/>
  <c r="M1662" i="7"/>
  <c r="I1662" i="7"/>
  <c r="H1662" i="7"/>
  <c r="J1662" i="7" s="1"/>
  <c r="G1662" i="7"/>
  <c r="M1661" i="7"/>
  <c r="I1661" i="7"/>
  <c r="H1661" i="7"/>
  <c r="J1661" i="7" s="1"/>
  <c r="G1661" i="7"/>
  <c r="M1660" i="7"/>
  <c r="I1660" i="7"/>
  <c r="H1660" i="7"/>
  <c r="J1660" i="7" s="1"/>
  <c r="G1660" i="7"/>
  <c r="M1659" i="7"/>
  <c r="I1659" i="7"/>
  <c r="H1659" i="7"/>
  <c r="J1659" i="7" s="1"/>
  <c r="G1659" i="7"/>
  <c r="M1658" i="7"/>
  <c r="I1658" i="7"/>
  <c r="H1658" i="7"/>
  <c r="J1658" i="7" s="1"/>
  <c r="G1658" i="7"/>
  <c r="M1657" i="7"/>
  <c r="I1657" i="7"/>
  <c r="H1657" i="7"/>
  <c r="J1657" i="7" s="1"/>
  <c r="G1657" i="7"/>
  <c r="M1656" i="7"/>
  <c r="I1656" i="7"/>
  <c r="H1656" i="7"/>
  <c r="J1656" i="7" s="1"/>
  <c r="G1656" i="7"/>
  <c r="M1655" i="7"/>
  <c r="I1655" i="7"/>
  <c r="H1655" i="7"/>
  <c r="J1655" i="7" s="1"/>
  <c r="G1655" i="7"/>
  <c r="M1654" i="7"/>
  <c r="I1654" i="7"/>
  <c r="H1654" i="7"/>
  <c r="J1654" i="7" s="1"/>
  <c r="G1654" i="7"/>
  <c r="M1653" i="7"/>
  <c r="I1653" i="7"/>
  <c r="H1653" i="7"/>
  <c r="J1653" i="7" s="1"/>
  <c r="G1653" i="7"/>
  <c r="M1652" i="7"/>
  <c r="I1652" i="7"/>
  <c r="H1652" i="7"/>
  <c r="J1652" i="7" s="1"/>
  <c r="G1652" i="7"/>
  <c r="M1651" i="7"/>
  <c r="I1651" i="7"/>
  <c r="H1651" i="7"/>
  <c r="J1651" i="7" s="1"/>
  <c r="G1651" i="7"/>
  <c r="M1650" i="7"/>
  <c r="I1650" i="7"/>
  <c r="H1650" i="7"/>
  <c r="J1650" i="7" s="1"/>
  <c r="G1650" i="7"/>
  <c r="M1649" i="7"/>
  <c r="I1649" i="7"/>
  <c r="H1649" i="7"/>
  <c r="J1649" i="7" s="1"/>
  <c r="G1649" i="7"/>
  <c r="M1648" i="7"/>
  <c r="I1648" i="7"/>
  <c r="H1648" i="7"/>
  <c r="J1648" i="7" s="1"/>
  <c r="G1648" i="7"/>
  <c r="M1647" i="7"/>
  <c r="I1647" i="7"/>
  <c r="H1647" i="7"/>
  <c r="J1647" i="7" s="1"/>
  <c r="G1647" i="7"/>
  <c r="M1646" i="7"/>
  <c r="I1646" i="7"/>
  <c r="H1646" i="7"/>
  <c r="J1646" i="7" s="1"/>
  <c r="G1646" i="7"/>
  <c r="M1645" i="7"/>
  <c r="I1645" i="7"/>
  <c r="H1645" i="7"/>
  <c r="J1645" i="7" s="1"/>
  <c r="G1645" i="7"/>
  <c r="M1644" i="7"/>
  <c r="I1644" i="7"/>
  <c r="H1644" i="7"/>
  <c r="J1644" i="7" s="1"/>
  <c r="G1644" i="7"/>
  <c r="M1643" i="7"/>
  <c r="I1643" i="7"/>
  <c r="H1643" i="7"/>
  <c r="J1643" i="7" s="1"/>
  <c r="G1643" i="7"/>
  <c r="M1642" i="7"/>
  <c r="I1642" i="7"/>
  <c r="H1642" i="7"/>
  <c r="J1642" i="7" s="1"/>
  <c r="G1642" i="7"/>
  <c r="M1641" i="7"/>
  <c r="I1641" i="7"/>
  <c r="H1641" i="7"/>
  <c r="J1641" i="7" s="1"/>
  <c r="G1641" i="7"/>
  <c r="M1640" i="7"/>
  <c r="I1640" i="7"/>
  <c r="H1640" i="7"/>
  <c r="J1640" i="7" s="1"/>
  <c r="G1640" i="7"/>
  <c r="M1639" i="7"/>
  <c r="I1639" i="7"/>
  <c r="H1639" i="7"/>
  <c r="J1639" i="7" s="1"/>
  <c r="G1639" i="7"/>
  <c r="M1638" i="7"/>
  <c r="I1638" i="7"/>
  <c r="H1638" i="7"/>
  <c r="J1638" i="7" s="1"/>
  <c r="G1638" i="7"/>
  <c r="M1637" i="7"/>
  <c r="I1637" i="7"/>
  <c r="H1637" i="7"/>
  <c r="J1637" i="7" s="1"/>
  <c r="G1637" i="7"/>
  <c r="M1636" i="7"/>
  <c r="I1636" i="7"/>
  <c r="H1636" i="7"/>
  <c r="J1636" i="7" s="1"/>
  <c r="G1636" i="7"/>
  <c r="M1635" i="7"/>
  <c r="I1635" i="7"/>
  <c r="H1635" i="7"/>
  <c r="J1635" i="7" s="1"/>
  <c r="G1635" i="7"/>
  <c r="M1634" i="7"/>
  <c r="I1634" i="7"/>
  <c r="H1634" i="7"/>
  <c r="J1634" i="7" s="1"/>
  <c r="G1634" i="7"/>
  <c r="M1633" i="7"/>
  <c r="I1633" i="7"/>
  <c r="H1633" i="7"/>
  <c r="J1633" i="7" s="1"/>
  <c r="G1633" i="7"/>
  <c r="M1632" i="7"/>
  <c r="I1632" i="7"/>
  <c r="H1632" i="7"/>
  <c r="J1632" i="7" s="1"/>
  <c r="G1632" i="7"/>
  <c r="M1631" i="7"/>
  <c r="I1631" i="7"/>
  <c r="H1631" i="7"/>
  <c r="J1631" i="7" s="1"/>
  <c r="G1631" i="7"/>
  <c r="M1630" i="7"/>
  <c r="I1630" i="7"/>
  <c r="H1630" i="7"/>
  <c r="J1630" i="7" s="1"/>
  <c r="G1630" i="7"/>
  <c r="M1629" i="7"/>
  <c r="I1629" i="7"/>
  <c r="H1629" i="7"/>
  <c r="J1629" i="7" s="1"/>
  <c r="G1629" i="7"/>
  <c r="M1628" i="7"/>
  <c r="I1628" i="7"/>
  <c r="H1628" i="7"/>
  <c r="J1628" i="7" s="1"/>
  <c r="G1628" i="7"/>
  <c r="M1627" i="7"/>
  <c r="I1627" i="7"/>
  <c r="H1627" i="7"/>
  <c r="J1627" i="7" s="1"/>
  <c r="G1627" i="7"/>
  <c r="M1626" i="7"/>
  <c r="I1626" i="7"/>
  <c r="H1626" i="7"/>
  <c r="J1626" i="7" s="1"/>
  <c r="G1626" i="7"/>
  <c r="M1625" i="7"/>
  <c r="I1625" i="7"/>
  <c r="H1625" i="7"/>
  <c r="J1625" i="7" s="1"/>
  <c r="G1625" i="7"/>
  <c r="M1624" i="7"/>
  <c r="I1624" i="7"/>
  <c r="H1624" i="7"/>
  <c r="J1624" i="7" s="1"/>
  <c r="G1624" i="7"/>
  <c r="M1623" i="7"/>
  <c r="I1623" i="7"/>
  <c r="H1623" i="7"/>
  <c r="J1623" i="7" s="1"/>
  <c r="G1623" i="7"/>
  <c r="M1622" i="7"/>
  <c r="I1622" i="7"/>
  <c r="H1622" i="7"/>
  <c r="J1622" i="7" s="1"/>
  <c r="G1622" i="7"/>
  <c r="M1621" i="7"/>
  <c r="I1621" i="7"/>
  <c r="H1621" i="7"/>
  <c r="J1621" i="7" s="1"/>
  <c r="G1621" i="7"/>
  <c r="M1620" i="7"/>
  <c r="I1620" i="7"/>
  <c r="H1620" i="7"/>
  <c r="J1620" i="7" s="1"/>
  <c r="G1620" i="7"/>
  <c r="M1619" i="7"/>
  <c r="I1619" i="7"/>
  <c r="H1619" i="7"/>
  <c r="J1619" i="7" s="1"/>
  <c r="G1619" i="7"/>
  <c r="M1618" i="7"/>
  <c r="I1618" i="7"/>
  <c r="H1618" i="7"/>
  <c r="J1618" i="7" s="1"/>
  <c r="G1618" i="7"/>
  <c r="M1617" i="7"/>
  <c r="I1617" i="7"/>
  <c r="H1617" i="7"/>
  <c r="J1617" i="7" s="1"/>
  <c r="G1617" i="7"/>
  <c r="M1616" i="7"/>
  <c r="I1616" i="7"/>
  <c r="H1616" i="7"/>
  <c r="J1616" i="7" s="1"/>
  <c r="G1616" i="7"/>
  <c r="M1615" i="7"/>
  <c r="I1615" i="7"/>
  <c r="H1615" i="7"/>
  <c r="J1615" i="7" s="1"/>
  <c r="G1615" i="7"/>
  <c r="M1614" i="7"/>
  <c r="I1614" i="7"/>
  <c r="H1614" i="7"/>
  <c r="J1614" i="7" s="1"/>
  <c r="G1614" i="7"/>
  <c r="M1613" i="7"/>
  <c r="I1613" i="7"/>
  <c r="H1613" i="7"/>
  <c r="J1613" i="7" s="1"/>
  <c r="G1613" i="7"/>
  <c r="M1612" i="7"/>
  <c r="I1612" i="7"/>
  <c r="H1612" i="7"/>
  <c r="J1612" i="7" s="1"/>
  <c r="G1612" i="7"/>
  <c r="M1611" i="7"/>
  <c r="I1611" i="7"/>
  <c r="H1611" i="7"/>
  <c r="J1611" i="7" s="1"/>
  <c r="G1611" i="7"/>
  <c r="M1610" i="7"/>
  <c r="I1610" i="7"/>
  <c r="H1610" i="7"/>
  <c r="J1610" i="7" s="1"/>
  <c r="G1610" i="7"/>
  <c r="M1609" i="7"/>
  <c r="I1609" i="7"/>
  <c r="H1609" i="7"/>
  <c r="J1609" i="7" s="1"/>
  <c r="G1609" i="7"/>
  <c r="M1608" i="7"/>
  <c r="I1608" i="7"/>
  <c r="H1608" i="7"/>
  <c r="J1608" i="7" s="1"/>
  <c r="G1608" i="7"/>
  <c r="M1607" i="7"/>
  <c r="I1607" i="7"/>
  <c r="H1607" i="7"/>
  <c r="J1607" i="7" s="1"/>
  <c r="G1607" i="7"/>
  <c r="M1606" i="7"/>
  <c r="I1606" i="7"/>
  <c r="H1606" i="7"/>
  <c r="J1606" i="7" s="1"/>
  <c r="G1606" i="7"/>
  <c r="M1605" i="7"/>
  <c r="I1605" i="7"/>
  <c r="H1605" i="7"/>
  <c r="J1605" i="7" s="1"/>
  <c r="G1605" i="7"/>
  <c r="M1604" i="7"/>
  <c r="I1604" i="7"/>
  <c r="H1604" i="7"/>
  <c r="J1604" i="7" s="1"/>
  <c r="G1604" i="7"/>
  <c r="M1603" i="7"/>
  <c r="I1603" i="7"/>
  <c r="H1603" i="7"/>
  <c r="J1603" i="7" s="1"/>
  <c r="G1603" i="7"/>
  <c r="M1602" i="7"/>
  <c r="I1602" i="7"/>
  <c r="H1602" i="7"/>
  <c r="J1602" i="7" s="1"/>
  <c r="G1602" i="7"/>
  <c r="M1601" i="7"/>
  <c r="I1601" i="7"/>
  <c r="H1601" i="7"/>
  <c r="J1601" i="7" s="1"/>
  <c r="G1601" i="7"/>
  <c r="M1600" i="7"/>
  <c r="I1600" i="7"/>
  <c r="H1600" i="7"/>
  <c r="J1600" i="7" s="1"/>
  <c r="G1600" i="7"/>
  <c r="M1599" i="7"/>
  <c r="I1599" i="7"/>
  <c r="H1599" i="7"/>
  <c r="J1599" i="7" s="1"/>
  <c r="G1599" i="7"/>
  <c r="M1598" i="7"/>
  <c r="I1598" i="7"/>
  <c r="H1598" i="7"/>
  <c r="J1598" i="7" s="1"/>
  <c r="G1598" i="7"/>
  <c r="M1597" i="7"/>
  <c r="I1597" i="7"/>
  <c r="H1597" i="7"/>
  <c r="J1597" i="7" s="1"/>
  <c r="G1597" i="7"/>
  <c r="M1596" i="7"/>
  <c r="I1596" i="7"/>
  <c r="H1596" i="7"/>
  <c r="J1596" i="7" s="1"/>
  <c r="G1596" i="7"/>
  <c r="M1595" i="7"/>
  <c r="I1595" i="7"/>
  <c r="H1595" i="7"/>
  <c r="J1595" i="7" s="1"/>
  <c r="G1595" i="7"/>
  <c r="M1594" i="7"/>
  <c r="I1594" i="7"/>
  <c r="H1594" i="7"/>
  <c r="J1594" i="7" s="1"/>
  <c r="G1594" i="7"/>
  <c r="M1593" i="7"/>
  <c r="I1593" i="7"/>
  <c r="H1593" i="7"/>
  <c r="J1593" i="7" s="1"/>
  <c r="G1593" i="7"/>
  <c r="M1592" i="7"/>
  <c r="I1592" i="7"/>
  <c r="H1592" i="7"/>
  <c r="J1592" i="7" s="1"/>
  <c r="G1592" i="7"/>
  <c r="M1591" i="7"/>
  <c r="I1591" i="7"/>
  <c r="H1591" i="7"/>
  <c r="J1591" i="7" s="1"/>
  <c r="G1591" i="7"/>
  <c r="M1590" i="7"/>
  <c r="I1590" i="7"/>
  <c r="H1590" i="7"/>
  <c r="J1590" i="7" s="1"/>
  <c r="G1590" i="7"/>
  <c r="M1589" i="7"/>
  <c r="I1589" i="7"/>
  <c r="H1589" i="7"/>
  <c r="J1589" i="7" s="1"/>
  <c r="G1589" i="7"/>
  <c r="M1588" i="7"/>
  <c r="I1588" i="7"/>
  <c r="H1588" i="7"/>
  <c r="J1588" i="7" s="1"/>
  <c r="G1588" i="7"/>
  <c r="M1587" i="7"/>
  <c r="I1587" i="7"/>
  <c r="H1587" i="7"/>
  <c r="J1587" i="7" s="1"/>
  <c r="G1587" i="7"/>
  <c r="M1586" i="7"/>
  <c r="I1586" i="7"/>
  <c r="H1586" i="7"/>
  <c r="J1586" i="7" s="1"/>
  <c r="G1586" i="7"/>
  <c r="M1585" i="7"/>
  <c r="I1585" i="7"/>
  <c r="H1585" i="7"/>
  <c r="J1585" i="7" s="1"/>
  <c r="G1585" i="7"/>
  <c r="M1584" i="7"/>
  <c r="I1584" i="7"/>
  <c r="H1584" i="7"/>
  <c r="J1584" i="7" s="1"/>
  <c r="G1584" i="7"/>
  <c r="M1583" i="7"/>
  <c r="I1583" i="7"/>
  <c r="H1583" i="7"/>
  <c r="J1583" i="7" s="1"/>
  <c r="G1583" i="7"/>
  <c r="M1582" i="7"/>
  <c r="I1582" i="7"/>
  <c r="H1582" i="7"/>
  <c r="J1582" i="7" s="1"/>
  <c r="G1582" i="7"/>
  <c r="M1581" i="7"/>
  <c r="I1581" i="7"/>
  <c r="H1581" i="7"/>
  <c r="J1581" i="7" s="1"/>
  <c r="G1581" i="7"/>
  <c r="M1580" i="7"/>
  <c r="I1580" i="7"/>
  <c r="H1580" i="7"/>
  <c r="J1580" i="7" s="1"/>
  <c r="G1580" i="7"/>
  <c r="M1579" i="7"/>
  <c r="I1579" i="7"/>
  <c r="H1579" i="7"/>
  <c r="J1579" i="7" s="1"/>
  <c r="G1579" i="7"/>
  <c r="M1578" i="7"/>
  <c r="I1578" i="7"/>
  <c r="H1578" i="7"/>
  <c r="J1578" i="7" s="1"/>
  <c r="G1578" i="7"/>
  <c r="M1577" i="7"/>
  <c r="I1577" i="7"/>
  <c r="H1577" i="7"/>
  <c r="J1577" i="7" s="1"/>
  <c r="G1577" i="7"/>
  <c r="M1576" i="7"/>
  <c r="I1576" i="7"/>
  <c r="H1576" i="7"/>
  <c r="J1576" i="7" s="1"/>
  <c r="G1576" i="7"/>
  <c r="M1575" i="7"/>
  <c r="I1575" i="7"/>
  <c r="H1575" i="7"/>
  <c r="J1575" i="7" s="1"/>
  <c r="G1575" i="7"/>
  <c r="M1574" i="7"/>
  <c r="I1574" i="7"/>
  <c r="H1574" i="7"/>
  <c r="J1574" i="7" s="1"/>
  <c r="G1574" i="7"/>
  <c r="M1573" i="7"/>
  <c r="I1573" i="7"/>
  <c r="H1573" i="7"/>
  <c r="J1573" i="7" s="1"/>
  <c r="G1573" i="7"/>
  <c r="M1572" i="7"/>
  <c r="I1572" i="7"/>
  <c r="H1572" i="7"/>
  <c r="J1572" i="7" s="1"/>
  <c r="G1572" i="7"/>
  <c r="M1571" i="7"/>
  <c r="I1571" i="7"/>
  <c r="H1571" i="7"/>
  <c r="J1571" i="7" s="1"/>
  <c r="G1571" i="7"/>
  <c r="M1570" i="7"/>
  <c r="I1570" i="7"/>
  <c r="H1570" i="7"/>
  <c r="J1570" i="7" s="1"/>
  <c r="G1570" i="7"/>
  <c r="M1569" i="7"/>
  <c r="I1569" i="7"/>
  <c r="H1569" i="7"/>
  <c r="J1569" i="7" s="1"/>
  <c r="G1569" i="7"/>
  <c r="M1568" i="7"/>
  <c r="I1568" i="7"/>
  <c r="H1568" i="7"/>
  <c r="J1568" i="7" s="1"/>
  <c r="G1568" i="7"/>
  <c r="M1567" i="7"/>
  <c r="I1567" i="7"/>
  <c r="H1567" i="7"/>
  <c r="J1567" i="7" s="1"/>
  <c r="G1567" i="7"/>
  <c r="M1566" i="7"/>
  <c r="I1566" i="7"/>
  <c r="H1566" i="7"/>
  <c r="J1566" i="7" s="1"/>
  <c r="G1566" i="7"/>
  <c r="M1565" i="7"/>
  <c r="I1565" i="7"/>
  <c r="H1565" i="7"/>
  <c r="J1565" i="7" s="1"/>
  <c r="G1565" i="7"/>
  <c r="M1564" i="7"/>
  <c r="I1564" i="7"/>
  <c r="H1564" i="7"/>
  <c r="J1564" i="7" s="1"/>
  <c r="G1564" i="7"/>
  <c r="M1563" i="7"/>
  <c r="I1563" i="7"/>
  <c r="H1563" i="7"/>
  <c r="J1563" i="7" s="1"/>
  <c r="G1563" i="7"/>
  <c r="M1562" i="7"/>
  <c r="I1562" i="7"/>
  <c r="H1562" i="7"/>
  <c r="J1562" i="7" s="1"/>
  <c r="G1562" i="7"/>
  <c r="M1561" i="7"/>
  <c r="I1561" i="7"/>
  <c r="H1561" i="7"/>
  <c r="J1561" i="7" s="1"/>
  <c r="G1561" i="7"/>
  <c r="M1560" i="7"/>
  <c r="I1560" i="7"/>
  <c r="H1560" i="7"/>
  <c r="J1560" i="7" s="1"/>
  <c r="G1560" i="7"/>
  <c r="M1559" i="7"/>
  <c r="I1559" i="7"/>
  <c r="H1559" i="7"/>
  <c r="J1559" i="7" s="1"/>
  <c r="G1559" i="7"/>
  <c r="M1558" i="7"/>
  <c r="I1558" i="7"/>
  <c r="H1558" i="7"/>
  <c r="J1558" i="7" s="1"/>
  <c r="G1558" i="7"/>
  <c r="M1557" i="7"/>
  <c r="I1557" i="7"/>
  <c r="H1557" i="7"/>
  <c r="J1557" i="7" s="1"/>
  <c r="G1557" i="7"/>
  <c r="M1556" i="7"/>
  <c r="I1556" i="7"/>
  <c r="H1556" i="7"/>
  <c r="J1556" i="7" s="1"/>
  <c r="G1556" i="7"/>
  <c r="M1555" i="7"/>
  <c r="I1555" i="7"/>
  <c r="H1555" i="7"/>
  <c r="J1555" i="7" s="1"/>
  <c r="G1555" i="7"/>
  <c r="M1554" i="7"/>
  <c r="I1554" i="7"/>
  <c r="H1554" i="7"/>
  <c r="J1554" i="7" s="1"/>
  <c r="G1554" i="7"/>
  <c r="M1553" i="7"/>
  <c r="I1553" i="7"/>
  <c r="H1553" i="7"/>
  <c r="J1553" i="7" s="1"/>
  <c r="G1553" i="7"/>
  <c r="M1552" i="7"/>
  <c r="I1552" i="7"/>
  <c r="H1552" i="7"/>
  <c r="J1552" i="7" s="1"/>
  <c r="G1552" i="7"/>
  <c r="M1551" i="7"/>
  <c r="I1551" i="7"/>
  <c r="H1551" i="7"/>
  <c r="J1551" i="7" s="1"/>
  <c r="G1551" i="7"/>
  <c r="M1550" i="7"/>
  <c r="I1550" i="7"/>
  <c r="H1550" i="7"/>
  <c r="J1550" i="7" s="1"/>
  <c r="G1550" i="7"/>
  <c r="M1549" i="7"/>
  <c r="I1549" i="7"/>
  <c r="H1549" i="7"/>
  <c r="J1549" i="7" s="1"/>
  <c r="G1549" i="7"/>
  <c r="M1548" i="7"/>
  <c r="I1548" i="7"/>
  <c r="H1548" i="7"/>
  <c r="J1548" i="7" s="1"/>
  <c r="G1548" i="7"/>
  <c r="M1547" i="7"/>
  <c r="I1547" i="7"/>
  <c r="H1547" i="7"/>
  <c r="J1547" i="7" s="1"/>
  <c r="G1547" i="7"/>
  <c r="M1546" i="7"/>
  <c r="I1546" i="7"/>
  <c r="H1546" i="7"/>
  <c r="J1546" i="7" s="1"/>
  <c r="G1546" i="7"/>
  <c r="M1545" i="7"/>
  <c r="I1545" i="7"/>
  <c r="H1545" i="7"/>
  <c r="J1545" i="7" s="1"/>
  <c r="G1545" i="7"/>
  <c r="M1544" i="7"/>
  <c r="I1544" i="7"/>
  <c r="H1544" i="7"/>
  <c r="J1544" i="7" s="1"/>
  <c r="G1544" i="7"/>
  <c r="M1543" i="7"/>
  <c r="I1543" i="7"/>
  <c r="H1543" i="7"/>
  <c r="J1543" i="7" s="1"/>
  <c r="G1543" i="7"/>
  <c r="M1542" i="7"/>
  <c r="I1542" i="7"/>
  <c r="H1542" i="7"/>
  <c r="J1542" i="7" s="1"/>
  <c r="G1542" i="7"/>
  <c r="M1541" i="7"/>
  <c r="I1541" i="7"/>
  <c r="H1541" i="7"/>
  <c r="J1541" i="7" s="1"/>
  <c r="G1541" i="7"/>
  <c r="M1540" i="7"/>
  <c r="I1540" i="7"/>
  <c r="H1540" i="7"/>
  <c r="J1540" i="7" s="1"/>
  <c r="G1540" i="7"/>
  <c r="M1539" i="7"/>
  <c r="I1539" i="7"/>
  <c r="H1539" i="7"/>
  <c r="J1539" i="7" s="1"/>
  <c r="G1539" i="7"/>
  <c r="M1538" i="7"/>
  <c r="I1538" i="7"/>
  <c r="H1538" i="7"/>
  <c r="J1538" i="7" s="1"/>
  <c r="G1538" i="7"/>
  <c r="M1537" i="7"/>
  <c r="I1537" i="7"/>
  <c r="H1537" i="7"/>
  <c r="J1537" i="7" s="1"/>
  <c r="G1537" i="7"/>
  <c r="M1536" i="7"/>
  <c r="I1536" i="7"/>
  <c r="H1536" i="7"/>
  <c r="J1536" i="7" s="1"/>
  <c r="G1536" i="7"/>
  <c r="M1535" i="7"/>
  <c r="I1535" i="7"/>
  <c r="H1535" i="7"/>
  <c r="J1535" i="7" s="1"/>
  <c r="G1535" i="7"/>
  <c r="M1534" i="7"/>
  <c r="I1534" i="7"/>
  <c r="H1534" i="7"/>
  <c r="J1534" i="7" s="1"/>
  <c r="G1534" i="7"/>
  <c r="M1533" i="7"/>
  <c r="I1533" i="7"/>
  <c r="H1533" i="7"/>
  <c r="J1533" i="7" s="1"/>
  <c r="G1533" i="7"/>
  <c r="M1532" i="7"/>
  <c r="I1532" i="7"/>
  <c r="H1532" i="7"/>
  <c r="J1532" i="7" s="1"/>
  <c r="G1532" i="7"/>
  <c r="M1531" i="7"/>
  <c r="I1531" i="7"/>
  <c r="H1531" i="7"/>
  <c r="J1531" i="7" s="1"/>
  <c r="G1531" i="7"/>
  <c r="M1530" i="7"/>
  <c r="I1530" i="7"/>
  <c r="H1530" i="7"/>
  <c r="J1530" i="7" s="1"/>
  <c r="G1530" i="7"/>
  <c r="M1529" i="7"/>
  <c r="I1529" i="7"/>
  <c r="H1529" i="7"/>
  <c r="J1529" i="7" s="1"/>
  <c r="G1529" i="7"/>
  <c r="M1528" i="7"/>
  <c r="I1528" i="7"/>
  <c r="H1528" i="7"/>
  <c r="J1528" i="7" s="1"/>
  <c r="G1528" i="7"/>
  <c r="M1527" i="7"/>
  <c r="I1527" i="7"/>
  <c r="H1527" i="7"/>
  <c r="J1527" i="7" s="1"/>
  <c r="G1527" i="7"/>
  <c r="M1526" i="7"/>
  <c r="I1526" i="7"/>
  <c r="H1526" i="7"/>
  <c r="J1526" i="7" s="1"/>
  <c r="G1526" i="7"/>
  <c r="M1525" i="7"/>
  <c r="I1525" i="7"/>
  <c r="H1525" i="7"/>
  <c r="J1525" i="7" s="1"/>
  <c r="G1525" i="7"/>
  <c r="M1524" i="7"/>
  <c r="I1524" i="7"/>
  <c r="H1524" i="7"/>
  <c r="J1524" i="7" s="1"/>
  <c r="G1524" i="7"/>
  <c r="M1523" i="7"/>
  <c r="I1523" i="7"/>
  <c r="H1523" i="7"/>
  <c r="J1523" i="7" s="1"/>
  <c r="G1523" i="7"/>
  <c r="M1522" i="7"/>
  <c r="I1522" i="7"/>
  <c r="H1522" i="7"/>
  <c r="J1522" i="7" s="1"/>
  <c r="G1522" i="7"/>
  <c r="M1521" i="7"/>
  <c r="I1521" i="7"/>
  <c r="H1521" i="7"/>
  <c r="J1521" i="7" s="1"/>
  <c r="G1521" i="7"/>
  <c r="M1520" i="7"/>
  <c r="I1520" i="7"/>
  <c r="H1520" i="7"/>
  <c r="J1520" i="7" s="1"/>
  <c r="G1520" i="7"/>
  <c r="M1519" i="7"/>
  <c r="I1519" i="7"/>
  <c r="H1519" i="7"/>
  <c r="J1519" i="7" s="1"/>
  <c r="G1519" i="7"/>
  <c r="M1518" i="7"/>
  <c r="I1518" i="7"/>
  <c r="H1518" i="7"/>
  <c r="J1518" i="7" s="1"/>
  <c r="G1518" i="7"/>
  <c r="M1517" i="7"/>
  <c r="I1517" i="7"/>
  <c r="H1517" i="7"/>
  <c r="J1517" i="7" s="1"/>
  <c r="G1517" i="7"/>
  <c r="M1516" i="7"/>
  <c r="I1516" i="7"/>
  <c r="H1516" i="7"/>
  <c r="J1516" i="7" s="1"/>
  <c r="G1516" i="7"/>
  <c r="M1515" i="7"/>
  <c r="I1515" i="7"/>
  <c r="H1515" i="7"/>
  <c r="J1515" i="7" s="1"/>
  <c r="G1515" i="7"/>
  <c r="M1514" i="7"/>
  <c r="I1514" i="7"/>
  <c r="H1514" i="7"/>
  <c r="J1514" i="7" s="1"/>
  <c r="G1514" i="7"/>
  <c r="M1513" i="7"/>
  <c r="I1513" i="7"/>
  <c r="H1513" i="7"/>
  <c r="J1513" i="7" s="1"/>
  <c r="G1513" i="7"/>
  <c r="M1512" i="7"/>
  <c r="I1512" i="7"/>
  <c r="H1512" i="7"/>
  <c r="J1512" i="7" s="1"/>
  <c r="G1512" i="7"/>
  <c r="M1511" i="7"/>
  <c r="I1511" i="7"/>
  <c r="H1511" i="7"/>
  <c r="J1511" i="7" s="1"/>
  <c r="G1511" i="7"/>
  <c r="M1510" i="7"/>
  <c r="I1510" i="7"/>
  <c r="H1510" i="7"/>
  <c r="J1510" i="7" s="1"/>
  <c r="G1510" i="7"/>
  <c r="M1509" i="7"/>
  <c r="I1509" i="7"/>
  <c r="H1509" i="7"/>
  <c r="J1509" i="7" s="1"/>
  <c r="G1509" i="7"/>
  <c r="M1508" i="7"/>
  <c r="I1508" i="7"/>
  <c r="H1508" i="7"/>
  <c r="J1508" i="7" s="1"/>
  <c r="G1508" i="7"/>
  <c r="M1507" i="7"/>
  <c r="I1507" i="7"/>
  <c r="H1507" i="7"/>
  <c r="J1507" i="7" s="1"/>
  <c r="G1507" i="7"/>
  <c r="M1506" i="7"/>
  <c r="I1506" i="7"/>
  <c r="H1506" i="7"/>
  <c r="J1506" i="7" s="1"/>
  <c r="G1506" i="7"/>
  <c r="M1505" i="7"/>
  <c r="I1505" i="7"/>
  <c r="H1505" i="7"/>
  <c r="J1505" i="7" s="1"/>
  <c r="G1505" i="7"/>
  <c r="M1504" i="7"/>
  <c r="I1504" i="7"/>
  <c r="H1504" i="7"/>
  <c r="J1504" i="7" s="1"/>
  <c r="G1504" i="7"/>
  <c r="M1503" i="7"/>
  <c r="I1503" i="7"/>
  <c r="H1503" i="7"/>
  <c r="J1503" i="7" s="1"/>
  <c r="G1503" i="7"/>
  <c r="M1502" i="7"/>
  <c r="I1502" i="7"/>
  <c r="H1502" i="7"/>
  <c r="J1502" i="7" s="1"/>
  <c r="G1502" i="7"/>
  <c r="M1501" i="7"/>
  <c r="I1501" i="7"/>
  <c r="H1501" i="7"/>
  <c r="J1501" i="7" s="1"/>
  <c r="G1501" i="7"/>
  <c r="M1500" i="7"/>
  <c r="I1500" i="7"/>
  <c r="H1500" i="7"/>
  <c r="J1500" i="7" s="1"/>
  <c r="G1500" i="7"/>
  <c r="M1499" i="7"/>
  <c r="I1499" i="7"/>
  <c r="H1499" i="7"/>
  <c r="J1499" i="7" s="1"/>
  <c r="G1499" i="7"/>
  <c r="M1498" i="7"/>
  <c r="I1498" i="7"/>
  <c r="H1498" i="7"/>
  <c r="J1498" i="7" s="1"/>
  <c r="G1498" i="7"/>
  <c r="M1497" i="7"/>
  <c r="I1497" i="7"/>
  <c r="H1497" i="7"/>
  <c r="J1497" i="7" s="1"/>
  <c r="G1497" i="7"/>
  <c r="M1496" i="7"/>
  <c r="I1496" i="7"/>
  <c r="H1496" i="7"/>
  <c r="J1496" i="7" s="1"/>
  <c r="G1496" i="7"/>
  <c r="M1495" i="7"/>
  <c r="I1495" i="7"/>
  <c r="H1495" i="7"/>
  <c r="J1495" i="7" s="1"/>
  <c r="G1495" i="7"/>
  <c r="M1494" i="7"/>
  <c r="I1494" i="7"/>
  <c r="H1494" i="7"/>
  <c r="J1494" i="7" s="1"/>
  <c r="G1494" i="7"/>
  <c r="M1493" i="7"/>
  <c r="I1493" i="7"/>
  <c r="H1493" i="7"/>
  <c r="J1493" i="7" s="1"/>
  <c r="G1493" i="7"/>
  <c r="M1492" i="7"/>
  <c r="I1492" i="7"/>
  <c r="H1492" i="7"/>
  <c r="J1492" i="7" s="1"/>
  <c r="G1492" i="7"/>
  <c r="M1491" i="7"/>
  <c r="I1491" i="7"/>
  <c r="H1491" i="7"/>
  <c r="J1491" i="7" s="1"/>
  <c r="G1491" i="7"/>
  <c r="M1490" i="7"/>
  <c r="I1490" i="7"/>
  <c r="H1490" i="7"/>
  <c r="J1490" i="7" s="1"/>
  <c r="G1490" i="7"/>
  <c r="M1489" i="7"/>
  <c r="I1489" i="7"/>
  <c r="H1489" i="7"/>
  <c r="J1489" i="7" s="1"/>
  <c r="G1489" i="7"/>
  <c r="M1488" i="7"/>
  <c r="I1488" i="7"/>
  <c r="H1488" i="7"/>
  <c r="J1488" i="7" s="1"/>
  <c r="G1488" i="7"/>
  <c r="M1487" i="7"/>
  <c r="I1487" i="7"/>
  <c r="H1487" i="7"/>
  <c r="J1487" i="7" s="1"/>
  <c r="G1487" i="7"/>
  <c r="M1486" i="7"/>
  <c r="I1486" i="7"/>
  <c r="H1486" i="7"/>
  <c r="J1486" i="7" s="1"/>
  <c r="G1486" i="7"/>
  <c r="M1485" i="7"/>
  <c r="I1485" i="7"/>
  <c r="H1485" i="7"/>
  <c r="J1485" i="7" s="1"/>
  <c r="G1485" i="7"/>
  <c r="M1484" i="7"/>
  <c r="I1484" i="7"/>
  <c r="H1484" i="7"/>
  <c r="J1484" i="7" s="1"/>
  <c r="G1484" i="7"/>
  <c r="M1483" i="7"/>
  <c r="I1483" i="7"/>
  <c r="H1483" i="7"/>
  <c r="J1483" i="7" s="1"/>
  <c r="G1483" i="7"/>
  <c r="M1482" i="7"/>
  <c r="I1482" i="7"/>
  <c r="H1482" i="7"/>
  <c r="J1482" i="7" s="1"/>
  <c r="G1482" i="7"/>
  <c r="M1481" i="7"/>
  <c r="I1481" i="7"/>
  <c r="H1481" i="7"/>
  <c r="J1481" i="7" s="1"/>
  <c r="G1481" i="7"/>
  <c r="M1480" i="7"/>
  <c r="I1480" i="7"/>
  <c r="H1480" i="7"/>
  <c r="J1480" i="7" s="1"/>
  <c r="G1480" i="7"/>
  <c r="M1479" i="7"/>
  <c r="I1479" i="7"/>
  <c r="H1479" i="7"/>
  <c r="J1479" i="7" s="1"/>
  <c r="G1479" i="7"/>
  <c r="M1478" i="7"/>
  <c r="I1478" i="7"/>
  <c r="H1478" i="7"/>
  <c r="J1478" i="7" s="1"/>
  <c r="G1478" i="7"/>
  <c r="M1477" i="7"/>
  <c r="I1477" i="7"/>
  <c r="H1477" i="7"/>
  <c r="J1477" i="7" s="1"/>
  <c r="G1477" i="7"/>
  <c r="M1476" i="7"/>
  <c r="I1476" i="7"/>
  <c r="H1476" i="7"/>
  <c r="J1476" i="7" s="1"/>
  <c r="G1476" i="7"/>
  <c r="M1475" i="7"/>
  <c r="I1475" i="7"/>
  <c r="H1475" i="7"/>
  <c r="J1475" i="7" s="1"/>
  <c r="G1475" i="7"/>
  <c r="M1474" i="7"/>
  <c r="I1474" i="7"/>
  <c r="H1474" i="7"/>
  <c r="J1474" i="7" s="1"/>
  <c r="G1474" i="7"/>
  <c r="M1473" i="7"/>
  <c r="I1473" i="7"/>
  <c r="H1473" i="7"/>
  <c r="J1473" i="7" s="1"/>
  <c r="G1473" i="7"/>
  <c r="M1472" i="7"/>
  <c r="I1472" i="7"/>
  <c r="H1472" i="7"/>
  <c r="J1472" i="7" s="1"/>
  <c r="G1472" i="7"/>
  <c r="M1471" i="7"/>
  <c r="I1471" i="7"/>
  <c r="H1471" i="7"/>
  <c r="J1471" i="7" s="1"/>
  <c r="G1471" i="7"/>
  <c r="M1470" i="7"/>
  <c r="I1470" i="7"/>
  <c r="H1470" i="7"/>
  <c r="J1470" i="7" s="1"/>
  <c r="G1470" i="7"/>
  <c r="M1469" i="7"/>
  <c r="I1469" i="7"/>
  <c r="H1469" i="7"/>
  <c r="J1469" i="7" s="1"/>
  <c r="G1469" i="7"/>
  <c r="M1468" i="7"/>
  <c r="I1468" i="7"/>
  <c r="H1468" i="7"/>
  <c r="J1468" i="7" s="1"/>
  <c r="G1468" i="7"/>
  <c r="M1467" i="7"/>
  <c r="I1467" i="7"/>
  <c r="H1467" i="7"/>
  <c r="J1467" i="7" s="1"/>
  <c r="G1467" i="7"/>
  <c r="M1466" i="7"/>
  <c r="I1466" i="7"/>
  <c r="H1466" i="7"/>
  <c r="J1466" i="7" s="1"/>
  <c r="G1466" i="7"/>
  <c r="M1465" i="7"/>
  <c r="I1465" i="7"/>
  <c r="H1465" i="7"/>
  <c r="J1465" i="7" s="1"/>
  <c r="G1465" i="7"/>
  <c r="M1464" i="7"/>
  <c r="I1464" i="7"/>
  <c r="H1464" i="7"/>
  <c r="J1464" i="7" s="1"/>
  <c r="G1464" i="7"/>
  <c r="M1463" i="7"/>
  <c r="I1463" i="7"/>
  <c r="H1463" i="7"/>
  <c r="J1463" i="7" s="1"/>
  <c r="G1463" i="7"/>
  <c r="M1462" i="7"/>
  <c r="I1462" i="7"/>
  <c r="H1462" i="7"/>
  <c r="J1462" i="7" s="1"/>
  <c r="G1462" i="7"/>
  <c r="M1461" i="7"/>
  <c r="I1461" i="7"/>
  <c r="H1461" i="7"/>
  <c r="J1461" i="7" s="1"/>
  <c r="G1461" i="7"/>
  <c r="M1460" i="7"/>
  <c r="I1460" i="7"/>
  <c r="H1460" i="7"/>
  <c r="J1460" i="7" s="1"/>
  <c r="G1460" i="7"/>
  <c r="M1459" i="7"/>
  <c r="I1459" i="7"/>
  <c r="H1459" i="7"/>
  <c r="J1459" i="7" s="1"/>
  <c r="G1459" i="7"/>
  <c r="M1458" i="7"/>
  <c r="I1458" i="7"/>
  <c r="H1458" i="7"/>
  <c r="J1458" i="7" s="1"/>
  <c r="G1458" i="7"/>
  <c r="M1457" i="7"/>
  <c r="I1457" i="7"/>
  <c r="H1457" i="7"/>
  <c r="J1457" i="7" s="1"/>
  <c r="G1457" i="7"/>
  <c r="M1456" i="7"/>
  <c r="I1456" i="7"/>
  <c r="H1456" i="7"/>
  <c r="J1456" i="7" s="1"/>
  <c r="G1456" i="7"/>
  <c r="M1455" i="7"/>
  <c r="I1455" i="7"/>
  <c r="H1455" i="7"/>
  <c r="J1455" i="7" s="1"/>
  <c r="G1455" i="7"/>
  <c r="M1454" i="7"/>
  <c r="I1454" i="7"/>
  <c r="H1454" i="7"/>
  <c r="J1454" i="7" s="1"/>
  <c r="G1454" i="7"/>
  <c r="M1453" i="7"/>
  <c r="I1453" i="7"/>
  <c r="H1453" i="7"/>
  <c r="J1453" i="7" s="1"/>
  <c r="G1453" i="7"/>
  <c r="M1452" i="7"/>
  <c r="I1452" i="7"/>
  <c r="H1452" i="7"/>
  <c r="J1452" i="7" s="1"/>
  <c r="G1452" i="7"/>
  <c r="M1451" i="7"/>
  <c r="I1451" i="7"/>
  <c r="H1451" i="7"/>
  <c r="J1451" i="7" s="1"/>
  <c r="G1451" i="7"/>
  <c r="M1450" i="7"/>
  <c r="I1450" i="7"/>
  <c r="H1450" i="7"/>
  <c r="J1450" i="7" s="1"/>
  <c r="G1450" i="7"/>
  <c r="M1449" i="7"/>
  <c r="I1449" i="7"/>
  <c r="H1449" i="7"/>
  <c r="J1449" i="7" s="1"/>
  <c r="G1449" i="7"/>
  <c r="M1448" i="7"/>
  <c r="I1448" i="7"/>
  <c r="H1448" i="7"/>
  <c r="J1448" i="7" s="1"/>
  <c r="G1448" i="7"/>
  <c r="M1447" i="7"/>
  <c r="I1447" i="7"/>
  <c r="H1447" i="7"/>
  <c r="J1447" i="7" s="1"/>
  <c r="G1447" i="7"/>
  <c r="M1446" i="7"/>
  <c r="I1446" i="7"/>
  <c r="H1446" i="7"/>
  <c r="J1446" i="7" s="1"/>
  <c r="G1446" i="7"/>
  <c r="M1445" i="7"/>
  <c r="I1445" i="7"/>
  <c r="H1445" i="7"/>
  <c r="J1445" i="7" s="1"/>
  <c r="G1445" i="7"/>
  <c r="M1444" i="7"/>
  <c r="I1444" i="7"/>
  <c r="H1444" i="7"/>
  <c r="J1444" i="7" s="1"/>
  <c r="G1444" i="7"/>
  <c r="M1443" i="7"/>
  <c r="I1443" i="7"/>
  <c r="H1443" i="7"/>
  <c r="J1443" i="7" s="1"/>
  <c r="G1443" i="7"/>
  <c r="M1442" i="7"/>
  <c r="I1442" i="7"/>
  <c r="H1442" i="7"/>
  <c r="J1442" i="7" s="1"/>
  <c r="G1442" i="7"/>
  <c r="M1441" i="7"/>
  <c r="I1441" i="7"/>
  <c r="H1441" i="7"/>
  <c r="J1441" i="7" s="1"/>
  <c r="G1441" i="7"/>
  <c r="M1440" i="7"/>
  <c r="I1440" i="7"/>
  <c r="H1440" i="7"/>
  <c r="J1440" i="7" s="1"/>
  <c r="G1440" i="7"/>
  <c r="M1439" i="7"/>
  <c r="I1439" i="7"/>
  <c r="H1439" i="7"/>
  <c r="J1439" i="7" s="1"/>
  <c r="G1439" i="7"/>
  <c r="M1438" i="7"/>
  <c r="I1438" i="7"/>
  <c r="H1438" i="7"/>
  <c r="J1438" i="7" s="1"/>
  <c r="G1438" i="7"/>
  <c r="M1437" i="7"/>
  <c r="I1437" i="7"/>
  <c r="H1437" i="7"/>
  <c r="J1437" i="7" s="1"/>
  <c r="G1437" i="7"/>
  <c r="M1436" i="7"/>
  <c r="I1436" i="7"/>
  <c r="H1436" i="7"/>
  <c r="J1436" i="7" s="1"/>
  <c r="G1436" i="7"/>
  <c r="M1435" i="7"/>
  <c r="I1435" i="7"/>
  <c r="H1435" i="7"/>
  <c r="J1435" i="7" s="1"/>
  <c r="G1435" i="7"/>
  <c r="M1434" i="7"/>
  <c r="I1434" i="7"/>
  <c r="H1434" i="7"/>
  <c r="J1434" i="7" s="1"/>
  <c r="G1434" i="7"/>
  <c r="M1433" i="7"/>
  <c r="I1433" i="7"/>
  <c r="H1433" i="7"/>
  <c r="J1433" i="7" s="1"/>
  <c r="G1433" i="7"/>
  <c r="M1432" i="7"/>
  <c r="I1432" i="7"/>
  <c r="H1432" i="7"/>
  <c r="J1432" i="7" s="1"/>
  <c r="G1432" i="7"/>
  <c r="M1431" i="7"/>
  <c r="I1431" i="7"/>
  <c r="H1431" i="7"/>
  <c r="J1431" i="7" s="1"/>
  <c r="G1431" i="7"/>
  <c r="M1430" i="7"/>
  <c r="I1430" i="7"/>
  <c r="H1430" i="7"/>
  <c r="J1430" i="7" s="1"/>
  <c r="G1430" i="7"/>
  <c r="M1429" i="7"/>
  <c r="I1429" i="7"/>
  <c r="H1429" i="7"/>
  <c r="J1429" i="7" s="1"/>
  <c r="G1429" i="7"/>
  <c r="M1428" i="7"/>
  <c r="I1428" i="7"/>
  <c r="H1428" i="7"/>
  <c r="J1428" i="7" s="1"/>
  <c r="G1428" i="7"/>
  <c r="M1427" i="7"/>
  <c r="I1427" i="7"/>
  <c r="H1427" i="7"/>
  <c r="J1427" i="7" s="1"/>
  <c r="G1427" i="7"/>
  <c r="M1426" i="7"/>
  <c r="I1426" i="7"/>
  <c r="H1426" i="7"/>
  <c r="J1426" i="7" s="1"/>
  <c r="G1426" i="7"/>
  <c r="M1425" i="7"/>
  <c r="I1425" i="7"/>
  <c r="H1425" i="7"/>
  <c r="J1425" i="7" s="1"/>
  <c r="G1425" i="7"/>
  <c r="M1424" i="7"/>
  <c r="I1424" i="7"/>
  <c r="H1424" i="7"/>
  <c r="J1424" i="7" s="1"/>
  <c r="G1424" i="7"/>
  <c r="M1423" i="7"/>
  <c r="I1423" i="7"/>
  <c r="H1423" i="7"/>
  <c r="J1423" i="7" s="1"/>
  <c r="G1423" i="7"/>
  <c r="M1422" i="7"/>
  <c r="I1422" i="7"/>
  <c r="H1422" i="7"/>
  <c r="J1422" i="7" s="1"/>
  <c r="G1422" i="7"/>
  <c r="M1421" i="7"/>
  <c r="I1421" i="7"/>
  <c r="H1421" i="7"/>
  <c r="J1421" i="7" s="1"/>
  <c r="K1421" i="7" s="1"/>
  <c r="L1421" i="7" s="1"/>
  <c r="G1421" i="7"/>
  <c r="M1420" i="7"/>
  <c r="I1420" i="7"/>
  <c r="H1420" i="7"/>
  <c r="J1420" i="7" s="1"/>
  <c r="G1420" i="7"/>
  <c r="M1419" i="7"/>
  <c r="I1419" i="7"/>
  <c r="H1419" i="7"/>
  <c r="J1419" i="7" s="1"/>
  <c r="G1419" i="7"/>
  <c r="M1418" i="7"/>
  <c r="I1418" i="7"/>
  <c r="H1418" i="7"/>
  <c r="J1418" i="7" s="1"/>
  <c r="G1418" i="7"/>
  <c r="M1417" i="7"/>
  <c r="I1417" i="7"/>
  <c r="H1417" i="7"/>
  <c r="J1417" i="7" s="1"/>
  <c r="G1417" i="7"/>
  <c r="M1416" i="7"/>
  <c r="I1416" i="7"/>
  <c r="H1416" i="7"/>
  <c r="J1416" i="7" s="1"/>
  <c r="G1416" i="7"/>
  <c r="M1415" i="7"/>
  <c r="I1415" i="7"/>
  <c r="H1415" i="7"/>
  <c r="J1415" i="7" s="1"/>
  <c r="G1415" i="7"/>
  <c r="M1414" i="7"/>
  <c r="I1414" i="7"/>
  <c r="H1414" i="7"/>
  <c r="J1414" i="7" s="1"/>
  <c r="G1414" i="7"/>
  <c r="M1413" i="7"/>
  <c r="I1413" i="7"/>
  <c r="H1413" i="7"/>
  <c r="J1413" i="7" s="1"/>
  <c r="G1413" i="7"/>
  <c r="M1412" i="7"/>
  <c r="I1412" i="7"/>
  <c r="H1412" i="7"/>
  <c r="J1412" i="7" s="1"/>
  <c r="G1412" i="7"/>
  <c r="M1411" i="7"/>
  <c r="I1411" i="7"/>
  <c r="H1411" i="7"/>
  <c r="J1411" i="7" s="1"/>
  <c r="G1411" i="7"/>
  <c r="M1410" i="7"/>
  <c r="I1410" i="7"/>
  <c r="H1410" i="7"/>
  <c r="J1410" i="7" s="1"/>
  <c r="G1410" i="7"/>
  <c r="M1409" i="7"/>
  <c r="I1409" i="7"/>
  <c r="H1409" i="7"/>
  <c r="J1409" i="7" s="1"/>
  <c r="G1409" i="7"/>
  <c r="M1408" i="7"/>
  <c r="I1408" i="7"/>
  <c r="H1408" i="7"/>
  <c r="J1408" i="7" s="1"/>
  <c r="G1408" i="7"/>
  <c r="M1407" i="7"/>
  <c r="I1407" i="7"/>
  <c r="H1407" i="7"/>
  <c r="J1407" i="7" s="1"/>
  <c r="G1407" i="7"/>
  <c r="M1406" i="7"/>
  <c r="I1406" i="7"/>
  <c r="H1406" i="7"/>
  <c r="J1406" i="7" s="1"/>
  <c r="G1406" i="7"/>
  <c r="M1405" i="7"/>
  <c r="I1405" i="7"/>
  <c r="H1405" i="7"/>
  <c r="J1405" i="7" s="1"/>
  <c r="G1405" i="7"/>
  <c r="M1404" i="7"/>
  <c r="I1404" i="7"/>
  <c r="H1404" i="7"/>
  <c r="J1404" i="7" s="1"/>
  <c r="G1404" i="7"/>
  <c r="M1403" i="7"/>
  <c r="I1403" i="7"/>
  <c r="H1403" i="7"/>
  <c r="J1403" i="7" s="1"/>
  <c r="G1403" i="7"/>
  <c r="M1402" i="7"/>
  <c r="I1402" i="7"/>
  <c r="H1402" i="7"/>
  <c r="J1402" i="7" s="1"/>
  <c r="G1402" i="7"/>
  <c r="M1401" i="7"/>
  <c r="I1401" i="7"/>
  <c r="H1401" i="7"/>
  <c r="J1401" i="7" s="1"/>
  <c r="G1401" i="7"/>
  <c r="M1400" i="7"/>
  <c r="I1400" i="7"/>
  <c r="H1400" i="7"/>
  <c r="J1400" i="7" s="1"/>
  <c r="G1400" i="7"/>
  <c r="M1399" i="7"/>
  <c r="I1399" i="7"/>
  <c r="H1399" i="7"/>
  <c r="J1399" i="7" s="1"/>
  <c r="G1399" i="7"/>
  <c r="M1398" i="7"/>
  <c r="I1398" i="7"/>
  <c r="H1398" i="7"/>
  <c r="J1398" i="7" s="1"/>
  <c r="G1398" i="7"/>
  <c r="M1397" i="7"/>
  <c r="I1397" i="7"/>
  <c r="H1397" i="7"/>
  <c r="J1397" i="7" s="1"/>
  <c r="G1397" i="7"/>
  <c r="M1396" i="7"/>
  <c r="I1396" i="7"/>
  <c r="H1396" i="7"/>
  <c r="J1396" i="7" s="1"/>
  <c r="G1396" i="7"/>
  <c r="M1395" i="7"/>
  <c r="I1395" i="7"/>
  <c r="H1395" i="7"/>
  <c r="J1395" i="7" s="1"/>
  <c r="G1395" i="7"/>
  <c r="M1394" i="7"/>
  <c r="I1394" i="7"/>
  <c r="H1394" i="7"/>
  <c r="J1394" i="7" s="1"/>
  <c r="G1394" i="7"/>
  <c r="M1393" i="7"/>
  <c r="I1393" i="7"/>
  <c r="H1393" i="7"/>
  <c r="J1393" i="7" s="1"/>
  <c r="G1393" i="7"/>
  <c r="M1392" i="7"/>
  <c r="I1392" i="7"/>
  <c r="H1392" i="7"/>
  <c r="J1392" i="7" s="1"/>
  <c r="G1392" i="7"/>
  <c r="M1391" i="7"/>
  <c r="I1391" i="7"/>
  <c r="H1391" i="7"/>
  <c r="J1391" i="7" s="1"/>
  <c r="G1391" i="7"/>
  <c r="M1390" i="7"/>
  <c r="I1390" i="7"/>
  <c r="H1390" i="7"/>
  <c r="J1390" i="7" s="1"/>
  <c r="G1390" i="7"/>
  <c r="M1389" i="7"/>
  <c r="I1389" i="7"/>
  <c r="H1389" i="7"/>
  <c r="J1389" i="7" s="1"/>
  <c r="G1389" i="7"/>
  <c r="M1388" i="7"/>
  <c r="I1388" i="7"/>
  <c r="H1388" i="7"/>
  <c r="J1388" i="7" s="1"/>
  <c r="G1388" i="7"/>
  <c r="M1387" i="7"/>
  <c r="I1387" i="7"/>
  <c r="H1387" i="7"/>
  <c r="J1387" i="7" s="1"/>
  <c r="G1387" i="7"/>
  <c r="M1386" i="7"/>
  <c r="I1386" i="7"/>
  <c r="H1386" i="7"/>
  <c r="J1386" i="7" s="1"/>
  <c r="G1386" i="7"/>
  <c r="M1385" i="7"/>
  <c r="I1385" i="7"/>
  <c r="H1385" i="7"/>
  <c r="J1385" i="7" s="1"/>
  <c r="G1385" i="7"/>
  <c r="M1384" i="7"/>
  <c r="I1384" i="7"/>
  <c r="H1384" i="7"/>
  <c r="J1384" i="7" s="1"/>
  <c r="G1384" i="7"/>
  <c r="M1383" i="7"/>
  <c r="I1383" i="7"/>
  <c r="H1383" i="7"/>
  <c r="J1383" i="7" s="1"/>
  <c r="G1383" i="7"/>
  <c r="M1382" i="7"/>
  <c r="I1382" i="7"/>
  <c r="H1382" i="7"/>
  <c r="J1382" i="7" s="1"/>
  <c r="G1382" i="7"/>
  <c r="M1381" i="7"/>
  <c r="I1381" i="7"/>
  <c r="H1381" i="7"/>
  <c r="J1381" i="7" s="1"/>
  <c r="G1381" i="7"/>
  <c r="M1380" i="7"/>
  <c r="I1380" i="7"/>
  <c r="H1380" i="7"/>
  <c r="J1380" i="7" s="1"/>
  <c r="G1380" i="7"/>
  <c r="M1379" i="7"/>
  <c r="I1379" i="7"/>
  <c r="H1379" i="7"/>
  <c r="J1379" i="7" s="1"/>
  <c r="G1379" i="7"/>
  <c r="M1378" i="7"/>
  <c r="I1378" i="7"/>
  <c r="H1378" i="7"/>
  <c r="J1378" i="7" s="1"/>
  <c r="G1378" i="7"/>
  <c r="M1377" i="7"/>
  <c r="I1377" i="7"/>
  <c r="H1377" i="7"/>
  <c r="J1377" i="7" s="1"/>
  <c r="G1377" i="7"/>
  <c r="M1376" i="7"/>
  <c r="I1376" i="7"/>
  <c r="H1376" i="7"/>
  <c r="J1376" i="7" s="1"/>
  <c r="G1376" i="7"/>
  <c r="M1375" i="7"/>
  <c r="I1375" i="7"/>
  <c r="H1375" i="7"/>
  <c r="J1375" i="7" s="1"/>
  <c r="G1375" i="7"/>
  <c r="M1374" i="7"/>
  <c r="I1374" i="7"/>
  <c r="H1374" i="7"/>
  <c r="J1374" i="7" s="1"/>
  <c r="G1374" i="7"/>
  <c r="M1373" i="7"/>
  <c r="I1373" i="7"/>
  <c r="H1373" i="7"/>
  <c r="J1373" i="7" s="1"/>
  <c r="G1373" i="7"/>
  <c r="M1372" i="7"/>
  <c r="I1372" i="7"/>
  <c r="H1372" i="7"/>
  <c r="J1372" i="7" s="1"/>
  <c r="G1372" i="7"/>
  <c r="M1371" i="7"/>
  <c r="I1371" i="7"/>
  <c r="H1371" i="7"/>
  <c r="J1371" i="7" s="1"/>
  <c r="G1371" i="7"/>
  <c r="M1370" i="7"/>
  <c r="I1370" i="7"/>
  <c r="H1370" i="7"/>
  <c r="J1370" i="7" s="1"/>
  <c r="G1370" i="7"/>
  <c r="M1369" i="7"/>
  <c r="I1369" i="7"/>
  <c r="H1369" i="7"/>
  <c r="J1369" i="7" s="1"/>
  <c r="G1369" i="7"/>
  <c r="M1368" i="7"/>
  <c r="I1368" i="7"/>
  <c r="H1368" i="7"/>
  <c r="J1368" i="7" s="1"/>
  <c r="G1368" i="7"/>
  <c r="M1367" i="7"/>
  <c r="I1367" i="7"/>
  <c r="H1367" i="7"/>
  <c r="J1367" i="7" s="1"/>
  <c r="G1367" i="7"/>
  <c r="M1366" i="7"/>
  <c r="I1366" i="7"/>
  <c r="H1366" i="7"/>
  <c r="J1366" i="7" s="1"/>
  <c r="G1366" i="7"/>
  <c r="M1365" i="7"/>
  <c r="I1365" i="7"/>
  <c r="H1365" i="7"/>
  <c r="J1365" i="7" s="1"/>
  <c r="G1365" i="7"/>
  <c r="M1364" i="7"/>
  <c r="I1364" i="7"/>
  <c r="H1364" i="7"/>
  <c r="J1364" i="7" s="1"/>
  <c r="G1364" i="7"/>
  <c r="M1363" i="7"/>
  <c r="I1363" i="7"/>
  <c r="H1363" i="7"/>
  <c r="J1363" i="7" s="1"/>
  <c r="G1363" i="7"/>
  <c r="M1362" i="7"/>
  <c r="I1362" i="7"/>
  <c r="H1362" i="7"/>
  <c r="J1362" i="7" s="1"/>
  <c r="G1362" i="7"/>
  <c r="M1361" i="7"/>
  <c r="I1361" i="7"/>
  <c r="H1361" i="7"/>
  <c r="J1361" i="7" s="1"/>
  <c r="G1361" i="7"/>
  <c r="M1360" i="7"/>
  <c r="I1360" i="7"/>
  <c r="H1360" i="7"/>
  <c r="J1360" i="7" s="1"/>
  <c r="G1360" i="7"/>
  <c r="M1359" i="7"/>
  <c r="I1359" i="7"/>
  <c r="H1359" i="7"/>
  <c r="J1359" i="7" s="1"/>
  <c r="G1359" i="7"/>
  <c r="M1358" i="7"/>
  <c r="I1358" i="7"/>
  <c r="H1358" i="7"/>
  <c r="J1358" i="7" s="1"/>
  <c r="G1358" i="7"/>
  <c r="M1357" i="7"/>
  <c r="I1357" i="7"/>
  <c r="H1357" i="7"/>
  <c r="J1357" i="7" s="1"/>
  <c r="G1357" i="7"/>
  <c r="M1356" i="7"/>
  <c r="I1356" i="7"/>
  <c r="H1356" i="7"/>
  <c r="J1356" i="7" s="1"/>
  <c r="G1356" i="7"/>
  <c r="M1355" i="7"/>
  <c r="I1355" i="7"/>
  <c r="H1355" i="7"/>
  <c r="J1355" i="7" s="1"/>
  <c r="G1355" i="7"/>
  <c r="M1354" i="7"/>
  <c r="I1354" i="7"/>
  <c r="H1354" i="7"/>
  <c r="J1354" i="7" s="1"/>
  <c r="G1354" i="7"/>
  <c r="M1353" i="7"/>
  <c r="I1353" i="7"/>
  <c r="H1353" i="7"/>
  <c r="J1353" i="7" s="1"/>
  <c r="G1353" i="7"/>
  <c r="M1352" i="7"/>
  <c r="I1352" i="7"/>
  <c r="H1352" i="7"/>
  <c r="J1352" i="7" s="1"/>
  <c r="G1352" i="7"/>
  <c r="M1351" i="7"/>
  <c r="I1351" i="7"/>
  <c r="H1351" i="7"/>
  <c r="J1351" i="7" s="1"/>
  <c r="G1351" i="7"/>
  <c r="M1350" i="7"/>
  <c r="I1350" i="7"/>
  <c r="H1350" i="7"/>
  <c r="J1350" i="7" s="1"/>
  <c r="G1350" i="7"/>
  <c r="M1349" i="7"/>
  <c r="I1349" i="7"/>
  <c r="H1349" i="7"/>
  <c r="J1349" i="7" s="1"/>
  <c r="G1349" i="7"/>
  <c r="M1348" i="7"/>
  <c r="I1348" i="7"/>
  <c r="H1348" i="7"/>
  <c r="J1348" i="7" s="1"/>
  <c r="G1348" i="7"/>
  <c r="M1347" i="7"/>
  <c r="I1347" i="7"/>
  <c r="H1347" i="7"/>
  <c r="J1347" i="7" s="1"/>
  <c r="G1347" i="7"/>
  <c r="M1346" i="7"/>
  <c r="I1346" i="7"/>
  <c r="H1346" i="7"/>
  <c r="J1346" i="7" s="1"/>
  <c r="G1346" i="7"/>
  <c r="M1345" i="7"/>
  <c r="I1345" i="7"/>
  <c r="H1345" i="7"/>
  <c r="J1345" i="7" s="1"/>
  <c r="G1345" i="7"/>
  <c r="M1344" i="7"/>
  <c r="I1344" i="7"/>
  <c r="H1344" i="7"/>
  <c r="J1344" i="7" s="1"/>
  <c r="G1344" i="7"/>
  <c r="M1343" i="7"/>
  <c r="I1343" i="7"/>
  <c r="H1343" i="7"/>
  <c r="J1343" i="7" s="1"/>
  <c r="G1343" i="7"/>
  <c r="M1342" i="7"/>
  <c r="I1342" i="7"/>
  <c r="H1342" i="7"/>
  <c r="J1342" i="7" s="1"/>
  <c r="G1342" i="7"/>
  <c r="M1341" i="7"/>
  <c r="I1341" i="7"/>
  <c r="H1341" i="7"/>
  <c r="J1341" i="7" s="1"/>
  <c r="G1341" i="7"/>
  <c r="M1340" i="7"/>
  <c r="I1340" i="7"/>
  <c r="H1340" i="7"/>
  <c r="J1340" i="7" s="1"/>
  <c r="G1340" i="7"/>
  <c r="M1339" i="7"/>
  <c r="I1339" i="7"/>
  <c r="H1339" i="7"/>
  <c r="J1339" i="7" s="1"/>
  <c r="G1339" i="7"/>
  <c r="M1338" i="7"/>
  <c r="I1338" i="7"/>
  <c r="H1338" i="7"/>
  <c r="J1338" i="7" s="1"/>
  <c r="G1338" i="7"/>
  <c r="M1337" i="7"/>
  <c r="I1337" i="7"/>
  <c r="H1337" i="7"/>
  <c r="J1337" i="7" s="1"/>
  <c r="G1337" i="7"/>
  <c r="M1336" i="7"/>
  <c r="I1336" i="7"/>
  <c r="H1336" i="7"/>
  <c r="J1336" i="7" s="1"/>
  <c r="G1336" i="7"/>
  <c r="M1335" i="7"/>
  <c r="I1335" i="7"/>
  <c r="H1335" i="7"/>
  <c r="J1335" i="7" s="1"/>
  <c r="G1335" i="7"/>
  <c r="M1334" i="7"/>
  <c r="I1334" i="7"/>
  <c r="H1334" i="7"/>
  <c r="J1334" i="7" s="1"/>
  <c r="G1334" i="7"/>
  <c r="M1333" i="7"/>
  <c r="I1333" i="7"/>
  <c r="H1333" i="7"/>
  <c r="J1333" i="7" s="1"/>
  <c r="G1333" i="7"/>
  <c r="M1332" i="7"/>
  <c r="I1332" i="7"/>
  <c r="H1332" i="7"/>
  <c r="J1332" i="7" s="1"/>
  <c r="G1332" i="7"/>
  <c r="M1331" i="7"/>
  <c r="I1331" i="7"/>
  <c r="H1331" i="7"/>
  <c r="J1331" i="7" s="1"/>
  <c r="G1331" i="7"/>
  <c r="M1330" i="7"/>
  <c r="I1330" i="7"/>
  <c r="H1330" i="7"/>
  <c r="J1330" i="7" s="1"/>
  <c r="G1330" i="7"/>
  <c r="M1329" i="7"/>
  <c r="I1329" i="7"/>
  <c r="H1329" i="7"/>
  <c r="J1329" i="7" s="1"/>
  <c r="G1329" i="7"/>
  <c r="M1328" i="7"/>
  <c r="I1328" i="7"/>
  <c r="H1328" i="7"/>
  <c r="J1328" i="7" s="1"/>
  <c r="G1328" i="7"/>
  <c r="M1327" i="7"/>
  <c r="I1327" i="7"/>
  <c r="H1327" i="7"/>
  <c r="J1327" i="7" s="1"/>
  <c r="G1327" i="7"/>
  <c r="M1326" i="7"/>
  <c r="I1326" i="7"/>
  <c r="H1326" i="7"/>
  <c r="J1326" i="7" s="1"/>
  <c r="G1326" i="7"/>
  <c r="M1325" i="7"/>
  <c r="I1325" i="7"/>
  <c r="H1325" i="7"/>
  <c r="J1325" i="7" s="1"/>
  <c r="G1325" i="7"/>
  <c r="M1324" i="7"/>
  <c r="I1324" i="7"/>
  <c r="H1324" i="7"/>
  <c r="J1324" i="7" s="1"/>
  <c r="G1324" i="7"/>
  <c r="M1323" i="7"/>
  <c r="I1323" i="7"/>
  <c r="H1323" i="7"/>
  <c r="J1323" i="7" s="1"/>
  <c r="G1323" i="7"/>
  <c r="M1322" i="7"/>
  <c r="I1322" i="7"/>
  <c r="H1322" i="7"/>
  <c r="J1322" i="7" s="1"/>
  <c r="G1322" i="7"/>
  <c r="M1321" i="7"/>
  <c r="I1321" i="7"/>
  <c r="H1321" i="7"/>
  <c r="J1321" i="7" s="1"/>
  <c r="G1321" i="7"/>
  <c r="M1320" i="7"/>
  <c r="I1320" i="7"/>
  <c r="H1320" i="7"/>
  <c r="J1320" i="7" s="1"/>
  <c r="G1320" i="7"/>
  <c r="M1319" i="7"/>
  <c r="I1319" i="7"/>
  <c r="H1319" i="7"/>
  <c r="J1319" i="7" s="1"/>
  <c r="G1319" i="7"/>
  <c r="M1318" i="7"/>
  <c r="I1318" i="7"/>
  <c r="H1318" i="7"/>
  <c r="J1318" i="7" s="1"/>
  <c r="G1318" i="7"/>
  <c r="M1317" i="7"/>
  <c r="I1317" i="7"/>
  <c r="H1317" i="7"/>
  <c r="J1317" i="7" s="1"/>
  <c r="G1317" i="7"/>
  <c r="M1316" i="7"/>
  <c r="I1316" i="7"/>
  <c r="H1316" i="7"/>
  <c r="J1316" i="7" s="1"/>
  <c r="G1316" i="7"/>
  <c r="M1315" i="7"/>
  <c r="I1315" i="7"/>
  <c r="H1315" i="7"/>
  <c r="J1315" i="7" s="1"/>
  <c r="G1315" i="7"/>
  <c r="M1314" i="7"/>
  <c r="I1314" i="7"/>
  <c r="H1314" i="7"/>
  <c r="J1314" i="7" s="1"/>
  <c r="G1314" i="7"/>
  <c r="M1313" i="7"/>
  <c r="I1313" i="7"/>
  <c r="H1313" i="7"/>
  <c r="J1313" i="7" s="1"/>
  <c r="G1313" i="7"/>
  <c r="M1312" i="7"/>
  <c r="I1312" i="7"/>
  <c r="H1312" i="7"/>
  <c r="J1312" i="7" s="1"/>
  <c r="G1312" i="7"/>
  <c r="M1311" i="7"/>
  <c r="I1311" i="7"/>
  <c r="H1311" i="7"/>
  <c r="J1311" i="7" s="1"/>
  <c r="G1311" i="7"/>
  <c r="M1310" i="7"/>
  <c r="I1310" i="7"/>
  <c r="H1310" i="7"/>
  <c r="J1310" i="7" s="1"/>
  <c r="G1310" i="7"/>
  <c r="M1309" i="7"/>
  <c r="I1309" i="7"/>
  <c r="H1309" i="7"/>
  <c r="J1309" i="7" s="1"/>
  <c r="G1309" i="7"/>
  <c r="M1308" i="7"/>
  <c r="I1308" i="7"/>
  <c r="H1308" i="7"/>
  <c r="J1308" i="7" s="1"/>
  <c r="G1308" i="7"/>
  <c r="M1307" i="7"/>
  <c r="I1307" i="7"/>
  <c r="H1307" i="7"/>
  <c r="J1307" i="7" s="1"/>
  <c r="G1307" i="7"/>
  <c r="M1306" i="7"/>
  <c r="I1306" i="7"/>
  <c r="H1306" i="7"/>
  <c r="J1306" i="7" s="1"/>
  <c r="G1306" i="7"/>
  <c r="M1305" i="7"/>
  <c r="I1305" i="7"/>
  <c r="H1305" i="7"/>
  <c r="J1305" i="7" s="1"/>
  <c r="G1305" i="7"/>
  <c r="M1304" i="7"/>
  <c r="I1304" i="7"/>
  <c r="H1304" i="7"/>
  <c r="J1304" i="7" s="1"/>
  <c r="G1304" i="7"/>
  <c r="M1303" i="7"/>
  <c r="I1303" i="7"/>
  <c r="H1303" i="7"/>
  <c r="J1303" i="7" s="1"/>
  <c r="G1303" i="7"/>
  <c r="M1302" i="7"/>
  <c r="I1302" i="7"/>
  <c r="H1302" i="7"/>
  <c r="J1302" i="7" s="1"/>
  <c r="G1302" i="7"/>
  <c r="M1301" i="7"/>
  <c r="I1301" i="7"/>
  <c r="H1301" i="7"/>
  <c r="J1301" i="7" s="1"/>
  <c r="G1301" i="7"/>
  <c r="M1300" i="7"/>
  <c r="I1300" i="7"/>
  <c r="H1300" i="7"/>
  <c r="J1300" i="7" s="1"/>
  <c r="G1300" i="7"/>
  <c r="M1299" i="7"/>
  <c r="I1299" i="7"/>
  <c r="H1299" i="7"/>
  <c r="J1299" i="7" s="1"/>
  <c r="G1299" i="7"/>
  <c r="M1298" i="7"/>
  <c r="I1298" i="7"/>
  <c r="H1298" i="7"/>
  <c r="J1298" i="7" s="1"/>
  <c r="G1298" i="7"/>
  <c r="M1297" i="7"/>
  <c r="I1297" i="7"/>
  <c r="H1297" i="7"/>
  <c r="J1297" i="7" s="1"/>
  <c r="G1297" i="7"/>
  <c r="M1296" i="7"/>
  <c r="I1296" i="7"/>
  <c r="H1296" i="7"/>
  <c r="J1296" i="7" s="1"/>
  <c r="G1296" i="7"/>
  <c r="M1295" i="7"/>
  <c r="I1295" i="7"/>
  <c r="H1295" i="7"/>
  <c r="J1295" i="7" s="1"/>
  <c r="G1295" i="7"/>
  <c r="M1294" i="7"/>
  <c r="I1294" i="7"/>
  <c r="H1294" i="7"/>
  <c r="J1294" i="7" s="1"/>
  <c r="G1294" i="7"/>
  <c r="M1293" i="7"/>
  <c r="I1293" i="7"/>
  <c r="H1293" i="7"/>
  <c r="J1293" i="7" s="1"/>
  <c r="G1293" i="7"/>
  <c r="M1292" i="7"/>
  <c r="I1292" i="7"/>
  <c r="H1292" i="7"/>
  <c r="J1292" i="7" s="1"/>
  <c r="G1292" i="7"/>
  <c r="M1291" i="7"/>
  <c r="I1291" i="7"/>
  <c r="H1291" i="7"/>
  <c r="J1291" i="7" s="1"/>
  <c r="G1291" i="7"/>
  <c r="M1290" i="7"/>
  <c r="I1290" i="7"/>
  <c r="H1290" i="7"/>
  <c r="J1290" i="7" s="1"/>
  <c r="G1290" i="7"/>
  <c r="M1289" i="7"/>
  <c r="I1289" i="7"/>
  <c r="H1289" i="7"/>
  <c r="J1289" i="7" s="1"/>
  <c r="G1289" i="7"/>
  <c r="M1288" i="7"/>
  <c r="I1288" i="7"/>
  <c r="H1288" i="7"/>
  <c r="J1288" i="7" s="1"/>
  <c r="G1288" i="7"/>
  <c r="M1287" i="7"/>
  <c r="I1287" i="7"/>
  <c r="H1287" i="7"/>
  <c r="J1287" i="7" s="1"/>
  <c r="G1287" i="7"/>
  <c r="M1286" i="7"/>
  <c r="I1286" i="7"/>
  <c r="H1286" i="7"/>
  <c r="J1286" i="7" s="1"/>
  <c r="G1286" i="7"/>
  <c r="M1285" i="7"/>
  <c r="I1285" i="7"/>
  <c r="H1285" i="7"/>
  <c r="J1285" i="7" s="1"/>
  <c r="G1285" i="7"/>
  <c r="M1284" i="7"/>
  <c r="I1284" i="7"/>
  <c r="H1284" i="7"/>
  <c r="J1284" i="7" s="1"/>
  <c r="G1284" i="7"/>
  <c r="M1283" i="7"/>
  <c r="I1283" i="7"/>
  <c r="H1283" i="7"/>
  <c r="J1283" i="7" s="1"/>
  <c r="G1283" i="7"/>
  <c r="M1282" i="7"/>
  <c r="I1282" i="7"/>
  <c r="H1282" i="7"/>
  <c r="J1282" i="7" s="1"/>
  <c r="G1282" i="7"/>
  <c r="M1281" i="7"/>
  <c r="I1281" i="7"/>
  <c r="H1281" i="7"/>
  <c r="J1281" i="7" s="1"/>
  <c r="G1281" i="7"/>
  <c r="M1280" i="7"/>
  <c r="I1280" i="7"/>
  <c r="H1280" i="7"/>
  <c r="J1280" i="7" s="1"/>
  <c r="G1280" i="7"/>
  <c r="M1279" i="7"/>
  <c r="I1279" i="7"/>
  <c r="H1279" i="7"/>
  <c r="J1279" i="7" s="1"/>
  <c r="G1279" i="7"/>
  <c r="M1278" i="7"/>
  <c r="I1278" i="7"/>
  <c r="H1278" i="7"/>
  <c r="J1278" i="7" s="1"/>
  <c r="G1278" i="7"/>
  <c r="M1277" i="7"/>
  <c r="I1277" i="7"/>
  <c r="H1277" i="7"/>
  <c r="J1277" i="7" s="1"/>
  <c r="G1277" i="7"/>
  <c r="M1276" i="7"/>
  <c r="I1276" i="7"/>
  <c r="H1276" i="7"/>
  <c r="J1276" i="7" s="1"/>
  <c r="G1276" i="7"/>
  <c r="M1275" i="7"/>
  <c r="I1275" i="7"/>
  <c r="H1275" i="7"/>
  <c r="J1275" i="7" s="1"/>
  <c r="G1275" i="7"/>
  <c r="M1274" i="7"/>
  <c r="I1274" i="7"/>
  <c r="H1274" i="7"/>
  <c r="J1274" i="7" s="1"/>
  <c r="G1274" i="7"/>
  <c r="M1273" i="7"/>
  <c r="I1273" i="7"/>
  <c r="H1273" i="7"/>
  <c r="J1273" i="7" s="1"/>
  <c r="G1273" i="7"/>
  <c r="M1272" i="7"/>
  <c r="I1272" i="7"/>
  <c r="H1272" i="7"/>
  <c r="J1272" i="7" s="1"/>
  <c r="G1272" i="7"/>
  <c r="M1271" i="7"/>
  <c r="I1271" i="7"/>
  <c r="H1271" i="7"/>
  <c r="J1271" i="7" s="1"/>
  <c r="G1271" i="7"/>
  <c r="M1270" i="7"/>
  <c r="I1270" i="7"/>
  <c r="H1270" i="7"/>
  <c r="J1270" i="7" s="1"/>
  <c r="G1270" i="7"/>
  <c r="M1269" i="7"/>
  <c r="I1269" i="7"/>
  <c r="H1269" i="7"/>
  <c r="J1269" i="7" s="1"/>
  <c r="G1269" i="7"/>
  <c r="M1268" i="7"/>
  <c r="I1268" i="7"/>
  <c r="H1268" i="7"/>
  <c r="J1268" i="7" s="1"/>
  <c r="G1268" i="7"/>
  <c r="M1267" i="7"/>
  <c r="I1267" i="7"/>
  <c r="H1267" i="7"/>
  <c r="J1267" i="7" s="1"/>
  <c r="G1267" i="7"/>
  <c r="M1266" i="7"/>
  <c r="I1266" i="7"/>
  <c r="H1266" i="7"/>
  <c r="J1266" i="7" s="1"/>
  <c r="G1266" i="7"/>
  <c r="M1265" i="7"/>
  <c r="I1265" i="7"/>
  <c r="H1265" i="7"/>
  <c r="J1265" i="7" s="1"/>
  <c r="G1265" i="7"/>
  <c r="M1264" i="7"/>
  <c r="I1264" i="7"/>
  <c r="H1264" i="7"/>
  <c r="J1264" i="7" s="1"/>
  <c r="G1264" i="7"/>
  <c r="M1263" i="7"/>
  <c r="I1263" i="7"/>
  <c r="H1263" i="7"/>
  <c r="J1263" i="7" s="1"/>
  <c r="G1263" i="7"/>
  <c r="M1262" i="7"/>
  <c r="I1262" i="7"/>
  <c r="H1262" i="7"/>
  <c r="J1262" i="7" s="1"/>
  <c r="G1262" i="7"/>
  <c r="M1261" i="7"/>
  <c r="I1261" i="7"/>
  <c r="H1261" i="7"/>
  <c r="J1261" i="7" s="1"/>
  <c r="G1261" i="7"/>
  <c r="M1260" i="7"/>
  <c r="I1260" i="7"/>
  <c r="H1260" i="7"/>
  <c r="J1260" i="7" s="1"/>
  <c r="G1260" i="7"/>
  <c r="M1259" i="7"/>
  <c r="I1259" i="7"/>
  <c r="H1259" i="7"/>
  <c r="J1259" i="7" s="1"/>
  <c r="G1259" i="7"/>
  <c r="M1258" i="7"/>
  <c r="I1258" i="7"/>
  <c r="H1258" i="7"/>
  <c r="J1258" i="7" s="1"/>
  <c r="G1258" i="7"/>
  <c r="M1257" i="7"/>
  <c r="I1257" i="7"/>
  <c r="H1257" i="7"/>
  <c r="J1257" i="7" s="1"/>
  <c r="G1257" i="7"/>
  <c r="M1256" i="7"/>
  <c r="I1256" i="7"/>
  <c r="H1256" i="7"/>
  <c r="J1256" i="7" s="1"/>
  <c r="G1256" i="7"/>
  <c r="M1255" i="7"/>
  <c r="I1255" i="7"/>
  <c r="H1255" i="7"/>
  <c r="J1255" i="7" s="1"/>
  <c r="G1255" i="7"/>
  <c r="M1254" i="7"/>
  <c r="I1254" i="7"/>
  <c r="H1254" i="7"/>
  <c r="J1254" i="7" s="1"/>
  <c r="G1254" i="7"/>
  <c r="M1253" i="7"/>
  <c r="I1253" i="7"/>
  <c r="H1253" i="7"/>
  <c r="J1253" i="7" s="1"/>
  <c r="G1253" i="7"/>
  <c r="M1252" i="7"/>
  <c r="I1252" i="7"/>
  <c r="H1252" i="7"/>
  <c r="J1252" i="7" s="1"/>
  <c r="G1252" i="7"/>
  <c r="M1251" i="7"/>
  <c r="I1251" i="7"/>
  <c r="H1251" i="7"/>
  <c r="J1251" i="7" s="1"/>
  <c r="G1251" i="7"/>
  <c r="M1250" i="7"/>
  <c r="I1250" i="7"/>
  <c r="H1250" i="7"/>
  <c r="J1250" i="7" s="1"/>
  <c r="G1250" i="7"/>
  <c r="M1249" i="7"/>
  <c r="I1249" i="7"/>
  <c r="H1249" i="7"/>
  <c r="J1249" i="7" s="1"/>
  <c r="G1249" i="7"/>
  <c r="M1248" i="7"/>
  <c r="I1248" i="7"/>
  <c r="H1248" i="7"/>
  <c r="J1248" i="7" s="1"/>
  <c r="G1248" i="7"/>
  <c r="M1247" i="7"/>
  <c r="I1247" i="7"/>
  <c r="H1247" i="7"/>
  <c r="J1247" i="7" s="1"/>
  <c r="G1247" i="7"/>
  <c r="M1246" i="7"/>
  <c r="I1246" i="7"/>
  <c r="H1246" i="7"/>
  <c r="J1246" i="7" s="1"/>
  <c r="G1246" i="7"/>
  <c r="M1245" i="7"/>
  <c r="I1245" i="7"/>
  <c r="H1245" i="7"/>
  <c r="J1245" i="7" s="1"/>
  <c r="G1245" i="7"/>
  <c r="M1244" i="7"/>
  <c r="I1244" i="7"/>
  <c r="H1244" i="7"/>
  <c r="J1244" i="7" s="1"/>
  <c r="G1244" i="7"/>
  <c r="M1243" i="7"/>
  <c r="I1243" i="7"/>
  <c r="H1243" i="7"/>
  <c r="J1243" i="7" s="1"/>
  <c r="G1243" i="7"/>
  <c r="M1242" i="7"/>
  <c r="I1242" i="7"/>
  <c r="H1242" i="7"/>
  <c r="J1242" i="7" s="1"/>
  <c r="G1242" i="7"/>
  <c r="M1241" i="7"/>
  <c r="I1241" i="7"/>
  <c r="H1241" i="7"/>
  <c r="J1241" i="7" s="1"/>
  <c r="G1241" i="7"/>
  <c r="M1240" i="7"/>
  <c r="I1240" i="7"/>
  <c r="H1240" i="7"/>
  <c r="J1240" i="7" s="1"/>
  <c r="G1240" i="7"/>
  <c r="M1239" i="7"/>
  <c r="I1239" i="7"/>
  <c r="H1239" i="7"/>
  <c r="J1239" i="7" s="1"/>
  <c r="G1239" i="7"/>
  <c r="M1238" i="7"/>
  <c r="I1238" i="7"/>
  <c r="H1238" i="7"/>
  <c r="J1238" i="7" s="1"/>
  <c r="G1238" i="7"/>
  <c r="M1237" i="7"/>
  <c r="I1237" i="7"/>
  <c r="H1237" i="7"/>
  <c r="J1237" i="7" s="1"/>
  <c r="G1237" i="7"/>
  <c r="M1236" i="7"/>
  <c r="I1236" i="7"/>
  <c r="H1236" i="7"/>
  <c r="J1236" i="7" s="1"/>
  <c r="G1236" i="7"/>
  <c r="M1235" i="7"/>
  <c r="I1235" i="7"/>
  <c r="H1235" i="7"/>
  <c r="J1235" i="7" s="1"/>
  <c r="G1235" i="7"/>
  <c r="M1234" i="7"/>
  <c r="I1234" i="7"/>
  <c r="H1234" i="7"/>
  <c r="J1234" i="7" s="1"/>
  <c r="G1234" i="7"/>
  <c r="M1233" i="7"/>
  <c r="I1233" i="7"/>
  <c r="H1233" i="7"/>
  <c r="J1233" i="7" s="1"/>
  <c r="G1233" i="7"/>
  <c r="M1232" i="7"/>
  <c r="I1232" i="7"/>
  <c r="H1232" i="7"/>
  <c r="J1232" i="7" s="1"/>
  <c r="G1232" i="7"/>
  <c r="M1231" i="7"/>
  <c r="I1231" i="7"/>
  <c r="H1231" i="7"/>
  <c r="J1231" i="7" s="1"/>
  <c r="G1231" i="7"/>
  <c r="M1230" i="7"/>
  <c r="I1230" i="7"/>
  <c r="H1230" i="7"/>
  <c r="J1230" i="7" s="1"/>
  <c r="G1230" i="7"/>
  <c r="M1229" i="7"/>
  <c r="I1229" i="7"/>
  <c r="H1229" i="7"/>
  <c r="J1229" i="7" s="1"/>
  <c r="G1229" i="7"/>
  <c r="M1228" i="7"/>
  <c r="I1228" i="7"/>
  <c r="H1228" i="7"/>
  <c r="J1228" i="7" s="1"/>
  <c r="G1228" i="7"/>
  <c r="M1227" i="7"/>
  <c r="I1227" i="7"/>
  <c r="H1227" i="7"/>
  <c r="J1227" i="7" s="1"/>
  <c r="G1227" i="7"/>
  <c r="M1226" i="7"/>
  <c r="I1226" i="7"/>
  <c r="H1226" i="7"/>
  <c r="J1226" i="7" s="1"/>
  <c r="G1226" i="7"/>
  <c r="M1225" i="7"/>
  <c r="I1225" i="7"/>
  <c r="H1225" i="7"/>
  <c r="J1225" i="7" s="1"/>
  <c r="G1225" i="7"/>
  <c r="M1224" i="7"/>
  <c r="I1224" i="7"/>
  <c r="H1224" i="7"/>
  <c r="J1224" i="7" s="1"/>
  <c r="G1224" i="7"/>
  <c r="M1223" i="7"/>
  <c r="I1223" i="7"/>
  <c r="H1223" i="7"/>
  <c r="J1223" i="7" s="1"/>
  <c r="G1223" i="7"/>
  <c r="M1222" i="7"/>
  <c r="I1222" i="7"/>
  <c r="H1222" i="7"/>
  <c r="J1222" i="7" s="1"/>
  <c r="G1222" i="7"/>
  <c r="M1221" i="7"/>
  <c r="I1221" i="7"/>
  <c r="H1221" i="7"/>
  <c r="J1221" i="7" s="1"/>
  <c r="G1221" i="7"/>
  <c r="M1220" i="7"/>
  <c r="I1220" i="7"/>
  <c r="H1220" i="7"/>
  <c r="J1220" i="7" s="1"/>
  <c r="G1220" i="7"/>
  <c r="M1219" i="7"/>
  <c r="I1219" i="7"/>
  <c r="H1219" i="7"/>
  <c r="J1219" i="7" s="1"/>
  <c r="G1219" i="7"/>
  <c r="M1218" i="7"/>
  <c r="I1218" i="7"/>
  <c r="H1218" i="7"/>
  <c r="J1218" i="7" s="1"/>
  <c r="G1218" i="7"/>
  <c r="M1217" i="7"/>
  <c r="I1217" i="7"/>
  <c r="H1217" i="7"/>
  <c r="J1217" i="7" s="1"/>
  <c r="G1217" i="7"/>
  <c r="M1216" i="7"/>
  <c r="I1216" i="7"/>
  <c r="H1216" i="7"/>
  <c r="J1216" i="7" s="1"/>
  <c r="G1216" i="7"/>
  <c r="M1215" i="7"/>
  <c r="I1215" i="7"/>
  <c r="H1215" i="7"/>
  <c r="J1215" i="7" s="1"/>
  <c r="G1215" i="7"/>
  <c r="M1214" i="7"/>
  <c r="I1214" i="7"/>
  <c r="H1214" i="7"/>
  <c r="J1214" i="7" s="1"/>
  <c r="G1214" i="7"/>
  <c r="M1213" i="7"/>
  <c r="I1213" i="7"/>
  <c r="H1213" i="7"/>
  <c r="J1213" i="7" s="1"/>
  <c r="G1213" i="7"/>
  <c r="M1212" i="7"/>
  <c r="I1212" i="7"/>
  <c r="H1212" i="7"/>
  <c r="J1212" i="7" s="1"/>
  <c r="G1212" i="7"/>
  <c r="M1211" i="7"/>
  <c r="I1211" i="7"/>
  <c r="H1211" i="7"/>
  <c r="J1211" i="7" s="1"/>
  <c r="G1211" i="7"/>
  <c r="M1210" i="7"/>
  <c r="I1210" i="7"/>
  <c r="H1210" i="7"/>
  <c r="J1210" i="7" s="1"/>
  <c r="G1210" i="7"/>
  <c r="M1209" i="7"/>
  <c r="I1209" i="7"/>
  <c r="H1209" i="7"/>
  <c r="J1209" i="7" s="1"/>
  <c r="G1209" i="7"/>
  <c r="M1208" i="7"/>
  <c r="I1208" i="7"/>
  <c r="H1208" i="7"/>
  <c r="J1208" i="7" s="1"/>
  <c r="G1208" i="7"/>
  <c r="M1207" i="7"/>
  <c r="I1207" i="7"/>
  <c r="H1207" i="7"/>
  <c r="J1207" i="7" s="1"/>
  <c r="G1207" i="7"/>
  <c r="M1206" i="7"/>
  <c r="I1206" i="7"/>
  <c r="H1206" i="7"/>
  <c r="J1206" i="7" s="1"/>
  <c r="G1206" i="7"/>
  <c r="M1205" i="7"/>
  <c r="I1205" i="7"/>
  <c r="H1205" i="7"/>
  <c r="J1205" i="7" s="1"/>
  <c r="G1205" i="7"/>
  <c r="M1204" i="7"/>
  <c r="I1204" i="7"/>
  <c r="H1204" i="7"/>
  <c r="J1204" i="7" s="1"/>
  <c r="G1204" i="7"/>
  <c r="M1203" i="7"/>
  <c r="I1203" i="7"/>
  <c r="H1203" i="7"/>
  <c r="J1203" i="7" s="1"/>
  <c r="G1203" i="7"/>
  <c r="M1202" i="7"/>
  <c r="I1202" i="7"/>
  <c r="H1202" i="7"/>
  <c r="J1202" i="7" s="1"/>
  <c r="G1202" i="7"/>
  <c r="M1201" i="7"/>
  <c r="I1201" i="7"/>
  <c r="H1201" i="7"/>
  <c r="J1201" i="7" s="1"/>
  <c r="G1201" i="7"/>
  <c r="M1200" i="7"/>
  <c r="I1200" i="7"/>
  <c r="H1200" i="7"/>
  <c r="J1200" i="7" s="1"/>
  <c r="G1200" i="7"/>
  <c r="M1199" i="7"/>
  <c r="I1199" i="7"/>
  <c r="H1199" i="7"/>
  <c r="J1199" i="7" s="1"/>
  <c r="G1199" i="7"/>
  <c r="M1198" i="7"/>
  <c r="I1198" i="7"/>
  <c r="H1198" i="7"/>
  <c r="J1198" i="7" s="1"/>
  <c r="G1198" i="7"/>
  <c r="M1197" i="7"/>
  <c r="I1197" i="7"/>
  <c r="H1197" i="7"/>
  <c r="J1197" i="7" s="1"/>
  <c r="G1197" i="7"/>
  <c r="M1196" i="7"/>
  <c r="I1196" i="7"/>
  <c r="H1196" i="7"/>
  <c r="J1196" i="7" s="1"/>
  <c r="G1196" i="7"/>
  <c r="M1195" i="7"/>
  <c r="I1195" i="7"/>
  <c r="H1195" i="7"/>
  <c r="J1195" i="7" s="1"/>
  <c r="G1195" i="7"/>
  <c r="M1194" i="7"/>
  <c r="I1194" i="7"/>
  <c r="H1194" i="7"/>
  <c r="J1194" i="7" s="1"/>
  <c r="G1194" i="7"/>
  <c r="M1193" i="7"/>
  <c r="I1193" i="7"/>
  <c r="H1193" i="7"/>
  <c r="J1193" i="7" s="1"/>
  <c r="G1193" i="7"/>
  <c r="M1192" i="7"/>
  <c r="I1192" i="7"/>
  <c r="H1192" i="7"/>
  <c r="J1192" i="7" s="1"/>
  <c r="G1192" i="7"/>
  <c r="M1191" i="7"/>
  <c r="I1191" i="7"/>
  <c r="H1191" i="7"/>
  <c r="J1191" i="7" s="1"/>
  <c r="G1191" i="7"/>
  <c r="M1190" i="7"/>
  <c r="I1190" i="7"/>
  <c r="H1190" i="7"/>
  <c r="J1190" i="7" s="1"/>
  <c r="G1190" i="7"/>
  <c r="M1189" i="7"/>
  <c r="I1189" i="7"/>
  <c r="H1189" i="7"/>
  <c r="J1189" i="7" s="1"/>
  <c r="G1189" i="7"/>
  <c r="M1188" i="7"/>
  <c r="I1188" i="7"/>
  <c r="H1188" i="7"/>
  <c r="J1188" i="7" s="1"/>
  <c r="G1188" i="7"/>
  <c r="M1187" i="7"/>
  <c r="I1187" i="7"/>
  <c r="H1187" i="7"/>
  <c r="J1187" i="7" s="1"/>
  <c r="G1187" i="7"/>
  <c r="M1186" i="7"/>
  <c r="I1186" i="7"/>
  <c r="H1186" i="7"/>
  <c r="J1186" i="7" s="1"/>
  <c r="G1186" i="7"/>
  <c r="M1185" i="7"/>
  <c r="I1185" i="7"/>
  <c r="H1185" i="7"/>
  <c r="J1185" i="7" s="1"/>
  <c r="G1185" i="7"/>
  <c r="M1184" i="7"/>
  <c r="I1184" i="7"/>
  <c r="H1184" i="7"/>
  <c r="J1184" i="7" s="1"/>
  <c r="G1184" i="7"/>
  <c r="M1183" i="7"/>
  <c r="I1183" i="7"/>
  <c r="H1183" i="7"/>
  <c r="J1183" i="7" s="1"/>
  <c r="G1183" i="7"/>
  <c r="M1182" i="7"/>
  <c r="I1182" i="7"/>
  <c r="H1182" i="7"/>
  <c r="J1182" i="7" s="1"/>
  <c r="G1182" i="7"/>
  <c r="M1181" i="7"/>
  <c r="I1181" i="7"/>
  <c r="H1181" i="7"/>
  <c r="J1181" i="7" s="1"/>
  <c r="G1181" i="7"/>
  <c r="M1180" i="7"/>
  <c r="I1180" i="7"/>
  <c r="H1180" i="7"/>
  <c r="J1180" i="7" s="1"/>
  <c r="G1180" i="7"/>
  <c r="M1179" i="7"/>
  <c r="I1179" i="7"/>
  <c r="H1179" i="7"/>
  <c r="J1179" i="7" s="1"/>
  <c r="G1179" i="7"/>
  <c r="M1178" i="7"/>
  <c r="I1178" i="7"/>
  <c r="H1178" i="7"/>
  <c r="J1178" i="7" s="1"/>
  <c r="G1178" i="7"/>
  <c r="M1177" i="7"/>
  <c r="I1177" i="7"/>
  <c r="H1177" i="7"/>
  <c r="J1177" i="7" s="1"/>
  <c r="G1177" i="7"/>
  <c r="M1176" i="7"/>
  <c r="I1176" i="7"/>
  <c r="H1176" i="7"/>
  <c r="J1176" i="7" s="1"/>
  <c r="G1176" i="7"/>
  <c r="M1175" i="7"/>
  <c r="I1175" i="7"/>
  <c r="H1175" i="7"/>
  <c r="J1175" i="7" s="1"/>
  <c r="G1175" i="7"/>
  <c r="M1174" i="7"/>
  <c r="I1174" i="7"/>
  <c r="H1174" i="7"/>
  <c r="J1174" i="7" s="1"/>
  <c r="G1174" i="7"/>
  <c r="M1173" i="7"/>
  <c r="I1173" i="7"/>
  <c r="H1173" i="7"/>
  <c r="J1173" i="7" s="1"/>
  <c r="G1173" i="7"/>
  <c r="M1172" i="7"/>
  <c r="I1172" i="7"/>
  <c r="H1172" i="7"/>
  <c r="J1172" i="7" s="1"/>
  <c r="G1172" i="7"/>
  <c r="M1171" i="7"/>
  <c r="I1171" i="7"/>
  <c r="H1171" i="7"/>
  <c r="J1171" i="7" s="1"/>
  <c r="G1171" i="7"/>
  <c r="M1170" i="7"/>
  <c r="I1170" i="7"/>
  <c r="H1170" i="7"/>
  <c r="J1170" i="7" s="1"/>
  <c r="G1170" i="7"/>
  <c r="M1169" i="7"/>
  <c r="I1169" i="7"/>
  <c r="H1169" i="7"/>
  <c r="J1169" i="7" s="1"/>
  <c r="G1169" i="7"/>
  <c r="M1168" i="7"/>
  <c r="I1168" i="7"/>
  <c r="H1168" i="7"/>
  <c r="J1168" i="7" s="1"/>
  <c r="G1168" i="7"/>
  <c r="M1167" i="7"/>
  <c r="I1167" i="7"/>
  <c r="H1167" i="7"/>
  <c r="J1167" i="7" s="1"/>
  <c r="G1167" i="7"/>
  <c r="M1166" i="7"/>
  <c r="I1166" i="7"/>
  <c r="H1166" i="7"/>
  <c r="J1166" i="7" s="1"/>
  <c r="G1166" i="7"/>
  <c r="M1165" i="7"/>
  <c r="I1165" i="7"/>
  <c r="H1165" i="7"/>
  <c r="J1165" i="7" s="1"/>
  <c r="G1165" i="7"/>
  <c r="M1164" i="7"/>
  <c r="I1164" i="7"/>
  <c r="H1164" i="7"/>
  <c r="J1164" i="7" s="1"/>
  <c r="G1164" i="7"/>
  <c r="M1163" i="7"/>
  <c r="I1163" i="7"/>
  <c r="H1163" i="7"/>
  <c r="J1163" i="7" s="1"/>
  <c r="G1163" i="7"/>
  <c r="M1162" i="7"/>
  <c r="I1162" i="7"/>
  <c r="H1162" i="7"/>
  <c r="J1162" i="7" s="1"/>
  <c r="G1162" i="7"/>
  <c r="M1161" i="7"/>
  <c r="I1161" i="7"/>
  <c r="H1161" i="7"/>
  <c r="J1161" i="7" s="1"/>
  <c r="G1161" i="7"/>
  <c r="M1160" i="7"/>
  <c r="I1160" i="7"/>
  <c r="H1160" i="7"/>
  <c r="J1160" i="7" s="1"/>
  <c r="G1160" i="7"/>
  <c r="M1159" i="7"/>
  <c r="I1159" i="7"/>
  <c r="H1159" i="7"/>
  <c r="J1159" i="7" s="1"/>
  <c r="G1159" i="7"/>
  <c r="M1158" i="7"/>
  <c r="I1158" i="7"/>
  <c r="H1158" i="7"/>
  <c r="J1158" i="7" s="1"/>
  <c r="G1158" i="7"/>
  <c r="M1157" i="7"/>
  <c r="I1157" i="7"/>
  <c r="H1157" i="7"/>
  <c r="J1157" i="7" s="1"/>
  <c r="G1157" i="7"/>
  <c r="M1156" i="7"/>
  <c r="I1156" i="7"/>
  <c r="H1156" i="7"/>
  <c r="J1156" i="7" s="1"/>
  <c r="G1156" i="7"/>
  <c r="M1155" i="7"/>
  <c r="I1155" i="7"/>
  <c r="H1155" i="7"/>
  <c r="J1155" i="7" s="1"/>
  <c r="G1155" i="7"/>
  <c r="M1154" i="7"/>
  <c r="I1154" i="7"/>
  <c r="H1154" i="7"/>
  <c r="J1154" i="7" s="1"/>
  <c r="G1154" i="7"/>
  <c r="M1153" i="7"/>
  <c r="I1153" i="7"/>
  <c r="H1153" i="7"/>
  <c r="J1153" i="7" s="1"/>
  <c r="G1153" i="7"/>
  <c r="M1152" i="7"/>
  <c r="I1152" i="7"/>
  <c r="H1152" i="7"/>
  <c r="J1152" i="7" s="1"/>
  <c r="G1152" i="7"/>
  <c r="M1151" i="7"/>
  <c r="I1151" i="7"/>
  <c r="H1151" i="7"/>
  <c r="J1151" i="7" s="1"/>
  <c r="G1151" i="7"/>
  <c r="M1150" i="7"/>
  <c r="I1150" i="7"/>
  <c r="H1150" i="7"/>
  <c r="J1150" i="7" s="1"/>
  <c r="G1150" i="7"/>
  <c r="M1149" i="7"/>
  <c r="I1149" i="7"/>
  <c r="H1149" i="7"/>
  <c r="J1149" i="7" s="1"/>
  <c r="G1149" i="7"/>
  <c r="M1148" i="7"/>
  <c r="I1148" i="7"/>
  <c r="H1148" i="7"/>
  <c r="J1148" i="7" s="1"/>
  <c r="G1148" i="7"/>
  <c r="M1147" i="7"/>
  <c r="I1147" i="7"/>
  <c r="H1147" i="7"/>
  <c r="J1147" i="7" s="1"/>
  <c r="G1147" i="7"/>
  <c r="M1146" i="7"/>
  <c r="I1146" i="7"/>
  <c r="H1146" i="7"/>
  <c r="J1146" i="7" s="1"/>
  <c r="G1146" i="7"/>
  <c r="M1145" i="7"/>
  <c r="I1145" i="7"/>
  <c r="H1145" i="7"/>
  <c r="J1145" i="7" s="1"/>
  <c r="G1145" i="7"/>
  <c r="M1144" i="7"/>
  <c r="I1144" i="7"/>
  <c r="H1144" i="7"/>
  <c r="J1144" i="7" s="1"/>
  <c r="G1144" i="7"/>
  <c r="M1143" i="7"/>
  <c r="I1143" i="7"/>
  <c r="H1143" i="7"/>
  <c r="J1143" i="7" s="1"/>
  <c r="G1143" i="7"/>
  <c r="M1142" i="7"/>
  <c r="I1142" i="7"/>
  <c r="H1142" i="7"/>
  <c r="J1142" i="7" s="1"/>
  <c r="G1142" i="7"/>
  <c r="M1141" i="7"/>
  <c r="I1141" i="7"/>
  <c r="H1141" i="7"/>
  <c r="J1141" i="7" s="1"/>
  <c r="G1141" i="7"/>
  <c r="M1140" i="7"/>
  <c r="I1140" i="7"/>
  <c r="H1140" i="7"/>
  <c r="J1140" i="7" s="1"/>
  <c r="G1140" i="7"/>
  <c r="M1139" i="7"/>
  <c r="I1139" i="7"/>
  <c r="H1139" i="7"/>
  <c r="J1139" i="7" s="1"/>
  <c r="G1139" i="7"/>
  <c r="M1138" i="7"/>
  <c r="I1138" i="7"/>
  <c r="H1138" i="7"/>
  <c r="J1138" i="7" s="1"/>
  <c r="G1138" i="7"/>
  <c r="M1137" i="7"/>
  <c r="I1137" i="7"/>
  <c r="H1137" i="7"/>
  <c r="J1137" i="7" s="1"/>
  <c r="G1137" i="7"/>
  <c r="M1136" i="7"/>
  <c r="I1136" i="7"/>
  <c r="H1136" i="7"/>
  <c r="J1136" i="7" s="1"/>
  <c r="G1136" i="7"/>
  <c r="M1135" i="7"/>
  <c r="I1135" i="7"/>
  <c r="H1135" i="7"/>
  <c r="J1135" i="7" s="1"/>
  <c r="G1135" i="7"/>
  <c r="M1134" i="7"/>
  <c r="I1134" i="7"/>
  <c r="H1134" i="7"/>
  <c r="J1134" i="7" s="1"/>
  <c r="G1134" i="7"/>
  <c r="M1133" i="7"/>
  <c r="I1133" i="7"/>
  <c r="H1133" i="7"/>
  <c r="J1133" i="7" s="1"/>
  <c r="G1133" i="7"/>
  <c r="M1132" i="7"/>
  <c r="I1132" i="7"/>
  <c r="H1132" i="7"/>
  <c r="J1132" i="7" s="1"/>
  <c r="G1132" i="7"/>
  <c r="M1131" i="7"/>
  <c r="I1131" i="7"/>
  <c r="H1131" i="7"/>
  <c r="J1131" i="7" s="1"/>
  <c r="G1131" i="7"/>
  <c r="M1130" i="7"/>
  <c r="I1130" i="7"/>
  <c r="H1130" i="7"/>
  <c r="J1130" i="7" s="1"/>
  <c r="G1130" i="7"/>
  <c r="M1129" i="7"/>
  <c r="I1129" i="7"/>
  <c r="H1129" i="7"/>
  <c r="J1129" i="7" s="1"/>
  <c r="G1129" i="7"/>
  <c r="M1128" i="7"/>
  <c r="I1128" i="7"/>
  <c r="H1128" i="7"/>
  <c r="J1128" i="7" s="1"/>
  <c r="G1128" i="7"/>
  <c r="M1127" i="7"/>
  <c r="I1127" i="7"/>
  <c r="H1127" i="7"/>
  <c r="J1127" i="7" s="1"/>
  <c r="G1127" i="7"/>
  <c r="M1126" i="7"/>
  <c r="I1126" i="7"/>
  <c r="H1126" i="7"/>
  <c r="J1126" i="7" s="1"/>
  <c r="G1126" i="7"/>
  <c r="M1125" i="7"/>
  <c r="I1125" i="7"/>
  <c r="H1125" i="7"/>
  <c r="J1125" i="7" s="1"/>
  <c r="G1125" i="7"/>
  <c r="M1124" i="7"/>
  <c r="I1124" i="7"/>
  <c r="H1124" i="7"/>
  <c r="J1124" i="7" s="1"/>
  <c r="G1124" i="7"/>
  <c r="M1123" i="7"/>
  <c r="I1123" i="7"/>
  <c r="H1123" i="7"/>
  <c r="J1123" i="7" s="1"/>
  <c r="G1123" i="7"/>
  <c r="M1122" i="7"/>
  <c r="I1122" i="7"/>
  <c r="H1122" i="7"/>
  <c r="J1122" i="7" s="1"/>
  <c r="G1122" i="7"/>
  <c r="M1121" i="7"/>
  <c r="I1121" i="7"/>
  <c r="H1121" i="7"/>
  <c r="J1121" i="7" s="1"/>
  <c r="G1121" i="7"/>
  <c r="M1120" i="7"/>
  <c r="I1120" i="7"/>
  <c r="H1120" i="7"/>
  <c r="J1120" i="7" s="1"/>
  <c r="G1120" i="7"/>
  <c r="M1119" i="7"/>
  <c r="I1119" i="7"/>
  <c r="H1119" i="7"/>
  <c r="J1119" i="7" s="1"/>
  <c r="G1119" i="7"/>
  <c r="M1118" i="7"/>
  <c r="I1118" i="7"/>
  <c r="H1118" i="7"/>
  <c r="J1118" i="7" s="1"/>
  <c r="G1118" i="7"/>
  <c r="M1117" i="7"/>
  <c r="I1117" i="7"/>
  <c r="H1117" i="7"/>
  <c r="J1117" i="7" s="1"/>
  <c r="G1117" i="7"/>
  <c r="M1116" i="7"/>
  <c r="I1116" i="7"/>
  <c r="H1116" i="7"/>
  <c r="J1116" i="7" s="1"/>
  <c r="G1116" i="7"/>
  <c r="M1115" i="7"/>
  <c r="I1115" i="7"/>
  <c r="H1115" i="7"/>
  <c r="J1115" i="7" s="1"/>
  <c r="G1115" i="7"/>
  <c r="M1114" i="7"/>
  <c r="I1114" i="7"/>
  <c r="H1114" i="7"/>
  <c r="J1114" i="7" s="1"/>
  <c r="G1114" i="7"/>
  <c r="M1113" i="7"/>
  <c r="I1113" i="7"/>
  <c r="H1113" i="7"/>
  <c r="J1113" i="7" s="1"/>
  <c r="G1113" i="7"/>
  <c r="M1112" i="7"/>
  <c r="I1112" i="7"/>
  <c r="H1112" i="7"/>
  <c r="J1112" i="7" s="1"/>
  <c r="G1112" i="7"/>
  <c r="M1111" i="7"/>
  <c r="I1111" i="7"/>
  <c r="H1111" i="7"/>
  <c r="J1111" i="7" s="1"/>
  <c r="G1111" i="7"/>
  <c r="M1110" i="7"/>
  <c r="I1110" i="7"/>
  <c r="H1110" i="7"/>
  <c r="J1110" i="7" s="1"/>
  <c r="G1110" i="7"/>
  <c r="M1109" i="7"/>
  <c r="I1109" i="7"/>
  <c r="H1109" i="7"/>
  <c r="J1109" i="7" s="1"/>
  <c r="G1109" i="7"/>
  <c r="M1108" i="7"/>
  <c r="I1108" i="7"/>
  <c r="H1108" i="7"/>
  <c r="J1108" i="7" s="1"/>
  <c r="G1108" i="7"/>
  <c r="M1107" i="7"/>
  <c r="I1107" i="7"/>
  <c r="H1107" i="7"/>
  <c r="J1107" i="7" s="1"/>
  <c r="G1107" i="7"/>
  <c r="M1106" i="7"/>
  <c r="I1106" i="7"/>
  <c r="H1106" i="7"/>
  <c r="J1106" i="7" s="1"/>
  <c r="G1106" i="7"/>
  <c r="M1105" i="7"/>
  <c r="I1105" i="7"/>
  <c r="H1105" i="7"/>
  <c r="J1105" i="7" s="1"/>
  <c r="G1105" i="7"/>
  <c r="M1104" i="7"/>
  <c r="I1104" i="7"/>
  <c r="H1104" i="7"/>
  <c r="J1104" i="7" s="1"/>
  <c r="G1104" i="7"/>
  <c r="M1103" i="7"/>
  <c r="I1103" i="7"/>
  <c r="H1103" i="7"/>
  <c r="J1103" i="7" s="1"/>
  <c r="G1103" i="7"/>
  <c r="M1102" i="7"/>
  <c r="I1102" i="7"/>
  <c r="H1102" i="7"/>
  <c r="J1102" i="7" s="1"/>
  <c r="G1102" i="7"/>
  <c r="M1101" i="7"/>
  <c r="I1101" i="7"/>
  <c r="H1101" i="7"/>
  <c r="J1101" i="7" s="1"/>
  <c r="G1101" i="7"/>
  <c r="M1100" i="7"/>
  <c r="I1100" i="7"/>
  <c r="H1100" i="7"/>
  <c r="J1100" i="7" s="1"/>
  <c r="G1100" i="7"/>
  <c r="M1099" i="7"/>
  <c r="I1099" i="7"/>
  <c r="H1099" i="7"/>
  <c r="J1099" i="7" s="1"/>
  <c r="G1099" i="7"/>
  <c r="M1098" i="7"/>
  <c r="I1098" i="7"/>
  <c r="H1098" i="7"/>
  <c r="J1098" i="7" s="1"/>
  <c r="G1098" i="7"/>
  <c r="M1097" i="7"/>
  <c r="I1097" i="7"/>
  <c r="H1097" i="7"/>
  <c r="J1097" i="7" s="1"/>
  <c r="G1097" i="7"/>
  <c r="M1096" i="7"/>
  <c r="I1096" i="7"/>
  <c r="H1096" i="7"/>
  <c r="J1096" i="7" s="1"/>
  <c r="G1096" i="7"/>
  <c r="M1095" i="7"/>
  <c r="I1095" i="7"/>
  <c r="H1095" i="7"/>
  <c r="J1095" i="7" s="1"/>
  <c r="G1095" i="7"/>
  <c r="M1094" i="7"/>
  <c r="I1094" i="7"/>
  <c r="H1094" i="7"/>
  <c r="J1094" i="7" s="1"/>
  <c r="G1094" i="7"/>
  <c r="M1093" i="7"/>
  <c r="I1093" i="7"/>
  <c r="H1093" i="7"/>
  <c r="J1093" i="7" s="1"/>
  <c r="G1093" i="7"/>
  <c r="M1092" i="7"/>
  <c r="I1092" i="7"/>
  <c r="H1092" i="7"/>
  <c r="J1092" i="7" s="1"/>
  <c r="G1092" i="7"/>
  <c r="M1091" i="7"/>
  <c r="I1091" i="7"/>
  <c r="H1091" i="7"/>
  <c r="J1091" i="7" s="1"/>
  <c r="G1091" i="7"/>
  <c r="M1090" i="7"/>
  <c r="I1090" i="7"/>
  <c r="H1090" i="7"/>
  <c r="J1090" i="7" s="1"/>
  <c r="G1090" i="7"/>
  <c r="M1089" i="7"/>
  <c r="I1089" i="7"/>
  <c r="H1089" i="7"/>
  <c r="J1089" i="7" s="1"/>
  <c r="G1089" i="7"/>
  <c r="M1088" i="7"/>
  <c r="I1088" i="7"/>
  <c r="H1088" i="7"/>
  <c r="J1088" i="7" s="1"/>
  <c r="G1088" i="7"/>
  <c r="M1087" i="7"/>
  <c r="I1087" i="7"/>
  <c r="H1087" i="7"/>
  <c r="J1087" i="7" s="1"/>
  <c r="G1087" i="7"/>
  <c r="M1086" i="7"/>
  <c r="I1086" i="7"/>
  <c r="H1086" i="7"/>
  <c r="J1086" i="7" s="1"/>
  <c r="G1086" i="7"/>
  <c r="M1085" i="7"/>
  <c r="I1085" i="7"/>
  <c r="H1085" i="7"/>
  <c r="J1085" i="7" s="1"/>
  <c r="G1085" i="7"/>
  <c r="M1084" i="7"/>
  <c r="I1084" i="7"/>
  <c r="H1084" i="7"/>
  <c r="J1084" i="7" s="1"/>
  <c r="G1084" i="7"/>
  <c r="M1083" i="7"/>
  <c r="I1083" i="7"/>
  <c r="H1083" i="7"/>
  <c r="J1083" i="7" s="1"/>
  <c r="G1083" i="7"/>
  <c r="M1082" i="7"/>
  <c r="I1082" i="7"/>
  <c r="H1082" i="7"/>
  <c r="J1082" i="7" s="1"/>
  <c r="G1082" i="7"/>
  <c r="M1081" i="7"/>
  <c r="I1081" i="7"/>
  <c r="H1081" i="7"/>
  <c r="J1081" i="7" s="1"/>
  <c r="G1081" i="7"/>
  <c r="M1080" i="7"/>
  <c r="I1080" i="7"/>
  <c r="H1080" i="7"/>
  <c r="J1080" i="7" s="1"/>
  <c r="G1080" i="7"/>
  <c r="M1079" i="7"/>
  <c r="I1079" i="7"/>
  <c r="H1079" i="7"/>
  <c r="J1079" i="7" s="1"/>
  <c r="G1079" i="7"/>
  <c r="M1078" i="7"/>
  <c r="I1078" i="7"/>
  <c r="H1078" i="7"/>
  <c r="J1078" i="7" s="1"/>
  <c r="G1078" i="7"/>
  <c r="M1077" i="7"/>
  <c r="I1077" i="7"/>
  <c r="H1077" i="7"/>
  <c r="J1077" i="7" s="1"/>
  <c r="G1077" i="7"/>
  <c r="M1076" i="7"/>
  <c r="I1076" i="7"/>
  <c r="H1076" i="7"/>
  <c r="J1076" i="7" s="1"/>
  <c r="G1076" i="7"/>
  <c r="M1075" i="7"/>
  <c r="I1075" i="7"/>
  <c r="H1075" i="7"/>
  <c r="J1075" i="7" s="1"/>
  <c r="G1075" i="7"/>
  <c r="M1074" i="7"/>
  <c r="I1074" i="7"/>
  <c r="H1074" i="7"/>
  <c r="J1074" i="7" s="1"/>
  <c r="G1074" i="7"/>
  <c r="M1073" i="7"/>
  <c r="I1073" i="7"/>
  <c r="H1073" i="7"/>
  <c r="J1073" i="7" s="1"/>
  <c r="G1073" i="7"/>
  <c r="M1072" i="7"/>
  <c r="I1072" i="7"/>
  <c r="H1072" i="7"/>
  <c r="J1072" i="7" s="1"/>
  <c r="G1072" i="7"/>
  <c r="M1071" i="7"/>
  <c r="I1071" i="7"/>
  <c r="H1071" i="7"/>
  <c r="J1071" i="7" s="1"/>
  <c r="G1071" i="7"/>
  <c r="M1070" i="7"/>
  <c r="I1070" i="7"/>
  <c r="H1070" i="7"/>
  <c r="J1070" i="7" s="1"/>
  <c r="G1070" i="7"/>
  <c r="M1069" i="7"/>
  <c r="I1069" i="7"/>
  <c r="H1069" i="7"/>
  <c r="J1069" i="7" s="1"/>
  <c r="G1069" i="7"/>
  <c r="M1068" i="7"/>
  <c r="I1068" i="7"/>
  <c r="H1068" i="7"/>
  <c r="J1068" i="7" s="1"/>
  <c r="G1068" i="7"/>
  <c r="M1067" i="7"/>
  <c r="I1067" i="7"/>
  <c r="H1067" i="7"/>
  <c r="J1067" i="7" s="1"/>
  <c r="G1067" i="7"/>
  <c r="M1066" i="7"/>
  <c r="I1066" i="7"/>
  <c r="H1066" i="7"/>
  <c r="J1066" i="7" s="1"/>
  <c r="G1066" i="7"/>
  <c r="M1065" i="7"/>
  <c r="I1065" i="7"/>
  <c r="H1065" i="7"/>
  <c r="J1065" i="7" s="1"/>
  <c r="G1065" i="7"/>
  <c r="M1064" i="7"/>
  <c r="I1064" i="7"/>
  <c r="H1064" i="7"/>
  <c r="J1064" i="7" s="1"/>
  <c r="G1064" i="7"/>
  <c r="M1063" i="7"/>
  <c r="I1063" i="7"/>
  <c r="H1063" i="7"/>
  <c r="J1063" i="7" s="1"/>
  <c r="G1063" i="7"/>
  <c r="M1062" i="7"/>
  <c r="I1062" i="7"/>
  <c r="H1062" i="7"/>
  <c r="J1062" i="7" s="1"/>
  <c r="G1062" i="7"/>
  <c r="M1061" i="7"/>
  <c r="I1061" i="7"/>
  <c r="H1061" i="7"/>
  <c r="J1061" i="7" s="1"/>
  <c r="G1061" i="7"/>
  <c r="M1060" i="7"/>
  <c r="I1060" i="7"/>
  <c r="H1060" i="7"/>
  <c r="J1060" i="7" s="1"/>
  <c r="G1060" i="7"/>
  <c r="M1059" i="7"/>
  <c r="I1059" i="7"/>
  <c r="H1059" i="7"/>
  <c r="J1059" i="7" s="1"/>
  <c r="G1059" i="7"/>
  <c r="M1058" i="7"/>
  <c r="I1058" i="7"/>
  <c r="H1058" i="7"/>
  <c r="J1058" i="7" s="1"/>
  <c r="G1058" i="7"/>
  <c r="M1057" i="7"/>
  <c r="I1057" i="7"/>
  <c r="H1057" i="7"/>
  <c r="J1057" i="7" s="1"/>
  <c r="G1057" i="7"/>
  <c r="M1056" i="7"/>
  <c r="I1056" i="7"/>
  <c r="H1056" i="7"/>
  <c r="J1056" i="7" s="1"/>
  <c r="G1056" i="7"/>
  <c r="M1055" i="7"/>
  <c r="I1055" i="7"/>
  <c r="H1055" i="7"/>
  <c r="J1055" i="7" s="1"/>
  <c r="G1055" i="7"/>
  <c r="M1054" i="7"/>
  <c r="I1054" i="7"/>
  <c r="H1054" i="7"/>
  <c r="J1054" i="7" s="1"/>
  <c r="G1054" i="7"/>
  <c r="M1053" i="7"/>
  <c r="I1053" i="7"/>
  <c r="H1053" i="7"/>
  <c r="J1053" i="7" s="1"/>
  <c r="G1053" i="7"/>
  <c r="M1052" i="7"/>
  <c r="I1052" i="7"/>
  <c r="H1052" i="7"/>
  <c r="J1052" i="7" s="1"/>
  <c r="G1052" i="7"/>
  <c r="M1051" i="7"/>
  <c r="I1051" i="7"/>
  <c r="H1051" i="7"/>
  <c r="J1051" i="7" s="1"/>
  <c r="G1051" i="7"/>
  <c r="M1050" i="7"/>
  <c r="I1050" i="7"/>
  <c r="H1050" i="7"/>
  <c r="J1050" i="7" s="1"/>
  <c r="G1050" i="7"/>
  <c r="M1049" i="7"/>
  <c r="I1049" i="7"/>
  <c r="H1049" i="7"/>
  <c r="J1049" i="7" s="1"/>
  <c r="G1049" i="7"/>
  <c r="M1048" i="7"/>
  <c r="I1048" i="7"/>
  <c r="H1048" i="7"/>
  <c r="J1048" i="7" s="1"/>
  <c r="G1048" i="7"/>
  <c r="M1047" i="7"/>
  <c r="I1047" i="7"/>
  <c r="H1047" i="7"/>
  <c r="J1047" i="7" s="1"/>
  <c r="G1047" i="7"/>
  <c r="M1046" i="7"/>
  <c r="I1046" i="7"/>
  <c r="H1046" i="7"/>
  <c r="J1046" i="7" s="1"/>
  <c r="G1046" i="7"/>
  <c r="M1045" i="7"/>
  <c r="I1045" i="7"/>
  <c r="H1045" i="7"/>
  <c r="J1045" i="7" s="1"/>
  <c r="G1045" i="7"/>
  <c r="M1044" i="7"/>
  <c r="I1044" i="7"/>
  <c r="H1044" i="7"/>
  <c r="J1044" i="7" s="1"/>
  <c r="G1044" i="7"/>
  <c r="M1043" i="7"/>
  <c r="I1043" i="7"/>
  <c r="H1043" i="7"/>
  <c r="J1043" i="7" s="1"/>
  <c r="G1043" i="7"/>
  <c r="M1042" i="7"/>
  <c r="I1042" i="7"/>
  <c r="H1042" i="7"/>
  <c r="J1042" i="7" s="1"/>
  <c r="G1042" i="7"/>
  <c r="M1041" i="7"/>
  <c r="I1041" i="7"/>
  <c r="H1041" i="7"/>
  <c r="J1041" i="7" s="1"/>
  <c r="G1041" i="7"/>
  <c r="M1040" i="7"/>
  <c r="I1040" i="7"/>
  <c r="H1040" i="7"/>
  <c r="J1040" i="7" s="1"/>
  <c r="G1040" i="7"/>
  <c r="M1039" i="7"/>
  <c r="I1039" i="7"/>
  <c r="H1039" i="7"/>
  <c r="J1039" i="7" s="1"/>
  <c r="G1039" i="7"/>
  <c r="M1038" i="7"/>
  <c r="I1038" i="7"/>
  <c r="H1038" i="7"/>
  <c r="J1038" i="7" s="1"/>
  <c r="G1038" i="7"/>
  <c r="M1037" i="7"/>
  <c r="I1037" i="7"/>
  <c r="H1037" i="7"/>
  <c r="J1037" i="7" s="1"/>
  <c r="G1037" i="7"/>
  <c r="M1036" i="7"/>
  <c r="I1036" i="7"/>
  <c r="H1036" i="7"/>
  <c r="J1036" i="7" s="1"/>
  <c r="G1036" i="7"/>
  <c r="M1035" i="7"/>
  <c r="I1035" i="7"/>
  <c r="H1035" i="7"/>
  <c r="J1035" i="7" s="1"/>
  <c r="G1035" i="7"/>
  <c r="M1034" i="7"/>
  <c r="I1034" i="7"/>
  <c r="H1034" i="7"/>
  <c r="J1034" i="7" s="1"/>
  <c r="G1034" i="7"/>
  <c r="M1033" i="7"/>
  <c r="I1033" i="7"/>
  <c r="H1033" i="7"/>
  <c r="J1033" i="7" s="1"/>
  <c r="G1033" i="7"/>
  <c r="M1032" i="7"/>
  <c r="I1032" i="7"/>
  <c r="H1032" i="7"/>
  <c r="J1032" i="7" s="1"/>
  <c r="G1032" i="7"/>
  <c r="M1031" i="7"/>
  <c r="I1031" i="7"/>
  <c r="H1031" i="7"/>
  <c r="J1031" i="7" s="1"/>
  <c r="G1031" i="7"/>
  <c r="M1030" i="7"/>
  <c r="I1030" i="7"/>
  <c r="H1030" i="7"/>
  <c r="J1030" i="7" s="1"/>
  <c r="G1030" i="7"/>
  <c r="M1029" i="7"/>
  <c r="I1029" i="7"/>
  <c r="H1029" i="7"/>
  <c r="J1029" i="7" s="1"/>
  <c r="G1029" i="7"/>
  <c r="M1028" i="7"/>
  <c r="I1028" i="7"/>
  <c r="H1028" i="7"/>
  <c r="J1028" i="7" s="1"/>
  <c r="G1028" i="7"/>
  <c r="M1027" i="7"/>
  <c r="I1027" i="7"/>
  <c r="H1027" i="7"/>
  <c r="J1027" i="7" s="1"/>
  <c r="G1027" i="7"/>
  <c r="M1026" i="7"/>
  <c r="I1026" i="7"/>
  <c r="H1026" i="7"/>
  <c r="J1026" i="7" s="1"/>
  <c r="G1026" i="7"/>
  <c r="M1025" i="7"/>
  <c r="I1025" i="7"/>
  <c r="H1025" i="7"/>
  <c r="J1025" i="7" s="1"/>
  <c r="G1025" i="7"/>
  <c r="M1024" i="7"/>
  <c r="I1024" i="7"/>
  <c r="H1024" i="7"/>
  <c r="J1024" i="7" s="1"/>
  <c r="G1024" i="7"/>
  <c r="M1023" i="7"/>
  <c r="I1023" i="7"/>
  <c r="H1023" i="7"/>
  <c r="J1023" i="7" s="1"/>
  <c r="G1023" i="7"/>
  <c r="M1022" i="7"/>
  <c r="I1022" i="7"/>
  <c r="H1022" i="7"/>
  <c r="J1022" i="7" s="1"/>
  <c r="G1022" i="7"/>
  <c r="M1021" i="7"/>
  <c r="I1021" i="7"/>
  <c r="H1021" i="7"/>
  <c r="J1021" i="7" s="1"/>
  <c r="G1021" i="7"/>
  <c r="M1020" i="7"/>
  <c r="I1020" i="7"/>
  <c r="H1020" i="7"/>
  <c r="J1020" i="7" s="1"/>
  <c r="G1020" i="7"/>
  <c r="M1019" i="7"/>
  <c r="I1019" i="7"/>
  <c r="H1019" i="7"/>
  <c r="J1019" i="7" s="1"/>
  <c r="G1019" i="7"/>
  <c r="M1018" i="7"/>
  <c r="I1018" i="7"/>
  <c r="H1018" i="7"/>
  <c r="J1018" i="7" s="1"/>
  <c r="G1018" i="7"/>
  <c r="M1017" i="7"/>
  <c r="I1017" i="7"/>
  <c r="H1017" i="7"/>
  <c r="J1017" i="7" s="1"/>
  <c r="G1017" i="7"/>
  <c r="M1016" i="7"/>
  <c r="I1016" i="7"/>
  <c r="H1016" i="7"/>
  <c r="J1016" i="7" s="1"/>
  <c r="G1016" i="7"/>
  <c r="M1015" i="7"/>
  <c r="I1015" i="7"/>
  <c r="H1015" i="7"/>
  <c r="J1015" i="7" s="1"/>
  <c r="G1015" i="7"/>
  <c r="M1014" i="7"/>
  <c r="I1014" i="7"/>
  <c r="H1014" i="7"/>
  <c r="J1014" i="7" s="1"/>
  <c r="G1014" i="7"/>
  <c r="M1013" i="7"/>
  <c r="I1013" i="7"/>
  <c r="H1013" i="7"/>
  <c r="J1013" i="7" s="1"/>
  <c r="G1013" i="7"/>
  <c r="M1012" i="7"/>
  <c r="I1012" i="7"/>
  <c r="H1012" i="7"/>
  <c r="J1012" i="7" s="1"/>
  <c r="G1012" i="7"/>
  <c r="M1011" i="7"/>
  <c r="I1011" i="7"/>
  <c r="H1011" i="7"/>
  <c r="J1011" i="7" s="1"/>
  <c r="G1011" i="7"/>
  <c r="M1010" i="7"/>
  <c r="I1010" i="7"/>
  <c r="H1010" i="7"/>
  <c r="J1010" i="7" s="1"/>
  <c r="G1010" i="7"/>
  <c r="M1009" i="7"/>
  <c r="I1009" i="7"/>
  <c r="H1009" i="7"/>
  <c r="J1009" i="7" s="1"/>
  <c r="G1009" i="7"/>
  <c r="M1008" i="7"/>
  <c r="I1008" i="7"/>
  <c r="H1008" i="7"/>
  <c r="J1008" i="7" s="1"/>
  <c r="G1008" i="7"/>
  <c r="M1007" i="7"/>
  <c r="I1007" i="7"/>
  <c r="H1007" i="7"/>
  <c r="J1007" i="7" s="1"/>
  <c r="G1007" i="7"/>
  <c r="M1006" i="7"/>
  <c r="I1006" i="7"/>
  <c r="H1006" i="7"/>
  <c r="J1006" i="7" s="1"/>
  <c r="G1006" i="7"/>
  <c r="M1005" i="7"/>
  <c r="I1005" i="7"/>
  <c r="H1005" i="7"/>
  <c r="J1005" i="7" s="1"/>
  <c r="G1005" i="7"/>
  <c r="M1004" i="7"/>
  <c r="I1004" i="7"/>
  <c r="H1004" i="7"/>
  <c r="J1004" i="7" s="1"/>
  <c r="G1004" i="7"/>
  <c r="M1003" i="7"/>
  <c r="I1003" i="7"/>
  <c r="H1003" i="7"/>
  <c r="J1003" i="7" s="1"/>
  <c r="G1003" i="7"/>
  <c r="M1002" i="7"/>
  <c r="I1002" i="7"/>
  <c r="H1002" i="7"/>
  <c r="J1002" i="7" s="1"/>
  <c r="G1002" i="7"/>
  <c r="M1001" i="7"/>
  <c r="I1001" i="7"/>
  <c r="H1001" i="7"/>
  <c r="J1001" i="7" s="1"/>
  <c r="G1001" i="7"/>
  <c r="M1000" i="7"/>
  <c r="I1000" i="7"/>
  <c r="H1000" i="7"/>
  <c r="J1000" i="7" s="1"/>
  <c r="G1000" i="7"/>
  <c r="M999" i="7"/>
  <c r="I999" i="7"/>
  <c r="H999" i="7"/>
  <c r="J999" i="7" s="1"/>
  <c r="G999" i="7"/>
  <c r="M998" i="7"/>
  <c r="I998" i="7"/>
  <c r="H998" i="7"/>
  <c r="J998" i="7" s="1"/>
  <c r="G998" i="7"/>
  <c r="M997" i="7"/>
  <c r="I997" i="7"/>
  <c r="H997" i="7"/>
  <c r="J997" i="7" s="1"/>
  <c r="G997" i="7"/>
  <c r="M996" i="7"/>
  <c r="I996" i="7"/>
  <c r="H996" i="7"/>
  <c r="J996" i="7" s="1"/>
  <c r="G996" i="7"/>
  <c r="M995" i="7"/>
  <c r="I995" i="7"/>
  <c r="H995" i="7"/>
  <c r="J995" i="7" s="1"/>
  <c r="G995" i="7"/>
  <c r="M994" i="7"/>
  <c r="I994" i="7"/>
  <c r="H994" i="7"/>
  <c r="J994" i="7" s="1"/>
  <c r="G994" i="7"/>
  <c r="M993" i="7"/>
  <c r="I993" i="7"/>
  <c r="H993" i="7"/>
  <c r="J993" i="7" s="1"/>
  <c r="G993" i="7"/>
  <c r="M992" i="7"/>
  <c r="I992" i="7"/>
  <c r="H992" i="7"/>
  <c r="J992" i="7" s="1"/>
  <c r="G992" i="7"/>
  <c r="M991" i="7"/>
  <c r="I991" i="7"/>
  <c r="H991" i="7"/>
  <c r="J991" i="7" s="1"/>
  <c r="G991" i="7"/>
  <c r="M990" i="7"/>
  <c r="I990" i="7"/>
  <c r="H990" i="7"/>
  <c r="J990" i="7" s="1"/>
  <c r="G990" i="7"/>
  <c r="M989" i="7"/>
  <c r="I989" i="7"/>
  <c r="H989" i="7"/>
  <c r="J989" i="7" s="1"/>
  <c r="G989" i="7"/>
  <c r="M988" i="7"/>
  <c r="I988" i="7"/>
  <c r="H988" i="7"/>
  <c r="J988" i="7" s="1"/>
  <c r="G988" i="7"/>
  <c r="M987" i="7"/>
  <c r="I987" i="7"/>
  <c r="H987" i="7"/>
  <c r="J987" i="7" s="1"/>
  <c r="G987" i="7"/>
  <c r="M986" i="7"/>
  <c r="I986" i="7"/>
  <c r="H986" i="7"/>
  <c r="J986" i="7" s="1"/>
  <c r="G986" i="7"/>
  <c r="M985" i="7"/>
  <c r="I985" i="7"/>
  <c r="H985" i="7"/>
  <c r="J985" i="7" s="1"/>
  <c r="G985" i="7"/>
  <c r="M984" i="7"/>
  <c r="I984" i="7"/>
  <c r="H984" i="7"/>
  <c r="J984" i="7" s="1"/>
  <c r="G984" i="7"/>
  <c r="M983" i="7"/>
  <c r="I983" i="7"/>
  <c r="H983" i="7"/>
  <c r="J983" i="7" s="1"/>
  <c r="G983" i="7"/>
  <c r="M982" i="7"/>
  <c r="I982" i="7"/>
  <c r="H982" i="7"/>
  <c r="J982" i="7" s="1"/>
  <c r="G982" i="7"/>
  <c r="M981" i="7"/>
  <c r="I981" i="7"/>
  <c r="H981" i="7"/>
  <c r="J981" i="7" s="1"/>
  <c r="G981" i="7"/>
  <c r="M980" i="7"/>
  <c r="I980" i="7"/>
  <c r="H980" i="7"/>
  <c r="J980" i="7" s="1"/>
  <c r="G980" i="7"/>
  <c r="M979" i="7"/>
  <c r="I979" i="7"/>
  <c r="H979" i="7"/>
  <c r="J979" i="7" s="1"/>
  <c r="G979" i="7"/>
  <c r="M978" i="7"/>
  <c r="I978" i="7"/>
  <c r="H978" i="7"/>
  <c r="J978" i="7" s="1"/>
  <c r="G978" i="7"/>
  <c r="M977" i="7"/>
  <c r="I977" i="7"/>
  <c r="H977" i="7"/>
  <c r="J977" i="7" s="1"/>
  <c r="G977" i="7"/>
  <c r="M976" i="7"/>
  <c r="I976" i="7"/>
  <c r="H976" i="7"/>
  <c r="J976" i="7" s="1"/>
  <c r="G976" i="7"/>
  <c r="M975" i="7"/>
  <c r="I975" i="7"/>
  <c r="H975" i="7"/>
  <c r="J975" i="7" s="1"/>
  <c r="G975" i="7"/>
  <c r="M974" i="7"/>
  <c r="I974" i="7"/>
  <c r="H974" i="7"/>
  <c r="J974" i="7" s="1"/>
  <c r="G974" i="7"/>
  <c r="M973" i="7"/>
  <c r="I973" i="7"/>
  <c r="H973" i="7"/>
  <c r="J973" i="7" s="1"/>
  <c r="G973" i="7"/>
  <c r="M972" i="7"/>
  <c r="I972" i="7"/>
  <c r="H972" i="7"/>
  <c r="J972" i="7" s="1"/>
  <c r="G972" i="7"/>
  <c r="M971" i="7"/>
  <c r="I971" i="7"/>
  <c r="H971" i="7"/>
  <c r="J971" i="7" s="1"/>
  <c r="G971" i="7"/>
  <c r="M970" i="7"/>
  <c r="I970" i="7"/>
  <c r="H970" i="7"/>
  <c r="J970" i="7" s="1"/>
  <c r="G970" i="7"/>
  <c r="M969" i="7"/>
  <c r="I969" i="7"/>
  <c r="H969" i="7"/>
  <c r="J969" i="7" s="1"/>
  <c r="G969" i="7"/>
  <c r="M968" i="7"/>
  <c r="I968" i="7"/>
  <c r="H968" i="7"/>
  <c r="J968" i="7" s="1"/>
  <c r="G968" i="7"/>
  <c r="M967" i="7"/>
  <c r="I967" i="7"/>
  <c r="H967" i="7"/>
  <c r="J967" i="7" s="1"/>
  <c r="G967" i="7"/>
  <c r="M966" i="7"/>
  <c r="I966" i="7"/>
  <c r="H966" i="7"/>
  <c r="J966" i="7" s="1"/>
  <c r="G966" i="7"/>
  <c r="M965" i="7"/>
  <c r="I965" i="7"/>
  <c r="H965" i="7"/>
  <c r="J965" i="7" s="1"/>
  <c r="G965" i="7"/>
  <c r="M964" i="7"/>
  <c r="I964" i="7"/>
  <c r="H964" i="7"/>
  <c r="J964" i="7" s="1"/>
  <c r="G964" i="7"/>
  <c r="M963" i="7"/>
  <c r="I963" i="7"/>
  <c r="H963" i="7"/>
  <c r="J963" i="7" s="1"/>
  <c r="G963" i="7"/>
  <c r="M962" i="7"/>
  <c r="I962" i="7"/>
  <c r="H962" i="7"/>
  <c r="J962" i="7" s="1"/>
  <c r="G962" i="7"/>
  <c r="M961" i="7"/>
  <c r="I961" i="7"/>
  <c r="H961" i="7"/>
  <c r="J961" i="7" s="1"/>
  <c r="G961" i="7"/>
  <c r="M960" i="7"/>
  <c r="I960" i="7"/>
  <c r="H960" i="7"/>
  <c r="J960" i="7" s="1"/>
  <c r="G960" i="7"/>
  <c r="M959" i="7"/>
  <c r="I959" i="7"/>
  <c r="H959" i="7"/>
  <c r="J959" i="7" s="1"/>
  <c r="G959" i="7"/>
  <c r="M958" i="7"/>
  <c r="I958" i="7"/>
  <c r="H958" i="7"/>
  <c r="J958" i="7" s="1"/>
  <c r="G958" i="7"/>
  <c r="M957" i="7"/>
  <c r="I957" i="7"/>
  <c r="H957" i="7"/>
  <c r="J957" i="7" s="1"/>
  <c r="G957" i="7"/>
  <c r="M956" i="7"/>
  <c r="I956" i="7"/>
  <c r="H956" i="7"/>
  <c r="J956" i="7" s="1"/>
  <c r="G956" i="7"/>
  <c r="M955" i="7"/>
  <c r="I955" i="7"/>
  <c r="H955" i="7"/>
  <c r="J955" i="7" s="1"/>
  <c r="G955" i="7"/>
  <c r="M954" i="7"/>
  <c r="I954" i="7"/>
  <c r="H954" i="7"/>
  <c r="J954" i="7" s="1"/>
  <c r="G954" i="7"/>
  <c r="M953" i="7"/>
  <c r="I953" i="7"/>
  <c r="H953" i="7"/>
  <c r="J953" i="7" s="1"/>
  <c r="G953" i="7"/>
  <c r="M952" i="7"/>
  <c r="I952" i="7"/>
  <c r="H952" i="7"/>
  <c r="J952" i="7" s="1"/>
  <c r="G952" i="7"/>
  <c r="M951" i="7"/>
  <c r="I951" i="7"/>
  <c r="H951" i="7"/>
  <c r="J951" i="7" s="1"/>
  <c r="G951" i="7"/>
  <c r="M950" i="7"/>
  <c r="I950" i="7"/>
  <c r="H950" i="7"/>
  <c r="J950" i="7" s="1"/>
  <c r="G950" i="7"/>
  <c r="M949" i="7"/>
  <c r="I949" i="7"/>
  <c r="H949" i="7"/>
  <c r="J949" i="7" s="1"/>
  <c r="G949" i="7"/>
  <c r="M948" i="7"/>
  <c r="I948" i="7"/>
  <c r="H948" i="7"/>
  <c r="J948" i="7" s="1"/>
  <c r="G948" i="7"/>
  <c r="M947" i="7"/>
  <c r="I947" i="7"/>
  <c r="H947" i="7"/>
  <c r="J947" i="7" s="1"/>
  <c r="G947" i="7"/>
  <c r="M946" i="7"/>
  <c r="I946" i="7"/>
  <c r="H946" i="7"/>
  <c r="J946" i="7" s="1"/>
  <c r="G946" i="7"/>
  <c r="M945" i="7"/>
  <c r="I945" i="7"/>
  <c r="H945" i="7"/>
  <c r="J945" i="7" s="1"/>
  <c r="G945" i="7"/>
  <c r="M944" i="7"/>
  <c r="I944" i="7"/>
  <c r="H944" i="7"/>
  <c r="J944" i="7" s="1"/>
  <c r="G944" i="7"/>
  <c r="M943" i="7"/>
  <c r="I943" i="7"/>
  <c r="H943" i="7"/>
  <c r="J943" i="7" s="1"/>
  <c r="G943" i="7"/>
  <c r="M942" i="7"/>
  <c r="I942" i="7"/>
  <c r="H942" i="7"/>
  <c r="J942" i="7" s="1"/>
  <c r="G942" i="7"/>
  <c r="M941" i="7"/>
  <c r="I941" i="7"/>
  <c r="H941" i="7"/>
  <c r="J941" i="7" s="1"/>
  <c r="G941" i="7"/>
  <c r="M940" i="7"/>
  <c r="I940" i="7"/>
  <c r="H940" i="7"/>
  <c r="J940" i="7" s="1"/>
  <c r="G940" i="7"/>
  <c r="M939" i="7"/>
  <c r="I939" i="7"/>
  <c r="H939" i="7"/>
  <c r="J939" i="7" s="1"/>
  <c r="G939" i="7"/>
  <c r="M938" i="7"/>
  <c r="I938" i="7"/>
  <c r="H938" i="7"/>
  <c r="J938" i="7" s="1"/>
  <c r="G938" i="7"/>
  <c r="M937" i="7"/>
  <c r="I937" i="7"/>
  <c r="H937" i="7"/>
  <c r="J937" i="7" s="1"/>
  <c r="G937" i="7"/>
  <c r="M936" i="7"/>
  <c r="I936" i="7"/>
  <c r="H936" i="7"/>
  <c r="J936" i="7" s="1"/>
  <c r="G936" i="7"/>
  <c r="M935" i="7"/>
  <c r="I935" i="7"/>
  <c r="H935" i="7"/>
  <c r="J935" i="7" s="1"/>
  <c r="G935" i="7"/>
  <c r="M934" i="7"/>
  <c r="I934" i="7"/>
  <c r="H934" i="7"/>
  <c r="J934" i="7" s="1"/>
  <c r="G934" i="7"/>
  <c r="M933" i="7"/>
  <c r="I933" i="7"/>
  <c r="H933" i="7"/>
  <c r="J933" i="7" s="1"/>
  <c r="G933" i="7"/>
  <c r="M932" i="7"/>
  <c r="I932" i="7"/>
  <c r="H932" i="7"/>
  <c r="J932" i="7" s="1"/>
  <c r="G932" i="7"/>
  <c r="M931" i="7"/>
  <c r="I931" i="7"/>
  <c r="H931" i="7"/>
  <c r="J931" i="7" s="1"/>
  <c r="G931" i="7"/>
  <c r="M930" i="7"/>
  <c r="I930" i="7"/>
  <c r="H930" i="7"/>
  <c r="J930" i="7" s="1"/>
  <c r="G930" i="7"/>
  <c r="M929" i="7"/>
  <c r="I929" i="7"/>
  <c r="H929" i="7"/>
  <c r="J929" i="7" s="1"/>
  <c r="G929" i="7"/>
  <c r="M928" i="7"/>
  <c r="I928" i="7"/>
  <c r="H928" i="7"/>
  <c r="J928" i="7" s="1"/>
  <c r="G928" i="7"/>
  <c r="M927" i="7"/>
  <c r="I927" i="7"/>
  <c r="H927" i="7"/>
  <c r="J927" i="7" s="1"/>
  <c r="G927" i="7"/>
  <c r="M926" i="7"/>
  <c r="I926" i="7"/>
  <c r="H926" i="7"/>
  <c r="J926" i="7" s="1"/>
  <c r="G926" i="7"/>
  <c r="M925" i="7"/>
  <c r="I925" i="7"/>
  <c r="H925" i="7"/>
  <c r="J925" i="7" s="1"/>
  <c r="G925" i="7"/>
  <c r="M924" i="7"/>
  <c r="I924" i="7"/>
  <c r="H924" i="7"/>
  <c r="J924" i="7" s="1"/>
  <c r="G924" i="7"/>
  <c r="M923" i="7"/>
  <c r="I923" i="7"/>
  <c r="H923" i="7"/>
  <c r="J923" i="7" s="1"/>
  <c r="G923" i="7"/>
  <c r="M922" i="7"/>
  <c r="I922" i="7"/>
  <c r="H922" i="7"/>
  <c r="J922" i="7" s="1"/>
  <c r="G922" i="7"/>
  <c r="M921" i="7"/>
  <c r="I921" i="7"/>
  <c r="H921" i="7"/>
  <c r="J921" i="7" s="1"/>
  <c r="G921" i="7"/>
  <c r="M920" i="7"/>
  <c r="I920" i="7"/>
  <c r="H920" i="7"/>
  <c r="J920" i="7" s="1"/>
  <c r="G920" i="7"/>
  <c r="M919" i="7"/>
  <c r="I919" i="7"/>
  <c r="H919" i="7"/>
  <c r="J919" i="7" s="1"/>
  <c r="G919" i="7"/>
  <c r="M918" i="7"/>
  <c r="I918" i="7"/>
  <c r="H918" i="7"/>
  <c r="J918" i="7" s="1"/>
  <c r="G918" i="7"/>
  <c r="M917" i="7"/>
  <c r="I917" i="7"/>
  <c r="H917" i="7"/>
  <c r="J917" i="7" s="1"/>
  <c r="G917" i="7"/>
  <c r="M916" i="7"/>
  <c r="I916" i="7"/>
  <c r="H916" i="7"/>
  <c r="J916" i="7" s="1"/>
  <c r="G916" i="7"/>
  <c r="M915" i="7"/>
  <c r="I915" i="7"/>
  <c r="H915" i="7"/>
  <c r="J915" i="7" s="1"/>
  <c r="G915" i="7"/>
  <c r="M914" i="7"/>
  <c r="I914" i="7"/>
  <c r="H914" i="7"/>
  <c r="J914" i="7" s="1"/>
  <c r="G914" i="7"/>
  <c r="M913" i="7"/>
  <c r="I913" i="7"/>
  <c r="H913" i="7"/>
  <c r="J913" i="7" s="1"/>
  <c r="G913" i="7"/>
  <c r="M912" i="7"/>
  <c r="I912" i="7"/>
  <c r="H912" i="7"/>
  <c r="J912" i="7" s="1"/>
  <c r="G912" i="7"/>
  <c r="M911" i="7"/>
  <c r="I911" i="7"/>
  <c r="H911" i="7"/>
  <c r="J911" i="7" s="1"/>
  <c r="G911" i="7"/>
  <c r="M910" i="7"/>
  <c r="I910" i="7"/>
  <c r="H910" i="7"/>
  <c r="J910" i="7" s="1"/>
  <c r="G910" i="7"/>
  <c r="M909" i="7"/>
  <c r="I909" i="7"/>
  <c r="H909" i="7"/>
  <c r="J909" i="7" s="1"/>
  <c r="G909" i="7"/>
  <c r="M908" i="7"/>
  <c r="I908" i="7"/>
  <c r="H908" i="7"/>
  <c r="J908" i="7" s="1"/>
  <c r="G908" i="7"/>
  <c r="M907" i="7"/>
  <c r="I907" i="7"/>
  <c r="H907" i="7"/>
  <c r="J907" i="7" s="1"/>
  <c r="G907" i="7"/>
  <c r="M906" i="7"/>
  <c r="I906" i="7"/>
  <c r="H906" i="7"/>
  <c r="J906" i="7" s="1"/>
  <c r="G906" i="7"/>
  <c r="M905" i="7"/>
  <c r="I905" i="7"/>
  <c r="H905" i="7"/>
  <c r="J905" i="7" s="1"/>
  <c r="G905" i="7"/>
  <c r="M904" i="7"/>
  <c r="I904" i="7"/>
  <c r="H904" i="7"/>
  <c r="J904" i="7" s="1"/>
  <c r="G904" i="7"/>
  <c r="M903" i="7"/>
  <c r="I903" i="7"/>
  <c r="H903" i="7"/>
  <c r="J903" i="7" s="1"/>
  <c r="G903" i="7"/>
  <c r="M902" i="7"/>
  <c r="I902" i="7"/>
  <c r="H902" i="7"/>
  <c r="J902" i="7" s="1"/>
  <c r="G902" i="7"/>
  <c r="M901" i="7"/>
  <c r="I901" i="7"/>
  <c r="H901" i="7"/>
  <c r="J901" i="7" s="1"/>
  <c r="G901" i="7"/>
  <c r="M900" i="7"/>
  <c r="I900" i="7"/>
  <c r="H900" i="7"/>
  <c r="J900" i="7" s="1"/>
  <c r="G900" i="7"/>
  <c r="M899" i="7"/>
  <c r="I899" i="7"/>
  <c r="H899" i="7"/>
  <c r="J899" i="7" s="1"/>
  <c r="G899" i="7"/>
  <c r="M898" i="7"/>
  <c r="I898" i="7"/>
  <c r="H898" i="7"/>
  <c r="J898" i="7" s="1"/>
  <c r="G898" i="7"/>
  <c r="M897" i="7"/>
  <c r="I897" i="7"/>
  <c r="H897" i="7"/>
  <c r="J897" i="7" s="1"/>
  <c r="G897" i="7"/>
  <c r="M896" i="7"/>
  <c r="I896" i="7"/>
  <c r="H896" i="7"/>
  <c r="J896" i="7" s="1"/>
  <c r="G896" i="7"/>
  <c r="M895" i="7"/>
  <c r="I895" i="7"/>
  <c r="H895" i="7"/>
  <c r="J895" i="7" s="1"/>
  <c r="G895" i="7"/>
  <c r="M894" i="7"/>
  <c r="I894" i="7"/>
  <c r="H894" i="7"/>
  <c r="J894" i="7" s="1"/>
  <c r="G894" i="7"/>
  <c r="M893" i="7"/>
  <c r="I893" i="7"/>
  <c r="H893" i="7"/>
  <c r="J893" i="7" s="1"/>
  <c r="G893" i="7"/>
  <c r="M892" i="7"/>
  <c r="I892" i="7"/>
  <c r="H892" i="7"/>
  <c r="J892" i="7" s="1"/>
  <c r="G892" i="7"/>
  <c r="M891" i="7"/>
  <c r="I891" i="7"/>
  <c r="H891" i="7"/>
  <c r="J891" i="7" s="1"/>
  <c r="G891" i="7"/>
  <c r="M890" i="7"/>
  <c r="I890" i="7"/>
  <c r="H890" i="7"/>
  <c r="J890" i="7" s="1"/>
  <c r="G890" i="7"/>
  <c r="M889" i="7"/>
  <c r="I889" i="7"/>
  <c r="H889" i="7"/>
  <c r="J889" i="7" s="1"/>
  <c r="G889" i="7"/>
  <c r="M888" i="7"/>
  <c r="I888" i="7"/>
  <c r="H888" i="7"/>
  <c r="J888" i="7" s="1"/>
  <c r="G888" i="7"/>
  <c r="M887" i="7"/>
  <c r="I887" i="7"/>
  <c r="H887" i="7"/>
  <c r="J887" i="7" s="1"/>
  <c r="G887" i="7"/>
  <c r="M886" i="7"/>
  <c r="I886" i="7"/>
  <c r="H886" i="7"/>
  <c r="J886" i="7" s="1"/>
  <c r="G886" i="7"/>
  <c r="M885" i="7"/>
  <c r="I885" i="7"/>
  <c r="H885" i="7"/>
  <c r="J885" i="7" s="1"/>
  <c r="G885" i="7"/>
  <c r="M884" i="7"/>
  <c r="I884" i="7"/>
  <c r="H884" i="7"/>
  <c r="J884" i="7" s="1"/>
  <c r="G884" i="7"/>
  <c r="M883" i="7"/>
  <c r="I883" i="7"/>
  <c r="H883" i="7"/>
  <c r="J883" i="7" s="1"/>
  <c r="G883" i="7"/>
  <c r="M882" i="7"/>
  <c r="I882" i="7"/>
  <c r="H882" i="7"/>
  <c r="J882" i="7" s="1"/>
  <c r="G882" i="7"/>
  <c r="M881" i="7"/>
  <c r="I881" i="7"/>
  <c r="H881" i="7"/>
  <c r="J881" i="7" s="1"/>
  <c r="G881" i="7"/>
  <c r="M880" i="7"/>
  <c r="I880" i="7"/>
  <c r="H880" i="7"/>
  <c r="J880" i="7" s="1"/>
  <c r="G880" i="7"/>
  <c r="M879" i="7"/>
  <c r="I879" i="7"/>
  <c r="H879" i="7"/>
  <c r="J879" i="7" s="1"/>
  <c r="G879" i="7"/>
  <c r="M878" i="7"/>
  <c r="I878" i="7"/>
  <c r="H878" i="7"/>
  <c r="J878" i="7" s="1"/>
  <c r="G878" i="7"/>
  <c r="M877" i="7"/>
  <c r="I877" i="7"/>
  <c r="H877" i="7"/>
  <c r="J877" i="7" s="1"/>
  <c r="G877" i="7"/>
  <c r="M876" i="7"/>
  <c r="I876" i="7"/>
  <c r="H876" i="7"/>
  <c r="J876" i="7" s="1"/>
  <c r="G876" i="7"/>
  <c r="M875" i="7"/>
  <c r="I875" i="7"/>
  <c r="H875" i="7"/>
  <c r="J875" i="7" s="1"/>
  <c r="G875" i="7"/>
  <c r="M874" i="7"/>
  <c r="I874" i="7"/>
  <c r="H874" i="7"/>
  <c r="J874" i="7" s="1"/>
  <c r="G874" i="7"/>
  <c r="M873" i="7"/>
  <c r="I873" i="7"/>
  <c r="H873" i="7"/>
  <c r="J873" i="7" s="1"/>
  <c r="G873" i="7"/>
  <c r="M872" i="7"/>
  <c r="I872" i="7"/>
  <c r="H872" i="7"/>
  <c r="J872" i="7" s="1"/>
  <c r="G872" i="7"/>
  <c r="M871" i="7"/>
  <c r="I871" i="7"/>
  <c r="H871" i="7"/>
  <c r="J871" i="7" s="1"/>
  <c r="G871" i="7"/>
  <c r="M870" i="7"/>
  <c r="I870" i="7"/>
  <c r="H870" i="7"/>
  <c r="J870" i="7" s="1"/>
  <c r="G870" i="7"/>
  <c r="M869" i="7"/>
  <c r="I869" i="7"/>
  <c r="H869" i="7"/>
  <c r="J869" i="7" s="1"/>
  <c r="G869" i="7"/>
  <c r="M868" i="7"/>
  <c r="I868" i="7"/>
  <c r="H868" i="7"/>
  <c r="J868" i="7" s="1"/>
  <c r="G868" i="7"/>
  <c r="M867" i="7"/>
  <c r="I867" i="7"/>
  <c r="H867" i="7"/>
  <c r="J867" i="7" s="1"/>
  <c r="G867" i="7"/>
  <c r="M866" i="7"/>
  <c r="I866" i="7"/>
  <c r="H866" i="7"/>
  <c r="J866" i="7" s="1"/>
  <c r="G866" i="7"/>
  <c r="M865" i="7"/>
  <c r="I865" i="7"/>
  <c r="H865" i="7"/>
  <c r="J865" i="7" s="1"/>
  <c r="G865" i="7"/>
  <c r="M864" i="7"/>
  <c r="I864" i="7"/>
  <c r="H864" i="7"/>
  <c r="J864" i="7" s="1"/>
  <c r="G864" i="7"/>
  <c r="M863" i="7"/>
  <c r="I863" i="7"/>
  <c r="H863" i="7"/>
  <c r="J863" i="7" s="1"/>
  <c r="G863" i="7"/>
  <c r="M862" i="7"/>
  <c r="I862" i="7"/>
  <c r="H862" i="7"/>
  <c r="J862" i="7" s="1"/>
  <c r="G862" i="7"/>
  <c r="M861" i="7"/>
  <c r="I861" i="7"/>
  <c r="H861" i="7"/>
  <c r="J861" i="7" s="1"/>
  <c r="G861" i="7"/>
  <c r="M860" i="7"/>
  <c r="I860" i="7"/>
  <c r="H860" i="7"/>
  <c r="J860" i="7" s="1"/>
  <c r="G860" i="7"/>
  <c r="M859" i="7"/>
  <c r="I859" i="7"/>
  <c r="H859" i="7"/>
  <c r="J859" i="7" s="1"/>
  <c r="G859" i="7"/>
  <c r="M858" i="7"/>
  <c r="I858" i="7"/>
  <c r="H858" i="7"/>
  <c r="J858" i="7" s="1"/>
  <c r="G858" i="7"/>
  <c r="M857" i="7"/>
  <c r="I857" i="7"/>
  <c r="H857" i="7"/>
  <c r="J857" i="7" s="1"/>
  <c r="G857" i="7"/>
  <c r="M856" i="7"/>
  <c r="I856" i="7"/>
  <c r="H856" i="7"/>
  <c r="J856" i="7" s="1"/>
  <c r="G856" i="7"/>
  <c r="M855" i="7"/>
  <c r="I855" i="7"/>
  <c r="H855" i="7"/>
  <c r="J855" i="7" s="1"/>
  <c r="G855" i="7"/>
  <c r="M854" i="7"/>
  <c r="I854" i="7"/>
  <c r="H854" i="7"/>
  <c r="J854" i="7" s="1"/>
  <c r="G854" i="7"/>
  <c r="M853" i="7"/>
  <c r="I853" i="7"/>
  <c r="H853" i="7"/>
  <c r="J853" i="7" s="1"/>
  <c r="G853" i="7"/>
  <c r="M852" i="7"/>
  <c r="I852" i="7"/>
  <c r="H852" i="7"/>
  <c r="J852" i="7" s="1"/>
  <c r="G852" i="7"/>
  <c r="M851" i="7"/>
  <c r="I851" i="7"/>
  <c r="H851" i="7"/>
  <c r="J851" i="7" s="1"/>
  <c r="G851" i="7"/>
  <c r="M850" i="7"/>
  <c r="I850" i="7"/>
  <c r="H850" i="7"/>
  <c r="J850" i="7" s="1"/>
  <c r="G850" i="7"/>
  <c r="M849" i="7"/>
  <c r="I849" i="7"/>
  <c r="H849" i="7"/>
  <c r="J849" i="7" s="1"/>
  <c r="G849" i="7"/>
  <c r="M848" i="7"/>
  <c r="I848" i="7"/>
  <c r="H848" i="7"/>
  <c r="J848" i="7" s="1"/>
  <c r="G848" i="7"/>
  <c r="M847" i="7"/>
  <c r="I847" i="7"/>
  <c r="H847" i="7"/>
  <c r="J847" i="7" s="1"/>
  <c r="G847" i="7"/>
  <c r="M846" i="7"/>
  <c r="I846" i="7"/>
  <c r="H846" i="7"/>
  <c r="J846" i="7" s="1"/>
  <c r="G846" i="7"/>
  <c r="M845" i="7"/>
  <c r="I845" i="7"/>
  <c r="H845" i="7"/>
  <c r="J845" i="7" s="1"/>
  <c r="G845" i="7"/>
  <c r="M844" i="7"/>
  <c r="I844" i="7"/>
  <c r="H844" i="7"/>
  <c r="J844" i="7" s="1"/>
  <c r="G844" i="7"/>
  <c r="M843" i="7"/>
  <c r="I843" i="7"/>
  <c r="H843" i="7"/>
  <c r="J843" i="7" s="1"/>
  <c r="G843" i="7"/>
  <c r="M842" i="7"/>
  <c r="I842" i="7"/>
  <c r="H842" i="7"/>
  <c r="J842" i="7" s="1"/>
  <c r="G842" i="7"/>
  <c r="M841" i="7"/>
  <c r="I841" i="7"/>
  <c r="H841" i="7"/>
  <c r="J841" i="7" s="1"/>
  <c r="G841" i="7"/>
  <c r="M840" i="7"/>
  <c r="I840" i="7"/>
  <c r="H840" i="7"/>
  <c r="J840" i="7" s="1"/>
  <c r="G840" i="7"/>
  <c r="M839" i="7"/>
  <c r="I839" i="7"/>
  <c r="H839" i="7"/>
  <c r="J839" i="7" s="1"/>
  <c r="G839" i="7"/>
  <c r="M838" i="7"/>
  <c r="I838" i="7"/>
  <c r="H838" i="7"/>
  <c r="J838" i="7" s="1"/>
  <c r="G838" i="7"/>
  <c r="M837" i="7"/>
  <c r="I837" i="7"/>
  <c r="H837" i="7"/>
  <c r="J837" i="7" s="1"/>
  <c r="G837" i="7"/>
  <c r="M836" i="7"/>
  <c r="I836" i="7"/>
  <c r="H836" i="7"/>
  <c r="J836" i="7" s="1"/>
  <c r="G836" i="7"/>
  <c r="M835" i="7"/>
  <c r="I835" i="7"/>
  <c r="H835" i="7"/>
  <c r="J835" i="7" s="1"/>
  <c r="G835" i="7"/>
  <c r="M834" i="7"/>
  <c r="I834" i="7"/>
  <c r="H834" i="7"/>
  <c r="J834" i="7" s="1"/>
  <c r="G834" i="7"/>
  <c r="M833" i="7"/>
  <c r="I833" i="7"/>
  <c r="H833" i="7"/>
  <c r="J833" i="7" s="1"/>
  <c r="G833" i="7"/>
  <c r="M832" i="7"/>
  <c r="I832" i="7"/>
  <c r="H832" i="7"/>
  <c r="J832" i="7" s="1"/>
  <c r="G832" i="7"/>
  <c r="M831" i="7"/>
  <c r="I831" i="7"/>
  <c r="H831" i="7"/>
  <c r="J831" i="7" s="1"/>
  <c r="G831" i="7"/>
  <c r="M830" i="7"/>
  <c r="I830" i="7"/>
  <c r="H830" i="7"/>
  <c r="J830" i="7" s="1"/>
  <c r="G830" i="7"/>
  <c r="M829" i="7"/>
  <c r="I829" i="7"/>
  <c r="H829" i="7"/>
  <c r="J829" i="7" s="1"/>
  <c r="G829" i="7"/>
  <c r="M828" i="7"/>
  <c r="I828" i="7"/>
  <c r="H828" i="7"/>
  <c r="J828" i="7" s="1"/>
  <c r="G828" i="7"/>
  <c r="M827" i="7"/>
  <c r="I827" i="7"/>
  <c r="H827" i="7"/>
  <c r="J827" i="7" s="1"/>
  <c r="G827" i="7"/>
  <c r="M826" i="7"/>
  <c r="I826" i="7"/>
  <c r="H826" i="7"/>
  <c r="J826" i="7" s="1"/>
  <c r="G826" i="7"/>
  <c r="M825" i="7"/>
  <c r="I825" i="7"/>
  <c r="H825" i="7"/>
  <c r="J825" i="7" s="1"/>
  <c r="G825" i="7"/>
  <c r="M824" i="7"/>
  <c r="I824" i="7"/>
  <c r="H824" i="7"/>
  <c r="J824" i="7" s="1"/>
  <c r="G824" i="7"/>
  <c r="M823" i="7"/>
  <c r="I823" i="7"/>
  <c r="H823" i="7"/>
  <c r="J823" i="7" s="1"/>
  <c r="G823" i="7"/>
  <c r="M822" i="7"/>
  <c r="I822" i="7"/>
  <c r="H822" i="7"/>
  <c r="J822" i="7" s="1"/>
  <c r="G822" i="7"/>
  <c r="M821" i="7"/>
  <c r="I821" i="7"/>
  <c r="H821" i="7"/>
  <c r="J821" i="7" s="1"/>
  <c r="G821" i="7"/>
  <c r="M820" i="7"/>
  <c r="I820" i="7"/>
  <c r="H820" i="7"/>
  <c r="J820" i="7" s="1"/>
  <c r="G820" i="7"/>
  <c r="M819" i="7"/>
  <c r="I819" i="7"/>
  <c r="H819" i="7"/>
  <c r="J819" i="7" s="1"/>
  <c r="G819" i="7"/>
  <c r="M818" i="7"/>
  <c r="I818" i="7"/>
  <c r="H818" i="7"/>
  <c r="J818" i="7" s="1"/>
  <c r="G818" i="7"/>
  <c r="M817" i="7"/>
  <c r="I817" i="7"/>
  <c r="H817" i="7"/>
  <c r="J817" i="7" s="1"/>
  <c r="G817" i="7"/>
  <c r="M816" i="7"/>
  <c r="I816" i="7"/>
  <c r="H816" i="7"/>
  <c r="J816" i="7" s="1"/>
  <c r="G816" i="7"/>
  <c r="M815" i="7"/>
  <c r="I815" i="7"/>
  <c r="H815" i="7"/>
  <c r="J815" i="7" s="1"/>
  <c r="G815" i="7"/>
  <c r="M814" i="7"/>
  <c r="I814" i="7"/>
  <c r="H814" i="7"/>
  <c r="J814" i="7" s="1"/>
  <c r="G814" i="7"/>
  <c r="M813" i="7"/>
  <c r="I813" i="7"/>
  <c r="H813" i="7"/>
  <c r="J813" i="7" s="1"/>
  <c r="G813" i="7"/>
  <c r="M812" i="7"/>
  <c r="I812" i="7"/>
  <c r="H812" i="7"/>
  <c r="J812" i="7" s="1"/>
  <c r="G812" i="7"/>
  <c r="M811" i="7"/>
  <c r="I811" i="7"/>
  <c r="H811" i="7"/>
  <c r="J811" i="7" s="1"/>
  <c r="G811" i="7"/>
  <c r="M810" i="7"/>
  <c r="I810" i="7"/>
  <c r="H810" i="7"/>
  <c r="J810" i="7" s="1"/>
  <c r="G810" i="7"/>
  <c r="M809" i="7"/>
  <c r="I809" i="7"/>
  <c r="H809" i="7"/>
  <c r="J809" i="7" s="1"/>
  <c r="G809" i="7"/>
  <c r="M808" i="7"/>
  <c r="I808" i="7"/>
  <c r="H808" i="7"/>
  <c r="J808" i="7" s="1"/>
  <c r="G808" i="7"/>
  <c r="M807" i="7"/>
  <c r="I807" i="7"/>
  <c r="H807" i="7"/>
  <c r="J807" i="7" s="1"/>
  <c r="G807" i="7"/>
  <c r="M806" i="7"/>
  <c r="I806" i="7"/>
  <c r="H806" i="7"/>
  <c r="J806" i="7" s="1"/>
  <c r="G806" i="7"/>
  <c r="M805" i="7"/>
  <c r="I805" i="7"/>
  <c r="H805" i="7"/>
  <c r="J805" i="7" s="1"/>
  <c r="G805" i="7"/>
  <c r="M804" i="7"/>
  <c r="I804" i="7"/>
  <c r="H804" i="7"/>
  <c r="J804" i="7" s="1"/>
  <c r="G804" i="7"/>
  <c r="M803" i="7"/>
  <c r="I803" i="7"/>
  <c r="H803" i="7"/>
  <c r="J803" i="7" s="1"/>
  <c r="G803" i="7"/>
  <c r="M802" i="7"/>
  <c r="I802" i="7"/>
  <c r="H802" i="7"/>
  <c r="J802" i="7" s="1"/>
  <c r="G802" i="7"/>
  <c r="M801" i="7"/>
  <c r="I801" i="7"/>
  <c r="H801" i="7"/>
  <c r="J801" i="7" s="1"/>
  <c r="G801" i="7"/>
  <c r="M800" i="7"/>
  <c r="I800" i="7"/>
  <c r="H800" i="7"/>
  <c r="J800" i="7" s="1"/>
  <c r="G800" i="7"/>
  <c r="M799" i="7"/>
  <c r="I799" i="7"/>
  <c r="H799" i="7"/>
  <c r="J799" i="7" s="1"/>
  <c r="G799" i="7"/>
  <c r="M798" i="7"/>
  <c r="I798" i="7"/>
  <c r="H798" i="7"/>
  <c r="J798" i="7" s="1"/>
  <c r="G798" i="7"/>
  <c r="M797" i="7"/>
  <c r="I797" i="7"/>
  <c r="H797" i="7"/>
  <c r="J797" i="7" s="1"/>
  <c r="G797" i="7"/>
  <c r="M796" i="7"/>
  <c r="I796" i="7"/>
  <c r="H796" i="7"/>
  <c r="J796" i="7" s="1"/>
  <c r="G796" i="7"/>
  <c r="M795" i="7"/>
  <c r="I795" i="7"/>
  <c r="H795" i="7"/>
  <c r="J795" i="7" s="1"/>
  <c r="G795" i="7"/>
  <c r="M794" i="7"/>
  <c r="I794" i="7"/>
  <c r="H794" i="7"/>
  <c r="J794" i="7" s="1"/>
  <c r="G794" i="7"/>
  <c r="M793" i="7"/>
  <c r="I793" i="7"/>
  <c r="H793" i="7"/>
  <c r="J793" i="7" s="1"/>
  <c r="G793" i="7"/>
  <c r="M792" i="7"/>
  <c r="I792" i="7"/>
  <c r="H792" i="7"/>
  <c r="J792" i="7" s="1"/>
  <c r="G792" i="7"/>
  <c r="M791" i="7"/>
  <c r="I791" i="7"/>
  <c r="H791" i="7"/>
  <c r="J791" i="7" s="1"/>
  <c r="G791" i="7"/>
  <c r="M790" i="7"/>
  <c r="I790" i="7"/>
  <c r="H790" i="7"/>
  <c r="J790" i="7" s="1"/>
  <c r="G790" i="7"/>
  <c r="M789" i="7"/>
  <c r="I789" i="7"/>
  <c r="H789" i="7"/>
  <c r="J789" i="7" s="1"/>
  <c r="G789" i="7"/>
  <c r="M788" i="7"/>
  <c r="I788" i="7"/>
  <c r="H788" i="7"/>
  <c r="J788" i="7" s="1"/>
  <c r="G788" i="7"/>
  <c r="M787" i="7"/>
  <c r="I787" i="7"/>
  <c r="H787" i="7"/>
  <c r="J787" i="7" s="1"/>
  <c r="G787" i="7"/>
  <c r="M786" i="7"/>
  <c r="I786" i="7"/>
  <c r="H786" i="7"/>
  <c r="J786" i="7" s="1"/>
  <c r="G786" i="7"/>
  <c r="M785" i="7"/>
  <c r="I785" i="7"/>
  <c r="H785" i="7"/>
  <c r="J785" i="7" s="1"/>
  <c r="G785" i="7"/>
  <c r="M784" i="7"/>
  <c r="I784" i="7"/>
  <c r="H784" i="7"/>
  <c r="J784" i="7" s="1"/>
  <c r="G784" i="7"/>
  <c r="M783" i="7"/>
  <c r="I783" i="7"/>
  <c r="H783" i="7"/>
  <c r="J783" i="7" s="1"/>
  <c r="G783" i="7"/>
  <c r="M782" i="7"/>
  <c r="I782" i="7"/>
  <c r="H782" i="7"/>
  <c r="J782" i="7" s="1"/>
  <c r="G782" i="7"/>
  <c r="M781" i="7"/>
  <c r="I781" i="7"/>
  <c r="H781" i="7"/>
  <c r="J781" i="7" s="1"/>
  <c r="G781" i="7"/>
  <c r="M780" i="7"/>
  <c r="I780" i="7"/>
  <c r="H780" i="7"/>
  <c r="J780" i="7" s="1"/>
  <c r="G780" i="7"/>
  <c r="M779" i="7"/>
  <c r="I779" i="7"/>
  <c r="H779" i="7"/>
  <c r="J779" i="7" s="1"/>
  <c r="G779" i="7"/>
  <c r="M778" i="7"/>
  <c r="I778" i="7"/>
  <c r="H778" i="7"/>
  <c r="J778" i="7" s="1"/>
  <c r="G778" i="7"/>
  <c r="M777" i="7"/>
  <c r="I777" i="7"/>
  <c r="H777" i="7"/>
  <c r="J777" i="7" s="1"/>
  <c r="G777" i="7"/>
  <c r="M776" i="7"/>
  <c r="I776" i="7"/>
  <c r="H776" i="7"/>
  <c r="J776" i="7" s="1"/>
  <c r="G776" i="7"/>
  <c r="M775" i="7"/>
  <c r="I775" i="7"/>
  <c r="H775" i="7"/>
  <c r="J775" i="7" s="1"/>
  <c r="G775" i="7"/>
  <c r="M774" i="7"/>
  <c r="I774" i="7"/>
  <c r="H774" i="7"/>
  <c r="J774" i="7" s="1"/>
  <c r="G774" i="7"/>
  <c r="M773" i="7"/>
  <c r="I773" i="7"/>
  <c r="H773" i="7"/>
  <c r="J773" i="7" s="1"/>
  <c r="G773" i="7"/>
  <c r="M772" i="7"/>
  <c r="I772" i="7"/>
  <c r="H772" i="7"/>
  <c r="J772" i="7" s="1"/>
  <c r="G772" i="7"/>
  <c r="M771" i="7"/>
  <c r="I771" i="7"/>
  <c r="H771" i="7"/>
  <c r="J771" i="7" s="1"/>
  <c r="G771" i="7"/>
  <c r="M770" i="7"/>
  <c r="I770" i="7"/>
  <c r="H770" i="7"/>
  <c r="J770" i="7" s="1"/>
  <c r="G770" i="7"/>
  <c r="M769" i="7"/>
  <c r="I769" i="7"/>
  <c r="H769" i="7"/>
  <c r="J769" i="7" s="1"/>
  <c r="G769" i="7"/>
  <c r="M768" i="7"/>
  <c r="I768" i="7"/>
  <c r="H768" i="7"/>
  <c r="J768" i="7" s="1"/>
  <c r="G768" i="7"/>
  <c r="M767" i="7"/>
  <c r="I767" i="7"/>
  <c r="H767" i="7"/>
  <c r="J767" i="7" s="1"/>
  <c r="G767" i="7"/>
  <c r="M766" i="7"/>
  <c r="I766" i="7"/>
  <c r="H766" i="7"/>
  <c r="J766" i="7" s="1"/>
  <c r="G766" i="7"/>
  <c r="M765" i="7"/>
  <c r="I765" i="7"/>
  <c r="H765" i="7"/>
  <c r="J765" i="7" s="1"/>
  <c r="G765" i="7"/>
  <c r="M764" i="7"/>
  <c r="I764" i="7"/>
  <c r="H764" i="7"/>
  <c r="J764" i="7" s="1"/>
  <c r="G764" i="7"/>
  <c r="M763" i="7"/>
  <c r="I763" i="7"/>
  <c r="H763" i="7"/>
  <c r="J763" i="7" s="1"/>
  <c r="G763" i="7"/>
  <c r="M762" i="7"/>
  <c r="I762" i="7"/>
  <c r="H762" i="7"/>
  <c r="J762" i="7" s="1"/>
  <c r="G762" i="7"/>
  <c r="M761" i="7"/>
  <c r="I761" i="7"/>
  <c r="H761" i="7"/>
  <c r="J761" i="7" s="1"/>
  <c r="G761" i="7"/>
  <c r="M760" i="7"/>
  <c r="I760" i="7"/>
  <c r="H760" i="7"/>
  <c r="J760" i="7" s="1"/>
  <c r="G760" i="7"/>
  <c r="M759" i="7"/>
  <c r="I759" i="7"/>
  <c r="H759" i="7"/>
  <c r="J759" i="7" s="1"/>
  <c r="G759" i="7"/>
  <c r="M758" i="7"/>
  <c r="I758" i="7"/>
  <c r="H758" i="7"/>
  <c r="J758" i="7" s="1"/>
  <c r="G758" i="7"/>
  <c r="M757" i="7"/>
  <c r="I757" i="7"/>
  <c r="H757" i="7"/>
  <c r="J757" i="7" s="1"/>
  <c r="G757" i="7"/>
  <c r="M756" i="7"/>
  <c r="I756" i="7"/>
  <c r="H756" i="7"/>
  <c r="J756" i="7" s="1"/>
  <c r="G756" i="7"/>
  <c r="M755" i="7"/>
  <c r="I755" i="7"/>
  <c r="H755" i="7"/>
  <c r="J755" i="7" s="1"/>
  <c r="G755" i="7"/>
  <c r="M754" i="7"/>
  <c r="I754" i="7"/>
  <c r="H754" i="7"/>
  <c r="J754" i="7" s="1"/>
  <c r="G754" i="7"/>
  <c r="M753" i="7"/>
  <c r="I753" i="7"/>
  <c r="H753" i="7"/>
  <c r="J753" i="7" s="1"/>
  <c r="G753" i="7"/>
  <c r="M752" i="7"/>
  <c r="I752" i="7"/>
  <c r="H752" i="7"/>
  <c r="J752" i="7" s="1"/>
  <c r="G752" i="7"/>
  <c r="M751" i="7"/>
  <c r="I751" i="7"/>
  <c r="H751" i="7"/>
  <c r="J751" i="7" s="1"/>
  <c r="G751" i="7"/>
  <c r="M750" i="7"/>
  <c r="I750" i="7"/>
  <c r="H750" i="7"/>
  <c r="J750" i="7" s="1"/>
  <c r="G750" i="7"/>
  <c r="M749" i="7"/>
  <c r="I749" i="7"/>
  <c r="H749" i="7"/>
  <c r="J749" i="7" s="1"/>
  <c r="G749" i="7"/>
  <c r="M748" i="7"/>
  <c r="I748" i="7"/>
  <c r="H748" i="7"/>
  <c r="J748" i="7" s="1"/>
  <c r="G748" i="7"/>
  <c r="M747" i="7"/>
  <c r="I747" i="7"/>
  <c r="H747" i="7"/>
  <c r="J747" i="7" s="1"/>
  <c r="G747" i="7"/>
  <c r="M746" i="7"/>
  <c r="I746" i="7"/>
  <c r="H746" i="7"/>
  <c r="J746" i="7" s="1"/>
  <c r="G746" i="7"/>
  <c r="M745" i="7"/>
  <c r="I745" i="7"/>
  <c r="H745" i="7"/>
  <c r="J745" i="7" s="1"/>
  <c r="G745" i="7"/>
  <c r="M744" i="7"/>
  <c r="I744" i="7"/>
  <c r="H744" i="7"/>
  <c r="J744" i="7" s="1"/>
  <c r="G744" i="7"/>
  <c r="M743" i="7"/>
  <c r="I743" i="7"/>
  <c r="H743" i="7"/>
  <c r="J743" i="7" s="1"/>
  <c r="G743" i="7"/>
  <c r="M742" i="7"/>
  <c r="I742" i="7"/>
  <c r="H742" i="7"/>
  <c r="J742" i="7" s="1"/>
  <c r="G742" i="7"/>
  <c r="M741" i="7"/>
  <c r="I741" i="7"/>
  <c r="H741" i="7"/>
  <c r="J741" i="7" s="1"/>
  <c r="G741" i="7"/>
  <c r="M740" i="7"/>
  <c r="I740" i="7"/>
  <c r="H740" i="7"/>
  <c r="J740" i="7" s="1"/>
  <c r="G740" i="7"/>
  <c r="M739" i="7"/>
  <c r="I739" i="7"/>
  <c r="H739" i="7"/>
  <c r="J739" i="7" s="1"/>
  <c r="G739" i="7"/>
  <c r="M738" i="7"/>
  <c r="I738" i="7"/>
  <c r="H738" i="7"/>
  <c r="J738" i="7" s="1"/>
  <c r="G738" i="7"/>
  <c r="M737" i="7"/>
  <c r="I737" i="7"/>
  <c r="H737" i="7"/>
  <c r="J737" i="7" s="1"/>
  <c r="G737" i="7"/>
  <c r="M736" i="7"/>
  <c r="I736" i="7"/>
  <c r="H736" i="7"/>
  <c r="J736" i="7" s="1"/>
  <c r="G736" i="7"/>
  <c r="M735" i="7"/>
  <c r="I735" i="7"/>
  <c r="H735" i="7"/>
  <c r="J735" i="7" s="1"/>
  <c r="G735" i="7"/>
  <c r="M734" i="7"/>
  <c r="I734" i="7"/>
  <c r="H734" i="7"/>
  <c r="J734" i="7" s="1"/>
  <c r="G734" i="7"/>
  <c r="M733" i="7"/>
  <c r="I733" i="7"/>
  <c r="H733" i="7"/>
  <c r="J733" i="7" s="1"/>
  <c r="G733" i="7"/>
  <c r="M732" i="7"/>
  <c r="I732" i="7"/>
  <c r="H732" i="7"/>
  <c r="J732" i="7" s="1"/>
  <c r="G732" i="7"/>
  <c r="M731" i="7"/>
  <c r="I731" i="7"/>
  <c r="H731" i="7"/>
  <c r="J731" i="7" s="1"/>
  <c r="G731" i="7"/>
  <c r="M730" i="7"/>
  <c r="I730" i="7"/>
  <c r="H730" i="7"/>
  <c r="J730" i="7" s="1"/>
  <c r="G730" i="7"/>
  <c r="M729" i="7"/>
  <c r="I729" i="7"/>
  <c r="H729" i="7"/>
  <c r="J729" i="7" s="1"/>
  <c r="G729" i="7"/>
  <c r="M728" i="7"/>
  <c r="I728" i="7"/>
  <c r="H728" i="7"/>
  <c r="J728" i="7" s="1"/>
  <c r="G728" i="7"/>
  <c r="M727" i="7"/>
  <c r="I727" i="7"/>
  <c r="H727" i="7"/>
  <c r="J727" i="7" s="1"/>
  <c r="G727" i="7"/>
  <c r="M726" i="7"/>
  <c r="I726" i="7"/>
  <c r="H726" i="7"/>
  <c r="J726" i="7" s="1"/>
  <c r="G726" i="7"/>
  <c r="M725" i="7"/>
  <c r="I725" i="7"/>
  <c r="H725" i="7"/>
  <c r="J725" i="7" s="1"/>
  <c r="G725" i="7"/>
  <c r="M724" i="7"/>
  <c r="I724" i="7"/>
  <c r="H724" i="7"/>
  <c r="J724" i="7" s="1"/>
  <c r="G724" i="7"/>
  <c r="M723" i="7"/>
  <c r="I723" i="7"/>
  <c r="H723" i="7"/>
  <c r="J723" i="7" s="1"/>
  <c r="G723" i="7"/>
  <c r="M722" i="7"/>
  <c r="I722" i="7"/>
  <c r="H722" i="7"/>
  <c r="J722" i="7" s="1"/>
  <c r="G722" i="7"/>
  <c r="M721" i="7"/>
  <c r="I721" i="7"/>
  <c r="H721" i="7"/>
  <c r="J721" i="7" s="1"/>
  <c r="G721" i="7"/>
  <c r="M720" i="7"/>
  <c r="I720" i="7"/>
  <c r="H720" i="7"/>
  <c r="J720" i="7" s="1"/>
  <c r="G720" i="7"/>
  <c r="M719" i="7"/>
  <c r="I719" i="7"/>
  <c r="H719" i="7"/>
  <c r="J719" i="7" s="1"/>
  <c r="G719" i="7"/>
  <c r="M718" i="7"/>
  <c r="I718" i="7"/>
  <c r="H718" i="7"/>
  <c r="J718" i="7" s="1"/>
  <c r="G718" i="7"/>
  <c r="M717" i="7"/>
  <c r="I717" i="7"/>
  <c r="H717" i="7"/>
  <c r="J717" i="7" s="1"/>
  <c r="G717" i="7"/>
  <c r="M716" i="7"/>
  <c r="I716" i="7"/>
  <c r="H716" i="7"/>
  <c r="J716" i="7" s="1"/>
  <c r="G716" i="7"/>
  <c r="M715" i="7"/>
  <c r="I715" i="7"/>
  <c r="H715" i="7"/>
  <c r="J715" i="7" s="1"/>
  <c r="G715" i="7"/>
  <c r="M714" i="7"/>
  <c r="I714" i="7"/>
  <c r="H714" i="7"/>
  <c r="J714" i="7" s="1"/>
  <c r="G714" i="7"/>
  <c r="M713" i="7"/>
  <c r="I713" i="7"/>
  <c r="H713" i="7"/>
  <c r="J713" i="7" s="1"/>
  <c r="G713" i="7"/>
  <c r="M712" i="7"/>
  <c r="I712" i="7"/>
  <c r="H712" i="7"/>
  <c r="J712" i="7" s="1"/>
  <c r="G712" i="7"/>
  <c r="M711" i="7"/>
  <c r="I711" i="7"/>
  <c r="H711" i="7"/>
  <c r="J711" i="7" s="1"/>
  <c r="G711" i="7"/>
  <c r="M710" i="7"/>
  <c r="I710" i="7"/>
  <c r="H710" i="7"/>
  <c r="J710" i="7" s="1"/>
  <c r="G710" i="7"/>
  <c r="M709" i="7"/>
  <c r="I709" i="7"/>
  <c r="H709" i="7"/>
  <c r="J709" i="7" s="1"/>
  <c r="G709" i="7"/>
  <c r="M708" i="7"/>
  <c r="I708" i="7"/>
  <c r="H708" i="7"/>
  <c r="J708" i="7" s="1"/>
  <c r="G708" i="7"/>
  <c r="M707" i="7"/>
  <c r="I707" i="7"/>
  <c r="H707" i="7"/>
  <c r="J707" i="7" s="1"/>
  <c r="G707" i="7"/>
  <c r="M706" i="7"/>
  <c r="I706" i="7"/>
  <c r="H706" i="7"/>
  <c r="J706" i="7" s="1"/>
  <c r="G706" i="7"/>
  <c r="M705" i="7"/>
  <c r="I705" i="7"/>
  <c r="H705" i="7"/>
  <c r="J705" i="7" s="1"/>
  <c r="G705" i="7"/>
  <c r="M704" i="7"/>
  <c r="I704" i="7"/>
  <c r="H704" i="7"/>
  <c r="J704" i="7" s="1"/>
  <c r="G704" i="7"/>
  <c r="M703" i="7"/>
  <c r="I703" i="7"/>
  <c r="H703" i="7"/>
  <c r="J703" i="7" s="1"/>
  <c r="G703" i="7"/>
  <c r="M702" i="7"/>
  <c r="I702" i="7"/>
  <c r="H702" i="7"/>
  <c r="J702" i="7" s="1"/>
  <c r="G702" i="7"/>
  <c r="M701" i="7"/>
  <c r="I701" i="7"/>
  <c r="H701" i="7"/>
  <c r="J701" i="7" s="1"/>
  <c r="G701" i="7"/>
  <c r="M700" i="7"/>
  <c r="I700" i="7"/>
  <c r="H700" i="7"/>
  <c r="J700" i="7" s="1"/>
  <c r="G700" i="7"/>
  <c r="M699" i="7"/>
  <c r="I699" i="7"/>
  <c r="H699" i="7"/>
  <c r="J699" i="7" s="1"/>
  <c r="G699" i="7"/>
  <c r="M698" i="7"/>
  <c r="I698" i="7"/>
  <c r="H698" i="7"/>
  <c r="J698" i="7" s="1"/>
  <c r="G698" i="7"/>
  <c r="M697" i="7"/>
  <c r="I697" i="7"/>
  <c r="H697" i="7"/>
  <c r="J697" i="7" s="1"/>
  <c r="G697" i="7"/>
  <c r="M696" i="7"/>
  <c r="I696" i="7"/>
  <c r="H696" i="7"/>
  <c r="J696" i="7" s="1"/>
  <c r="G696" i="7"/>
  <c r="M695" i="7"/>
  <c r="I695" i="7"/>
  <c r="H695" i="7"/>
  <c r="J695" i="7" s="1"/>
  <c r="G695" i="7"/>
  <c r="M694" i="7"/>
  <c r="I694" i="7"/>
  <c r="H694" i="7"/>
  <c r="J694" i="7" s="1"/>
  <c r="G694" i="7"/>
  <c r="M693" i="7"/>
  <c r="I693" i="7"/>
  <c r="H693" i="7"/>
  <c r="J693" i="7" s="1"/>
  <c r="G693" i="7"/>
  <c r="M692" i="7"/>
  <c r="I692" i="7"/>
  <c r="H692" i="7"/>
  <c r="J692" i="7" s="1"/>
  <c r="G692" i="7"/>
  <c r="M691" i="7"/>
  <c r="I691" i="7"/>
  <c r="H691" i="7"/>
  <c r="J691" i="7" s="1"/>
  <c r="G691" i="7"/>
  <c r="M690" i="7"/>
  <c r="I690" i="7"/>
  <c r="H690" i="7"/>
  <c r="J690" i="7" s="1"/>
  <c r="G690" i="7"/>
  <c r="M689" i="7"/>
  <c r="I689" i="7"/>
  <c r="H689" i="7"/>
  <c r="J689" i="7" s="1"/>
  <c r="G689" i="7"/>
  <c r="M688" i="7"/>
  <c r="I688" i="7"/>
  <c r="H688" i="7"/>
  <c r="J688" i="7" s="1"/>
  <c r="G688" i="7"/>
  <c r="M687" i="7"/>
  <c r="I687" i="7"/>
  <c r="H687" i="7"/>
  <c r="J687" i="7" s="1"/>
  <c r="G687" i="7"/>
  <c r="M686" i="7"/>
  <c r="I686" i="7"/>
  <c r="H686" i="7"/>
  <c r="J686" i="7" s="1"/>
  <c r="G686" i="7"/>
  <c r="M685" i="7"/>
  <c r="I685" i="7"/>
  <c r="H685" i="7"/>
  <c r="J685" i="7" s="1"/>
  <c r="G685" i="7"/>
  <c r="M684" i="7"/>
  <c r="I684" i="7"/>
  <c r="H684" i="7"/>
  <c r="J684" i="7" s="1"/>
  <c r="G684" i="7"/>
  <c r="M683" i="7"/>
  <c r="I683" i="7"/>
  <c r="H683" i="7"/>
  <c r="J683" i="7" s="1"/>
  <c r="G683" i="7"/>
  <c r="M682" i="7"/>
  <c r="I682" i="7"/>
  <c r="H682" i="7"/>
  <c r="J682" i="7" s="1"/>
  <c r="G682" i="7"/>
  <c r="M681" i="7"/>
  <c r="I681" i="7"/>
  <c r="H681" i="7"/>
  <c r="J681" i="7" s="1"/>
  <c r="G681" i="7"/>
  <c r="M680" i="7"/>
  <c r="I680" i="7"/>
  <c r="H680" i="7"/>
  <c r="J680" i="7" s="1"/>
  <c r="G680" i="7"/>
  <c r="M679" i="7"/>
  <c r="I679" i="7"/>
  <c r="H679" i="7"/>
  <c r="J679" i="7" s="1"/>
  <c r="G679" i="7"/>
  <c r="M678" i="7"/>
  <c r="I678" i="7"/>
  <c r="H678" i="7"/>
  <c r="J678" i="7" s="1"/>
  <c r="G678" i="7"/>
  <c r="M677" i="7"/>
  <c r="I677" i="7"/>
  <c r="H677" i="7"/>
  <c r="J677" i="7" s="1"/>
  <c r="G677" i="7"/>
  <c r="M676" i="7"/>
  <c r="I676" i="7"/>
  <c r="H676" i="7"/>
  <c r="J676" i="7" s="1"/>
  <c r="G676" i="7"/>
  <c r="M675" i="7"/>
  <c r="I675" i="7"/>
  <c r="H675" i="7"/>
  <c r="J675" i="7" s="1"/>
  <c r="G675" i="7"/>
  <c r="M674" i="7"/>
  <c r="I674" i="7"/>
  <c r="H674" i="7"/>
  <c r="J674" i="7" s="1"/>
  <c r="G674" i="7"/>
  <c r="M673" i="7"/>
  <c r="I673" i="7"/>
  <c r="H673" i="7"/>
  <c r="J673" i="7" s="1"/>
  <c r="G673" i="7"/>
  <c r="M672" i="7"/>
  <c r="I672" i="7"/>
  <c r="H672" i="7"/>
  <c r="J672" i="7" s="1"/>
  <c r="G672" i="7"/>
  <c r="M671" i="7"/>
  <c r="I671" i="7"/>
  <c r="H671" i="7"/>
  <c r="J671" i="7" s="1"/>
  <c r="G671" i="7"/>
  <c r="M670" i="7"/>
  <c r="I670" i="7"/>
  <c r="H670" i="7"/>
  <c r="J670" i="7" s="1"/>
  <c r="G670" i="7"/>
  <c r="M669" i="7"/>
  <c r="I669" i="7"/>
  <c r="H669" i="7"/>
  <c r="J669" i="7" s="1"/>
  <c r="G669" i="7"/>
  <c r="M668" i="7"/>
  <c r="I668" i="7"/>
  <c r="H668" i="7"/>
  <c r="J668" i="7" s="1"/>
  <c r="G668" i="7"/>
  <c r="M667" i="7"/>
  <c r="I667" i="7"/>
  <c r="H667" i="7"/>
  <c r="J667" i="7" s="1"/>
  <c r="G667" i="7"/>
  <c r="M666" i="7"/>
  <c r="I666" i="7"/>
  <c r="H666" i="7"/>
  <c r="J666" i="7" s="1"/>
  <c r="G666" i="7"/>
  <c r="M665" i="7"/>
  <c r="I665" i="7"/>
  <c r="H665" i="7"/>
  <c r="J665" i="7" s="1"/>
  <c r="G665" i="7"/>
  <c r="M664" i="7"/>
  <c r="I664" i="7"/>
  <c r="H664" i="7"/>
  <c r="J664" i="7" s="1"/>
  <c r="G664" i="7"/>
  <c r="M663" i="7"/>
  <c r="I663" i="7"/>
  <c r="H663" i="7"/>
  <c r="J663" i="7" s="1"/>
  <c r="G663" i="7"/>
  <c r="M662" i="7"/>
  <c r="I662" i="7"/>
  <c r="H662" i="7"/>
  <c r="J662" i="7" s="1"/>
  <c r="G662" i="7"/>
  <c r="M661" i="7"/>
  <c r="I661" i="7"/>
  <c r="H661" i="7"/>
  <c r="J661" i="7" s="1"/>
  <c r="G661" i="7"/>
  <c r="M660" i="7"/>
  <c r="I660" i="7"/>
  <c r="H660" i="7"/>
  <c r="J660" i="7" s="1"/>
  <c r="G660" i="7"/>
  <c r="M659" i="7"/>
  <c r="I659" i="7"/>
  <c r="H659" i="7"/>
  <c r="J659" i="7" s="1"/>
  <c r="G659" i="7"/>
  <c r="M658" i="7"/>
  <c r="I658" i="7"/>
  <c r="H658" i="7"/>
  <c r="J658" i="7" s="1"/>
  <c r="G658" i="7"/>
  <c r="M657" i="7"/>
  <c r="I657" i="7"/>
  <c r="H657" i="7"/>
  <c r="J657" i="7" s="1"/>
  <c r="G657" i="7"/>
  <c r="M656" i="7"/>
  <c r="I656" i="7"/>
  <c r="H656" i="7"/>
  <c r="J656" i="7" s="1"/>
  <c r="G656" i="7"/>
  <c r="M655" i="7"/>
  <c r="I655" i="7"/>
  <c r="H655" i="7"/>
  <c r="J655" i="7" s="1"/>
  <c r="G655" i="7"/>
  <c r="M654" i="7"/>
  <c r="I654" i="7"/>
  <c r="H654" i="7"/>
  <c r="J654" i="7" s="1"/>
  <c r="G654" i="7"/>
  <c r="M653" i="7"/>
  <c r="I653" i="7"/>
  <c r="H653" i="7"/>
  <c r="J653" i="7" s="1"/>
  <c r="G653" i="7"/>
  <c r="M652" i="7"/>
  <c r="I652" i="7"/>
  <c r="H652" i="7"/>
  <c r="J652" i="7" s="1"/>
  <c r="G652" i="7"/>
  <c r="M651" i="7"/>
  <c r="I651" i="7"/>
  <c r="H651" i="7"/>
  <c r="J651" i="7" s="1"/>
  <c r="G651" i="7"/>
  <c r="M650" i="7"/>
  <c r="I650" i="7"/>
  <c r="H650" i="7"/>
  <c r="J650" i="7" s="1"/>
  <c r="G650" i="7"/>
  <c r="M649" i="7"/>
  <c r="I649" i="7"/>
  <c r="H649" i="7"/>
  <c r="J649" i="7" s="1"/>
  <c r="G649" i="7"/>
  <c r="M648" i="7"/>
  <c r="I648" i="7"/>
  <c r="H648" i="7"/>
  <c r="J648" i="7" s="1"/>
  <c r="G648" i="7"/>
  <c r="M647" i="7"/>
  <c r="I647" i="7"/>
  <c r="H647" i="7"/>
  <c r="J647" i="7" s="1"/>
  <c r="G647" i="7"/>
  <c r="M646" i="7"/>
  <c r="I646" i="7"/>
  <c r="H646" i="7"/>
  <c r="J646" i="7" s="1"/>
  <c r="G646" i="7"/>
  <c r="M645" i="7"/>
  <c r="I645" i="7"/>
  <c r="H645" i="7"/>
  <c r="J645" i="7" s="1"/>
  <c r="G645" i="7"/>
  <c r="M644" i="7"/>
  <c r="I644" i="7"/>
  <c r="H644" i="7"/>
  <c r="J644" i="7" s="1"/>
  <c r="G644" i="7"/>
  <c r="M643" i="7"/>
  <c r="I643" i="7"/>
  <c r="H643" i="7"/>
  <c r="J643" i="7" s="1"/>
  <c r="G643" i="7"/>
  <c r="M642" i="7"/>
  <c r="I642" i="7"/>
  <c r="H642" i="7"/>
  <c r="J642" i="7" s="1"/>
  <c r="G642" i="7"/>
  <c r="M641" i="7"/>
  <c r="I641" i="7"/>
  <c r="H641" i="7"/>
  <c r="J641" i="7" s="1"/>
  <c r="G641" i="7"/>
  <c r="M640" i="7"/>
  <c r="I640" i="7"/>
  <c r="H640" i="7"/>
  <c r="J640" i="7" s="1"/>
  <c r="G640" i="7"/>
  <c r="M639" i="7"/>
  <c r="I639" i="7"/>
  <c r="H639" i="7"/>
  <c r="J639" i="7" s="1"/>
  <c r="G639" i="7"/>
  <c r="M638" i="7"/>
  <c r="I638" i="7"/>
  <c r="H638" i="7"/>
  <c r="J638" i="7" s="1"/>
  <c r="G638" i="7"/>
  <c r="M637" i="7"/>
  <c r="I637" i="7"/>
  <c r="H637" i="7"/>
  <c r="J637" i="7" s="1"/>
  <c r="G637" i="7"/>
  <c r="M636" i="7"/>
  <c r="I636" i="7"/>
  <c r="H636" i="7"/>
  <c r="J636" i="7" s="1"/>
  <c r="G636" i="7"/>
  <c r="M635" i="7"/>
  <c r="I635" i="7"/>
  <c r="H635" i="7"/>
  <c r="J635" i="7" s="1"/>
  <c r="G635" i="7"/>
  <c r="M634" i="7"/>
  <c r="I634" i="7"/>
  <c r="H634" i="7"/>
  <c r="J634" i="7" s="1"/>
  <c r="G634" i="7"/>
  <c r="M633" i="7"/>
  <c r="I633" i="7"/>
  <c r="H633" i="7"/>
  <c r="J633" i="7" s="1"/>
  <c r="G633" i="7"/>
  <c r="M632" i="7"/>
  <c r="I632" i="7"/>
  <c r="H632" i="7"/>
  <c r="J632" i="7" s="1"/>
  <c r="G632" i="7"/>
  <c r="M631" i="7"/>
  <c r="I631" i="7"/>
  <c r="H631" i="7"/>
  <c r="J631" i="7" s="1"/>
  <c r="G631" i="7"/>
  <c r="M630" i="7"/>
  <c r="I630" i="7"/>
  <c r="H630" i="7"/>
  <c r="J630" i="7" s="1"/>
  <c r="G630" i="7"/>
  <c r="M629" i="7"/>
  <c r="I629" i="7"/>
  <c r="H629" i="7"/>
  <c r="J629" i="7" s="1"/>
  <c r="G629" i="7"/>
  <c r="M628" i="7"/>
  <c r="I628" i="7"/>
  <c r="H628" i="7"/>
  <c r="J628" i="7" s="1"/>
  <c r="G628" i="7"/>
  <c r="M627" i="7"/>
  <c r="I627" i="7"/>
  <c r="H627" i="7"/>
  <c r="J627" i="7" s="1"/>
  <c r="G627" i="7"/>
  <c r="M626" i="7"/>
  <c r="I626" i="7"/>
  <c r="H626" i="7"/>
  <c r="J626" i="7" s="1"/>
  <c r="G626" i="7"/>
  <c r="M625" i="7"/>
  <c r="I625" i="7"/>
  <c r="H625" i="7"/>
  <c r="J625" i="7" s="1"/>
  <c r="G625" i="7"/>
  <c r="M624" i="7"/>
  <c r="I624" i="7"/>
  <c r="H624" i="7"/>
  <c r="J624" i="7" s="1"/>
  <c r="G624" i="7"/>
  <c r="M623" i="7"/>
  <c r="I623" i="7"/>
  <c r="H623" i="7"/>
  <c r="J623" i="7" s="1"/>
  <c r="G623" i="7"/>
  <c r="M622" i="7"/>
  <c r="I622" i="7"/>
  <c r="H622" i="7"/>
  <c r="J622" i="7" s="1"/>
  <c r="G622" i="7"/>
  <c r="M621" i="7"/>
  <c r="I621" i="7"/>
  <c r="H621" i="7"/>
  <c r="J621" i="7" s="1"/>
  <c r="G621" i="7"/>
  <c r="M620" i="7"/>
  <c r="I620" i="7"/>
  <c r="H620" i="7"/>
  <c r="J620" i="7" s="1"/>
  <c r="G620" i="7"/>
  <c r="M619" i="7"/>
  <c r="I619" i="7"/>
  <c r="H619" i="7"/>
  <c r="J619" i="7" s="1"/>
  <c r="G619" i="7"/>
  <c r="M618" i="7"/>
  <c r="I618" i="7"/>
  <c r="H56" i="4" s="1"/>
  <c r="H618" i="7"/>
  <c r="J618" i="7" s="1"/>
  <c r="G618" i="7"/>
  <c r="M617" i="7"/>
  <c r="I617" i="7"/>
  <c r="H617" i="7"/>
  <c r="J617" i="7" s="1"/>
  <c r="G617" i="7"/>
  <c r="M616" i="7"/>
  <c r="I616" i="7"/>
  <c r="H616" i="7"/>
  <c r="J616" i="7" s="1"/>
  <c r="G616" i="7"/>
  <c r="M615" i="7"/>
  <c r="I615" i="7"/>
  <c r="H615" i="7"/>
  <c r="J615" i="7" s="1"/>
  <c r="G615" i="7"/>
  <c r="M614" i="7"/>
  <c r="I614" i="7"/>
  <c r="H614" i="7"/>
  <c r="J614" i="7" s="1"/>
  <c r="G614" i="7"/>
  <c r="M613" i="7"/>
  <c r="I613" i="7"/>
  <c r="H613" i="7"/>
  <c r="J613" i="7" s="1"/>
  <c r="G613" i="7"/>
  <c r="M612" i="7"/>
  <c r="I612" i="7"/>
  <c r="H612" i="7"/>
  <c r="J612" i="7" s="1"/>
  <c r="G612" i="7"/>
  <c r="M611" i="7"/>
  <c r="I611" i="7"/>
  <c r="H611" i="7"/>
  <c r="J611" i="7" s="1"/>
  <c r="G611" i="7"/>
  <c r="M610" i="7"/>
  <c r="I610" i="7"/>
  <c r="H610" i="7"/>
  <c r="J610" i="7" s="1"/>
  <c r="G610" i="7"/>
  <c r="M609" i="7"/>
  <c r="I609" i="7"/>
  <c r="H609" i="7"/>
  <c r="J609" i="7" s="1"/>
  <c r="G609" i="7"/>
  <c r="M608" i="7"/>
  <c r="I608" i="7"/>
  <c r="H608" i="7"/>
  <c r="J608" i="7" s="1"/>
  <c r="G608" i="7"/>
  <c r="M607" i="7"/>
  <c r="I607" i="7"/>
  <c r="H607" i="7"/>
  <c r="J607" i="7" s="1"/>
  <c r="G607" i="7"/>
  <c r="M606" i="7"/>
  <c r="I606" i="7"/>
  <c r="H606" i="7"/>
  <c r="J606" i="7" s="1"/>
  <c r="G606" i="7"/>
  <c r="M605" i="7"/>
  <c r="I605" i="7"/>
  <c r="H605" i="7"/>
  <c r="J605" i="7" s="1"/>
  <c r="G605" i="7"/>
  <c r="M604" i="7"/>
  <c r="I604" i="7"/>
  <c r="H604" i="7"/>
  <c r="J604" i="7" s="1"/>
  <c r="G604" i="7"/>
  <c r="M603" i="7"/>
  <c r="I603" i="7"/>
  <c r="H603" i="7"/>
  <c r="J603" i="7" s="1"/>
  <c r="G603" i="7"/>
  <c r="M602" i="7"/>
  <c r="I602" i="7"/>
  <c r="H602" i="7"/>
  <c r="J602" i="7" s="1"/>
  <c r="G602" i="7"/>
  <c r="M601" i="7"/>
  <c r="I601" i="7"/>
  <c r="H601" i="7"/>
  <c r="J601" i="7" s="1"/>
  <c r="G601" i="7"/>
  <c r="M600" i="7"/>
  <c r="I600" i="7"/>
  <c r="H600" i="7"/>
  <c r="J600" i="7" s="1"/>
  <c r="G600" i="7"/>
  <c r="M599" i="7"/>
  <c r="I599" i="7"/>
  <c r="H599" i="7"/>
  <c r="J599" i="7" s="1"/>
  <c r="G599" i="7"/>
  <c r="M598" i="7"/>
  <c r="I598" i="7"/>
  <c r="H598" i="7"/>
  <c r="J598" i="7" s="1"/>
  <c r="G598" i="7"/>
  <c r="M597" i="7"/>
  <c r="I597" i="7"/>
  <c r="H597" i="7"/>
  <c r="J597" i="7" s="1"/>
  <c r="G597" i="7"/>
  <c r="M596" i="7"/>
  <c r="I596" i="7"/>
  <c r="H596" i="7"/>
  <c r="J596" i="7" s="1"/>
  <c r="G596" i="7"/>
  <c r="M595" i="7"/>
  <c r="I595" i="7"/>
  <c r="H595" i="7"/>
  <c r="J595" i="7" s="1"/>
  <c r="G595" i="7"/>
  <c r="M594" i="7"/>
  <c r="I594" i="7"/>
  <c r="H594" i="7"/>
  <c r="J594" i="7" s="1"/>
  <c r="G594" i="7"/>
  <c r="M593" i="7"/>
  <c r="I593" i="7"/>
  <c r="H593" i="7"/>
  <c r="J593" i="7" s="1"/>
  <c r="G593" i="7"/>
  <c r="M592" i="7"/>
  <c r="I592" i="7"/>
  <c r="H592" i="7"/>
  <c r="J592" i="7" s="1"/>
  <c r="G592" i="7"/>
  <c r="M591" i="7"/>
  <c r="I591" i="7"/>
  <c r="H591" i="7"/>
  <c r="J591" i="7" s="1"/>
  <c r="G591" i="7"/>
  <c r="M590" i="7"/>
  <c r="I590" i="7"/>
  <c r="H590" i="7"/>
  <c r="J590" i="7" s="1"/>
  <c r="G590" i="7"/>
  <c r="M589" i="7"/>
  <c r="I589" i="7"/>
  <c r="H589" i="7"/>
  <c r="J589" i="7" s="1"/>
  <c r="G589" i="7"/>
  <c r="M588" i="7"/>
  <c r="I588" i="7"/>
  <c r="H588" i="7"/>
  <c r="J588" i="7" s="1"/>
  <c r="G588" i="7"/>
  <c r="M587" i="7"/>
  <c r="I587" i="7"/>
  <c r="H587" i="7"/>
  <c r="J587" i="7" s="1"/>
  <c r="G587" i="7"/>
  <c r="M586" i="7"/>
  <c r="I586" i="7"/>
  <c r="H586" i="7"/>
  <c r="J586" i="7" s="1"/>
  <c r="G586" i="7"/>
  <c r="M585" i="7"/>
  <c r="I585" i="7"/>
  <c r="H585" i="7"/>
  <c r="J585" i="7" s="1"/>
  <c r="G585" i="7"/>
  <c r="M584" i="7"/>
  <c r="I584" i="7"/>
  <c r="H584" i="7"/>
  <c r="J584" i="7" s="1"/>
  <c r="G584" i="7"/>
  <c r="M583" i="7"/>
  <c r="I583" i="7"/>
  <c r="H583" i="7"/>
  <c r="J583" i="7" s="1"/>
  <c r="G583" i="7"/>
  <c r="M582" i="7"/>
  <c r="I582" i="7"/>
  <c r="H582" i="7"/>
  <c r="J582" i="7" s="1"/>
  <c r="G582" i="7"/>
  <c r="M581" i="7"/>
  <c r="I581" i="7"/>
  <c r="H581" i="7"/>
  <c r="J581" i="7" s="1"/>
  <c r="G581" i="7"/>
  <c r="M580" i="7"/>
  <c r="I580" i="7"/>
  <c r="H580" i="7"/>
  <c r="J580" i="7" s="1"/>
  <c r="G580" i="7"/>
  <c r="M579" i="7"/>
  <c r="I579" i="7"/>
  <c r="H579" i="7"/>
  <c r="J579" i="7" s="1"/>
  <c r="G579" i="7"/>
  <c r="M578" i="7"/>
  <c r="I578" i="7"/>
  <c r="H578" i="7"/>
  <c r="J578" i="7" s="1"/>
  <c r="G578" i="7"/>
  <c r="M577" i="7"/>
  <c r="I577" i="7"/>
  <c r="H577" i="7"/>
  <c r="J577" i="7" s="1"/>
  <c r="G577" i="7"/>
  <c r="M576" i="7"/>
  <c r="I576" i="7"/>
  <c r="H576" i="7"/>
  <c r="J576" i="7" s="1"/>
  <c r="G576" i="7"/>
  <c r="M575" i="7"/>
  <c r="I575" i="7"/>
  <c r="H575" i="7"/>
  <c r="J575" i="7" s="1"/>
  <c r="G575" i="7"/>
  <c r="M574" i="7"/>
  <c r="I574" i="7"/>
  <c r="H574" i="7"/>
  <c r="J574" i="7" s="1"/>
  <c r="G574" i="7"/>
  <c r="M573" i="7"/>
  <c r="I573" i="7"/>
  <c r="H573" i="7"/>
  <c r="J573" i="7" s="1"/>
  <c r="G573" i="7"/>
  <c r="M572" i="7"/>
  <c r="I572" i="7"/>
  <c r="H572" i="7"/>
  <c r="J572" i="7" s="1"/>
  <c r="G572" i="7"/>
  <c r="M571" i="7"/>
  <c r="I571" i="7"/>
  <c r="H571" i="7"/>
  <c r="J571" i="7" s="1"/>
  <c r="G571" i="7"/>
  <c r="M570" i="7"/>
  <c r="I570" i="7"/>
  <c r="H570" i="7"/>
  <c r="J570" i="7" s="1"/>
  <c r="G570" i="7"/>
  <c r="M569" i="7"/>
  <c r="I569" i="7"/>
  <c r="H569" i="7"/>
  <c r="J569" i="7" s="1"/>
  <c r="G569" i="7"/>
  <c r="M568" i="7"/>
  <c r="I568" i="7"/>
  <c r="H568" i="7"/>
  <c r="J568" i="7" s="1"/>
  <c r="G568" i="7"/>
  <c r="M567" i="7"/>
  <c r="I567" i="7"/>
  <c r="H567" i="7"/>
  <c r="J567" i="7" s="1"/>
  <c r="G567" i="7"/>
  <c r="M566" i="7"/>
  <c r="I566" i="7"/>
  <c r="H566" i="7"/>
  <c r="J566" i="7" s="1"/>
  <c r="G566" i="7"/>
  <c r="M565" i="7"/>
  <c r="I565" i="7"/>
  <c r="H565" i="7"/>
  <c r="J565" i="7" s="1"/>
  <c r="G565" i="7"/>
  <c r="M564" i="7"/>
  <c r="I564" i="7"/>
  <c r="H564" i="7"/>
  <c r="J564" i="7" s="1"/>
  <c r="G564" i="7"/>
  <c r="M563" i="7"/>
  <c r="I563" i="7"/>
  <c r="H563" i="7"/>
  <c r="J563" i="7" s="1"/>
  <c r="G563" i="7"/>
  <c r="M562" i="7"/>
  <c r="I562" i="7"/>
  <c r="H562" i="7"/>
  <c r="J562" i="7" s="1"/>
  <c r="G562" i="7"/>
  <c r="M561" i="7"/>
  <c r="I561" i="7"/>
  <c r="H561" i="7"/>
  <c r="J561" i="7" s="1"/>
  <c r="G561" i="7"/>
  <c r="M560" i="7"/>
  <c r="I560" i="7"/>
  <c r="H560" i="7"/>
  <c r="J560" i="7" s="1"/>
  <c r="G560" i="7"/>
  <c r="M559" i="7"/>
  <c r="I559" i="7"/>
  <c r="H559" i="7"/>
  <c r="J559" i="7" s="1"/>
  <c r="G559" i="7"/>
  <c r="M558" i="7"/>
  <c r="I558" i="7"/>
  <c r="H558" i="7"/>
  <c r="J558" i="7" s="1"/>
  <c r="G558" i="7"/>
  <c r="M557" i="7"/>
  <c r="I557" i="7"/>
  <c r="H557" i="7"/>
  <c r="J557" i="7" s="1"/>
  <c r="G557" i="7"/>
  <c r="M556" i="7"/>
  <c r="I556" i="7"/>
  <c r="H556" i="7"/>
  <c r="J556" i="7" s="1"/>
  <c r="G556" i="7"/>
  <c r="M555" i="7"/>
  <c r="I555" i="7"/>
  <c r="H555" i="7"/>
  <c r="J555" i="7" s="1"/>
  <c r="G555" i="7"/>
  <c r="M554" i="7"/>
  <c r="I554" i="7"/>
  <c r="H554" i="7"/>
  <c r="J554" i="7" s="1"/>
  <c r="G554" i="7"/>
  <c r="M553" i="7"/>
  <c r="I553" i="7"/>
  <c r="H553" i="7"/>
  <c r="J553" i="7" s="1"/>
  <c r="G553" i="7"/>
  <c r="M552" i="7"/>
  <c r="I552" i="7"/>
  <c r="H552" i="7"/>
  <c r="J552" i="7" s="1"/>
  <c r="G552" i="7"/>
  <c r="M551" i="7"/>
  <c r="I551" i="7"/>
  <c r="H551" i="7"/>
  <c r="J551" i="7" s="1"/>
  <c r="G551" i="7"/>
  <c r="M550" i="7"/>
  <c r="I550" i="7"/>
  <c r="H550" i="7"/>
  <c r="J550" i="7" s="1"/>
  <c r="G550" i="7"/>
  <c r="M549" i="7"/>
  <c r="I549" i="7"/>
  <c r="H549" i="7"/>
  <c r="J549" i="7" s="1"/>
  <c r="G549" i="7"/>
  <c r="M548" i="7"/>
  <c r="I548" i="7"/>
  <c r="H548" i="7"/>
  <c r="J548" i="7" s="1"/>
  <c r="G548" i="7"/>
  <c r="M547" i="7"/>
  <c r="I547" i="7"/>
  <c r="H547" i="7"/>
  <c r="J547" i="7" s="1"/>
  <c r="G547" i="7"/>
  <c r="M546" i="7"/>
  <c r="I546" i="7"/>
  <c r="H546" i="7"/>
  <c r="J546" i="7" s="1"/>
  <c r="G546" i="7"/>
  <c r="M545" i="7"/>
  <c r="I545" i="7"/>
  <c r="H545" i="7"/>
  <c r="J545" i="7" s="1"/>
  <c r="G545" i="7"/>
  <c r="M544" i="7"/>
  <c r="I544" i="7"/>
  <c r="H544" i="7"/>
  <c r="J544" i="7" s="1"/>
  <c r="G544" i="7"/>
  <c r="M543" i="7"/>
  <c r="I543" i="7"/>
  <c r="H543" i="7"/>
  <c r="J543" i="7" s="1"/>
  <c r="G543" i="7"/>
  <c r="M542" i="7"/>
  <c r="I542" i="7"/>
  <c r="H542" i="7"/>
  <c r="J542" i="7" s="1"/>
  <c r="G542" i="7"/>
  <c r="M541" i="7"/>
  <c r="I541" i="7"/>
  <c r="H541" i="7"/>
  <c r="J541" i="7" s="1"/>
  <c r="G541" i="7"/>
  <c r="M540" i="7"/>
  <c r="I540" i="7"/>
  <c r="H540" i="7"/>
  <c r="J540" i="7" s="1"/>
  <c r="G540" i="7"/>
  <c r="M539" i="7"/>
  <c r="I539" i="7"/>
  <c r="H539" i="7"/>
  <c r="J539" i="7" s="1"/>
  <c r="G539" i="7"/>
  <c r="M538" i="7"/>
  <c r="I538" i="7"/>
  <c r="H538" i="7"/>
  <c r="J538" i="7" s="1"/>
  <c r="G538" i="7"/>
  <c r="M537" i="7"/>
  <c r="I537" i="7"/>
  <c r="H537" i="7"/>
  <c r="J537" i="7" s="1"/>
  <c r="G537" i="7"/>
  <c r="M536" i="7"/>
  <c r="I536" i="7"/>
  <c r="H536" i="7"/>
  <c r="J536" i="7" s="1"/>
  <c r="G536" i="7"/>
  <c r="M535" i="7"/>
  <c r="I535" i="7"/>
  <c r="H535" i="7"/>
  <c r="J535" i="7" s="1"/>
  <c r="G535" i="7"/>
  <c r="M534" i="7"/>
  <c r="I534" i="7"/>
  <c r="H534" i="7"/>
  <c r="J534" i="7" s="1"/>
  <c r="G534" i="7"/>
  <c r="M533" i="7"/>
  <c r="I533" i="7"/>
  <c r="H533" i="7"/>
  <c r="J533" i="7" s="1"/>
  <c r="G533" i="7"/>
  <c r="M532" i="7"/>
  <c r="I532" i="7"/>
  <c r="H532" i="7"/>
  <c r="J532" i="7" s="1"/>
  <c r="G532" i="7"/>
  <c r="M531" i="7"/>
  <c r="I531" i="7"/>
  <c r="H531" i="7"/>
  <c r="J531" i="7" s="1"/>
  <c r="G531" i="7"/>
  <c r="M530" i="7"/>
  <c r="I530" i="7"/>
  <c r="H530" i="7"/>
  <c r="J530" i="7" s="1"/>
  <c r="G530" i="7"/>
  <c r="M529" i="7"/>
  <c r="I529" i="7"/>
  <c r="H529" i="7"/>
  <c r="J529" i="7" s="1"/>
  <c r="G529" i="7"/>
  <c r="M528" i="7"/>
  <c r="I528" i="7"/>
  <c r="H528" i="7"/>
  <c r="J528" i="7" s="1"/>
  <c r="G528" i="7"/>
  <c r="M527" i="7"/>
  <c r="I527" i="7"/>
  <c r="H527" i="7"/>
  <c r="J527" i="7" s="1"/>
  <c r="G527" i="7"/>
  <c r="M526" i="7"/>
  <c r="I526" i="7"/>
  <c r="H526" i="7"/>
  <c r="J526" i="7" s="1"/>
  <c r="G526" i="7"/>
  <c r="M525" i="7"/>
  <c r="I525" i="7"/>
  <c r="H525" i="7"/>
  <c r="J525" i="7" s="1"/>
  <c r="G525" i="7"/>
  <c r="M524" i="7"/>
  <c r="I524" i="7"/>
  <c r="H524" i="7"/>
  <c r="J524" i="7" s="1"/>
  <c r="G524" i="7"/>
  <c r="M523" i="7"/>
  <c r="I523" i="7"/>
  <c r="H523" i="7"/>
  <c r="J523" i="7" s="1"/>
  <c r="G523" i="7"/>
  <c r="M522" i="7"/>
  <c r="I522" i="7"/>
  <c r="H522" i="7"/>
  <c r="J522" i="7" s="1"/>
  <c r="G522" i="7"/>
  <c r="M521" i="7"/>
  <c r="I521" i="7"/>
  <c r="H521" i="7"/>
  <c r="J521" i="7" s="1"/>
  <c r="G521" i="7"/>
  <c r="M520" i="7"/>
  <c r="I520" i="7"/>
  <c r="H520" i="7"/>
  <c r="J520" i="7" s="1"/>
  <c r="G520" i="7"/>
  <c r="M519" i="7"/>
  <c r="I519" i="7"/>
  <c r="H519" i="7"/>
  <c r="J519" i="7" s="1"/>
  <c r="G519" i="7"/>
  <c r="M518" i="7"/>
  <c r="I518" i="7"/>
  <c r="H518" i="7"/>
  <c r="J518" i="7" s="1"/>
  <c r="G518" i="7"/>
  <c r="M517" i="7"/>
  <c r="I517" i="7"/>
  <c r="H517" i="7"/>
  <c r="J517" i="7" s="1"/>
  <c r="G517" i="7"/>
  <c r="M516" i="7"/>
  <c r="I516" i="7"/>
  <c r="H516" i="7"/>
  <c r="J516" i="7" s="1"/>
  <c r="G516" i="7"/>
  <c r="M515" i="7"/>
  <c r="I515" i="7"/>
  <c r="H515" i="7"/>
  <c r="J515" i="7" s="1"/>
  <c r="G515" i="7"/>
  <c r="M514" i="7"/>
  <c r="I514" i="7"/>
  <c r="H514" i="7"/>
  <c r="J514" i="7" s="1"/>
  <c r="G514" i="7"/>
  <c r="M513" i="7"/>
  <c r="I513" i="7"/>
  <c r="H513" i="7"/>
  <c r="J513" i="7" s="1"/>
  <c r="G513" i="7"/>
  <c r="M512" i="7"/>
  <c r="I512" i="7"/>
  <c r="H512" i="7"/>
  <c r="J512" i="7" s="1"/>
  <c r="G512" i="7"/>
  <c r="M511" i="7"/>
  <c r="I511" i="7"/>
  <c r="H511" i="7"/>
  <c r="J511" i="7" s="1"/>
  <c r="G511" i="7"/>
  <c r="M510" i="7"/>
  <c r="I510" i="7"/>
  <c r="H510" i="7"/>
  <c r="J510" i="7" s="1"/>
  <c r="G510" i="7"/>
  <c r="M509" i="7"/>
  <c r="I509" i="7"/>
  <c r="H509" i="7"/>
  <c r="J509" i="7" s="1"/>
  <c r="G509" i="7"/>
  <c r="M508" i="7"/>
  <c r="I508" i="7"/>
  <c r="H508" i="7"/>
  <c r="J508" i="7" s="1"/>
  <c r="G508" i="7"/>
  <c r="M507" i="7"/>
  <c r="I507" i="7"/>
  <c r="H507" i="7"/>
  <c r="J507" i="7" s="1"/>
  <c r="G507" i="7"/>
  <c r="M506" i="7"/>
  <c r="I506" i="7"/>
  <c r="H506" i="7"/>
  <c r="J506" i="7" s="1"/>
  <c r="G506" i="7"/>
  <c r="M505" i="7"/>
  <c r="I505" i="7"/>
  <c r="H505" i="7"/>
  <c r="J505" i="7" s="1"/>
  <c r="G505" i="7"/>
  <c r="M504" i="7"/>
  <c r="I504" i="7"/>
  <c r="H504" i="7"/>
  <c r="J504" i="7" s="1"/>
  <c r="G504" i="7"/>
  <c r="M503" i="7"/>
  <c r="I503" i="7"/>
  <c r="H503" i="7"/>
  <c r="J503" i="7" s="1"/>
  <c r="G503" i="7"/>
  <c r="M502" i="7"/>
  <c r="I502" i="7"/>
  <c r="H502" i="7"/>
  <c r="J502" i="7" s="1"/>
  <c r="G502" i="7"/>
  <c r="M501" i="7"/>
  <c r="I501" i="7"/>
  <c r="H501" i="7"/>
  <c r="J501" i="7" s="1"/>
  <c r="G501" i="7"/>
  <c r="M500" i="7"/>
  <c r="I500" i="7"/>
  <c r="H500" i="7"/>
  <c r="J500" i="7" s="1"/>
  <c r="G500" i="7"/>
  <c r="M499" i="7"/>
  <c r="I499" i="7"/>
  <c r="H499" i="7"/>
  <c r="J499" i="7" s="1"/>
  <c r="G499" i="7"/>
  <c r="M498" i="7"/>
  <c r="I498" i="7"/>
  <c r="H498" i="7"/>
  <c r="J498" i="7" s="1"/>
  <c r="G498" i="7"/>
  <c r="M497" i="7"/>
  <c r="I497" i="7"/>
  <c r="H497" i="7"/>
  <c r="J497" i="7" s="1"/>
  <c r="G497" i="7"/>
  <c r="M496" i="7"/>
  <c r="I496" i="7"/>
  <c r="H496" i="7"/>
  <c r="J496" i="7" s="1"/>
  <c r="G496" i="7"/>
  <c r="M495" i="7"/>
  <c r="I495" i="7"/>
  <c r="H495" i="7"/>
  <c r="J495" i="7" s="1"/>
  <c r="G495" i="7"/>
  <c r="M494" i="7"/>
  <c r="I494" i="7"/>
  <c r="H494" i="7"/>
  <c r="J494" i="7" s="1"/>
  <c r="G494" i="7"/>
  <c r="M493" i="7"/>
  <c r="I493" i="7"/>
  <c r="H493" i="7"/>
  <c r="J493" i="7" s="1"/>
  <c r="G493" i="7"/>
  <c r="M492" i="7"/>
  <c r="I492" i="7"/>
  <c r="H492" i="7"/>
  <c r="J492" i="7" s="1"/>
  <c r="G492" i="7"/>
  <c r="M491" i="7"/>
  <c r="I491" i="7"/>
  <c r="H491" i="7"/>
  <c r="J491" i="7" s="1"/>
  <c r="G491" i="7"/>
  <c r="M490" i="7"/>
  <c r="I490" i="7"/>
  <c r="H490" i="7"/>
  <c r="J490" i="7" s="1"/>
  <c r="G490" i="7"/>
  <c r="M489" i="7"/>
  <c r="I489" i="7"/>
  <c r="H489" i="7"/>
  <c r="J489" i="7" s="1"/>
  <c r="G489" i="7"/>
  <c r="M488" i="7"/>
  <c r="I488" i="7"/>
  <c r="H21" i="4" s="1"/>
  <c r="H488" i="7"/>
  <c r="J488" i="7" s="1"/>
  <c r="G488" i="7"/>
  <c r="M487" i="7"/>
  <c r="I487" i="7"/>
  <c r="H487" i="7"/>
  <c r="J487" i="7" s="1"/>
  <c r="G487" i="7"/>
  <c r="M486" i="7"/>
  <c r="I486" i="7"/>
  <c r="H486" i="7"/>
  <c r="J486" i="7" s="1"/>
  <c r="G486" i="7"/>
  <c r="M485" i="7"/>
  <c r="I485" i="7"/>
  <c r="H485" i="7"/>
  <c r="J485" i="7" s="1"/>
  <c r="G485" i="7"/>
  <c r="M484" i="7"/>
  <c r="I484" i="7"/>
  <c r="H484" i="7"/>
  <c r="J484" i="7" s="1"/>
  <c r="G484" i="7"/>
  <c r="M483" i="7"/>
  <c r="I483" i="7"/>
  <c r="H483" i="7"/>
  <c r="J483" i="7" s="1"/>
  <c r="G483" i="7"/>
  <c r="M482" i="7"/>
  <c r="I482" i="7"/>
  <c r="H482" i="7"/>
  <c r="J482" i="7" s="1"/>
  <c r="G482" i="7"/>
  <c r="M481" i="7"/>
  <c r="I481" i="7"/>
  <c r="H84" i="4" s="1"/>
  <c r="H481" i="7"/>
  <c r="J481" i="7" s="1"/>
  <c r="G481" i="7"/>
  <c r="M480" i="7"/>
  <c r="I480" i="7"/>
  <c r="H480" i="7"/>
  <c r="J480" i="7" s="1"/>
  <c r="G480" i="7"/>
  <c r="M479" i="7"/>
  <c r="I479" i="7"/>
  <c r="H479" i="7"/>
  <c r="J479" i="7" s="1"/>
  <c r="G479" i="7"/>
  <c r="M478" i="7"/>
  <c r="I478" i="7"/>
  <c r="H478" i="7"/>
  <c r="J478" i="7" s="1"/>
  <c r="G478" i="7"/>
  <c r="M477" i="7"/>
  <c r="I477" i="7"/>
  <c r="H477" i="7"/>
  <c r="J477" i="7" s="1"/>
  <c r="G477" i="7"/>
  <c r="M476" i="7"/>
  <c r="I476" i="7"/>
  <c r="H476" i="7"/>
  <c r="J476" i="7" s="1"/>
  <c r="G476" i="7"/>
  <c r="M475" i="7"/>
  <c r="I475" i="7"/>
  <c r="H475" i="7"/>
  <c r="J475" i="7" s="1"/>
  <c r="G475" i="7"/>
  <c r="M474" i="7"/>
  <c r="I474" i="7"/>
  <c r="H474" i="7"/>
  <c r="J474" i="7" s="1"/>
  <c r="G474" i="7"/>
  <c r="M473" i="7"/>
  <c r="I473" i="7"/>
  <c r="H473" i="7"/>
  <c r="J473" i="7" s="1"/>
  <c r="G473" i="7"/>
  <c r="M472" i="7"/>
  <c r="I472" i="7"/>
  <c r="H472" i="7"/>
  <c r="J472" i="7" s="1"/>
  <c r="G472" i="7"/>
  <c r="M471" i="7"/>
  <c r="I471" i="7"/>
  <c r="H471" i="7"/>
  <c r="J471" i="7" s="1"/>
  <c r="G471" i="7"/>
  <c r="M470" i="7"/>
  <c r="I470" i="7"/>
  <c r="H470" i="7"/>
  <c r="J470" i="7" s="1"/>
  <c r="G470" i="7"/>
  <c r="M469" i="7"/>
  <c r="I469" i="7"/>
  <c r="H469" i="7"/>
  <c r="J469" i="7" s="1"/>
  <c r="G469" i="7"/>
  <c r="M468" i="7"/>
  <c r="I468" i="7"/>
  <c r="H468" i="7"/>
  <c r="J468" i="7" s="1"/>
  <c r="G468" i="7"/>
  <c r="M467" i="7"/>
  <c r="I467" i="7"/>
  <c r="H467" i="7"/>
  <c r="J467" i="7" s="1"/>
  <c r="G467" i="7"/>
  <c r="M466" i="7"/>
  <c r="I466" i="7"/>
  <c r="H466" i="7"/>
  <c r="J466" i="7" s="1"/>
  <c r="G466" i="7"/>
  <c r="M465" i="7"/>
  <c r="I465" i="7"/>
  <c r="H465" i="7"/>
  <c r="J465" i="7" s="1"/>
  <c r="G465" i="7"/>
  <c r="M464" i="7"/>
  <c r="I464" i="7"/>
  <c r="H464" i="7"/>
  <c r="J464" i="7" s="1"/>
  <c r="G464" i="7"/>
  <c r="M463" i="7"/>
  <c r="I463" i="7"/>
  <c r="H463" i="7"/>
  <c r="J463" i="7" s="1"/>
  <c r="G463" i="7"/>
  <c r="M462" i="7"/>
  <c r="I462" i="7"/>
  <c r="H462" i="7"/>
  <c r="J462" i="7" s="1"/>
  <c r="G462" i="7"/>
  <c r="M461" i="7"/>
  <c r="I461" i="7"/>
  <c r="H461" i="7"/>
  <c r="J461" i="7" s="1"/>
  <c r="G461" i="7"/>
  <c r="M460" i="7"/>
  <c r="I460" i="7"/>
  <c r="H460" i="7"/>
  <c r="J460" i="7" s="1"/>
  <c r="G460" i="7"/>
  <c r="M459" i="7"/>
  <c r="I459" i="7"/>
  <c r="H459" i="7"/>
  <c r="J459" i="7" s="1"/>
  <c r="G459" i="7"/>
  <c r="M458" i="7"/>
  <c r="I458" i="7"/>
  <c r="H458" i="7"/>
  <c r="J458" i="7" s="1"/>
  <c r="G458" i="7"/>
  <c r="M457" i="7"/>
  <c r="I457" i="7"/>
  <c r="H457" i="7"/>
  <c r="J457" i="7" s="1"/>
  <c r="G457" i="7"/>
  <c r="M456" i="7"/>
  <c r="I456" i="7"/>
  <c r="H456" i="7"/>
  <c r="J456" i="7" s="1"/>
  <c r="G456" i="7"/>
  <c r="M455" i="7"/>
  <c r="I455" i="7"/>
  <c r="H455" i="7"/>
  <c r="J455" i="7" s="1"/>
  <c r="G455" i="7"/>
  <c r="M454" i="7"/>
  <c r="I454" i="7"/>
  <c r="H454" i="7"/>
  <c r="J454" i="7" s="1"/>
  <c r="G454" i="7"/>
  <c r="M453" i="7"/>
  <c r="I453" i="7"/>
  <c r="H453" i="7"/>
  <c r="J453" i="7" s="1"/>
  <c r="G453" i="7"/>
  <c r="M452" i="7"/>
  <c r="I452" i="7"/>
  <c r="H452" i="7"/>
  <c r="J452" i="7" s="1"/>
  <c r="G452" i="7"/>
  <c r="M451" i="7"/>
  <c r="I451" i="7"/>
  <c r="H451" i="7"/>
  <c r="J451" i="7" s="1"/>
  <c r="G451" i="7"/>
  <c r="M450" i="7"/>
  <c r="I450" i="7"/>
  <c r="H450" i="7"/>
  <c r="J450" i="7" s="1"/>
  <c r="G450" i="7"/>
  <c r="M449" i="7"/>
  <c r="I449" i="7"/>
  <c r="H449" i="7"/>
  <c r="J449" i="7" s="1"/>
  <c r="G449" i="7"/>
  <c r="M448" i="7"/>
  <c r="I448" i="7"/>
  <c r="H448" i="7"/>
  <c r="J448" i="7" s="1"/>
  <c r="G448" i="7"/>
  <c r="M447" i="7"/>
  <c r="I447" i="7"/>
  <c r="H447" i="7"/>
  <c r="J447" i="7" s="1"/>
  <c r="G447" i="7"/>
  <c r="M446" i="7"/>
  <c r="I446" i="7"/>
  <c r="H446" i="7"/>
  <c r="J446" i="7" s="1"/>
  <c r="G446" i="7"/>
  <c r="M445" i="7"/>
  <c r="I445" i="7"/>
  <c r="H445" i="7"/>
  <c r="J445" i="7" s="1"/>
  <c r="G445" i="7"/>
  <c r="M444" i="7"/>
  <c r="I444" i="7"/>
  <c r="H444" i="7"/>
  <c r="J444" i="7" s="1"/>
  <c r="G444" i="7"/>
  <c r="M443" i="7"/>
  <c r="I443" i="7"/>
  <c r="H443" i="7"/>
  <c r="J443" i="7" s="1"/>
  <c r="G443" i="7"/>
  <c r="M442" i="7"/>
  <c r="I442" i="7"/>
  <c r="H442" i="7"/>
  <c r="J442" i="7" s="1"/>
  <c r="G442" i="7"/>
  <c r="M441" i="7"/>
  <c r="I441" i="7"/>
  <c r="H441" i="7"/>
  <c r="J441" i="7" s="1"/>
  <c r="G441" i="7"/>
  <c r="M440" i="7"/>
  <c r="I440" i="7"/>
  <c r="H440" i="7"/>
  <c r="J440" i="7" s="1"/>
  <c r="G440" i="7"/>
  <c r="M439" i="7"/>
  <c r="I439" i="7"/>
  <c r="H439" i="7"/>
  <c r="J439" i="7" s="1"/>
  <c r="G439" i="7"/>
  <c r="M438" i="7"/>
  <c r="I438" i="7"/>
  <c r="H438" i="7"/>
  <c r="J438" i="7" s="1"/>
  <c r="G438" i="7"/>
  <c r="M437" i="7"/>
  <c r="I437" i="7"/>
  <c r="H437" i="7"/>
  <c r="J437" i="7" s="1"/>
  <c r="G437" i="7"/>
  <c r="M436" i="7"/>
  <c r="I436" i="7"/>
  <c r="H436" i="7"/>
  <c r="J436" i="7" s="1"/>
  <c r="G436" i="7"/>
  <c r="M435" i="7"/>
  <c r="I435" i="7"/>
  <c r="H435" i="7"/>
  <c r="J435" i="7" s="1"/>
  <c r="G435" i="7"/>
  <c r="M434" i="7"/>
  <c r="I434" i="7"/>
  <c r="H434" i="7"/>
  <c r="J434" i="7" s="1"/>
  <c r="G434" i="7"/>
  <c r="M433" i="7"/>
  <c r="I433" i="7"/>
  <c r="H433" i="7"/>
  <c r="J433" i="7" s="1"/>
  <c r="G433" i="7"/>
  <c r="M432" i="7"/>
  <c r="I432" i="7"/>
  <c r="H432" i="7"/>
  <c r="J432" i="7" s="1"/>
  <c r="G432" i="7"/>
  <c r="M431" i="7"/>
  <c r="I431" i="7"/>
  <c r="H431" i="7"/>
  <c r="J431" i="7" s="1"/>
  <c r="G431" i="7"/>
  <c r="M430" i="7"/>
  <c r="I430" i="7"/>
  <c r="H430" i="7"/>
  <c r="J430" i="7" s="1"/>
  <c r="G430" i="7"/>
  <c r="M429" i="7"/>
  <c r="I429" i="7"/>
  <c r="H429" i="7"/>
  <c r="J429" i="7" s="1"/>
  <c r="G429" i="7"/>
  <c r="M428" i="7"/>
  <c r="I428" i="7"/>
  <c r="H428" i="7"/>
  <c r="J428" i="7" s="1"/>
  <c r="G428" i="7"/>
  <c r="M427" i="7"/>
  <c r="I427" i="7"/>
  <c r="H427" i="7"/>
  <c r="J427" i="7" s="1"/>
  <c r="G427" i="7"/>
  <c r="M426" i="7"/>
  <c r="I426" i="7"/>
  <c r="H426" i="7"/>
  <c r="J426" i="7" s="1"/>
  <c r="G426" i="7"/>
  <c r="M425" i="7"/>
  <c r="I425" i="7"/>
  <c r="H49" i="4" s="1"/>
  <c r="H425" i="7"/>
  <c r="J425" i="7" s="1"/>
  <c r="G425" i="7"/>
  <c r="M424" i="7"/>
  <c r="I424" i="7"/>
  <c r="H424" i="7"/>
  <c r="J424" i="7" s="1"/>
  <c r="G424" i="7"/>
  <c r="M423" i="7"/>
  <c r="I423" i="7"/>
  <c r="H423" i="7"/>
  <c r="J423" i="7" s="1"/>
  <c r="G423" i="7"/>
  <c r="M422" i="7"/>
  <c r="I422" i="7"/>
  <c r="H422" i="7"/>
  <c r="J422" i="7" s="1"/>
  <c r="G422" i="7"/>
  <c r="M421" i="7"/>
  <c r="I421" i="7"/>
  <c r="H421" i="7"/>
  <c r="J421" i="7" s="1"/>
  <c r="G421" i="7"/>
  <c r="M420" i="7"/>
  <c r="I420" i="7"/>
  <c r="H420" i="7"/>
  <c r="J420" i="7" s="1"/>
  <c r="G420" i="7"/>
  <c r="M419" i="7"/>
  <c r="I419" i="7"/>
  <c r="H419" i="7"/>
  <c r="J419" i="7" s="1"/>
  <c r="G419" i="7"/>
  <c r="M418" i="7"/>
  <c r="I418" i="7"/>
  <c r="H418" i="7"/>
  <c r="J418" i="7" s="1"/>
  <c r="G418" i="7"/>
  <c r="M417" i="7"/>
  <c r="I417" i="7"/>
  <c r="H417" i="7"/>
  <c r="J417" i="7" s="1"/>
  <c r="G417" i="7"/>
  <c r="M416" i="7"/>
  <c r="I416" i="7"/>
  <c r="H416" i="7"/>
  <c r="J416" i="7" s="1"/>
  <c r="G416" i="7"/>
  <c r="M415" i="7"/>
  <c r="I415" i="7"/>
  <c r="H415" i="7"/>
  <c r="J415" i="7" s="1"/>
  <c r="G415" i="7"/>
  <c r="M414" i="7"/>
  <c r="I414" i="7"/>
  <c r="H414" i="7"/>
  <c r="J414" i="7" s="1"/>
  <c r="G414" i="7"/>
  <c r="M413" i="7"/>
  <c r="I413" i="7"/>
  <c r="H413" i="7"/>
  <c r="J413" i="7" s="1"/>
  <c r="G413" i="7"/>
  <c r="M412" i="7"/>
  <c r="I412" i="7"/>
  <c r="H412" i="7"/>
  <c r="J412" i="7" s="1"/>
  <c r="G412" i="7"/>
  <c r="M411" i="7"/>
  <c r="I411" i="7"/>
  <c r="H411" i="7"/>
  <c r="J411" i="7" s="1"/>
  <c r="G411" i="7"/>
  <c r="M410" i="7"/>
  <c r="I410" i="7"/>
  <c r="H410" i="7"/>
  <c r="J410" i="7" s="1"/>
  <c r="G410" i="7"/>
  <c r="M409" i="7"/>
  <c r="I409" i="7"/>
  <c r="H409" i="7"/>
  <c r="J409" i="7" s="1"/>
  <c r="G409" i="7"/>
  <c r="M408" i="7"/>
  <c r="I408" i="7"/>
  <c r="H408" i="7"/>
  <c r="J408" i="7" s="1"/>
  <c r="G408" i="7"/>
  <c r="M407" i="7"/>
  <c r="I407" i="7"/>
  <c r="H407" i="7"/>
  <c r="J407" i="7" s="1"/>
  <c r="G407" i="7"/>
  <c r="M406" i="7"/>
  <c r="I406" i="7"/>
  <c r="H406" i="7"/>
  <c r="J406" i="7" s="1"/>
  <c r="G406" i="7"/>
  <c r="M405" i="7"/>
  <c r="I405" i="7"/>
  <c r="H405" i="7"/>
  <c r="J405" i="7" s="1"/>
  <c r="G405" i="7"/>
  <c r="M404" i="7"/>
  <c r="I404" i="7"/>
  <c r="H404" i="7"/>
  <c r="J404" i="7" s="1"/>
  <c r="G404" i="7"/>
  <c r="M403" i="7"/>
  <c r="I403" i="7"/>
  <c r="H403" i="7"/>
  <c r="J403" i="7" s="1"/>
  <c r="G403" i="7"/>
  <c r="M402" i="7"/>
  <c r="I402" i="7"/>
  <c r="H402" i="7"/>
  <c r="J402" i="7" s="1"/>
  <c r="G402" i="7"/>
  <c r="M401" i="7"/>
  <c r="I401" i="7"/>
  <c r="H401" i="7"/>
  <c r="J401" i="7" s="1"/>
  <c r="G401" i="7"/>
  <c r="M400" i="7"/>
  <c r="I400" i="7"/>
  <c r="H400" i="7"/>
  <c r="J400" i="7" s="1"/>
  <c r="G400" i="7"/>
  <c r="M399" i="7"/>
  <c r="I399" i="7"/>
  <c r="H399" i="7"/>
  <c r="J399" i="7" s="1"/>
  <c r="G399" i="7"/>
  <c r="M398" i="7"/>
  <c r="I398" i="7"/>
  <c r="H398" i="7"/>
  <c r="J398" i="7" s="1"/>
  <c r="G398" i="7"/>
  <c r="M397" i="7"/>
  <c r="I397" i="7"/>
  <c r="H397" i="7"/>
  <c r="J397" i="7" s="1"/>
  <c r="G397" i="7"/>
  <c r="M396" i="7"/>
  <c r="I396" i="7"/>
  <c r="H396" i="7"/>
  <c r="J396" i="7" s="1"/>
  <c r="G396" i="7"/>
  <c r="M395" i="7"/>
  <c r="I395" i="7"/>
  <c r="H395" i="7"/>
  <c r="J395" i="7" s="1"/>
  <c r="G395" i="7"/>
  <c r="M394" i="7"/>
  <c r="I394" i="7"/>
  <c r="H394" i="7"/>
  <c r="J394" i="7" s="1"/>
  <c r="G394" i="7"/>
  <c r="M393" i="7"/>
  <c r="I393" i="7"/>
  <c r="H393" i="7"/>
  <c r="J393" i="7" s="1"/>
  <c r="G393" i="7"/>
  <c r="M392" i="7"/>
  <c r="I392" i="7"/>
  <c r="H392" i="7"/>
  <c r="J392" i="7" s="1"/>
  <c r="G392" i="7"/>
  <c r="M391" i="7"/>
  <c r="I391" i="7"/>
  <c r="H391" i="7"/>
  <c r="J391" i="7" s="1"/>
  <c r="G391" i="7"/>
  <c r="M390" i="7"/>
  <c r="I390" i="7"/>
  <c r="H390" i="7"/>
  <c r="J390" i="7" s="1"/>
  <c r="G390" i="7"/>
  <c r="M389" i="7"/>
  <c r="I389" i="7"/>
  <c r="H389" i="7"/>
  <c r="J389" i="7" s="1"/>
  <c r="G389" i="7"/>
  <c r="M388" i="7"/>
  <c r="I388" i="7"/>
  <c r="H388" i="7"/>
  <c r="J388" i="7" s="1"/>
  <c r="G388" i="7"/>
  <c r="M387" i="7"/>
  <c r="I387" i="7"/>
  <c r="H387" i="7"/>
  <c r="J387" i="7" s="1"/>
  <c r="G387" i="7"/>
  <c r="M386" i="7"/>
  <c r="I386" i="7"/>
  <c r="H386" i="7"/>
  <c r="J386" i="7" s="1"/>
  <c r="G386" i="7"/>
  <c r="M385" i="7"/>
  <c r="I385" i="7"/>
  <c r="H385" i="7"/>
  <c r="J385" i="7" s="1"/>
  <c r="G385" i="7"/>
  <c r="M384" i="7"/>
  <c r="I384" i="7"/>
  <c r="H384" i="7"/>
  <c r="J384" i="7" s="1"/>
  <c r="G384" i="7"/>
  <c r="M383" i="7"/>
  <c r="I383" i="7"/>
  <c r="H383" i="7"/>
  <c r="J383" i="7" s="1"/>
  <c r="G383" i="7"/>
  <c r="M382" i="7"/>
  <c r="I382" i="7"/>
  <c r="H382" i="7"/>
  <c r="J382" i="7" s="1"/>
  <c r="G382" i="7"/>
  <c r="M381" i="7"/>
  <c r="I381" i="7"/>
  <c r="H381" i="7"/>
  <c r="J381" i="7" s="1"/>
  <c r="G381" i="7"/>
  <c r="M380" i="7"/>
  <c r="I380" i="7"/>
  <c r="H380" i="7"/>
  <c r="J380" i="7" s="1"/>
  <c r="G380" i="7"/>
  <c r="M379" i="7"/>
  <c r="I379" i="7"/>
  <c r="H379" i="7"/>
  <c r="J379" i="7" s="1"/>
  <c r="G379" i="7"/>
  <c r="M378" i="7"/>
  <c r="I378" i="7"/>
  <c r="H378" i="7"/>
  <c r="J378" i="7" s="1"/>
  <c r="G378" i="7"/>
  <c r="M377" i="7"/>
  <c r="I377" i="7"/>
  <c r="H377" i="7"/>
  <c r="J377" i="7" s="1"/>
  <c r="G377" i="7"/>
  <c r="M376" i="7"/>
  <c r="I376" i="7"/>
  <c r="H376" i="7"/>
  <c r="J376" i="7" s="1"/>
  <c r="G376" i="7"/>
  <c r="M375" i="7"/>
  <c r="I375" i="7"/>
  <c r="H375" i="7"/>
  <c r="J375" i="7" s="1"/>
  <c r="G375" i="7"/>
  <c r="M374" i="7"/>
  <c r="I374" i="7"/>
  <c r="H374" i="7"/>
  <c r="J374" i="7" s="1"/>
  <c r="G374" i="7"/>
  <c r="M373" i="7"/>
  <c r="I373" i="7"/>
  <c r="H373" i="7"/>
  <c r="J373" i="7" s="1"/>
  <c r="G373" i="7"/>
  <c r="M372" i="7"/>
  <c r="I372" i="7"/>
  <c r="H76" i="4" s="1"/>
  <c r="H372" i="7"/>
  <c r="J372" i="7" s="1"/>
  <c r="G372" i="7"/>
  <c r="M371" i="7"/>
  <c r="I371" i="7"/>
  <c r="H371" i="7"/>
  <c r="J371" i="7" s="1"/>
  <c r="G371" i="7"/>
  <c r="M370" i="7"/>
  <c r="I370" i="7"/>
  <c r="H59" i="4" s="1"/>
  <c r="H370" i="7"/>
  <c r="J370" i="7" s="1"/>
  <c r="G370" i="7"/>
  <c r="M369" i="7"/>
  <c r="I369" i="7"/>
  <c r="H369" i="7"/>
  <c r="J369" i="7" s="1"/>
  <c r="G369" i="7"/>
  <c r="M368" i="7"/>
  <c r="I368" i="7"/>
  <c r="H368" i="7"/>
  <c r="J368" i="7" s="1"/>
  <c r="G368" i="7"/>
  <c r="M367" i="7"/>
  <c r="I367" i="7"/>
  <c r="H367" i="7"/>
  <c r="J367" i="7" s="1"/>
  <c r="G367" i="7"/>
  <c r="M366" i="7"/>
  <c r="I366" i="7"/>
  <c r="H366" i="7"/>
  <c r="J366" i="7" s="1"/>
  <c r="G366" i="7"/>
  <c r="M365" i="7"/>
  <c r="I365" i="7"/>
  <c r="H365" i="7"/>
  <c r="J365" i="7" s="1"/>
  <c r="G365" i="7"/>
  <c r="M364" i="7"/>
  <c r="I364" i="7"/>
  <c r="H364" i="7"/>
  <c r="J364" i="7" s="1"/>
  <c r="G364" i="7"/>
  <c r="M363" i="7"/>
  <c r="I363" i="7"/>
  <c r="H363" i="7"/>
  <c r="J363" i="7" s="1"/>
  <c r="G363" i="7"/>
  <c r="M362" i="7"/>
  <c r="I362" i="7"/>
  <c r="H362" i="7"/>
  <c r="J362" i="7" s="1"/>
  <c r="G362" i="7"/>
  <c r="M361" i="7"/>
  <c r="I361" i="7"/>
  <c r="H361" i="7"/>
  <c r="J361" i="7" s="1"/>
  <c r="G361" i="7"/>
  <c r="M360" i="7"/>
  <c r="I360" i="7"/>
  <c r="H360" i="7"/>
  <c r="J360" i="7" s="1"/>
  <c r="G360" i="7"/>
  <c r="M359" i="7"/>
  <c r="I359" i="7"/>
  <c r="H359" i="7"/>
  <c r="J359" i="7" s="1"/>
  <c r="G359" i="7"/>
  <c r="M358" i="7"/>
  <c r="I358" i="7"/>
  <c r="H358" i="7"/>
  <c r="J358" i="7" s="1"/>
  <c r="G358" i="7"/>
  <c r="M357" i="7"/>
  <c r="I357" i="7"/>
  <c r="H357" i="7"/>
  <c r="J357" i="7" s="1"/>
  <c r="G357" i="7"/>
  <c r="M356" i="7"/>
  <c r="I356" i="7"/>
  <c r="H356" i="7"/>
  <c r="J356" i="7" s="1"/>
  <c r="G356" i="7"/>
  <c r="M355" i="7"/>
  <c r="I355" i="7"/>
  <c r="H355" i="7"/>
  <c r="J355" i="7" s="1"/>
  <c r="G355" i="7"/>
  <c r="M354" i="7"/>
  <c r="I354" i="7"/>
  <c r="H354" i="7"/>
  <c r="J354" i="7" s="1"/>
  <c r="G354" i="7"/>
  <c r="M353" i="7"/>
  <c r="I353" i="7"/>
  <c r="H353" i="7"/>
  <c r="J353" i="7" s="1"/>
  <c r="G353" i="7"/>
  <c r="M352" i="7"/>
  <c r="I352" i="7"/>
  <c r="H352" i="7"/>
  <c r="J352" i="7" s="1"/>
  <c r="G352" i="7"/>
  <c r="M351" i="7"/>
  <c r="I351" i="7"/>
  <c r="H351" i="7"/>
  <c r="J351" i="7" s="1"/>
  <c r="G351" i="7"/>
  <c r="M350" i="7"/>
  <c r="I350" i="7"/>
  <c r="H350" i="7"/>
  <c r="J350" i="7" s="1"/>
  <c r="G350" i="7"/>
  <c r="M349" i="7"/>
  <c r="I349" i="7"/>
  <c r="H349" i="7"/>
  <c r="J349" i="7" s="1"/>
  <c r="G349" i="7"/>
  <c r="M348" i="7"/>
  <c r="I348" i="7"/>
  <c r="H348" i="7"/>
  <c r="J348" i="7" s="1"/>
  <c r="G348" i="7"/>
  <c r="M347" i="7"/>
  <c r="I347" i="7"/>
  <c r="H347" i="7"/>
  <c r="J347" i="7" s="1"/>
  <c r="G347" i="7"/>
  <c r="M346" i="7"/>
  <c r="I346" i="7"/>
  <c r="H35" i="4" s="1"/>
  <c r="H346" i="7"/>
  <c r="J346" i="7" s="1"/>
  <c r="G346" i="7"/>
  <c r="M345" i="7"/>
  <c r="I345" i="7"/>
  <c r="H345" i="7"/>
  <c r="J345" i="7" s="1"/>
  <c r="G345" i="7"/>
  <c r="M344" i="7"/>
  <c r="I344" i="7"/>
  <c r="H344" i="7"/>
  <c r="J344" i="7" s="1"/>
  <c r="G344" i="7"/>
  <c r="M343" i="7"/>
  <c r="I343" i="7"/>
  <c r="H343" i="7"/>
  <c r="J343" i="7" s="1"/>
  <c r="G343" i="7"/>
  <c r="M342" i="7"/>
  <c r="I342" i="7"/>
  <c r="H342" i="7"/>
  <c r="J342" i="7" s="1"/>
  <c r="G342" i="7"/>
  <c r="M341" i="7"/>
  <c r="I341" i="7"/>
  <c r="H341" i="7"/>
  <c r="J341" i="7" s="1"/>
  <c r="G341" i="7"/>
  <c r="M340" i="7"/>
  <c r="I340" i="7"/>
  <c r="H340" i="7"/>
  <c r="J340" i="7" s="1"/>
  <c r="G340" i="7"/>
  <c r="M339" i="7"/>
  <c r="I339" i="7"/>
  <c r="H339" i="7"/>
  <c r="J339" i="7" s="1"/>
  <c r="G339" i="7"/>
  <c r="M338" i="7"/>
  <c r="I338" i="7"/>
  <c r="H338" i="7"/>
  <c r="J338" i="7" s="1"/>
  <c r="G338" i="7"/>
  <c r="M337" i="7"/>
  <c r="I337" i="7"/>
  <c r="H337" i="7"/>
  <c r="J337" i="7" s="1"/>
  <c r="G337" i="7"/>
  <c r="M336" i="7"/>
  <c r="I336" i="7"/>
  <c r="H79" i="4" s="1"/>
  <c r="H336" i="7"/>
  <c r="J336" i="7" s="1"/>
  <c r="G336" i="7"/>
  <c r="M335" i="7"/>
  <c r="I335" i="7"/>
  <c r="H335" i="7"/>
  <c r="J335" i="7" s="1"/>
  <c r="G335" i="7"/>
  <c r="M334" i="7"/>
  <c r="I334" i="7"/>
  <c r="H334" i="7"/>
  <c r="J334" i="7" s="1"/>
  <c r="G334" i="7"/>
  <c r="M333" i="7"/>
  <c r="I333" i="7"/>
  <c r="H333" i="7"/>
  <c r="J333" i="7" s="1"/>
  <c r="G333" i="7"/>
  <c r="M332" i="7"/>
  <c r="I332" i="7"/>
  <c r="H332" i="7"/>
  <c r="J332" i="7" s="1"/>
  <c r="G332" i="7"/>
  <c r="M331" i="7"/>
  <c r="I331" i="7"/>
  <c r="H331" i="7"/>
  <c r="J331" i="7" s="1"/>
  <c r="G331" i="7"/>
  <c r="M330" i="7"/>
  <c r="I330" i="7"/>
  <c r="H330" i="7"/>
  <c r="J330" i="7" s="1"/>
  <c r="G330" i="7"/>
  <c r="M329" i="7"/>
  <c r="I329" i="7"/>
  <c r="H8" i="4" s="1"/>
  <c r="H329" i="7"/>
  <c r="J329" i="7" s="1"/>
  <c r="G329" i="7"/>
  <c r="M328" i="7"/>
  <c r="I328" i="7"/>
  <c r="H328" i="7"/>
  <c r="J328" i="7" s="1"/>
  <c r="G328" i="7"/>
  <c r="M327" i="7"/>
  <c r="I327" i="7"/>
  <c r="H327" i="7"/>
  <c r="J327" i="7" s="1"/>
  <c r="G327" i="7"/>
  <c r="M326" i="7"/>
  <c r="I326" i="7"/>
  <c r="H326" i="7"/>
  <c r="J326" i="7" s="1"/>
  <c r="G326" i="7"/>
  <c r="M325" i="7"/>
  <c r="I325" i="7"/>
  <c r="H325" i="7"/>
  <c r="J325" i="7" s="1"/>
  <c r="G325" i="7"/>
  <c r="M324" i="7"/>
  <c r="I324" i="7"/>
  <c r="H324" i="7"/>
  <c r="J324" i="7" s="1"/>
  <c r="G324" i="7"/>
  <c r="M323" i="7"/>
  <c r="I323" i="7"/>
  <c r="H323" i="7"/>
  <c r="J323" i="7" s="1"/>
  <c r="G323" i="7"/>
  <c r="M322" i="7"/>
  <c r="I322" i="7"/>
  <c r="H322" i="7"/>
  <c r="J322" i="7" s="1"/>
  <c r="G322" i="7"/>
  <c r="M321" i="7"/>
  <c r="I321" i="7"/>
  <c r="H321" i="7"/>
  <c r="J321" i="7" s="1"/>
  <c r="G321" i="7"/>
  <c r="M320" i="7"/>
  <c r="I320" i="7"/>
  <c r="H320" i="7"/>
  <c r="J320" i="7" s="1"/>
  <c r="G320" i="7"/>
  <c r="M319" i="7"/>
  <c r="I319" i="7"/>
  <c r="H319" i="7"/>
  <c r="J319" i="7" s="1"/>
  <c r="G319" i="7"/>
  <c r="M318" i="7"/>
  <c r="I318" i="7"/>
  <c r="H318" i="7"/>
  <c r="J318" i="7" s="1"/>
  <c r="G318" i="7"/>
  <c r="M317" i="7"/>
  <c r="I317" i="7"/>
  <c r="H317" i="7"/>
  <c r="J317" i="7" s="1"/>
  <c r="G317" i="7"/>
  <c r="M316" i="7"/>
  <c r="I316" i="7"/>
  <c r="H316" i="7"/>
  <c r="J316" i="7" s="1"/>
  <c r="G316" i="7"/>
  <c r="M315" i="7"/>
  <c r="I315" i="7"/>
  <c r="H315" i="7"/>
  <c r="J315" i="7" s="1"/>
  <c r="G315" i="7"/>
  <c r="M314" i="7"/>
  <c r="I314" i="7"/>
  <c r="H314" i="7"/>
  <c r="J314" i="7" s="1"/>
  <c r="G314" i="7"/>
  <c r="M313" i="7"/>
  <c r="I313" i="7"/>
  <c r="H313" i="7"/>
  <c r="J313" i="7" s="1"/>
  <c r="G313" i="7"/>
  <c r="M312" i="7"/>
  <c r="I312" i="7"/>
  <c r="H312" i="7"/>
  <c r="J312" i="7" s="1"/>
  <c r="G312" i="7"/>
  <c r="M311" i="7"/>
  <c r="I311" i="7"/>
  <c r="H311" i="7"/>
  <c r="J311" i="7" s="1"/>
  <c r="G311" i="7"/>
  <c r="M310" i="7"/>
  <c r="I310" i="7"/>
  <c r="H310" i="7"/>
  <c r="J310" i="7" s="1"/>
  <c r="G310" i="7"/>
  <c r="M309" i="7"/>
  <c r="I309" i="7"/>
  <c r="H309" i="7"/>
  <c r="J309" i="7" s="1"/>
  <c r="G309" i="7"/>
  <c r="M308" i="7"/>
  <c r="I308" i="7"/>
  <c r="H308" i="7"/>
  <c r="J308" i="7" s="1"/>
  <c r="G308" i="7"/>
  <c r="M307" i="7"/>
  <c r="I307" i="7"/>
  <c r="H307" i="7"/>
  <c r="J307" i="7" s="1"/>
  <c r="G307" i="7"/>
  <c r="M306" i="7"/>
  <c r="I306" i="7"/>
  <c r="H306" i="7"/>
  <c r="J306" i="7" s="1"/>
  <c r="G306" i="7"/>
  <c r="M305" i="7"/>
  <c r="I305" i="7"/>
  <c r="H305" i="7"/>
  <c r="J305" i="7" s="1"/>
  <c r="G305" i="7"/>
  <c r="M304" i="7"/>
  <c r="I304" i="7"/>
  <c r="H304" i="7"/>
  <c r="J304" i="7" s="1"/>
  <c r="G304" i="7"/>
  <c r="M303" i="7"/>
  <c r="I303" i="7"/>
  <c r="H303" i="7"/>
  <c r="J303" i="7" s="1"/>
  <c r="G303" i="7"/>
  <c r="M302" i="7"/>
  <c r="I302" i="7"/>
  <c r="H302" i="7"/>
  <c r="J302" i="7" s="1"/>
  <c r="G302" i="7"/>
  <c r="M301" i="7"/>
  <c r="I301" i="7"/>
  <c r="H301" i="7"/>
  <c r="J301" i="7" s="1"/>
  <c r="G301" i="7"/>
  <c r="M300" i="7"/>
  <c r="I300" i="7"/>
  <c r="H300" i="7"/>
  <c r="J300" i="7" s="1"/>
  <c r="G300" i="7"/>
  <c r="M299" i="7"/>
  <c r="I299" i="7"/>
  <c r="H299" i="7"/>
  <c r="J299" i="7" s="1"/>
  <c r="G299" i="7"/>
  <c r="M298" i="7"/>
  <c r="I298" i="7"/>
  <c r="H298" i="7"/>
  <c r="J298" i="7" s="1"/>
  <c r="G298" i="7"/>
  <c r="M297" i="7"/>
  <c r="I297" i="7"/>
  <c r="H297" i="7"/>
  <c r="J297" i="7" s="1"/>
  <c r="G297" i="7"/>
  <c r="M296" i="7"/>
  <c r="I296" i="7"/>
  <c r="H296" i="7"/>
  <c r="J296" i="7" s="1"/>
  <c r="G296" i="7"/>
  <c r="M295" i="7"/>
  <c r="I295" i="7"/>
  <c r="H295" i="7"/>
  <c r="J295" i="7" s="1"/>
  <c r="G295" i="7"/>
  <c r="M294" i="7"/>
  <c r="I294" i="7"/>
  <c r="H294" i="7"/>
  <c r="J294" i="7" s="1"/>
  <c r="G294" i="7"/>
  <c r="M293" i="7"/>
  <c r="I293" i="7"/>
  <c r="H293" i="7"/>
  <c r="J293" i="7" s="1"/>
  <c r="G293" i="7"/>
  <c r="M292" i="7"/>
  <c r="I292" i="7"/>
  <c r="H292" i="7"/>
  <c r="J292" i="7" s="1"/>
  <c r="G292" i="7"/>
  <c r="M291" i="7"/>
  <c r="I291" i="7"/>
  <c r="H61" i="4" s="1"/>
  <c r="H291" i="7"/>
  <c r="J291" i="7" s="1"/>
  <c r="G291" i="7"/>
  <c r="M290" i="7"/>
  <c r="I290" i="7"/>
  <c r="H290" i="7"/>
  <c r="J290" i="7" s="1"/>
  <c r="G290" i="7"/>
  <c r="M289" i="7"/>
  <c r="I289" i="7"/>
  <c r="H289" i="7"/>
  <c r="J289" i="7" s="1"/>
  <c r="G289" i="7"/>
  <c r="M288" i="7"/>
  <c r="I288" i="7"/>
  <c r="H288" i="7"/>
  <c r="J288" i="7" s="1"/>
  <c r="G288" i="7"/>
  <c r="M287" i="7"/>
  <c r="I287" i="7"/>
  <c r="H287" i="7"/>
  <c r="J287" i="7" s="1"/>
  <c r="G287" i="7"/>
  <c r="M286" i="7"/>
  <c r="I286" i="7"/>
  <c r="H286" i="7"/>
  <c r="J286" i="7" s="1"/>
  <c r="G286" i="7"/>
  <c r="M285" i="7"/>
  <c r="I285" i="7"/>
  <c r="H285" i="7"/>
  <c r="J285" i="7" s="1"/>
  <c r="G285" i="7"/>
  <c r="M284" i="7"/>
  <c r="I284" i="7"/>
  <c r="H284" i="7"/>
  <c r="J284" i="7" s="1"/>
  <c r="G284" i="7"/>
  <c r="M283" i="7"/>
  <c r="I283" i="7"/>
  <c r="H283" i="7"/>
  <c r="J283" i="7" s="1"/>
  <c r="G283" i="7"/>
  <c r="M282" i="7"/>
  <c r="I282" i="7"/>
  <c r="H282" i="7"/>
  <c r="J282" i="7" s="1"/>
  <c r="G282" i="7"/>
  <c r="M281" i="7"/>
  <c r="I281" i="7"/>
  <c r="H281" i="7"/>
  <c r="J281" i="7" s="1"/>
  <c r="G281" i="7"/>
  <c r="M280" i="7"/>
  <c r="I280" i="7"/>
  <c r="H280" i="7"/>
  <c r="J280" i="7" s="1"/>
  <c r="G280" i="7"/>
  <c r="M279" i="7"/>
  <c r="I279" i="7"/>
  <c r="H279" i="7"/>
  <c r="J279" i="7" s="1"/>
  <c r="G279" i="7"/>
  <c r="M278" i="7"/>
  <c r="I278" i="7"/>
  <c r="H278" i="7"/>
  <c r="J278" i="7" s="1"/>
  <c r="G278" i="7"/>
  <c r="M277" i="7"/>
  <c r="I277" i="7"/>
  <c r="H277" i="7"/>
  <c r="J277" i="7" s="1"/>
  <c r="G277" i="7"/>
  <c r="M276" i="7"/>
  <c r="I276" i="7"/>
  <c r="H276" i="7"/>
  <c r="J276" i="7" s="1"/>
  <c r="G276" i="7"/>
  <c r="M275" i="7"/>
  <c r="I275" i="7"/>
  <c r="H275" i="7"/>
  <c r="J275" i="7" s="1"/>
  <c r="G275" i="7"/>
  <c r="M274" i="7"/>
  <c r="I274" i="7"/>
  <c r="H274" i="7"/>
  <c r="J274" i="7" s="1"/>
  <c r="G274" i="7"/>
  <c r="M273" i="7"/>
  <c r="I273" i="7"/>
  <c r="H273" i="7"/>
  <c r="J273" i="7" s="1"/>
  <c r="G273" i="7"/>
  <c r="M272" i="7"/>
  <c r="I272" i="7"/>
  <c r="H272" i="7"/>
  <c r="J272" i="7" s="1"/>
  <c r="G272" i="7"/>
  <c r="M271" i="7"/>
  <c r="I271" i="7"/>
  <c r="H271" i="7"/>
  <c r="J271" i="7" s="1"/>
  <c r="G271" i="7"/>
  <c r="M270" i="7"/>
  <c r="I270" i="7"/>
  <c r="H75" i="4" s="1"/>
  <c r="H270" i="7"/>
  <c r="J270" i="7" s="1"/>
  <c r="G270" i="7"/>
  <c r="M269" i="7"/>
  <c r="I269" i="7"/>
  <c r="H269" i="7"/>
  <c r="J269" i="7" s="1"/>
  <c r="G269" i="7"/>
  <c r="M268" i="7"/>
  <c r="I268" i="7"/>
  <c r="H268" i="7"/>
  <c r="J268" i="7" s="1"/>
  <c r="G268" i="7"/>
  <c r="M267" i="7"/>
  <c r="I267" i="7"/>
  <c r="H267" i="7"/>
  <c r="J267" i="7" s="1"/>
  <c r="G267" i="7"/>
  <c r="M266" i="7"/>
  <c r="I266" i="7"/>
  <c r="H266" i="7"/>
  <c r="J266" i="7" s="1"/>
  <c r="G266" i="7"/>
  <c r="M265" i="7"/>
  <c r="I265" i="7"/>
  <c r="H265" i="7"/>
  <c r="J265" i="7" s="1"/>
  <c r="G265" i="7"/>
  <c r="M264" i="7"/>
  <c r="I264" i="7"/>
  <c r="H264" i="7"/>
  <c r="J264" i="7" s="1"/>
  <c r="G264" i="7"/>
  <c r="M263" i="7"/>
  <c r="I263" i="7"/>
  <c r="H263" i="7"/>
  <c r="J263" i="7" s="1"/>
  <c r="G263" i="7"/>
  <c r="M262" i="7"/>
  <c r="I262" i="7"/>
  <c r="H262" i="7"/>
  <c r="J262" i="7" s="1"/>
  <c r="G262" i="7"/>
  <c r="M261" i="7"/>
  <c r="I261" i="7"/>
  <c r="H261" i="7"/>
  <c r="J261" i="7" s="1"/>
  <c r="G261" i="7"/>
  <c r="M260" i="7"/>
  <c r="I260" i="7"/>
  <c r="H260" i="7"/>
  <c r="J260" i="7" s="1"/>
  <c r="G260" i="7"/>
  <c r="M259" i="7"/>
  <c r="I259" i="7"/>
  <c r="H259" i="7"/>
  <c r="J259" i="7" s="1"/>
  <c r="G259" i="7"/>
  <c r="M258" i="7"/>
  <c r="I258" i="7"/>
  <c r="H258" i="7"/>
  <c r="J258" i="7" s="1"/>
  <c r="G258" i="7"/>
  <c r="M257" i="7"/>
  <c r="I257" i="7"/>
  <c r="H257" i="7"/>
  <c r="J257" i="7" s="1"/>
  <c r="G257" i="7"/>
  <c r="M256" i="7"/>
  <c r="I256" i="7"/>
  <c r="H71" i="4" s="1"/>
  <c r="H256" i="7"/>
  <c r="J256" i="7" s="1"/>
  <c r="G256" i="7"/>
  <c r="M255" i="7"/>
  <c r="I255" i="7"/>
  <c r="H66" i="4" s="1"/>
  <c r="H255" i="7"/>
  <c r="J255" i="7" s="1"/>
  <c r="G255" i="7"/>
  <c r="M254" i="7"/>
  <c r="I254" i="7"/>
  <c r="H26" i="4" s="1"/>
  <c r="H254" i="7"/>
  <c r="J254" i="7" s="1"/>
  <c r="G254" i="7"/>
  <c r="M253" i="7"/>
  <c r="I253" i="7"/>
  <c r="H80" i="4" s="1"/>
  <c r="H253" i="7"/>
  <c r="J253" i="7" s="1"/>
  <c r="G253" i="7"/>
  <c r="M252" i="7"/>
  <c r="I252" i="7"/>
  <c r="H252" i="7"/>
  <c r="J252" i="7" s="1"/>
  <c r="G252" i="7"/>
  <c r="M251" i="7"/>
  <c r="I251" i="7"/>
  <c r="H251" i="7"/>
  <c r="J251" i="7" s="1"/>
  <c r="G251" i="7"/>
  <c r="M250" i="7"/>
  <c r="I250" i="7"/>
  <c r="H250" i="7"/>
  <c r="J250" i="7" s="1"/>
  <c r="G250" i="7"/>
  <c r="M249" i="7"/>
  <c r="I249" i="7"/>
  <c r="H249" i="7"/>
  <c r="J249" i="7" s="1"/>
  <c r="G249" i="7"/>
  <c r="M248" i="7"/>
  <c r="I248" i="7"/>
  <c r="H248" i="7"/>
  <c r="J248" i="7" s="1"/>
  <c r="G248" i="7"/>
  <c r="M247" i="7"/>
  <c r="I247" i="7"/>
  <c r="H247" i="7"/>
  <c r="J247" i="7" s="1"/>
  <c r="G247" i="7"/>
  <c r="M246" i="7"/>
  <c r="I246" i="7"/>
  <c r="H246" i="7"/>
  <c r="J246" i="7" s="1"/>
  <c r="G246" i="7"/>
  <c r="M245" i="7"/>
  <c r="I245" i="7"/>
  <c r="H245" i="7"/>
  <c r="J245" i="7" s="1"/>
  <c r="G245" i="7"/>
  <c r="M244" i="7"/>
  <c r="I244" i="7"/>
  <c r="H244" i="7"/>
  <c r="J244" i="7" s="1"/>
  <c r="G244" i="7"/>
  <c r="M243" i="7"/>
  <c r="I243" i="7"/>
  <c r="H243" i="7"/>
  <c r="J243" i="7" s="1"/>
  <c r="G243" i="7"/>
  <c r="M242" i="7"/>
  <c r="I242" i="7"/>
  <c r="H242" i="7"/>
  <c r="J242" i="7" s="1"/>
  <c r="G242" i="7"/>
  <c r="M241" i="7"/>
  <c r="I241" i="7"/>
  <c r="H241" i="7"/>
  <c r="J241" i="7" s="1"/>
  <c r="G241" i="7"/>
  <c r="M240" i="7"/>
  <c r="I240" i="7"/>
  <c r="H240" i="7"/>
  <c r="J240" i="7" s="1"/>
  <c r="G240" i="7"/>
  <c r="M239" i="7"/>
  <c r="I239" i="7"/>
  <c r="H239" i="7"/>
  <c r="J239" i="7" s="1"/>
  <c r="G239" i="7"/>
  <c r="M238" i="7"/>
  <c r="I238" i="7"/>
  <c r="H238" i="7"/>
  <c r="J238" i="7" s="1"/>
  <c r="G238" i="7"/>
  <c r="M237" i="7"/>
  <c r="I237" i="7"/>
  <c r="H237" i="7"/>
  <c r="J237" i="7" s="1"/>
  <c r="G237" i="7"/>
  <c r="M236" i="7"/>
  <c r="I236" i="7"/>
  <c r="H236" i="7"/>
  <c r="J236" i="7" s="1"/>
  <c r="G236" i="7"/>
  <c r="M235" i="7"/>
  <c r="I235" i="7"/>
  <c r="H235" i="7"/>
  <c r="J235" i="7" s="1"/>
  <c r="G235" i="7"/>
  <c r="M234" i="7"/>
  <c r="I234" i="7"/>
  <c r="H234" i="7"/>
  <c r="J234" i="7" s="1"/>
  <c r="G234" i="7"/>
  <c r="M233" i="7"/>
  <c r="I233" i="7"/>
  <c r="H233" i="7"/>
  <c r="J233" i="7" s="1"/>
  <c r="G233" i="7"/>
  <c r="M232" i="7"/>
  <c r="I232" i="7"/>
  <c r="H232" i="7"/>
  <c r="J232" i="7" s="1"/>
  <c r="G232" i="7"/>
  <c r="M231" i="7"/>
  <c r="I231" i="7"/>
  <c r="H231" i="7"/>
  <c r="J231" i="7" s="1"/>
  <c r="G231" i="7"/>
  <c r="M230" i="7"/>
  <c r="I230" i="7"/>
  <c r="H230" i="7"/>
  <c r="J230" i="7" s="1"/>
  <c r="G230" i="7"/>
  <c r="M229" i="7"/>
  <c r="I229" i="7"/>
  <c r="H229" i="7"/>
  <c r="J229" i="7" s="1"/>
  <c r="G229" i="7"/>
  <c r="M228" i="7"/>
  <c r="I228" i="7"/>
  <c r="H228" i="7"/>
  <c r="J228" i="7" s="1"/>
  <c r="G228" i="7"/>
  <c r="M227" i="7"/>
  <c r="I227" i="7"/>
  <c r="H227" i="7"/>
  <c r="J227" i="7" s="1"/>
  <c r="G227" i="7"/>
  <c r="M226" i="7"/>
  <c r="I226" i="7"/>
  <c r="H226" i="7"/>
  <c r="J226" i="7" s="1"/>
  <c r="G226" i="7"/>
  <c r="M225" i="7"/>
  <c r="I225" i="7"/>
  <c r="H31" i="4" s="1"/>
  <c r="H225" i="7"/>
  <c r="J225" i="7" s="1"/>
  <c r="G225" i="7"/>
  <c r="M224" i="7"/>
  <c r="I224" i="7"/>
  <c r="H224" i="7"/>
  <c r="J224" i="7" s="1"/>
  <c r="G224" i="7"/>
  <c r="M223" i="7"/>
  <c r="I223" i="7"/>
  <c r="H22" i="4" s="1"/>
  <c r="H223" i="7"/>
  <c r="J223" i="7" s="1"/>
  <c r="G223" i="7"/>
  <c r="M222" i="7"/>
  <c r="I222" i="7"/>
  <c r="H222" i="7"/>
  <c r="J222" i="7" s="1"/>
  <c r="G222" i="7"/>
  <c r="M221" i="7"/>
  <c r="I221" i="7"/>
  <c r="H221" i="7"/>
  <c r="J221" i="7" s="1"/>
  <c r="G221" i="7"/>
  <c r="M220" i="7"/>
  <c r="I220" i="7"/>
  <c r="H220" i="7"/>
  <c r="J220" i="7" s="1"/>
  <c r="G220" i="7"/>
  <c r="M219" i="7"/>
  <c r="I219" i="7"/>
  <c r="H219" i="7"/>
  <c r="J219" i="7" s="1"/>
  <c r="G219" i="7"/>
  <c r="M218" i="7"/>
  <c r="I218" i="7"/>
  <c r="H218" i="7"/>
  <c r="J218" i="7" s="1"/>
  <c r="G218" i="7"/>
  <c r="M217" i="7"/>
  <c r="I217" i="7"/>
  <c r="H217" i="7"/>
  <c r="J217" i="7" s="1"/>
  <c r="G217" i="7"/>
  <c r="M216" i="7"/>
  <c r="I216" i="7"/>
  <c r="H216" i="7"/>
  <c r="J216" i="7" s="1"/>
  <c r="G216" i="7"/>
  <c r="M215" i="7"/>
  <c r="I215" i="7"/>
  <c r="H215" i="7"/>
  <c r="J215" i="7" s="1"/>
  <c r="G215" i="7"/>
  <c r="M214" i="7"/>
  <c r="I214" i="7"/>
  <c r="H214" i="7"/>
  <c r="J214" i="7" s="1"/>
  <c r="G214" i="7"/>
  <c r="M213" i="7"/>
  <c r="I213" i="7"/>
  <c r="H213" i="7"/>
  <c r="J213" i="7" s="1"/>
  <c r="G213" i="7"/>
  <c r="M212" i="7"/>
  <c r="I212" i="7"/>
  <c r="H212" i="7"/>
  <c r="J212" i="7" s="1"/>
  <c r="G212" i="7"/>
  <c r="M211" i="7"/>
  <c r="I211" i="7"/>
  <c r="H211" i="7"/>
  <c r="J211" i="7" s="1"/>
  <c r="G211" i="7"/>
  <c r="M210" i="7"/>
  <c r="I210" i="7"/>
  <c r="H210" i="7"/>
  <c r="J210" i="7" s="1"/>
  <c r="G210" i="7"/>
  <c r="M209" i="7"/>
  <c r="I209" i="7"/>
  <c r="H40" i="4" s="1"/>
  <c r="H209" i="7"/>
  <c r="J209" i="7" s="1"/>
  <c r="G209" i="7"/>
  <c r="M208" i="7"/>
  <c r="I208" i="7"/>
  <c r="H208" i="7"/>
  <c r="J208" i="7" s="1"/>
  <c r="G208" i="7"/>
  <c r="M207" i="7"/>
  <c r="I207" i="7"/>
  <c r="H207" i="7"/>
  <c r="J207" i="7" s="1"/>
  <c r="G207" i="7"/>
  <c r="M206" i="7"/>
  <c r="I206" i="7"/>
  <c r="H55" i="4" s="1"/>
  <c r="H206" i="7"/>
  <c r="J206" i="7" s="1"/>
  <c r="G206" i="7"/>
  <c r="M205" i="7"/>
  <c r="I205" i="7"/>
  <c r="H205" i="7"/>
  <c r="J205" i="7" s="1"/>
  <c r="G205" i="7"/>
  <c r="M204" i="7"/>
  <c r="I204" i="7"/>
  <c r="H204" i="7"/>
  <c r="J204" i="7" s="1"/>
  <c r="G204" i="7"/>
  <c r="M203" i="7"/>
  <c r="I203" i="7"/>
  <c r="H77" i="4" s="1"/>
  <c r="H203" i="7"/>
  <c r="J203" i="7" s="1"/>
  <c r="G203" i="7"/>
  <c r="M202" i="7"/>
  <c r="I202" i="7"/>
  <c r="H202" i="7"/>
  <c r="J202" i="7" s="1"/>
  <c r="G202" i="7"/>
  <c r="M201" i="7"/>
  <c r="I201" i="7"/>
  <c r="H201" i="7"/>
  <c r="J201" i="7" s="1"/>
  <c r="G201" i="7"/>
  <c r="M200" i="7"/>
  <c r="I200" i="7"/>
  <c r="H200" i="7"/>
  <c r="J200" i="7" s="1"/>
  <c r="G200" i="7"/>
  <c r="M199" i="7"/>
  <c r="I199" i="7"/>
  <c r="H32" i="4" s="1"/>
  <c r="H199" i="7"/>
  <c r="J199" i="7" s="1"/>
  <c r="G199" i="7"/>
  <c r="M198" i="7"/>
  <c r="I198" i="7"/>
  <c r="H198" i="7"/>
  <c r="J198" i="7" s="1"/>
  <c r="G198" i="7"/>
  <c r="M197" i="7"/>
  <c r="I197" i="7"/>
  <c r="H197" i="7"/>
  <c r="J197" i="7" s="1"/>
  <c r="G197" i="7"/>
  <c r="M196" i="7"/>
  <c r="I196" i="7"/>
  <c r="H13" i="4" s="1"/>
  <c r="H196" i="7"/>
  <c r="J196" i="7" s="1"/>
  <c r="G196" i="7"/>
  <c r="M195" i="7"/>
  <c r="I195" i="7"/>
  <c r="H195" i="7"/>
  <c r="J195" i="7" s="1"/>
  <c r="G195" i="7"/>
  <c r="M194" i="7"/>
  <c r="I194" i="7"/>
  <c r="H194" i="7"/>
  <c r="J194" i="7" s="1"/>
  <c r="G194" i="7"/>
  <c r="M193" i="7"/>
  <c r="I193" i="7"/>
  <c r="H193" i="7"/>
  <c r="J193" i="7" s="1"/>
  <c r="G193" i="7"/>
  <c r="M192" i="7"/>
  <c r="I192" i="7"/>
  <c r="H192" i="7"/>
  <c r="J192" i="7" s="1"/>
  <c r="G192" i="7"/>
  <c r="M191" i="7"/>
  <c r="I191" i="7"/>
  <c r="H191" i="7"/>
  <c r="J191" i="7" s="1"/>
  <c r="G191" i="7"/>
  <c r="M190" i="7"/>
  <c r="I190" i="7"/>
  <c r="H190" i="7"/>
  <c r="J190" i="7" s="1"/>
  <c r="G190" i="7"/>
  <c r="M189" i="7"/>
  <c r="I189" i="7"/>
  <c r="H189" i="7"/>
  <c r="J189" i="7" s="1"/>
  <c r="G189" i="7"/>
  <c r="M188" i="7"/>
  <c r="I188" i="7"/>
  <c r="H188" i="7"/>
  <c r="J188" i="7" s="1"/>
  <c r="G188" i="7"/>
  <c r="M187" i="7"/>
  <c r="I187" i="7"/>
  <c r="H187" i="7"/>
  <c r="J187" i="7" s="1"/>
  <c r="G187" i="7"/>
  <c r="M186" i="7"/>
  <c r="I186" i="7"/>
  <c r="H186" i="7"/>
  <c r="J186" i="7" s="1"/>
  <c r="G186" i="7"/>
  <c r="M185" i="7"/>
  <c r="I185" i="7"/>
  <c r="H185" i="7"/>
  <c r="J185" i="7" s="1"/>
  <c r="G185" i="7"/>
  <c r="M184" i="7"/>
  <c r="I184" i="7"/>
  <c r="H184" i="7"/>
  <c r="J184" i="7" s="1"/>
  <c r="G184" i="7"/>
  <c r="M183" i="7"/>
  <c r="I183" i="7"/>
  <c r="H183" i="7"/>
  <c r="J183" i="7" s="1"/>
  <c r="G183" i="7"/>
  <c r="M182" i="7"/>
  <c r="I182" i="7"/>
  <c r="H182" i="7"/>
  <c r="J182" i="7" s="1"/>
  <c r="G182" i="7"/>
  <c r="M181" i="7"/>
  <c r="I181" i="7"/>
  <c r="H181" i="7"/>
  <c r="J181" i="7" s="1"/>
  <c r="G181" i="7"/>
  <c r="M180" i="7"/>
  <c r="I180" i="7"/>
  <c r="H180" i="7"/>
  <c r="J180" i="7" s="1"/>
  <c r="G180" i="7"/>
  <c r="M179" i="7"/>
  <c r="I179" i="7"/>
  <c r="H179" i="7"/>
  <c r="J179" i="7" s="1"/>
  <c r="G179" i="7"/>
  <c r="M178" i="7"/>
  <c r="I178" i="7"/>
  <c r="H178" i="7"/>
  <c r="J178" i="7" s="1"/>
  <c r="G178" i="7"/>
  <c r="M177" i="7"/>
  <c r="I177" i="7"/>
  <c r="H177" i="7"/>
  <c r="J177" i="7" s="1"/>
  <c r="G177" i="7"/>
  <c r="M176" i="7"/>
  <c r="I176" i="7"/>
  <c r="H176" i="7"/>
  <c r="J176" i="7" s="1"/>
  <c r="G176" i="7"/>
  <c r="M175" i="7"/>
  <c r="I175" i="7"/>
  <c r="H175" i="7"/>
  <c r="J175" i="7" s="1"/>
  <c r="G175" i="7"/>
  <c r="M174" i="7"/>
  <c r="I174" i="7"/>
  <c r="H174" i="7"/>
  <c r="J174" i="7" s="1"/>
  <c r="G174" i="7"/>
  <c r="M173" i="7"/>
  <c r="I173" i="7"/>
  <c r="H173" i="7"/>
  <c r="J173" i="7" s="1"/>
  <c r="G173" i="7"/>
  <c r="M172" i="7"/>
  <c r="I172" i="7"/>
  <c r="H172" i="7"/>
  <c r="J172" i="7" s="1"/>
  <c r="G172" i="7"/>
  <c r="M171" i="7"/>
  <c r="I171" i="7"/>
  <c r="H171" i="7"/>
  <c r="J171" i="7" s="1"/>
  <c r="G171" i="7"/>
  <c r="M170" i="7"/>
  <c r="I170" i="7"/>
  <c r="H170" i="7"/>
  <c r="J170" i="7" s="1"/>
  <c r="G170" i="7"/>
  <c r="M169" i="7"/>
  <c r="I169" i="7"/>
  <c r="H169" i="7"/>
  <c r="J169" i="7" s="1"/>
  <c r="G169" i="7"/>
  <c r="M168" i="7"/>
  <c r="I168" i="7"/>
  <c r="H168" i="7"/>
  <c r="J168" i="7" s="1"/>
  <c r="G168" i="7"/>
  <c r="M167" i="7"/>
  <c r="I167" i="7"/>
  <c r="H58" i="4" s="1"/>
  <c r="H167" i="7"/>
  <c r="J167" i="7" s="1"/>
  <c r="G167" i="7"/>
  <c r="M166" i="7"/>
  <c r="I166" i="7"/>
  <c r="H166" i="7"/>
  <c r="J166" i="7" s="1"/>
  <c r="G166" i="7"/>
  <c r="M165" i="7"/>
  <c r="I165" i="7"/>
  <c r="H165" i="7"/>
  <c r="J165" i="7" s="1"/>
  <c r="G165" i="7"/>
  <c r="M164" i="7"/>
  <c r="I164" i="7"/>
  <c r="H164" i="7"/>
  <c r="J164" i="7" s="1"/>
  <c r="G164" i="7"/>
  <c r="M163" i="7"/>
  <c r="I163" i="7"/>
  <c r="H163" i="7"/>
  <c r="J163" i="7" s="1"/>
  <c r="G163" i="7"/>
  <c r="M162" i="7"/>
  <c r="I162" i="7"/>
  <c r="H162" i="7"/>
  <c r="J162" i="7" s="1"/>
  <c r="G162" i="7"/>
  <c r="M161" i="7"/>
  <c r="I161" i="7"/>
  <c r="H161" i="7"/>
  <c r="J161" i="7" s="1"/>
  <c r="G161" i="7"/>
  <c r="M160" i="7"/>
  <c r="I160" i="7"/>
  <c r="H160" i="7"/>
  <c r="J160" i="7" s="1"/>
  <c r="G160" i="7"/>
  <c r="M159" i="7"/>
  <c r="I159" i="7"/>
  <c r="H52" i="4" s="1"/>
  <c r="H159" i="7"/>
  <c r="J159" i="7" s="1"/>
  <c r="G159" i="7"/>
  <c r="M158" i="7"/>
  <c r="I158" i="7"/>
  <c r="H158" i="7"/>
  <c r="J158" i="7" s="1"/>
  <c r="G158" i="7"/>
  <c r="M157" i="7"/>
  <c r="I157" i="7"/>
  <c r="H157" i="7"/>
  <c r="J157" i="7" s="1"/>
  <c r="G157" i="7"/>
  <c r="M156" i="7"/>
  <c r="I156" i="7"/>
  <c r="H156" i="7"/>
  <c r="J156" i="7" s="1"/>
  <c r="G156" i="7"/>
  <c r="M155" i="7"/>
  <c r="I155" i="7"/>
  <c r="H155" i="7"/>
  <c r="J155" i="7" s="1"/>
  <c r="G155" i="7"/>
  <c r="M154" i="7"/>
  <c r="I154" i="7"/>
  <c r="H154" i="7"/>
  <c r="J154" i="7" s="1"/>
  <c r="G154" i="7"/>
  <c r="M153" i="7"/>
  <c r="I153" i="7"/>
  <c r="H153" i="7"/>
  <c r="J153" i="7" s="1"/>
  <c r="G153" i="7"/>
  <c r="M152" i="7"/>
  <c r="I152" i="7"/>
  <c r="H152" i="7"/>
  <c r="J152" i="7" s="1"/>
  <c r="G152" i="7"/>
  <c r="M151" i="7"/>
  <c r="I151" i="7"/>
  <c r="H151" i="7"/>
  <c r="J151" i="7" s="1"/>
  <c r="G151" i="7"/>
  <c r="M150" i="7"/>
  <c r="I150" i="7"/>
  <c r="H150" i="7"/>
  <c r="J150" i="7" s="1"/>
  <c r="G150" i="7"/>
  <c r="M149" i="7"/>
  <c r="I149" i="7"/>
  <c r="H149" i="7"/>
  <c r="J149" i="7" s="1"/>
  <c r="G149" i="7"/>
  <c r="M148" i="7"/>
  <c r="I148" i="7"/>
  <c r="H148" i="7"/>
  <c r="J148" i="7" s="1"/>
  <c r="G148" i="7"/>
  <c r="M147" i="7"/>
  <c r="I147" i="7"/>
  <c r="H147" i="7"/>
  <c r="J147" i="7" s="1"/>
  <c r="G147" i="7"/>
  <c r="M146" i="7"/>
  <c r="I146" i="7"/>
  <c r="H146" i="7"/>
  <c r="J146" i="7" s="1"/>
  <c r="G146" i="7"/>
  <c r="M145" i="7"/>
  <c r="I145" i="7"/>
  <c r="H145" i="7"/>
  <c r="J145" i="7" s="1"/>
  <c r="G145" i="7"/>
  <c r="M144" i="7"/>
  <c r="I144" i="7"/>
  <c r="H18" i="4" s="1"/>
  <c r="H144" i="7"/>
  <c r="J144" i="7" s="1"/>
  <c r="G144" i="7"/>
  <c r="M143" i="7"/>
  <c r="I143" i="7"/>
  <c r="H143" i="7"/>
  <c r="J143" i="7" s="1"/>
  <c r="G143" i="7"/>
  <c r="M142" i="7"/>
  <c r="I142" i="7"/>
  <c r="H142" i="7"/>
  <c r="J142" i="7" s="1"/>
  <c r="G142" i="7"/>
  <c r="M141" i="7"/>
  <c r="I141" i="7"/>
  <c r="H141" i="7"/>
  <c r="J141" i="7" s="1"/>
  <c r="G141" i="7"/>
  <c r="M140" i="7"/>
  <c r="I140" i="7"/>
  <c r="H140" i="7"/>
  <c r="J140" i="7" s="1"/>
  <c r="G140" i="7"/>
  <c r="M139" i="7"/>
  <c r="I139" i="7"/>
  <c r="H139" i="7"/>
  <c r="J139" i="7" s="1"/>
  <c r="G139" i="7"/>
  <c r="M138" i="7"/>
  <c r="I138" i="7"/>
  <c r="H54" i="4" s="1"/>
  <c r="H138" i="7"/>
  <c r="J138" i="7" s="1"/>
  <c r="G138" i="7"/>
  <c r="M137" i="7"/>
  <c r="I137" i="7"/>
  <c r="H74" i="4" s="1"/>
  <c r="H137" i="7"/>
  <c r="J137" i="7" s="1"/>
  <c r="G137" i="7"/>
  <c r="M136" i="7"/>
  <c r="I136" i="7"/>
  <c r="H136" i="7"/>
  <c r="J136" i="7" s="1"/>
  <c r="G136" i="7"/>
  <c r="M135" i="7"/>
  <c r="I135" i="7"/>
  <c r="H65" i="4" s="1"/>
  <c r="H135" i="7"/>
  <c r="J135" i="7" s="1"/>
  <c r="G135" i="7"/>
  <c r="M134" i="7"/>
  <c r="I134" i="7"/>
  <c r="H134" i="7"/>
  <c r="J134" i="7" s="1"/>
  <c r="G134" i="7"/>
  <c r="M133" i="7"/>
  <c r="I133" i="7"/>
  <c r="H133" i="7"/>
  <c r="J133" i="7" s="1"/>
  <c r="G133" i="7"/>
  <c r="M132" i="7"/>
  <c r="I132" i="7"/>
  <c r="H132" i="7"/>
  <c r="J132" i="7" s="1"/>
  <c r="G132" i="7"/>
  <c r="M131" i="7"/>
  <c r="I131" i="7"/>
  <c r="H131" i="7"/>
  <c r="J131" i="7" s="1"/>
  <c r="G131" i="7"/>
  <c r="M130" i="7"/>
  <c r="I130" i="7"/>
  <c r="H53" i="4" s="1"/>
  <c r="H130" i="7"/>
  <c r="J130" i="7" s="1"/>
  <c r="G130" i="7"/>
  <c r="M129" i="7"/>
  <c r="I129" i="7"/>
  <c r="H129" i="7"/>
  <c r="J129" i="7" s="1"/>
  <c r="G129" i="7"/>
  <c r="M128" i="7"/>
  <c r="I128" i="7"/>
  <c r="H9" i="4" s="1"/>
  <c r="H128" i="7"/>
  <c r="J128" i="7" s="1"/>
  <c r="G128" i="7"/>
  <c r="M127" i="7"/>
  <c r="I127" i="7"/>
  <c r="H127" i="7"/>
  <c r="J127" i="7" s="1"/>
  <c r="G127" i="7"/>
  <c r="M126" i="7"/>
  <c r="I126" i="7"/>
  <c r="H126" i="7"/>
  <c r="J126" i="7" s="1"/>
  <c r="G126" i="7"/>
  <c r="M125" i="7"/>
  <c r="I125" i="7"/>
  <c r="H125" i="7"/>
  <c r="J125" i="7" s="1"/>
  <c r="G125" i="7"/>
  <c r="M124" i="7"/>
  <c r="I124" i="7"/>
  <c r="H124" i="7"/>
  <c r="J124" i="7" s="1"/>
  <c r="G124" i="7"/>
  <c r="M123" i="7"/>
  <c r="I123" i="7"/>
  <c r="H123" i="7"/>
  <c r="J123" i="7" s="1"/>
  <c r="G123" i="7"/>
  <c r="M122" i="7"/>
  <c r="I122" i="7"/>
  <c r="H122" i="7"/>
  <c r="J122" i="7" s="1"/>
  <c r="G122" i="7"/>
  <c r="M121" i="7"/>
  <c r="I121" i="7"/>
  <c r="H121" i="7"/>
  <c r="J121" i="7" s="1"/>
  <c r="G121" i="7"/>
  <c r="M120" i="7"/>
  <c r="I120" i="7"/>
  <c r="H120" i="7"/>
  <c r="J120" i="7" s="1"/>
  <c r="G120" i="7"/>
  <c r="M119" i="7"/>
  <c r="I119" i="7"/>
  <c r="H119" i="7"/>
  <c r="J119" i="7" s="1"/>
  <c r="G119" i="7"/>
  <c r="M118" i="7"/>
  <c r="I118" i="7"/>
  <c r="H118" i="7"/>
  <c r="J118" i="7" s="1"/>
  <c r="G118" i="7"/>
  <c r="M117" i="7"/>
  <c r="I117" i="7"/>
  <c r="H117" i="7"/>
  <c r="J117" i="7" s="1"/>
  <c r="G117" i="7"/>
  <c r="M116" i="7"/>
  <c r="I116" i="7"/>
  <c r="H116" i="7"/>
  <c r="J116" i="7" s="1"/>
  <c r="G116" i="7"/>
  <c r="M115" i="7"/>
  <c r="I115" i="7"/>
  <c r="H115" i="7"/>
  <c r="J115" i="7" s="1"/>
  <c r="G115" i="7"/>
  <c r="M114" i="7"/>
  <c r="I114" i="7"/>
  <c r="H78" i="4" s="1"/>
  <c r="H114" i="7"/>
  <c r="J114" i="7" s="1"/>
  <c r="G114" i="7"/>
  <c r="M113" i="7"/>
  <c r="I113" i="7"/>
  <c r="H113" i="7"/>
  <c r="J113" i="7" s="1"/>
  <c r="G113" i="7"/>
  <c r="M112" i="7"/>
  <c r="I112" i="7"/>
  <c r="H112" i="7"/>
  <c r="J112" i="7" s="1"/>
  <c r="G112" i="7"/>
  <c r="M111" i="7"/>
  <c r="I111" i="7"/>
  <c r="H111" i="7"/>
  <c r="J111" i="7" s="1"/>
  <c r="G111" i="7"/>
  <c r="M110" i="7"/>
  <c r="I110" i="7"/>
  <c r="H110" i="7"/>
  <c r="J110" i="7" s="1"/>
  <c r="G110" i="7"/>
  <c r="M109" i="7"/>
  <c r="I109" i="7"/>
  <c r="H109" i="7"/>
  <c r="J109" i="7" s="1"/>
  <c r="G109" i="7"/>
  <c r="M108" i="7"/>
  <c r="I108" i="7"/>
  <c r="H108" i="7"/>
  <c r="J108" i="7" s="1"/>
  <c r="G108" i="7"/>
  <c r="M107" i="7"/>
  <c r="I107" i="7"/>
  <c r="H72" i="4" s="1"/>
  <c r="H107" i="7"/>
  <c r="J107" i="7" s="1"/>
  <c r="G107" i="7"/>
  <c r="M106" i="7"/>
  <c r="I106" i="7"/>
  <c r="H106" i="7"/>
  <c r="J106" i="7" s="1"/>
  <c r="G106" i="7"/>
  <c r="M105" i="7"/>
  <c r="I105" i="7"/>
  <c r="H27" i="4" s="1"/>
  <c r="H105" i="7"/>
  <c r="J105" i="7" s="1"/>
  <c r="G105" i="7"/>
  <c r="M104" i="7"/>
  <c r="I104" i="7"/>
  <c r="H104" i="7"/>
  <c r="J104" i="7" s="1"/>
  <c r="G104" i="7"/>
  <c r="M103" i="7"/>
  <c r="I103" i="7"/>
  <c r="H103" i="7"/>
  <c r="J103" i="7" s="1"/>
  <c r="G103" i="7"/>
  <c r="M102" i="7"/>
  <c r="I102" i="7"/>
  <c r="H102" i="7"/>
  <c r="J102" i="7" s="1"/>
  <c r="G102" i="7"/>
  <c r="M101" i="7"/>
  <c r="I101" i="7"/>
  <c r="H101" i="7"/>
  <c r="J101" i="7" s="1"/>
  <c r="G101" i="7"/>
  <c r="M100" i="7"/>
  <c r="I100" i="7"/>
  <c r="H100" i="7"/>
  <c r="J100" i="7" s="1"/>
  <c r="G100" i="7"/>
  <c r="M99" i="7"/>
  <c r="I99" i="7"/>
  <c r="H45" i="4" s="1"/>
  <c r="H99" i="7"/>
  <c r="J99" i="7" s="1"/>
  <c r="G99" i="7"/>
  <c r="M98" i="7"/>
  <c r="I98" i="7"/>
  <c r="H98" i="7"/>
  <c r="J98" i="7" s="1"/>
  <c r="G98" i="7"/>
  <c r="M97" i="7"/>
  <c r="I97" i="7"/>
  <c r="H97" i="7"/>
  <c r="J97" i="7" s="1"/>
  <c r="G97" i="7"/>
  <c r="M96" i="7"/>
  <c r="I96" i="7"/>
  <c r="H23" i="4" s="1"/>
  <c r="H96" i="7"/>
  <c r="J96" i="7" s="1"/>
  <c r="G96" i="7"/>
  <c r="M95" i="7"/>
  <c r="I95" i="7"/>
  <c r="H15" i="4" s="1"/>
  <c r="H95" i="7"/>
  <c r="J95" i="7" s="1"/>
  <c r="G95" i="7"/>
  <c r="M94" i="7"/>
  <c r="I94" i="7"/>
  <c r="H94" i="7"/>
  <c r="J94" i="7" s="1"/>
  <c r="G94" i="7"/>
  <c r="M93" i="7"/>
  <c r="I93" i="7"/>
  <c r="H93" i="7"/>
  <c r="J93" i="7" s="1"/>
  <c r="G93" i="7"/>
  <c r="M92" i="7"/>
  <c r="I92" i="7"/>
  <c r="H92" i="7"/>
  <c r="J92" i="7" s="1"/>
  <c r="G92" i="7"/>
  <c r="M91" i="7"/>
  <c r="I91" i="7"/>
  <c r="H91" i="7"/>
  <c r="J91" i="7" s="1"/>
  <c r="G91" i="7"/>
  <c r="M90" i="7"/>
  <c r="I90" i="7"/>
  <c r="H90" i="7"/>
  <c r="J90" i="7" s="1"/>
  <c r="G90" i="7"/>
  <c r="M89" i="7"/>
  <c r="I89" i="7"/>
  <c r="H89" i="7"/>
  <c r="J89" i="7" s="1"/>
  <c r="G89" i="7"/>
  <c r="M88" i="7"/>
  <c r="I88" i="7"/>
  <c r="H88" i="7"/>
  <c r="J88" i="7" s="1"/>
  <c r="G88" i="7"/>
  <c r="M87" i="7"/>
  <c r="I87" i="7"/>
  <c r="H87" i="7"/>
  <c r="J87" i="7" s="1"/>
  <c r="G87" i="7"/>
  <c r="M86" i="7"/>
  <c r="I86" i="7"/>
  <c r="H86" i="7"/>
  <c r="J86" i="7" s="1"/>
  <c r="G86" i="7"/>
  <c r="M85" i="7"/>
  <c r="I85" i="7"/>
  <c r="H85" i="7"/>
  <c r="J85" i="7" s="1"/>
  <c r="G85" i="7"/>
  <c r="M84" i="7"/>
  <c r="I84" i="7"/>
  <c r="H84" i="7"/>
  <c r="J84" i="7" s="1"/>
  <c r="G84" i="7"/>
  <c r="M83" i="7"/>
  <c r="I83" i="7"/>
  <c r="H82" i="4" s="1"/>
  <c r="H83" i="7"/>
  <c r="J83" i="7" s="1"/>
  <c r="G83" i="7"/>
  <c r="M82" i="7"/>
  <c r="I82" i="7"/>
  <c r="H82" i="7"/>
  <c r="J82" i="7" s="1"/>
  <c r="G82" i="7"/>
  <c r="M81" i="7"/>
  <c r="I81" i="7"/>
  <c r="H81" i="7"/>
  <c r="J81" i="7" s="1"/>
  <c r="G81" i="7"/>
  <c r="M80" i="7"/>
  <c r="I80" i="7"/>
  <c r="H48" i="4" s="1"/>
  <c r="H80" i="7"/>
  <c r="J80" i="7" s="1"/>
  <c r="G80" i="7"/>
  <c r="M79" i="7"/>
  <c r="I79" i="7"/>
  <c r="H29" i="4" s="1"/>
  <c r="H79" i="7"/>
  <c r="J79" i="7" s="1"/>
  <c r="G79" i="7"/>
  <c r="M78" i="7"/>
  <c r="I78" i="7"/>
  <c r="H5" i="4" s="1"/>
  <c r="H78" i="7"/>
  <c r="J78" i="7" s="1"/>
  <c r="G78" i="7"/>
  <c r="M77" i="7"/>
  <c r="I77" i="7"/>
  <c r="H77" i="7"/>
  <c r="J77" i="7" s="1"/>
  <c r="G77" i="7"/>
  <c r="M76" i="7"/>
  <c r="I76" i="7"/>
  <c r="H76" i="7"/>
  <c r="J76" i="7" s="1"/>
  <c r="G76" i="7"/>
  <c r="M75" i="7"/>
  <c r="I75" i="7"/>
  <c r="H75" i="7"/>
  <c r="J75" i="7" s="1"/>
  <c r="G75" i="7"/>
  <c r="M74" i="7"/>
  <c r="I74" i="7"/>
  <c r="H74" i="7"/>
  <c r="J74" i="7" s="1"/>
  <c r="G74" i="7"/>
  <c r="M73" i="7"/>
  <c r="I73" i="7"/>
  <c r="H46" i="4" s="1"/>
  <c r="H73" i="7"/>
  <c r="J73" i="7" s="1"/>
  <c r="G73" i="7"/>
  <c r="M72" i="7"/>
  <c r="I72" i="7"/>
  <c r="H38" i="4" s="1"/>
  <c r="H72" i="7"/>
  <c r="J72" i="7" s="1"/>
  <c r="G72" i="7"/>
  <c r="M71" i="7"/>
  <c r="I71" i="7"/>
  <c r="H71" i="7"/>
  <c r="J71" i="7" s="1"/>
  <c r="G71" i="7"/>
  <c r="M70" i="7"/>
  <c r="I70" i="7"/>
  <c r="H41" i="4" s="1"/>
  <c r="H70" i="7"/>
  <c r="J70" i="7" s="1"/>
  <c r="G70" i="7"/>
  <c r="M69" i="7"/>
  <c r="I69" i="7"/>
  <c r="H69" i="7"/>
  <c r="J69" i="7" s="1"/>
  <c r="G69" i="7"/>
  <c r="M68" i="7"/>
  <c r="I68" i="7"/>
  <c r="H68" i="7"/>
  <c r="J68" i="7" s="1"/>
  <c r="G68" i="7"/>
  <c r="M67" i="7"/>
  <c r="I67" i="7"/>
  <c r="H67" i="7"/>
  <c r="J67" i="7" s="1"/>
  <c r="G67" i="7"/>
  <c r="M66" i="7"/>
  <c r="I66" i="7"/>
  <c r="H66" i="7"/>
  <c r="J66" i="7" s="1"/>
  <c r="G66" i="7"/>
  <c r="M65" i="7"/>
  <c r="I65" i="7"/>
  <c r="H37" i="4" s="1"/>
  <c r="H65" i="7"/>
  <c r="J65" i="7" s="1"/>
  <c r="G65" i="7"/>
  <c r="M64" i="7"/>
  <c r="I64" i="7"/>
  <c r="H64" i="7"/>
  <c r="J64" i="7" s="1"/>
  <c r="G64" i="7"/>
  <c r="M63" i="7"/>
  <c r="I63" i="7"/>
  <c r="H24" i="4" s="1"/>
  <c r="H63" i="7"/>
  <c r="J63" i="7" s="1"/>
  <c r="G63" i="7"/>
  <c r="M62" i="7"/>
  <c r="I62" i="7"/>
  <c r="H62" i="7"/>
  <c r="J62" i="7" s="1"/>
  <c r="G62" i="7"/>
  <c r="M61" i="7"/>
  <c r="I61" i="7"/>
  <c r="H85" i="4" s="1"/>
  <c r="H61" i="7"/>
  <c r="J61" i="7" s="1"/>
  <c r="G61" i="7"/>
  <c r="M60" i="7"/>
  <c r="I60" i="7"/>
  <c r="H12" i="4" s="1"/>
  <c r="H60" i="7"/>
  <c r="J60" i="7" s="1"/>
  <c r="G60" i="7"/>
  <c r="M59" i="7"/>
  <c r="I59" i="7"/>
  <c r="H59" i="7"/>
  <c r="J59" i="7" s="1"/>
  <c r="G59" i="7"/>
  <c r="M58" i="7"/>
  <c r="I58" i="7"/>
  <c r="H67" i="4" s="1"/>
  <c r="H58" i="7"/>
  <c r="J58" i="7" s="1"/>
  <c r="G58" i="7"/>
  <c r="M57" i="7"/>
  <c r="I57" i="7"/>
  <c r="H57" i="7"/>
  <c r="J57" i="7" s="1"/>
  <c r="G57" i="7"/>
  <c r="M56" i="7"/>
  <c r="I56" i="7"/>
  <c r="H39" i="4" s="1"/>
  <c r="H56" i="7"/>
  <c r="J56" i="7" s="1"/>
  <c r="G56" i="7"/>
  <c r="M55" i="7"/>
  <c r="I55" i="7"/>
  <c r="H55" i="7"/>
  <c r="J55" i="7" s="1"/>
  <c r="G55" i="7"/>
  <c r="M54" i="7"/>
  <c r="I54" i="7"/>
  <c r="H70" i="4" s="1"/>
  <c r="H54" i="7"/>
  <c r="J54" i="7" s="1"/>
  <c r="G54" i="7"/>
  <c r="M53" i="7"/>
  <c r="I53" i="7"/>
  <c r="H53" i="7"/>
  <c r="J53" i="7" s="1"/>
  <c r="G53" i="7"/>
  <c r="M52" i="7"/>
  <c r="I52" i="7"/>
  <c r="H52" i="7"/>
  <c r="J52" i="7" s="1"/>
  <c r="G52" i="7"/>
  <c r="M51" i="7"/>
  <c r="I51" i="7"/>
  <c r="H51" i="7"/>
  <c r="J51" i="7" s="1"/>
  <c r="G51" i="7"/>
  <c r="M50" i="7"/>
  <c r="I50" i="7"/>
  <c r="H60" i="4" s="1"/>
  <c r="H50" i="7"/>
  <c r="J50" i="7" s="1"/>
  <c r="G50" i="7"/>
  <c r="M49" i="7"/>
  <c r="I49" i="7"/>
  <c r="H43" i="4" s="1"/>
  <c r="H49" i="7"/>
  <c r="J49" i="7" s="1"/>
  <c r="G49" i="7"/>
  <c r="M48" i="7"/>
  <c r="I48" i="7"/>
  <c r="H11" i="4" s="1"/>
  <c r="H48" i="7"/>
  <c r="J48" i="7" s="1"/>
  <c r="G48" i="7"/>
  <c r="M47" i="7"/>
  <c r="I47" i="7"/>
  <c r="H47" i="4" s="1"/>
  <c r="H47" i="7"/>
  <c r="J47" i="7" s="1"/>
  <c r="G47" i="7"/>
  <c r="M46" i="7"/>
  <c r="I46" i="7"/>
  <c r="H46" i="7"/>
  <c r="J46" i="7" s="1"/>
  <c r="G46" i="7"/>
  <c r="M45" i="7"/>
  <c r="I45" i="7"/>
  <c r="H45" i="7"/>
  <c r="J45" i="7" s="1"/>
  <c r="G45" i="7"/>
  <c r="M44" i="7"/>
  <c r="I44" i="7"/>
  <c r="H63" i="4" s="1"/>
  <c r="H44" i="7"/>
  <c r="J44" i="7" s="1"/>
  <c r="G44" i="7"/>
  <c r="M43" i="7"/>
  <c r="I43" i="7"/>
  <c r="H43" i="7"/>
  <c r="J43" i="7" s="1"/>
  <c r="G43" i="7"/>
  <c r="M42" i="7"/>
  <c r="I42" i="7"/>
  <c r="H20" i="4" s="1"/>
  <c r="H42" i="7"/>
  <c r="J42" i="7" s="1"/>
  <c r="G42" i="7"/>
  <c r="M41" i="7"/>
  <c r="I41" i="7"/>
  <c r="H34" i="4" s="1"/>
  <c r="H41" i="7"/>
  <c r="J41" i="7" s="1"/>
  <c r="G41" i="7"/>
  <c r="M40" i="7"/>
  <c r="I40" i="7"/>
  <c r="H40" i="7"/>
  <c r="J40" i="7" s="1"/>
  <c r="G40" i="7"/>
  <c r="M39" i="7"/>
  <c r="I39" i="7"/>
  <c r="H39" i="7"/>
  <c r="J39" i="7" s="1"/>
  <c r="G39" i="7"/>
  <c r="M38" i="7"/>
  <c r="I38" i="7"/>
  <c r="H83" i="4" s="1"/>
  <c r="H38" i="7"/>
  <c r="J38" i="7" s="1"/>
  <c r="G38" i="7"/>
  <c r="M37" i="7"/>
  <c r="I37" i="7"/>
  <c r="H64" i="4" s="1"/>
  <c r="H37" i="7"/>
  <c r="J37" i="7" s="1"/>
  <c r="G37" i="7"/>
  <c r="M36" i="7"/>
  <c r="I36" i="7"/>
  <c r="H7" i="4" s="1"/>
  <c r="H36" i="7"/>
  <c r="J36" i="7" s="1"/>
  <c r="G36" i="7"/>
  <c r="M35" i="7"/>
  <c r="I35" i="7"/>
  <c r="H35" i="7"/>
  <c r="J35" i="7" s="1"/>
  <c r="G35" i="7"/>
  <c r="M34" i="7"/>
  <c r="I34" i="7"/>
  <c r="H34" i="7"/>
  <c r="J34" i="7" s="1"/>
  <c r="G34" i="7"/>
  <c r="M33" i="7"/>
  <c r="I33" i="7"/>
  <c r="H33" i="7"/>
  <c r="J33" i="7" s="1"/>
  <c r="G33" i="7"/>
  <c r="M32" i="7"/>
  <c r="I32" i="7"/>
  <c r="H32" i="7"/>
  <c r="J32" i="7" s="1"/>
  <c r="G32" i="7"/>
  <c r="M31" i="7"/>
  <c r="I31" i="7"/>
  <c r="H31" i="7"/>
  <c r="J31" i="7" s="1"/>
  <c r="G31" i="7"/>
  <c r="M30" i="7"/>
  <c r="I30" i="7"/>
  <c r="H6" i="4" s="1"/>
  <c r="H30" i="7"/>
  <c r="J30" i="7" s="1"/>
  <c r="G30" i="7"/>
  <c r="M29" i="7"/>
  <c r="I29" i="7"/>
  <c r="H29" i="7"/>
  <c r="J29" i="7" s="1"/>
  <c r="G29" i="7"/>
  <c r="M28" i="7"/>
  <c r="I28" i="7"/>
  <c r="H30" i="4" s="1"/>
  <c r="H28" i="7"/>
  <c r="J28" i="7" s="1"/>
  <c r="G28" i="7"/>
  <c r="M27" i="7"/>
  <c r="I27" i="7"/>
  <c r="H51" i="4" s="1"/>
  <c r="H27" i="7"/>
  <c r="J27" i="7" s="1"/>
  <c r="G27" i="7"/>
  <c r="M26" i="7"/>
  <c r="I26" i="7"/>
  <c r="H26" i="7"/>
  <c r="J26" i="7" s="1"/>
  <c r="G26" i="7"/>
  <c r="M25" i="7"/>
  <c r="I25" i="7"/>
  <c r="H25" i="7"/>
  <c r="J25" i="7" s="1"/>
  <c r="G25" i="7"/>
  <c r="M24" i="7"/>
  <c r="I24" i="7"/>
  <c r="H73" i="4" s="1"/>
  <c r="H24" i="7"/>
  <c r="J24" i="7" s="1"/>
  <c r="G24" i="7"/>
  <c r="M23" i="7"/>
  <c r="I23" i="7"/>
  <c r="H23" i="7"/>
  <c r="J23" i="7" s="1"/>
  <c r="G23" i="7"/>
  <c r="M22" i="7"/>
  <c r="I22" i="7"/>
  <c r="H81" i="4" s="1"/>
  <c r="H22" i="7"/>
  <c r="J22" i="7" s="1"/>
  <c r="G22" i="7"/>
  <c r="M21" i="7"/>
  <c r="I21" i="7"/>
  <c r="H21" i="7"/>
  <c r="J21" i="7" s="1"/>
  <c r="G21" i="7"/>
  <c r="M20" i="7"/>
  <c r="I20" i="7"/>
  <c r="H42" i="4" s="1"/>
  <c r="H20" i="7"/>
  <c r="J20" i="7" s="1"/>
  <c r="G20" i="7"/>
  <c r="M19" i="7"/>
  <c r="I19" i="7"/>
  <c r="H19" i="7"/>
  <c r="J19" i="7" s="1"/>
  <c r="G19" i="7"/>
  <c r="M18" i="7"/>
  <c r="I18" i="7"/>
  <c r="H28" i="4" s="1"/>
  <c r="H18" i="7"/>
  <c r="J18" i="7" s="1"/>
  <c r="G18" i="7"/>
  <c r="M17" i="7"/>
  <c r="I17" i="7"/>
  <c r="H57" i="4" s="1"/>
  <c r="H17" i="7"/>
  <c r="J17" i="7" s="1"/>
  <c r="G17" i="7"/>
  <c r="M16" i="7"/>
  <c r="I16" i="7"/>
  <c r="H16" i="7"/>
  <c r="J16" i="7" s="1"/>
  <c r="G16" i="7"/>
  <c r="M15" i="7"/>
  <c r="I15" i="7"/>
  <c r="H19" i="4" s="1"/>
  <c r="H15" i="7"/>
  <c r="J15" i="7" s="1"/>
  <c r="G15" i="7"/>
  <c r="M14" i="7"/>
  <c r="I14" i="7"/>
  <c r="H14" i="7"/>
  <c r="J14" i="7" s="1"/>
  <c r="G14" i="7"/>
  <c r="M13" i="7"/>
  <c r="I13" i="7"/>
  <c r="H86" i="4" s="1"/>
  <c r="H13" i="7"/>
  <c r="J13" i="7" s="1"/>
  <c r="G13" i="7"/>
  <c r="M12" i="7"/>
  <c r="I12" i="7"/>
  <c r="H12" i="7"/>
  <c r="J12" i="7" s="1"/>
  <c r="G12" i="7"/>
  <c r="M11" i="7"/>
  <c r="I11" i="7"/>
  <c r="H69" i="4" s="1"/>
  <c r="H11" i="7"/>
  <c r="J11" i="7" s="1"/>
  <c r="G11" i="7"/>
  <c r="M10" i="7"/>
  <c r="I10" i="7"/>
  <c r="H10" i="7"/>
  <c r="J10" i="7" s="1"/>
  <c r="G10" i="7"/>
  <c r="M9" i="7"/>
  <c r="I9" i="7"/>
  <c r="H68" i="4" s="1"/>
  <c r="H9" i="7"/>
  <c r="J9" i="7" s="1"/>
  <c r="G9" i="7"/>
  <c r="M8" i="7"/>
  <c r="I8" i="7"/>
  <c r="H17" i="4" s="1"/>
  <c r="H8" i="7"/>
  <c r="J8" i="7" s="1"/>
  <c r="G8" i="7"/>
  <c r="M7" i="7"/>
  <c r="I7" i="7"/>
  <c r="H62" i="4" s="1"/>
  <c r="H7" i="7"/>
  <c r="J7" i="7" s="1"/>
  <c r="G7" i="7"/>
  <c r="M6" i="7"/>
  <c r="I6" i="7"/>
  <c r="H33" i="4" s="1"/>
  <c r="H6" i="7"/>
  <c r="J6" i="7" s="1"/>
  <c r="G6" i="7"/>
  <c r="M5" i="7"/>
  <c r="I5" i="7"/>
  <c r="H44" i="4" s="1"/>
  <c r="H5" i="7"/>
  <c r="J5" i="7" s="1"/>
  <c r="G5" i="7"/>
  <c r="M4" i="7"/>
  <c r="I4" i="7"/>
  <c r="H2" i="4" s="1"/>
  <c r="H4" i="7"/>
  <c r="J4" i="7" s="1"/>
  <c r="G4" i="7"/>
  <c r="M3" i="7"/>
  <c r="I3" i="7"/>
  <c r="H10" i="4" s="1"/>
  <c r="H3" i="7"/>
  <c r="J3" i="7" s="1"/>
  <c r="G3" i="7"/>
  <c r="M2" i="7"/>
  <c r="J6" i="4" s="1"/>
  <c r="I2" i="7"/>
  <c r="H2" i="7"/>
  <c r="J2" i="7" s="1"/>
  <c r="G2" i="7"/>
  <c r="K3001" i="6"/>
  <c r="J3001" i="6"/>
  <c r="I3001" i="6"/>
  <c r="H3001" i="6"/>
  <c r="G3001" i="6"/>
  <c r="F3001" i="6"/>
  <c r="E3001" i="6"/>
  <c r="K3000" i="6"/>
  <c r="J3000" i="6"/>
  <c r="I3000" i="6"/>
  <c r="H3000" i="6"/>
  <c r="G3000" i="6"/>
  <c r="F3000" i="6"/>
  <c r="E3000" i="6"/>
  <c r="K2999" i="6"/>
  <c r="J2999" i="6"/>
  <c r="I2999" i="6"/>
  <c r="H2999" i="6"/>
  <c r="G2999" i="6"/>
  <c r="F2999" i="6"/>
  <c r="E2999" i="6"/>
  <c r="K2998" i="6"/>
  <c r="J2998" i="6"/>
  <c r="I2998" i="6"/>
  <c r="H2998" i="6"/>
  <c r="G2998" i="6"/>
  <c r="F2998" i="6"/>
  <c r="E2998" i="6"/>
  <c r="K2997" i="6"/>
  <c r="J2997" i="6"/>
  <c r="I2997" i="6"/>
  <c r="H2997" i="6"/>
  <c r="G2997" i="6"/>
  <c r="F2997" i="6"/>
  <c r="E2997" i="6"/>
  <c r="K2996" i="6"/>
  <c r="J2996" i="6"/>
  <c r="I2996" i="6"/>
  <c r="H2996" i="6"/>
  <c r="G2996" i="6"/>
  <c r="F2996" i="6"/>
  <c r="E2996" i="6"/>
  <c r="K2995" i="6"/>
  <c r="J2995" i="6"/>
  <c r="I2995" i="6"/>
  <c r="H2995" i="6"/>
  <c r="G2995" i="6"/>
  <c r="F2995" i="6"/>
  <c r="E2995" i="6"/>
  <c r="K2994" i="6"/>
  <c r="J2994" i="6"/>
  <c r="I2994" i="6"/>
  <c r="H2994" i="6"/>
  <c r="G2994" i="6"/>
  <c r="F2994" i="6"/>
  <c r="E2994" i="6"/>
  <c r="K2993" i="6"/>
  <c r="J2993" i="6"/>
  <c r="I2993" i="6"/>
  <c r="H2993" i="6"/>
  <c r="G2993" i="6"/>
  <c r="F2993" i="6"/>
  <c r="E2993" i="6"/>
  <c r="K2992" i="6"/>
  <c r="J2992" i="6"/>
  <c r="I2992" i="6"/>
  <c r="H2992" i="6"/>
  <c r="G2992" i="6"/>
  <c r="F2992" i="6"/>
  <c r="E2992" i="6"/>
  <c r="K2991" i="6"/>
  <c r="J2991" i="6"/>
  <c r="I2991" i="6"/>
  <c r="H2991" i="6"/>
  <c r="G2991" i="6"/>
  <c r="F2991" i="6"/>
  <c r="E2991" i="6"/>
  <c r="K2990" i="6"/>
  <c r="J2990" i="6"/>
  <c r="I2990" i="6"/>
  <c r="H2990" i="6"/>
  <c r="G2990" i="6"/>
  <c r="F2990" i="6"/>
  <c r="E2990" i="6"/>
  <c r="K2989" i="6"/>
  <c r="J2989" i="6"/>
  <c r="I2989" i="6"/>
  <c r="H2989" i="6"/>
  <c r="G2989" i="6"/>
  <c r="F2989" i="6"/>
  <c r="E2989" i="6"/>
  <c r="K2988" i="6"/>
  <c r="J2988" i="6"/>
  <c r="I2988" i="6"/>
  <c r="H2988" i="6"/>
  <c r="G2988" i="6"/>
  <c r="F2988" i="6"/>
  <c r="E2988" i="6"/>
  <c r="K2987" i="6"/>
  <c r="J2987" i="6"/>
  <c r="I2987" i="6"/>
  <c r="H2987" i="6"/>
  <c r="G2987" i="6"/>
  <c r="F2987" i="6"/>
  <c r="E2987" i="6"/>
  <c r="K2986" i="6"/>
  <c r="J2986" i="6"/>
  <c r="I2986" i="6"/>
  <c r="H2986" i="6"/>
  <c r="G2986" i="6"/>
  <c r="F2986" i="6"/>
  <c r="E2986" i="6"/>
  <c r="K2985" i="6"/>
  <c r="J2985" i="6"/>
  <c r="I2985" i="6"/>
  <c r="H2985" i="6"/>
  <c r="G2985" i="6"/>
  <c r="F2985" i="6"/>
  <c r="E2985" i="6"/>
  <c r="K2984" i="6"/>
  <c r="J2984" i="6"/>
  <c r="I2984" i="6"/>
  <c r="H2984" i="6"/>
  <c r="G2984" i="6"/>
  <c r="F2984" i="6"/>
  <c r="E2984" i="6"/>
  <c r="K2983" i="6"/>
  <c r="J2983" i="6"/>
  <c r="I2983" i="6"/>
  <c r="H2983" i="6"/>
  <c r="G2983" i="6"/>
  <c r="F2983" i="6"/>
  <c r="E2983" i="6"/>
  <c r="K2982" i="6"/>
  <c r="J2982" i="6"/>
  <c r="I2982" i="6"/>
  <c r="H2982" i="6"/>
  <c r="G2982" i="6"/>
  <c r="F2982" i="6"/>
  <c r="E2982" i="6"/>
  <c r="K2981" i="6"/>
  <c r="J2981" i="6"/>
  <c r="I2981" i="6"/>
  <c r="H2981" i="6"/>
  <c r="G2981" i="6"/>
  <c r="F2981" i="6"/>
  <c r="E2981" i="6"/>
  <c r="K2980" i="6"/>
  <c r="J2980" i="6"/>
  <c r="I2980" i="6"/>
  <c r="H2980" i="6"/>
  <c r="G2980" i="6"/>
  <c r="F2980" i="6"/>
  <c r="E2980" i="6"/>
  <c r="K2979" i="6"/>
  <c r="J2979" i="6"/>
  <c r="I2979" i="6"/>
  <c r="H2979" i="6"/>
  <c r="G2979" i="6"/>
  <c r="F2979" i="6"/>
  <c r="E2979" i="6"/>
  <c r="K2978" i="6"/>
  <c r="J2978" i="6"/>
  <c r="I2978" i="6"/>
  <c r="H2978" i="6"/>
  <c r="G2978" i="6"/>
  <c r="F2978" i="6"/>
  <c r="E2978" i="6"/>
  <c r="K2977" i="6"/>
  <c r="J2977" i="6"/>
  <c r="I2977" i="6"/>
  <c r="H2977" i="6"/>
  <c r="G2977" i="6"/>
  <c r="F2977" i="6"/>
  <c r="E2977" i="6"/>
  <c r="K2976" i="6"/>
  <c r="J2976" i="6"/>
  <c r="I2976" i="6"/>
  <c r="H2976" i="6"/>
  <c r="G2976" i="6"/>
  <c r="F2976" i="6"/>
  <c r="E2976" i="6"/>
  <c r="K2975" i="6"/>
  <c r="J2975" i="6"/>
  <c r="I2975" i="6"/>
  <c r="H2975" i="6"/>
  <c r="G2975" i="6"/>
  <c r="F2975" i="6"/>
  <c r="E2975" i="6"/>
  <c r="K2974" i="6"/>
  <c r="J2974" i="6"/>
  <c r="I2974" i="6"/>
  <c r="H2974" i="6"/>
  <c r="G2974" i="6"/>
  <c r="F2974" i="6"/>
  <c r="E2974" i="6"/>
  <c r="K2973" i="6"/>
  <c r="J2973" i="6"/>
  <c r="I2973" i="6"/>
  <c r="H2973" i="6"/>
  <c r="G2973" i="6"/>
  <c r="F2973" i="6"/>
  <c r="E2973" i="6"/>
  <c r="K2972" i="6"/>
  <c r="J2972" i="6"/>
  <c r="I2972" i="6"/>
  <c r="H2972" i="6"/>
  <c r="G2972" i="6"/>
  <c r="F2972" i="6"/>
  <c r="E2972" i="6"/>
  <c r="K2971" i="6"/>
  <c r="J2971" i="6"/>
  <c r="I2971" i="6"/>
  <c r="H2971" i="6"/>
  <c r="G2971" i="6"/>
  <c r="F2971" i="6"/>
  <c r="E2971" i="6"/>
  <c r="K2970" i="6"/>
  <c r="J2970" i="6"/>
  <c r="I2970" i="6"/>
  <c r="H2970" i="6"/>
  <c r="G2970" i="6"/>
  <c r="F2970" i="6"/>
  <c r="E2970" i="6"/>
  <c r="K2969" i="6"/>
  <c r="J2969" i="6"/>
  <c r="I2969" i="6"/>
  <c r="H2969" i="6"/>
  <c r="G2969" i="6"/>
  <c r="F2969" i="6"/>
  <c r="E2969" i="6"/>
  <c r="K2968" i="6"/>
  <c r="J2968" i="6"/>
  <c r="I2968" i="6"/>
  <c r="H2968" i="6"/>
  <c r="G2968" i="6"/>
  <c r="F2968" i="6"/>
  <c r="E2968" i="6"/>
  <c r="K2967" i="6"/>
  <c r="J2967" i="6"/>
  <c r="I2967" i="6"/>
  <c r="H2967" i="6"/>
  <c r="G2967" i="6"/>
  <c r="F2967" i="6"/>
  <c r="E2967" i="6"/>
  <c r="K2966" i="6"/>
  <c r="J2966" i="6"/>
  <c r="I2966" i="6"/>
  <c r="H2966" i="6"/>
  <c r="G2966" i="6"/>
  <c r="F2966" i="6"/>
  <c r="E2966" i="6"/>
  <c r="K2965" i="6"/>
  <c r="J2965" i="6"/>
  <c r="I2965" i="6"/>
  <c r="H2965" i="6"/>
  <c r="G2965" i="6"/>
  <c r="F2965" i="6"/>
  <c r="E2965" i="6"/>
  <c r="K2964" i="6"/>
  <c r="J2964" i="6"/>
  <c r="I2964" i="6"/>
  <c r="H2964" i="6"/>
  <c r="G2964" i="6"/>
  <c r="F2964" i="6"/>
  <c r="E2964" i="6"/>
  <c r="K2963" i="6"/>
  <c r="J2963" i="6"/>
  <c r="I2963" i="6"/>
  <c r="H2963" i="6"/>
  <c r="G2963" i="6"/>
  <c r="F2963" i="6"/>
  <c r="E2963" i="6"/>
  <c r="K2962" i="6"/>
  <c r="J2962" i="6"/>
  <c r="I2962" i="6"/>
  <c r="H2962" i="6"/>
  <c r="G2962" i="6"/>
  <c r="F2962" i="6"/>
  <c r="E2962" i="6"/>
  <c r="K2961" i="6"/>
  <c r="J2961" i="6"/>
  <c r="I2961" i="6"/>
  <c r="H2961" i="6"/>
  <c r="G2961" i="6"/>
  <c r="F2961" i="6"/>
  <c r="E2961" i="6"/>
  <c r="K2960" i="6"/>
  <c r="J2960" i="6"/>
  <c r="I2960" i="6"/>
  <c r="H2960" i="6"/>
  <c r="G2960" i="6"/>
  <c r="F2960" i="6"/>
  <c r="E2960" i="6"/>
  <c r="K2959" i="6"/>
  <c r="J2959" i="6"/>
  <c r="I2959" i="6"/>
  <c r="H2959" i="6"/>
  <c r="G2959" i="6"/>
  <c r="F2959" i="6"/>
  <c r="E2959" i="6"/>
  <c r="K2958" i="6"/>
  <c r="J2958" i="6"/>
  <c r="I2958" i="6"/>
  <c r="H2958" i="6"/>
  <c r="G2958" i="6"/>
  <c r="F2958" i="6"/>
  <c r="E2958" i="6"/>
  <c r="K2957" i="6"/>
  <c r="J2957" i="6"/>
  <c r="I2957" i="6"/>
  <c r="H2957" i="6"/>
  <c r="G2957" i="6"/>
  <c r="F2957" i="6"/>
  <c r="E2957" i="6"/>
  <c r="K2956" i="6"/>
  <c r="J2956" i="6"/>
  <c r="I2956" i="6"/>
  <c r="H2956" i="6"/>
  <c r="G2956" i="6"/>
  <c r="F2956" i="6"/>
  <c r="E2956" i="6"/>
  <c r="K2955" i="6"/>
  <c r="J2955" i="6"/>
  <c r="I2955" i="6"/>
  <c r="H2955" i="6"/>
  <c r="G2955" i="6"/>
  <c r="F2955" i="6"/>
  <c r="E2955" i="6"/>
  <c r="K2954" i="6"/>
  <c r="J2954" i="6"/>
  <c r="I2954" i="6"/>
  <c r="H2954" i="6"/>
  <c r="G2954" i="6"/>
  <c r="F2954" i="6"/>
  <c r="E2954" i="6"/>
  <c r="K2953" i="6"/>
  <c r="J2953" i="6"/>
  <c r="I2953" i="6"/>
  <c r="H2953" i="6"/>
  <c r="G2953" i="6"/>
  <c r="F2953" i="6"/>
  <c r="E2953" i="6"/>
  <c r="K2952" i="6"/>
  <c r="J2952" i="6"/>
  <c r="I2952" i="6"/>
  <c r="H2952" i="6"/>
  <c r="G2952" i="6"/>
  <c r="F2952" i="6"/>
  <c r="E2952" i="6"/>
  <c r="K2951" i="6"/>
  <c r="J2951" i="6"/>
  <c r="I2951" i="6"/>
  <c r="H2951" i="6"/>
  <c r="G2951" i="6"/>
  <c r="F2951" i="6"/>
  <c r="E2951" i="6"/>
  <c r="K2950" i="6"/>
  <c r="J2950" i="6"/>
  <c r="I2950" i="6"/>
  <c r="H2950" i="6"/>
  <c r="G2950" i="6"/>
  <c r="F2950" i="6"/>
  <c r="E2950" i="6"/>
  <c r="K2949" i="6"/>
  <c r="J2949" i="6"/>
  <c r="I2949" i="6"/>
  <c r="H2949" i="6"/>
  <c r="G2949" i="6"/>
  <c r="F2949" i="6"/>
  <c r="E2949" i="6"/>
  <c r="K2948" i="6"/>
  <c r="J2948" i="6"/>
  <c r="I2948" i="6"/>
  <c r="H2948" i="6"/>
  <c r="G2948" i="6"/>
  <c r="F2948" i="6"/>
  <c r="E2948" i="6"/>
  <c r="K2947" i="6"/>
  <c r="J2947" i="6"/>
  <c r="I2947" i="6"/>
  <c r="H2947" i="6"/>
  <c r="G2947" i="6"/>
  <c r="F2947" i="6"/>
  <c r="E2947" i="6"/>
  <c r="K2946" i="6"/>
  <c r="J2946" i="6"/>
  <c r="I2946" i="6"/>
  <c r="H2946" i="6"/>
  <c r="G2946" i="6"/>
  <c r="F2946" i="6"/>
  <c r="E2946" i="6"/>
  <c r="K2945" i="6"/>
  <c r="J2945" i="6"/>
  <c r="I2945" i="6"/>
  <c r="H2945" i="6"/>
  <c r="G2945" i="6"/>
  <c r="F2945" i="6"/>
  <c r="E2945" i="6"/>
  <c r="K2944" i="6"/>
  <c r="J2944" i="6"/>
  <c r="I2944" i="6"/>
  <c r="H2944" i="6"/>
  <c r="G2944" i="6"/>
  <c r="F2944" i="6"/>
  <c r="E2944" i="6"/>
  <c r="K2943" i="6"/>
  <c r="J2943" i="6"/>
  <c r="I2943" i="6"/>
  <c r="H2943" i="6"/>
  <c r="G2943" i="6"/>
  <c r="F2943" i="6"/>
  <c r="E2943" i="6"/>
  <c r="K2942" i="6"/>
  <c r="J2942" i="6"/>
  <c r="I2942" i="6"/>
  <c r="H2942" i="6"/>
  <c r="G2942" i="6"/>
  <c r="F2942" i="6"/>
  <c r="E2942" i="6"/>
  <c r="K2941" i="6"/>
  <c r="J2941" i="6"/>
  <c r="I2941" i="6"/>
  <c r="H2941" i="6"/>
  <c r="G2941" i="6"/>
  <c r="F2941" i="6"/>
  <c r="E2941" i="6"/>
  <c r="K2940" i="6"/>
  <c r="J2940" i="6"/>
  <c r="I2940" i="6"/>
  <c r="H2940" i="6"/>
  <c r="G2940" i="6"/>
  <c r="F2940" i="6"/>
  <c r="E2940" i="6"/>
  <c r="K2939" i="6"/>
  <c r="J2939" i="6"/>
  <c r="I2939" i="6"/>
  <c r="H2939" i="6"/>
  <c r="G2939" i="6"/>
  <c r="F2939" i="6"/>
  <c r="E2939" i="6"/>
  <c r="K2938" i="6"/>
  <c r="J2938" i="6"/>
  <c r="I2938" i="6"/>
  <c r="H2938" i="6"/>
  <c r="G2938" i="6"/>
  <c r="F2938" i="6"/>
  <c r="E2938" i="6"/>
  <c r="K2937" i="6"/>
  <c r="J2937" i="6"/>
  <c r="I2937" i="6"/>
  <c r="H2937" i="6"/>
  <c r="G2937" i="6"/>
  <c r="F2937" i="6"/>
  <c r="E2937" i="6"/>
  <c r="K2936" i="6"/>
  <c r="J2936" i="6"/>
  <c r="I2936" i="6"/>
  <c r="H2936" i="6"/>
  <c r="G2936" i="6"/>
  <c r="F2936" i="6"/>
  <c r="E2936" i="6"/>
  <c r="K2935" i="6"/>
  <c r="J2935" i="6"/>
  <c r="I2935" i="6"/>
  <c r="H2935" i="6"/>
  <c r="G2935" i="6"/>
  <c r="F2935" i="6"/>
  <c r="E2935" i="6"/>
  <c r="K2934" i="6"/>
  <c r="J2934" i="6"/>
  <c r="I2934" i="6"/>
  <c r="H2934" i="6"/>
  <c r="G2934" i="6"/>
  <c r="F2934" i="6"/>
  <c r="E2934" i="6"/>
  <c r="K2933" i="6"/>
  <c r="J2933" i="6"/>
  <c r="I2933" i="6"/>
  <c r="H2933" i="6"/>
  <c r="G2933" i="6"/>
  <c r="F2933" i="6"/>
  <c r="E2933" i="6"/>
  <c r="K2932" i="6"/>
  <c r="J2932" i="6"/>
  <c r="I2932" i="6"/>
  <c r="H2932" i="6"/>
  <c r="G2932" i="6"/>
  <c r="F2932" i="6"/>
  <c r="E2932" i="6"/>
  <c r="K2931" i="6"/>
  <c r="J2931" i="6"/>
  <c r="I2931" i="6"/>
  <c r="H2931" i="6"/>
  <c r="G2931" i="6"/>
  <c r="F2931" i="6"/>
  <c r="E2931" i="6"/>
  <c r="K2930" i="6"/>
  <c r="J2930" i="6"/>
  <c r="I2930" i="6"/>
  <c r="H2930" i="6"/>
  <c r="G2930" i="6"/>
  <c r="F2930" i="6"/>
  <c r="E2930" i="6"/>
  <c r="K2929" i="6"/>
  <c r="J2929" i="6"/>
  <c r="I2929" i="6"/>
  <c r="H2929" i="6"/>
  <c r="G2929" i="6"/>
  <c r="F2929" i="6"/>
  <c r="E2929" i="6"/>
  <c r="K2928" i="6"/>
  <c r="J2928" i="6"/>
  <c r="I2928" i="6"/>
  <c r="H2928" i="6"/>
  <c r="G2928" i="6"/>
  <c r="F2928" i="6"/>
  <c r="E2928" i="6"/>
  <c r="K2927" i="6"/>
  <c r="J2927" i="6"/>
  <c r="I2927" i="6"/>
  <c r="H2927" i="6"/>
  <c r="G2927" i="6"/>
  <c r="F2927" i="6"/>
  <c r="E2927" i="6"/>
  <c r="K2926" i="6"/>
  <c r="J2926" i="6"/>
  <c r="I2926" i="6"/>
  <c r="H2926" i="6"/>
  <c r="G2926" i="6"/>
  <c r="F2926" i="6"/>
  <c r="E2926" i="6"/>
  <c r="K2925" i="6"/>
  <c r="J2925" i="6"/>
  <c r="I2925" i="6"/>
  <c r="H2925" i="6"/>
  <c r="G2925" i="6"/>
  <c r="F2925" i="6"/>
  <c r="E2925" i="6"/>
  <c r="K2924" i="6"/>
  <c r="J2924" i="6"/>
  <c r="I2924" i="6"/>
  <c r="H2924" i="6"/>
  <c r="G2924" i="6"/>
  <c r="F2924" i="6"/>
  <c r="E2924" i="6"/>
  <c r="K2923" i="6"/>
  <c r="J2923" i="6"/>
  <c r="I2923" i="6"/>
  <c r="H2923" i="6"/>
  <c r="G2923" i="6"/>
  <c r="F2923" i="6"/>
  <c r="E2923" i="6"/>
  <c r="K2922" i="6"/>
  <c r="J2922" i="6"/>
  <c r="I2922" i="6"/>
  <c r="H2922" i="6"/>
  <c r="G2922" i="6"/>
  <c r="F2922" i="6"/>
  <c r="E2922" i="6"/>
  <c r="K2921" i="6"/>
  <c r="J2921" i="6"/>
  <c r="I2921" i="6"/>
  <c r="H2921" i="6"/>
  <c r="G2921" i="6"/>
  <c r="F2921" i="6"/>
  <c r="E2921" i="6"/>
  <c r="K2920" i="6"/>
  <c r="J2920" i="6"/>
  <c r="I2920" i="6"/>
  <c r="H2920" i="6"/>
  <c r="G2920" i="6"/>
  <c r="F2920" i="6"/>
  <c r="E2920" i="6"/>
  <c r="K2919" i="6"/>
  <c r="J2919" i="6"/>
  <c r="I2919" i="6"/>
  <c r="H2919" i="6"/>
  <c r="G2919" i="6"/>
  <c r="F2919" i="6"/>
  <c r="E2919" i="6"/>
  <c r="K2918" i="6"/>
  <c r="J2918" i="6"/>
  <c r="I2918" i="6"/>
  <c r="H2918" i="6"/>
  <c r="G2918" i="6"/>
  <c r="F2918" i="6"/>
  <c r="E2918" i="6"/>
  <c r="K2917" i="6"/>
  <c r="J2917" i="6"/>
  <c r="I2917" i="6"/>
  <c r="H2917" i="6"/>
  <c r="G2917" i="6"/>
  <c r="F2917" i="6"/>
  <c r="E2917" i="6"/>
  <c r="K2916" i="6"/>
  <c r="J2916" i="6"/>
  <c r="I2916" i="6"/>
  <c r="H2916" i="6"/>
  <c r="G2916" i="6"/>
  <c r="F2916" i="6"/>
  <c r="E2916" i="6"/>
  <c r="K2915" i="6"/>
  <c r="J2915" i="6"/>
  <c r="I2915" i="6"/>
  <c r="H2915" i="6"/>
  <c r="G2915" i="6"/>
  <c r="F2915" i="6"/>
  <c r="E2915" i="6"/>
  <c r="K2914" i="6"/>
  <c r="J2914" i="6"/>
  <c r="I2914" i="6"/>
  <c r="H2914" i="6"/>
  <c r="G2914" i="6"/>
  <c r="F2914" i="6"/>
  <c r="E2914" i="6"/>
  <c r="K2913" i="6"/>
  <c r="J2913" i="6"/>
  <c r="I2913" i="6"/>
  <c r="H2913" i="6"/>
  <c r="G2913" i="6"/>
  <c r="F2913" i="6"/>
  <c r="E2913" i="6"/>
  <c r="K2912" i="6"/>
  <c r="J2912" i="6"/>
  <c r="I2912" i="6"/>
  <c r="H2912" i="6"/>
  <c r="G2912" i="6"/>
  <c r="F2912" i="6"/>
  <c r="E2912" i="6"/>
  <c r="K2911" i="6"/>
  <c r="J2911" i="6"/>
  <c r="I2911" i="6"/>
  <c r="H2911" i="6"/>
  <c r="G2911" i="6"/>
  <c r="F2911" i="6"/>
  <c r="E2911" i="6"/>
  <c r="K2910" i="6"/>
  <c r="J2910" i="6"/>
  <c r="I2910" i="6"/>
  <c r="H2910" i="6"/>
  <c r="G2910" i="6"/>
  <c r="F2910" i="6"/>
  <c r="E2910" i="6"/>
  <c r="K2909" i="6"/>
  <c r="J2909" i="6"/>
  <c r="I2909" i="6"/>
  <c r="H2909" i="6"/>
  <c r="G2909" i="6"/>
  <c r="F2909" i="6"/>
  <c r="E2909" i="6"/>
  <c r="K2908" i="6"/>
  <c r="J2908" i="6"/>
  <c r="I2908" i="6"/>
  <c r="H2908" i="6"/>
  <c r="G2908" i="6"/>
  <c r="F2908" i="6"/>
  <c r="E2908" i="6"/>
  <c r="K2907" i="6"/>
  <c r="J2907" i="6"/>
  <c r="I2907" i="6"/>
  <c r="H2907" i="6"/>
  <c r="G2907" i="6"/>
  <c r="F2907" i="6"/>
  <c r="E2907" i="6"/>
  <c r="K2906" i="6"/>
  <c r="J2906" i="6"/>
  <c r="I2906" i="6"/>
  <c r="H2906" i="6"/>
  <c r="G2906" i="6"/>
  <c r="F2906" i="6"/>
  <c r="E2906" i="6"/>
  <c r="K2905" i="6"/>
  <c r="J2905" i="6"/>
  <c r="I2905" i="6"/>
  <c r="H2905" i="6"/>
  <c r="G2905" i="6"/>
  <c r="F2905" i="6"/>
  <c r="E2905" i="6"/>
  <c r="K2904" i="6"/>
  <c r="J2904" i="6"/>
  <c r="I2904" i="6"/>
  <c r="H2904" i="6"/>
  <c r="G2904" i="6"/>
  <c r="F2904" i="6"/>
  <c r="E2904" i="6"/>
  <c r="K2903" i="6"/>
  <c r="J2903" i="6"/>
  <c r="I2903" i="6"/>
  <c r="H2903" i="6"/>
  <c r="G2903" i="6"/>
  <c r="F2903" i="6"/>
  <c r="E2903" i="6"/>
  <c r="K2902" i="6"/>
  <c r="J2902" i="6"/>
  <c r="I2902" i="6"/>
  <c r="H2902" i="6"/>
  <c r="G2902" i="6"/>
  <c r="F2902" i="6"/>
  <c r="E2902" i="6"/>
  <c r="K2901" i="6"/>
  <c r="J2901" i="6"/>
  <c r="I2901" i="6"/>
  <c r="H2901" i="6"/>
  <c r="G2901" i="6"/>
  <c r="F2901" i="6"/>
  <c r="E2901" i="6"/>
  <c r="K2900" i="6"/>
  <c r="J2900" i="6"/>
  <c r="I2900" i="6"/>
  <c r="H2900" i="6"/>
  <c r="G2900" i="6"/>
  <c r="F2900" i="6"/>
  <c r="E2900" i="6"/>
  <c r="K2899" i="6"/>
  <c r="J2899" i="6"/>
  <c r="I2899" i="6"/>
  <c r="H2899" i="6"/>
  <c r="G2899" i="6"/>
  <c r="F2899" i="6"/>
  <c r="E2899" i="6"/>
  <c r="K2898" i="6"/>
  <c r="J2898" i="6"/>
  <c r="I2898" i="6"/>
  <c r="H2898" i="6"/>
  <c r="G2898" i="6"/>
  <c r="F2898" i="6"/>
  <c r="E2898" i="6"/>
  <c r="K2897" i="6"/>
  <c r="J2897" i="6"/>
  <c r="I2897" i="6"/>
  <c r="H2897" i="6"/>
  <c r="G2897" i="6"/>
  <c r="F2897" i="6"/>
  <c r="E2897" i="6"/>
  <c r="K2896" i="6"/>
  <c r="J2896" i="6"/>
  <c r="I2896" i="6"/>
  <c r="H2896" i="6"/>
  <c r="G2896" i="6"/>
  <c r="F2896" i="6"/>
  <c r="E2896" i="6"/>
  <c r="K2895" i="6"/>
  <c r="J2895" i="6"/>
  <c r="I2895" i="6"/>
  <c r="H2895" i="6"/>
  <c r="G2895" i="6"/>
  <c r="F2895" i="6"/>
  <c r="E2895" i="6"/>
  <c r="K2894" i="6"/>
  <c r="J2894" i="6"/>
  <c r="I2894" i="6"/>
  <c r="H2894" i="6"/>
  <c r="G2894" i="6"/>
  <c r="F2894" i="6"/>
  <c r="E2894" i="6"/>
  <c r="K2893" i="6"/>
  <c r="J2893" i="6"/>
  <c r="I2893" i="6"/>
  <c r="H2893" i="6"/>
  <c r="G2893" i="6"/>
  <c r="F2893" i="6"/>
  <c r="E2893" i="6"/>
  <c r="K2892" i="6"/>
  <c r="J2892" i="6"/>
  <c r="I2892" i="6"/>
  <c r="H2892" i="6"/>
  <c r="G2892" i="6"/>
  <c r="F2892" i="6"/>
  <c r="E2892" i="6"/>
  <c r="K2891" i="6"/>
  <c r="J2891" i="6"/>
  <c r="I2891" i="6"/>
  <c r="H2891" i="6"/>
  <c r="G2891" i="6"/>
  <c r="F2891" i="6"/>
  <c r="E2891" i="6"/>
  <c r="K2890" i="6"/>
  <c r="J2890" i="6"/>
  <c r="I2890" i="6"/>
  <c r="H2890" i="6"/>
  <c r="G2890" i="6"/>
  <c r="F2890" i="6"/>
  <c r="E2890" i="6"/>
  <c r="K2889" i="6"/>
  <c r="J2889" i="6"/>
  <c r="I2889" i="6"/>
  <c r="H2889" i="6"/>
  <c r="G2889" i="6"/>
  <c r="F2889" i="6"/>
  <c r="E2889" i="6"/>
  <c r="K2888" i="6"/>
  <c r="J2888" i="6"/>
  <c r="I2888" i="6"/>
  <c r="H2888" i="6"/>
  <c r="G2888" i="6"/>
  <c r="F2888" i="6"/>
  <c r="E2888" i="6"/>
  <c r="K2887" i="6"/>
  <c r="J2887" i="6"/>
  <c r="I2887" i="6"/>
  <c r="H2887" i="6"/>
  <c r="G2887" i="6"/>
  <c r="F2887" i="6"/>
  <c r="E2887" i="6"/>
  <c r="K2886" i="6"/>
  <c r="J2886" i="6"/>
  <c r="I2886" i="6"/>
  <c r="H2886" i="6"/>
  <c r="G2886" i="6"/>
  <c r="F2886" i="6"/>
  <c r="E2886" i="6"/>
  <c r="K2885" i="6"/>
  <c r="J2885" i="6"/>
  <c r="I2885" i="6"/>
  <c r="H2885" i="6"/>
  <c r="G2885" i="6"/>
  <c r="F2885" i="6"/>
  <c r="E2885" i="6"/>
  <c r="K2884" i="6"/>
  <c r="J2884" i="6"/>
  <c r="I2884" i="6"/>
  <c r="H2884" i="6"/>
  <c r="G2884" i="6"/>
  <c r="F2884" i="6"/>
  <c r="E2884" i="6"/>
  <c r="K2883" i="6"/>
  <c r="J2883" i="6"/>
  <c r="I2883" i="6"/>
  <c r="H2883" i="6"/>
  <c r="G2883" i="6"/>
  <c r="F2883" i="6"/>
  <c r="E2883" i="6"/>
  <c r="K2882" i="6"/>
  <c r="J2882" i="6"/>
  <c r="I2882" i="6"/>
  <c r="H2882" i="6"/>
  <c r="G2882" i="6"/>
  <c r="F2882" i="6"/>
  <c r="E2882" i="6"/>
  <c r="K2881" i="6"/>
  <c r="J2881" i="6"/>
  <c r="I2881" i="6"/>
  <c r="H2881" i="6"/>
  <c r="G2881" i="6"/>
  <c r="F2881" i="6"/>
  <c r="E2881" i="6"/>
  <c r="K2880" i="6"/>
  <c r="J2880" i="6"/>
  <c r="I2880" i="6"/>
  <c r="H2880" i="6"/>
  <c r="G2880" i="6"/>
  <c r="F2880" i="6"/>
  <c r="E2880" i="6"/>
  <c r="K2879" i="6"/>
  <c r="J2879" i="6"/>
  <c r="I2879" i="6"/>
  <c r="H2879" i="6"/>
  <c r="G2879" i="6"/>
  <c r="F2879" i="6"/>
  <c r="E2879" i="6"/>
  <c r="K2878" i="6"/>
  <c r="J2878" i="6"/>
  <c r="I2878" i="6"/>
  <c r="H2878" i="6"/>
  <c r="G2878" i="6"/>
  <c r="F2878" i="6"/>
  <c r="E2878" i="6"/>
  <c r="K2877" i="6"/>
  <c r="J2877" i="6"/>
  <c r="I2877" i="6"/>
  <c r="H2877" i="6"/>
  <c r="G2877" i="6"/>
  <c r="F2877" i="6"/>
  <c r="E2877" i="6"/>
  <c r="K2876" i="6"/>
  <c r="J2876" i="6"/>
  <c r="I2876" i="6"/>
  <c r="H2876" i="6"/>
  <c r="G2876" i="6"/>
  <c r="F2876" i="6"/>
  <c r="E2876" i="6"/>
  <c r="K2875" i="6"/>
  <c r="J2875" i="6"/>
  <c r="I2875" i="6"/>
  <c r="H2875" i="6"/>
  <c r="G2875" i="6"/>
  <c r="F2875" i="6"/>
  <c r="E2875" i="6"/>
  <c r="K2874" i="6"/>
  <c r="J2874" i="6"/>
  <c r="I2874" i="6"/>
  <c r="H2874" i="6"/>
  <c r="G2874" i="6"/>
  <c r="F2874" i="6"/>
  <c r="E2874" i="6"/>
  <c r="K2873" i="6"/>
  <c r="J2873" i="6"/>
  <c r="I2873" i="6"/>
  <c r="H2873" i="6"/>
  <c r="G2873" i="6"/>
  <c r="F2873" i="6"/>
  <c r="E2873" i="6"/>
  <c r="K2872" i="6"/>
  <c r="J2872" i="6"/>
  <c r="I2872" i="6"/>
  <c r="H2872" i="6"/>
  <c r="G2872" i="6"/>
  <c r="F2872" i="6"/>
  <c r="E2872" i="6"/>
  <c r="K2871" i="6"/>
  <c r="J2871" i="6"/>
  <c r="I2871" i="6"/>
  <c r="H2871" i="6"/>
  <c r="G2871" i="6"/>
  <c r="F2871" i="6"/>
  <c r="E2871" i="6"/>
  <c r="K2870" i="6"/>
  <c r="J2870" i="6"/>
  <c r="I2870" i="6"/>
  <c r="H2870" i="6"/>
  <c r="G2870" i="6"/>
  <c r="F2870" i="6"/>
  <c r="E2870" i="6"/>
  <c r="K2869" i="6"/>
  <c r="J2869" i="6"/>
  <c r="I2869" i="6"/>
  <c r="H2869" i="6"/>
  <c r="G2869" i="6"/>
  <c r="F2869" i="6"/>
  <c r="E2869" i="6"/>
  <c r="K2868" i="6"/>
  <c r="J2868" i="6"/>
  <c r="I2868" i="6"/>
  <c r="H2868" i="6"/>
  <c r="G2868" i="6"/>
  <c r="F2868" i="6"/>
  <c r="E2868" i="6"/>
  <c r="K2867" i="6"/>
  <c r="J2867" i="6"/>
  <c r="I2867" i="6"/>
  <c r="H2867" i="6"/>
  <c r="G2867" i="6"/>
  <c r="F2867" i="6"/>
  <c r="E2867" i="6"/>
  <c r="K2866" i="6"/>
  <c r="J2866" i="6"/>
  <c r="I2866" i="6"/>
  <c r="H2866" i="6"/>
  <c r="G2866" i="6"/>
  <c r="F2866" i="6"/>
  <c r="E2866" i="6"/>
  <c r="K2865" i="6"/>
  <c r="J2865" i="6"/>
  <c r="I2865" i="6"/>
  <c r="H2865" i="6"/>
  <c r="G2865" i="6"/>
  <c r="F2865" i="6"/>
  <c r="E2865" i="6"/>
  <c r="K2864" i="6"/>
  <c r="J2864" i="6"/>
  <c r="I2864" i="6"/>
  <c r="H2864" i="6"/>
  <c r="G2864" i="6"/>
  <c r="F2864" i="6"/>
  <c r="E2864" i="6"/>
  <c r="K2863" i="6"/>
  <c r="J2863" i="6"/>
  <c r="I2863" i="6"/>
  <c r="H2863" i="6"/>
  <c r="G2863" i="6"/>
  <c r="F2863" i="6"/>
  <c r="E2863" i="6"/>
  <c r="K2862" i="6"/>
  <c r="J2862" i="6"/>
  <c r="I2862" i="6"/>
  <c r="H2862" i="6"/>
  <c r="G2862" i="6"/>
  <c r="F2862" i="6"/>
  <c r="E2862" i="6"/>
  <c r="K2861" i="6"/>
  <c r="J2861" i="6"/>
  <c r="I2861" i="6"/>
  <c r="H2861" i="6"/>
  <c r="G2861" i="6"/>
  <c r="F2861" i="6"/>
  <c r="E2861" i="6"/>
  <c r="K2860" i="6"/>
  <c r="J2860" i="6"/>
  <c r="I2860" i="6"/>
  <c r="H2860" i="6"/>
  <c r="G2860" i="6"/>
  <c r="F2860" i="6"/>
  <c r="E2860" i="6"/>
  <c r="K2859" i="6"/>
  <c r="J2859" i="6"/>
  <c r="I2859" i="6"/>
  <c r="H2859" i="6"/>
  <c r="G2859" i="6"/>
  <c r="F2859" i="6"/>
  <c r="E2859" i="6"/>
  <c r="K2858" i="6"/>
  <c r="J2858" i="6"/>
  <c r="I2858" i="6"/>
  <c r="H2858" i="6"/>
  <c r="G2858" i="6"/>
  <c r="F2858" i="6"/>
  <c r="E2858" i="6"/>
  <c r="K2857" i="6"/>
  <c r="J2857" i="6"/>
  <c r="I2857" i="6"/>
  <c r="H2857" i="6"/>
  <c r="G2857" i="6"/>
  <c r="F2857" i="6"/>
  <c r="E2857" i="6"/>
  <c r="K2856" i="6"/>
  <c r="J2856" i="6"/>
  <c r="I2856" i="6"/>
  <c r="H2856" i="6"/>
  <c r="G2856" i="6"/>
  <c r="F2856" i="6"/>
  <c r="E2856" i="6"/>
  <c r="K2855" i="6"/>
  <c r="J2855" i="6"/>
  <c r="I2855" i="6"/>
  <c r="H2855" i="6"/>
  <c r="G2855" i="6"/>
  <c r="F2855" i="6"/>
  <c r="E2855" i="6"/>
  <c r="K2854" i="6"/>
  <c r="J2854" i="6"/>
  <c r="I2854" i="6"/>
  <c r="H2854" i="6"/>
  <c r="G2854" i="6"/>
  <c r="F2854" i="6"/>
  <c r="E2854" i="6"/>
  <c r="K2853" i="6"/>
  <c r="J2853" i="6"/>
  <c r="I2853" i="6"/>
  <c r="H2853" i="6"/>
  <c r="G2853" i="6"/>
  <c r="F2853" i="6"/>
  <c r="E2853" i="6"/>
  <c r="K2852" i="6"/>
  <c r="J2852" i="6"/>
  <c r="I2852" i="6"/>
  <c r="H2852" i="6"/>
  <c r="G2852" i="6"/>
  <c r="F2852" i="6"/>
  <c r="E2852" i="6"/>
  <c r="K2851" i="6"/>
  <c r="J2851" i="6"/>
  <c r="I2851" i="6"/>
  <c r="H2851" i="6"/>
  <c r="G2851" i="6"/>
  <c r="F2851" i="6"/>
  <c r="E2851" i="6"/>
  <c r="K2850" i="6"/>
  <c r="J2850" i="6"/>
  <c r="I2850" i="6"/>
  <c r="H2850" i="6"/>
  <c r="G2850" i="6"/>
  <c r="F2850" i="6"/>
  <c r="E2850" i="6"/>
  <c r="K2849" i="6"/>
  <c r="J2849" i="6"/>
  <c r="I2849" i="6"/>
  <c r="H2849" i="6"/>
  <c r="G2849" i="6"/>
  <c r="F2849" i="6"/>
  <c r="E2849" i="6"/>
  <c r="K2848" i="6"/>
  <c r="J2848" i="6"/>
  <c r="I2848" i="6"/>
  <c r="H2848" i="6"/>
  <c r="G2848" i="6"/>
  <c r="F2848" i="6"/>
  <c r="E2848" i="6"/>
  <c r="K2847" i="6"/>
  <c r="J2847" i="6"/>
  <c r="I2847" i="6"/>
  <c r="H2847" i="6"/>
  <c r="G2847" i="6"/>
  <c r="F2847" i="6"/>
  <c r="E2847" i="6"/>
  <c r="K2846" i="6"/>
  <c r="J2846" i="6"/>
  <c r="I2846" i="6"/>
  <c r="H2846" i="6"/>
  <c r="G2846" i="6"/>
  <c r="F2846" i="6"/>
  <c r="E2846" i="6"/>
  <c r="K2845" i="6"/>
  <c r="J2845" i="6"/>
  <c r="I2845" i="6"/>
  <c r="H2845" i="6"/>
  <c r="G2845" i="6"/>
  <c r="F2845" i="6"/>
  <c r="E2845" i="6"/>
  <c r="K2844" i="6"/>
  <c r="J2844" i="6"/>
  <c r="I2844" i="6"/>
  <c r="H2844" i="6"/>
  <c r="G2844" i="6"/>
  <c r="F2844" i="6"/>
  <c r="E2844" i="6"/>
  <c r="K2843" i="6"/>
  <c r="J2843" i="6"/>
  <c r="I2843" i="6"/>
  <c r="H2843" i="6"/>
  <c r="G2843" i="6"/>
  <c r="F2843" i="6"/>
  <c r="E2843" i="6"/>
  <c r="K2842" i="6"/>
  <c r="J2842" i="6"/>
  <c r="I2842" i="6"/>
  <c r="H2842" i="6"/>
  <c r="G2842" i="6"/>
  <c r="F2842" i="6"/>
  <c r="E2842" i="6"/>
  <c r="K2841" i="6"/>
  <c r="J2841" i="6"/>
  <c r="I2841" i="6"/>
  <c r="H2841" i="6"/>
  <c r="G2841" i="6"/>
  <c r="F2841" i="6"/>
  <c r="E2841" i="6"/>
  <c r="K2840" i="6"/>
  <c r="J2840" i="6"/>
  <c r="I2840" i="6"/>
  <c r="H2840" i="6"/>
  <c r="G2840" i="6"/>
  <c r="F2840" i="6"/>
  <c r="E2840" i="6"/>
  <c r="K2839" i="6"/>
  <c r="J2839" i="6"/>
  <c r="I2839" i="6"/>
  <c r="H2839" i="6"/>
  <c r="G2839" i="6"/>
  <c r="F2839" i="6"/>
  <c r="E2839" i="6"/>
  <c r="K2838" i="6"/>
  <c r="J2838" i="6"/>
  <c r="I2838" i="6"/>
  <c r="H2838" i="6"/>
  <c r="G2838" i="6"/>
  <c r="F2838" i="6"/>
  <c r="E2838" i="6"/>
  <c r="K2837" i="6"/>
  <c r="J2837" i="6"/>
  <c r="I2837" i="6"/>
  <c r="H2837" i="6"/>
  <c r="G2837" i="6"/>
  <c r="F2837" i="6"/>
  <c r="E2837" i="6"/>
  <c r="K2836" i="6"/>
  <c r="J2836" i="6"/>
  <c r="I2836" i="6"/>
  <c r="H2836" i="6"/>
  <c r="G2836" i="6"/>
  <c r="F2836" i="6"/>
  <c r="E2836" i="6"/>
  <c r="K2835" i="6"/>
  <c r="J2835" i="6"/>
  <c r="I2835" i="6"/>
  <c r="H2835" i="6"/>
  <c r="G2835" i="6"/>
  <c r="F2835" i="6"/>
  <c r="E2835" i="6"/>
  <c r="K2834" i="6"/>
  <c r="J2834" i="6"/>
  <c r="I2834" i="6"/>
  <c r="H2834" i="6"/>
  <c r="G2834" i="6"/>
  <c r="F2834" i="6"/>
  <c r="E2834" i="6"/>
  <c r="K2833" i="6"/>
  <c r="J2833" i="6"/>
  <c r="I2833" i="6"/>
  <c r="H2833" i="6"/>
  <c r="G2833" i="6"/>
  <c r="F2833" i="6"/>
  <c r="E2833" i="6"/>
  <c r="K2832" i="6"/>
  <c r="J2832" i="6"/>
  <c r="I2832" i="6"/>
  <c r="H2832" i="6"/>
  <c r="G2832" i="6"/>
  <c r="F2832" i="6"/>
  <c r="E2832" i="6"/>
  <c r="K2831" i="6"/>
  <c r="J2831" i="6"/>
  <c r="I2831" i="6"/>
  <c r="H2831" i="6"/>
  <c r="G2831" i="6"/>
  <c r="F2831" i="6"/>
  <c r="E2831" i="6"/>
  <c r="K2830" i="6"/>
  <c r="J2830" i="6"/>
  <c r="I2830" i="6"/>
  <c r="H2830" i="6"/>
  <c r="G2830" i="6"/>
  <c r="F2830" i="6"/>
  <c r="E2830" i="6"/>
  <c r="K2829" i="6"/>
  <c r="J2829" i="6"/>
  <c r="I2829" i="6"/>
  <c r="H2829" i="6"/>
  <c r="G2829" i="6"/>
  <c r="F2829" i="6"/>
  <c r="E2829" i="6"/>
  <c r="K2828" i="6"/>
  <c r="J2828" i="6"/>
  <c r="I2828" i="6"/>
  <c r="H2828" i="6"/>
  <c r="G2828" i="6"/>
  <c r="F2828" i="6"/>
  <c r="E2828" i="6"/>
  <c r="K2827" i="6"/>
  <c r="J2827" i="6"/>
  <c r="I2827" i="6"/>
  <c r="H2827" i="6"/>
  <c r="G2827" i="6"/>
  <c r="F2827" i="6"/>
  <c r="E2827" i="6"/>
  <c r="K2826" i="6"/>
  <c r="J2826" i="6"/>
  <c r="I2826" i="6"/>
  <c r="H2826" i="6"/>
  <c r="G2826" i="6"/>
  <c r="F2826" i="6"/>
  <c r="E2826" i="6"/>
  <c r="K2825" i="6"/>
  <c r="J2825" i="6"/>
  <c r="I2825" i="6"/>
  <c r="H2825" i="6"/>
  <c r="G2825" i="6"/>
  <c r="F2825" i="6"/>
  <c r="E2825" i="6"/>
  <c r="K2824" i="6"/>
  <c r="J2824" i="6"/>
  <c r="I2824" i="6"/>
  <c r="H2824" i="6"/>
  <c r="G2824" i="6"/>
  <c r="F2824" i="6"/>
  <c r="E2824" i="6"/>
  <c r="K2823" i="6"/>
  <c r="J2823" i="6"/>
  <c r="I2823" i="6"/>
  <c r="H2823" i="6"/>
  <c r="G2823" i="6"/>
  <c r="F2823" i="6"/>
  <c r="E2823" i="6"/>
  <c r="K2822" i="6"/>
  <c r="J2822" i="6"/>
  <c r="I2822" i="6"/>
  <c r="H2822" i="6"/>
  <c r="G2822" i="6"/>
  <c r="F2822" i="6"/>
  <c r="E2822" i="6"/>
  <c r="K2821" i="6"/>
  <c r="J2821" i="6"/>
  <c r="I2821" i="6"/>
  <c r="H2821" i="6"/>
  <c r="G2821" i="6"/>
  <c r="F2821" i="6"/>
  <c r="E2821" i="6"/>
  <c r="K2820" i="6"/>
  <c r="J2820" i="6"/>
  <c r="I2820" i="6"/>
  <c r="H2820" i="6"/>
  <c r="G2820" i="6"/>
  <c r="F2820" i="6"/>
  <c r="E2820" i="6"/>
  <c r="K2819" i="6"/>
  <c r="J2819" i="6"/>
  <c r="I2819" i="6"/>
  <c r="H2819" i="6"/>
  <c r="G2819" i="6"/>
  <c r="F2819" i="6"/>
  <c r="E2819" i="6"/>
  <c r="K2818" i="6"/>
  <c r="J2818" i="6"/>
  <c r="I2818" i="6"/>
  <c r="H2818" i="6"/>
  <c r="G2818" i="6"/>
  <c r="F2818" i="6"/>
  <c r="E2818" i="6"/>
  <c r="K2817" i="6"/>
  <c r="J2817" i="6"/>
  <c r="I2817" i="6"/>
  <c r="H2817" i="6"/>
  <c r="G2817" i="6"/>
  <c r="F2817" i="6"/>
  <c r="E2817" i="6"/>
  <c r="K2816" i="6"/>
  <c r="J2816" i="6"/>
  <c r="I2816" i="6"/>
  <c r="H2816" i="6"/>
  <c r="G2816" i="6"/>
  <c r="F2816" i="6"/>
  <c r="E2816" i="6"/>
  <c r="K2815" i="6"/>
  <c r="J2815" i="6"/>
  <c r="I2815" i="6"/>
  <c r="H2815" i="6"/>
  <c r="G2815" i="6"/>
  <c r="F2815" i="6"/>
  <c r="E2815" i="6"/>
  <c r="K2814" i="6"/>
  <c r="J2814" i="6"/>
  <c r="I2814" i="6"/>
  <c r="H2814" i="6"/>
  <c r="G2814" i="6"/>
  <c r="F2814" i="6"/>
  <c r="E2814" i="6"/>
  <c r="K2813" i="6"/>
  <c r="J2813" i="6"/>
  <c r="I2813" i="6"/>
  <c r="H2813" i="6"/>
  <c r="G2813" i="6"/>
  <c r="F2813" i="6"/>
  <c r="E2813" i="6"/>
  <c r="K2812" i="6"/>
  <c r="J2812" i="6"/>
  <c r="I2812" i="6"/>
  <c r="H2812" i="6"/>
  <c r="G2812" i="6"/>
  <c r="F2812" i="6"/>
  <c r="E2812" i="6"/>
  <c r="K2811" i="6"/>
  <c r="J2811" i="6"/>
  <c r="I2811" i="6"/>
  <c r="H2811" i="6"/>
  <c r="G2811" i="6"/>
  <c r="F2811" i="6"/>
  <c r="E2811" i="6"/>
  <c r="K2810" i="6"/>
  <c r="J2810" i="6"/>
  <c r="I2810" i="6"/>
  <c r="H2810" i="6"/>
  <c r="G2810" i="6"/>
  <c r="F2810" i="6"/>
  <c r="E2810" i="6"/>
  <c r="K2809" i="6"/>
  <c r="J2809" i="6"/>
  <c r="I2809" i="6"/>
  <c r="H2809" i="6"/>
  <c r="G2809" i="6"/>
  <c r="F2809" i="6"/>
  <c r="E2809" i="6"/>
  <c r="K2808" i="6"/>
  <c r="J2808" i="6"/>
  <c r="I2808" i="6"/>
  <c r="H2808" i="6"/>
  <c r="G2808" i="6"/>
  <c r="F2808" i="6"/>
  <c r="E2808" i="6"/>
  <c r="K2807" i="6"/>
  <c r="J2807" i="6"/>
  <c r="I2807" i="6"/>
  <c r="H2807" i="6"/>
  <c r="G2807" i="6"/>
  <c r="F2807" i="6"/>
  <c r="E2807" i="6"/>
  <c r="K2806" i="6"/>
  <c r="J2806" i="6"/>
  <c r="I2806" i="6"/>
  <c r="H2806" i="6"/>
  <c r="G2806" i="6"/>
  <c r="F2806" i="6"/>
  <c r="E2806" i="6"/>
  <c r="K2805" i="6"/>
  <c r="J2805" i="6"/>
  <c r="I2805" i="6"/>
  <c r="H2805" i="6"/>
  <c r="G2805" i="6"/>
  <c r="F2805" i="6"/>
  <c r="E2805" i="6"/>
  <c r="K2804" i="6"/>
  <c r="J2804" i="6"/>
  <c r="I2804" i="6"/>
  <c r="H2804" i="6"/>
  <c r="G2804" i="6"/>
  <c r="F2804" i="6"/>
  <c r="E2804" i="6"/>
  <c r="K2803" i="6"/>
  <c r="J2803" i="6"/>
  <c r="I2803" i="6"/>
  <c r="H2803" i="6"/>
  <c r="G2803" i="6"/>
  <c r="F2803" i="6"/>
  <c r="E2803" i="6"/>
  <c r="K2802" i="6"/>
  <c r="J2802" i="6"/>
  <c r="I2802" i="6"/>
  <c r="H2802" i="6"/>
  <c r="G2802" i="6"/>
  <c r="F2802" i="6"/>
  <c r="E2802" i="6"/>
  <c r="K2801" i="6"/>
  <c r="J2801" i="6"/>
  <c r="I2801" i="6"/>
  <c r="H2801" i="6"/>
  <c r="G2801" i="6"/>
  <c r="F2801" i="6"/>
  <c r="E2801" i="6"/>
  <c r="K2800" i="6"/>
  <c r="J2800" i="6"/>
  <c r="I2800" i="6"/>
  <c r="H2800" i="6"/>
  <c r="G2800" i="6"/>
  <c r="F2800" i="6"/>
  <c r="E2800" i="6"/>
  <c r="K2799" i="6"/>
  <c r="J2799" i="6"/>
  <c r="I2799" i="6"/>
  <c r="H2799" i="6"/>
  <c r="G2799" i="6"/>
  <c r="F2799" i="6"/>
  <c r="E2799" i="6"/>
  <c r="K2798" i="6"/>
  <c r="J2798" i="6"/>
  <c r="I2798" i="6"/>
  <c r="H2798" i="6"/>
  <c r="G2798" i="6"/>
  <c r="F2798" i="6"/>
  <c r="E2798" i="6"/>
  <c r="K2797" i="6"/>
  <c r="J2797" i="6"/>
  <c r="I2797" i="6"/>
  <c r="H2797" i="6"/>
  <c r="G2797" i="6"/>
  <c r="F2797" i="6"/>
  <c r="E2797" i="6"/>
  <c r="K2796" i="6"/>
  <c r="J2796" i="6"/>
  <c r="I2796" i="6"/>
  <c r="H2796" i="6"/>
  <c r="G2796" i="6"/>
  <c r="F2796" i="6"/>
  <c r="E2796" i="6"/>
  <c r="K2795" i="6"/>
  <c r="J2795" i="6"/>
  <c r="I2795" i="6"/>
  <c r="H2795" i="6"/>
  <c r="G2795" i="6"/>
  <c r="F2795" i="6"/>
  <c r="E2795" i="6"/>
  <c r="K2794" i="6"/>
  <c r="J2794" i="6"/>
  <c r="I2794" i="6"/>
  <c r="H2794" i="6"/>
  <c r="G2794" i="6"/>
  <c r="F2794" i="6"/>
  <c r="E2794" i="6"/>
  <c r="K2793" i="6"/>
  <c r="J2793" i="6"/>
  <c r="I2793" i="6"/>
  <c r="H2793" i="6"/>
  <c r="G2793" i="6"/>
  <c r="F2793" i="6"/>
  <c r="E2793" i="6"/>
  <c r="K2792" i="6"/>
  <c r="J2792" i="6"/>
  <c r="I2792" i="6"/>
  <c r="H2792" i="6"/>
  <c r="G2792" i="6"/>
  <c r="F2792" i="6"/>
  <c r="E2792" i="6"/>
  <c r="K2791" i="6"/>
  <c r="J2791" i="6"/>
  <c r="I2791" i="6"/>
  <c r="H2791" i="6"/>
  <c r="G2791" i="6"/>
  <c r="F2791" i="6"/>
  <c r="E2791" i="6"/>
  <c r="K2790" i="6"/>
  <c r="J2790" i="6"/>
  <c r="I2790" i="6"/>
  <c r="H2790" i="6"/>
  <c r="G2790" i="6"/>
  <c r="F2790" i="6"/>
  <c r="E2790" i="6"/>
  <c r="K2789" i="6"/>
  <c r="J2789" i="6"/>
  <c r="I2789" i="6"/>
  <c r="H2789" i="6"/>
  <c r="G2789" i="6"/>
  <c r="F2789" i="6"/>
  <c r="E2789" i="6"/>
  <c r="K2788" i="6"/>
  <c r="J2788" i="6"/>
  <c r="I2788" i="6"/>
  <c r="H2788" i="6"/>
  <c r="G2788" i="6"/>
  <c r="F2788" i="6"/>
  <c r="E2788" i="6"/>
  <c r="K2787" i="6"/>
  <c r="J2787" i="6"/>
  <c r="I2787" i="6"/>
  <c r="H2787" i="6"/>
  <c r="G2787" i="6"/>
  <c r="F2787" i="6"/>
  <c r="E2787" i="6"/>
  <c r="K2786" i="6"/>
  <c r="J2786" i="6"/>
  <c r="I2786" i="6"/>
  <c r="H2786" i="6"/>
  <c r="G2786" i="6"/>
  <c r="F2786" i="6"/>
  <c r="E2786" i="6"/>
  <c r="K2785" i="6"/>
  <c r="J2785" i="6"/>
  <c r="I2785" i="6"/>
  <c r="H2785" i="6"/>
  <c r="G2785" i="6"/>
  <c r="F2785" i="6"/>
  <c r="E2785" i="6"/>
  <c r="K2784" i="6"/>
  <c r="J2784" i="6"/>
  <c r="I2784" i="6"/>
  <c r="H2784" i="6"/>
  <c r="G2784" i="6"/>
  <c r="F2784" i="6"/>
  <c r="E2784" i="6"/>
  <c r="K2783" i="6"/>
  <c r="J2783" i="6"/>
  <c r="I2783" i="6"/>
  <c r="H2783" i="6"/>
  <c r="G2783" i="6"/>
  <c r="F2783" i="6"/>
  <c r="E2783" i="6"/>
  <c r="K2782" i="6"/>
  <c r="J2782" i="6"/>
  <c r="I2782" i="6"/>
  <c r="H2782" i="6"/>
  <c r="G2782" i="6"/>
  <c r="F2782" i="6"/>
  <c r="E2782" i="6"/>
  <c r="K2781" i="6"/>
  <c r="J2781" i="6"/>
  <c r="I2781" i="6"/>
  <c r="H2781" i="6"/>
  <c r="G2781" i="6"/>
  <c r="F2781" i="6"/>
  <c r="E2781" i="6"/>
  <c r="K2780" i="6"/>
  <c r="J2780" i="6"/>
  <c r="I2780" i="6"/>
  <c r="H2780" i="6"/>
  <c r="G2780" i="6"/>
  <c r="F2780" i="6"/>
  <c r="E2780" i="6"/>
  <c r="K2779" i="6"/>
  <c r="J2779" i="6"/>
  <c r="I2779" i="6"/>
  <c r="H2779" i="6"/>
  <c r="G2779" i="6"/>
  <c r="F2779" i="6"/>
  <c r="E2779" i="6"/>
  <c r="K2778" i="6"/>
  <c r="J2778" i="6"/>
  <c r="I2778" i="6"/>
  <c r="H2778" i="6"/>
  <c r="G2778" i="6"/>
  <c r="F2778" i="6"/>
  <c r="E2778" i="6"/>
  <c r="K2777" i="6"/>
  <c r="J2777" i="6"/>
  <c r="I2777" i="6"/>
  <c r="H2777" i="6"/>
  <c r="G2777" i="6"/>
  <c r="F2777" i="6"/>
  <c r="E2777" i="6"/>
  <c r="K2776" i="6"/>
  <c r="J2776" i="6"/>
  <c r="I2776" i="6"/>
  <c r="H2776" i="6"/>
  <c r="G2776" i="6"/>
  <c r="F2776" i="6"/>
  <c r="E2776" i="6"/>
  <c r="K2775" i="6"/>
  <c r="J2775" i="6"/>
  <c r="I2775" i="6"/>
  <c r="H2775" i="6"/>
  <c r="G2775" i="6"/>
  <c r="F2775" i="6"/>
  <c r="E2775" i="6"/>
  <c r="K2774" i="6"/>
  <c r="J2774" i="6"/>
  <c r="I2774" i="6"/>
  <c r="H2774" i="6"/>
  <c r="G2774" i="6"/>
  <c r="F2774" i="6"/>
  <c r="E2774" i="6"/>
  <c r="K2773" i="6"/>
  <c r="J2773" i="6"/>
  <c r="I2773" i="6"/>
  <c r="H2773" i="6"/>
  <c r="G2773" i="6"/>
  <c r="F2773" i="6"/>
  <c r="E2773" i="6"/>
  <c r="K2772" i="6"/>
  <c r="J2772" i="6"/>
  <c r="I2772" i="6"/>
  <c r="H2772" i="6"/>
  <c r="G2772" i="6"/>
  <c r="F2772" i="6"/>
  <c r="E2772" i="6"/>
  <c r="K2771" i="6"/>
  <c r="J2771" i="6"/>
  <c r="I2771" i="6"/>
  <c r="H2771" i="6"/>
  <c r="G2771" i="6"/>
  <c r="F2771" i="6"/>
  <c r="E2771" i="6"/>
  <c r="K2770" i="6"/>
  <c r="J2770" i="6"/>
  <c r="I2770" i="6"/>
  <c r="H2770" i="6"/>
  <c r="G2770" i="6"/>
  <c r="F2770" i="6"/>
  <c r="E2770" i="6"/>
  <c r="K2769" i="6"/>
  <c r="J2769" i="6"/>
  <c r="I2769" i="6"/>
  <c r="H2769" i="6"/>
  <c r="G2769" i="6"/>
  <c r="F2769" i="6"/>
  <c r="E2769" i="6"/>
  <c r="K2768" i="6"/>
  <c r="J2768" i="6"/>
  <c r="I2768" i="6"/>
  <c r="H2768" i="6"/>
  <c r="G2768" i="6"/>
  <c r="F2768" i="6"/>
  <c r="E2768" i="6"/>
  <c r="K2767" i="6"/>
  <c r="J2767" i="6"/>
  <c r="I2767" i="6"/>
  <c r="H2767" i="6"/>
  <c r="G2767" i="6"/>
  <c r="F2767" i="6"/>
  <c r="E2767" i="6"/>
  <c r="K2766" i="6"/>
  <c r="J2766" i="6"/>
  <c r="I2766" i="6"/>
  <c r="H2766" i="6"/>
  <c r="G2766" i="6"/>
  <c r="F2766" i="6"/>
  <c r="E2766" i="6"/>
  <c r="K2765" i="6"/>
  <c r="J2765" i="6"/>
  <c r="I2765" i="6"/>
  <c r="H2765" i="6"/>
  <c r="G2765" i="6"/>
  <c r="F2765" i="6"/>
  <c r="E2765" i="6"/>
  <c r="K2764" i="6"/>
  <c r="J2764" i="6"/>
  <c r="I2764" i="6"/>
  <c r="H2764" i="6"/>
  <c r="G2764" i="6"/>
  <c r="F2764" i="6"/>
  <c r="E2764" i="6"/>
  <c r="K2763" i="6"/>
  <c r="J2763" i="6"/>
  <c r="I2763" i="6"/>
  <c r="H2763" i="6"/>
  <c r="G2763" i="6"/>
  <c r="F2763" i="6"/>
  <c r="E2763" i="6"/>
  <c r="K2762" i="6"/>
  <c r="J2762" i="6"/>
  <c r="I2762" i="6"/>
  <c r="H2762" i="6"/>
  <c r="G2762" i="6"/>
  <c r="F2762" i="6"/>
  <c r="E2762" i="6"/>
  <c r="K2761" i="6"/>
  <c r="J2761" i="6"/>
  <c r="I2761" i="6"/>
  <c r="H2761" i="6"/>
  <c r="G2761" i="6"/>
  <c r="F2761" i="6"/>
  <c r="E2761" i="6"/>
  <c r="K2760" i="6"/>
  <c r="J2760" i="6"/>
  <c r="I2760" i="6"/>
  <c r="H2760" i="6"/>
  <c r="G2760" i="6"/>
  <c r="F2760" i="6"/>
  <c r="E2760" i="6"/>
  <c r="K2759" i="6"/>
  <c r="J2759" i="6"/>
  <c r="I2759" i="6"/>
  <c r="H2759" i="6"/>
  <c r="G2759" i="6"/>
  <c r="F2759" i="6"/>
  <c r="E2759" i="6"/>
  <c r="K2758" i="6"/>
  <c r="J2758" i="6"/>
  <c r="I2758" i="6"/>
  <c r="H2758" i="6"/>
  <c r="G2758" i="6"/>
  <c r="F2758" i="6"/>
  <c r="E2758" i="6"/>
  <c r="K2757" i="6"/>
  <c r="J2757" i="6"/>
  <c r="I2757" i="6"/>
  <c r="H2757" i="6"/>
  <c r="G2757" i="6"/>
  <c r="F2757" i="6"/>
  <c r="E2757" i="6"/>
  <c r="K2756" i="6"/>
  <c r="J2756" i="6"/>
  <c r="I2756" i="6"/>
  <c r="H2756" i="6"/>
  <c r="G2756" i="6"/>
  <c r="F2756" i="6"/>
  <c r="E2756" i="6"/>
  <c r="K2755" i="6"/>
  <c r="J2755" i="6"/>
  <c r="I2755" i="6"/>
  <c r="H2755" i="6"/>
  <c r="G2755" i="6"/>
  <c r="F2755" i="6"/>
  <c r="E2755" i="6"/>
  <c r="K2754" i="6"/>
  <c r="J2754" i="6"/>
  <c r="I2754" i="6"/>
  <c r="H2754" i="6"/>
  <c r="G2754" i="6"/>
  <c r="F2754" i="6"/>
  <c r="E2754" i="6"/>
  <c r="K2753" i="6"/>
  <c r="J2753" i="6"/>
  <c r="I2753" i="6"/>
  <c r="H2753" i="6"/>
  <c r="G2753" i="6"/>
  <c r="F2753" i="6"/>
  <c r="E2753" i="6"/>
  <c r="K2752" i="6"/>
  <c r="J2752" i="6"/>
  <c r="I2752" i="6"/>
  <c r="H2752" i="6"/>
  <c r="G2752" i="6"/>
  <c r="F2752" i="6"/>
  <c r="E2752" i="6"/>
  <c r="K2751" i="6"/>
  <c r="J2751" i="6"/>
  <c r="I2751" i="6"/>
  <c r="H2751" i="6"/>
  <c r="G2751" i="6"/>
  <c r="F2751" i="6"/>
  <c r="E2751" i="6"/>
  <c r="K2750" i="6"/>
  <c r="J2750" i="6"/>
  <c r="I2750" i="6"/>
  <c r="H2750" i="6"/>
  <c r="G2750" i="6"/>
  <c r="F2750" i="6"/>
  <c r="E2750" i="6"/>
  <c r="K2749" i="6"/>
  <c r="J2749" i="6"/>
  <c r="I2749" i="6"/>
  <c r="H2749" i="6"/>
  <c r="G2749" i="6"/>
  <c r="F2749" i="6"/>
  <c r="E2749" i="6"/>
  <c r="K2748" i="6"/>
  <c r="J2748" i="6"/>
  <c r="I2748" i="6"/>
  <c r="H2748" i="6"/>
  <c r="G2748" i="6"/>
  <c r="F2748" i="6"/>
  <c r="E2748" i="6"/>
  <c r="K2747" i="6"/>
  <c r="J2747" i="6"/>
  <c r="I2747" i="6"/>
  <c r="H2747" i="6"/>
  <c r="G2747" i="6"/>
  <c r="F2747" i="6"/>
  <c r="E2747" i="6"/>
  <c r="K2746" i="6"/>
  <c r="J2746" i="6"/>
  <c r="I2746" i="6"/>
  <c r="H2746" i="6"/>
  <c r="G2746" i="6"/>
  <c r="F2746" i="6"/>
  <c r="E2746" i="6"/>
  <c r="K2745" i="6"/>
  <c r="J2745" i="6"/>
  <c r="I2745" i="6"/>
  <c r="H2745" i="6"/>
  <c r="G2745" i="6"/>
  <c r="F2745" i="6"/>
  <c r="E2745" i="6"/>
  <c r="K2744" i="6"/>
  <c r="J2744" i="6"/>
  <c r="I2744" i="6"/>
  <c r="H2744" i="6"/>
  <c r="G2744" i="6"/>
  <c r="F2744" i="6"/>
  <c r="E2744" i="6"/>
  <c r="K2743" i="6"/>
  <c r="J2743" i="6"/>
  <c r="I2743" i="6"/>
  <c r="H2743" i="6"/>
  <c r="G2743" i="6"/>
  <c r="F2743" i="6"/>
  <c r="E2743" i="6"/>
  <c r="K2742" i="6"/>
  <c r="J2742" i="6"/>
  <c r="I2742" i="6"/>
  <c r="H2742" i="6"/>
  <c r="G2742" i="6"/>
  <c r="F2742" i="6"/>
  <c r="E2742" i="6"/>
  <c r="K2741" i="6"/>
  <c r="J2741" i="6"/>
  <c r="I2741" i="6"/>
  <c r="H2741" i="6"/>
  <c r="G2741" i="6"/>
  <c r="F2741" i="6"/>
  <c r="E2741" i="6"/>
  <c r="K2740" i="6"/>
  <c r="J2740" i="6"/>
  <c r="I2740" i="6"/>
  <c r="H2740" i="6"/>
  <c r="G2740" i="6"/>
  <c r="F2740" i="6"/>
  <c r="E2740" i="6"/>
  <c r="K2739" i="6"/>
  <c r="J2739" i="6"/>
  <c r="I2739" i="6"/>
  <c r="H2739" i="6"/>
  <c r="G2739" i="6"/>
  <c r="F2739" i="6"/>
  <c r="E2739" i="6"/>
  <c r="K2738" i="6"/>
  <c r="J2738" i="6"/>
  <c r="I2738" i="6"/>
  <c r="H2738" i="6"/>
  <c r="G2738" i="6"/>
  <c r="F2738" i="6"/>
  <c r="E2738" i="6"/>
  <c r="K2737" i="6"/>
  <c r="J2737" i="6"/>
  <c r="I2737" i="6"/>
  <c r="H2737" i="6"/>
  <c r="G2737" i="6"/>
  <c r="F2737" i="6"/>
  <c r="E2737" i="6"/>
  <c r="K2736" i="6"/>
  <c r="J2736" i="6"/>
  <c r="I2736" i="6"/>
  <c r="H2736" i="6"/>
  <c r="G2736" i="6"/>
  <c r="F2736" i="6"/>
  <c r="E2736" i="6"/>
  <c r="K2735" i="6"/>
  <c r="J2735" i="6"/>
  <c r="I2735" i="6"/>
  <c r="H2735" i="6"/>
  <c r="G2735" i="6"/>
  <c r="F2735" i="6"/>
  <c r="E2735" i="6"/>
  <c r="K2734" i="6"/>
  <c r="J2734" i="6"/>
  <c r="I2734" i="6"/>
  <c r="H2734" i="6"/>
  <c r="G2734" i="6"/>
  <c r="F2734" i="6"/>
  <c r="E2734" i="6"/>
  <c r="K2733" i="6"/>
  <c r="J2733" i="6"/>
  <c r="I2733" i="6"/>
  <c r="H2733" i="6"/>
  <c r="G2733" i="6"/>
  <c r="F2733" i="6"/>
  <c r="E2733" i="6"/>
  <c r="K2732" i="6"/>
  <c r="J2732" i="6"/>
  <c r="I2732" i="6"/>
  <c r="H2732" i="6"/>
  <c r="G2732" i="6"/>
  <c r="F2732" i="6"/>
  <c r="E2732" i="6"/>
  <c r="K2731" i="6"/>
  <c r="J2731" i="6"/>
  <c r="I2731" i="6"/>
  <c r="H2731" i="6"/>
  <c r="G2731" i="6"/>
  <c r="F2731" i="6"/>
  <c r="E2731" i="6"/>
  <c r="K2730" i="6"/>
  <c r="J2730" i="6"/>
  <c r="I2730" i="6"/>
  <c r="H2730" i="6"/>
  <c r="G2730" i="6"/>
  <c r="F2730" i="6"/>
  <c r="E2730" i="6"/>
  <c r="K2729" i="6"/>
  <c r="J2729" i="6"/>
  <c r="I2729" i="6"/>
  <c r="H2729" i="6"/>
  <c r="G2729" i="6"/>
  <c r="F2729" i="6"/>
  <c r="E2729" i="6"/>
  <c r="K2728" i="6"/>
  <c r="J2728" i="6"/>
  <c r="I2728" i="6"/>
  <c r="H2728" i="6"/>
  <c r="G2728" i="6"/>
  <c r="F2728" i="6"/>
  <c r="E2728" i="6"/>
  <c r="K2727" i="6"/>
  <c r="J2727" i="6"/>
  <c r="I2727" i="6"/>
  <c r="H2727" i="6"/>
  <c r="G2727" i="6"/>
  <c r="F2727" i="6"/>
  <c r="E2727" i="6"/>
  <c r="K2726" i="6"/>
  <c r="J2726" i="6"/>
  <c r="I2726" i="6"/>
  <c r="H2726" i="6"/>
  <c r="G2726" i="6"/>
  <c r="F2726" i="6"/>
  <c r="E2726" i="6"/>
  <c r="K2725" i="6"/>
  <c r="J2725" i="6"/>
  <c r="I2725" i="6"/>
  <c r="H2725" i="6"/>
  <c r="G2725" i="6"/>
  <c r="F2725" i="6"/>
  <c r="E2725" i="6"/>
  <c r="K2724" i="6"/>
  <c r="J2724" i="6"/>
  <c r="I2724" i="6"/>
  <c r="H2724" i="6"/>
  <c r="G2724" i="6"/>
  <c r="F2724" i="6"/>
  <c r="E2724" i="6"/>
  <c r="K2723" i="6"/>
  <c r="J2723" i="6"/>
  <c r="I2723" i="6"/>
  <c r="H2723" i="6"/>
  <c r="G2723" i="6"/>
  <c r="F2723" i="6"/>
  <c r="E2723" i="6"/>
  <c r="K2722" i="6"/>
  <c r="J2722" i="6"/>
  <c r="I2722" i="6"/>
  <c r="H2722" i="6"/>
  <c r="G2722" i="6"/>
  <c r="F2722" i="6"/>
  <c r="E2722" i="6"/>
  <c r="K2721" i="6"/>
  <c r="J2721" i="6"/>
  <c r="I2721" i="6"/>
  <c r="H2721" i="6"/>
  <c r="G2721" i="6"/>
  <c r="F2721" i="6"/>
  <c r="E2721" i="6"/>
  <c r="K2720" i="6"/>
  <c r="J2720" i="6"/>
  <c r="I2720" i="6"/>
  <c r="H2720" i="6"/>
  <c r="G2720" i="6"/>
  <c r="F2720" i="6"/>
  <c r="E2720" i="6"/>
  <c r="K2719" i="6"/>
  <c r="J2719" i="6"/>
  <c r="I2719" i="6"/>
  <c r="H2719" i="6"/>
  <c r="G2719" i="6"/>
  <c r="F2719" i="6"/>
  <c r="E2719" i="6"/>
  <c r="K2718" i="6"/>
  <c r="J2718" i="6"/>
  <c r="I2718" i="6"/>
  <c r="H2718" i="6"/>
  <c r="G2718" i="6"/>
  <c r="F2718" i="6"/>
  <c r="E2718" i="6"/>
  <c r="K2717" i="6"/>
  <c r="J2717" i="6"/>
  <c r="I2717" i="6"/>
  <c r="H2717" i="6"/>
  <c r="G2717" i="6"/>
  <c r="F2717" i="6"/>
  <c r="E2717" i="6"/>
  <c r="K2716" i="6"/>
  <c r="J2716" i="6"/>
  <c r="I2716" i="6"/>
  <c r="H2716" i="6"/>
  <c r="G2716" i="6"/>
  <c r="F2716" i="6"/>
  <c r="E2716" i="6"/>
  <c r="K2715" i="6"/>
  <c r="J2715" i="6"/>
  <c r="I2715" i="6"/>
  <c r="H2715" i="6"/>
  <c r="G2715" i="6"/>
  <c r="F2715" i="6"/>
  <c r="E2715" i="6"/>
  <c r="K2714" i="6"/>
  <c r="J2714" i="6"/>
  <c r="I2714" i="6"/>
  <c r="H2714" i="6"/>
  <c r="G2714" i="6"/>
  <c r="F2714" i="6"/>
  <c r="E2714" i="6"/>
  <c r="K2713" i="6"/>
  <c r="J2713" i="6"/>
  <c r="I2713" i="6"/>
  <c r="H2713" i="6"/>
  <c r="G2713" i="6"/>
  <c r="F2713" i="6"/>
  <c r="E2713" i="6"/>
  <c r="K2712" i="6"/>
  <c r="J2712" i="6"/>
  <c r="I2712" i="6"/>
  <c r="H2712" i="6"/>
  <c r="G2712" i="6"/>
  <c r="F2712" i="6"/>
  <c r="E2712" i="6"/>
  <c r="K2711" i="6"/>
  <c r="J2711" i="6"/>
  <c r="I2711" i="6"/>
  <c r="H2711" i="6"/>
  <c r="G2711" i="6"/>
  <c r="F2711" i="6"/>
  <c r="E2711" i="6"/>
  <c r="K2710" i="6"/>
  <c r="J2710" i="6"/>
  <c r="I2710" i="6"/>
  <c r="H2710" i="6"/>
  <c r="G2710" i="6"/>
  <c r="F2710" i="6"/>
  <c r="E2710" i="6"/>
  <c r="K2709" i="6"/>
  <c r="J2709" i="6"/>
  <c r="I2709" i="6"/>
  <c r="H2709" i="6"/>
  <c r="G2709" i="6"/>
  <c r="F2709" i="6"/>
  <c r="E2709" i="6"/>
  <c r="K2708" i="6"/>
  <c r="J2708" i="6"/>
  <c r="I2708" i="6"/>
  <c r="H2708" i="6"/>
  <c r="G2708" i="6"/>
  <c r="F2708" i="6"/>
  <c r="E2708" i="6"/>
  <c r="K2707" i="6"/>
  <c r="J2707" i="6"/>
  <c r="I2707" i="6"/>
  <c r="H2707" i="6"/>
  <c r="G2707" i="6"/>
  <c r="F2707" i="6"/>
  <c r="E2707" i="6"/>
  <c r="K2706" i="6"/>
  <c r="J2706" i="6"/>
  <c r="I2706" i="6"/>
  <c r="H2706" i="6"/>
  <c r="G2706" i="6"/>
  <c r="F2706" i="6"/>
  <c r="E2706" i="6"/>
  <c r="K2705" i="6"/>
  <c r="J2705" i="6"/>
  <c r="I2705" i="6"/>
  <c r="H2705" i="6"/>
  <c r="G2705" i="6"/>
  <c r="F2705" i="6"/>
  <c r="E2705" i="6"/>
  <c r="K2704" i="6"/>
  <c r="J2704" i="6"/>
  <c r="I2704" i="6"/>
  <c r="H2704" i="6"/>
  <c r="G2704" i="6"/>
  <c r="F2704" i="6"/>
  <c r="E2704" i="6"/>
  <c r="K2703" i="6"/>
  <c r="J2703" i="6"/>
  <c r="I2703" i="6"/>
  <c r="H2703" i="6"/>
  <c r="G2703" i="6"/>
  <c r="F2703" i="6"/>
  <c r="E2703" i="6"/>
  <c r="K2702" i="6"/>
  <c r="J2702" i="6"/>
  <c r="I2702" i="6"/>
  <c r="H2702" i="6"/>
  <c r="G2702" i="6"/>
  <c r="F2702" i="6"/>
  <c r="E2702" i="6"/>
  <c r="K2701" i="6"/>
  <c r="J2701" i="6"/>
  <c r="I2701" i="6"/>
  <c r="H2701" i="6"/>
  <c r="G2701" i="6"/>
  <c r="F2701" i="6"/>
  <c r="E2701" i="6"/>
  <c r="K2700" i="6"/>
  <c r="J2700" i="6"/>
  <c r="I2700" i="6"/>
  <c r="H2700" i="6"/>
  <c r="G2700" i="6"/>
  <c r="F2700" i="6"/>
  <c r="E2700" i="6"/>
  <c r="K2699" i="6"/>
  <c r="J2699" i="6"/>
  <c r="I2699" i="6"/>
  <c r="H2699" i="6"/>
  <c r="G2699" i="6"/>
  <c r="F2699" i="6"/>
  <c r="E2699" i="6"/>
  <c r="K2698" i="6"/>
  <c r="J2698" i="6"/>
  <c r="I2698" i="6"/>
  <c r="H2698" i="6"/>
  <c r="G2698" i="6"/>
  <c r="F2698" i="6"/>
  <c r="E2698" i="6"/>
  <c r="K2697" i="6"/>
  <c r="J2697" i="6"/>
  <c r="I2697" i="6"/>
  <c r="H2697" i="6"/>
  <c r="G2697" i="6"/>
  <c r="F2697" i="6"/>
  <c r="E2697" i="6"/>
  <c r="K2696" i="6"/>
  <c r="J2696" i="6"/>
  <c r="I2696" i="6"/>
  <c r="H2696" i="6"/>
  <c r="G2696" i="6"/>
  <c r="F2696" i="6"/>
  <c r="E2696" i="6"/>
  <c r="K2695" i="6"/>
  <c r="J2695" i="6"/>
  <c r="I2695" i="6"/>
  <c r="H2695" i="6"/>
  <c r="G2695" i="6"/>
  <c r="F2695" i="6"/>
  <c r="E2695" i="6"/>
  <c r="K2694" i="6"/>
  <c r="J2694" i="6"/>
  <c r="I2694" i="6"/>
  <c r="H2694" i="6"/>
  <c r="G2694" i="6"/>
  <c r="F2694" i="6"/>
  <c r="E2694" i="6"/>
  <c r="K2693" i="6"/>
  <c r="J2693" i="6"/>
  <c r="I2693" i="6"/>
  <c r="H2693" i="6"/>
  <c r="G2693" i="6"/>
  <c r="F2693" i="6"/>
  <c r="E2693" i="6"/>
  <c r="K2692" i="6"/>
  <c r="J2692" i="6"/>
  <c r="I2692" i="6"/>
  <c r="H2692" i="6"/>
  <c r="G2692" i="6"/>
  <c r="F2692" i="6"/>
  <c r="E2692" i="6"/>
  <c r="K2691" i="6"/>
  <c r="J2691" i="6"/>
  <c r="I2691" i="6"/>
  <c r="H2691" i="6"/>
  <c r="G2691" i="6"/>
  <c r="F2691" i="6"/>
  <c r="E2691" i="6"/>
  <c r="K2690" i="6"/>
  <c r="J2690" i="6"/>
  <c r="I2690" i="6"/>
  <c r="H2690" i="6"/>
  <c r="G2690" i="6"/>
  <c r="F2690" i="6"/>
  <c r="E2690" i="6"/>
  <c r="K2689" i="6"/>
  <c r="J2689" i="6"/>
  <c r="I2689" i="6"/>
  <c r="H2689" i="6"/>
  <c r="G2689" i="6"/>
  <c r="F2689" i="6"/>
  <c r="E2689" i="6"/>
  <c r="K2688" i="6"/>
  <c r="J2688" i="6"/>
  <c r="I2688" i="6"/>
  <c r="H2688" i="6"/>
  <c r="G2688" i="6"/>
  <c r="F2688" i="6"/>
  <c r="E2688" i="6"/>
  <c r="K2687" i="6"/>
  <c r="J2687" i="6"/>
  <c r="I2687" i="6"/>
  <c r="H2687" i="6"/>
  <c r="G2687" i="6"/>
  <c r="F2687" i="6"/>
  <c r="E2687" i="6"/>
  <c r="K2686" i="6"/>
  <c r="J2686" i="6"/>
  <c r="I2686" i="6"/>
  <c r="H2686" i="6"/>
  <c r="G2686" i="6"/>
  <c r="F2686" i="6"/>
  <c r="E2686" i="6"/>
  <c r="K2685" i="6"/>
  <c r="J2685" i="6"/>
  <c r="I2685" i="6"/>
  <c r="H2685" i="6"/>
  <c r="G2685" i="6"/>
  <c r="F2685" i="6"/>
  <c r="E2685" i="6"/>
  <c r="K2684" i="6"/>
  <c r="J2684" i="6"/>
  <c r="I2684" i="6"/>
  <c r="H2684" i="6"/>
  <c r="G2684" i="6"/>
  <c r="F2684" i="6"/>
  <c r="E2684" i="6"/>
  <c r="K2683" i="6"/>
  <c r="J2683" i="6"/>
  <c r="I2683" i="6"/>
  <c r="H2683" i="6"/>
  <c r="G2683" i="6"/>
  <c r="F2683" i="6"/>
  <c r="E2683" i="6"/>
  <c r="K2682" i="6"/>
  <c r="J2682" i="6"/>
  <c r="I2682" i="6"/>
  <c r="H2682" i="6"/>
  <c r="G2682" i="6"/>
  <c r="F2682" i="6"/>
  <c r="E2682" i="6"/>
  <c r="K2681" i="6"/>
  <c r="J2681" i="6"/>
  <c r="I2681" i="6"/>
  <c r="H2681" i="6"/>
  <c r="G2681" i="6"/>
  <c r="F2681" i="6"/>
  <c r="E2681" i="6"/>
  <c r="K2680" i="6"/>
  <c r="J2680" i="6"/>
  <c r="I2680" i="6"/>
  <c r="H2680" i="6"/>
  <c r="G2680" i="6"/>
  <c r="F2680" i="6"/>
  <c r="E2680" i="6"/>
  <c r="K2679" i="6"/>
  <c r="J2679" i="6"/>
  <c r="I2679" i="6"/>
  <c r="H2679" i="6"/>
  <c r="G2679" i="6"/>
  <c r="F2679" i="6"/>
  <c r="E2679" i="6"/>
  <c r="K2678" i="6"/>
  <c r="J2678" i="6"/>
  <c r="I2678" i="6"/>
  <c r="H2678" i="6"/>
  <c r="G2678" i="6"/>
  <c r="F2678" i="6"/>
  <c r="E2678" i="6"/>
  <c r="K2677" i="6"/>
  <c r="J2677" i="6"/>
  <c r="I2677" i="6"/>
  <c r="H2677" i="6"/>
  <c r="G2677" i="6"/>
  <c r="F2677" i="6"/>
  <c r="E2677" i="6"/>
  <c r="K2676" i="6"/>
  <c r="J2676" i="6"/>
  <c r="I2676" i="6"/>
  <c r="H2676" i="6"/>
  <c r="G2676" i="6"/>
  <c r="F2676" i="6"/>
  <c r="E2676" i="6"/>
  <c r="K2675" i="6"/>
  <c r="J2675" i="6"/>
  <c r="I2675" i="6"/>
  <c r="H2675" i="6"/>
  <c r="G2675" i="6"/>
  <c r="F2675" i="6"/>
  <c r="E2675" i="6"/>
  <c r="K2674" i="6"/>
  <c r="J2674" i="6"/>
  <c r="I2674" i="6"/>
  <c r="H2674" i="6"/>
  <c r="G2674" i="6"/>
  <c r="F2674" i="6"/>
  <c r="E2674" i="6"/>
  <c r="K2673" i="6"/>
  <c r="J2673" i="6"/>
  <c r="I2673" i="6"/>
  <c r="H2673" i="6"/>
  <c r="G2673" i="6"/>
  <c r="F2673" i="6"/>
  <c r="E2673" i="6"/>
  <c r="K2672" i="6"/>
  <c r="J2672" i="6"/>
  <c r="I2672" i="6"/>
  <c r="H2672" i="6"/>
  <c r="G2672" i="6"/>
  <c r="F2672" i="6"/>
  <c r="E2672" i="6"/>
  <c r="K2671" i="6"/>
  <c r="J2671" i="6"/>
  <c r="I2671" i="6"/>
  <c r="H2671" i="6"/>
  <c r="G2671" i="6"/>
  <c r="F2671" i="6"/>
  <c r="E2671" i="6"/>
  <c r="K2670" i="6"/>
  <c r="J2670" i="6"/>
  <c r="I2670" i="6"/>
  <c r="H2670" i="6"/>
  <c r="G2670" i="6"/>
  <c r="F2670" i="6"/>
  <c r="E2670" i="6"/>
  <c r="K2669" i="6"/>
  <c r="J2669" i="6"/>
  <c r="I2669" i="6"/>
  <c r="H2669" i="6"/>
  <c r="G2669" i="6"/>
  <c r="F2669" i="6"/>
  <c r="E2669" i="6"/>
  <c r="K2668" i="6"/>
  <c r="J2668" i="6"/>
  <c r="I2668" i="6"/>
  <c r="H2668" i="6"/>
  <c r="G2668" i="6"/>
  <c r="F2668" i="6"/>
  <c r="E2668" i="6"/>
  <c r="K2667" i="6"/>
  <c r="J2667" i="6"/>
  <c r="I2667" i="6"/>
  <c r="H2667" i="6"/>
  <c r="G2667" i="6"/>
  <c r="F2667" i="6"/>
  <c r="E2667" i="6"/>
  <c r="K2666" i="6"/>
  <c r="J2666" i="6"/>
  <c r="I2666" i="6"/>
  <c r="H2666" i="6"/>
  <c r="G2666" i="6"/>
  <c r="F2666" i="6"/>
  <c r="E2666" i="6"/>
  <c r="K2665" i="6"/>
  <c r="J2665" i="6"/>
  <c r="I2665" i="6"/>
  <c r="H2665" i="6"/>
  <c r="G2665" i="6"/>
  <c r="F2665" i="6"/>
  <c r="E2665" i="6"/>
  <c r="K2664" i="6"/>
  <c r="J2664" i="6"/>
  <c r="I2664" i="6"/>
  <c r="H2664" i="6"/>
  <c r="G2664" i="6"/>
  <c r="F2664" i="6"/>
  <c r="E2664" i="6"/>
  <c r="K2663" i="6"/>
  <c r="J2663" i="6"/>
  <c r="I2663" i="6"/>
  <c r="H2663" i="6"/>
  <c r="G2663" i="6"/>
  <c r="F2663" i="6"/>
  <c r="E2663" i="6"/>
  <c r="K2662" i="6"/>
  <c r="J2662" i="6"/>
  <c r="I2662" i="6"/>
  <c r="H2662" i="6"/>
  <c r="G2662" i="6"/>
  <c r="F2662" i="6"/>
  <c r="E2662" i="6"/>
  <c r="K2661" i="6"/>
  <c r="J2661" i="6"/>
  <c r="I2661" i="6"/>
  <c r="H2661" i="6"/>
  <c r="G2661" i="6"/>
  <c r="F2661" i="6"/>
  <c r="E2661" i="6"/>
  <c r="K2660" i="6"/>
  <c r="J2660" i="6"/>
  <c r="I2660" i="6"/>
  <c r="H2660" i="6"/>
  <c r="G2660" i="6"/>
  <c r="F2660" i="6"/>
  <c r="E2660" i="6"/>
  <c r="K2659" i="6"/>
  <c r="J2659" i="6"/>
  <c r="I2659" i="6"/>
  <c r="H2659" i="6"/>
  <c r="G2659" i="6"/>
  <c r="F2659" i="6"/>
  <c r="E2659" i="6"/>
  <c r="K2658" i="6"/>
  <c r="J2658" i="6"/>
  <c r="I2658" i="6"/>
  <c r="H2658" i="6"/>
  <c r="G2658" i="6"/>
  <c r="F2658" i="6"/>
  <c r="E2658" i="6"/>
  <c r="K2657" i="6"/>
  <c r="J2657" i="6"/>
  <c r="I2657" i="6"/>
  <c r="H2657" i="6"/>
  <c r="G2657" i="6"/>
  <c r="F2657" i="6"/>
  <c r="E2657" i="6"/>
  <c r="K2656" i="6"/>
  <c r="J2656" i="6"/>
  <c r="I2656" i="6"/>
  <c r="H2656" i="6"/>
  <c r="G2656" i="6"/>
  <c r="F2656" i="6"/>
  <c r="E2656" i="6"/>
  <c r="K2655" i="6"/>
  <c r="J2655" i="6"/>
  <c r="I2655" i="6"/>
  <c r="H2655" i="6"/>
  <c r="G2655" i="6"/>
  <c r="F2655" i="6"/>
  <c r="E2655" i="6"/>
  <c r="K2654" i="6"/>
  <c r="J2654" i="6"/>
  <c r="I2654" i="6"/>
  <c r="H2654" i="6"/>
  <c r="G2654" i="6"/>
  <c r="F2654" i="6"/>
  <c r="E2654" i="6"/>
  <c r="K2653" i="6"/>
  <c r="J2653" i="6"/>
  <c r="I2653" i="6"/>
  <c r="H2653" i="6"/>
  <c r="G2653" i="6"/>
  <c r="F2653" i="6"/>
  <c r="E2653" i="6"/>
  <c r="K2652" i="6"/>
  <c r="J2652" i="6"/>
  <c r="I2652" i="6"/>
  <c r="H2652" i="6"/>
  <c r="G2652" i="6"/>
  <c r="F2652" i="6"/>
  <c r="E2652" i="6"/>
  <c r="K2651" i="6"/>
  <c r="J2651" i="6"/>
  <c r="I2651" i="6"/>
  <c r="H2651" i="6"/>
  <c r="G2651" i="6"/>
  <c r="F2651" i="6"/>
  <c r="E2651" i="6"/>
  <c r="K2650" i="6"/>
  <c r="J2650" i="6"/>
  <c r="I2650" i="6"/>
  <c r="H2650" i="6"/>
  <c r="G2650" i="6"/>
  <c r="F2650" i="6"/>
  <c r="E2650" i="6"/>
  <c r="K2649" i="6"/>
  <c r="J2649" i="6"/>
  <c r="I2649" i="6"/>
  <c r="H2649" i="6"/>
  <c r="G2649" i="6"/>
  <c r="F2649" i="6"/>
  <c r="E2649" i="6"/>
  <c r="K2648" i="6"/>
  <c r="J2648" i="6"/>
  <c r="I2648" i="6"/>
  <c r="H2648" i="6"/>
  <c r="G2648" i="6"/>
  <c r="F2648" i="6"/>
  <c r="E2648" i="6"/>
  <c r="K2647" i="6"/>
  <c r="J2647" i="6"/>
  <c r="I2647" i="6"/>
  <c r="H2647" i="6"/>
  <c r="G2647" i="6"/>
  <c r="F2647" i="6"/>
  <c r="E2647" i="6"/>
  <c r="K2646" i="6"/>
  <c r="J2646" i="6"/>
  <c r="I2646" i="6"/>
  <c r="H2646" i="6"/>
  <c r="G2646" i="6"/>
  <c r="F2646" i="6"/>
  <c r="E2646" i="6"/>
  <c r="K2645" i="6"/>
  <c r="J2645" i="6"/>
  <c r="I2645" i="6"/>
  <c r="H2645" i="6"/>
  <c r="G2645" i="6"/>
  <c r="F2645" i="6"/>
  <c r="E2645" i="6"/>
  <c r="K2644" i="6"/>
  <c r="J2644" i="6"/>
  <c r="I2644" i="6"/>
  <c r="H2644" i="6"/>
  <c r="G2644" i="6"/>
  <c r="F2644" i="6"/>
  <c r="E2644" i="6"/>
  <c r="K2643" i="6"/>
  <c r="J2643" i="6"/>
  <c r="I2643" i="6"/>
  <c r="H2643" i="6"/>
  <c r="G2643" i="6"/>
  <c r="F2643" i="6"/>
  <c r="E2643" i="6"/>
  <c r="K2642" i="6"/>
  <c r="J2642" i="6"/>
  <c r="I2642" i="6"/>
  <c r="H2642" i="6"/>
  <c r="G2642" i="6"/>
  <c r="F2642" i="6"/>
  <c r="E2642" i="6"/>
  <c r="K2641" i="6"/>
  <c r="J2641" i="6"/>
  <c r="I2641" i="6"/>
  <c r="H2641" i="6"/>
  <c r="G2641" i="6"/>
  <c r="F2641" i="6"/>
  <c r="E2641" i="6"/>
  <c r="K2640" i="6"/>
  <c r="J2640" i="6"/>
  <c r="I2640" i="6"/>
  <c r="H2640" i="6"/>
  <c r="G2640" i="6"/>
  <c r="F2640" i="6"/>
  <c r="E2640" i="6"/>
  <c r="K2639" i="6"/>
  <c r="J2639" i="6"/>
  <c r="I2639" i="6"/>
  <c r="H2639" i="6"/>
  <c r="G2639" i="6"/>
  <c r="F2639" i="6"/>
  <c r="E2639" i="6"/>
  <c r="K2638" i="6"/>
  <c r="J2638" i="6"/>
  <c r="I2638" i="6"/>
  <c r="H2638" i="6"/>
  <c r="G2638" i="6"/>
  <c r="F2638" i="6"/>
  <c r="E2638" i="6"/>
  <c r="K2637" i="6"/>
  <c r="J2637" i="6"/>
  <c r="I2637" i="6"/>
  <c r="H2637" i="6"/>
  <c r="G2637" i="6"/>
  <c r="F2637" i="6"/>
  <c r="E2637" i="6"/>
  <c r="K2636" i="6"/>
  <c r="J2636" i="6"/>
  <c r="I2636" i="6"/>
  <c r="H2636" i="6"/>
  <c r="G2636" i="6"/>
  <c r="F2636" i="6"/>
  <c r="E2636" i="6"/>
  <c r="K2635" i="6"/>
  <c r="J2635" i="6"/>
  <c r="I2635" i="6"/>
  <c r="H2635" i="6"/>
  <c r="G2635" i="6"/>
  <c r="F2635" i="6"/>
  <c r="E2635" i="6"/>
  <c r="K2634" i="6"/>
  <c r="J2634" i="6"/>
  <c r="I2634" i="6"/>
  <c r="H2634" i="6"/>
  <c r="G2634" i="6"/>
  <c r="F2634" i="6"/>
  <c r="E2634" i="6"/>
  <c r="K2633" i="6"/>
  <c r="J2633" i="6"/>
  <c r="I2633" i="6"/>
  <c r="H2633" i="6"/>
  <c r="G2633" i="6"/>
  <c r="F2633" i="6"/>
  <c r="E2633" i="6"/>
  <c r="K2632" i="6"/>
  <c r="J2632" i="6"/>
  <c r="I2632" i="6"/>
  <c r="H2632" i="6"/>
  <c r="G2632" i="6"/>
  <c r="F2632" i="6"/>
  <c r="E2632" i="6"/>
  <c r="K2631" i="6"/>
  <c r="J2631" i="6"/>
  <c r="I2631" i="6"/>
  <c r="H2631" i="6"/>
  <c r="G2631" i="6"/>
  <c r="F2631" i="6"/>
  <c r="E2631" i="6"/>
  <c r="K2630" i="6"/>
  <c r="J2630" i="6"/>
  <c r="I2630" i="6"/>
  <c r="H2630" i="6"/>
  <c r="G2630" i="6"/>
  <c r="F2630" i="6"/>
  <c r="E2630" i="6"/>
  <c r="K2629" i="6"/>
  <c r="J2629" i="6"/>
  <c r="I2629" i="6"/>
  <c r="H2629" i="6"/>
  <c r="G2629" i="6"/>
  <c r="F2629" i="6"/>
  <c r="E2629" i="6"/>
  <c r="K2628" i="6"/>
  <c r="J2628" i="6"/>
  <c r="I2628" i="6"/>
  <c r="H2628" i="6"/>
  <c r="G2628" i="6"/>
  <c r="F2628" i="6"/>
  <c r="E2628" i="6"/>
  <c r="K2627" i="6"/>
  <c r="J2627" i="6"/>
  <c r="I2627" i="6"/>
  <c r="H2627" i="6"/>
  <c r="G2627" i="6"/>
  <c r="F2627" i="6"/>
  <c r="E2627" i="6"/>
  <c r="K2626" i="6"/>
  <c r="J2626" i="6"/>
  <c r="I2626" i="6"/>
  <c r="H2626" i="6"/>
  <c r="G2626" i="6"/>
  <c r="F2626" i="6"/>
  <c r="E2626" i="6"/>
  <c r="K2625" i="6"/>
  <c r="J2625" i="6"/>
  <c r="I2625" i="6"/>
  <c r="H2625" i="6"/>
  <c r="G2625" i="6"/>
  <c r="F2625" i="6"/>
  <c r="E2625" i="6"/>
  <c r="K2624" i="6"/>
  <c r="J2624" i="6"/>
  <c r="I2624" i="6"/>
  <c r="H2624" i="6"/>
  <c r="G2624" i="6"/>
  <c r="F2624" i="6"/>
  <c r="E2624" i="6"/>
  <c r="K2623" i="6"/>
  <c r="J2623" i="6"/>
  <c r="I2623" i="6"/>
  <c r="H2623" i="6"/>
  <c r="G2623" i="6"/>
  <c r="F2623" i="6"/>
  <c r="E2623" i="6"/>
  <c r="K2622" i="6"/>
  <c r="J2622" i="6"/>
  <c r="I2622" i="6"/>
  <c r="H2622" i="6"/>
  <c r="G2622" i="6"/>
  <c r="F2622" i="6"/>
  <c r="E2622" i="6"/>
  <c r="K2621" i="6"/>
  <c r="J2621" i="6"/>
  <c r="I2621" i="6"/>
  <c r="H2621" i="6"/>
  <c r="G2621" i="6"/>
  <c r="F2621" i="6"/>
  <c r="E2621" i="6"/>
  <c r="K2620" i="6"/>
  <c r="J2620" i="6"/>
  <c r="I2620" i="6"/>
  <c r="H2620" i="6"/>
  <c r="G2620" i="6"/>
  <c r="F2620" i="6"/>
  <c r="E2620" i="6"/>
  <c r="K2619" i="6"/>
  <c r="J2619" i="6"/>
  <c r="I2619" i="6"/>
  <c r="H2619" i="6"/>
  <c r="G2619" i="6"/>
  <c r="F2619" i="6"/>
  <c r="E2619" i="6"/>
  <c r="K2618" i="6"/>
  <c r="J2618" i="6"/>
  <c r="I2618" i="6"/>
  <c r="H2618" i="6"/>
  <c r="G2618" i="6"/>
  <c r="F2618" i="6"/>
  <c r="E2618" i="6"/>
  <c r="K2617" i="6"/>
  <c r="J2617" i="6"/>
  <c r="I2617" i="6"/>
  <c r="H2617" i="6"/>
  <c r="G2617" i="6"/>
  <c r="F2617" i="6"/>
  <c r="E2617" i="6"/>
  <c r="K2616" i="6"/>
  <c r="J2616" i="6"/>
  <c r="I2616" i="6"/>
  <c r="H2616" i="6"/>
  <c r="G2616" i="6"/>
  <c r="F2616" i="6"/>
  <c r="E2616" i="6"/>
  <c r="K2615" i="6"/>
  <c r="J2615" i="6"/>
  <c r="I2615" i="6"/>
  <c r="H2615" i="6"/>
  <c r="G2615" i="6"/>
  <c r="F2615" i="6"/>
  <c r="E2615" i="6"/>
  <c r="K2614" i="6"/>
  <c r="J2614" i="6"/>
  <c r="I2614" i="6"/>
  <c r="H2614" i="6"/>
  <c r="G2614" i="6"/>
  <c r="F2614" i="6"/>
  <c r="E2614" i="6"/>
  <c r="K2613" i="6"/>
  <c r="J2613" i="6"/>
  <c r="I2613" i="6"/>
  <c r="H2613" i="6"/>
  <c r="G2613" i="6"/>
  <c r="F2613" i="6"/>
  <c r="E2613" i="6"/>
  <c r="K2612" i="6"/>
  <c r="J2612" i="6"/>
  <c r="I2612" i="6"/>
  <c r="H2612" i="6"/>
  <c r="G2612" i="6"/>
  <c r="F2612" i="6"/>
  <c r="E2612" i="6"/>
  <c r="K2611" i="6"/>
  <c r="J2611" i="6"/>
  <c r="I2611" i="6"/>
  <c r="H2611" i="6"/>
  <c r="G2611" i="6"/>
  <c r="F2611" i="6"/>
  <c r="E2611" i="6"/>
  <c r="K2610" i="6"/>
  <c r="J2610" i="6"/>
  <c r="I2610" i="6"/>
  <c r="H2610" i="6"/>
  <c r="G2610" i="6"/>
  <c r="F2610" i="6"/>
  <c r="E2610" i="6"/>
  <c r="K2609" i="6"/>
  <c r="J2609" i="6"/>
  <c r="I2609" i="6"/>
  <c r="H2609" i="6"/>
  <c r="G2609" i="6"/>
  <c r="F2609" i="6"/>
  <c r="E2609" i="6"/>
  <c r="K2608" i="6"/>
  <c r="J2608" i="6"/>
  <c r="I2608" i="6"/>
  <c r="H2608" i="6"/>
  <c r="G2608" i="6"/>
  <c r="F2608" i="6"/>
  <c r="E2608" i="6"/>
  <c r="K2607" i="6"/>
  <c r="J2607" i="6"/>
  <c r="I2607" i="6"/>
  <c r="H2607" i="6"/>
  <c r="G2607" i="6"/>
  <c r="F2607" i="6"/>
  <c r="E2607" i="6"/>
  <c r="K2606" i="6"/>
  <c r="J2606" i="6"/>
  <c r="I2606" i="6"/>
  <c r="H2606" i="6"/>
  <c r="G2606" i="6"/>
  <c r="F2606" i="6"/>
  <c r="E2606" i="6"/>
  <c r="K2605" i="6"/>
  <c r="J2605" i="6"/>
  <c r="I2605" i="6"/>
  <c r="H2605" i="6"/>
  <c r="G2605" i="6"/>
  <c r="F2605" i="6"/>
  <c r="E2605" i="6"/>
  <c r="K2604" i="6"/>
  <c r="J2604" i="6"/>
  <c r="I2604" i="6"/>
  <c r="H2604" i="6"/>
  <c r="G2604" i="6"/>
  <c r="F2604" i="6"/>
  <c r="E2604" i="6"/>
  <c r="K2603" i="6"/>
  <c r="J2603" i="6"/>
  <c r="I2603" i="6"/>
  <c r="H2603" i="6"/>
  <c r="G2603" i="6"/>
  <c r="F2603" i="6"/>
  <c r="E2603" i="6"/>
  <c r="K2602" i="6"/>
  <c r="J2602" i="6"/>
  <c r="I2602" i="6"/>
  <c r="H2602" i="6"/>
  <c r="G2602" i="6"/>
  <c r="F2602" i="6"/>
  <c r="E2602" i="6"/>
  <c r="K2601" i="6"/>
  <c r="J2601" i="6"/>
  <c r="I2601" i="6"/>
  <c r="H2601" i="6"/>
  <c r="G2601" i="6"/>
  <c r="F2601" i="6"/>
  <c r="E2601" i="6"/>
  <c r="K2600" i="6"/>
  <c r="J2600" i="6"/>
  <c r="I2600" i="6"/>
  <c r="H2600" i="6"/>
  <c r="G2600" i="6"/>
  <c r="F2600" i="6"/>
  <c r="E2600" i="6"/>
  <c r="K2599" i="6"/>
  <c r="J2599" i="6"/>
  <c r="I2599" i="6"/>
  <c r="H2599" i="6"/>
  <c r="G2599" i="6"/>
  <c r="F2599" i="6"/>
  <c r="E2599" i="6"/>
  <c r="K2598" i="6"/>
  <c r="J2598" i="6"/>
  <c r="I2598" i="6"/>
  <c r="H2598" i="6"/>
  <c r="G2598" i="6"/>
  <c r="F2598" i="6"/>
  <c r="E2598" i="6"/>
  <c r="K2597" i="6"/>
  <c r="J2597" i="6"/>
  <c r="I2597" i="6"/>
  <c r="H2597" i="6"/>
  <c r="G2597" i="6"/>
  <c r="F2597" i="6"/>
  <c r="E2597" i="6"/>
  <c r="K2596" i="6"/>
  <c r="J2596" i="6"/>
  <c r="I2596" i="6"/>
  <c r="H2596" i="6"/>
  <c r="G2596" i="6"/>
  <c r="F2596" i="6"/>
  <c r="E2596" i="6"/>
  <c r="K2595" i="6"/>
  <c r="J2595" i="6"/>
  <c r="I2595" i="6"/>
  <c r="H2595" i="6"/>
  <c r="G2595" i="6"/>
  <c r="F2595" i="6"/>
  <c r="E2595" i="6"/>
  <c r="K2594" i="6"/>
  <c r="J2594" i="6"/>
  <c r="I2594" i="6"/>
  <c r="H2594" i="6"/>
  <c r="G2594" i="6"/>
  <c r="F2594" i="6"/>
  <c r="E2594" i="6"/>
  <c r="K2593" i="6"/>
  <c r="J2593" i="6"/>
  <c r="I2593" i="6"/>
  <c r="H2593" i="6"/>
  <c r="G2593" i="6"/>
  <c r="F2593" i="6"/>
  <c r="E2593" i="6"/>
  <c r="K2592" i="6"/>
  <c r="J2592" i="6"/>
  <c r="I2592" i="6"/>
  <c r="H2592" i="6"/>
  <c r="G2592" i="6"/>
  <c r="F2592" i="6"/>
  <c r="E2592" i="6"/>
  <c r="K2591" i="6"/>
  <c r="J2591" i="6"/>
  <c r="I2591" i="6"/>
  <c r="H2591" i="6"/>
  <c r="G2591" i="6"/>
  <c r="F2591" i="6"/>
  <c r="E2591" i="6"/>
  <c r="K2590" i="6"/>
  <c r="J2590" i="6"/>
  <c r="I2590" i="6"/>
  <c r="H2590" i="6"/>
  <c r="G2590" i="6"/>
  <c r="F2590" i="6"/>
  <c r="E2590" i="6"/>
  <c r="K2589" i="6"/>
  <c r="J2589" i="6"/>
  <c r="I2589" i="6"/>
  <c r="H2589" i="6"/>
  <c r="G2589" i="6"/>
  <c r="F2589" i="6"/>
  <c r="E2589" i="6"/>
  <c r="K2588" i="6"/>
  <c r="J2588" i="6"/>
  <c r="I2588" i="6"/>
  <c r="H2588" i="6"/>
  <c r="G2588" i="6"/>
  <c r="F2588" i="6"/>
  <c r="E2588" i="6"/>
  <c r="K2587" i="6"/>
  <c r="J2587" i="6"/>
  <c r="I2587" i="6"/>
  <c r="H2587" i="6"/>
  <c r="G2587" i="6"/>
  <c r="F2587" i="6"/>
  <c r="E2587" i="6"/>
  <c r="K2586" i="6"/>
  <c r="J2586" i="6"/>
  <c r="I2586" i="6"/>
  <c r="H2586" i="6"/>
  <c r="G2586" i="6"/>
  <c r="F2586" i="6"/>
  <c r="E2586" i="6"/>
  <c r="K2585" i="6"/>
  <c r="J2585" i="6"/>
  <c r="I2585" i="6"/>
  <c r="H2585" i="6"/>
  <c r="G2585" i="6"/>
  <c r="F2585" i="6"/>
  <c r="E2585" i="6"/>
  <c r="K2584" i="6"/>
  <c r="J2584" i="6"/>
  <c r="I2584" i="6"/>
  <c r="H2584" i="6"/>
  <c r="G2584" i="6"/>
  <c r="F2584" i="6"/>
  <c r="E2584" i="6"/>
  <c r="K2583" i="6"/>
  <c r="J2583" i="6"/>
  <c r="I2583" i="6"/>
  <c r="H2583" i="6"/>
  <c r="G2583" i="6"/>
  <c r="F2583" i="6"/>
  <c r="E2583" i="6"/>
  <c r="K2582" i="6"/>
  <c r="J2582" i="6"/>
  <c r="I2582" i="6"/>
  <c r="H2582" i="6"/>
  <c r="G2582" i="6"/>
  <c r="F2582" i="6"/>
  <c r="E2582" i="6"/>
  <c r="K2581" i="6"/>
  <c r="J2581" i="6"/>
  <c r="I2581" i="6"/>
  <c r="H2581" i="6"/>
  <c r="G2581" i="6"/>
  <c r="F2581" i="6"/>
  <c r="E2581" i="6"/>
  <c r="K2580" i="6"/>
  <c r="J2580" i="6"/>
  <c r="I2580" i="6"/>
  <c r="H2580" i="6"/>
  <c r="G2580" i="6"/>
  <c r="F2580" i="6"/>
  <c r="E2580" i="6"/>
  <c r="K2579" i="6"/>
  <c r="J2579" i="6"/>
  <c r="I2579" i="6"/>
  <c r="H2579" i="6"/>
  <c r="G2579" i="6"/>
  <c r="F2579" i="6"/>
  <c r="E2579" i="6"/>
  <c r="K2578" i="6"/>
  <c r="J2578" i="6"/>
  <c r="I2578" i="6"/>
  <c r="H2578" i="6"/>
  <c r="G2578" i="6"/>
  <c r="F2578" i="6"/>
  <c r="E2578" i="6"/>
  <c r="K2577" i="6"/>
  <c r="J2577" i="6"/>
  <c r="I2577" i="6"/>
  <c r="H2577" i="6"/>
  <c r="G2577" i="6"/>
  <c r="F2577" i="6"/>
  <c r="E2577" i="6"/>
  <c r="K2576" i="6"/>
  <c r="J2576" i="6"/>
  <c r="I2576" i="6"/>
  <c r="H2576" i="6"/>
  <c r="G2576" i="6"/>
  <c r="F2576" i="6"/>
  <c r="E2576" i="6"/>
  <c r="K2575" i="6"/>
  <c r="J2575" i="6"/>
  <c r="I2575" i="6"/>
  <c r="H2575" i="6"/>
  <c r="G2575" i="6"/>
  <c r="F2575" i="6"/>
  <c r="E2575" i="6"/>
  <c r="K2574" i="6"/>
  <c r="J2574" i="6"/>
  <c r="I2574" i="6"/>
  <c r="H2574" i="6"/>
  <c r="G2574" i="6"/>
  <c r="F2574" i="6"/>
  <c r="E2574" i="6"/>
  <c r="K2573" i="6"/>
  <c r="J2573" i="6"/>
  <c r="I2573" i="6"/>
  <c r="H2573" i="6"/>
  <c r="G2573" i="6"/>
  <c r="F2573" i="6"/>
  <c r="E2573" i="6"/>
  <c r="K2572" i="6"/>
  <c r="J2572" i="6"/>
  <c r="I2572" i="6"/>
  <c r="H2572" i="6"/>
  <c r="G2572" i="6"/>
  <c r="F2572" i="6"/>
  <c r="E2572" i="6"/>
  <c r="K2571" i="6"/>
  <c r="J2571" i="6"/>
  <c r="I2571" i="6"/>
  <c r="H2571" i="6"/>
  <c r="G2571" i="6"/>
  <c r="F2571" i="6"/>
  <c r="E2571" i="6"/>
  <c r="K2570" i="6"/>
  <c r="J2570" i="6"/>
  <c r="I2570" i="6"/>
  <c r="H2570" i="6"/>
  <c r="G2570" i="6"/>
  <c r="F2570" i="6"/>
  <c r="E2570" i="6"/>
  <c r="K2569" i="6"/>
  <c r="J2569" i="6"/>
  <c r="I2569" i="6"/>
  <c r="H2569" i="6"/>
  <c r="G2569" i="6"/>
  <c r="F2569" i="6"/>
  <c r="E2569" i="6"/>
  <c r="K2568" i="6"/>
  <c r="J2568" i="6"/>
  <c r="I2568" i="6"/>
  <c r="H2568" i="6"/>
  <c r="G2568" i="6"/>
  <c r="F2568" i="6"/>
  <c r="E2568" i="6"/>
  <c r="K2567" i="6"/>
  <c r="J2567" i="6"/>
  <c r="I2567" i="6"/>
  <c r="H2567" i="6"/>
  <c r="G2567" i="6"/>
  <c r="F2567" i="6"/>
  <c r="E2567" i="6"/>
  <c r="K2566" i="6"/>
  <c r="J2566" i="6"/>
  <c r="I2566" i="6"/>
  <c r="H2566" i="6"/>
  <c r="G2566" i="6"/>
  <c r="F2566" i="6"/>
  <c r="E2566" i="6"/>
  <c r="K2565" i="6"/>
  <c r="J2565" i="6"/>
  <c r="I2565" i="6"/>
  <c r="H2565" i="6"/>
  <c r="G2565" i="6"/>
  <c r="F2565" i="6"/>
  <c r="E2565" i="6"/>
  <c r="K2564" i="6"/>
  <c r="J2564" i="6"/>
  <c r="I2564" i="6"/>
  <c r="H2564" i="6"/>
  <c r="G2564" i="6"/>
  <c r="F2564" i="6"/>
  <c r="E2564" i="6"/>
  <c r="K2563" i="6"/>
  <c r="J2563" i="6"/>
  <c r="I2563" i="6"/>
  <c r="H2563" i="6"/>
  <c r="G2563" i="6"/>
  <c r="F2563" i="6"/>
  <c r="E2563" i="6"/>
  <c r="K2562" i="6"/>
  <c r="J2562" i="6"/>
  <c r="I2562" i="6"/>
  <c r="H2562" i="6"/>
  <c r="G2562" i="6"/>
  <c r="F2562" i="6"/>
  <c r="E2562" i="6"/>
  <c r="K2561" i="6"/>
  <c r="J2561" i="6"/>
  <c r="I2561" i="6"/>
  <c r="H2561" i="6"/>
  <c r="G2561" i="6"/>
  <c r="F2561" i="6"/>
  <c r="E2561" i="6"/>
  <c r="K2560" i="6"/>
  <c r="J2560" i="6"/>
  <c r="I2560" i="6"/>
  <c r="H2560" i="6"/>
  <c r="G2560" i="6"/>
  <c r="F2560" i="6"/>
  <c r="E2560" i="6"/>
  <c r="K2559" i="6"/>
  <c r="J2559" i="6"/>
  <c r="I2559" i="6"/>
  <c r="H2559" i="6"/>
  <c r="G2559" i="6"/>
  <c r="F2559" i="6"/>
  <c r="E2559" i="6"/>
  <c r="K2558" i="6"/>
  <c r="J2558" i="6"/>
  <c r="I2558" i="6"/>
  <c r="H2558" i="6"/>
  <c r="G2558" i="6"/>
  <c r="F2558" i="6"/>
  <c r="E2558" i="6"/>
  <c r="K2557" i="6"/>
  <c r="J2557" i="6"/>
  <c r="I2557" i="6"/>
  <c r="H2557" i="6"/>
  <c r="G2557" i="6"/>
  <c r="F2557" i="6"/>
  <c r="E2557" i="6"/>
  <c r="K2556" i="6"/>
  <c r="J2556" i="6"/>
  <c r="I2556" i="6"/>
  <c r="H2556" i="6"/>
  <c r="G2556" i="6"/>
  <c r="F2556" i="6"/>
  <c r="E2556" i="6"/>
  <c r="K2555" i="6"/>
  <c r="J2555" i="6"/>
  <c r="I2555" i="6"/>
  <c r="H2555" i="6"/>
  <c r="G2555" i="6"/>
  <c r="F2555" i="6"/>
  <c r="E2555" i="6"/>
  <c r="K2554" i="6"/>
  <c r="J2554" i="6"/>
  <c r="I2554" i="6"/>
  <c r="H2554" i="6"/>
  <c r="G2554" i="6"/>
  <c r="F2554" i="6"/>
  <c r="E2554" i="6"/>
  <c r="K2553" i="6"/>
  <c r="J2553" i="6"/>
  <c r="I2553" i="6"/>
  <c r="H2553" i="6"/>
  <c r="G2553" i="6"/>
  <c r="F2553" i="6"/>
  <c r="E2553" i="6"/>
  <c r="K2552" i="6"/>
  <c r="J2552" i="6"/>
  <c r="I2552" i="6"/>
  <c r="H2552" i="6"/>
  <c r="G2552" i="6"/>
  <c r="F2552" i="6"/>
  <c r="E2552" i="6"/>
  <c r="K2551" i="6"/>
  <c r="J2551" i="6"/>
  <c r="I2551" i="6"/>
  <c r="H2551" i="6"/>
  <c r="G2551" i="6"/>
  <c r="F2551" i="6"/>
  <c r="E2551" i="6"/>
  <c r="K2550" i="6"/>
  <c r="J2550" i="6"/>
  <c r="I2550" i="6"/>
  <c r="H2550" i="6"/>
  <c r="G2550" i="6"/>
  <c r="F2550" i="6"/>
  <c r="E2550" i="6"/>
  <c r="K2549" i="6"/>
  <c r="J2549" i="6"/>
  <c r="I2549" i="6"/>
  <c r="H2549" i="6"/>
  <c r="G2549" i="6"/>
  <c r="F2549" i="6"/>
  <c r="E2549" i="6"/>
  <c r="K2548" i="6"/>
  <c r="J2548" i="6"/>
  <c r="I2548" i="6"/>
  <c r="H2548" i="6"/>
  <c r="G2548" i="6"/>
  <c r="F2548" i="6"/>
  <c r="E2548" i="6"/>
  <c r="K2547" i="6"/>
  <c r="J2547" i="6"/>
  <c r="I2547" i="6"/>
  <c r="H2547" i="6"/>
  <c r="G2547" i="6"/>
  <c r="F2547" i="6"/>
  <c r="E2547" i="6"/>
  <c r="K2546" i="6"/>
  <c r="J2546" i="6"/>
  <c r="I2546" i="6"/>
  <c r="H2546" i="6"/>
  <c r="G2546" i="6"/>
  <c r="F2546" i="6"/>
  <c r="E2546" i="6"/>
  <c r="K2545" i="6"/>
  <c r="J2545" i="6"/>
  <c r="I2545" i="6"/>
  <c r="H2545" i="6"/>
  <c r="G2545" i="6"/>
  <c r="F2545" i="6"/>
  <c r="E2545" i="6"/>
  <c r="K2544" i="6"/>
  <c r="J2544" i="6"/>
  <c r="I2544" i="6"/>
  <c r="H2544" i="6"/>
  <c r="G2544" i="6"/>
  <c r="F2544" i="6"/>
  <c r="E2544" i="6"/>
  <c r="K2543" i="6"/>
  <c r="J2543" i="6"/>
  <c r="I2543" i="6"/>
  <c r="H2543" i="6"/>
  <c r="G2543" i="6"/>
  <c r="F2543" i="6"/>
  <c r="E2543" i="6"/>
  <c r="K2542" i="6"/>
  <c r="J2542" i="6"/>
  <c r="I2542" i="6"/>
  <c r="H2542" i="6"/>
  <c r="G2542" i="6"/>
  <c r="F2542" i="6"/>
  <c r="E2542" i="6"/>
  <c r="K2541" i="6"/>
  <c r="J2541" i="6"/>
  <c r="I2541" i="6"/>
  <c r="H2541" i="6"/>
  <c r="G2541" i="6"/>
  <c r="F2541" i="6"/>
  <c r="E2541" i="6"/>
  <c r="K2540" i="6"/>
  <c r="J2540" i="6"/>
  <c r="I2540" i="6"/>
  <c r="H2540" i="6"/>
  <c r="G2540" i="6"/>
  <c r="F2540" i="6"/>
  <c r="E2540" i="6"/>
  <c r="K2539" i="6"/>
  <c r="J2539" i="6"/>
  <c r="I2539" i="6"/>
  <c r="H2539" i="6"/>
  <c r="G2539" i="6"/>
  <c r="F2539" i="6"/>
  <c r="E2539" i="6"/>
  <c r="K2538" i="6"/>
  <c r="J2538" i="6"/>
  <c r="I2538" i="6"/>
  <c r="H2538" i="6"/>
  <c r="G2538" i="6"/>
  <c r="F2538" i="6"/>
  <c r="E2538" i="6"/>
  <c r="K2537" i="6"/>
  <c r="J2537" i="6"/>
  <c r="I2537" i="6"/>
  <c r="H2537" i="6"/>
  <c r="G2537" i="6"/>
  <c r="F2537" i="6"/>
  <c r="E2537" i="6"/>
  <c r="K2536" i="6"/>
  <c r="J2536" i="6"/>
  <c r="I2536" i="6"/>
  <c r="H2536" i="6"/>
  <c r="G2536" i="6"/>
  <c r="F2536" i="6"/>
  <c r="E2536" i="6"/>
  <c r="K2535" i="6"/>
  <c r="J2535" i="6"/>
  <c r="I2535" i="6"/>
  <c r="H2535" i="6"/>
  <c r="G2535" i="6"/>
  <c r="F2535" i="6"/>
  <c r="E2535" i="6"/>
  <c r="K2534" i="6"/>
  <c r="J2534" i="6"/>
  <c r="I2534" i="6"/>
  <c r="H2534" i="6"/>
  <c r="G2534" i="6"/>
  <c r="F2534" i="6"/>
  <c r="E2534" i="6"/>
  <c r="K2533" i="6"/>
  <c r="J2533" i="6"/>
  <c r="I2533" i="6"/>
  <c r="H2533" i="6"/>
  <c r="G2533" i="6"/>
  <c r="F2533" i="6"/>
  <c r="E2533" i="6"/>
  <c r="K2532" i="6"/>
  <c r="J2532" i="6"/>
  <c r="I2532" i="6"/>
  <c r="H2532" i="6"/>
  <c r="G2532" i="6"/>
  <c r="F2532" i="6"/>
  <c r="E2532" i="6"/>
  <c r="K2531" i="6"/>
  <c r="J2531" i="6"/>
  <c r="I2531" i="6"/>
  <c r="H2531" i="6"/>
  <c r="G2531" i="6"/>
  <c r="F2531" i="6"/>
  <c r="E2531" i="6"/>
  <c r="K2530" i="6"/>
  <c r="J2530" i="6"/>
  <c r="I2530" i="6"/>
  <c r="H2530" i="6"/>
  <c r="G2530" i="6"/>
  <c r="F2530" i="6"/>
  <c r="E2530" i="6"/>
  <c r="K2529" i="6"/>
  <c r="J2529" i="6"/>
  <c r="I2529" i="6"/>
  <c r="H2529" i="6"/>
  <c r="G2529" i="6"/>
  <c r="F2529" i="6"/>
  <c r="E2529" i="6"/>
  <c r="K2528" i="6"/>
  <c r="J2528" i="6"/>
  <c r="I2528" i="6"/>
  <c r="H2528" i="6"/>
  <c r="G2528" i="6"/>
  <c r="F2528" i="6"/>
  <c r="E2528" i="6"/>
  <c r="K2527" i="6"/>
  <c r="J2527" i="6"/>
  <c r="I2527" i="6"/>
  <c r="H2527" i="6"/>
  <c r="G2527" i="6"/>
  <c r="F2527" i="6"/>
  <c r="E2527" i="6"/>
  <c r="K2526" i="6"/>
  <c r="J2526" i="6"/>
  <c r="I2526" i="6"/>
  <c r="H2526" i="6"/>
  <c r="G2526" i="6"/>
  <c r="F2526" i="6"/>
  <c r="E2526" i="6"/>
  <c r="K2525" i="6"/>
  <c r="J2525" i="6"/>
  <c r="I2525" i="6"/>
  <c r="H2525" i="6"/>
  <c r="G2525" i="6"/>
  <c r="F2525" i="6"/>
  <c r="E2525" i="6"/>
  <c r="K2524" i="6"/>
  <c r="J2524" i="6"/>
  <c r="I2524" i="6"/>
  <c r="H2524" i="6"/>
  <c r="G2524" i="6"/>
  <c r="F2524" i="6"/>
  <c r="E2524" i="6"/>
  <c r="K2523" i="6"/>
  <c r="J2523" i="6"/>
  <c r="I2523" i="6"/>
  <c r="H2523" i="6"/>
  <c r="G2523" i="6"/>
  <c r="F2523" i="6"/>
  <c r="E2523" i="6"/>
  <c r="K2522" i="6"/>
  <c r="J2522" i="6"/>
  <c r="I2522" i="6"/>
  <c r="H2522" i="6"/>
  <c r="G2522" i="6"/>
  <c r="F2522" i="6"/>
  <c r="E2522" i="6"/>
  <c r="K2521" i="6"/>
  <c r="J2521" i="6"/>
  <c r="I2521" i="6"/>
  <c r="H2521" i="6"/>
  <c r="G2521" i="6"/>
  <c r="F2521" i="6"/>
  <c r="E2521" i="6"/>
  <c r="K2520" i="6"/>
  <c r="J2520" i="6"/>
  <c r="I2520" i="6"/>
  <c r="H2520" i="6"/>
  <c r="G2520" i="6"/>
  <c r="F2520" i="6"/>
  <c r="E2520" i="6"/>
  <c r="K2519" i="6"/>
  <c r="J2519" i="6"/>
  <c r="I2519" i="6"/>
  <c r="H2519" i="6"/>
  <c r="G2519" i="6"/>
  <c r="F2519" i="6"/>
  <c r="E2519" i="6"/>
  <c r="K2518" i="6"/>
  <c r="J2518" i="6"/>
  <c r="I2518" i="6"/>
  <c r="H2518" i="6"/>
  <c r="G2518" i="6"/>
  <c r="F2518" i="6"/>
  <c r="E2518" i="6"/>
  <c r="K2517" i="6"/>
  <c r="J2517" i="6"/>
  <c r="I2517" i="6"/>
  <c r="H2517" i="6"/>
  <c r="G2517" i="6"/>
  <c r="F2517" i="6"/>
  <c r="E2517" i="6"/>
  <c r="K2516" i="6"/>
  <c r="J2516" i="6"/>
  <c r="I2516" i="6"/>
  <c r="H2516" i="6"/>
  <c r="G2516" i="6"/>
  <c r="F2516" i="6"/>
  <c r="E2516" i="6"/>
  <c r="K2515" i="6"/>
  <c r="J2515" i="6"/>
  <c r="I2515" i="6"/>
  <c r="H2515" i="6"/>
  <c r="G2515" i="6"/>
  <c r="F2515" i="6"/>
  <c r="E2515" i="6"/>
  <c r="K2514" i="6"/>
  <c r="J2514" i="6"/>
  <c r="I2514" i="6"/>
  <c r="H2514" i="6"/>
  <c r="G2514" i="6"/>
  <c r="F2514" i="6"/>
  <c r="E2514" i="6"/>
  <c r="K2513" i="6"/>
  <c r="J2513" i="6"/>
  <c r="I2513" i="6"/>
  <c r="H2513" i="6"/>
  <c r="G2513" i="6"/>
  <c r="F2513" i="6"/>
  <c r="E2513" i="6"/>
  <c r="K2512" i="6"/>
  <c r="J2512" i="6"/>
  <c r="I2512" i="6"/>
  <c r="H2512" i="6"/>
  <c r="G2512" i="6"/>
  <c r="F2512" i="6"/>
  <c r="E2512" i="6"/>
  <c r="K2511" i="6"/>
  <c r="J2511" i="6"/>
  <c r="I2511" i="6"/>
  <c r="H2511" i="6"/>
  <c r="G2511" i="6"/>
  <c r="F2511" i="6"/>
  <c r="E2511" i="6"/>
  <c r="K2510" i="6"/>
  <c r="J2510" i="6"/>
  <c r="I2510" i="6"/>
  <c r="H2510" i="6"/>
  <c r="G2510" i="6"/>
  <c r="F2510" i="6"/>
  <c r="E2510" i="6"/>
  <c r="K2509" i="6"/>
  <c r="J2509" i="6"/>
  <c r="I2509" i="6"/>
  <c r="H2509" i="6"/>
  <c r="G2509" i="6"/>
  <c r="F2509" i="6"/>
  <c r="E2509" i="6"/>
  <c r="K2508" i="6"/>
  <c r="J2508" i="6"/>
  <c r="I2508" i="6"/>
  <c r="H2508" i="6"/>
  <c r="G2508" i="6"/>
  <c r="F2508" i="6"/>
  <c r="E2508" i="6"/>
  <c r="K2507" i="6"/>
  <c r="J2507" i="6"/>
  <c r="I2507" i="6"/>
  <c r="H2507" i="6"/>
  <c r="G2507" i="6"/>
  <c r="F2507" i="6"/>
  <c r="E2507" i="6"/>
  <c r="K2506" i="6"/>
  <c r="J2506" i="6"/>
  <c r="I2506" i="6"/>
  <c r="H2506" i="6"/>
  <c r="G2506" i="6"/>
  <c r="F2506" i="6"/>
  <c r="E2506" i="6"/>
  <c r="K2505" i="6"/>
  <c r="J2505" i="6"/>
  <c r="I2505" i="6"/>
  <c r="H2505" i="6"/>
  <c r="G2505" i="6"/>
  <c r="F2505" i="6"/>
  <c r="E2505" i="6"/>
  <c r="K2504" i="6"/>
  <c r="J2504" i="6"/>
  <c r="I2504" i="6"/>
  <c r="H2504" i="6"/>
  <c r="G2504" i="6"/>
  <c r="F2504" i="6"/>
  <c r="E2504" i="6"/>
  <c r="K2503" i="6"/>
  <c r="J2503" i="6"/>
  <c r="I2503" i="6"/>
  <c r="H2503" i="6"/>
  <c r="G2503" i="6"/>
  <c r="F2503" i="6"/>
  <c r="E2503" i="6"/>
  <c r="K2502" i="6"/>
  <c r="J2502" i="6"/>
  <c r="I2502" i="6"/>
  <c r="H2502" i="6"/>
  <c r="G2502" i="6"/>
  <c r="F2502" i="6"/>
  <c r="E2502" i="6"/>
  <c r="K2501" i="6"/>
  <c r="J2501" i="6"/>
  <c r="I2501" i="6"/>
  <c r="H2501" i="6"/>
  <c r="G2501" i="6"/>
  <c r="F2501" i="6"/>
  <c r="E2501" i="6"/>
  <c r="K2500" i="6"/>
  <c r="J2500" i="6"/>
  <c r="I2500" i="6"/>
  <c r="H2500" i="6"/>
  <c r="G2500" i="6"/>
  <c r="F2500" i="6"/>
  <c r="E2500" i="6"/>
  <c r="K2499" i="6"/>
  <c r="J2499" i="6"/>
  <c r="I2499" i="6"/>
  <c r="H2499" i="6"/>
  <c r="G2499" i="6"/>
  <c r="F2499" i="6"/>
  <c r="E2499" i="6"/>
  <c r="K2498" i="6"/>
  <c r="J2498" i="6"/>
  <c r="I2498" i="6"/>
  <c r="H2498" i="6"/>
  <c r="G2498" i="6"/>
  <c r="F2498" i="6"/>
  <c r="E2498" i="6"/>
  <c r="K2497" i="6"/>
  <c r="J2497" i="6"/>
  <c r="I2497" i="6"/>
  <c r="H2497" i="6"/>
  <c r="G2497" i="6"/>
  <c r="F2497" i="6"/>
  <c r="E2497" i="6"/>
  <c r="K2496" i="6"/>
  <c r="J2496" i="6"/>
  <c r="I2496" i="6"/>
  <c r="H2496" i="6"/>
  <c r="G2496" i="6"/>
  <c r="F2496" i="6"/>
  <c r="E2496" i="6"/>
  <c r="K2495" i="6"/>
  <c r="J2495" i="6"/>
  <c r="I2495" i="6"/>
  <c r="H2495" i="6"/>
  <c r="G2495" i="6"/>
  <c r="F2495" i="6"/>
  <c r="E2495" i="6"/>
  <c r="K2494" i="6"/>
  <c r="J2494" i="6"/>
  <c r="I2494" i="6"/>
  <c r="H2494" i="6"/>
  <c r="G2494" i="6"/>
  <c r="F2494" i="6"/>
  <c r="E2494" i="6"/>
  <c r="K2493" i="6"/>
  <c r="J2493" i="6"/>
  <c r="I2493" i="6"/>
  <c r="H2493" i="6"/>
  <c r="G2493" i="6"/>
  <c r="F2493" i="6"/>
  <c r="E2493" i="6"/>
  <c r="K2492" i="6"/>
  <c r="J2492" i="6"/>
  <c r="I2492" i="6"/>
  <c r="H2492" i="6"/>
  <c r="G2492" i="6"/>
  <c r="F2492" i="6"/>
  <c r="E2492" i="6"/>
  <c r="K2491" i="6"/>
  <c r="J2491" i="6"/>
  <c r="I2491" i="6"/>
  <c r="H2491" i="6"/>
  <c r="G2491" i="6"/>
  <c r="F2491" i="6"/>
  <c r="E2491" i="6"/>
  <c r="K2490" i="6"/>
  <c r="J2490" i="6"/>
  <c r="I2490" i="6"/>
  <c r="H2490" i="6"/>
  <c r="G2490" i="6"/>
  <c r="F2490" i="6"/>
  <c r="E2490" i="6"/>
  <c r="K2489" i="6"/>
  <c r="J2489" i="6"/>
  <c r="I2489" i="6"/>
  <c r="H2489" i="6"/>
  <c r="G2489" i="6"/>
  <c r="F2489" i="6"/>
  <c r="E2489" i="6"/>
  <c r="K2488" i="6"/>
  <c r="J2488" i="6"/>
  <c r="I2488" i="6"/>
  <c r="H2488" i="6"/>
  <c r="G2488" i="6"/>
  <c r="F2488" i="6"/>
  <c r="E2488" i="6"/>
  <c r="K2487" i="6"/>
  <c r="J2487" i="6"/>
  <c r="I2487" i="6"/>
  <c r="H2487" i="6"/>
  <c r="G2487" i="6"/>
  <c r="F2487" i="6"/>
  <c r="E2487" i="6"/>
  <c r="K2486" i="6"/>
  <c r="J2486" i="6"/>
  <c r="I2486" i="6"/>
  <c r="H2486" i="6"/>
  <c r="G2486" i="6"/>
  <c r="F2486" i="6"/>
  <c r="E2486" i="6"/>
  <c r="K2485" i="6"/>
  <c r="J2485" i="6"/>
  <c r="I2485" i="6"/>
  <c r="H2485" i="6"/>
  <c r="G2485" i="6"/>
  <c r="F2485" i="6"/>
  <c r="E2485" i="6"/>
  <c r="K2484" i="6"/>
  <c r="J2484" i="6"/>
  <c r="I2484" i="6"/>
  <c r="H2484" i="6"/>
  <c r="G2484" i="6"/>
  <c r="F2484" i="6"/>
  <c r="E2484" i="6"/>
  <c r="K2483" i="6"/>
  <c r="J2483" i="6"/>
  <c r="I2483" i="6"/>
  <c r="H2483" i="6"/>
  <c r="G2483" i="6"/>
  <c r="F2483" i="6"/>
  <c r="E2483" i="6"/>
  <c r="K2482" i="6"/>
  <c r="J2482" i="6"/>
  <c r="I2482" i="6"/>
  <c r="H2482" i="6"/>
  <c r="G2482" i="6"/>
  <c r="F2482" i="6"/>
  <c r="E2482" i="6"/>
  <c r="K2481" i="6"/>
  <c r="J2481" i="6"/>
  <c r="I2481" i="6"/>
  <c r="H2481" i="6"/>
  <c r="G2481" i="6"/>
  <c r="F2481" i="6"/>
  <c r="E2481" i="6"/>
  <c r="K2480" i="6"/>
  <c r="J2480" i="6"/>
  <c r="I2480" i="6"/>
  <c r="H2480" i="6"/>
  <c r="G2480" i="6"/>
  <c r="F2480" i="6"/>
  <c r="E2480" i="6"/>
  <c r="K2479" i="6"/>
  <c r="J2479" i="6"/>
  <c r="I2479" i="6"/>
  <c r="H2479" i="6"/>
  <c r="G2479" i="6"/>
  <c r="F2479" i="6"/>
  <c r="E2479" i="6"/>
  <c r="K2478" i="6"/>
  <c r="J2478" i="6"/>
  <c r="I2478" i="6"/>
  <c r="H2478" i="6"/>
  <c r="G2478" i="6"/>
  <c r="F2478" i="6"/>
  <c r="E2478" i="6"/>
  <c r="K2477" i="6"/>
  <c r="J2477" i="6"/>
  <c r="I2477" i="6"/>
  <c r="H2477" i="6"/>
  <c r="G2477" i="6"/>
  <c r="F2477" i="6"/>
  <c r="E2477" i="6"/>
  <c r="K2476" i="6"/>
  <c r="J2476" i="6"/>
  <c r="I2476" i="6"/>
  <c r="H2476" i="6"/>
  <c r="G2476" i="6"/>
  <c r="F2476" i="6"/>
  <c r="E2476" i="6"/>
  <c r="K2475" i="6"/>
  <c r="J2475" i="6"/>
  <c r="I2475" i="6"/>
  <c r="H2475" i="6"/>
  <c r="G2475" i="6"/>
  <c r="F2475" i="6"/>
  <c r="E2475" i="6"/>
  <c r="K2474" i="6"/>
  <c r="J2474" i="6"/>
  <c r="I2474" i="6"/>
  <c r="H2474" i="6"/>
  <c r="G2474" i="6"/>
  <c r="F2474" i="6"/>
  <c r="E2474" i="6"/>
  <c r="K2473" i="6"/>
  <c r="J2473" i="6"/>
  <c r="I2473" i="6"/>
  <c r="H2473" i="6"/>
  <c r="G2473" i="6"/>
  <c r="F2473" i="6"/>
  <c r="E2473" i="6"/>
  <c r="K2472" i="6"/>
  <c r="J2472" i="6"/>
  <c r="I2472" i="6"/>
  <c r="H2472" i="6"/>
  <c r="G2472" i="6"/>
  <c r="F2472" i="6"/>
  <c r="E2472" i="6"/>
  <c r="K2471" i="6"/>
  <c r="J2471" i="6"/>
  <c r="I2471" i="6"/>
  <c r="H2471" i="6"/>
  <c r="G2471" i="6"/>
  <c r="F2471" i="6"/>
  <c r="E2471" i="6"/>
  <c r="K2470" i="6"/>
  <c r="J2470" i="6"/>
  <c r="I2470" i="6"/>
  <c r="H2470" i="6"/>
  <c r="G2470" i="6"/>
  <c r="F2470" i="6"/>
  <c r="E2470" i="6"/>
  <c r="K2469" i="6"/>
  <c r="J2469" i="6"/>
  <c r="I2469" i="6"/>
  <c r="H2469" i="6"/>
  <c r="G2469" i="6"/>
  <c r="F2469" i="6"/>
  <c r="E2469" i="6"/>
  <c r="K2468" i="6"/>
  <c r="J2468" i="6"/>
  <c r="I2468" i="6"/>
  <c r="H2468" i="6"/>
  <c r="G2468" i="6"/>
  <c r="F2468" i="6"/>
  <c r="E2468" i="6"/>
  <c r="K2467" i="6"/>
  <c r="J2467" i="6"/>
  <c r="I2467" i="6"/>
  <c r="H2467" i="6"/>
  <c r="G2467" i="6"/>
  <c r="F2467" i="6"/>
  <c r="E2467" i="6"/>
  <c r="K2466" i="6"/>
  <c r="J2466" i="6"/>
  <c r="I2466" i="6"/>
  <c r="H2466" i="6"/>
  <c r="G2466" i="6"/>
  <c r="F2466" i="6"/>
  <c r="E2466" i="6"/>
  <c r="K2465" i="6"/>
  <c r="J2465" i="6"/>
  <c r="I2465" i="6"/>
  <c r="H2465" i="6"/>
  <c r="G2465" i="6"/>
  <c r="F2465" i="6"/>
  <c r="E2465" i="6"/>
  <c r="K2464" i="6"/>
  <c r="J2464" i="6"/>
  <c r="I2464" i="6"/>
  <c r="H2464" i="6"/>
  <c r="G2464" i="6"/>
  <c r="F2464" i="6"/>
  <c r="E2464" i="6"/>
  <c r="K2463" i="6"/>
  <c r="J2463" i="6"/>
  <c r="I2463" i="6"/>
  <c r="H2463" i="6"/>
  <c r="G2463" i="6"/>
  <c r="F2463" i="6"/>
  <c r="E2463" i="6"/>
  <c r="K2462" i="6"/>
  <c r="J2462" i="6"/>
  <c r="I2462" i="6"/>
  <c r="H2462" i="6"/>
  <c r="G2462" i="6"/>
  <c r="F2462" i="6"/>
  <c r="E2462" i="6"/>
  <c r="K2461" i="6"/>
  <c r="J2461" i="6"/>
  <c r="I2461" i="6"/>
  <c r="H2461" i="6"/>
  <c r="G2461" i="6"/>
  <c r="F2461" i="6"/>
  <c r="E2461" i="6"/>
  <c r="K2460" i="6"/>
  <c r="J2460" i="6"/>
  <c r="I2460" i="6"/>
  <c r="H2460" i="6"/>
  <c r="G2460" i="6"/>
  <c r="F2460" i="6"/>
  <c r="E2460" i="6"/>
  <c r="K2459" i="6"/>
  <c r="J2459" i="6"/>
  <c r="I2459" i="6"/>
  <c r="H2459" i="6"/>
  <c r="G2459" i="6"/>
  <c r="F2459" i="6"/>
  <c r="E2459" i="6"/>
  <c r="K2458" i="6"/>
  <c r="J2458" i="6"/>
  <c r="I2458" i="6"/>
  <c r="H2458" i="6"/>
  <c r="G2458" i="6"/>
  <c r="F2458" i="6"/>
  <c r="E2458" i="6"/>
  <c r="K2457" i="6"/>
  <c r="J2457" i="6"/>
  <c r="I2457" i="6"/>
  <c r="H2457" i="6"/>
  <c r="G2457" i="6"/>
  <c r="F2457" i="6"/>
  <c r="E2457" i="6"/>
  <c r="K2456" i="6"/>
  <c r="J2456" i="6"/>
  <c r="I2456" i="6"/>
  <c r="H2456" i="6"/>
  <c r="G2456" i="6"/>
  <c r="F2456" i="6"/>
  <c r="E2456" i="6"/>
  <c r="K2455" i="6"/>
  <c r="J2455" i="6"/>
  <c r="I2455" i="6"/>
  <c r="H2455" i="6"/>
  <c r="G2455" i="6"/>
  <c r="F2455" i="6"/>
  <c r="E2455" i="6"/>
  <c r="K2454" i="6"/>
  <c r="J2454" i="6"/>
  <c r="I2454" i="6"/>
  <c r="H2454" i="6"/>
  <c r="G2454" i="6"/>
  <c r="F2454" i="6"/>
  <c r="E2454" i="6"/>
  <c r="K2453" i="6"/>
  <c r="J2453" i="6"/>
  <c r="I2453" i="6"/>
  <c r="H2453" i="6"/>
  <c r="G2453" i="6"/>
  <c r="F2453" i="6"/>
  <c r="E2453" i="6"/>
  <c r="K2452" i="6"/>
  <c r="J2452" i="6"/>
  <c r="I2452" i="6"/>
  <c r="H2452" i="6"/>
  <c r="G2452" i="6"/>
  <c r="F2452" i="6"/>
  <c r="E2452" i="6"/>
  <c r="K2451" i="6"/>
  <c r="J2451" i="6"/>
  <c r="I2451" i="6"/>
  <c r="H2451" i="6"/>
  <c r="G2451" i="6"/>
  <c r="F2451" i="6"/>
  <c r="E2451" i="6"/>
  <c r="K2450" i="6"/>
  <c r="J2450" i="6"/>
  <c r="I2450" i="6"/>
  <c r="H2450" i="6"/>
  <c r="G2450" i="6"/>
  <c r="F2450" i="6"/>
  <c r="E2450" i="6"/>
  <c r="K2449" i="6"/>
  <c r="J2449" i="6"/>
  <c r="I2449" i="6"/>
  <c r="H2449" i="6"/>
  <c r="G2449" i="6"/>
  <c r="F2449" i="6"/>
  <c r="E2449" i="6"/>
  <c r="K2448" i="6"/>
  <c r="J2448" i="6"/>
  <c r="I2448" i="6"/>
  <c r="H2448" i="6"/>
  <c r="G2448" i="6"/>
  <c r="F2448" i="6"/>
  <c r="E2448" i="6"/>
  <c r="K2447" i="6"/>
  <c r="J2447" i="6"/>
  <c r="I2447" i="6"/>
  <c r="H2447" i="6"/>
  <c r="G2447" i="6"/>
  <c r="F2447" i="6"/>
  <c r="E2447" i="6"/>
  <c r="K2446" i="6"/>
  <c r="J2446" i="6"/>
  <c r="I2446" i="6"/>
  <c r="H2446" i="6"/>
  <c r="G2446" i="6"/>
  <c r="F2446" i="6"/>
  <c r="E2446" i="6"/>
  <c r="K2445" i="6"/>
  <c r="J2445" i="6"/>
  <c r="I2445" i="6"/>
  <c r="H2445" i="6"/>
  <c r="G2445" i="6"/>
  <c r="F2445" i="6"/>
  <c r="E2445" i="6"/>
  <c r="K2444" i="6"/>
  <c r="J2444" i="6"/>
  <c r="I2444" i="6"/>
  <c r="H2444" i="6"/>
  <c r="G2444" i="6"/>
  <c r="F2444" i="6"/>
  <c r="E2444" i="6"/>
  <c r="K2443" i="6"/>
  <c r="J2443" i="6"/>
  <c r="I2443" i="6"/>
  <c r="H2443" i="6"/>
  <c r="G2443" i="6"/>
  <c r="F2443" i="6"/>
  <c r="E2443" i="6"/>
  <c r="K2442" i="6"/>
  <c r="J2442" i="6"/>
  <c r="I2442" i="6"/>
  <c r="H2442" i="6"/>
  <c r="G2442" i="6"/>
  <c r="F2442" i="6"/>
  <c r="E2442" i="6"/>
  <c r="K2441" i="6"/>
  <c r="J2441" i="6"/>
  <c r="I2441" i="6"/>
  <c r="H2441" i="6"/>
  <c r="G2441" i="6"/>
  <c r="F2441" i="6"/>
  <c r="E2441" i="6"/>
  <c r="K2440" i="6"/>
  <c r="J2440" i="6"/>
  <c r="I2440" i="6"/>
  <c r="H2440" i="6"/>
  <c r="G2440" i="6"/>
  <c r="F2440" i="6"/>
  <c r="E2440" i="6"/>
  <c r="K2439" i="6"/>
  <c r="J2439" i="6"/>
  <c r="I2439" i="6"/>
  <c r="H2439" i="6"/>
  <c r="G2439" i="6"/>
  <c r="F2439" i="6"/>
  <c r="E2439" i="6"/>
  <c r="K2438" i="6"/>
  <c r="J2438" i="6"/>
  <c r="I2438" i="6"/>
  <c r="H2438" i="6"/>
  <c r="G2438" i="6"/>
  <c r="F2438" i="6"/>
  <c r="E2438" i="6"/>
  <c r="K2437" i="6"/>
  <c r="J2437" i="6"/>
  <c r="I2437" i="6"/>
  <c r="H2437" i="6"/>
  <c r="G2437" i="6"/>
  <c r="F2437" i="6"/>
  <c r="E2437" i="6"/>
  <c r="K2436" i="6"/>
  <c r="J2436" i="6"/>
  <c r="I2436" i="6"/>
  <c r="H2436" i="6"/>
  <c r="G2436" i="6"/>
  <c r="F2436" i="6"/>
  <c r="E2436" i="6"/>
  <c r="K2435" i="6"/>
  <c r="J2435" i="6"/>
  <c r="I2435" i="6"/>
  <c r="H2435" i="6"/>
  <c r="G2435" i="6"/>
  <c r="F2435" i="6"/>
  <c r="E2435" i="6"/>
  <c r="K2434" i="6"/>
  <c r="J2434" i="6"/>
  <c r="I2434" i="6"/>
  <c r="H2434" i="6"/>
  <c r="G2434" i="6"/>
  <c r="F2434" i="6"/>
  <c r="E2434" i="6"/>
  <c r="K2433" i="6"/>
  <c r="J2433" i="6"/>
  <c r="I2433" i="6"/>
  <c r="H2433" i="6"/>
  <c r="G2433" i="6"/>
  <c r="F2433" i="6"/>
  <c r="E2433" i="6"/>
  <c r="K2432" i="6"/>
  <c r="J2432" i="6"/>
  <c r="I2432" i="6"/>
  <c r="H2432" i="6"/>
  <c r="G2432" i="6"/>
  <c r="F2432" i="6"/>
  <c r="E2432" i="6"/>
  <c r="K2431" i="6"/>
  <c r="J2431" i="6"/>
  <c r="I2431" i="6"/>
  <c r="H2431" i="6"/>
  <c r="G2431" i="6"/>
  <c r="F2431" i="6"/>
  <c r="E2431" i="6"/>
  <c r="K2430" i="6"/>
  <c r="J2430" i="6"/>
  <c r="I2430" i="6"/>
  <c r="H2430" i="6"/>
  <c r="G2430" i="6"/>
  <c r="F2430" i="6"/>
  <c r="E2430" i="6"/>
  <c r="K2429" i="6"/>
  <c r="J2429" i="6"/>
  <c r="I2429" i="6"/>
  <c r="H2429" i="6"/>
  <c r="G2429" i="6"/>
  <c r="F2429" i="6"/>
  <c r="E2429" i="6"/>
  <c r="K2428" i="6"/>
  <c r="J2428" i="6"/>
  <c r="I2428" i="6"/>
  <c r="H2428" i="6"/>
  <c r="G2428" i="6"/>
  <c r="F2428" i="6"/>
  <c r="E2428" i="6"/>
  <c r="K2427" i="6"/>
  <c r="J2427" i="6"/>
  <c r="I2427" i="6"/>
  <c r="H2427" i="6"/>
  <c r="G2427" i="6"/>
  <c r="F2427" i="6"/>
  <c r="E2427" i="6"/>
  <c r="K2426" i="6"/>
  <c r="J2426" i="6"/>
  <c r="I2426" i="6"/>
  <c r="H2426" i="6"/>
  <c r="G2426" i="6"/>
  <c r="F2426" i="6"/>
  <c r="E2426" i="6"/>
  <c r="K2425" i="6"/>
  <c r="J2425" i="6"/>
  <c r="I2425" i="6"/>
  <c r="H2425" i="6"/>
  <c r="G2425" i="6"/>
  <c r="F2425" i="6"/>
  <c r="E2425" i="6"/>
  <c r="K2424" i="6"/>
  <c r="J2424" i="6"/>
  <c r="I2424" i="6"/>
  <c r="H2424" i="6"/>
  <c r="G2424" i="6"/>
  <c r="F2424" i="6"/>
  <c r="E2424" i="6"/>
  <c r="K2423" i="6"/>
  <c r="J2423" i="6"/>
  <c r="I2423" i="6"/>
  <c r="H2423" i="6"/>
  <c r="G2423" i="6"/>
  <c r="F2423" i="6"/>
  <c r="E2423" i="6"/>
  <c r="K2422" i="6"/>
  <c r="J2422" i="6"/>
  <c r="I2422" i="6"/>
  <c r="H2422" i="6"/>
  <c r="G2422" i="6"/>
  <c r="F2422" i="6"/>
  <c r="E2422" i="6"/>
  <c r="K2421" i="6"/>
  <c r="J2421" i="6"/>
  <c r="I2421" i="6"/>
  <c r="H2421" i="6"/>
  <c r="G2421" i="6"/>
  <c r="F2421" i="6"/>
  <c r="E2421" i="6"/>
  <c r="K2420" i="6"/>
  <c r="J2420" i="6"/>
  <c r="I2420" i="6"/>
  <c r="H2420" i="6"/>
  <c r="G2420" i="6"/>
  <c r="F2420" i="6"/>
  <c r="E2420" i="6"/>
  <c r="K2419" i="6"/>
  <c r="J2419" i="6"/>
  <c r="I2419" i="6"/>
  <c r="H2419" i="6"/>
  <c r="G2419" i="6"/>
  <c r="F2419" i="6"/>
  <c r="E2419" i="6"/>
  <c r="K2418" i="6"/>
  <c r="J2418" i="6"/>
  <c r="I2418" i="6"/>
  <c r="H2418" i="6"/>
  <c r="G2418" i="6"/>
  <c r="F2418" i="6"/>
  <c r="E2418" i="6"/>
  <c r="K2417" i="6"/>
  <c r="J2417" i="6"/>
  <c r="I2417" i="6"/>
  <c r="H2417" i="6"/>
  <c r="G2417" i="6"/>
  <c r="F2417" i="6"/>
  <c r="E2417" i="6"/>
  <c r="K2416" i="6"/>
  <c r="J2416" i="6"/>
  <c r="I2416" i="6"/>
  <c r="H2416" i="6"/>
  <c r="G2416" i="6"/>
  <c r="F2416" i="6"/>
  <c r="E2416" i="6"/>
  <c r="K2415" i="6"/>
  <c r="J2415" i="6"/>
  <c r="I2415" i="6"/>
  <c r="H2415" i="6"/>
  <c r="G2415" i="6"/>
  <c r="F2415" i="6"/>
  <c r="E2415" i="6"/>
  <c r="K2414" i="6"/>
  <c r="J2414" i="6"/>
  <c r="I2414" i="6"/>
  <c r="H2414" i="6"/>
  <c r="G2414" i="6"/>
  <c r="F2414" i="6"/>
  <c r="E2414" i="6"/>
  <c r="K2413" i="6"/>
  <c r="J2413" i="6"/>
  <c r="I2413" i="6"/>
  <c r="H2413" i="6"/>
  <c r="G2413" i="6"/>
  <c r="F2413" i="6"/>
  <c r="E2413" i="6"/>
  <c r="K2412" i="6"/>
  <c r="J2412" i="6"/>
  <c r="I2412" i="6"/>
  <c r="H2412" i="6"/>
  <c r="G2412" i="6"/>
  <c r="F2412" i="6"/>
  <c r="E2412" i="6"/>
  <c r="K2411" i="6"/>
  <c r="J2411" i="6"/>
  <c r="I2411" i="6"/>
  <c r="H2411" i="6"/>
  <c r="G2411" i="6"/>
  <c r="F2411" i="6"/>
  <c r="E2411" i="6"/>
  <c r="K2410" i="6"/>
  <c r="J2410" i="6"/>
  <c r="I2410" i="6"/>
  <c r="H2410" i="6"/>
  <c r="G2410" i="6"/>
  <c r="F2410" i="6"/>
  <c r="E2410" i="6"/>
  <c r="K2409" i="6"/>
  <c r="J2409" i="6"/>
  <c r="I2409" i="6"/>
  <c r="H2409" i="6"/>
  <c r="G2409" i="6"/>
  <c r="F2409" i="6"/>
  <c r="E2409" i="6"/>
  <c r="K2408" i="6"/>
  <c r="J2408" i="6"/>
  <c r="I2408" i="6"/>
  <c r="H2408" i="6"/>
  <c r="G2408" i="6"/>
  <c r="F2408" i="6"/>
  <c r="E2408" i="6"/>
  <c r="K2407" i="6"/>
  <c r="J2407" i="6"/>
  <c r="I2407" i="6"/>
  <c r="H2407" i="6"/>
  <c r="G2407" i="6"/>
  <c r="F2407" i="6"/>
  <c r="E2407" i="6"/>
  <c r="K2406" i="6"/>
  <c r="J2406" i="6"/>
  <c r="I2406" i="6"/>
  <c r="H2406" i="6"/>
  <c r="G2406" i="6"/>
  <c r="F2406" i="6"/>
  <c r="E2406" i="6"/>
  <c r="K2405" i="6"/>
  <c r="J2405" i="6"/>
  <c r="I2405" i="6"/>
  <c r="H2405" i="6"/>
  <c r="G2405" i="6"/>
  <c r="F2405" i="6"/>
  <c r="E2405" i="6"/>
  <c r="K2404" i="6"/>
  <c r="J2404" i="6"/>
  <c r="I2404" i="6"/>
  <c r="H2404" i="6"/>
  <c r="G2404" i="6"/>
  <c r="F2404" i="6"/>
  <c r="E2404" i="6"/>
  <c r="K2403" i="6"/>
  <c r="J2403" i="6"/>
  <c r="I2403" i="6"/>
  <c r="H2403" i="6"/>
  <c r="G2403" i="6"/>
  <c r="F2403" i="6"/>
  <c r="E2403" i="6"/>
  <c r="K2402" i="6"/>
  <c r="J2402" i="6"/>
  <c r="I2402" i="6"/>
  <c r="H2402" i="6"/>
  <c r="G2402" i="6"/>
  <c r="F2402" i="6"/>
  <c r="E2402" i="6"/>
  <c r="K2401" i="6"/>
  <c r="J2401" i="6"/>
  <c r="I2401" i="6"/>
  <c r="H2401" i="6"/>
  <c r="G2401" i="6"/>
  <c r="F2401" i="6"/>
  <c r="E2401" i="6"/>
  <c r="K2400" i="6"/>
  <c r="J2400" i="6"/>
  <c r="I2400" i="6"/>
  <c r="H2400" i="6"/>
  <c r="G2400" i="6"/>
  <c r="F2400" i="6"/>
  <c r="E2400" i="6"/>
  <c r="K2399" i="6"/>
  <c r="J2399" i="6"/>
  <c r="I2399" i="6"/>
  <c r="H2399" i="6"/>
  <c r="G2399" i="6"/>
  <c r="F2399" i="6"/>
  <c r="E2399" i="6"/>
  <c r="K2398" i="6"/>
  <c r="J2398" i="6"/>
  <c r="I2398" i="6"/>
  <c r="H2398" i="6"/>
  <c r="G2398" i="6"/>
  <c r="F2398" i="6"/>
  <c r="E2398" i="6"/>
  <c r="K2397" i="6"/>
  <c r="J2397" i="6"/>
  <c r="I2397" i="6"/>
  <c r="H2397" i="6"/>
  <c r="G2397" i="6"/>
  <c r="F2397" i="6"/>
  <c r="E2397" i="6"/>
  <c r="K2396" i="6"/>
  <c r="J2396" i="6"/>
  <c r="I2396" i="6"/>
  <c r="H2396" i="6"/>
  <c r="G2396" i="6"/>
  <c r="F2396" i="6"/>
  <c r="E2396" i="6"/>
  <c r="K2395" i="6"/>
  <c r="J2395" i="6"/>
  <c r="I2395" i="6"/>
  <c r="H2395" i="6"/>
  <c r="G2395" i="6"/>
  <c r="F2395" i="6"/>
  <c r="E2395" i="6"/>
  <c r="K2394" i="6"/>
  <c r="J2394" i="6"/>
  <c r="I2394" i="6"/>
  <c r="H2394" i="6"/>
  <c r="G2394" i="6"/>
  <c r="F2394" i="6"/>
  <c r="E2394" i="6"/>
  <c r="K2393" i="6"/>
  <c r="J2393" i="6"/>
  <c r="I2393" i="6"/>
  <c r="H2393" i="6"/>
  <c r="G2393" i="6"/>
  <c r="F2393" i="6"/>
  <c r="E2393" i="6"/>
  <c r="K2392" i="6"/>
  <c r="J2392" i="6"/>
  <c r="I2392" i="6"/>
  <c r="H2392" i="6"/>
  <c r="G2392" i="6"/>
  <c r="F2392" i="6"/>
  <c r="E2392" i="6"/>
  <c r="K2391" i="6"/>
  <c r="J2391" i="6"/>
  <c r="I2391" i="6"/>
  <c r="H2391" i="6"/>
  <c r="G2391" i="6"/>
  <c r="F2391" i="6"/>
  <c r="E2391" i="6"/>
  <c r="K2390" i="6"/>
  <c r="J2390" i="6"/>
  <c r="I2390" i="6"/>
  <c r="H2390" i="6"/>
  <c r="G2390" i="6"/>
  <c r="F2390" i="6"/>
  <c r="E2390" i="6"/>
  <c r="K2389" i="6"/>
  <c r="J2389" i="6"/>
  <c r="I2389" i="6"/>
  <c r="H2389" i="6"/>
  <c r="G2389" i="6"/>
  <c r="F2389" i="6"/>
  <c r="E2389" i="6"/>
  <c r="K2388" i="6"/>
  <c r="J2388" i="6"/>
  <c r="I2388" i="6"/>
  <c r="H2388" i="6"/>
  <c r="G2388" i="6"/>
  <c r="F2388" i="6"/>
  <c r="E2388" i="6"/>
  <c r="K2387" i="6"/>
  <c r="J2387" i="6"/>
  <c r="I2387" i="6"/>
  <c r="H2387" i="6"/>
  <c r="G2387" i="6"/>
  <c r="F2387" i="6"/>
  <c r="E2387" i="6"/>
  <c r="K2386" i="6"/>
  <c r="J2386" i="6"/>
  <c r="I2386" i="6"/>
  <c r="H2386" i="6"/>
  <c r="G2386" i="6"/>
  <c r="F2386" i="6"/>
  <c r="E2386" i="6"/>
  <c r="K2385" i="6"/>
  <c r="J2385" i="6"/>
  <c r="I2385" i="6"/>
  <c r="H2385" i="6"/>
  <c r="G2385" i="6"/>
  <c r="F2385" i="6"/>
  <c r="E2385" i="6"/>
  <c r="K2384" i="6"/>
  <c r="J2384" i="6"/>
  <c r="I2384" i="6"/>
  <c r="H2384" i="6"/>
  <c r="G2384" i="6"/>
  <c r="F2384" i="6"/>
  <c r="E2384" i="6"/>
  <c r="K2383" i="6"/>
  <c r="J2383" i="6"/>
  <c r="I2383" i="6"/>
  <c r="H2383" i="6"/>
  <c r="G2383" i="6"/>
  <c r="F2383" i="6"/>
  <c r="E2383" i="6"/>
  <c r="K2382" i="6"/>
  <c r="J2382" i="6"/>
  <c r="I2382" i="6"/>
  <c r="H2382" i="6"/>
  <c r="G2382" i="6"/>
  <c r="F2382" i="6"/>
  <c r="E2382" i="6"/>
  <c r="K2381" i="6"/>
  <c r="J2381" i="6"/>
  <c r="I2381" i="6"/>
  <c r="H2381" i="6"/>
  <c r="G2381" i="6"/>
  <c r="F2381" i="6"/>
  <c r="E2381" i="6"/>
  <c r="K2380" i="6"/>
  <c r="J2380" i="6"/>
  <c r="I2380" i="6"/>
  <c r="H2380" i="6"/>
  <c r="G2380" i="6"/>
  <c r="F2380" i="6"/>
  <c r="E2380" i="6"/>
  <c r="K2379" i="6"/>
  <c r="J2379" i="6"/>
  <c r="I2379" i="6"/>
  <c r="H2379" i="6"/>
  <c r="G2379" i="6"/>
  <c r="F2379" i="6"/>
  <c r="E2379" i="6"/>
  <c r="K2378" i="6"/>
  <c r="J2378" i="6"/>
  <c r="I2378" i="6"/>
  <c r="H2378" i="6"/>
  <c r="G2378" i="6"/>
  <c r="F2378" i="6"/>
  <c r="E2378" i="6"/>
  <c r="K2377" i="6"/>
  <c r="J2377" i="6"/>
  <c r="I2377" i="6"/>
  <c r="H2377" i="6"/>
  <c r="G2377" i="6"/>
  <c r="F2377" i="6"/>
  <c r="E2377" i="6"/>
  <c r="K2376" i="6"/>
  <c r="J2376" i="6"/>
  <c r="I2376" i="6"/>
  <c r="H2376" i="6"/>
  <c r="G2376" i="6"/>
  <c r="F2376" i="6"/>
  <c r="E2376" i="6"/>
  <c r="K2375" i="6"/>
  <c r="J2375" i="6"/>
  <c r="I2375" i="6"/>
  <c r="H2375" i="6"/>
  <c r="G2375" i="6"/>
  <c r="F2375" i="6"/>
  <c r="E2375" i="6"/>
  <c r="K2374" i="6"/>
  <c r="J2374" i="6"/>
  <c r="I2374" i="6"/>
  <c r="H2374" i="6"/>
  <c r="G2374" i="6"/>
  <c r="F2374" i="6"/>
  <c r="E2374" i="6"/>
  <c r="K2373" i="6"/>
  <c r="J2373" i="6"/>
  <c r="I2373" i="6"/>
  <c r="H2373" i="6"/>
  <c r="G2373" i="6"/>
  <c r="F2373" i="6"/>
  <c r="E2373" i="6"/>
  <c r="K2372" i="6"/>
  <c r="J2372" i="6"/>
  <c r="I2372" i="6"/>
  <c r="H2372" i="6"/>
  <c r="G2372" i="6"/>
  <c r="F2372" i="6"/>
  <c r="E2372" i="6"/>
  <c r="K2371" i="6"/>
  <c r="J2371" i="6"/>
  <c r="I2371" i="6"/>
  <c r="H2371" i="6"/>
  <c r="G2371" i="6"/>
  <c r="F2371" i="6"/>
  <c r="E2371" i="6"/>
  <c r="K2370" i="6"/>
  <c r="J2370" i="6"/>
  <c r="I2370" i="6"/>
  <c r="H2370" i="6"/>
  <c r="G2370" i="6"/>
  <c r="F2370" i="6"/>
  <c r="E2370" i="6"/>
  <c r="K2369" i="6"/>
  <c r="J2369" i="6"/>
  <c r="I2369" i="6"/>
  <c r="H2369" i="6"/>
  <c r="G2369" i="6"/>
  <c r="F2369" i="6"/>
  <c r="E2369" i="6"/>
  <c r="K2368" i="6"/>
  <c r="J2368" i="6"/>
  <c r="I2368" i="6"/>
  <c r="H2368" i="6"/>
  <c r="G2368" i="6"/>
  <c r="F2368" i="6"/>
  <c r="E2368" i="6"/>
  <c r="K2367" i="6"/>
  <c r="J2367" i="6"/>
  <c r="I2367" i="6"/>
  <c r="H2367" i="6"/>
  <c r="G2367" i="6"/>
  <c r="F2367" i="6"/>
  <c r="E2367" i="6"/>
  <c r="K2366" i="6"/>
  <c r="J2366" i="6"/>
  <c r="I2366" i="6"/>
  <c r="H2366" i="6"/>
  <c r="G2366" i="6"/>
  <c r="F2366" i="6"/>
  <c r="E2366" i="6"/>
  <c r="K2365" i="6"/>
  <c r="J2365" i="6"/>
  <c r="I2365" i="6"/>
  <c r="H2365" i="6"/>
  <c r="G2365" i="6"/>
  <c r="F2365" i="6"/>
  <c r="E2365" i="6"/>
  <c r="K2364" i="6"/>
  <c r="J2364" i="6"/>
  <c r="I2364" i="6"/>
  <c r="H2364" i="6"/>
  <c r="G2364" i="6"/>
  <c r="F2364" i="6"/>
  <c r="E2364" i="6"/>
  <c r="K2363" i="6"/>
  <c r="J2363" i="6"/>
  <c r="I2363" i="6"/>
  <c r="H2363" i="6"/>
  <c r="G2363" i="6"/>
  <c r="F2363" i="6"/>
  <c r="E2363" i="6"/>
  <c r="K2362" i="6"/>
  <c r="J2362" i="6"/>
  <c r="I2362" i="6"/>
  <c r="H2362" i="6"/>
  <c r="G2362" i="6"/>
  <c r="F2362" i="6"/>
  <c r="E2362" i="6"/>
  <c r="K2361" i="6"/>
  <c r="J2361" i="6"/>
  <c r="I2361" i="6"/>
  <c r="H2361" i="6"/>
  <c r="G2361" i="6"/>
  <c r="F2361" i="6"/>
  <c r="E2361" i="6"/>
  <c r="K2360" i="6"/>
  <c r="J2360" i="6"/>
  <c r="I2360" i="6"/>
  <c r="H2360" i="6"/>
  <c r="G2360" i="6"/>
  <c r="F2360" i="6"/>
  <c r="E2360" i="6"/>
  <c r="K2359" i="6"/>
  <c r="J2359" i="6"/>
  <c r="I2359" i="6"/>
  <c r="H2359" i="6"/>
  <c r="G2359" i="6"/>
  <c r="F2359" i="6"/>
  <c r="E2359" i="6"/>
  <c r="K2358" i="6"/>
  <c r="J2358" i="6"/>
  <c r="I2358" i="6"/>
  <c r="H2358" i="6"/>
  <c r="G2358" i="6"/>
  <c r="F2358" i="6"/>
  <c r="E2358" i="6"/>
  <c r="K2357" i="6"/>
  <c r="J2357" i="6"/>
  <c r="I2357" i="6"/>
  <c r="H2357" i="6"/>
  <c r="G2357" i="6"/>
  <c r="F2357" i="6"/>
  <c r="E2357" i="6"/>
  <c r="K2356" i="6"/>
  <c r="J2356" i="6"/>
  <c r="I2356" i="6"/>
  <c r="H2356" i="6"/>
  <c r="G2356" i="6"/>
  <c r="F2356" i="6"/>
  <c r="E2356" i="6"/>
  <c r="K2355" i="6"/>
  <c r="J2355" i="6"/>
  <c r="I2355" i="6"/>
  <c r="H2355" i="6"/>
  <c r="G2355" i="6"/>
  <c r="F2355" i="6"/>
  <c r="E2355" i="6"/>
  <c r="K2354" i="6"/>
  <c r="J2354" i="6"/>
  <c r="I2354" i="6"/>
  <c r="H2354" i="6"/>
  <c r="G2354" i="6"/>
  <c r="F2354" i="6"/>
  <c r="E2354" i="6"/>
  <c r="K2353" i="6"/>
  <c r="J2353" i="6"/>
  <c r="I2353" i="6"/>
  <c r="H2353" i="6"/>
  <c r="G2353" i="6"/>
  <c r="F2353" i="6"/>
  <c r="E2353" i="6"/>
  <c r="K2352" i="6"/>
  <c r="J2352" i="6"/>
  <c r="I2352" i="6"/>
  <c r="H2352" i="6"/>
  <c r="G2352" i="6"/>
  <c r="F2352" i="6"/>
  <c r="E2352" i="6"/>
  <c r="K2351" i="6"/>
  <c r="J2351" i="6"/>
  <c r="I2351" i="6"/>
  <c r="H2351" i="6"/>
  <c r="G2351" i="6"/>
  <c r="F2351" i="6"/>
  <c r="E2351" i="6"/>
  <c r="K2350" i="6"/>
  <c r="J2350" i="6"/>
  <c r="I2350" i="6"/>
  <c r="H2350" i="6"/>
  <c r="G2350" i="6"/>
  <c r="F2350" i="6"/>
  <c r="E2350" i="6"/>
  <c r="K2349" i="6"/>
  <c r="J2349" i="6"/>
  <c r="I2349" i="6"/>
  <c r="H2349" i="6"/>
  <c r="G2349" i="6"/>
  <c r="F2349" i="6"/>
  <c r="E2349" i="6"/>
  <c r="K2348" i="6"/>
  <c r="J2348" i="6"/>
  <c r="I2348" i="6"/>
  <c r="H2348" i="6"/>
  <c r="G2348" i="6"/>
  <c r="F2348" i="6"/>
  <c r="E2348" i="6"/>
  <c r="K2347" i="6"/>
  <c r="J2347" i="6"/>
  <c r="I2347" i="6"/>
  <c r="H2347" i="6"/>
  <c r="G2347" i="6"/>
  <c r="F2347" i="6"/>
  <c r="E2347" i="6"/>
  <c r="K2346" i="6"/>
  <c r="J2346" i="6"/>
  <c r="I2346" i="6"/>
  <c r="H2346" i="6"/>
  <c r="G2346" i="6"/>
  <c r="F2346" i="6"/>
  <c r="E2346" i="6"/>
  <c r="K2345" i="6"/>
  <c r="J2345" i="6"/>
  <c r="I2345" i="6"/>
  <c r="H2345" i="6"/>
  <c r="G2345" i="6"/>
  <c r="F2345" i="6"/>
  <c r="E2345" i="6"/>
  <c r="K2344" i="6"/>
  <c r="J2344" i="6"/>
  <c r="I2344" i="6"/>
  <c r="H2344" i="6"/>
  <c r="G2344" i="6"/>
  <c r="F2344" i="6"/>
  <c r="E2344" i="6"/>
  <c r="K2343" i="6"/>
  <c r="J2343" i="6"/>
  <c r="I2343" i="6"/>
  <c r="H2343" i="6"/>
  <c r="G2343" i="6"/>
  <c r="F2343" i="6"/>
  <c r="E2343" i="6"/>
  <c r="K2342" i="6"/>
  <c r="J2342" i="6"/>
  <c r="I2342" i="6"/>
  <c r="H2342" i="6"/>
  <c r="G2342" i="6"/>
  <c r="F2342" i="6"/>
  <c r="E2342" i="6"/>
  <c r="K2341" i="6"/>
  <c r="J2341" i="6"/>
  <c r="I2341" i="6"/>
  <c r="H2341" i="6"/>
  <c r="G2341" i="6"/>
  <c r="F2341" i="6"/>
  <c r="E2341" i="6"/>
  <c r="K2340" i="6"/>
  <c r="J2340" i="6"/>
  <c r="I2340" i="6"/>
  <c r="H2340" i="6"/>
  <c r="G2340" i="6"/>
  <c r="F2340" i="6"/>
  <c r="E2340" i="6"/>
  <c r="K2339" i="6"/>
  <c r="J2339" i="6"/>
  <c r="I2339" i="6"/>
  <c r="H2339" i="6"/>
  <c r="G2339" i="6"/>
  <c r="F2339" i="6"/>
  <c r="E2339" i="6"/>
  <c r="K2338" i="6"/>
  <c r="J2338" i="6"/>
  <c r="I2338" i="6"/>
  <c r="H2338" i="6"/>
  <c r="G2338" i="6"/>
  <c r="F2338" i="6"/>
  <c r="E2338" i="6"/>
  <c r="K2337" i="6"/>
  <c r="J2337" i="6"/>
  <c r="I2337" i="6"/>
  <c r="H2337" i="6"/>
  <c r="G2337" i="6"/>
  <c r="F2337" i="6"/>
  <c r="E2337" i="6"/>
  <c r="K2336" i="6"/>
  <c r="J2336" i="6"/>
  <c r="I2336" i="6"/>
  <c r="H2336" i="6"/>
  <c r="G2336" i="6"/>
  <c r="F2336" i="6"/>
  <c r="E2336" i="6"/>
  <c r="K2335" i="6"/>
  <c r="J2335" i="6"/>
  <c r="I2335" i="6"/>
  <c r="H2335" i="6"/>
  <c r="G2335" i="6"/>
  <c r="F2335" i="6"/>
  <c r="E2335" i="6"/>
  <c r="K2334" i="6"/>
  <c r="J2334" i="6"/>
  <c r="I2334" i="6"/>
  <c r="H2334" i="6"/>
  <c r="G2334" i="6"/>
  <c r="F2334" i="6"/>
  <c r="E2334" i="6"/>
  <c r="K2333" i="6"/>
  <c r="J2333" i="6"/>
  <c r="I2333" i="6"/>
  <c r="H2333" i="6"/>
  <c r="G2333" i="6"/>
  <c r="F2333" i="6"/>
  <c r="E2333" i="6"/>
  <c r="K2332" i="6"/>
  <c r="J2332" i="6"/>
  <c r="I2332" i="6"/>
  <c r="H2332" i="6"/>
  <c r="G2332" i="6"/>
  <c r="F2332" i="6"/>
  <c r="E2332" i="6"/>
  <c r="K2331" i="6"/>
  <c r="J2331" i="6"/>
  <c r="I2331" i="6"/>
  <c r="H2331" i="6"/>
  <c r="G2331" i="6"/>
  <c r="F2331" i="6"/>
  <c r="E2331" i="6"/>
  <c r="K2330" i="6"/>
  <c r="J2330" i="6"/>
  <c r="I2330" i="6"/>
  <c r="H2330" i="6"/>
  <c r="G2330" i="6"/>
  <c r="F2330" i="6"/>
  <c r="E2330" i="6"/>
  <c r="K2329" i="6"/>
  <c r="J2329" i="6"/>
  <c r="I2329" i="6"/>
  <c r="H2329" i="6"/>
  <c r="G2329" i="6"/>
  <c r="F2329" i="6"/>
  <c r="E2329" i="6"/>
  <c r="K2328" i="6"/>
  <c r="J2328" i="6"/>
  <c r="I2328" i="6"/>
  <c r="H2328" i="6"/>
  <c r="G2328" i="6"/>
  <c r="F2328" i="6"/>
  <c r="E2328" i="6"/>
  <c r="K2327" i="6"/>
  <c r="J2327" i="6"/>
  <c r="I2327" i="6"/>
  <c r="H2327" i="6"/>
  <c r="G2327" i="6"/>
  <c r="F2327" i="6"/>
  <c r="E2327" i="6"/>
  <c r="K2326" i="6"/>
  <c r="J2326" i="6"/>
  <c r="I2326" i="6"/>
  <c r="H2326" i="6"/>
  <c r="G2326" i="6"/>
  <c r="F2326" i="6"/>
  <c r="E2326" i="6"/>
  <c r="K2325" i="6"/>
  <c r="J2325" i="6"/>
  <c r="I2325" i="6"/>
  <c r="H2325" i="6"/>
  <c r="G2325" i="6"/>
  <c r="F2325" i="6"/>
  <c r="E2325" i="6"/>
  <c r="K2324" i="6"/>
  <c r="J2324" i="6"/>
  <c r="I2324" i="6"/>
  <c r="H2324" i="6"/>
  <c r="G2324" i="6"/>
  <c r="F2324" i="6"/>
  <c r="E2324" i="6"/>
  <c r="K2323" i="6"/>
  <c r="J2323" i="6"/>
  <c r="I2323" i="6"/>
  <c r="H2323" i="6"/>
  <c r="G2323" i="6"/>
  <c r="F2323" i="6"/>
  <c r="E2323" i="6"/>
  <c r="K2322" i="6"/>
  <c r="J2322" i="6"/>
  <c r="I2322" i="6"/>
  <c r="H2322" i="6"/>
  <c r="G2322" i="6"/>
  <c r="F2322" i="6"/>
  <c r="E2322" i="6"/>
  <c r="K2321" i="6"/>
  <c r="J2321" i="6"/>
  <c r="I2321" i="6"/>
  <c r="H2321" i="6"/>
  <c r="G2321" i="6"/>
  <c r="F2321" i="6"/>
  <c r="E2321" i="6"/>
  <c r="K2320" i="6"/>
  <c r="J2320" i="6"/>
  <c r="I2320" i="6"/>
  <c r="H2320" i="6"/>
  <c r="G2320" i="6"/>
  <c r="F2320" i="6"/>
  <c r="E2320" i="6"/>
  <c r="K2319" i="6"/>
  <c r="J2319" i="6"/>
  <c r="I2319" i="6"/>
  <c r="H2319" i="6"/>
  <c r="G2319" i="6"/>
  <c r="F2319" i="6"/>
  <c r="E2319" i="6"/>
  <c r="K2318" i="6"/>
  <c r="J2318" i="6"/>
  <c r="I2318" i="6"/>
  <c r="H2318" i="6"/>
  <c r="G2318" i="6"/>
  <c r="F2318" i="6"/>
  <c r="E2318" i="6"/>
  <c r="K2317" i="6"/>
  <c r="J2317" i="6"/>
  <c r="I2317" i="6"/>
  <c r="H2317" i="6"/>
  <c r="G2317" i="6"/>
  <c r="F2317" i="6"/>
  <c r="E2317" i="6"/>
  <c r="K2316" i="6"/>
  <c r="J2316" i="6"/>
  <c r="I2316" i="6"/>
  <c r="H2316" i="6"/>
  <c r="G2316" i="6"/>
  <c r="F2316" i="6"/>
  <c r="E2316" i="6"/>
  <c r="K2315" i="6"/>
  <c r="J2315" i="6"/>
  <c r="I2315" i="6"/>
  <c r="H2315" i="6"/>
  <c r="G2315" i="6"/>
  <c r="F2315" i="6"/>
  <c r="E2315" i="6"/>
  <c r="K2314" i="6"/>
  <c r="J2314" i="6"/>
  <c r="I2314" i="6"/>
  <c r="H2314" i="6"/>
  <c r="G2314" i="6"/>
  <c r="F2314" i="6"/>
  <c r="E2314" i="6"/>
  <c r="K2313" i="6"/>
  <c r="J2313" i="6"/>
  <c r="I2313" i="6"/>
  <c r="H2313" i="6"/>
  <c r="G2313" i="6"/>
  <c r="F2313" i="6"/>
  <c r="E2313" i="6"/>
  <c r="K2312" i="6"/>
  <c r="J2312" i="6"/>
  <c r="I2312" i="6"/>
  <c r="H2312" i="6"/>
  <c r="G2312" i="6"/>
  <c r="F2312" i="6"/>
  <c r="E2312" i="6"/>
  <c r="K2311" i="6"/>
  <c r="J2311" i="6"/>
  <c r="I2311" i="6"/>
  <c r="H2311" i="6"/>
  <c r="G2311" i="6"/>
  <c r="F2311" i="6"/>
  <c r="E2311" i="6"/>
  <c r="K2310" i="6"/>
  <c r="J2310" i="6"/>
  <c r="I2310" i="6"/>
  <c r="H2310" i="6"/>
  <c r="G2310" i="6"/>
  <c r="F2310" i="6"/>
  <c r="E2310" i="6"/>
  <c r="K2309" i="6"/>
  <c r="J2309" i="6"/>
  <c r="I2309" i="6"/>
  <c r="H2309" i="6"/>
  <c r="G2309" i="6"/>
  <c r="F2309" i="6"/>
  <c r="E2309" i="6"/>
  <c r="K2308" i="6"/>
  <c r="J2308" i="6"/>
  <c r="I2308" i="6"/>
  <c r="H2308" i="6"/>
  <c r="G2308" i="6"/>
  <c r="F2308" i="6"/>
  <c r="E2308" i="6"/>
  <c r="K2307" i="6"/>
  <c r="J2307" i="6"/>
  <c r="I2307" i="6"/>
  <c r="H2307" i="6"/>
  <c r="G2307" i="6"/>
  <c r="F2307" i="6"/>
  <c r="E2307" i="6"/>
  <c r="K2306" i="6"/>
  <c r="J2306" i="6"/>
  <c r="I2306" i="6"/>
  <c r="H2306" i="6"/>
  <c r="G2306" i="6"/>
  <c r="F2306" i="6"/>
  <c r="E2306" i="6"/>
  <c r="K2305" i="6"/>
  <c r="J2305" i="6"/>
  <c r="I2305" i="6"/>
  <c r="H2305" i="6"/>
  <c r="G2305" i="6"/>
  <c r="F2305" i="6"/>
  <c r="E2305" i="6"/>
  <c r="K2304" i="6"/>
  <c r="J2304" i="6"/>
  <c r="I2304" i="6"/>
  <c r="H2304" i="6"/>
  <c r="G2304" i="6"/>
  <c r="F2304" i="6"/>
  <c r="E2304" i="6"/>
  <c r="K2303" i="6"/>
  <c r="J2303" i="6"/>
  <c r="I2303" i="6"/>
  <c r="H2303" i="6"/>
  <c r="G2303" i="6"/>
  <c r="F2303" i="6"/>
  <c r="E2303" i="6"/>
  <c r="K2302" i="6"/>
  <c r="J2302" i="6"/>
  <c r="I2302" i="6"/>
  <c r="H2302" i="6"/>
  <c r="G2302" i="6"/>
  <c r="F2302" i="6"/>
  <c r="E2302" i="6"/>
  <c r="K2301" i="6"/>
  <c r="J2301" i="6"/>
  <c r="I2301" i="6"/>
  <c r="H2301" i="6"/>
  <c r="G2301" i="6"/>
  <c r="F2301" i="6"/>
  <c r="E2301" i="6"/>
  <c r="K2300" i="6"/>
  <c r="J2300" i="6"/>
  <c r="I2300" i="6"/>
  <c r="H2300" i="6"/>
  <c r="G2300" i="6"/>
  <c r="F2300" i="6"/>
  <c r="E2300" i="6"/>
  <c r="K2299" i="6"/>
  <c r="J2299" i="6"/>
  <c r="I2299" i="6"/>
  <c r="H2299" i="6"/>
  <c r="G2299" i="6"/>
  <c r="F2299" i="6"/>
  <c r="E2299" i="6"/>
  <c r="K2298" i="6"/>
  <c r="J2298" i="6"/>
  <c r="I2298" i="6"/>
  <c r="H2298" i="6"/>
  <c r="G2298" i="6"/>
  <c r="F2298" i="6"/>
  <c r="E2298" i="6"/>
  <c r="K2297" i="6"/>
  <c r="J2297" i="6"/>
  <c r="I2297" i="6"/>
  <c r="H2297" i="6"/>
  <c r="G2297" i="6"/>
  <c r="F2297" i="6"/>
  <c r="E2297" i="6"/>
  <c r="K2296" i="6"/>
  <c r="J2296" i="6"/>
  <c r="I2296" i="6"/>
  <c r="H2296" i="6"/>
  <c r="G2296" i="6"/>
  <c r="F2296" i="6"/>
  <c r="E2296" i="6"/>
  <c r="K2295" i="6"/>
  <c r="J2295" i="6"/>
  <c r="I2295" i="6"/>
  <c r="H2295" i="6"/>
  <c r="G2295" i="6"/>
  <c r="F2295" i="6"/>
  <c r="E2295" i="6"/>
  <c r="K2294" i="6"/>
  <c r="J2294" i="6"/>
  <c r="I2294" i="6"/>
  <c r="H2294" i="6"/>
  <c r="G2294" i="6"/>
  <c r="F2294" i="6"/>
  <c r="E2294" i="6"/>
  <c r="K2293" i="6"/>
  <c r="J2293" i="6"/>
  <c r="I2293" i="6"/>
  <c r="H2293" i="6"/>
  <c r="G2293" i="6"/>
  <c r="F2293" i="6"/>
  <c r="E2293" i="6"/>
  <c r="K2292" i="6"/>
  <c r="J2292" i="6"/>
  <c r="I2292" i="6"/>
  <c r="H2292" i="6"/>
  <c r="G2292" i="6"/>
  <c r="F2292" i="6"/>
  <c r="E2292" i="6"/>
  <c r="K2291" i="6"/>
  <c r="J2291" i="6"/>
  <c r="I2291" i="6"/>
  <c r="H2291" i="6"/>
  <c r="G2291" i="6"/>
  <c r="F2291" i="6"/>
  <c r="E2291" i="6"/>
  <c r="K2290" i="6"/>
  <c r="J2290" i="6"/>
  <c r="I2290" i="6"/>
  <c r="H2290" i="6"/>
  <c r="G2290" i="6"/>
  <c r="F2290" i="6"/>
  <c r="E2290" i="6"/>
  <c r="K2289" i="6"/>
  <c r="J2289" i="6"/>
  <c r="I2289" i="6"/>
  <c r="H2289" i="6"/>
  <c r="G2289" i="6"/>
  <c r="F2289" i="6"/>
  <c r="E2289" i="6"/>
  <c r="K2288" i="6"/>
  <c r="J2288" i="6"/>
  <c r="I2288" i="6"/>
  <c r="H2288" i="6"/>
  <c r="G2288" i="6"/>
  <c r="F2288" i="6"/>
  <c r="E2288" i="6"/>
  <c r="K2287" i="6"/>
  <c r="J2287" i="6"/>
  <c r="I2287" i="6"/>
  <c r="H2287" i="6"/>
  <c r="G2287" i="6"/>
  <c r="F2287" i="6"/>
  <c r="E2287" i="6"/>
  <c r="K2286" i="6"/>
  <c r="J2286" i="6"/>
  <c r="I2286" i="6"/>
  <c r="H2286" i="6"/>
  <c r="G2286" i="6"/>
  <c r="F2286" i="6"/>
  <c r="E2286" i="6"/>
  <c r="K2285" i="6"/>
  <c r="J2285" i="6"/>
  <c r="I2285" i="6"/>
  <c r="H2285" i="6"/>
  <c r="G2285" i="6"/>
  <c r="F2285" i="6"/>
  <c r="E2285" i="6"/>
  <c r="K2284" i="6"/>
  <c r="J2284" i="6"/>
  <c r="I2284" i="6"/>
  <c r="H2284" i="6"/>
  <c r="G2284" i="6"/>
  <c r="F2284" i="6"/>
  <c r="E2284" i="6"/>
  <c r="K2283" i="6"/>
  <c r="J2283" i="6"/>
  <c r="I2283" i="6"/>
  <c r="H2283" i="6"/>
  <c r="G2283" i="6"/>
  <c r="F2283" i="6"/>
  <c r="E2283" i="6"/>
  <c r="K2282" i="6"/>
  <c r="J2282" i="6"/>
  <c r="I2282" i="6"/>
  <c r="H2282" i="6"/>
  <c r="G2282" i="6"/>
  <c r="F2282" i="6"/>
  <c r="E2282" i="6"/>
  <c r="K2281" i="6"/>
  <c r="J2281" i="6"/>
  <c r="I2281" i="6"/>
  <c r="H2281" i="6"/>
  <c r="G2281" i="6"/>
  <c r="F2281" i="6"/>
  <c r="E2281" i="6"/>
  <c r="K2280" i="6"/>
  <c r="J2280" i="6"/>
  <c r="I2280" i="6"/>
  <c r="H2280" i="6"/>
  <c r="G2280" i="6"/>
  <c r="F2280" i="6"/>
  <c r="E2280" i="6"/>
  <c r="K2279" i="6"/>
  <c r="J2279" i="6"/>
  <c r="I2279" i="6"/>
  <c r="H2279" i="6"/>
  <c r="G2279" i="6"/>
  <c r="F2279" i="6"/>
  <c r="E2279" i="6"/>
  <c r="K2278" i="6"/>
  <c r="J2278" i="6"/>
  <c r="I2278" i="6"/>
  <c r="H2278" i="6"/>
  <c r="G2278" i="6"/>
  <c r="F2278" i="6"/>
  <c r="E2278" i="6"/>
  <c r="K2277" i="6"/>
  <c r="J2277" i="6"/>
  <c r="I2277" i="6"/>
  <c r="H2277" i="6"/>
  <c r="G2277" i="6"/>
  <c r="F2277" i="6"/>
  <c r="E2277" i="6"/>
  <c r="K2276" i="6"/>
  <c r="J2276" i="6"/>
  <c r="I2276" i="6"/>
  <c r="H2276" i="6"/>
  <c r="G2276" i="6"/>
  <c r="F2276" i="6"/>
  <c r="E2276" i="6"/>
  <c r="K2275" i="6"/>
  <c r="J2275" i="6"/>
  <c r="I2275" i="6"/>
  <c r="H2275" i="6"/>
  <c r="G2275" i="6"/>
  <c r="F2275" i="6"/>
  <c r="E2275" i="6"/>
  <c r="K2274" i="6"/>
  <c r="J2274" i="6"/>
  <c r="I2274" i="6"/>
  <c r="H2274" i="6"/>
  <c r="G2274" i="6"/>
  <c r="F2274" i="6"/>
  <c r="E2274" i="6"/>
  <c r="K2273" i="6"/>
  <c r="J2273" i="6"/>
  <c r="I2273" i="6"/>
  <c r="H2273" i="6"/>
  <c r="G2273" i="6"/>
  <c r="F2273" i="6"/>
  <c r="E2273" i="6"/>
  <c r="K2272" i="6"/>
  <c r="J2272" i="6"/>
  <c r="I2272" i="6"/>
  <c r="H2272" i="6"/>
  <c r="G2272" i="6"/>
  <c r="F2272" i="6"/>
  <c r="E2272" i="6"/>
  <c r="K2271" i="6"/>
  <c r="J2271" i="6"/>
  <c r="I2271" i="6"/>
  <c r="H2271" i="6"/>
  <c r="G2271" i="6"/>
  <c r="F2271" i="6"/>
  <c r="E2271" i="6"/>
  <c r="K2270" i="6"/>
  <c r="J2270" i="6"/>
  <c r="I2270" i="6"/>
  <c r="H2270" i="6"/>
  <c r="G2270" i="6"/>
  <c r="F2270" i="6"/>
  <c r="E2270" i="6"/>
  <c r="K2269" i="6"/>
  <c r="J2269" i="6"/>
  <c r="I2269" i="6"/>
  <c r="H2269" i="6"/>
  <c r="G2269" i="6"/>
  <c r="F2269" i="6"/>
  <c r="E2269" i="6"/>
  <c r="K2268" i="6"/>
  <c r="J2268" i="6"/>
  <c r="I2268" i="6"/>
  <c r="H2268" i="6"/>
  <c r="G2268" i="6"/>
  <c r="F2268" i="6"/>
  <c r="E2268" i="6"/>
  <c r="K2267" i="6"/>
  <c r="J2267" i="6"/>
  <c r="I2267" i="6"/>
  <c r="H2267" i="6"/>
  <c r="G2267" i="6"/>
  <c r="F2267" i="6"/>
  <c r="E2267" i="6"/>
  <c r="K2266" i="6"/>
  <c r="J2266" i="6"/>
  <c r="I2266" i="6"/>
  <c r="H2266" i="6"/>
  <c r="G2266" i="6"/>
  <c r="F2266" i="6"/>
  <c r="E2266" i="6"/>
  <c r="K2265" i="6"/>
  <c r="J2265" i="6"/>
  <c r="I2265" i="6"/>
  <c r="H2265" i="6"/>
  <c r="G2265" i="6"/>
  <c r="F2265" i="6"/>
  <c r="E2265" i="6"/>
  <c r="K2264" i="6"/>
  <c r="J2264" i="6"/>
  <c r="I2264" i="6"/>
  <c r="H2264" i="6"/>
  <c r="G2264" i="6"/>
  <c r="F2264" i="6"/>
  <c r="E2264" i="6"/>
  <c r="K2263" i="6"/>
  <c r="J2263" i="6"/>
  <c r="I2263" i="6"/>
  <c r="H2263" i="6"/>
  <c r="G2263" i="6"/>
  <c r="F2263" i="6"/>
  <c r="E2263" i="6"/>
  <c r="K2262" i="6"/>
  <c r="J2262" i="6"/>
  <c r="I2262" i="6"/>
  <c r="H2262" i="6"/>
  <c r="G2262" i="6"/>
  <c r="F2262" i="6"/>
  <c r="E2262" i="6"/>
  <c r="K2261" i="6"/>
  <c r="J2261" i="6"/>
  <c r="I2261" i="6"/>
  <c r="H2261" i="6"/>
  <c r="G2261" i="6"/>
  <c r="F2261" i="6"/>
  <c r="E2261" i="6"/>
  <c r="K2260" i="6"/>
  <c r="J2260" i="6"/>
  <c r="I2260" i="6"/>
  <c r="H2260" i="6"/>
  <c r="G2260" i="6"/>
  <c r="F2260" i="6"/>
  <c r="E2260" i="6"/>
  <c r="K2259" i="6"/>
  <c r="J2259" i="6"/>
  <c r="I2259" i="6"/>
  <c r="H2259" i="6"/>
  <c r="G2259" i="6"/>
  <c r="F2259" i="6"/>
  <c r="E2259" i="6"/>
  <c r="K2258" i="6"/>
  <c r="J2258" i="6"/>
  <c r="I2258" i="6"/>
  <c r="H2258" i="6"/>
  <c r="G2258" i="6"/>
  <c r="F2258" i="6"/>
  <c r="E2258" i="6"/>
  <c r="K2257" i="6"/>
  <c r="J2257" i="6"/>
  <c r="I2257" i="6"/>
  <c r="H2257" i="6"/>
  <c r="G2257" i="6"/>
  <c r="F2257" i="6"/>
  <c r="E2257" i="6"/>
  <c r="K2256" i="6"/>
  <c r="J2256" i="6"/>
  <c r="I2256" i="6"/>
  <c r="H2256" i="6"/>
  <c r="G2256" i="6"/>
  <c r="F2256" i="6"/>
  <c r="E2256" i="6"/>
  <c r="K2255" i="6"/>
  <c r="J2255" i="6"/>
  <c r="I2255" i="6"/>
  <c r="H2255" i="6"/>
  <c r="G2255" i="6"/>
  <c r="F2255" i="6"/>
  <c r="E2255" i="6"/>
  <c r="K2254" i="6"/>
  <c r="J2254" i="6"/>
  <c r="I2254" i="6"/>
  <c r="H2254" i="6"/>
  <c r="G2254" i="6"/>
  <c r="F2254" i="6"/>
  <c r="E2254" i="6"/>
  <c r="K2253" i="6"/>
  <c r="J2253" i="6"/>
  <c r="I2253" i="6"/>
  <c r="H2253" i="6"/>
  <c r="G2253" i="6"/>
  <c r="F2253" i="6"/>
  <c r="E2253" i="6"/>
  <c r="K2252" i="6"/>
  <c r="J2252" i="6"/>
  <c r="I2252" i="6"/>
  <c r="H2252" i="6"/>
  <c r="G2252" i="6"/>
  <c r="F2252" i="6"/>
  <c r="E2252" i="6"/>
  <c r="K2251" i="6"/>
  <c r="J2251" i="6"/>
  <c r="I2251" i="6"/>
  <c r="H2251" i="6"/>
  <c r="G2251" i="6"/>
  <c r="F2251" i="6"/>
  <c r="E2251" i="6"/>
  <c r="K2250" i="6"/>
  <c r="J2250" i="6"/>
  <c r="I2250" i="6"/>
  <c r="H2250" i="6"/>
  <c r="G2250" i="6"/>
  <c r="F2250" i="6"/>
  <c r="E2250" i="6"/>
  <c r="K2249" i="6"/>
  <c r="J2249" i="6"/>
  <c r="I2249" i="6"/>
  <c r="H2249" i="6"/>
  <c r="G2249" i="6"/>
  <c r="F2249" i="6"/>
  <c r="E2249" i="6"/>
  <c r="K2248" i="6"/>
  <c r="J2248" i="6"/>
  <c r="I2248" i="6"/>
  <c r="H2248" i="6"/>
  <c r="G2248" i="6"/>
  <c r="F2248" i="6"/>
  <c r="E2248" i="6"/>
  <c r="K2247" i="6"/>
  <c r="J2247" i="6"/>
  <c r="I2247" i="6"/>
  <c r="H2247" i="6"/>
  <c r="G2247" i="6"/>
  <c r="F2247" i="6"/>
  <c r="E2247" i="6"/>
  <c r="K2246" i="6"/>
  <c r="J2246" i="6"/>
  <c r="I2246" i="6"/>
  <c r="H2246" i="6"/>
  <c r="G2246" i="6"/>
  <c r="F2246" i="6"/>
  <c r="E2246" i="6"/>
  <c r="K2245" i="6"/>
  <c r="J2245" i="6"/>
  <c r="I2245" i="6"/>
  <c r="H2245" i="6"/>
  <c r="G2245" i="6"/>
  <c r="F2245" i="6"/>
  <c r="E2245" i="6"/>
  <c r="K2244" i="6"/>
  <c r="J2244" i="6"/>
  <c r="I2244" i="6"/>
  <c r="H2244" i="6"/>
  <c r="G2244" i="6"/>
  <c r="F2244" i="6"/>
  <c r="E2244" i="6"/>
  <c r="K2243" i="6"/>
  <c r="J2243" i="6"/>
  <c r="I2243" i="6"/>
  <c r="H2243" i="6"/>
  <c r="G2243" i="6"/>
  <c r="F2243" i="6"/>
  <c r="E2243" i="6"/>
  <c r="K2242" i="6"/>
  <c r="J2242" i="6"/>
  <c r="I2242" i="6"/>
  <c r="H2242" i="6"/>
  <c r="G2242" i="6"/>
  <c r="F2242" i="6"/>
  <c r="E2242" i="6"/>
  <c r="K2241" i="6"/>
  <c r="J2241" i="6"/>
  <c r="I2241" i="6"/>
  <c r="H2241" i="6"/>
  <c r="G2241" i="6"/>
  <c r="F2241" i="6"/>
  <c r="E2241" i="6"/>
  <c r="K2240" i="6"/>
  <c r="J2240" i="6"/>
  <c r="I2240" i="6"/>
  <c r="H2240" i="6"/>
  <c r="G2240" i="6"/>
  <c r="F2240" i="6"/>
  <c r="E2240" i="6"/>
  <c r="K2239" i="6"/>
  <c r="J2239" i="6"/>
  <c r="I2239" i="6"/>
  <c r="H2239" i="6"/>
  <c r="G2239" i="6"/>
  <c r="F2239" i="6"/>
  <c r="E2239" i="6"/>
  <c r="K2238" i="6"/>
  <c r="J2238" i="6"/>
  <c r="I2238" i="6"/>
  <c r="H2238" i="6"/>
  <c r="G2238" i="6"/>
  <c r="F2238" i="6"/>
  <c r="E2238" i="6"/>
  <c r="K2237" i="6"/>
  <c r="J2237" i="6"/>
  <c r="I2237" i="6"/>
  <c r="H2237" i="6"/>
  <c r="G2237" i="6"/>
  <c r="F2237" i="6"/>
  <c r="E2237" i="6"/>
  <c r="K2236" i="6"/>
  <c r="J2236" i="6"/>
  <c r="I2236" i="6"/>
  <c r="H2236" i="6"/>
  <c r="G2236" i="6"/>
  <c r="F2236" i="6"/>
  <c r="E2236" i="6"/>
  <c r="K2235" i="6"/>
  <c r="J2235" i="6"/>
  <c r="I2235" i="6"/>
  <c r="H2235" i="6"/>
  <c r="G2235" i="6"/>
  <c r="F2235" i="6"/>
  <c r="E2235" i="6"/>
  <c r="K2234" i="6"/>
  <c r="J2234" i="6"/>
  <c r="I2234" i="6"/>
  <c r="H2234" i="6"/>
  <c r="G2234" i="6"/>
  <c r="F2234" i="6"/>
  <c r="E2234" i="6"/>
  <c r="K2233" i="6"/>
  <c r="J2233" i="6"/>
  <c r="I2233" i="6"/>
  <c r="H2233" i="6"/>
  <c r="G2233" i="6"/>
  <c r="F2233" i="6"/>
  <c r="E2233" i="6"/>
  <c r="K2232" i="6"/>
  <c r="J2232" i="6"/>
  <c r="I2232" i="6"/>
  <c r="H2232" i="6"/>
  <c r="G2232" i="6"/>
  <c r="F2232" i="6"/>
  <c r="E2232" i="6"/>
  <c r="K2231" i="6"/>
  <c r="J2231" i="6"/>
  <c r="I2231" i="6"/>
  <c r="H2231" i="6"/>
  <c r="G2231" i="6"/>
  <c r="F2231" i="6"/>
  <c r="E2231" i="6"/>
  <c r="K2230" i="6"/>
  <c r="J2230" i="6"/>
  <c r="I2230" i="6"/>
  <c r="H2230" i="6"/>
  <c r="G2230" i="6"/>
  <c r="F2230" i="6"/>
  <c r="E2230" i="6"/>
  <c r="K2229" i="6"/>
  <c r="J2229" i="6"/>
  <c r="I2229" i="6"/>
  <c r="H2229" i="6"/>
  <c r="G2229" i="6"/>
  <c r="F2229" i="6"/>
  <c r="E2229" i="6"/>
  <c r="K2228" i="6"/>
  <c r="J2228" i="6"/>
  <c r="I2228" i="6"/>
  <c r="H2228" i="6"/>
  <c r="G2228" i="6"/>
  <c r="F2228" i="6"/>
  <c r="E2228" i="6"/>
  <c r="K2227" i="6"/>
  <c r="J2227" i="6"/>
  <c r="I2227" i="6"/>
  <c r="H2227" i="6"/>
  <c r="G2227" i="6"/>
  <c r="F2227" i="6"/>
  <c r="E2227" i="6"/>
  <c r="K2226" i="6"/>
  <c r="J2226" i="6"/>
  <c r="I2226" i="6"/>
  <c r="H2226" i="6"/>
  <c r="G2226" i="6"/>
  <c r="F2226" i="6"/>
  <c r="E2226" i="6"/>
  <c r="K2225" i="6"/>
  <c r="J2225" i="6"/>
  <c r="I2225" i="6"/>
  <c r="H2225" i="6"/>
  <c r="G2225" i="6"/>
  <c r="F2225" i="6"/>
  <c r="E2225" i="6"/>
  <c r="K2224" i="6"/>
  <c r="J2224" i="6"/>
  <c r="I2224" i="6"/>
  <c r="H2224" i="6"/>
  <c r="G2224" i="6"/>
  <c r="F2224" i="6"/>
  <c r="E2224" i="6"/>
  <c r="K2223" i="6"/>
  <c r="J2223" i="6"/>
  <c r="I2223" i="6"/>
  <c r="H2223" i="6"/>
  <c r="G2223" i="6"/>
  <c r="F2223" i="6"/>
  <c r="E2223" i="6"/>
  <c r="K2222" i="6"/>
  <c r="J2222" i="6"/>
  <c r="I2222" i="6"/>
  <c r="H2222" i="6"/>
  <c r="G2222" i="6"/>
  <c r="F2222" i="6"/>
  <c r="E2222" i="6"/>
  <c r="K2221" i="6"/>
  <c r="J2221" i="6"/>
  <c r="I2221" i="6"/>
  <c r="H2221" i="6"/>
  <c r="G2221" i="6"/>
  <c r="F2221" i="6"/>
  <c r="E2221" i="6"/>
  <c r="K2220" i="6"/>
  <c r="J2220" i="6"/>
  <c r="I2220" i="6"/>
  <c r="H2220" i="6"/>
  <c r="G2220" i="6"/>
  <c r="F2220" i="6"/>
  <c r="E2220" i="6"/>
  <c r="K2219" i="6"/>
  <c r="J2219" i="6"/>
  <c r="I2219" i="6"/>
  <c r="H2219" i="6"/>
  <c r="G2219" i="6"/>
  <c r="F2219" i="6"/>
  <c r="E2219" i="6"/>
  <c r="K2218" i="6"/>
  <c r="J2218" i="6"/>
  <c r="I2218" i="6"/>
  <c r="H2218" i="6"/>
  <c r="G2218" i="6"/>
  <c r="F2218" i="6"/>
  <c r="E2218" i="6"/>
  <c r="K2217" i="6"/>
  <c r="J2217" i="6"/>
  <c r="I2217" i="6"/>
  <c r="H2217" i="6"/>
  <c r="G2217" i="6"/>
  <c r="F2217" i="6"/>
  <c r="E2217" i="6"/>
  <c r="K2216" i="6"/>
  <c r="J2216" i="6"/>
  <c r="I2216" i="6"/>
  <c r="H2216" i="6"/>
  <c r="G2216" i="6"/>
  <c r="F2216" i="6"/>
  <c r="E2216" i="6"/>
  <c r="K2215" i="6"/>
  <c r="J2215" i="6"/>
  <c r="I2215" i="6"/>
  <c r="H2215" i="6"/>
  <c r="G2215" i="6"/>
  <c r="F2215" i="6"/>
  <c r="E2215" i="6"/>
  <c r="K2214" i="6"/>
  <c r="J2214" i="6"/>
  <c r="I2214" i="6"/>
  <c r="H2214" i="6"/>
  <c r="G2214" i="6"/>
  <c r="F2214" i="6"/>
  <c r="E2214" i="6"/>
  <c r="K2213" i="6"/>
  <c r="J2213" i="6"/>
  <c r="I2213" i="6"/>
  <c r="H2213" i="6"/>
  <c r="G2213" i="6"/>
  <c r="F2213" i="6"/>
  <c r="E2213" i="6"/>
  <c r="K2212" i="6"/>
  <c r="J2212" i="6"/>
  <c r="I2212" i="6"/>
  <c r="H2212" i="6"/>
  <c r="G2212" i="6"/>
  <c r="F2212" i="6"/>
  <c r="E2212" i="6"/>
  <c r="K2211" i="6"/>
  <c r="J2211" i="6"/>
  <c r="I2211" i="6"/>
  <c r="H2211" i="6"/>
  <c r="G2211" i="6"/>
  <c r="F2211" i="6"/>
  <c r="E2211" i="6"/>
  <c r="K2210" i="6"/>
  <c r="J2210" i="6"/>
  <c r="I2210" i="6"/>
  <c r="H2210" i="6"/>
  <c r="G2210" i="6"/>
  <c r="F2210" i="6"/>
  <c r="E2210" i="6"/>
  <c r="K2209" i="6"/>
  <c r="J2209" i="6"/>
  <c r="I2209" i="6"/>
  <c r="H2209" i="6"/>
  <c r="G2209" i="6"/>
  <c r="F2209" i="6"/>
  <c r="E2209" i="6"/>
  <c r="K2208" i="6"/>
  <c r="J2208" i="6"/>
  <c r="I2208" i="6"/>
  <c r="H2208" i="6"/>
  <c r="G2208" i="6"/>
  <c r="F2208" i="6"/>
  <c r="E2208" i="6"/>
  <c r="K2207" i="6"/>
  <c r="J2207" i="6"/>
  <c r="I2207" i="6"/>
  <c r="H2207" i="6"/>
  <c r="G2207" i="6"/>
  <c r="F2207" i="6"/>
  <c r="E2207" i="6"/>
  <c r="K2206" i="6"/>
  <c r="J2206" i="6"/>
  <c r="I2206" i="6"/>
  <c r="H2206" i="6"/>
  <c r="G2206" i="6"/>
  <c r="F2206" i="6"/>
  <c r="E2206" i="6"/>
  <c r="K2205" i="6"/>
  <c r="J2205" i="6"/>
  <c r="I2205" i="6"/>
  <c r="H2205" i="6"/>
  <c r="G2205" i="6"/>
  <c r="F2205" i="6"/>
  <c r="E2205" i="6"/>
  <c r="K2204" i="6"/>
  <c r="J2204" i="6"/>
  <c r="I2204" i="6"/>
  <c r="H2204" i="6"/>
  <c r="G2204" i="6"/>
  <c r="F2204" i="6"/>
  <c r="E2204" i="6"/>
  <c r="K2203" i="6"/>
  <c r="J2203" i="6"/>
  <c r="I2203" i="6"/>
  <c r="H2203" i="6"/>
  <c r="G2203" i="6"/>
  <c r="F2203" i="6"/>
  <c r="E2203" i="6"/>
  <c r="K2202" i="6"/>
  <c r="J2202" i="6"/>
  <c r="I2202" i="6"/>
  <c r="H2202" i="6"/>
  <c r="G2202" i="6"/>
  <c r="F2202" i="6"/>
  <c r="E2202" i="6"/>
  <c r="K2201" i="6"/>
  <c r="J2201" i="6"/>
  <c r="I2201" i="6"/>
  <c r="H2201" i="6"/>
  <c r="G2201" i="6"/>
  <c r="F2201" i="6"/>
  <c r="E2201" i="6"/>
  <c r="K2200" i="6"/>
  <c r="J2200" i="6"/>
  <c r="I2200" i="6"/>
  <c r="H2200" i="6"/>
  <c r="G2200" i="6"/>
  <c r="F2200" i="6"/>
  <c r="E2200" i="6"/>
  <c r="K2199" i="6"/>
  <c r="J2199" i="6"/>
  <c r="I2199" i="6"/>
  <c r="H2199" i="6"/>
  <c r="G2199" i="6"/>
  <c r="F2199" i="6"/>
  <c r="E2199" i="6"/>
  <c r="K2198" i="6"/>
  <c r="J2198" i="6"/>
  <c r="I2198" i="6"/>
  <c r="H2198" i="6"/>
  <c r="G2198" i="6"/>
  <c r="F2198" i="6"/>
  <c r="E2198" i="6"/>
  <c r="K2197" i="6"/>
  <c r="J2197" i="6"/>
  <c r="I2197" i="6"/>
  <c r="H2197" i="6"/>
  <c r="G2197" i="6"/>
  <c r="F2197" i="6"/>
  <c r="E2197" i="6"/>
  <c r="K2196" i="6"/>
  <c r="J2196" i="6"/>
  <c r="I2196" i="6"/>
  <c r="H2196" i="6"/>
  <c r="G2196" i="6"/>
  <c r="F2196" i="6"/>
  <c r="E2196" i="6"/>
  <c r="K2195" i="6"/>
  <c r="J2195" i="6"/>
  <c r="I2195" i="6"/>
  <c r="H2195" i="6"/>
  <c r="G2195" i="6"/>
  <c r="F2195" i="6"/>
  <c r="E2195" i="6"/>
  <c r="K2194" i="6"/>
  <c r="J2194" i="6"/>
  <c r="I2194" i="6"/>
  <c r="H2194" i="6"/>
  <c r="G2194" i="6"/>
  <c r="F2194" i="6"/>
  <c r="E2194" i="6"/>
  <c r="K2193" i="6"/>
  <c r="J2193" i="6"/>
  <c r="I2193" i="6"/>
  <c r="H2193" i="6"/>
  <c r="G2193" i="6"/>
  <c r="F2193" i="6"/>
  <c r="E2193" i="6"/>
  <c r="K2192" i="6"/>
  <c r="J2192" i="6"/>
  <c r="I2192" i="6"/>
  <c r="H2192" i="6"/>
  <c r="G2192" i="6"/>
  <c r="F2192" i="6"/>
  <c r="E2192" i="6"/>
  <c r="K2191" i="6"/>
  <c r="J2191" i="6"/>
  <c r="I2191" i="6"/>
  <c r="H2191" i="6"/>
  <c r="G2191" i="6"/>
  <c r="F2191" i="6"/>
  <c r="E2191" i="6"/>
  <c r="K2190" i="6"/>
  <c r="J2190" i="6"/>
  <c r="I2190" i="6"/>
  <c r="H2190" i="6"/>
  <c r="G2190" i="6"/>
  <c r="F2190" i="6"/>
  <c r="E2190" i="6"/>
  <c r="K2189" i="6"/>
  <c r="J2189" i="6"/>
  <c r="I2189" i="6"/>
  <c r="H2189" i="6"/>
  <c r="G2189" i="6"/>
  <c r="F2189" i="6"/>
  <c r="E2189" i="6"/>
  <c r="K2188" i="6"/>
  <c r="J2188" i="6"/>
  <c r="I2188" i="6"/>
  <c r="H2188" i="6"/>
  <c r="G2188" i="6"/>
  <c r="F2188" i="6"/>
  <c r="E2188" i="6"/>
  <c r="K2187" i="6"/>
  <c r="J2187" i="6"/>
  <c r="I2187" i="6"/>
  <c r="H2187" i="6"/>
  <c r="G2187" i="6"/>
  <c r="F2187" i="6"/>
  <c r="E2187" i="6"/>
  <c r="K2186" i="6"/>
  <c r="J2186" i="6"/>
  <c r="I2186" i="6"/>
  <c r="H2186" i="6"/>
  <c r="G2186" i="6"/>
  <c r="F2186" i="6"/>
  <c r="E2186" i="6"/>
  <c r="K2185" i="6"/>
  <c r="J2185" i="6"/>
  <c r="I2185" i="6"/>
  <c r="H2185" i="6"/>
  <c r="G2185" i="6"/>
  <c r="F2185" i="6"/>
  <c r="E2185" i="6"/>
  <c r="K2184" i="6"/>
  <c r="J2184" i="6"/>
  <c r="I2184" i="6"/>
  <c r="H2184" i="6"/>
  <c r="G2184" i="6"/>
  <c r="F2184" i="6"/>
  <c r="E2184" i="6"/>
  <c r="K2183" i="6"/>
  <c r="J2183" i="6"/>
  <c r="I2183" i="6"/>
  <c r="H2183" i="6"/>
  <c r="G2183" i="6"/>
  <c r="F2183" i="6"/>
  <c r="E2183" i="6"/>
  <c r="K2182" i="6"/>
  <c r="J2182" i="6"/>
  <c r="I2182" i="6"/>
  <c r="H2182" i="6"/>
  <c r="G2182" i="6"/>
  <c r="F2182" i="6"/>
  <c r="E2182" i="6"/>
  <c r="K2181" i="6"/>
  <c r="J2181" i="6"/>
  <c r="I2181" i="6"/>
  <c r="H2181" i="6"/>
  <c r="G2181" i="6"/>
  <c r="F2181" i="6"/>
  <c r="E2181" i="6"/>
  <c r="K2180" i="6"/>
  <c r="J2180" i="6"/>
  <c r="I2180" i="6"/>
  <c r="H2180" i="6"/>
  <c r="G2180" i="6"/>
  <c r="F2180" i="6"/>
  <c r="E2180" i="6"/>
  <c r="K2179" i="6"/>
  <c r="J2179" i="6"/>
  <c r="I2179" i="6"/>
  <c r="H2179" i="6"/>
  <c r="G2179" i="6"/>
  <c r="F2179" i="6"/>
  <c r="E2179" i="6"/>
  <c r="K2178" i="6"/>
  <c r="J2178" i="6"/>
  <c r="I2178" i="6"/>
  <c r="H2178" i="6"/>
  <c r="G2178" i="6"/>
  <c r="F2178" i="6"/>
  <c r="E2178" i="6"/>
  <c r="K2177" i="6"/>
  <c r="J2177" i="6"/>
  <c r="I2177" i="6"/>
  <c r="H2177" i="6"/>
  <c r="G2177" i="6"/>
  <c r="F2177" i="6"/>
  <c r="E2177" i="6"/>
  <c r="K2176" i="6"/>
  <c r="J2176" i="6"/>
  <c r="I2176" i="6"/>
  <c r="H2176" i="6"/>
  <c r="G2176" i="6"/>
  <c r="F2176" i="6"/>
  <c r="E2176" i="6"/>
  <c r="K2175" i="6"/>
  <c r="J2175" i="6"/>
  <c r="I2175" i="6"/>
  <c r="H2175" i="6"/>
  <c r="G2175" i="6"/>
  <c r="F2175" i="6"/>
  <c r="E2175" i="6"/>
  <c r="K2174" i="6"/>
  <c r="J2174" i="6"/>
  <c r="I2174" i="6"/>
  <c r="H2174" i="6"/>
  <c r="G2174" i="6"/>
  <c r="F2174" i="6"/>
  <c r="E2174" i="6"/>
  <c r="K2173" i="6"/>
  <c r="J2173" i="6"/>
  <c r="I2173" i="6"/>
  <c r="H2173" i="6"/>
  <c r="G2173" i="6"/>
  <c r="F2173" i="6"/>
  <c r="E2173" i="6"/>
  <c r="K2172" i="6"/>
  <c r="J2172" i="6"/>
  <c r="I2172" i="6"/>
  <c r="H2172" i="6"/>
  <c r="G2172" i="6"/>
  <c r="F2172" i="6"/>
  <c r="E2172" i="6"/>
  <c r="K2171" i="6"/>
  <c r="J2171" i="6"/>
  <c r="I2171" i="6"/>
  <c r="H2171" i="6"/>
  <c r="G2171" i="6"/>
  <c r="F2171" i="6"/>
  <c r="E2171" i="6"/>
  <c r="K2170" i="6"/>
  <c r="J2170" i="6"/>
  <c r="I2170" i="6"/>
  <c r="H2170" i="6"/>
  <c r="G2170" i="6"/>
  <c r="F2170" i="6"/>
  <c r="E2170" i="6"/>
  <c r="K2169" i="6"/>
  <c r="J2169" i="6"/>
  <c r="I2169" i="6"/>
  <c r="H2169" i="6"/>
  <c r="G2169" i="6"/>
  <c r="F2169" i="6"/>
  <c r="E2169" i="6"/>
  <c r="K2168" i="6"/>
  <c r="J2168" i="6"/>
  <c r="I2168" i="6"/>
  <c r="H2168" i="6"/>
  <c r="G2168" i="6"/>
  <c r="F2168" i="6"/>
  <c r="E2168" i="6"/>
  <c r="K2167" i="6"/>
  <c r="J2167" i="6"/>
  <c r="I2167" i="6"/>
  <c r="H2167" i="6"/>
  <c r="G2167" i="6"/>
  <c r="F2167" i="6"/>
  <c r="E2167" i="6"/>
  <c r="K2166" i="6"/>
  <c r="J2166" i="6"/>
  <c r="I2166" i="6"/>
  <c r="H2166" i="6"/>
  <c r="G2166" i="6"/>
  <c r="F2166" i="6"/>
  <c r="E2166" i="6"/>
  <c r="K2165" i="6"/>
  <c r="J2165" i="6"/>
  <c r="I2165" i="6"/>
  <c r="H2165" i="6"/>
  <c r="G2165" i="6"/>
  <c r="F2165" i="6"/>
  <c r="E2165" i="6"/>
  <c r="K2164" i="6"/>
  <c r="J2164" i="6"/>
  <c r="I2164" i="6"/>
  <c r="H2164" i="6"/>
  <c r="G2164" i="6"/>
  <c r="F2164" i="6"/>
  <c r="E2164" i="6"/>
  <c r="K2163" i="6"/>
  <c r="J2163" i="6"/>
  <c r="I2163" i="6"/>
  <c r="H2163" i="6"/>
  <c r="G2163" i="6"/>
  <c r="F2163" i="6"/>
  <c r="E2163" i="6"/>
  <c r="K2162" i="6"/>
  <c r="J2162" i="6"/>
  <c r="I2162" i="6"/>
  <c r="H2162" i="6"/>
  <c r="G2162" i="6"/>
  <c r="F2162" i="6"/>
  <c r="E2162" i="6"/>
  <c r="K2161" i="6"/>
  <c r="J2161" i="6"/>
  <c r="I2161" i="6"/>
  <c r="H2161" i="6"/>
  <c r="G2161" i="6"/>
  <c r="F2161" i="6"/>
  <c r="E2161" i="6"/>
  <c r="K2160" i="6"/>
  <c r="J2160" i="6"/>
  <c r="I2160" i="6"/>
  <c r="H2160" i="6"/>
  <c r="G2160" i="6"/>
  <c r="F2160" i="6"/>
  <c r="E2160" i="6"/>
  <c r="K2159" i="6"/>
  <c r="J2159" i="6"/>
  <c r="I2159" i="6"/>
  <c r="H2159" i="6"/>
  <c r="G2159" i="6"/>
  <c r="F2159" i="6"/>
  <c r="E2159" i="6"/>
  <c r="K2158" i="6"/>
  <c r="J2158" i="6"/>
  <c r="I2158" i="6"/>
  <c r="H2158" i="6"/>
  <c r="G2158" i="6"/>
  <c r="F2158" i="6"/>
  <c r="E2158" i="6"/>
  <c r="K2157" i="6"/>
  <c r="J2157" i="6"/>
  <c r="I2157" i="6"/>
  <c r="H2157" i="6"/>
  <c r="G2157" i="6"/>
  <c r="F2157" i="6"/>
  <c r="E2157" i="6"/>
  <c r="K2156" i="6"/>
  <c r="J2156" i="6"/>
  <c r="I2156" i="6"/>
  <c r="H2156" i="6"/>
  <c r="G2156" i="6"/>
  <c r="F2156" i="6"/>
  <c r="E2156" i="6"/>
  <c r="K2155" i="6"/>
  <c r="J2155" i="6"/>
  <c r="I2155" i="6"/>
  <c r="H2155" i="6"/>
  <c r="G2155" i="6"/>
  <c r="F2155" i="6"/>
  <c r="E2155" i="6"/>
  <c r="K2154" i="6"/>
  <c r="J2154" i="6"/>
  <c r="I2154" i="6"/>
  <c r="H2154" i="6"/>
  <c r="G2154" i="6"/>
  <c r="F2154" i="6"/>
  <c r="E2154" i="6"/>
  <c r="K2153" i="6"/>
  <c r="J2153" i="6"/>
  <c r="I2153" i="6"/>
  <c r="H2153" i="6"/>
  <c r="G2153" i="6"/>
  <c r="F2153" i="6"/>
  <c r="E2153" i="6"/>
  <c r="K2152" i="6"/>
  <c r="J2152" i="6"/>
  <c r="I2152" i="6"/>
  <c r="H2152" i="6"/>
  <c r="G2152" i="6"/>
  <c r="F2152" i="6"/>
  <c r="E2152" i="6"/>
  <c r="K2151" i="6"/>
  <c r="J2151" i="6"/>
  <c r="I2151" i="6"/>
  <c r="H2151" i="6"/>
  <c r="G2151" i="6"/>
  <c r="F2151" i="6"/>
  <c r="E2151" i="6"/>
  <c r="K2150" i="6"/>
  <c r="J2150" i="6"/>
  <c r="I2150" i="6"/>
  <c r="H2150" i="6"/>
  <c r="G2150" i="6"/>
  <c r="F2150" i="6"/>
  <c r="E2150" i="6"/>
  <c r="K2149" i="6"/>
  <c r="J2149" i="6"/>
  <c r="I2149" i="6"/>
  <c r="H2149" i="6"/>
  <c r="G2149" i="6"/>
  <c r="F2149" i="6"/>
  <c r="E2149" i="6"/>
  <c r="K2148" i="6"/>
  <c r="J2148" i="6"/>
  <c r="I2148" i="6"/>
  <c r="H2148" i="6"/>
  <c r="G2148" i="6"/>
  <c r="F2148" i="6"/>
  <c r="E2148" i="6"/>
  <c r="K2147" i="6"/>
  <c r="J2147" i="6"/>
  <c r="I2147" i="6"/>
  <c r="H2147" i="6"/>
  <c r="G2147" i="6"/>
  <c r="F2147" i="6"/>
  <c r="E2147" i="6"/>
  <c r="K2146" i="6"/>
  <c r="J2146" i="6"/>
  <c r="I2146" i="6"/>
  <c r="H2146" i="6"/>
  <c r="G2146" i="6"/>
  <c r="F2146" i="6"/>
  <c r="E2146" i="6"/>
  <c r="K2145" i="6"/>
  <c r="J2145" i="6"/>
  <c r="I2145" i="6"/>
  <c r="H2145" i="6"/>
  <c r="G2145" i="6"/>
  <c r="F2145" i="6"/>
  <c r="E2145" i="6"/>
  <c r="K2144" i="6"/>
  <c r="J2144" i="6"/>
  <c r="I2144" i="6"/>
  <c r="H2144" i="6"/>
  <c r="G2144" i="6"/>
  <c r="F2144" i="6"/>
  <c r="E2144" i="6"/>
  <c r="K2143" i="6"/>
  <c r="J2143" i="6"/>
  <c r="I2143" i="6"/>
  <c r="H2143" i="6"/>
  <c r="G2143" i="6"/>
  <c r="F2143" i="6"/>
  <c r="E2143" i="6"/>
  <c r="K2142" i="6"/>
  <c r="J2142" i="6"/>
  <c r="I2142" i="6"/>
  <c r="H2142" i="6"/>
  <c r="G2142" i="6"/>
  <c r="F2142" i="6"/>
  <c r="E2142" i="6"/>
  <c r="K2141" i="6"/>
  <c r="J2141" i="6"/>
  <c r="I2141" i="6"/>
  <c r="H2141" i="6"/>
  <c r="G2141" i="6"/>
  <c r="F2141" i="6"/>
  <c r="E2141" i="6"/>
  <c r="K2140" i="6"/>
  <c r="J2140" i="6"/>
  <c r="I2140" i="6"/>
  <c r="H2140" i="6"/>
  <c r="G2140" i="6"/>
  <c r="F2140" i="6"/>
  <c r="E2140" i="6"/>
  <c r="K2139" i="6"/>
  <c r="J2139" i="6"/>
  <c r="I2139" i="6"/>
  <c r="H2139" i="6"/>
  <c r="G2139" i="6"/>
  <c r="F2139" i="6"/>
  <c r="E2139" i="6"/>
  <c r="K2138" i="6"/>
  <c r="J2138" i="6"/>
  <c r="I2138" i="6"/>
  <c r="H2138" i="6"/>
  <c r="G2138" i="6"/>
  <c r="F2138" i="6"/>
  <c r="E2138" i="6"/>
  <c r="K2137" i="6"/>
  <c r="J2137" i="6"/>
  <c r="I2137" i="6"/>
  <c r="H2137" i="6"/>
  <c r="G2137" i="6"/>
  <c r="F2137" i="6"/>
  <c r="E2137" i="6"/>
  <c r="K2136" i="6"/>
  <c r="J2136" i="6"/>
  <c r="I2136" i="6"/>
  <c r="H2136" i="6"/>
  <c r="G2136" i="6"/>
  <c r="F2136" i="6"/>
  <c r="E2136" i="6"/>
  <c r="K2135" i="6"/>
  <c r="J2135" i="6"/>
  <c r="I2135" i="6"/>
  <c r="H2135" i="6"/>
  <c r="G2135" i="6"/>
  <c r="F2135" i="6"/>
  <c r="E2135" i="6"/>
  <c r="K2134" i="6"/>
  <c r="J2134" i="6"/>
  <c r="I2134" i="6"/>
  <c r="H2134" i="6"/>
  <c r="G2134" i="6"/>
  <c r="F2134" i="6"/>
  <c r="E2134" i="6"/>
  <c r="K2133" i="6"/>
  <c r="J2133" i="6"/>
  <c r="I2133" i="6"/>
  <c r="H2133" i="6"/>
  <c r="G2133" i="6"/>
  <c r="F2133" i="6"/>
  <c r="E2133" i="6"/>
  <c r="K2132" i="6"/>
  <c r="J2132" i="6"/>
  <c r="I2132" i="6"/>
  <c r="H2132" i="6"/>
  <c r="G2132" i="6"/>
  <c r="F2132" i="6"/>
  <c r="E2132" i="6"/>
  <c r="K2131" i="6"/>
  <c r="J2131" i="6"/>
  <c r="I2131" i="6"/>
  <c r="H2131" i="6"/>
  <c r="G2131" i="6"/>
  <c r="F2131" i="6"/>
  <c r="E2131" i="6"/>
  <c r="K2130" i="6"/>
  <c r="J2130" i="6"/>
  <c r="I2130" i="6"/>
  <c r="H2130" i="6"/>
  <c r="G2130" i="6"/>
  <c r="F2130" i="6"/>
  <c r="E2130" i="6"/>
  <c r="K2129" i="6"/>
  <c r="J2129" i="6"/>
  <c r="I2129" i="6"/>
  <c r="H2129" i="6"/>
  <c r="G2129" i="6"/>
  <c r="F2129" i="6"/>
  <c r="E2129" i="6"/>
  <c r="K2128" i="6"/>
  <c r="J2128" i="6"/>
  <c r="I2128" i="6"/>
  <c r="H2128" i="6"/>
  <c r="G2128" i="6"/>
  <c r="F2128" i="6"/>
  <c r="E2128" i="6"/>
  <c r="K2127" i="6"/>
  <c r="J2127" i="6"/>
  <c r="I2127" i="6"/>
  <c r="H2127" i="6"/>
  <c r="G2127" i="6"/>
  <c r="F2127" i="6"/>
  <c r="E2127" i="6"/>
  <c r="K2126" i="6"/>
  <c r="J2126" i="6"/>
  <c r="I2126" i="6"/>
  <c r="H2126" i="6"/>
  <c r="G2126" i="6"/>
  <c r="F2126" i="6"/>
  <c r="E2126" i="6"/>
  <c r="K2125" i="6"/>
  <c r="J2125" i="6"/>
  <c r="I2125" i="6"/>
  <c r="H2125" i="6"/>
  <c r="G2125" i="6"/>
  <c r="F2125" i="6"/>
  <c r="E2125" i="6"/>
  <c r="K2124" i="6"/>
  <c r="J2124" i="6"/>
  <c r="I2124" i="6"/>
  <c r="H2124" i="6"/>
  <c r="G2124" i="6"/>
  <c r="F2124" i="6"/>
  <c r="E2124" i="6"/>
  <c r="K2123" i="6"/>
  <c r="J2123" i="6"/>
  <c r="I2123" i="6"/>
  <c r="H2123" i="6"/>
  <c r="G2123" i="6"/>
  <c r="F2123" i="6"/>
  <c r="E2123" i="6"/>
  <c r="K2122" i="6"/>
  <c r="J2122" i="6"/>
  <c r="I2122" i="6"/>
  <c r="H2122" i="6"/>
  <c r="G2122" i="6"/>
  <c r="F2122" i="6"/>
  <c r="E2122" i="6"/>
  <c r="K2121" i="6"/>
  <c r="J2121" i="6"/>
  <c r="I2121" i="6"/>
  <c r="H2121" i="6"/>
  <c r="G2121" i="6"/>
  <c r="F2121" i="6"/>
  <c r="E2121" i="6"/>
  <c r="K2120" i="6"/>
  <c r="J2120" i="6"/>
  <c r="I2120" i="6"/>
  <c r="H2120" i="6"/>
  <c r="G2120" i="6"/>
  <c r="F2120" i="6"/>
  <c r="E2120" i="6"/>
  <c r="K2119" i="6"/>
  <c r="J2119" i="6"/>
  <c r="I2119" i="6"/>
  <c r="H2119" i="6"/>
  <c r="G2119" i="6"/>
  <c r="F2119" i="6"/>
  <c r="E2119" i="6"/>
  <c r="K2118" i="6"/>
  <c r="J2118" i="6"/>
  <c r="I2118" i="6"/>
  <c r="H2118" i="6"/>
  <c r="G2118" i="6"/>
  <c r="F2118" i="6"/>
  <c r="E2118" i="6"/>
  <c r="K2117" i="6"/>
  <c r="J2117" i="6"/>
  <c r="I2117" i="6"/>
  <c r="H2117" i="6"/>
  <c r="G2117" i="6"/>
  <c r="F2117" i="6"/>
  <c r="E2117" i="6"/>
  <c r="K2116" i="6"/>
  <c r="J2116" i="6"/>
  <c r="I2116" i="6"/>
  <c r="H2116" i="6"/>
  <c r="G2116" i="6"/>
  <c r="F2116" i="6"/>
  <c r="E2116" i="6"/>
  <c r="K2115" i="6"/>
  <c r="J2115" i="6"/>
  <c r="I2115" i="6"/>
  <c r="H2115" i="6"/>
  <c r="G2115" i="6"/>
  <c r="F2115" i="6"/>
  <c r="E2115" i="6"/>
  <c r="K2114" i="6"/>
  <c r="J2114" i="6"/>
  <c r="I2114" i="6"/>
  <c r="H2114" i="6"/>
  <c r="G2114" i="6"/>
  <c r="F2114" i="6"/>
  <c r="E2114" i="6"/>
  <c r="K2113" i="6"/>
  <c r="J2113" i="6"/>
  <c r="I2113" i="6"/>
  <c r="H2113" i="6"/>
  <c r="G2113" i="6"/>
  <c r="F2113" i="6"/>
  <c r="E2113" i="6"/>
  <c r="K2112" i="6"/>
  <c r="J2112" i="6"/>
  <c r="I2112" i="6"/>
  <c r="H2112" i="6"/>
  <c r="G2112" i="6"/>
  <c r="F2112" i="6"/>
  <c r="E2112" i="6"/>
  <c r="K2111" i="6"/>
  <c r="J2111" i="6"/>
  <c r="I2111" i="6"/>
  <c r="H2111" i="6"/>
  <c r="G2111" i="6"/>
  <c r="F2111" i="6"/>
  <c r="E2111" i="6"/>
  <c r="K2110" i="6"/>
  <c r="J2110" i="6"/>
  <c r="I2110" i="6"/>
  <c r="H2110" i="6"/>
  <c r="G2110" i="6"/>
  <c r="F2110" i="6"/>
  <c r="E2110" i="6"/>
  <c r="K2109" i="6"/>
  <c r="J2109" i="6"/>
  <c r="I2109" i="6"/>
  <c r="H2109" i="6"/>
  <c r="G2109" i="6"/>
  <c r="F2109" i="6"/>
  <c r="E2109" i="6"/>
  <c r="K2108" i="6"/>
  <c r="J2108" i="6"/>
  <c r="I2108" i="6"/>
  <c r="H2108" i="6"/>
  <c r="G2108" i="6"/>
  <c r="F2108" i="6"/>
  <c r="E2108" i="6"/>
  <c r="K2107" i="6"/>
  <c r="J2107" i="6"/>
  <c r="I2107" i="6"/>
  <c r="H2107" i="6"/>
  <c r="G2107" i="6"/>
  <c r="F2107" i="6"/>
  <c r="E2107" i="6"/>
  <c r="K2106" i="6"/>
  <c r="J2106" i="6"/>
  <c r="I2106" i="6"/>
  <c r="H2106" i="6"/>
  <c r="G2106" i="6"/>
  <c r="F2106" i="6"/>
  <c r="E2106" i="6"/>
  <c r="K2105" i="6"/>
  <c r="J2105" i="6"/>
  <c r="I2105" i="6"/>
  <c r="H2105" i="6"/>
  <c r="G2105" i="6"/>
  <c r="F2105" i="6"/>
  <c r="E2105" i="6"/>
  <c r="K2104" i="6"/>
  <c r="J2104" i="6"/>
  <c r="I2104" i="6"/>
  <c r="H2104" i="6"/>
  <c r="G2104" i="6"/>
  <c r="F2104" i="6"/>
  <c r="E2104" i="6"/>
  <c r="K2103" i="6"/>
  <c r="J2103" i="6"/>
  <c r="I2103" i="6"/>
  <c r="H2103" i="6"/>
  <c r="G2103" i="6"/>
  <c r="F2103" i="6"/>
  <c r="E2103" i="6"/>
  <c r="K2102" i="6"/>
  <c r="J2102" i="6"/>
  <c r="I2102" i="6"/>
  <c r="H2102" i="6"/>
  <c r="G2102" i="6"/>
  <c r="F2102" i="6"/>
  <c r="E2102" i="6"/>
  <c r="K2101" i="6"/>
  <c r="J2101" i="6"/>
  <c r="I2101" i="6"/>
  <c r="H2101" i="6"/>
  <c r="G2101" i="6"/>
  <c r="F2101" i="6"/>
  <c r="E2101" i="6"/>
  <c r="K2100" i="6"/>
  <c r="J2100" i="6"/>
  <c r="I2100" i="6"/>
  <c r="H2100" i="6"/>
  <c r="G2100" i="6"/>
  <c r="F2100" i="6"/>
  <c r="E2100" i="6"/>
  <c r="K2099" i="6"/>
  <c r="J2099" i="6"/>
  <c r="I2099" i="6"/>
  <c r="H2099" i="6"/>
  <c r="G2099" i="6"/>
  <c r="F2099" i="6"/>
  <c r="E2099" i="6"/>
  <c r="K2098" i="6"/>
  <c r="J2098" i="6"/>
  <c r="I2098" i="6"/>
  <c r="H2098" i="6"/>
  <c r="G2098" i="6"/>
  <c r="F2098" i="6"/>
  <c r="E2098" i="6"/>
  <c r="K2097" i="6"/>
  <c r="J2097" i="6"/>
  <c r="I2097" i="6"/>
  <c r="H2097" i="6"/>
  <c r="G2097" i="6"/>
  <c r="F2097" i="6"/>
  <c r="E2097" i="6"/>
  <c r="K2096" i="6"/>
  <c r="J2096" i="6"/>
  <c r="I2096" i="6"/>
  <c r="H2096" i="6"/>
  <c r="G2096" i="6"/>
  <c r="F2096" i="6"/>
  <c r="E2096" i="6"/>
  <c r="K2095" i="6"/>
  <c r="J2095" i="6"/>
  <c r="I2095" i="6"/>
  <c r="H2095" i="6"/>
  <c r="G2095" i="6"/>
  <c r="F2095" i="6"/>
  <c r="E2095" i="6"/>
  <c r="K2094" i="6"/>
  <c r="J2094" i="6"/>
  <c r="I2094" i="6"/>
  <c r="H2094" i="6"/>
  <c r="G2094" i="6"/>
  <c r="F2094" i="6"/>
  <c r="E2094" i="6"/>
  <c r="K2093" i="6"/>
  <c r="J2093" i="6"/>
  <c r="I2093" i="6"/>
  <c r="H2093" i="6"/>
  <c r="G2093" i="6"/>
  <c r="F2093" i="6"/>
  <c r="E2093" i="6"/>
  <c r="K2092" i="6"/>
  <c r="J2092" i="6"/>
  <c r="I2092" i="6"/>
  <c r="H2092" i="6"/>
  <c r="G2092" i="6"/>
  <c r="F2092" i="6"/>
  <c r="E2092" i="6"/>
  <c r="K2091" i="6"/>
  <c r="J2091" i="6"/>
  <c r="I2091" i="6"/>
  <c r="H2091" i="6"/>
  <c r="G2091" i="6"/>
  <c r="F2091" i="6"/>
  <c r="E2091" i="6"/>
  <c r="K2090" i="6"/>
  <c r="J2090" i="6"/>
  <c r="I2090" i="6"/>
  <c r="H2090" i="6"/>
  <c r="G2090" i="6"/>
  <c r="F2090" i="6"/>
  <c r="E2090" i="6"/>
  <c r="K2089" i="6"/>
  <c r="J2089" i="6"/>
  <c r="I2089" i="6"/>
  <c r="H2089" i="6"/>
  <c r="G2089" i="6"/>
  <c r="F2089" i="6"/>
  <c r="E2089" i="6"/>
  <c r="K2088" i="6"/>
  <c r="J2088" i="6"/>
  <c r="I2088" i="6"/>
  <c r="H2088" i="6"/>
  <c r="G2088" i="6"/>
  <c r="F2088" i="6"/>
  <c r="E2088" i="6"/>
  <c r="K2087" i="6"/>
  <c r="J2087" i="6"/>
  <c r="I2087" i="6"/>
  <c r="H2087" i="6"/>
  <c r="G2087" i="6"/>
  <c r="F2087" i="6"/>
  <c r="E2087" i="6"/>
  <c r="K2086" i="6"/>
  <c r="J2086" i="6"/>
  <c r="I2086" i="6"/>
  <c r="H2086" i="6"/>
  <c r="G2086" i="6"/>
  <c r="F2086" i="6"/>
  <c r="E2086" i="6"/>
  <c r="K2085" i="6"/>
  <c r="J2085" i="6"/>
  <c r="I2085" i="6"/>
  <c r="H2085" i="6"/>
  <c r="G2085" i="6"/>
  <c r="F2085" i="6"/>
  <c r="E2085" i="6"/>
  <c r="K2084" i="6"/>
  <c r="J2084" i="6"/>
  <c r="I2084" i="6"/>
  <c r="H2084" i="6"/>
  <c r="G2084" i="6"/>
  <c r="F2084" i="6"/>
  <c r="E2084" i="6"/>
  <c r="K2083" i="6"/>
  <c r="J2083" i="6"/>
  <c r="I2083" i="6"/>
  <c r="H2083" i="6"/>
  <c r="G2083" i="6"/>
  <c r="F2083" i="6"/>
  <c r="E2083" i="6"/>
  <c r="K2082" i="6"/>
  <c r="J2082" i="6"/>
  <c r="I2082" i="6"/>
  <c r="H2082" i="6"/>
  <c r="G2082" i="6"/>
  <c r="F2082" i="6"/>
  <c r="E2082" i="6"/>
  <c r="K2081" i="6"/>
  <c r="J2081" i="6"/>
  <c r="I2081" i="6"/>
  <c r="H2081" i="6"/>
  <c r="G2081" i="6"/>
  <c r="F2081" i="6"/>
  <c r="E2081" i="6"/>
  <c r="K2080" i="6"/>
  <c r="J2080" i="6"/>
  <c r="I2080" i="6"/>
  <c r="H2080" i="6"/>
  <c r="G2080" i="6"/>
  <c r="F2080" i="6"/>
  <c r="E2080" i="6"/>
  <c r="K2079" i="6"/>
  <c r="J2079" i="6"/>
  <c r="I2079" i="6"/>
  <c r="H2079" i="6"/>
  <c r="G2079" i="6"/>
  <c r="F2079" i="6"/>
  <c r="E2079" i="6"/>
  <c r="K2078" i="6"/>
  <c r="J2078" i="6"/>
  <c r="I2078" i="6"/>
  <c r="H2078" i="6"/>
  <c r="G2078" i="6"/>
  <c r="F2078" i="6"/>
  <c r="E2078" i="6"/>
  <c r="K2077" i="6"/>
  <c r="J2077" i="6"/>
  <c r="I2077" i="6"/>
  <c r="H2077" i="6"/>
  <c r="G2077" i="6"/>
  <c r="F2077" i="6"/>
  <c r="E2077" i="6"/>
  <c r="K2076" i="6"/>
  <c r="J2076" i="6"/>
  <c r="I2076" i="6"/>
  <c r="H2076" i="6"/>
  <c r="G2076" i="6"/>
  <c r="F2076" i="6"/>
  <c r="E2076" i="6"/>
  <c r="K2075" i="6"/>
  <c r="J2075" i="6"/>
  <c r="I2075" i="6"/>
  <c r="H2075" i="6"/>
  <c r="G2075" i="6"/>
  <c r="F2075" i="6"/>
  <c r="E2075" i="6"/>
  <c r="K2074" i="6"/>
  <c r="J2074" i="6"/>
  <c r="I2074" i="6"/>
  <c r="H2074" i="6"/>
  <c r="G2074" i="6"/>
  <c r="F2074" i="6"/>
  <c r="E2074" i="6"/>
  <c r="K2073" i="6"/>
  <c r="J2073" i="6"/>
  <c r="I2073" i="6"/>
  <c r="H2073" i="6"/>
  <c r="G2073" i="6"/>
  <c r="F2073" i="6"/>
  <c r="E2073" i="6"/>
  <c r="K2072" i="6"/>
  <c r="J2072" i="6"/>
  <c r="I2072" i="6"/>
  <c r="H2072" i="6"/>
  <c r="G2072" i="6"/>
  <c r="F2072" i="6"/>
  <c r="E2072" i="6"/>
  <c r="K2071" i="6"/>
  <c r="J2071" i="6"/>
  <c r="I2071" i="6"/>
  <c r="H2071" i="6"/>
  <c r="G2071" i="6"/>
  <c r="F2071" i="6"/>
  <c r="E2071" i="6"/>
  <c r="K2070" i="6"/>
  <c r="J2070" i="6"/>
  <c r="I2070" i="6"/>
  <c r="H2070" i="6"/>
  <c r="G2070" i="6"/>
  <c r="F2070" i="6"/>
  <c r="E2070" i="6"/>
  <c r="K2069" i="6"/>
  <c r="J2069" i="6"/>
  <c r="I2069" i="6"/>
  <c r="H2069" i="6"/>
  <c r="G2069" i="6"/>
  <c r="F2069" i="6"/>
  <c r="E2069" i="6"/>
  <c r="K2068" i="6"/>
  <c r="J2068" i="6"/>
  <c r="I2068" i="6"/>
  <c r="H2068" i="6"/>
  <c r="G2068" i="6"/>
  <c r="F2068" i="6"/>
  <c r="E2068" i="6"/>
  <c r="K2067" i="6"/>
  <c r="J2067" i="6"/>
  <c r="I2067" i="6"/>
  <c r="H2067" i="6"/>
  <c r="G2067" i="6"/>
  <c r="F2067" i="6"/>
  <c r="E2067" i="6"/>
  <c r="K2066" i="6"/>
  <c r="J2066" i="6"/>
  <c r="I2066" i="6"/>
  <c r="H2066" i="6"/>
  <c r="G2066" i="6"/>
  <c r="F2066" i="6"/>
  <c r="E2066" i="6"/>
  <c r="K2065" i="6"/>
  <c r="J2065" i="6"/>
  <c r="I2065" i="6"/>
  <c r="H2065" i="6"/>
  <c r="G2065" i="6"/>
  <c r="F2065" i="6"/>
  <c r="E2065" i="6"/>
  <c r="K2064" i="6"/>
  <c r="J2064" i="6"/>
  <c r="I2064" i="6"/>
  <c r="H2064" i="6"/>
  <c r="G2064" i="6"/>
  <c r="F2064" i="6"/>
  <c r="E2064" i="6"/>
  <c r="K2063" i="6"/>
  <c r="J2063" i="6"/>
  <c r="I2063" i="6"/>
  <c r="H2063" i="6"/>
  <c r="G2063" i="6"/>
  <c r="F2063" i="6"/>
  <c r="E2063" i="6"/>
  <c r="K2062" i="6"/>
  <c r="J2062" i="6"/>
  <c r="I2062" i="6"/>
  <c r="H2062" i="6"/>
  <c r="G2062" i="6"/>
  <c r="F2062" i="6"/>
  <c r="E2062" i="6"/>
  <c r="K2061" i="6"/>
  <c r="J2061" i="6"/>
  <c r="I2061" i="6"/>
  <c r="H2061" i="6"/>
  <c r="G2061" i="6"/>
  <c r="F2061" i="6"/>
  <c r="E2061" i="6"/>
  <c r="K2060" i="6"/>
  <c r="J2060" i="6"/>
  <c r="I2060" i="6"/>
  <c r="H2060" i="6"/>
  <c r="G2060" i="6"/>
  <c r="F2060" i="6"/>
  <c r="E2060" i="6"/>
  <c r="K2059" i="6"/>
  <c r="J2059" i="6"/>
  <c r="I2059" i="6"/>
  <c r="H2059" i="6"/>
  <c r="G2059" i="6"/>
  <c r="F2059" i="6"/>
  <c r="E2059" i="6"/>
  <c r="K2058" i="6"/>
  <c r="J2058" i="6"/>
  <c r="I2058" i="6"/>
  <c r="H2058" i="6"/>
  <c r="G2058" i="6"/>
  <c r="F2058" i="6"/>
  <c r="E2058" i="6"/>
  <c r="K2057" i="6"/>
  <c r="J2057" i="6"/>
  <c r="I2057" i="6"/>
  <c r="H2057" i="6"/>
  <c r="G2057" i="6"/>
  <c r="F2057" i="6"/>
  <c r="E2057" i="6"/>
  <c r="K2056" i="6"/>
  <c r="J2056" i="6"/>
  <c r="I2056" i="6"/>
  <c r="H2056" i="6"/>
  <c r="G2056" i="6"/>
  <c r="F2056" i="6"/>
  <c r="E2056" i="6"/>
  <c r="K2055" i="6"/>
  <c r="J2055" i="6"/>
  <c r="I2055" i="6"/>
  <c r="H2055" i="6"/>
  <c r="G2055" i="6"/>
  <c r="F2055" i="6"/>
  <c r="E2055" i="6"/>
  <c r="K2054" i="6"/>
  <c r="J2054" i="6"/>
  <c r="I2054" i="6"/>
  <c r="H2054" i="6"/>
  <c r="G2054" i="6"/>
  <c r="F2054" i="6"/>
  <c r="E2054" i="6"/>
  <c r="K2053" i="6"/>
  <c r="J2053" i="6"/>
  <c r="I2053" i="6"/>
  <c r="H2053" i="6"/>
  <c r="G2053" i="6"/>
  <c r="F2053" i="6"/>
  <c r="E2053" i="6"/>
  <c r="K2052" i="6"/>
  <c r="J2052" i="6"/>
  <c r="I2052" i="6"/>
  <c r="H2052" i="6"/>
  <c r="G2052" i="6"/>
  <c r="F2052" i="6"/>
  <c r="E2052" i="6"/>
  <c r="K2051" i="6"/>
  <c r="J2051" i="6"/>
  <c r="I2051" i="6"/>
  <c r="H2051" i="6"/>
  <c r="G2051" i="6"/>
  <c r="F2051" i="6"/>
  <c r="E2051" i="6"/>
  <c r="K2050" i="6"/>
  <c r="J2050" i="6"/>
  <c r="I2050" i="6"/>
  <c r="H2050" i="6"/>
  <c r="G2050" i="6"/>
  <c r="F2050" i="6"/>
  <c r="E2050" i="6"/>
  <c r="K2049" i="6"/>
  <c r="J2049" i="6"/>
  <c r="I2049" i="6"/>
  <c r="H2049" i="6"/>
  <c r="G2049" i="6"/>
  <c r="F2049" i="6"/>
  <c r="E2049" i="6"/>
  <c r="K2048" i="6"/>
  <c r="J2048" i="6"/>
  <c r="I2048" i="6"/>
  <c r="H2048" i="6"/>
  <c r="G2048" i="6"/>
  <c r="F2048" i="6"/>
  <c r="E2048" i="6"/>
  <c r="K2047" i="6"/>
  <c r="J2047" i="6"/>
  <c r="I2047" i="6"/>
  <c r="H2047" i="6"/>
  <c r="G2047" i="6"/>
  <c r="F2047" i="6"/>
  <c r="E2047" i="6"/>
  <c r="K2046" i="6"/>
  <c r="J2046" i="6"/>
  <c r="I2046" i="6"/>
  <c r="H2046" i="6"/>
  <c r="G2046" i="6"/>
  <c r="F2046" i="6"/>
  <c r="E2046" i="6"/>
  <c r="K2045" i="6"/>
  <c r="J2045" i="6"/>
  <c r="I2045" i="6"/>
  <c r="H2045" i="6"/>
  <c r="G2045" i="6"/>
  <c r="F2045" i="6"/>
  <c r="E2045" i="6"/>
  <c r="K2044" i="6"/>
  <c r="J2044" i="6"/>
  <c r="I2044" i="6"/>
  <c r="H2044" i="6"/>
  <c r="G2044" i="6"/>
  <c r="F2044" i="6"/>
  <c r="E2044" i="6"/>
  <c r="K2043" i="6"/>
  <c r="J2043" i="6"/>
  <c r="I2043" i="6"/>
  <c r="H2043" i="6"/>
  <c r="G2043" i="6"/>
  <c r="F2043" i="6"/>
  <c r="E2043" i="6"/>
  <c r="K2042" i="6"/>
  <c r="J2042" i="6"/>
  <c r="I2042" i="6"/>
  <c r="H2042" i="6"/>
  <c r="G2042" i="6"/>
  <c r="F2042" i="6"/>
  <c r="E2042" i="6"/>
  <c r="K2041" i="6"/>
  <c r="J2041" i="6"/>
  <c r="I2041" i="6"/>
  <c r="H2041" i="6"/>
  <c r="G2041" i="6"/>
  <c r="F2041" i="6"/>
  <c r="E2041" i="6"/>
  <c r="K2040" i="6"/>
  <c r="J2040" i="6"/>
  <c r="I2040" i="6"/>
  <c r="H2040" i="6"/>
  <c r="G2040" i="6"/>
  <c r="F2040" i="6"/>
  <c r="E2040" i="6"/>
  <c r="K2039" i="6"/>
  <c r="J2039" i="6"/>
  <c r="I2039" i="6"/>
  <c r="H2039" i="6"/>
  <c r="G2039" i="6"/>
  <c r="F2039" i="6"/>
  <c r="E2039" i="6"/>
  <c r="K2038" i="6"/>
  <c r="J2038" i="6"/>
  <c r="I2038" i="6"/>
  <c r="H2038" i="6"/>
  <c r="G2038" i="6"/>
  <c r="F2038" i="6"/>
  <c r="E2038" i="6"/>
  <c r="K2037" i="6"/>
  <c r="J2037" i="6"/>
  <c r="I2037" i="6"/>
  <c r="H2037" i="6"/>
  <c r="G2037" i="6"/>
  <c r="F2037" i="6"/>
  <c r="E2037" i="6"/>
  <c r="K2036" i="6"/>
  <c r="J2036" i="6"/>
  <c r="I2036" i="6"/>
  <c r="H2036" i="6"/>
  <c r="G2036" i="6"/>
  <c r="F2036" i="6"/>
  <c r="E2036" i="6"/>
  <c r="K2035" i="6"/>
  <c r="J2035" i="6"/>
  <c r="I2035" i="6"/>
  <c r="H2035" i="6"/>
  <c r="G2035" i="6"/>
  <c r="F2035" i="6"/>
  <c r="E2035" i="6"/>
  <c r="K2034" i="6"/>
  <c r="J2034" i="6"/>
  <c r="I2034" i="6"/>
  <c r="H2034" i="6"/>
  <c r="G2034" i="6"/>
  <c r="F2034" i="6"/>
  <c r="E2034" i="6"/>
  <c r="K2033" i="6"/>
  <c r="J2033" i="6"/>
  <c r="I2033" i="6"/>
  <c r="H2033" i="6"/>
  <c r="G2033" i="6"/>
  <c r="F2033" i="6"/>
  <c r="E2033" i="6"/>
  <c r="K2032" i="6"/>
  <c r="J2032" i="6"/>
  <c r="I2032" i="6"/>
  <c r="H2032" i="6"/>
  <c r="G2032" i="6"/>
  <c r="F2032" i="6"/>
  <c r="E2032" i="6"/>
  <c r="K2031" i="6"/>
  <c r="J2031" i="6"/>
  <c r="I2031" i="6"/>
  <c r="H2031" i="6"/>
  <c r="G2031" i="6"/>
  <c r="F2031" i="6"/>
  <c r="E2031" i="6"/>
  <c r="K2030" i="6"/>
  <c r="J2030" i="6"/>
  <c r="I2030" i="6"/>
  <c r="H2030" i="6"/>
  <c r="G2030" i="6"/>
  <c r="F2030" i="6"/>
  <c r="E2030" i="6"/>
  <c r="K2029" i="6"/>
  <c r="J2029" i="6"/>
  <c r="I2029" i="6"/>
  <c r="H2029" i="6"/>
  <c r="G2029" i="6"/>
  <c r="F2029" i="6"/>
  <c r="E2029" i="6"/>
  <c r="K2028" i="6"/>
  <c r="J2028" i="6"/>
  <c r="I2028" i="6"/>
  <c r="H2028" i="6"/>
  <c r="G2028" i="6"/>
  <c r="F2028" i="6"/>
  <c r="E2028" i="6"/>
  <c r="K2027" i="6"/>
  <c r="J2027" i="6"/>
  <c r="I2027" i="6"/>
  <c r="H2027" i="6"/>
  <c r="G2027" i="6"/>
  <c r="F2027" i="6"/>
  <c r="E2027" i="6"/>
  <c r="K2026" i="6"/>
  <c r="J2026" i="6"/>
  <c r="I2026" i="6"/>
  <c r="H2026" i="6"/>
  <c r="G2026" i="6"/>
  <c r="F2026" i="6"/>
  <c r="E2026" i="6"/>
  <c r="K2025" i="6"/>
  <c r="J2025" i="6"/>
  <c r="I2025" i="6"/>
  <c r="H2025" i="6"/>
  <c r="G2025" i="6"/>
  <c r="F2025" i="6"/>
  <c r="E2025" i="6"/>
  <c r="K2024" i="6"/>
  <c r="J2024" i="6"/>
  <c r="I2024" i="6"/>
  <c r="H2024" i="6"/>
  <c r="G2024" i="6"/>
  <c r="F2024" i="6"/>
  <c r="E2024" i="6"/>
  <c r="K2023" i="6"/>
  <c r="J2023" i="6"/>
  <c r="I2023" i="6"/>
  <c r="H2023" i="6"/>
  <c r="G2023" i="6"/>
  <c r="F2023" i="6"/>
  <c r="E2023" i="6"/>
  <c r="K2022" i="6"/>
  <c r="J2022" i="6"/>
  <c r="I2022" i="6"/>
  <c r="H2022" i="6"/>
  <c r="G2022" i="6"/>
  <c r="F2022" i="6"/>
  <c r="E2022" i="6"/>
  <c r="K2021" i="6"/>
  <c r="J2021" i="6"/>
  <c r="I2021" i="6"/>
  <c r="H2021" i="6"/>
  <c r="G2021" i="6"/>
  <c r="F2021" i="6"/>
  <c r="E2021" i="6"/>
  <c r="K2020" i="6"/>
  <c r="J2020" i="6"/>
  <c r="I2020" i="6"/>
  <c r="H2020" i="6"/>
  <c r="G2020" i="6"/>
  <c r="F2020" i="6"/>
  <c r="E2020" i="6"/>
  <c r="K2019" i="6"/>
  <c r="J2019" i="6"/>
  <c r="I2019" i="6"/>
  <c r="H2019" i="6"/>
  <c r="G2019" i="6"/>
  <c r="F2019" i="6"/>
  <c r="E2019" i="6"/>
  <c r="K2018" i="6"/>
  <c r="J2018" i="6"/>
  <c r="I2018" i="6"/>
  <c r="H2018" i="6"/>
  <c r="G2018" i="6"/>
  <c r="F2018" i="6"/>
  <c r="E2018" i="6"/>
  <c r="K2017" i="6"/>
  <c r="J2017" i="6"/>
  <c r="I2017" i="6"/>
  <c r="H2017" i="6"/>
  <c r="G2017" i="6"/>
  <c r="F2017" i="6"/>
  <c r="E2017" i="6"/>
  <c r="K2016" i="6"/>
  <c r="J2016" i="6"/>
  <c r="I2016" i="6"/>
  <c r="H2016" i="6"/>
  <c r="G2016" i="6"/>
  <c r="F2016" i="6"/>
  <c r="E2016" i="6"/>
  <c r="K2015" i="6"/>
  <c r="J2015" i="6"/>
  <c r="I2015" i="6"/>
  <c r="H2015" i="6"/>
  <c r="G2015" i="6"/>
  <c r="F2015" i="6"/>
  <c r="E2015" i="6"/>
  <c r="K2014" i="6"/>
  <c r="J2014" i="6"/>
  <c r="I2014" i="6"/>
  <c r="H2014" i="6"/>
  <c r="G2014" i="6"/>
  <c r="F2014" i="6"/>
  <c r="E2014" i="6"/>
  <c r="K2013" i="6"/>
  <c r="J2013" i="6"/>
  <c r="I2013" i="6"/>
  <c r="H2013" i="6"/>
  <c r="G2013" i="6"/>
  <c r="F2013" i="6"/>
  <c r="E2013" i="6"/>
  <c r="K2012" i="6"/>
  <c r="J2012" i="6"/>
  <c r="I2012" i="6"/>
  <c r="H2012" i="6"/>
  <c r="G2012" i="6"/>
  <c r="F2012" i="6"/>
  <c r="E2012" i="6"/>
  <c r="K2011" i="6"/>
  <c r="J2011" i="6"/>
  <c r="I2011" i="6"/>
  <c r="H2011" i="6"/>
  <c r="G2011" i="6"/>
  <c r="F2011" i="6"/>
  <c r="E2011" i="6"/>
  <c r="K2010" i="6"/>
  <c r="J2010" i="6"/>
  <c r="I2010" i="6"/>
  <c r="H2010" i="6"/>
  <c r="G2010" i="6"/>
  <c r="F2010" i="6"/>
  <c r="E2010" i="6"/>
  <c r="K2009" i="6"/>
  <c r="J2009" i="6"/>
  <c r="I2009" i="6"/>
  <c r="H2009" i="6"/>
  <c r="G2009" i="6"/>
  <c r="F2009" i="6"/>
  <c r="E2009" i="6"/>
  <c r="K2008" i="6"/>
  <c r="J2008" i="6"/>
  <c r="I2008" i="6"/>
  <c r="H2008" i="6"/>
  <c r="G2008" i="6"/>
  <c r="F2008" i="6"/>
  <c r="E2008" i="6"/>
  <c r="K2007" i="6"/>
  <c r="J2007" i="6"/>
  <c r="I2007" i="6"/>
  <c r="H2007" i="6"/>
  <c r="G2007" i="6"/>
  <c r="F2007" i="6"/>
  <c r="E2007" i="6"/>
  <c r="K2006" i="6"/>
  <c r="J2006" i="6"/>
  <c r="I2006" i="6"/>
  <c r="H2006" i="6"/>
  <c r="G2006" i="6"/>
  <c r="F2006" i="6"/>
  <c r="E2006" i="6"/>
  <c r="K2005" i="6"/>
  <c r="J2005" i="6"/>
  <c r="I2005" i="6"/>
  <c r="H2005" i="6"/>
  <c r="G2005" i="6"/>
  <c r="F2005" i="6"/>
  <c r="E2005" i="6"/>
  <c r="K2004" i="6"/>
  <c r="J2004" i="6"/>
  <c r="I2004" i="6"/>
  <c r="H2004" i="6"/>
  <c r="G2004" i="6"/>
  <c r="F2004" i="6"/>
  <c r="E2004" i="6"/>
  <c r="K2003" i="6"/>
  <c r="J2003" i="6"/>
  <c r="I2003" i="6"/>
  <c r="H2003" i="6"/>
  <c r="G2003" i="6"/>
  <c r="F2003" i="6"/>
  <c r="E2003" i="6"/>
  <c r="K2002" i="6"/>
  <c r="J2002" i="6"/>
  <c r="I2002" i="6"/>
  <c r="H2002" i="6"/>
  <c r="G2002" i="6"/>
  <c r="F2002" i="6"/>
  <c r="E2002" i="6"/>
  <c r="K2001" i="6"/>
  <c r="J2001" i="6"/>
  <c r="I2001" i="6"/>
  <c r="H2001" i="6"/>
  <c r="G2001" i="6"/>
  <c r="F2001" i="6"/>
  <c r="E2001" i="6"/>
  <c r="K2000" i="6"/>
  <c r="J2000" i="6"/>
  <c r="I2000" i="6"/>
  <c r="H2000" i="6"/>
  <c r="G2000" i="6"/>
  <c r="F2000" i="6"/>
  <c r="E2000" i="6"/>
  <c r="K1999" i="6"/>
  <c r="J1999" i="6"/>
  <c r="I1999" i="6"/>
  <c r="H1999" i="6"/>
  <c r="G1999" i="6"/>
  <c r="F1999" i="6"/>
  <c r="E1999" i="6"/>
  <c r="K1998" i="6"/>
  <c r="J1998" i="6"/>
  <c r="I1998" i="6"/>
  <c r="H1998" i="6"/>
  <c r="G1998" i="6"/>
  <c r="F1998" i="6"/>
  <c r="E1998" i="6"/>
  <c r="K1997" i="6"/>
  <c r="J1997" i="6"/>
  <c r="I1997" i="6"/>
  <c r="H1997" i="6"/>
  <c r="G1997" i="6"/>
  <c r="F1997" i="6"/>
  <c r="E1997" i="6"/>
  <c r="K1996" i="6"/>
  <c r="J1996" i="6"/>
  <c r="I1996" i="6"/>
  <c r="H1996" i="6"/>
  <c r="G1996" i="6"/>
  <c r="F1996" i="6"/>
  <c r="E1996" i="6"/>
  <c r="K1995" i="6"/>
  <c r="J1995" i="6"/>
  <c r="I1995" i="6"/>
  <c r="H1995" i="6"/>
  <c r="G1995" i="6"/>
  <c r="F1995" i="6"/>
  <c r="E1995" i="6"/>
  <c r="K1994" i="6"/>
  <c r="J1994" i="6"/>
  <c r="I1994" i="6"/>
  <c r="H1994" i="6"/>
  <c r="G1994" i="6"/>
  <c r="F1994" i="6"/>
  <c r="E1994" i="6"/>
  <c r="K1993" i="6"/>
  <c r="J1993" i="6"/>
  <c r="I1993" i="6"/>
  <c r="H1993" i="6"/>
  <c r="G1993" i="6"/>
  <c r="F1993" i="6"/>
  <c r="E1993" i="6"/>
  <c r="K1992" i="6"/>
  <c r="J1992" i="6"/>
  <c r="I1992" i="6"/>
  <c r="H1992" i="6"/>
  <c r="G1992" i="6"/>
  <c r="F1992" i="6"/>
  <c r="E1992" i="6"/>
  <c r="K1991" i="6"/>
  <c r="J1991" i="6"/>
  <c r="I1991" i="6"/>
  <c r="H1991" i="6"/>
  <c r="G1991" i="6"/>
  <c r="F1991" i="6"/>
  <c r="E1991" i="6"/>
  <c r="K1990" i="6"/>
  <c r="J1990" i="6"/>
  <c r="I1990" i="6"/>
  <c r="H1990" i="6"/>
  <c r="G1990" i="6"/>
  <c r="F1990" i="6"/>
  <c r="E1990" i="6"/>
  <c r="K1989" i="6"/>
  <c r="J1989" i="6"/>
  <c r="I1989" i="6"/>
  <c r="H1989" i="6"/>
  <c r="G1989" i="6"/>
  <c r="F1989" i="6"/>
  <c r="E1989" i="6"/>
  <c r="K1988" i="6"/>
  <c r="J1988" i="6"/>
  <c r="I1988" i="6"/>
  <c r="H1988" i="6"/>
  <c r="G1988" i="6"/>
  <c r="F1988" i="6"/>
  <c r="E1988" i="6"/>
  <c r="K1987" i="6"/>
  <c r="J1987" i="6"/>
  <c r="I1987" i="6"/>
  <c r="H1987" i="6"/>
  <c r="G1987" i="6"/>
  <c r="F1987" i="6"/>
  <c r="E1987" i="6"/>
  <c r="K1986" i="6"/>
  <c r="J1986" i="6"/>
  <c r="I1986" i="6"/>
  <c r="H1986" i="6"/>
  <c r="G1986" i="6"/>
  <c r="F1986" i="6"/>
  <c r="E1986" i="6"/>
  <c r="K1985" i="6"/>
  <c r="J1985" i="6"/>
  <c r="I1985" i="6"/>
  <c r="H1985" i="6"/>
  <c r="G1985" i="6"/>
  <c r="F1985" i="6"/>
  <c r="E1985" i="6"/>
  <c r="K1984" i="6"/>
  <c r="J1984" i="6"/>
  <c r="I1984" i="6"/>
  <c r="H1984" i="6"/>
  <c r="G1984" i="6"/>
  <c r="F1984" i="6"/>
  <c r="E1984" i="6"/>
  <c r="K1983" i="6"/>
  <c r="J1983" i="6"/>
  <c r="I1983" i="6"/>
  <c r="H1983" i="6"/>
  <c r="G1983" i="6"/>
  <c r="F1983" i="6"/>
  <c r="E1983" i="6"/>
  <c r="K1982" i="6"/>
  <c r="J1982" i="6"/>
  <c r="I1982" i="6"/>
  <c r="H1982" i="6"/>
  <c r="G1982" i="6"/>
  <c r="F1982" i="6"/>
  <c r="E1982" i="6"/>
  <c r="K1981" i="6"/>
  <c r="J1981" i="6"/>
  <c r="I1981" i="6"/>
  <c r="H1981" i="6"/>
  <c r="G1981" i="6"/>
  <c r="F1981" i="6"/>
  <c r="E1981" i="6"/>
  <c r="K1980" i="6"/>
  <c r="J1980" i="6"/>
  <c r="I1980" i="6"/>
  <c r="H1980" i="6"/>
  <c r="G1980" i="6"/>
  <c r="F1980" i="6"/>
  <c r="E1980" i="6"/>
  <c r="K1979" i="6"/>
  <c r="J1979" i="6"/>
  <c r="I1979" i="6"/>
  <c r="H1979" i="6"/>
  <c r="G1979" i="6"/>
  <c r="F1979" i="6"/>
  <c r="E1979" i="6"/>
  <c r="K1978" i="6"/>
  <c r="J1978" i="6"/>
  <c r="I1978" i="6"/>
  <c r="H1978" i="6"/>
  <c r="G1978" i="6"/>
  <c r="F1978" i="6"/>
  <c r="E1978" i="6"/>
  <c r="K1977" i="6"/>
  <c r="J1977" i="6"/>
  <c r="I1977" i="6"/>
  <c r="H1977" i="6"/>
  <c r="G1977" i="6"/>
  <c r="F1977" i="6"/>
  <c r="E1977" i="6"/>
  <c r="K1976" i="6"/>
  <c r="J1976" i="6"/>
  <c r="I1976" i="6"/>
  <c r="H1976" i="6"/>
  <c r="G1976" i="6"/>
  <c r="F1976" i="6"/>
  <c r="E1976" i="6"/>
  <c r="K1975" i="6"/>
  <c r="J1975" i="6"/>
  <c r="I1975" i="6"/>
  <c r="H1975" i="6"/>
  <c r="G1975" i="6"/>
  <c r="F1975" i="6"/>
  <c r="E1975" i="6"/>
  <c r="K1974" i="6"/>
  <c r="J1974" i="6"/>
  <c r="I1974" i="6"/>
  <c r="H1974" i="6"/>
  <c r="G1974" i="6"/>
  <c r="F1974" i="6"/>
  <c r="E1974" i="6"/>
  <c r="K1973" i="6"/>
  <c r="J1973" i="6"/>
  <c r="I1973" i="6"/>
  <c r="H1973" i="6"/>
  <c r="G1973" i="6"/>
  <c r="F1973" i="6"/>
  <c r="E1973" i="6"/>
  <c r="K1972" i="6"/>
  <c r="J1972" i="6"/>
  <c r="I1972" i="6"/>
  <c r="H1972" i="6"/>
  <c r="G1972" i="6"/>
  <c r="F1972" i="6"/>
  <c r="E1972" i="6"/>
  <c r="K1971" i="6"/>
  <c r="J1971" i="6"/>
  <c r="I1971" i="6"/>
  <c r="H1971" i="6"/>
  <c r="G1971" i="6"/>
  <c r="F1971" i="6"/>
  <c r="E1971" i="6"/>
  <c r="K1970" i="6"/>
  <c r="J1970" i="6"/>
  <c r="I1970" i="6"/>
  <c r="H1970" i="6"/>
  <c r="G1970" i="6"/>
  <c r="F1970" i="6"/>
  <c r="E1970" i="6"/>
  <c r="K1969" i="6"/>
  <c r="J1969" i="6"/>
  <c r="I1969" i="6"/>
  <c r="H1969" i="6"/>
  <c r="G1969" i="6"/>
  <c r="F1969" i="6"/>
  <c r="E1969" i="6"/>
  <c r="K1968" i="6"/>
  <c r="J1968" i="6"/>
  <c r="I1968" i="6"/>
  <c r="H1968" i="6"/>
  <c r="G1968" i="6"/>
  <c r="F1968" i="6"/>
  <c r="E1968" i="6"/>
  <c r="K1967" i="6"/>
  <c r="J1967" i="6"/>
  <c r="I1967" i="6"/>
  <c r="H1967" i="6"/>
  <c r="G1967" i="6"/>
  <c r="F1967" i="6"/>
  <c r="E1967" i="6"/>
  <c r="K1966" i="6"/>
  <c r="J1966" i="6"/>
  <c r="I1966" i="6"/>
  <c r="H1966" i="6"/>
  <c r="G1966" i="6"/>
  <c r="F1966" i="6"/>
  <c r="E1966" i="6"/>
  <c r="K1965" i="6"/>
  <c r="J1965" i="6"/>
  <c r="I1965" i="6"/>
  <c r="H1965" i="6"/>
  <c r="G1965" i="6"/>
  <c r="F1965" i="6"/>
  <c r="E1965" i="6"/>
  <c r="K1964" i="6"/>
  <c r="J1964" i="6"/>
  <c r="I1964" i="6"/>
  <c r="H1964" i="6"/>
  <c r="G1964" i="6"/>
  <c r="F1964" i="6"/>
  <c r="E1964" i="6"/>
  <c r="K1963" i="6"/>
  <c r="J1963" i="6"/>
  <c r="I1963" i="6"/>
  <c r="H1963" i="6"/>
  <c r="G1963" i="6"/>
  <c r="F1963" i="6"/>
  <c r="E1963" i="6"/>
  <c r="K1962" i="6"/>
  <c r="J1962" i="6"/>
  <c r="I1962" i="6"/>
  <c r="H1962" i="6"/>
  <c r="G1962" i="6"/>
  <c r="F1962" i="6"/>
  <c r="E1962" i="6"/>
  <c r="K1961" i="6"/>
  <c r="J1961" i="6"/>
  <c r="I1961" i="6"/>
  <c r="H1961" i="6"/>
  <c r="G1961" i="6"/>
  <c r="F1961" i="6"/>
  <c r="E1961" i="6"/>
  <c r="K1960" i="6"/>
  <c r="J1960" i="6"/>
  <c r="I1960" i="6"/>
  <c r="H1960" i="6"/>
  <c r="G1960" i="6"/>
  <c r="F1960" i="6"/>
  <c r="E1960" i="6"/>
  <c r="K1959" i="6"/>
  <c r="J1959" i="6"/>
  <c r="I1959" i="6"/>
  <c r="H1959" i="6"/>
  <c r="G1959" i="6"/>
  <c r="F1959" i="6"/>
  <c r="E1959" i="6"/>
  <c r="K1958" i="6"/>
  <c r="J1958" i="6"/>
  <c r="I1958" i="6"/>
  <c r="H1958" i="6"/>
  <c r="G1958" i="6"/>
  <c r="F1958" i="6"/>
  <c r="E1958" i="6"/>
  <c r="K1957" i="6"/>
  <c r="J1957" i="6"/>
  <c r="I1957" i="6"/>
  <c r="H1957" i="6"/>
  <c r="G1957" i="6"/>
  <c r="F1957" i="6"/>
  <c r="E1957" i="6"/>
  <c r="K1956" i="6"/>
  <c r="J1956" i="6"/>
  <c r="I1956" i="6"/>
  <c r="H1956" i="6"/>
  <c r="G1956" i="6"/>
  <c r="F1956" i="6"/>
  <c r="E1956" i="6"/>
  <c r="K1955" i="6"/>
  <c r="J1955" i="6"/>
  <c r="I1955" i="6"/>
  <c r="H1955" i="6"/>
  <c r="G1955" i="6"/>
  <c r="F1955" i="6"/>
  <c r="E1955" i="6"/>
  <c r="K1954" i="6"/>
  <c r="J1954" i="6"/>
  <c r="I1954" i="6"/>
  <c r="H1954" i="6"/>
  <c r="G1954" i="6"/>
  <c r="F1954" i="6"/>
  <c r="E1954" i="6"/>
  <c r="K1953" i="6"/>
  <c r="J1953" i="6"/>
  <c r="I1953" i="6"/>
  <c r="H1953" i="6"/>
  <c r="G1953" i="6"/>
  <c r="F1953" i="6"/>
  <c r="E1953" i="6"/>
  <c r="K1952" i="6"/>
  <c r="J1952" i="6"/>
  <c r="I1952" i="6"/>
  <c r="H1952" i="6"/>
  <c r="G1952" i="6"/>
  <c r="F1952" i="6"/>
  <c r="E1952" i="6"/>
  <c r="K1951" i="6"/>
  <c r="J1951" i="6"/>
  <c r="I1951" i="6"/>
  <c r="H1951" i="6"/>
  <c r="G1951" i="6"/>
  <c r="F1951" i="6"/>
  <c r="E1951" i="6"/>
  <c r="K1950" i="6"/>
  <c r="J1950" i="6"/>
  <c r="I1950" i="6"/>
  <c r="H1950" i="6"/>
  <c r="G1950" i="6"/>
  <c r="F1950" i="6"/>
  <c r="E1950" i="6"/>
  <c r="K1949" i="6"/>
  <c r="J1949" i="6"/>
  <c r="I1949" i="6"/>
  <c r="H1949" i="6"/>
  <c r="G1949" i="6"/>
  <c r="F1949" i="6"/>
  <c r="E1949" i="6"/>
  <c r="K1948" i="6"/>
  <c r="J1948" i="6"/>
  <c r="I1948" i="6"/>
  <c r="H1948" i="6"/>
  <c r="G1948" i="6"/>
  <c r="F1948" i="6"/>
  <c r="E1948" i="6"/>
  <c r="K1947" i="6"/>
  <c r="J1947" i="6"/>
  <c r="I1947" i="6"/>
  <c r="H1947" i="6"/>
  <c r="G1947" i="6"/>
  <c r="F1947" i="6"/>
  <c r="E1947" i="6"/>
  <c r="K1946" i="6"/>
  <c r="J1946" i="6"/>
  <c r="I1946" i="6"/>
  <c r="H1946" i="6"/>
  <c r="G1946" i="6"/>
  <c r="F1946" i="6"/>
  <c r="E1946" i="6"/>
  <c r="K1945" i="6"/>
  <c r="J1945" i="6"/>
  <c r="I1945" i="6"/>
  <c r="H1945" i="6"/>
  <c r="G1945" i="6"/>
  <c r="F1945" i="6"/>
  <c r="E1945" i="6"/>
  <c r="K1944" i="6"/>
  <c r="J1944" i="6"/>
  <c r="I1944" i="6"/>
  <c r="H1944" i="6"/>
  <c r="G1944" i="6"/>
  <c r="F1944" i="6"/>
  <c r="E1944" i="6"/>
  <c r="K1943" i="6"/>
  <c r="J1943" i="6"/>
  <c r="I1943" i="6"/>
  <c r="H1943" i="6"/>
  <c r="G1943" i="6"/>
  <c r="F1943" i="6"/>
  <c r="E1943" i="6"/>
  <c r="K1942" i="6"/>
  <c r="J1942" i="6"/>
  <c r="I1942" i="6"/>
  <c r="H1942" i="6"/>
  <c r="G1942" i="6"/>
  <c r="F1942" i="6"/>
  <c r="E1942" i="6"/>
  <c r="K1941" i="6"/>
  <c r="J1941" i="6"/>
  <c r="I1941" i="6"/>
  <c r="H1941" i="6"/>
  <c r="G1941" i="6"/>
  <c r="F1941" i="6"/>
  <c r="E1941" i="6"/>
  <c r="K1940" i="6"/>
  <c r="J1940" i="6"/>
  <c r="I1940" i="6"/>
  <c r="H1940" i="6"/>
  <c r="G1940" i="6"/>
  <c r="F1940" i="6"/>
  <c r="E1940" i="6"/>
  <c r="K1939" i="6"/>
  <c r="J1939" i="6"/>
  <c r="I1939" i="6"/>
  <c r="H1939" i="6"/>
  <c r="G1939" i="6"/>
  <c r="F1939" i="6"/>
  <c r="E1939" i="6"/>
  <c r="K1938" i="6"/>
  <c r="J1938" i="6"/>
  <c r="I1938" i="6"/>
  <c r="H1938" i="6"/>
  <c r="G1938" i="6"/>
  <c r="F1938" i="6"/>
  <c r="E1938" i="6"/>
  <c r="K1937" i="6"/>
  <c r="J1937" i="6"/>
  <c r="I1937" i="6"/>
  <c r="H1937" i="6"/>
  <c r="G1937" i="6"/>
  <c r="F1937" i="6"/>
  <c r="E1937" i="6"/>
  <c r="K1936" i="6"/>
  <c r="J1936" i="6"/>
  <c r="I1936" i="6"/>
  <c r="H1936" i="6"/>
  <c r="G1936" i="6"/>
  <c r="F1936" i="6"/>
  <c r="E1936" i="6"/>
  <c r="K1935" i="6"/>
  <c r="J1935" i="6"/>
  <c r="I1935" i="6"/>
  <c r="H1935" i="6"/>
  <c r="G1935" i="6"/>
  <c r="F1935" i="6"/>
  <c r="E1935" i="6"/>
  <c r="K1934" i="6"/>
  <c r="J1934" i="6"/>
  <c r="I1934" i="6"/>
  <c r="H1934" i="6"/>
  <c r="G1934" i="6"/>
  <c r="F1934" i="6"/>
  <c r="E1934" i="6"/>
  <c r="K1933" i="6"/>
  <c r="J1933" i="6"/>
  <c r="I1933" i="6"/>
  <c r="H1933" i="6"/>
  <c r="G1933" i="6"/>
  <c r="F1933" i="6"/>
  <c r="E1933" i="6"/>
  <c r="K1932" i="6"/>
  <c r="J1932" i="6"/>
  <c r="I1932" i="6"/>
  <c r="H1932" i="6"/>
  <c r="G1932" i="6"/>
  <c r="F1932" i="6"/>
  <c r="E1932" i="6"/>
  <c r="K1931" i="6"/>
  <c r="J1931" i="6"/>
  <c r="I1931" i="6"/>
  <c r="H1931" i="6"/>
  <c r="G1931" i="6"/>
  <c r="F1931" i="6"/>
  <c r="E1931" i="6"/>
  <c r="K1930" i="6"/>
  <c r="J1930" i="6"/>
  <c r="I1930" i="6"/>
  <c r="H1930" i="6"/>
  <c r="G1930" i="6"/>
  <c r="F1930" i="6"/>
  <c r="E1930" i="6"/>
  <c r="K1929" i="6"/>
  <c r="J1929" i="6"/>
  <c r="I1929" i="6"/>
  <c r="H1929" i="6"/>
  <c r="G1929" i="6"/>
  <c r="F1929" i="6"/>
  <c r="E1929" i="6"/>
  <c r="K1928" i="6"/>
  <c r="J1928" i="6"/>
  <c r="I1928" i="6"/>
  <c r="H1928" i="6"/>
  <c r="G1928" i="6"/>
  <c r="F1928" i="6"/>
  <c r="E1928" i="6"/>
  <c r="K1927" i="6"/>
  <c r="J1927" i="6"/>
  <c r="I1927" i="6"/>
  <c r="H1927" i="6"/>
  <c r="G1927" i="6"/>
  <c r="F1927" i="6"/>
  <c r="E1927" i="6"/>
  <c r="K1926" i="6"/>
  <c r="J1926" i="6"/>
  <c r="I1926" i="6"/>
  <c r="H1926" i="6"/>
  <c r="G1926" i="6"/>
  <c r="F1926" i="6"/>
  <c r="E1926" i="6"/>
  <c r="K1925" i="6"/>
  <c r="J1925" i="6"/>
  <c r="I1925" i="6"/>
  <c r="H1925" i="6"/>
  <c r="G1925" i="6"/>
  <c r="F1925" i="6"/>
  <c r="E1925" i="6"/>
  <c r="K1924" i="6"/>
  <c r="J1924" i="6"/>
  <c r="I1924" i="6"/>
  <c r="H1924" i="6"/>
  <c r="G1924" i="6"/>
  <c r="F1924" i="6"/>
  <c r="E1924" i="6"/>
  <c r="K1923" i="6"/>
  <c r="J1923" i="6"/>
  <c r="I1923" i="6"/>
  <c r="H1923" i="6"/>
  <c r="G1923" i="6"/>
  <c r="F1923" i="6"/>
  <c r="E1923" i="6"/>
  <c r="K1922" i="6"/>
  <c r="J1922" i="6"/>
  <c r="I1922" i="6"/>
  <c r="H1922" i="6"/>
  <c r="G1922" i="6"/>
  <c r="F1922" i="6"/>
  <c r="E1922" i="6"/>
  <c r="K1921" i="6"/>
  <c r="J1921" i="6"/>
  <c r="I1921" i="6"/>
  <c r="H1921" i="6"/>
  <c r="G1921" i="6"/>
  <c r="F1921" i="6"/>
  <c r="E1921" i="6"/>
  <c r="K1920" i="6"/>
  <c r="J1920" i="6"/>
  <c r="I1920" i="6"/>
  <c r="H1920" i="6"/>
  <c r="G1920" i="6"/>
  <c r="F1920" i="6"/>
  <c r="E1920" i="6"/>
  <c r="K1919" i="6"/>
  <c r="J1919" i="6"/>
  <c r="I1919" i="6"/>
  <c r="H1919" i="6"/>
  <c r="G1919" i="6"/>
  <c r="F1919" i="6"/>
  <c r="E1919" i="6"/>
  <c r="K1918" i="6"/>
  <c r="J1918" i="6"/>
  <c r="I1918" i="6"/>
  <c r="H1918" i="6"/>
  <c r="G1918" i="6"/>
  <c r="F1918" i="6"/>
  <c r="E1918" i="6"/>
  <c r="K1917" i="6"/>
  <c r="J1917" i="6"/>
  <c r="I1917" i="6"/>
  <c r="H1917" i="6"/>
  <c r="G1917" i="6"/>
  <c r="F1917" i="6"/>
  <c r="E1917" i="6"/>
  <c r="K1916" i="6"/>
  <c r="J1916" i="6"/>
  <c r="I1916" i="6"/>
  <c r="H1916" i="6"/>
  <c r="G1916" i="6"/>
  <c r="F1916" i="6"/>
  <c r="E1916" i="6"/>
  <c r="K1915" i="6"/>
  <c r="J1915" i="6"/>
  <c r="I1915" i="6"/>
  <c r="H1915" i="6"/>
  <c r="G1915" i="6"/>
  <c r="F1915" i="6"/>
  <c r="E1915" i="6"/>
  <c r="K1914" i="6"/>
  <c r="J1914" i="6"/>
  <c r="I1914" i="6"/>
  <c r="H1914" i="6"/>
  <c r="G1914" i="6"/>
  <c r="F1914" i="6"/>
  <c r="E1914" i="6"/>
  <c r="K1913" i="6"/>
  <c r="J1913" i="6"/>
  <c r="I1913" i="6"/>
  <c r="H1913" i="6"/>
  <c r="G1913" i="6"/>
  <c r="F1913" i="6"/>
  <c r="E1913" i="6"/>
  <c r="K1912" i="6"/>
  <c r="J1912" i="6"/>
  <c r="I1912" i="6"/>
  <c r="H1912" i="6"/>
  <c r="G1912" i="6"/>
  <c r="F1912" i="6"/>
  <c r="E1912" i="6"/>
  <c r="K1911" i="6"/>
  <c r="J1911" i="6"/>
  <c r="I1911" i="6"/>
  <c r="H1911" i="6"/>
  <c r="G1911" i="6"/>
  <c r="F1911" i="6"/>
  <c r="E1911" i="6"/>
  <c r="K1910" i="6"/>
  <c r="J1910" i="6"/>
  <c r="I1910" i="6"/>
  <c r="H1910" i="6"/>
  <c r="G1910" i="6"/>
  <c r="F1910" i="6"/>
  <c r="E1910" i="6"/>
  <c r="K1909" i="6"/>
  <c r="J1909" i="6"/>
  <c r="I1909" i="6"/>
  <c r="H1909" i="6"/>
  <c r="G1909" i="6"/>
  <c r="F1909" i="6"/>
  <c r="E1909" i="6"/>
  <c r="K1908" i="6"/>
  <c r="J1908" i="6"/>
  <c r="I1908" i="6"/>
  <c r="H1908" i="6"/>
  <c r="G1908" i="6"/>
  <c r="F1908" i="6"/>
  <c r="E1908" i="6"/>
  <c r="K1907" i="6"/>
  <c r="J1907" i="6"/>
  <c r="I1907" i="6"/>
  <c r="H1907" i="6"/>
  <c r="G1907" i="6"/>
  <c r="F1907" i="6"/>
  <c r="E1907" i="6"/>
  <c r="K1906" i="6"/>
  <c r="J1906" i="6"/>
  <c r="I1906" i="6"/>
  <c r="H1906" i="6"/>
  <c r="G1906" i="6"/>
  <c r="F1906" i="6"/>
  <c r="E1906" i="6"/>
  <c r="K1905" i="6"/>
  <c r="J1905" i="6"/>
  <c r="I1905" i="6"/>
  <c r="H1905" i="6"/>
  <c r="G1905" i="6"/>
  <c r="F1905" i="6"/>
  <c r="E1905" i="6"/>
  <c r="K1904" i="6"/>
  <c r="J1904" i="6"/>
  <c r="I1904" i="6"/>
  <c r="H1904" i="6"/>
  <c r="G1904" i="6"/>
  <c r="F1904" i="6"/>
  <c r="E1904" i="6"/>
  <c r="K1903" i="6"/>
  <c r="J1903" i="6"/>
  <c r="I1903" i="6"/>
  <c r="H1903" i="6"/>
  <c r="G1903" i="6"/>
  <c r="F1903" i="6"/>
  <c r="E1903" i="6"/>
  <c r="K1902" i="6"/>
  <c r="J1902" i="6"/>
  <c r="I1902" i="6"/>
  <c r="H1902" i="6"/>
  <c r="G1902" i="6"/>
  <c r="F1902" i="6"/>
  <c r="E1902" i="6"/>
  <c r="K1901" i="6"/>
  <c r="J1901" i="6"/>
  <c r="I1901" i="6"/>
  <c r="H1901" i="6"/>
  <c r="G1901" i="6"/>
  <c r="F1901" i="6"/>
  <c r="E1901" i="6"/>
  <c r="K1900" i="6"/>
  <c r="J1900" i="6"/>
  <c r="I1900" i="6"/>
  <c r="H1900" i="6"/>
  <c r="G1900" i="6"/>
  <c r="F1900" i="6"/>
  <c r="E1900" i="6"/>
  <c r="K1899" i="6"/>
  <c r="J1899" i="6"/>
  <c r="I1899" i="6"/>
  <c r="H1899" i="6"/>
  <c r="G1899" i="6"/>
  <c r="F1899" i="6"/>
  <c r="E1899" i="6"/>
  <c r="K1898" i="6"/>
  <c r="J1898" i="6"/>
  <c r="I1898" i="6"/>
  <c r="H1898" i="6"/>
  <c r="G1898" i="6"/>
  <c r="F1898" i="6"/>
  <c r="E1898" i="6"/>
  <c r="K1897" i="6"/>
  <c r="J1897" i="6"/>
  <c r="I1897" i="6"/>
  <c r="H1897" i="6"/>
  <c r="G1897" i="6"/>
  <c r="F1897" i="6"/>
  <c r="E1897" i="6"/>
  <c r="K1896" i="6"/>
  <c r="J1896" i="6"/>
  <c r="I1896" i="6"/>
  <c r="H1896" i="6"/>
  <c r="G1896" i="6"/>
  <c r="F1896" i="6"/>
  <c r="E1896" i="6"/>
  <c r="K1895" i="6"/>
  <c r="J1895" i="6"/>
  <c r="I1895" i="6"/>
  <c r="H1895" i="6"/>
  <c r="G1895" i="6"/>
  <c r="F1895" i="6"/>
  <c r="E1895" i="6"/>
  <c r="K1894" i="6"/>
  <c r="J1894" i="6"/>
  <c r="I1894" i="6"/>
  <c r="H1894" i="6"/>
  <c r="G1894" i="6"/>
  <c r="F1894" i="6"/>
  <c r="E1894" i="6"/>
  <c r="K1893" i="6"/>
  <c r="J1893" i="6"/>
  <c r="I1893" i="6"/>
  <c r="H1893" i="6"/>
  <c r="G1893" i="6"/>
  <c r="F1893" i="6"/>
  <c r="E1893" i="6"/>
  <c r="K1892" i="6"/>
  <c r="J1892" i="6"/>
  <c r="I1892" i="6"/>
  <c r="H1892" i="6"/>
  <c r="G1892" i="6"/>
  <c r="F1892" i="6"/>
  <c r="E1892" i="6"/>
  <c r="K1891" i="6"/>
  <c r="J1891" i="6"/>
  <c r="I1891" i="6"/>
  <c r="H1891" i="6"/>
  <c r="G1891" i="6"/>
  <c r="F1891" i="6"/>
  <c r="E1891" i="6"/>
  <c r="K1890" i="6"/>
  <c r="J1890" i="6"/>
  <c r="I1890" i="6"/>
  <c r="H1890" i="6"/>
  <c r="G1890" i="6"/>
  <c r="F1890" i="6"/>
  <c r="E1890" i="6"/>
  <c r="K1889" i="6"/>
  <c r="J1889" i="6"/>
  <c r="I1889" i="6"/>
  <c r="H1889" i="6"/>
  <c r="G1889" i="6"/>
  <c r="F1889" i="6"/>
  <c r="E1889" i="6"/>
  <c r="K1888" i="6"/>
  <c r="J1888" i="6"/>
  <c r="I1888" i="6"/>
  <c r="H1888" i="6"/>
  <c r="G1888" i="6"/>
  <c r="F1888" i="6"/>
  <c r="E1888" i="6"/>
  <c r="K1887" i="6"/>
  <c r="J1887" i="6"/>
  <c r="I1887" i="6"/>
  <c r="H1887" i="6"/>
  <c r="G1887" i="6"/>
  <c r="F1887" i="6"/>
  <c r="E1887" i="6"/>
  <c r="K1886" i="6"/>
  <c r="J1886" i="6"/>
  <c r="I1886" i="6"/>
  <c r="H1886" i="6"/>
  <c r="G1886" i="6"/>
  <c r="F1886" i="6"/>
  <c r="E1886" i="6"/>
  <c r="K1885" i="6"/>
  <c r="J1885" i="6"/>
  <c r="I1885" i="6"/>
  <c r="H1885" i="6"/>
  <c r="G1885" i="6"/>
  <c r="F1885" i="6"/>
  <c r="E1885" i="6"/>
  <c r="K1884" i="6"/>
  <c r="J1884" i="6"/>
  <c r="I1884" i="6"/>
  <c r="H1884" i="6"/>
  <c r="G1884" i="6"/>
  <c r="F1884" i="6"/>
  <c r="E1884" i="6"/>
  <c r="K1883" i="6"/>
  <c r="J1883" i="6"/>
  <c r="I1883" i="6"/>
  <c r="H1883" i="6"/>
  <c r="G1883" i="6"/>
  <c r="F1883" i="6"/>
  <c r="E1883" i="6"/>
  <c r="K1882" i="6"/>
  <c r="J1882" i="6"/>
  <c r="I1882" i="6"/>
  <c r="H1882" i="6"/>
  <c r="G1882" i="6"/>
  <c r="F1882" i="6"/>
  <c r="E1882" i="6"/>
  <c r="K1881" i="6"/>
  <c r="J1881" i="6"/>
  <c r="I1881" i="6"/>
  <c r="H1881" i="6"/>
  <c r="G1881" i="6"/>
  <c r="F1881" i="6"/>
  <c r="E1881" i="6"/>
  <c r="K1880" i="6"/>
  <c r="J1880" i="6"/>
  <c r="I1880" i="6"/>
  <c r="H1880" i="6"/>
  <c r="G1880" i="6"/>
  <c r="F1880" i="6"/>
  <c r="E1880" i="6"/>
  <c r="K1879" i="6"/>
  <c r="J1879" i="6"/>
  <c r="I1879" i="6"/>
  <c r="H1879" i="6"/>
  <c r="G1879" i="6"/>
  <c r="F1879" i="6"/>
  <c r="E1879" i="6"/>
  <c r="K1878" i="6"/>
  <c r="J1878" i="6"/>
  <c r="I1878" i="6"/>
  <c r="H1878" i="6"/>
  <c r="G1878" i="6"/>
  <c r="F1878" i="6"/>
  <c r="E1878" i="6"/>
  <c r="K1877" i="6"/>
  <c r="J1877" i="6"/>
  <c r="I1877" i="6"/>
  <c r="H1877" i="6"/>
  <c r="G1877" i="6"/>
  <c r="F1877" i="6"/>
  <c r="E1877" i="6"/>
  <c r="K1876" i="6"/>
  <c r="J1876" i="6"/>
  <c r="I1876" i="6"/>
  <c r="H1876" i="6"/>
  <c r="G1876" i="6"/>
  <c r="F1876" i="6"/>
  <c r="E1876" i="6"/>
  <c r="K1875" i="6"/>
  <c r="J1875" i="6"/>
  <c r="I1875" i="6"/>
  <c r="H1875" i="6"/>
  <c r="G1875" i="6"/>
  <c r="F1875" i="6"/>
  <c r="E1875" i="6"/>
  <c r="K1874" i="6"/>
  <c r="J1874" i="6"/>
  <c r="I1874" i="6"/>
  <c r="H1874" i="6"/>
  <c r="G1874" i="6"/>
  <c r="F1874" i="6"/>
  <c r="E1874" i="6"/>
  <c r="K1873" i="6"/>
  <c r="J1873" i="6"/>
  <c r="I1873" i="6"/>
  <c r="H1873" i="6"/>
  <c r="G1873" i="6"/>
  <c r="F1873" i="6"/>
  <c r="E1873" i="6"/>
  <c r="K1872" i="6"/>
  <c r="J1872" i="6"/>
  <c r="I1872" i="6"/>
  <c r="H1872" i="6"/>
  <c r="G1872" i="6"/>
  <c r="F1872" i="6"/>
  <c r="E1872" i="6"/>
  <c r="K1871" i="6"/>
  <c r="J1871" i="6"/>
  <c r="I1871" i="6"/>
  <c r="H1871" i="6"/>
  <c r="G1871" i="6"/>
  <c r="F1871" i="6"/>
  <c r="E1871" i="6"/>
  <c r="K1870" i="6"/>
  <c r="J1870" i="6"/>
  <c r="I1870" i="6"/>
  <c r="H1870" i="6"/>
  <c r="G1870" i="6"/>
  <c r="F1870" i="6"/>
  <c r="E1870" i="6"/>
  <c r="K1869" i="6"/>
  <c r="J1869" i="6"/>
  <c r="I1869" i="6"/>
  <c r="H1869" i="6"/>
  <c r="G1869" i="6"/>
  <c r="F1869" i="6"/>
  <c r="E1869" i="6"/>
  <c r="K1868" i="6"/>
  <c r="J1868" i="6"/>
  <c r="I1868" i="6"/>
  <c r="H1868" i="6"/>
  <c r="G1868" i="6"/>
  <c r="F1868" i="6"/>
  <c r="E1868" i="6"/>
  <c r="K1867" i="6"/>
  <c r="J1867" i="6"/>
  <c r="I1867" i="6"/>
  <c r="H1867" i="6"/>
  <c r="G1867" i="6"/>
  <c r="F1867" i="6"/>
  <c r="E1867" i="6"/>
  <c r="K1866" i="6"/>
  <c r="J1866" i="6"/>
  <c r="I1866" i="6"/>
  <c r="H1866" i="6"/>
  <c r="G1866" i="6"/>
  <c r="F1866" i="6"/>
  <c r="E1866" i="6"/>
  <c r="K1865" i="6"/>
  <c r="J1865" i="6"/>
  <c r="I1865" i="6"/>
  <c r="H1865" i="6"/>
  <c r="G1865" i="6"/>
  <c r="F1865" i="6"/>
  <c r="E1865" i="6"/>
  <c r="K1864" i="6"/>
  <c r="J1864" i="6"/>
  <c r="I1864" i="6"/>
  <c r="H1864" i="6"/>
  <c r="G1864" i="6"/>
  <c r="F1864" i="6"/>
  <c r="E1864" i="6"/>
  <c r="K1863" i="6"/>
  <c r="J1863" i="6"/>
  <c r="I1863" i="6"/>
  <c r="H1863" i="6"/>
  <c r="G1863" i="6"/>
  <c r="F1863" i="6"/>
  <c r="E1863" i="6"/>
  <c r="K1862" i="6"/>
  <c r="J1862" i="6"/>
  <c r="I1862" i="6"/>
  <c r="H1862" i="6"/>
  <c r="G1862" i="6"/>
  <c r="F1862" i="6"/>
  <c r="E1862" i="6"/>
  <c r="K1861" i="6"/>
  <c r="J1861" i="6"/>
  <c r="I1861" i="6"/>
  <c r="H1861" i="6"/>
  <c r="G1861" i="6"/>
  <c r="F1861" i="6"/>
  <c r="E1861" i="6"/>
  <c r="K1860" i="6"/>
  <c r="J1860" i="6"/>
  <c r="I1860" i="6"/>
  <c r="H1860" i="6"/>
  <c r="G1860" i="6"/>
  <c r="F1860" i="6"/>
  <c r="E1860" i="6"/>
  <c r="K1859" i="6"/>
  <c r="J1859" i="6"/>
  <c r="I1859" i="6"/>
  <c r="H1859" i="6"/>
  <c r="G1859" i="6"/>
  <c r="F1859" i="6"/>
  <c r="E1859" i="6"/>
  <c r="K1858" i="6"/>
  <c r="J1858" i="6"/>
  <c r="I1858" i="6"/>
  <c r="H1858" i="6"/>
  <c r="G1858" i="6"/>
  <c r="F1858" i="6"/>
  <c r="E1858" i="6"/>
  <c r="K1857" i="6"/>
  <c r="J1857" i="6"/>
  <c r="I1857" i="6"/>
  <c r="H1857" i="6"/>
  <c r="G1857" i="6"/>
  <c r="F1857" i="6"/>
  <c r="E1857" i="6"/>
  <c r="K1856" i="6"/>
  <c r="J1856" i="6"/>
  <c r="I1856" i="6"/>
  <c r="H1856" i="6"/>
  <c r="G1856" i="6"/>
  <c r="F1856" i="6"/>
  <c r="E1856" i="6"/>
  <c r="K1855" i="6"/>
  <c r="J1855" i="6"/>
  <c r="I1855" i="6"/>
  <c r="H1855" i="6"/>
  <c r="G1855" i="6"/>
  <c r="F1855" i="6"/>
  <c r="E1855" i="6"/>
  <c r="K1854" i="6"/>
  <c r="J1854" i="6"/>
  <c r="I1854" i="6"/>
  <c r="H1854" i="6"/>
  <c r="G1854" i="6"/>
  <c r="F1854" i="6"/>
  <c r="E1854" i="6"/>
  <c r="K1853" i="6"/>
  <c r="J1853" i="6"/>
  <c r="I1853" i="6"/>
  <c r="H1853" i="6"/>
  <c r="G1853" i="6"/>
  <c r="F1853" i="6"/>
  <c r="E1853" i="6"/>
  <c r="K1852" i="6"/>
  <c r="J1852" i="6"/>
  <c r="I1852" i="6"/>
  <c r="H1852" i="6"/>
  <c r="G1852" i="6"/>
  <c r="F1852" i="6"/>
  <c r="E1852" i="6"/>
  <c r="K1851" i="6"/>
  <c r="J1851" i="6"/>
  <c r="I1851" i="6"/>
  <c r="H1851" i="6"/>
  <c r="G1851" i="6"/>
  <c r="F1851" i="6"/>
  <c r="E1851" i="6"/>
  <c r="K1850" i="6"/>
  <c r="J1850" i="6"/>
  <c r="I1850" i="6"/>
  <c r="H1850" i="6"/>
  <c r="G1850" i="6"/>
  <c r="F1850" i="6"/>
  <c r="E1850" i="6"/>
  <c r="K1849" i="6"/>
  <c r="J1849" i="6"/>
  <c r="I1849" i="6"/>
  <c r="H1849" i="6"/>
  <c r="G1849" i="6"/>
  <c r="F1849" i="6"/>
  <c r="E1849" i="6"/>
  <c r="K1848" i="6"/>
  <c r="J1848" i="6"/>
  <c r="I1848" i="6"/>
  <c r="H1848" i="6"/>
  <c r="G1848" i="6"/>
  <c r="F1848" i="6"/>
  <c r="E1848" i="6"/>
  <c r="K1847" i="6"/>
  <c r="J1847" i="6"/>
  <c r="I1847" i="6"/>
  <c r="H1847" i="6"/>
  <c r="G1847" i="6"/>
  <c r="F1847" i="6"/>
  <c r="E1847" i="6"/>
  <c r="K1846" i="6"/>
  <c r="J1846" i="6"/>
  <c r="I1846" i="6"/>
  <c r="H1846" i="6"/>
  <c r="G1846" i="6"/>
  <c r="F1846" i="6"/>
  <c r="E1846" i="6"/>
  <c r="K1845" i="6"/>
  <c r="J1845" i="6"/>
  <c r="I1845" i="6"/>
  <c r="H1845" i="6"/>
  <c r="G1845" i="6"/>
  <c r="F1845" i="6"/>
  <c r="E1845" i="6"/>
  <c r="K1844" i="6"/>
  <c r="J1844" i="6"/>
  <c r="I1844" i="6"/>
  <c r="H1844" i="6"/>
  <c r="G1844" i="6"/>
  <c r="F1844" i="6"/>
  <c r="E1844" i="6"/>
  <c r="K1843" i="6"/>
  <c r="J1843" i="6"/>
  <c r="I1843" i="6"/>
  <c r="H1843" i="6"/>
  <c r="G1843" i="6"/>
  <c r="F1843" i="6"/>
  <c r="E1843" i="6"/>
  <c r="K1842" i="6"/>
  <c r="J1842" i="6"/>
  <c r="I1842" i="6"/>
  <c r="H1842" i="6"/>
  <c r="G1842" i="6"/>
  <c r="F1842" i="6"/>
  <c r="E1842" i="6"/>
  <c r="K1841" i="6"/>
  <c r="J1841" i="6"/>
  <c r="I1841" i="6"/>
  <c r="H1841" i="6"/>
  <c r="G1841" i="6"/>
  <c r="F1841" i="6"/>
  <c r="E1841" i="6"/>
  <c r="K1840" i="6"/>
  <c r="J1840" i="6"/>
  <c r="I1840" i="6"/>
  <c r="H1840" i="6"/>
  <c r="G1840" i="6"/>
  <c r="F1840" i="6"/>
  <c r="E1840" i="6"/>
  <c r="K1839" i="6"/>
  <c r="J1839" i="6"/>
  <c r="I1839" i="6"/>
  <c r="H1839" i="6"/>
  <c r="G1839" i="6"/>
  <c r="F1839" i="6"/>
  <c r="E1839" i="6"/>
  <c r="K1838" i="6"/>
  <c r="J1838" i="6"/>
  <c r="I1838" i="6"/>
  <c r="H1838" i="6"/>
  <c r="G1838" i="6"/>
  <c r="F1838" i="6"/>
  <c r="E1838" i="6"/>
  <c r="K1837" i="6"/>
  <c r="J1837" i="6"/>
  <c r="I1837" i="6"/>
  <c r="H1837" i="6"/>
  <c r="G1837" i="6"/>
  <c r="F1837" i="6"/>
  <c r="E1837" i="6"/>
  <c r="K1836" i="6"/>
  <c r="J1836" i="6"/>
  <c r="I1836" i="6"/>
  <c r="H1836" i="6"/>
  <c r="G1836" i="6"/>
  <c r="F1836" i="6"/>
  <c r="E1836" i="6"/>
  <c r="K1835" i="6"/>
  <c r="J1835" i="6"/>
  <c r="I1835" i="6"/>
  <c r="H1835" i="6"/>
  <c r="G1835" i="6"/>
  <c r="F1835" i="6"/>
  <c r="E1835" i="6"/>
  <c r="K1834" i="6"/>
  <c r="J1834" i="6"/>
  <c r="I1834" i="6"/>
  <c r="H1834" i="6"/>
  <c r="G1834" i="6"/>
  <c r="F1834" i="6"/>
  <c r="E1834" i="6"/>
  <c r="K1833" i="6"/>
  <c r="J1833" i="6"/>
  <c r="I1833" i="6"/>
  <c r="H1833" i="6"/>
  <c r="G1833" i="6"/>
  <c r="F1833" i="6"/>
  <c r="E1833" i="6"/>
  <c r="K1832" i="6"/>
  <c r="J1832" i="6"/>
  <c r="I1832" i="6"/>
  <c r="H1832" i="6"/>
  <c r="G1832" i="6"/>
  <c r="F1832" i="6"/>
  <c r="E1832" i="6"/>
  <c r="K1831" i="6"/>
  <c r="J1831" i="6"/>
  <c r="I1831" i="6"/>
  <c r="H1831" i="6"/>
  <c r="G1831" i="6"/>
  <c r="F1831" i="6"/>
  <c r="E1831" i="6"/>
  <c r="K1830" i="6"/>
  <c r="J1830" i="6"/>
  <c r="I1830" i="6"/>
  <c r="H1830" i="6"/>
  <c r="G1830" i="6"/>
  <c r="F1830" i="6"/>
  <c r="E1830" i="6"/>
  <c r="K1829" i="6"/>
  <c r="J1829" i="6"/>
  <c r="I1829" i="6"/>
  <c r="H1829" i="6"/>
  <c r="G1829" i="6"/>
  <c r="F1829" i="6"/>
  <c r="E1829" i="6"/>
  <c r="K1828" i="6"/>
  <c r="J1828" i="6"/>
  <c r="I1828" i="6"/>
  <c r="H1828" i="6"/>
  <c r="G1828" i="6"/>
  <c r="F1828" i="6"/>
  <c r="E1828" i="6"/>
  <c r="K1827" i="6"/>
  <c r="J1827" i="6"/>
  <c r="I1827" i="6"/>
  <c r="H1827" i="6"/>
  <c r="G1827" i="6"/>
  <c r="F1827" i="6"/>
  <c r="E1827" i="6"/>
  <c r="K1826" i="6"/>
  <c r="J1826" i="6"/>
  <c r="I1826" i="6"/>
  <c r="H1826" i="6"/>
  <c r="G1826" i="6"/>
  <c r="F1826" i="6"/>
  <c r="E1826" i="6"/>
  <c r="K1825" i="6"/>
  <c r="J1825" i="6"/>
  <c r="I1825" i="6"/>
  <c r="H1825" i="6"/>
  <c r="G1825" i="6"/>
  <c r="F1825" i="6"/>
  <c r="E1825" i="6"/>
  <c r="K1824" i="6"/>
  <c r="J1824" i="6"/>
  <c r="I1824" i="6"/>
  <c r="H1824" i="6"/>
  <c r="G1824" i="6"/>
  <c r="F1824" i="6"/>
  <c r="E1824" i="6"/>
  <c r="K1823" i="6"/>
  <c r="J1823" i="6"/>
  <c r="I1823" i="6"/>
  <c r="H1823" i="6"/>
  <c r="G1823" i="6"/>
  <c r="F1823" i="6"/>
  <c r="E1823" i="6"/>
  <c r="K1822" i="6"/>
  <c r="J1822" i="6"/>
  <c r="I1822" i="6"/>
  <c r="H1822" i="6"/>
  <c r="G1822" i="6"/>
  <c r="F1822" i="6"/>
  <c r="E1822" i="6"/>
  <c r="K1821" i="6"/>
  <c r="J1821" i="6"/>
  <c r="I1821" i="6"/>
  <c r="H1821" i="6"/>
  <c r="G1821" i="6"/>
  <c r="F1821" i="6"/>
  <c r="E1821" i="6"/>
  <c r="K1820" i="6"/>
  <c r="J1820" i="6"/>
  <c r="I1820" i="6"/>
  <c r="H1820" i="6"/>
  <c r="G1820" i="6"/>
  <c r="F1820" i="6"/>
  <c r="E1820" i="6"/>
  <c r="K1819" i="6"/>
  <c r="J1819" i="6"/>
  <c r="I1819" i="6"/>
  <c r="H1819" i="6"/>
  <c r="G1819" i="6"/>
  <c r="F1819" i="6"/>
  <c r="E1819" i="6"/>
  <c r="K1818" i="6"/>
  <c r="J1818" i="6"/>
  <c r="I1818" i="6"/>
  <c r="H1818" i="6"/>
  <c r="G1818" i="6"/>
  <c r="F1818" i="6"/>
  <c r="E1818" i="6"/>
  <c r="K1817" i="6"/>
  <c r="J1817" i="6"/>
  <c r="I1817" i="6"/>
  <c r="H1817" i="6"/>
  <c r="G1817" i="6"/>
  <c r="F1817" i="6"/>
  <c r="E1817" i="6"/>
  <c r="K1816" i="6"/>
  <c r="J1816" i="6"/>
  <c r="I1816" i="6"/>
  <c r="H1816" i="6"/>
  <c r="G1816" i="6"/>
  <c r="F1816" i="6"/>
  <c r="E1816" i="6"/>
  <c r="K1815" i="6"/>
  <c r="J1815" i="6"/>
  <c r="I1815" i="6"/>
  <c r="H1815" i="6"/>
  <c r="G1815" i="6"/>
  <c r="F1815" i="6"/>
  <c r="E1815" i="6"/>
  <c r="K1814" i="6"/>
  <c r="J1814" i="6"/>
  <c r="I1814" i="6"/>
  <c r="H1814" i="6"/>
  <c r="G1814" i="6"/>
  <c r="F1814" i="6"/>
  <c r="E1814" i="6"/>
  <c r="K1813" i="6"/>
  <c r="J1813" i="6"/>
  <c r="I1813" i="6"/>
  <c r="H1813" i="6"/>
  <c r="G1813" i="6"/>
  <c r="F1813" i="6"/>
  <c r="E1813" i="6"/>
  <c r="K1812" i="6"/>
  <c r="J1812" i="6"/>
  <c r="I1812" i="6"/>
  <c r="H1812" i="6"/>
  <c r="G1812" i="6"/>
  <c r="F1812" i="6"/>
  <c r="E1812" i="6"/>
  <c r="K1811" i="6"/>
  <c r="J1811" i="6"/>
  <c r="I1811" i="6"/>
  <c r="H1811" i="6"/>
  <c r="G1811" i="6"/>
  <c r="F1811" i="6"/>
  <c r="E1811" i="6"/>
  <c r="K1810" i="6"/>
  <c r="J1810" i="6"/>
  <c r="I1810" i="6"/>
  <c r="H1810" i="6"/>
  <c r="G1810" i="6"/>
  <c r="F1810" i="6"/>
  <c r="E1810" i="6"/>
  <c r="K1809" i="6"/>
  <c r="J1809" i="6"/>
  <c r="I1809" i="6"/>
  <c r="H1809" i="6"/>
  <c r="G1809" i="6"/>
  <c r="F1809" i="6"/>
  <c r="E1809" i="6"/>
  <c r="K1808" i="6"/>
  <c r="J1808" i="6"/>
  <c r="I1808" i="6"/>
  <c r="H1808" i="6"/>
  <c r="G1808" i="6"/>
  <c r="F1808" i="6"/>
  <c r="E1808" i="6"/>
  <c r="K1807" i="6"/>
  <c r="J1807" i="6"/>
  <c r="I1807" i="6"/>
  <c r="H1807" i="6"/>
  <c r="G1807" i="6"/>
  <c r="F1807" i="6"/>
  <c r="E1807" i="6"/>
  <c r="K1806" i="6"/>
  <c r="J1806" i="6"/>
  <c r="I1806" i="6"/>
  <c r="H1806" i="6"/>
  <c r="G1806" i="6"/>
  <c r="F1806" i="6"/>
  <c r="E1806" i="6"/>
  <c r="K1805" i="6"/>
  <c r="J1805" i="6"/>
  <c r="I1805" i="6"/>
  <c r="H1805" i="6"/>
  <c r="G1805" i="6"/>
  <c r="F1805" i="6"/>
  <c r="E1805" i="6"/>
  <c r="K1804" i="6"/>
  <c r="J1804" i="6"/>
  <c r="I1804" i="6"/>
  <c r="H1804" i="6"/>
  <c r="G1804" i="6"/>
  <c r="F1804" i="6"/>
  <c r="E1804" i="6"/>
  <c r="K1803" i="6"/>
  <c r="J1803" i="6"/>
  <c r="I1803" i="6"/>
  <c r="H1803" i="6"/>
  <c r="G1803" i="6"/>
  <c r="F1803" i="6"/>
  <c r="E1803" i="6"/>
  <c r="K1802" i="6"/>
  <c r="J1802" i="6"/>
  <c r="I1802" i="6"/>
  <c r="H1802" i="6"/>
  <c r="G1802" i="6"/>
  <c r="F1802" i="6"/>
  <c r="E1802" i="6"/>
  <c r="K1801" i="6"/>
  <c r="J1801" i="6"/>
  <c r="I1801" i="6"/>
  <c r="H1801" i="6"/>
  <c r="G1801" i="6"/>
  <c r="F1801" i="6"/>
  <c r="E1801" i="6"/>
  <c r="K1800" i="6"/>
  <c r="J1800" i="6"/>
  <c r="I1800" i="6"/>
  <c r="H1800" i="6"/>
  <c r="G1800" i="6"/>
  <c r="F1800" i="6"/>
  <c r="E1800" i="6"/>
  <c r="K1799" i="6"/>
  <c r="J1799" i="6"/>
  <c r="I1799" i="6"/>
  <c r="H1799" i="6"/>
  <c r="G1799" i="6"/>
  <c r="F1799" i="6"/>
  <c r="E1799" i="6"/>
  <c r="K1798" i="6"/>
  <c r="J1798" i="6"/>
  <c r="I1798" i="6"/>
  <c r="H1798" i="6"/>
  <c r="G1798" i="6"/>
  <c r="F1798" i="6"/>
  <c r="E1798" i="6"/>
  <c r="K1797" i="6"/>
  <c r="J1797" i="6"/>
  <c r="I1797" i="6"/>
  <c r="H1797" i="6"/>
  <c r="G1797" i="6"/>
  <c r="F1797" i="6"/>
  <c r="E1797" i="6"/>
  <c r="K1796" i="6"/>
  <c r="J1796" i="6"/>
  <c r="I1796" i="6"/>
  <c r="H1796" i="6"/>
  <c r="G1796" i="6"/>
  <c r="F1796" i="6"/>
  <c r="E1796" i="6"/>
  <c r="K1795" i="6"/>
  <c r="J1795" i="6"/>
  <c r="I1795" i="6"/>
  <c r="H1795" i="6"/>
  <c r="G1795" i="6"/>
  <c r="F1795" i="6"/>
  <c r="E1795" i="6"/>
  <c r="K1794" i="6"/>
  <c r="J1794" i="6"/>
  <c r="I1794" i="6"/>
  <c r="H1794" i="6"/>
  <c r="G1794" i="6"/>
  <c r="F1794" i="6"/>
  <c r="E1794" i="6"/>
  <c r="K1793" i="6"/>
  <c r="J1793" i="6"/>
  <c r="I1793" i="6"/>
  <c r="H1793" i="6"/>
  <c r="G1793" i="6"/>
  <c r="F1793" i="6"/>
  <c r="E1793" i="6"/>
  <c r="K1792" i="6"/>
  <c r="J1792" i="6"/>
  <c r="I1792" i="6"/>
  <c r="H1792" i="6"/>
  <c r="G1792" i="6"/>
  <c r="F1792" i="6"/>
  <c r="E1792" i="6"/>
  <c r="K1791" i="6"/>
  <c r="J1791" i="6"/>
  <c r="I1791" i="6"/>
  <c r="H1791" i="6"/>
  <c r="G1791" i="6"/>
  <c r="F1791" i="6"/>
  <c r="E1791" i="6"/>
  <c r="K1790" i="6"/>
  <c r="J1790" i="6"/>
  <c r="I1790" i="6"/>
  <c r="H1790" i="6"/>
  <c r="G1790" i="6"/>
  <c r="F1790" i="6"/>
  <c r="E1790" i="6"/>
  <c r="K1789" i="6"/>
  <c r="J1789" i="6"/>
  <c r="I1789" i="6"/>
  <c r="H1789" i="6"/>
  <c r="G1789" i="6"/>
  <c r="F1789" i="6"/>
  <c r="E1789" i="6"/>
  <c r="K1788" i="6"/>
  <c r="J1788" i="6"/>
  <c r="I1788" i="6"/>
  <c r="H1788" i="6"/>
  <c r="G1788" i="6"/>
  <c r="F1788" i="6"/>
  <c r="E1788" i="6"/>
  <c r="K1787" i="6"/>
  <c r="J1787" i="6"/>
  <c r="I1787" i="6"/>
  <c r="H1787" i="6"/>
  <c r="G1787" i="6"/>
  <c r="F1787" i="6"/>
  <c r="E1787" i="6"/>
  <c r="K1786" i="6"/>
  <c r="J1786" i="6"/>
  <c r="I1786" i="6"/>
  <c r="H1786" i="6"/>
  <c r="G1786" i="6"/>
  <c r="F1786" i="6"/>
  <c r="E1786" i="6"/>
  <c r="K1785" i="6"/>
  <c r="J1785" i="6"/>
  <c r="I1785" i="6"/>
  <c r="H1785" i="6"/>
  <c r="G1785" i="6"/>
  <c r="F1785" i="6"/>
  <c r="E1785" i="6"/>
  <c r="K1784" i="6"/>
  <c r="J1784" i="6"/>
  <c r="I1784" i="6"/>
  <c r="H1784" i="6"/>
  <c r="G1784" i="6"/>
  <c r="F1784" i="6"/>
  <c r="E1784" i="6"/>
  <c r="K1783" i="6"/>
  <c r="J1783" i="6"/>
  <c r="I1783" i="6"/>
  <c r="H1783" i="6"/>
  <c r="G1783" i="6"/>
  <c r="F1783" i="6"/>
  <c r="E1783" i="6"/>
  <c r="K1782" i="6"/>
  <c r="J1782" i="6"/>
  <c r="I1782" i="6"/>
  <c r="H1782" i="6"/>
  <c r="G1782" i="6"/>
  <c r="F1782" i="6"/>
  <c r="E1782" i="6"/>
  <c r="K1781" i="6"/>
  <c r="J1781" i="6"/>
  <c r="I1781" i="6"/>
  <c r="H1781" i="6"/>
  <c r="G1781" i="6"/>
  <c r="F1781" i="6"/>
  <c r="E1781" i="6"/>
  <c r="K1780" i="6"/>
  <c r="J1780" i="6"/>
  <c r="I1780" i="6"/>
  <c r="H1780" i="6"/>
  <c r="G1780" i="6"/>
  <c r="F1780" i="6"/>
  <c r="E1780" i="6"/>
  <c r="K1779" i="6"/>
  <c r="J1779" i="6"/>
  <c r="I1779" i="6"/>
  <c r="H1779" i="6"/>
  <c r="G1779" i="6"/>
  <c r="F1779" i="6"/>
  <c r="E1779" i="6"/>
  <c r="K1778" i="6"/>
  <c r="J1778" i="6"/>
  <c r="I1778" i="6"/>
  <c r="H1778" i="6"/>
  <c r="G1778" i="6"/>
  <c r="F1778" i="6"/>
  <c r="E1778" i="6"/>
  <c r="K1777" i="6"/>
  <c r="J1777" i="6"/>
  <c r="I1777" i="6"/>
  <c r="H1777" i="6"/>
  <c r="G1777" i="6"/>
  <c r="F1777" i="6"/>
  <c r="E1777" i="6"/>
  <c r="K1776" i="6"/>
  <c r="J1776" i="6"/>
  <c r="I1776" i="6"/>
  <c r="H1776" i="6"/>
  <c r="G1776" i="6"/>
  <c r="F1776" i="6"/>
  <c r="E1776" i="6"/>
  <c r="K1775" i="6"/>
  <c r="J1775" i="6"/>
  <c r="I1775" i="6"/>
  <c r="H1775" i="6"/>
  <c r="G1775" i="6"/>
  <c r="F1775" i="6"/>
  <c r="E1775" i="6"/>
  <c r="K1774" i="6"/>
  <c r="J1774" i="6"/>
  <c r="I1774" i="6"/>
  <c r="H1774" i="6"/>
  <c r="G1774" i="6"/>
  <c r="F1774" i="6"/>
  <c r="E1774" i="6"/>
  <c r="K1773" i="6"/>
  <c r="J1773" i="6"/>
  <c r="I1773" i="6"/>
  <c r="H1773" i="6"/>
  <c r="G1773" i="6"/>
  <c r="F1773" i="6"/>
  <c r="E1773" i="6"/>
  <c r="K1772" i="6"/>
  <c r="J1772" i="6"/>
  <c r="I1772" i="6"/>
  <c r="H1772" i="6"/>
  <c r="G1772" i="6"/>
  <c r="F1772" i="6"/>
  <c r="E1772" i="6"/>
  <c r="K1771" i="6"/>
  <c r="J1771" i="6"/>
  <c r="I1771" i="6"/>
  <c r="H1771" i="6"/>
  <c r="G1771" i="6"/>
  <c r="F1771" i="6"/>
  <c r="E1771" i="6"/>
  <c r="K1770" i="6"/>
  <c r="J1770" i="6"/>
  <c r="I1770" i="6"/>
  <c r="H1770" i="6"/>
  <c r="G1770" i="6"/>
  <c r="F1770" i="6"/>
  <c r="E1770" i="6"/>
  <c r="K1769" i="6"/>
  <c r="J1769" i="6"/>
  <c r="I1769" i="6"/>
  <c r="H1769" i="6"/>
  <c r="G1769" i="6"/>
  <c r="F1769" i="6"/>
  <c r="E1769" i="6"/>
  <c r="K1768" i="6"/>
  <c r="J1768" i="6"/>
  <c r="I1768" i="6"/>
  <c r="H1768" i="6"/>
  <c r="G1768" i="6"/>
  <c r="F1768" i="6"/>
  <c r="E1768" i="6"/>
  <c r="K1767" i="6"/>
  <c r="J1767" i="6"/>
  <c r="I1767" i="6"/>
  <c r="H1767" i="6"/>
  <c r="G1767" i="6"/>
  <c r="F1767" i="6"/>
  <c r="E1767" i="6"/>
  <c r="K1766" i="6"/>
  <c r="J1766" i="6"/>
  <c r="I1766" i="6"/>
  <c r="H1766" i="6"/>
  <c r="G1766" i="6"/>
  <c r="F1766" i="6"/>
  <c r="E1766" i="6"/>
  <c r="K1765" i="6"/>
  <c r="J1765" i="6"/>
  <c r="I1765" i="6"/>
  <c r="H1765" i="6"/>
  <c r="G1765" i="6"/>
  <c r="F1765" i="6"/>
  <c r="E1765" i="6"/>
  <c r="K1764" i="6"/>
  <c r="J1764" i="6"/>
  <c r="I1764" i="6"/>
  <c r="H1764" i="6"/>
  <c r="G1764" i="6"/>
  <c r="F1764" i="6"/>
  <c r="E1764" i="6"/>
  <c r="K1763" i="6"/>
  <c r="J1763" i="6"/>
  <c r="I1763" i="6"/>
  <c r="H1763" i="6"/>
  <c r="G1763" i="6"/>
  <c r="F1763" i="6"/>
  <c r="E1763" i="6"/>
  <c r="K1762" i="6"/>
  <c r="J1762" i="6"/>
  <c r="I1762" i="6"/>
  <c r="H1762" i="6"/>
  <c r="G1762" i="6"/>
  <c r="F1762" i="6"/>
  <c r="E1762" i="6"/>
  <c r="K1761" i="6"/>
  <c r="J1761" i="6"/>
  <c r="I1761" i="6"/>
  <c r="H1761" i="6"/>
  <c r="G1761" i="6"/>
  <c r="F1761" i="6"/>
  <c r="E1761" i="6"/>
  <c r="K1760" i="6"/>
  <c r="J1760" i="6"/>
  <c r="I1760" i="6"/>
  <c r="H1760" i="6"/>
  <c r="G1760" i="6"/>
  <c r="F1760" i="6"/>
  <c r="E1760" i="6"/>
  <c r="K1759" i="6"/>
  <c r="J1759" i="6"/>
  <c r="I1759" i="6"/>
  <c r="H1759" i="6"/>
  <c r="G1759" i="6"/>
  <c r="F1759" i="6"/>
  <c r="E1759" i="6"/>
  <c r="K1758" i="6"/>
  <c r="J1758" i="6"/>
  <c r="I1758" i="6"/>
  <c r="H1758" i="6"/>
  <c r="G1758" i="6"/>
  <c r="F1758" i="6"/>
  <c r="E1758" i="6"/>
  <c r="K1757" i="6"/>
  <c r="J1757" i="6"/>
  <c r="I1757" i="6"/>
  <c r="H1757" i="6"/>
  <c r="G1757" i="6"/>
  <c r="F1757" i="6"/>
  <c r="E1757" i="6"/>
  <c r="K1756" i="6"/>
  <c r="J1756" i="6"/>
  <c r="I1756" i="6"/>
  <c r="H1756" i="6"/>
  <c r="G1756" i="6"/>
  <c r="F1756" i="6"/>
  <c r="E1756" i="6"/>
  <c r="K1755" i="6"/>
  <c r="J1755" i="6"/>
  <c r="I1755" i="6"/>
  <c r="H1755" i="6"/>
  <c r="G1755" i="6"/>
  <c r="F1755" i="6"/>
  <c r="E1755" i="6"/>
  <c r="K1754" i="6"/>
  <c r="J1754" i="6"/>
  <c r="I1754" i="6"/>
  <c r="H1754" i="6"/>
  <c r="G1754" i="6"/>
  <c r="F1754" i="6"/>
  <c r="E1754" i="6"/>
  <c r="K1753" i="6"/>
  <c r="J1753" i="6"/>
  <c r="I1753" i="6"/>
  <c r="H1753" i="6"/>
  <c r="G1753" i="6"/>
  <c r="F1753" i="6"/>
  <c r="E1753" i="6"/>
  <c r="K1752" i="6"/>
  <c r="J1752" i="6"/>
  <c r="I1752" i="6"/>
  <c r="H1752" i="6"/>
  <c r="G1752" i="6"/>
  <c r="F1752" i="6"/>
  <c r="E1752" i="6"/>
  <c r="K1751" i="6"/>
  <c r="J1751" i="6"/>
  <c r="I1751" i="6"/>
  <c r="H1751" i="6"/>
  <c r="G1751" i="6"/>
  <c r="F1751" i="6"/>
  <c r="E1751" i="6"/>
  <c r="K1750" i="6"/>
  <c r="J1750" i="6"/>
  <c r="I1750" i="6"/>
  <c r="H1750" i="6"/>
  <c r="G1750" i="6"/>
  <c r="F1750" i="6"/>
  <c r="E1750" i="6"/>
  <c r="K1749" i="6"/>
  <c r="J1749" i="6"/>
  <c r="I1749" i="6"/>
  <c r="H1749" i="6"/>
  <c r="G1749" i="6"/>
  <c r="F1749" i="6"/>
  <c r="E1749" i="6"/>
  <c r="K1748" i="6"/>
  <c r="J1748" i="6"/>
  <c r="I1748" i="6"/>
  <c r="H1748" i="6"/>
  <c r="G1748" i="6"/>
  <c r="F1748" i="6"/>
  <c r="E1748" i="6"/>
  <c r="K1747" i="6"/>
  <c r="J1747" i="6"/>
  <c r="I1747" i="6"/>
  <c r="H1747" i="6"/>
  <c r="G1747" i="6"/>
  <c r="F1747" i="6"/>
  <c r="E1747" i="6"/>
  <c r="K1746" i="6"/>
  <c r="J1746" i="6"/>
  <c r="I1746" i="6"/>
  <c r="H1746" i="6"/>
  <c r="G1746" i="6"/>
  <c r="F1746" i="6"/>
  <c r="E1746" i="6"/>
  <c r="K1745" i="6"/>
  <c r="J1745" i="6"/>
  <c r="I1745" i="6"/>
  <c r="H1745" i="6"/>
  <c r="G1745" i="6"/>
  <c r="F1745" i="6"/>
  <c r="E1745" i="6"/>
  <c r="K1744" i="6"/>
  <c r="J1744" i="6"/>
  <c r="I1744" i="6"/>
  <c r="H1744" i="6"/>
  <c r="G1744" i="6"/>
  <c r="F1744" i="6"/>
  <c r="E1744" i="6"/>
  <c r="K1743" i="6"/>
  <c r="J1743" i="6"/>
  <c r="I1743" i="6"/>
  <c r="H1743" i="6"/>
  <c r="G1743" i="6"/>
  <c r="F1743" i="6"/>
  <c r="E1743" i="6"/>
  <c r="K1742" i="6"/>
  <c r="J1742" i="6"/>
  <c r="I1742" i="6"/>
  <c r="H1742" i="6"/>
  <c r="G1742" i="6"/>
  <c r="F1742" i="6"/>
  <c r="E1742" i="6"/>
  <c r="K1741" i="6"/>
  <c r="J1741" i="6"/>
  <c r="I1741" i="6"/>
  <c r="H1741" i="6"/>
  <c r="G1741" i="6"/>
  <c r="F1741" i="6"/>
  <c r="E1741" i="6"/>
  <c r="K1740" i="6"/>
  <c r="J1740" i="6"/>
  <c r="I1740" i="6"/>
  <c r="H1740" i="6"/>
  <c r="G1740" i="6"/>
  <c r="F1740" i="6"/>
  <c r="E1740" i="6"/>
  <c r="K1739" i="6"/>
  <c r="J1739" i="6"/>
  <c r="I1739" i="6"/>
  <c r="H1739" i="6"/>
  <c r="G1739" i="6"/>
  <c r="F1739" i="6"/>
  <c r="E1739" i="6"/>
  <c r="K1738" i="6"/>
  <c r="J1738" i="6"/>
  <c r="I1738" i="6"/>
  <c r="H1738" i="6"/>
  <c r="G1738" i="6"/>
  <c r="F1738" i="6"/>
  <c r="E1738" i="6"/>
  <c r="K1737" i="6"/>
  <c r="J1737" i="6"/>
  <c r="I1737" i="6"/>
  <c r="H1737" i="6"/>
  <c r="G1737" i="6"/>
  <c r="F1737" i="6"/>
  <c r="E1737" i="6"/>
  <c r="K1736" i="6"/>
  <c r="J1736" i="6"/>
  <c r="I1736" i="6"/>
  <c r="H1736" i="6"/>
  <c r="G1736" i="6"/>
  <c r="F1736" i="6"/>
  <c r="E1736" i="6"/>
  <c r="K1735" i="6"/>
  <c r="J1735" i="6"/>
  <c r="I1735" i="6"/>
  <c r="H1735" i="6"/>
  <c r="G1735" i="6"/>
  <c r="F1735" i="6"/>
  <c r="E1735" i="6"/>
  <c r="K1734" i="6"/>
  <c r="J1734" i="6"/>
  <c r="I1734" i="6"/>
  <c r="H1734" i="6"/>
  <c r="G1734" i="6"/>
  <c r="F1734" i="6"/>
  <c r="E1734" i="6"/>
  <c r="K1733" i="6"/>
  <c r="J1733" i="6"/>
  <c r="I1733" i="6"/>
  <c r="H1733" i="6"/>
  <c r="G1733" i="6"/>
  <c r="F1733" i="6"/>
  <c r="E1733" i="6"/>
  <c r="K1732" i="6"/>
  <c r="J1732" i="6"/>
  <c r="I1732" i="6"/>
  <c r="H1732" i="6"/>
  <c r="G1732" i="6"/>
  <c r="F1732" i="6"/>
  <c r="E1732" i="6"/>
  <c r="K1731" i="6"/>
  <c r="J1731" i="6"/>
  <c r="I1731" i="6"/>
  <c r="H1731" i="6"/>
  <c r="G1731" i="6"/>
  <c r="F1731" i="6"/>
  <c r="E1731" i="6"/>
  <c r="K1730" i="6"/>
  <c r="J1730" i="6"/>
  <c r="I1730" i="6"/>
  <c r="H1730" i="6"/>
  <c r="G1730" i="6"/>
  <c r="F1730" i="6"/>
  <c r="E1730" i="6"/>
  <c r="K1729" i="6"/>
  <c r="J1729" i="6"/>
  <c r="I1729" i="6"/>
  <c r="H1729" i="6"/>
  <c r="G1729" i="6"/>
  <c r="F1729" i="6"/>
  <c r="E1729" i="6"/>
  <c r="K1728" i="6"/>
  <c r="J1728" i="6"/>
  <c r="I1728" i="6"/>
  <c r="H1728" i="6"/>
  <c r="G1728" i="6"/>
  <c r="F1728" i="6"/>
  <c r="E1728" i="6"/>
  <c r="K1727" i="6"/>
  <c r="J1727" i="6"/>
  <c r="I1727" i="6"/>
  <c r="H1727" i="6"/>
  <c r="G1727" i="6"/>
  <c r="F1727" i="6"/>
  <c r="E1727" i="6"/>
  <c r="K1726" i="6"/>
  <c r="J1726" i="6"/>
  <c r="I1726" i="6"/>
  <c r="H1726" i="6"/>
  <c r="G1726" i="6"/>
  <c r="F1726" i="6"/>
  <c r="E1726" i="6"/>
  <c r="K1725" i="6"/>
  <c r="J1725" i="6"/>
  <c r="I1725" i="6"/>
  <c r="H1725" i="6"/>
  <c r="G1725" i="6"/>
  <c r="F1725" i="6"/>
  <c r="E1725" i="6"/>
  <c r="K1724" i="6"/>
  <c r="J1724" i="6"/>
  <c r="I1724" i="6"/>
  <c r="H1724" i="6"/>
  <c r="G1724" i="6"/>
  <c r="F1724" i="6"/>
  <c r="E1724" i="6"/>
  <c r="K1723" i="6"/>
  <c r="J1723" i="6"/>
  <c r="I1723" i="6"/>
  <c r="H1723" i="6"/>
  <c r="G1723" i="6"/>
  <c r="F1723" i="6"/>
  <c r="E1723" i="6"/>
  <c r="K1722" i="6"/>
  <c r="J1722" i="6"/>
  <c r="I1722" i="6"/>
  <c r="H1722" i="6"/>
  <c r="G1722" i="6"/>
  <c r="F1722" i="6"/>
  <c r="E1722" i="6"/>
  <c r="K1721" i="6"/>
  <c r="J1721" i="6"/>
  <c r="I1721" i="6"/>
  <c r="H1721" i="6"/>
  <c r="G1721" i="6"/>
  <c r="F1721" i="6"/>
  <c r="E1721" i="6"/>
  <c r="K1720" i="6"/>
  <c r="J1720" i="6"/>
  <c r="I1720" i="6"/>
  <c r="H1720" i="6"/>
  <c r="G1720" i="6"/>
  <c r="F1720" i="6"/>
  <c r="E1720" i="6"/>
  <c r="K1719" i="6"/>
  <c r="J1719" i="6"/>
  <c r="I1719" i="6"/>
  <c r="H1719" i="6"/>
  <c r="G1719" i="6"/>
  <c r="F1719" i="6"/>
  <c r="E1719" i="6"/>
  <c r="K1718" i="6"/>
  <c r="J1718" i="6"/>
  <c r="I1718" i="6"/>
  <c r="H1718" i="6"/>
  <c r="G1718" i="6"/>
  <c r="F1718" i="6"/>
  <c r="E1718" i="6"/>
  <c r="K1717" i="6"/>
  <c r="J1717" i="6"/>
  <c r="I1717" i="6"/>
  <c r="H1717" i="6"/>
  <c r="G1717" i="6"/>
  <c r="F1717" i="6"/>
  <c r="E1717" i="6"/>
  <c r="K1716" i="6"/>
  <c r="J1716" i="6"/>
  <c r="I1716" i="6"/>
  <c r="H1716" i="6"/>
  <c r="G1716" i="6"/>
  <c r="F1716" i="6"/>
  <c r="E1716" i="6"/>
  <c r="K1715" i="6"/>
  <c r="J1715" i="6"/>
  <c r="I1715" i="6"/>
  <c r="H1715" i="6"/>
  <c r="G1715" i="6"/>
  <c r="F1715" i="6"/>
  <c r="E1715" i="6"/>
  <c r="K1714" i="6"/>
  <c r="J1714" i="6"/>
  <c r="I1714" i="6"/>
  <c r="H1714" i="6"/>
  <c r="G1714" i="6"/>
  <c r="F1714" i="6"/>
  <c r="E1714" i="6"/>
  <c r="K1713" i="6"/>
  <c r="J1713" i="6"/>
  <c r="I1713" i="6"/>
  <c r="H1713" i="6"/>
  <c r="G1713" i="6"/>
  <c r="F1713" i="6"/>
  <c r="E1713" i="6"/>
  <c r="K1712" i="6"/>
  <c r="J1712" i="6"/>
  <c r="I1712" i="6"/>
  <c r="H1712" i="6"/>
  <c r="G1712" i="6"/>
  <c r="F1712" i="6"/>
  <c r="E1712" i="6"/>
  <c r="K1711" i="6"/>
  <c r="J1711" i="6"/>
  <c r="I1711" i="6"/>
  <c r="H1711" i="6"/>
  <c r="G1711" i="6"/>
  <c r="F1711" i="6"/>
  <c r="E1711" i="6"/>
  <c r="K1710" i="6"/>
  <c r="J1710" i="6"/>
  <c r="I1710" i="6"/>
  <c r="H1710" i="6"/>
  <c r="G1710" i="6"/>
  <c r="F1710" i="6"/>
  <c r="E1710" i="6"/>
  <c r="K1709" i="6"/>
  <c r="J1709" i="6"/>
  <c r="I1709" i="6"/>
  <c r="H1709" i="6"/>
  <c r="G1709" i="6"/>
  <c r="F1709" i="6"/>
  <c r="E1709" i="6"/>
  <c r="K1708" i="6"/>
  <c r="J1708" i="6"/>
  <c r="I1708" i="6"/>
  <c r="H1708" i="6"/>
  <c r="G1708" i="6"/>
  <c r="F1708" i="6"/>
  <c r="E1708" i="6"/>
  <c r="K1707" i="6"/>
  <c r="J1707" i="6"/>
  <c r="I1707" i="6"/>
  <c r="H1707" i="6"/>
  <c r="G1707" i="6"/>
  <c r="F1707" i="6"/>
  <c r="E1707" i="6"/>
  <c r="K1706" i="6"/>
  <c r="J1706" i="6"/>
  <c r="I1706" i="6"/>
  <c r="H1706" i="6"/>
  <c r="G1706" i="6"/>
  <c r="F1706" i="6"/>
  <c r="E1706" i="6"/>
  <c r="K1705" i="6"/>
  <c r="J1705" i="6"/>
  <c r="I1705" i="6"/>
  <c r="H1705" i="6"/>
  <c r="G1705" i="6"/>
  <c r="F1705" i="6"/>
  <c r="E1705" i="6"/>
  <c r="K1704" i="6"/>
  <c r="J1704" i="6"/>
  <c r="I1704" i="6"/>
  <c r="H1704" i="6"/>
  <c r="G1704" i="6"/>
  <c r="F1704" i="6"/>
  <c r="E1704" i="6"/>
  <c r="K1703" i="6"/>
  <c r="J1703" i="6"/>
  <c r="I1703" i="6"/>
  <c r="H1703" i="6"/>
  <c r="G1703" i="6"/>
  <c r="F1703" i="6"/>
  <c r="E1703" i="6"/>
  <c r="K1702" i="6"/>
  <c r="J1702" i="6"/>
  <c r="I1702" i="6"/>
  <c r="H1702" i="6"/>
  <c r="G1702" i="6"/>
  <c r="F1702" i="6"/>
  <c r="E1702" i="6"/>
  <c r="K1701" i="6"/>
  <c r="J1701" i="6"/>
  <c r="I1701" i="6"/>
  <c r="H1701" i="6"/>
  <c r="G1701" i="6"/>
  <c r="F1701" i="6"/>
  <c r="E1701" i="6"/>
  <c r="K1700" i="6"/>
  <c r="J1700" i="6"/>
  <c r="I1700" i="6"/>
  <c r="H1700" i="6"/>
  <c r="G1700" i="6"/>
  <c r="F1700" i="6"/>
  <c r="E1700" i="6"/>
  <c r="K1699" i="6"/>
  <c r="J1699" i="6"/>
  <c r="I1699" i="6"/>
  <c r="H1699" i="6"/>
  <c r="G1699" i="6"/>
  <c r="F1699" i="6"/>
  <c r="E1699" i="6"/>
  <c r="K1698" i="6"/>
  <c r="J1698" i="6"/>
  <c r="I1698" i="6"/>
  <c r="H1698" i="6"/>
  <c r="G1698" i="6"/>
  <c r="F1698" i="6"/>
  <c r="E1698" i="6"/>
  <c r="K1697" i="6"/>
  <c r="J1697" i="6"/>
  <c r="I1697" i="6"/>
  <c r="H1697" i="6"/>
  <c r="G1697" i="6"/>
  <c r="F1697" i="6"/>
  <c r="E1697" i="6"/>
  <c r="K1696" i="6"/>
  <c r="J1696" i="6"/>
  <c r="I1696" i="6"/>
  <c r="H1696" i="6"/>
  <c r="G1696" i="6"/>
  <c r="F1696" i="6"/>
  <c r="E1696" i="6"/>
  <c r="K1695" i="6"/>
  <c r="J1695" i="6"/>
  <c r="I1695" i="6"/>
  <c r="H1695" i="6"/>
  <c r="G1695" i="6"/>
  <c r="F1695" i="6"/>
  <c r="E1695" i="6"/>
  <c r="K1694" i="6"/>
  <c r="J1694" i="6"/>
  <c r="I1694" i="6"/>
  <c r="H1694" i="6"/>
  <c r="G1694" i="6"/>
  <c r="F1694" i="6"/>
  <c r="E1694" i="6"/>
  <c r="K1693" i="6"/>
  <c r="J1693" i="6"/>
  <c r="I1693" i="6"/>
  <c r="H1693" i="6"/>
  <c r="G1693" i="6"/>
  <c r="F1693" i="6"/>
  <c r="E1693" i="6"/>
  <c r="K1692" i="6"/>
  <c r="J1692" i="6"/>
  <c r="I1692" i="6"/>
  <c r="H1692" i="6"/>
  <c r="G1692" i="6"/>
  <c r="F1692" i="6"/>
  <c r="E1692" i="6"/>
  <c r="K1691" i="6"/>
  <c r="J1691" i="6"/>
  <c r="I1691" i="6"/>
  <c r="H1691" i="6"/>
  <c r="G1691" i="6"/>
  <c r="F1691" i="6"/>
  <c r="E1691" i="6"/>
  <c r="K1690" i="6"/>
  <c r="J1690" i="6"/>
  <c r="I1690" i="6"/>
  <c r="H1690" i="6"/>
  <c r="G1690" i="6"/>
  <c r="F1690" i="6"/>
  <c r="E1690" i="6"/>
  <c r="K1689" i="6"/>
  <c r="J1689" i="6"/>
  <c r="I1689" i="6"/>
  <c r="H1689" i="6"/>
  <c r="G1689" i="6"/>
  <c r="F1689" i="6"/>
  <c r="E1689" i="6"/>
  <c r="K1688" i="6"/>
  <c r="J1688" i="6"/>
  <c r="I1688" i="6"/>
  <c r="H1688" i="6"/>
  <c r="G1688" i="6"/>
  <c r="F1688" i="6"/>
  <c r="E1688" i="6"/>
  <c r="K1687" i="6"/>
  <c r="J1687" i="6"/>
  <c r="I1687" i="6"/>
  <c r="H1687" i="6"/>
  <c r="G1687" i="6"/>
  <c r="F1687" i="6"/>
  <c r="E1687" i="6"/>
  <c r="K1686" i="6"/>
  <c r="J1686" i="6"/>
  <c r="I1686" i="6"/>
  <c r="H1686" i="6"/>
  <c r="G1686" i="6"/>
  <c r="F1686" i="6"/>
  <c r="E1686" i="6"/>
  <c r="K1685" i="6"/>
  <c r="J1685" i="6"/>
  <c r="I1685" i="6"/>
  <c r="H1685" i="6"/>
  <c r="G1685" i="6"/>
  <c r="F1685" i="6"/>
  <c r="E1685" i="6"/>
  <c r="K1684" i="6"/>
  <c r="J1684" i="6"/>
  <c r="I1684" i="6"/>
  <c r="H1684" i="6"/>
  <c r="G1684" i="6"/>
  <c r="F1684" i="6"/>
  <c r="E1684" i="6"/>
  <c r="K1683" i="6"/>
  <c r="J1683" i="6"/>
  <c r="I1683" i="6"/>
  <c r="H1683" i="6"/>
  <c r="G1683" i="6"/>
  <c r="F1683" i="6"/>
  <c r="E1683" i="6"/>
  <c r="K1682" i="6"/>
  <c r="J1682" i="6"/>
  <c r="I1682" i="6"/>
  <c r="H1682" i="6"/>
  <c r="G1682" i="6"/>
  <c r="F1682" i="6"/>
  <c r="E1682" i="6"/>
  <c r="K1681" i="6"/>
  <c r="J1681" i="6"/>
  <c r="I1681" i="6"/>
  <c r="H1681" i="6"/>
  <c r="G1681" i="6"/>
  <c r="F1681" i="6"/>
  <c r="E1681" i="6"/>
  <c r="K1680" i="6"/>
  <c r="J1680" i="6"/>
  <c r="I1680" i="6"/>
  <c r="H1680" i="6"/>
  <c r="G1680" i="6"/>
  <c r="F1680" i="6"/>
  <c r="E1680" i="6"/>
  <c r="K1679" i="6"/>
  <c r="J1679" i="6"/>
  <c r="I1679" i="6"/>
  <c r="H1679" i="6"/>
  <c r="G1679" i="6"/>
  <c r="F1679" i="6"/>
  <c r="E1679" i="6"/>
  <c r="K1678" i="6"/>
  <c r="J1678" i="6"/>
  <c r="I1678" i="6"/>
  <c r="H1678" i="6"/>
  <c r="G1678" i="6"/>
  <c r="F1678" i="6"/>
  <c r="E1678" i="6"/>
  <c r="K1677" i="6"/>
  <c r="J1677" i="6"/>
  <c r="I1677" i="6"/>
  <c r="H1677" i="6"/>
  <c r="G1677" i="6"/>
  <c r="F1677" i="6"/>
  <c r="E1677" i="6"/>
  <c r="K1676" i="6"/>
  <c r="J1676" i="6"/>
  <c r="I1676" i="6"/>
  <c r="H1676" i="6"/>
  <c r="G1676" i="6"/>
  <c r="F1676" i="6"/>
  <c r="E1676" i="6"/>
  <c r="K1675" i="6"/>
  <c r="J1675" i="6"/>
  <c r="I1675" i="6"/>
  <c r="H1675" i="6"/>
  <c r="G1675" i="6"/>
  <c r="F1675" i="6"/>
  <c r="E1675" i="6"/>
  <c r="K1674" i="6"/>
  <c r="J1674" i="6"/>
  <c r="I1674" i="6"/>
  <c r="H1674" i="6"/>
  <c r="G1674" i="6"/>
  <c r="F1674" i="6"/>
  <c r="E1674" i="6"/>
  <c r="K1673" i="6"/>
  <c r="J1673" i="6"/>
  <c r="I1673" i="6"/>
  <c r="H1673" i="6"/>
  <c r="G1673" i="6"/>
  <c r="F1673" i="6"/>
  <c r="E1673" i="6"/>
  <c r="K1672" i="6"/>
  <c r="J1672" i="6"/>
  <c r="I1672" i="6"/>
  <c r="H1672" i="6"/>
  <c r="G1672" i="6"/>
  <c r="F1672" i="6"/>
  <c r="E1672" i="6"/>
  <c r="K1671" i="6"/>
  <c r="J1671" i="6"/>
  <c r="I1671" i="6"/>
  <c r="H1671" i="6"/>
  <c r="G1671" i="6"/>
  <c r="F1671" i="6"/>
  <c r="E1671" i="6"/>
  <c r="K1670" i="6"/>
  <c r="J1670" i="6"/>
  <c r="I1670" i="6"/>
  <c r="H1670" i="6"/>
  <c r="G1670" i="6"/>
  <c r="F1670" i="6"/>
  <c r="E1670" i="6"/>
  <c r="K1669" i="6"/>
  <c r="J1669" i="6"/>
  <c r="I1669" i="6"/>
  <c r="H1669" i="6"/>
  <c r="G1669" i="6"/>
  <c r="F1669" i="6"/>
  <c r="E1669" i="6"/>
  <c r="K1668" i="6"/>
  <c r="J1668" i="6"/>
  <c r="I1668" i="6"/>
  <c r="H1668" i="6"/>
  <c r="G1668" i="6"/>
  <c r="F1668" i="6"/>
  <c r="E1668" i="6"/>
  <c r="K1667" i="6"/>
  <c r="J1667" i="6"/>
  <c r="I1667" i="6"/>
  <c r="H1667" i="6"/>
  <c r="G1667" i="6"/>
  <c r="F1667" i="6"/>
  <c r="E1667" i="6"/>
  <c r="K1666" i="6"/>
  <c r="J1666" i="6"/>
  <c r="I1666" i="6"/>
  <c r="H1666" i="6"/>
  <c r="G1666" i="6"/>
  <c r="F1666" i="6"/>
  <c r="E1666" i="6"/>
  <c r="K1665" i="6"/>
  <c r="J1665" i="6"/>
  <c r="I1665" i="6"/>
  <c r="H1665" i="6"/>
  <c r="G1665" i="6"/>
  <c r="F1665" i="6"/>
  <c r="E1665" i="6"/>
  <c r="K1664" i="6"/>
  <c r="J1664" i="6"/>
  <c r="I1664" i="6"/>
  <c r="H1664" i="6"/>
  <c r="G1664" i="6"/>
  <c r="F1664" i="6"/>
  <c r="E1664" i="6"/>
  <c r="K1663" i="6"/>
  <c r="J1663" i="6"/>
  <c r="I1663" i="6"/>
  <c r="H1663" i="6"/>
  <c r="G1663" i="6"/>
  <c r="F1663" i="6"/>
  <c r="E1663" i="6"/>
  <c r="K1662" i="6"/>
  <c r="J1662" i="6"/>
  <c r="I1662" i="6"/>
  <c r="H1662" i="6"/>
  <c r="G1662" i="6"/>
  <c r="F1662" i="6"/>
  <c r="E1662" i="6"/>
  <c r="K1661" i="6"/>
  <c r="J1661" i="6"/>
  <c r="I1661" i="6"/>
  <c r="H1661" i="6"/>
  <c r="G1661" i="6"/>
  <c r="F1661" i="6"/>
  <c r="E1661" i="6"/>
  <c r="K1660" i="6"/>
  <c r="J1660" i="6"/>
  <c r="I1660" i="6"/>
  <c r="H1660" i="6"/>
  <c r="G1660" i="6"/>
  <c r="F1660" i="6"/>
  <c r="E1660" i="6"/>
  <c r="K1659" i="6"/>
  <c r="J1659" i="6"/>
  <c r="I1659" i="6"/>
  <c r="H1659" i="6"/>
  <c r="G1659" i="6"/>
  <c r="F1659" i="6"/>
  <c r="E1659" i="6"/>
  <c r="K1658" i="6"/>
  <c r="J1658" i="6"/>
  <c r="I1658" i="6"/>
  <c r="H1658" i="6"/>
  <c r="G1658" i="6"/>
  <c r="F1658" i="6"/>
  <c r="E1658" i="6"/>
  <c r="K1657" i="6"/>
  <c r="J1657" i="6"/>
  <c r="I1657" i="6"/>
  <c r="H1657" i="6"/>
  <c r="G1657" i="6"/>
  <c r="F1657" i="6"/>
  <c r="E1657" i="6"/>
  <c r="K1656" i="6"/>
  <c r="J1656" i="6"/>
  <c r="I1656" i="6"/>
  <c r="H1656" i="6"/>
  <c r="G1656" i="6"/>
  <c r="F1656" i="6"/>
  <c r="E1656" i="6"/>
  <c r="K1655" i="6"/>
  <c r="J1655" i="6"/>
  <c r="I1655" i="6"/>
  <c r="H1655" i="6"/>
  <c r="G1655" i="6"/>
  <c r="F1655" i="6"/>
  <c r="E1655" i="6"/>
  <c r="K1654" i="6"/>
  <c r="J1654" i="6"/>
  <c r="I1654" i="6"/>
  <c r="H1654" i="6"/>
  <c r="G1654" i="6"/>
  <c r="F1654" i="6"/>
  <c r="E1654" i="6"/>
  <c r="K1653" i="6"/>
  <c r="J1653" i="6"/>
  <c r="I1653" i="6"/>
  <c r="H1653" i="6"/>
  <c r="G1653" i="6"/>
  <c r="F1653" i="6"/>
  <c r="E1653" i="6"/>
  <c r="K1652" i="6"/>
  <c r="J1652" i="6"/>
  <c r="I1652" i="6"/>
  <c r="H1652" i="6"/>
  <c r="G1652" i="6"/>
  <c r="F1652" i="6"/>
  <c r="E1652" i="6"/>
  <c r="K1651" i="6"/>
  <c r="J1651" i="6"/>
  <c r="I1651" i="6"/>
  <c r="H1651" i="6"/>
  <c r="G1651" i="6"/>
  <c r="F1651" i="6"/>
  <c r="E1651" i="6"/>
  <c r="K1650" i="6"/>
  <c r="J1650" i="6"/>
  <c r="I1650" i="6"/>
  <c r="H1650" i="6"/>
  <c r="G1650" i="6"/>
  <c r="F1650" i="6"/>
  <c r="E1650" i="6"/>
  <c r="K1649" i="6"/>
  <c r="J1649" i="6"/>
  <c r="I1649" i="6"/>
  <c r="H1649" i="6"/>
  <c r="G1649" i="6"/>
  <c r="F1649" i="6"/>
  <c r="E1649" i="6"/>
  <c r="K1648" i="6"/>
  <c r="J1648" i="6"/>
  <c r="I1648" i="6"/>
  <c r="H1648" i="6"/>
  <c r="G1648" i="6"/>
  <c r="F1648" i="6"/>
  <c r="E1648" i="6"/>
  <c r="K1647" i="6"/>
  <c r="J1647" i="6"/>
  <c r="I1647" i="6"/>
  <c r="H1647" i="6"/>
  <c r="G1647" i="6"/>
  <c r="F1647" i="6"/>
  <c r="E1647" i="6"/>
  <c r="K1646" i="6"/>
  <c r="J1646" i="6"/>
  <c r="I1646" i="6"/>
  <c r="H1646" i="6"/>
  <c r="G1646" i="6"/>
  <c r="F1646" i="6"/>
  <c r="E1646" i="6"/>
  <c r="K1645" i="6"/>
  <c r="J1645" i="6"/>
  <c r="I1645" i="6"/>
  <c r="H1645" i="6"/>
  <c r="G1645" i="6"/>
  <c r="F1645" i="6"/>
  <c r="E1645" i="6"/>
  <c r="K1644" i="6"/>
  <c r="J1644" i="6"/>
  <c r="I1644" i="6"/>
  <c r="H1644" i="6"/>
  <c r="G1644" i="6"/>
  <c r="F1644" i="6"/>
  <c r="E1644" i="6"/>
  <c r="K1643" i="6"/>
  <c r="J1643" i="6"/>
  <c r="I1643" i="6"/>
  <c r="H1643" i="6"/>
  <c r="G1643" i="6"/>
  <c r="F1643" i="6"/>
  <c r="E1643" i="6"/>
  <c r="K1642" i="6"/>
  <c r="J1642" i="6"/>
  <c r="I1642" i="6"/>
  <c r="H1642" i="6"/>
  <c r="G1642" i="6"/>
  <c r="F1642" i="6"/>
  <c r="E1642" i="6"/>
  <c r="K1641" i="6"/>
  <c r="J1641" i="6"/>
  <c r="I1641" i="6"/>
  <c r="H1641" i="6"/>
  <c r="G1641" i="6"/>
  <c r="F1641" i="6"/>
  <c r="E1641" i="6"/>
  <c r="K1640" i="6"/>
  <c r="J1640" i="6"/>
  <c r="I1640" i="6"/>
  <c r="H1640" i="6"/>
  <c r="G1640" i="6"/>
  <c r="F1640" i="6"/>
  <c r="E1640" i="6"/>
  <c r="K1639" i="6"/>
  <c r="J1639" i="6"/>
  <c r="I1639" i="6"/>
  <c r="H1639" i="6"/>
  <c r="G1639" i="6"/>
  <c r="F1639" i="6"/>
  <c r="E1639" i="6"/>
  <c r="K1638" i="6"/>
  <c r="J1638" i="6"/>
  <c r="I1638" i="6"/>
  <c r="H1638" i="6"/>
  <c r="G1638" i="6"/>
  <c r="F1638" i="6"/>
  <c r="E1638" i="6"/>
  <c r="K1637" i="6"/>
  <c r="J1637" i="6"/>
  <c r="I1637" i="6"/>
  <c r="H1637" i="6"/>
  <c r="G1637" i="6"/>
  <c r="F1637" i="6"/>
  <c r="E1637" i="6"/>
  <c r="K1636" i="6"/>
  <c r="J1636" i="6"/>
  <c r="I1636" i="6"/>
  <c r="H1636" i="6"/>
  <c r="G1636" i="6"/>
  <c r="F1636" i="6"/>
  <c r="E1636" i="6"/>
  <c r="K1635" i="6"/>
  <c r="J1635" i="6"/>
  <c r="I1635" i="6"/>
  <c r="H1635" i="6"/>
  <c r="G1635" i="6"/>
  <c r="F1635" i="6"/>
  <c r="E1635" i="6"/>
  <c r="K1634" i="6"/>
  <c r="J1634" i="6"/>
  <c r="I1634" i="6"/>
  <c r="H1634" i="6"/>
  <c r="G1634" i="6"/>
  <c r="F1634" i="6"/>
  <c r="E1634" i="6"/>
  <c r="K1633" i="6"/>
  <c r="J1633" i="6"/>
  <c r="I1633" i="6"/>
  <c r="H1633" i="6"/>
  <c r="G1633" i="6"/>
  <c r="F1633" i="6"/>
  <c r="E1633" i="6"/>
  <c r="K1632" i="6"/>
  <c r="J1632" i="6"/>
  <c r="I1632" i="6"/>
  <c r="H1632" i="6"/>
  <c r="G1632" i="6"/>
  <c r="F1632" i="6"/>
  <c r="E1632" i="6"/>
  <c r="K1631" i="6"/>
  <c r="J1631" i="6"/>
  <c r="I1631" i="6"/>
  <c r="H1631" i="6"/>
  <c r="G1631" i="6"/>
  <c r="F1631" i="6"/>
  <c r="E1631" i="6"/>
  <c r="K1630" i="6"/>
  <c r="J1630" i="6"/>
  <c r="I1630" i="6"/>
  <c r="H1630" i="6"/>
  <c r="G1630" i="6"/>
  <c r="F1630" i="6"/>
  <c r="E1630" i="6"/>
  <c r="K1629" i="6"/>
  <c r="J1629" i="6"/>
  <c r="I1629" i="6"/>
  <c r="H1629" i="6"/>
  <c r="G1629" i="6"/>
  <c r="F1629" i="6"/>
  <c r="E1629" i="6"/>
  <c r="K1628" i="6"/>
  <c r="J1628" i="6"/>
  <c r="I1628" i="6"/>
  <c r="H1628" i="6"/>
  <c r="G1628" i="6"/>
  <c r="F1628" i="6"/>
  <c r="E1628" i="6"/>
  <c r="K1627" i="6"/>
  <c r="J1627" i="6"/>
  <c r="I1627" i="6"/>
  <c r="H1627" i="6"/>
  <c r="G1627" i="6"/>
  <c r="F1627" i="6"/>
  <c r="E1627" i="6"/>
  <c r="K1626" i="6"/>
  <c r="J1626" i="6"/>
  <c r="I1626" i="6"/>
  <c r="H1626" i="6"/>
  <c r="G1626" i="6"/>
  <c r="F1626" i="6"/>
  <c r="E1626" i="6"/>
  <c r="K1625" i="6"/>
  <c r="J1625" i="6"/>
  <c r="I1625" i="6"/>
  <c r="H1625" i="6"/>
  <c r="G1625" i="6"/>
  <c r="F1625" i="6"/>
  <c r="E1625" i="6"/>
  <c r="K1624" i="6"/>
  <c r="J1624" i="6"/>
  <c r="I1624" i="6"/>
  <c r="H1624" i="6"/>
  <c r="G1624" i="6"/>
  <c r="F1624" i="6"/>
  <c r="E1624" i="6"/>
  <c r="K1623" i="6"/>
  <c r="J1623" i="6"/>
  <c r="I1623" i="6"/>
  <c r="H1623" i="6"/>
  <c r="G1623" i="6"/>
  <c r="F1623" i="6"/>
  <c r="E1623" i="6"/>
  <c r="K1622" i="6"/>
  <c r="J1622" i="6"/>
  <c r="I1622" i="6"/>
  <c r="H1622" i="6"/>
  <c r="G1622" i="6"/>
  <c r="F1622" i="6"/>
  <c r="E1622" i="6"/>
  <c r="K1621" i="6"/>
  <c r="J1621" i="6"/>
  <c r="I1621" i="6"/>
  <c r="H1621" i="6"/>
  <c r="G1621" i="6"/>
  <c r="F1621" i="6"/>
  <c r="E1621" i="6"/>
  <c r="K1620" i="6"/>
  <c r="J1620" i="6"/>
  <c r="I1620" i="6"/>
  <c r="H1620" i="6"/>
  <c r="G1620" i="6"/>
  <c r="F1620" i="6"/>
  <c r="E1620" i="6"/>
  <c r="K1619" i="6"/>
  <c r="J1619" i="6"/>
  <c r="I1619" i="6"/>
  <c r="H1619" i="6"/>
  <c r="G1619" i="6"/>
  <c r="F1619" i="6"/>
  <c r="E1619" i="6"/>
  <c r="K1618" i="6"/>
  <c r="J1618" i="6"/>
  <c r="I1618" i="6"/>
  <c r="H1618" i="6"/>
  <c r="G1618" i="6"/>
  <c r="F1618" i="6"/>
  <c r="E1618" i="6"/>
  <c r="K1617" i="6"/>
  <c r="J1617" i="6"/>
  <c r="I1617" i="6"/>
  <c r="H1617" i="6"/>
  <c r="G1617" i="6"/>
  <c r="F1617" i="6"/>
  <c r="E1617" i="6"/>
  <c r="K1616" i="6"/>
  <c r="J1616" i="6"/>
  <c r="I1616" i="6"/>
  <c r="H1616" i="6"/>
  <c r="G1616" i="6"/>
  <c r="F1616" i="6"/>
  <c r="E1616" i="6"/>
  <c r="K1615" i="6"/>
  <c r="J1615" i="6"/>
  <c r="I1615" i="6"/>
  <c r="H1615" i="6"/>
  <c r="G1615" i="6"/>
  <c r="F1615" i="6"/>
  <c r="E1615" i="6"/>
  <c r="K1614" i="6"/>
  <c r="J1614" i="6"/>
  <c r="I1614" i="6"/>
  <c r="H1614" i="6"/>
  <c r="G1614" i="6"/>
  <c r="F1614" i="6"/>
  <c r="E1614" i="6"/>
  <c r="K1613" i="6"/>
  <c r="J1613" i="6"/>
  <c r="I1613" i="6"/>
  <c r="H1613" i="6"/>
  <c r="G1613" i="6"/>
  <c r="F1613" i="6"/>
  <c r="E1613" i="6"/>
  <c r="K1612" i="6"/>
  <c r="J1612" i="6"/>
  <c r="I1612" i="6"/>
  <c r="H1612" i="6"/>
  <c r="G1612" i="6"/>
  <c r="F1612" i="6"/>
  <c r="E1612" i="6"/>
  <c r="K1611" i="6"/>
  <c r="J1611" i="6"/>
  <c r="I1611" i="6"/>
  <c r="H1611" i="6"/>
  <c r="G1611" i="6"/>
  <c r="F1611" i="6"/>
  <c r="E1611" i="6"/>
  <c r="K1610" i="6"/>
  <c r="J1610" i="6"/>
  <c r="I1610" i="6"/>
  <c r="H1610" i="6"/>
  <c r="G1610" i="6"/>
  <c r="F1610" i="6"/>
  <c r="E1610" i="6"/>
  <c r="K1609" i="6"/>
  <c r="J1609" i="6"/>
  <c r="I1609" i="6"/>
  <c r="H1609" i="6"/>
  <c r="G1609" i="6"/>
  <c r="F1609" i="6"/>
  <c r="E1609" i="6"/>
  <c r="K1608" i="6"/>
  <c r="J1608" i="6"/>
  <c r="I1608" i="6"/>
  <c r="H1608" i="6"/>
  <c r="G1608" i="6"/>
  <c r="F1608" i="6"/>
  <c r="E1608" i="6"/>
  <c r="K1607" i="6"/>
  <c r="J1607" i="6"/>
  <c r="I1607" i="6"/>
  <c r="H1607" i="6"/>
  <c r="G1607" i="6"/>
  <c r="F1607" i="6"/>
  <c r="E1607" i="6"/>
  <c r="K1606" i="6"/>
  <c r="J1606" i="6"/>
  <c r="I1606" i="6"/>
  <c r="H1606" i="6"/>
  <c r="G1606" i="6"/>
  <c r="F1606" i="6"/>
  <c r="E1606" i="6"/>
  <c r="K1605" i="6"/>
  <c r="J1605" i="6"/>
  <c r="I1605" i="6"/>
  <c r="H1605" i="6"/>
  <c r="G1605" i="6"/>
  <c r="F1605" i="6"/>
  <c r="E1605" i="6"/>
  <c r="K1604" i="6"/>
  <c r="J1604" i="6"/>
  <c r="I1604" i="6"/>
  <c r="H1604" i="6"/>
  <c r="G1604" i="6"/>
  <c r="F1604" i="6"/>
  <c r="E1604" i="6"/>
  <c r="K1603" i="6"/>
  <c r="J1603" i="6"/>
  <c r="I1603" i="6"/>
  <c r="H1603" i="6"/>
  <c r="G1603" i="6"/>
  <c r="F1603" i="6"/>
  <c r="E1603" i="6"/>
  <c r="K1602" i="6"/>
  <c r="J1602" i="6"/>
  <c r="I1602" i="6"/>
  <c r="H1602" i="6"/>
  <c r="G1602" i="6"/>
  <c r="F1602" i="6"/>
  <c r="E1602" i="6"/>
  <c r="K1601" i="6"/>
  <c r="J1601" i="6"/>
  <c r="I1601" i="6"/>
  <c r="H1601" i="6"/>
  <c r="G1601" i="6"/>
  <c r="F1601" i="6"/>
  <c r="E1601" i="6"/>
  <c r="K1600" i="6"/>
  <c r="J1600" i="6"/>
  <c r="I1600" i="6"/>
  <c r="H1600" i="6"/>
  <c r="G1600" i="6"/>
  <c r="F1600" i="6"/>
  <c r="E1600" i="6"/>
  <c r="K1599" i="6"/>
  <c r="J1599" i="6"/>
  <c r="I1599" i="6"/>
  <c r="H1599" i="6"/>
  <c r="G1599" i="6"/>
  <c r="F1599" i="6"/>
  <c r="E1599" i="6"/>
  <c r="K1598" i="6"/>
  <c r="J1598" i="6"/>
  <c r="I1598" i="6"/>
  <c r="H1598" i="6"/>
  <c r="G1598" i="6"/>
  <c r="F1598" i="6"/>
  <c r="E1598" i="6"/>
  <c r="K1597" i="6"/>
  <c r="J1597" i="6"/>
  <c r="I1597" i="6"/>
  <c r="H1597" i="6"/>
  <c r="G1597" i="6"/>
  <c r="F1597" i="6"/>
  <c r="E1597" i="6"/>
  <c r="K1596" i="6"/>
  <c r="J1596" i="6"/>
  <c r="I1596" i="6"/>
  <c r="H1596" i="6"/>
  <c r="G1596" i="6"/>
  <c r="F1596" i="6"/>
  <c r="E1596" i="6"/>
  <c r="K1595" i="6"/>
  <c r="J1595" i="6"/>
  <c r="I1595" i="6"/>
  <c r="H1595" i="6"/>
  <c r="G1595" i="6"/>
  <c r="F1595" i="6"/>
  <c r="E1595" i="6"/>
  <c r="K1594" i="6"/>
  <c r="J1594" i="6"/>
  <c r="I1594" i="6"/>
  <c r="H1594" i="6"/>
  <c r="G1594" i="6"/>
  <c r="F1594" i="6"/>
  <c r="E1594" i="6"/>
  <c r="K1593" i="6"/>
  <c r="J1593" i="6"/>
  <c r="I1593" i="6"/>
  <c r="H1593" i="6"/>
  <c r="G1593" i="6"/>
  <c r="F1593" i="6"/>
  <c r="E1593" i="6"/>
  <c r="K1592" i="6"/>
  <c r="J1592" i="6"/>
  <c r="I1592" i="6"/>
  <c r="H1592" i="6"/>
  <c r="G1592" i="6"/>
  <c r="F1592" i="6"/>
  <c r="E1592" i="6"/>
  <c r="K1591" i="6"/>
  <c r="J1591" i="6"/>
  <c r="I1591" i="6"/>
  <c r="H1591" i="6"/>
  <c r="G1591" i="6"/>
  <c r="F1591" i="6"/>
  <c r="E1591" i="6"/>
  <c r="K1590" i="6"/>
  <c r="J1590" i="6"/>
  <c r="I1590" i="6"/>
  <c r="H1590" i="6"/>
  <c r="G1590" i="6"/>
  <c r="F1590" i="6"/>
  <c r="E1590" i="6"/>
  <c r="K1589" i="6"/>
  <c r="J1589" i="6"/>
  <c r="I1589" i="6"/>
  <c r="H1589" i="6"/>
  <c r="G1589" i="6"/>
  <c r="F1589" i="6"/>
  <c r="E1589" i="6"/>
  <c r="K1588" i="6"/>
  <c r="J1588" i="6"/>
  <c r="I1588" i="6"/>
  <c r="H1588" i="6"/>
  <c r="G1588" i="6"/>
  <c r="F1588" i="6"/>
  <c r="E1588" i="6"/>
  <c r="K1587" i="6"/>
  <c r="J1587" i="6"/>
  <c r="I1587" i="6"/>
  <c r="H1587" i="6"/>
  <c r="G1587" i="6"/>
  <c r="F1587" i="6"/>
  <c r="E1587" i="6"/>
  <c r="K1586" i="6"/>
  <c r="J1586" i="6"/>
  <c r="I1586" i="6"/>
  <c r="H1586" i="6"/>
  <c r="G1586" i="6"/>
  <c r="F1586" i="6"/>
  <c r="E1586" i="6"/>
  <c r="K1585" i="6"/>
  <c r="J1585" i="6"/>
  <c r="I1585" i="6"/>
  <c r="H1585" i="6"/>
  <c r="G1585" i="6"/>
  <c r="F1585" i="6"/>
  <c r="E1585" i="6"/>
  <c r="K1584" i="6"/>
  <c r="J1584" i="6"/>
  <c r="I1584" i="6"/>
  <c r="H1584" i="6"/>
  <c r="G1584" i="6"/>
  <c r="F1584" i="6"/>
  <c r="E1584" i="6"/>
  <c r="K1583" i="6"/>
  <c r="J1583" i="6"/>
  <c r="I1583" i="6"/>
  <c r="H1583" i="6"/>
  <c r="G1583" i="6"/>
  <c r="F1583" i="6"/>
  <c r="E1583" i="6"/>
  <c r="K1582" i="6"/>
  <c r="J1582" i="6"/>
  <c r="I1582" i="6"/>
  <c r="H1582" i="6"/>
  <c r="G1582" i="6"/>
  <c r="F1582" i="6"/>
  <c r="E1582" i="6"/>
  <c r="K1581" i="6"/>
  <c r="J1581" i="6"/>
  <c r="I1581" i="6"/>
  <c r="H1581" i="6"/>
  <c r="G1581" i="6"/>
  <c r="F1581" i="6"/>
  <c r="E1581" i="6"/>
  <c r="K1580" i="6"/>
  <c r="J1580" i="6"/>
  <c r="I1580" i="6"/>
  <c r="H1580" i="6"/>
  <c r="G1580" i="6"/>
  <c r="F1580" i="6"/>
  <c r="E1580" i="6"/>
  <c r="K1579" i="6"/>
  <c r="J1579" i="6"/>
  <c r="I1579" i="6"/>
  <c r="H1579" i="6"/>
  <c r="G1579" i="6"/>
  <c r="F1579" i="6"/>
  <c r="E1579" i="6"/>
  <c r="K1578" i="6"/>
  <c r="J1578" i="6"/>
  <c r="I1578" i="6"/>
  <c r="H1578" i="6"/>
  <c r="G1578" i="6"/>
  <c r="F1578" i="6"/>
  <c r="E1578" i="6"/>
  <c r="K1577" i="6"/>
  <c r="J1577" i="6"/>
  <c r="I1577" i="6"/>
  <c r="H1577" i="6"/>
  <c r="G1577" i="6"/>
  <c r="F1577" i="6"/>
  <c r="E1577" i="6"/>
  <c r="K1576" i="6"/>
  <c r="J1576" i="6"/>
  <c r="I1576" i="6"/>
  <c r="H1576" i="6"/>
  <c r="G1576" i="6"/>
  <c r="F1576" i="6"/>
  <c r="E1576" i="6"/>
  <c r="K1575" i="6"/>
  <c r="J1575" i="6"/>
  <c r="I1575" i="6"/>
  <c r="H1575" i="6"/>
  <c r="G1575" i="6"/>
  <c r="F1575" i="6"/>
  <c r="E1575" i="6"/>
  <c r="K1574" i="6"/>
  <c r="J1574" i="6"/>
  <c r="I1574" i="6"/>
  <c r="H1574" i="6"/>
  <c r="G1574" i="6"/>
  <c r="F1574" i="6"/>
  <c r="E1574" i="6"/>
  <c r="K1573" i="6"/>
  <c r="J1573" i="6"/>
  <c r="I1573" i="6"/>
  <c r="H1573" i="6"/>
  <c r="G1573" i="6"/>
  <c r="F1573" i="6"/>
  <c r="E1573" i="6"/>
  <c r="K1572" i="6"/>
  <c r="J1572" i="6"/>
  <c r="I1572" i="6"/>
  <c r="H1572" i="6"/>
  <c r="G1572" i="6"/>
  <c r="F1572" i="6"/>
  <c r="E1572" i="6"/>
  <c r="K1571" i="6"/>
  <c r="J1571" i="6"/>
  <c r="I1571" i="6"/>
  <c r="H1571" i="6"/>
  <c r="G1571" i="6"/>
  <c r="F1571" i="6"/>
  <c r="E1571" i="6"/>
  <c r="K1570" i="6"/>
  <c r="J1570" i="6"/>
  <c r="I1570" i="6"/>
  <c r="H1570" i="6"/>
  <c r="G1570" i="6"/>
  <c r="F1570" i="6"/>
  <c r="E1570" i="6"/>
  <c r="K1569" i="6"/>
  <c r="J1569" i="6"/>
  <c r="I1569" i="6"/>
  <c r="H1569" i="6"/>
  <c r="G1569" i="6"/>
  <c r="F1569" i="6"/>
  <c r="E1569" i="6"/>
  <c r="K1568" i="6"/>
  <c r="J1568" i="6"/>
  <c r="I1568" i="6"/>
  <c r="H1568" i="6"/>
  <c r="G1568" i="6"/>
  <c r="F1568" i="6"/>
  <c r="E1568" i="6"/>
  <c r="K1567" i="6"/>
  <c r="J1567" i="6"/>
  <c r="I1567" i="6"/>
  <c r="H1567" i="6"/>
  <c r="G1567" i="6"/>
  <c r="F1567" i="6"/>
  <c r="E1567" i="6"/>
  <c r="K1566" i="6"/>
  <c r="J1566" i="6"/>
  <c r="I1566" i="6"/>
  <c r="H1566" i="6"/>
  <c r="G1566" i="6"/>
  <c r="F1566" i="6"/>
  <c r="E1566" i="6"/>
  <c r="K1565" i="6"/>
  <c r="J1565" i="6"/>
  <c r="I1565" i="6"/>
  <c r="H1565" i="6"/>
  <c r="G1565" i="6"/>
  <c r="F1565" i="6"/>
  <c r="E1565" i="6"/>
  <c r="K1564" i="6"/>
  <c r="J1564" i="6"/>
  <c r="I1564" i="6"/>
  <c r="H1564" i="6"/>
  <c r="G1564" i="6"/>
  <c r="F1564" i="6"/>
  <c r="E1564" i="6"/>
  <c r="K1563" i="6"/>
  <c r="J1563" i="6"/>
  <c r="I1563" i="6"/>
  <c r="H1563" i="6"/>
  <c r="G1563" i="6"/>
  <c r="F1563" i="6"/>
  <c r="E1563" i="6"/>
  <c r="K1562" i="6"/>
  <c r="J1562" i="6"/>
  <c r="I1562" i="6"/>
  <c r="H1562" i="6"/>
  <c r="G1562" i="6"/>
  <c r="F1562" i="6"/>
  <c r="E1562" i="6"/>
  <c r="K1561" i="6"/>
  <c r="J1561" i="6"/>
  <c r="I1561" i="6"/>
  <c r="H1561" i="6"/>
  <c r="G1561" i="6"/>
  <c r="F1561" i="6"/>
  <c r="E1561" i="6"/>
  <c r="K1560" i="6"/>
  <c r="J1560" i="6"/>
  <c r="I1560" i="6"/>
  <c r="H1560" i="6"/>
  <c r="G1560" i="6"/>
  <c r="F1560" i="6"/>
  <c r="E1560" i="6"/>
  <c r="K1559" i="6"/>
  <c r="J1559" i="6"/>
  <c r="I1559" i="6"/>
  <c r="H1559" i="6"/>
  <c r="G1559" i="6"/>
  <c r="F1559" i="6"/>
  <c r="E1559" i="6"/>
  <c r="K1558" i="6"/>
  <c r="J1558" i="6"/>
  <c r="I1558" i="6"/>
  <c r="H1558" i="6"/>
  <c r="G1558" i="6"/>
  <c r="F1558" i="6"/>
  <c r="E1558" i="6"/>
  <c r="K1557" i="6"/>
  <c r="J1557" i="6"/>
  <c r="I1557" i="6"/>
  <c r="H1557" i="6"/>
  <c r="G1557" i="6"/>
  <c r="F1557" i="6"/>
  <c r="E1557" i="6"/>
  <c r="K1556" i="6"/>
  <c r="J1556" i="6"/>
  <c r="I1556" i="6"/>
  <c r="H1556" i="6"/>
  <c r="G1556" i="6"/>
  <c r="F1556" i="6"/>
  <c r="E1556" i="6"/>
  <c r="K1555" i="6"/>
  <c r="J1555" i="6"/>
  <c r="I1555" i="6"/>
  <c r="H1555" i="6"/>
  <c r="G1555" i="6"/>
  <c r="F1555" i="6"/>
  <c r="E1555" i="6"/>
  <c r="K1554" i="6"/>
  <c r="J1554" i="6"/>
  <c r="I1554" i="6"/>
  <c r="H1554" i="6"/>
  <c r="G1554" i="6"/>
  <c r="F1554" i="6"/>
  <c r="E1554" i="6"/>
  <c r="K1553" i="6"/>
  <c r="J1553" i="6"/>
  <c r="I1553" i="6"/>
  <c r="H1553" i="6"/>
  <c r="G1553" i="6"/>
  <c r="F1553" i="6"/>
  <c r="E1553" i="6"/>
  <c r="K1552" i="6"/>
  <c r="J1552" i="6"/>
  <c r="I1552" i="6"/>
  <c r="H1552" i="6"/>
  <c r="G1552" i="6"/>
  <c r="F1552" i="6"/>
  <c r="E1552" i="6"/>
  <c r="K1551" i="6"/>
  <c r="J1551" i="6"/>
  <c r="I1551" i="6"/>
  <c r="H1551" i="6"/>
  <c r="G1551" i="6"/>
  <c r="F1551" i="6"/>
  <c r="E1551" i="6"/>
  <c r="K1550" i="6"/>
  <c r="J1550" i="6"/>
  <c r="I1550" i="6"/>
  <c r="H1550" i="6"/>
  <c r="G1550" i="6"/>
  <c r="F1550" i="6"/>
  <c r="E1550" i="6"/>
  <c r="K1549" i="6"/>
  <c r="J1549" i="6"/>
  <c r="I1549" i="6"/>
  <c r="H1549" i="6"/>
  <c r="G1549" i="6"/>
  <c r="F1549" i="6"/>
  <c r="E1549" i="6"/>
  <c r="K1548" i="6"/>
  <c r="J1548" i="6"/>
  <c r="I1548" i="6"/>
  <c r="H1548" i="6"/>
  <c r="G1548" i="6"/>
  <c r="F1548" i="6"/>
  <c r="E1548" i="6"/>
  <c r="K1547" i="6"/>
  <c r="J1547" i="6"/>
  <c r="I1547" i="6"/>
  <c r="H1547" i="6"/>
  <c r="G1547" i="6"/>
  <c r="F1547" i="6"/>
  <c r="E1547" i="6"/>
  <c r="K1546" i="6"/>
  <c r="J1546" i="6"/>
  <c r="I1546" i="6"/>
  <c r="H1546" i="6"/>
  <c r="G1546" i="6"/>
  <c r="F1546" i="6"/>
  <c r="E1546" i="6"/>
  <c r="K1545" i="6"/>
  <c r="J1545" i="6"/>
  <c r="I1545" i="6"/>
  <c r="H1545" i="6"/>
  <c r="G1545" i="6"/>
  <c r="F1545" i="6"/>
  <c r="E1545" i="6"/>
  <c r="K1544" i="6"/>
  <c r="J1544" i="6"/>
  <c r="I1544" i="6"/>
  <c r="H1544" i="6"/>
  <c r="G1544" i="6"/>
  <c r="F1544" i="6"/>
  <c r="E1544" i="6"/>
  <c r="K1543" i="6"/>
  <c r="J1543" i="6"/>
  <c r="I1543" i="6"/>
  <c r="H1543" i="6"/>
  <c r="G1543" i="6"/>
  <c r="F1543" i="6"/>
  <c r="E1543" i="6"/>
  <c r="K1542" i="6"/>
  <c r="J1542" i="6"/>
  <c r="I1542" i="6"/>
  <c r="H1542" i="6"/>
  <c r="G1542" i="6"/>
  <c r="F1542" i="6"/>
  <c r="E1542" i="6"/>
  <c r="K1541" i="6"/>
  <c r="J1541" i="6"/>
  <c r="I1541" i="6"/>
  <c r="H1541" i="6"/>
  <c r="G1541" i="6"/>
  <c r="F1541" i="6"/>
  <c r="E1541" i="6"/>
  <c r="K1540" i="6"/>
  <c r="J1540" i="6"/>
  <c r="I1540" i="6"/>
  <c r="H1540" i="6"/>
  <c r="G1540" i="6"/>
  <c r="F1540" i="6"/>
  <c r="E1540" i="6"/>
  <c r="K1539" i="6"/>
  <c r="J1539" i="6"/>
  <c r="I1539" i="6"/>
  <c r="H1539" i="6"/>
  <c r="G1539" i="6"/>
  <c r="F1539" i="6"/>
  <c r="E1539" i="6"/>
  <c r="K1538" i="6"/>
  <c r="J1538" i="6"/>
  <c r="I1538" i="6"/>
  <c r="H1538" i="6"/>
  <c r="G1538" i="6"/>
  <c r="F1538" i="6"/>
  <c r="E1538" i="6"/>
  <c r="K1537" i="6"/>
  <c r="J1537" i="6"/>
  <c r="I1537" i="6"/>
  <c r="H1537" i="6"/>
  <c r="G1537" i="6"/>
  <c r="F1537" i="6"/>
  <c r="E1537" i="6"/>
  <c r="K1536" i="6"/>
  <c r="J1536" i="6"/>
  <c r="I1536" i="6"/>
  <c r="H1536" i="6"/>
  <c r="G1536" i="6"/>
  <c r="F1536" i="6"/>
  <c r="E1536" i="6"/>
  <c r="K1535" i="6"/>
  <c r="J1535" i="6"/>
  <c r="I1535" i="6"/>
  <c r="H1535" i="6"/>
  <c r="G1535" i="6"/>
  <c r="F1535" i="6"/>
  <c r="E1535" i="6"/>
  <c r="K1534" i="6"/>
  <c r="J1534" i="6"/>
  <c r="I1534" i="6"/>
  <c r="H1534" i="6"/>
  <c r="G1534" i="6"/>
  <c r="F1534" i="6"/>
  <c r="E1534" i="6"/>
  <c r="K1533" i="6"/>
  <c r="J1533" i="6"/>
  <c r="I1533" i="6"/>
  <c r="H1533" i="6"/>
  <c r="G1533" i="6"/>
  <c r="F1533" i="6"/>
  <c r="E1533" i="6"/>
  <c r="K1532" i="6"/>
  <c r="J1532" i="6"/>
  <c r="I1532" i="6"/>
  <c r="H1532" i="6"/>
  <c r="G1532" i="6"/>
  <c r="F1532" i="6"/>
  <c r="E1532" i="6"/>
  <c r="K1531" i="6"/>
  <c r="J1531" i="6"/>
  <c r="I1531" i="6"/>
  <c r="H1531" i="6"/>
  <c r="G1531" i="6"/>
  <c r="F1531" i="6"/>
  <c r="E1531" i="6"/>
  <c r="K1530" i="6"/>
  <c r="J1530" i="6"/>
  <c r="I1530" i="6"/>
  <c r="H1530" i="6"/>
  <c r="G1530" i="6"/>
  <c r="F1530" i="6"/>
  <c r="E1530" i="6"/>
  <c r="K1529" i="6"/>
  <c r="J1529" i="6"/>
  <c r="I1529" i="6"/>
  <c r="H1529" i="6"/>
  <c r="G1529" i="6"/>
  <c r="F1529" i="6"/>
  <c r="E1529" i="6"/>
  <c r="K1528" i="6"/>
  <c r="J1528" i="6"/>
  <c r="I1528" i="6"/>
  <c r="H1528" i="6"/>
  <c r="G1528" i="6"/>
  <c r="F1528" i="6"/>
  <c r="E1528" i="6"/>
  <c r="K1527" i="6"/>
  <c r="J1527" i="6"/>
  <c r="I1527" i="6"/>
  <c r="H1527" i="6"/>
  <c r="G1527" i="6"/>
  <c r="F1527" i="6"/>
  <c r="E1527" i="6"/>
  <c r="K1526" i="6"/>
  <c r="J1526" i="6"/>
  <c r="I1526" i="6"/>
  <c r="H1526" i="6"/>
  <c r="G1526" i="6"/>
  <c r="F1526" i="6"/>
  <c r="E1526" i="6"/>
  <c r="K1525" i="6"/>
  <c r="J1525" i="6"/>
  <c r="I1525" i="6"/>
  <c r="H1525" i="6"/>
  <c r="G1525" i="6"/>
  <c r="F1525" i="6"/>
  <c r="E1525" i="6"/>
  <c r="K1524" i="6"/>
  <c r="J1524" i="6"/>
  <c r="I1524" i="6"/>
  <c r="H1524" i="6"/>
  <c r="G1524" i="6"/>
  <c r="F1524" i="6"/>
  <c r="E1524" i="6"/>
  <c r="K1523" i="6"/>
  <c r="J1523" i="6"/>
  <c r="I1523" i="6"/>
  <c r="H1523" i="6"/>
  <c r="G1523" i="6"/>
  <c r="F1523" i="6"/>
  <c r="E1523" i="6"/>
  <c r="K1522" i="6"/>
  <c r="J1522" i="6"/>
  <c r="I1522" i="6"/>
  <c r="H1522" i="6"/>
  <c r="G1522" i="6"/>
  <c r="F1522" i="6"/>
  <c r="E1522" i="6"/>
  <c r="K1521" i="6"/>
  <c r="J1521" i="6"/>
  <c r="I1521" i="6"/>
  <c r="H1521" i="6"/>
  <c r="G1521" i="6"/>
  <c r="F1521" i="6"/>
  <c r="E1521" i="6"/>
  <c r="K1520" i="6"/>
  <c r="J1520" i="6"/>
  <c r="I1520" i="6"/>
  <c r="H1520" i="6"/>
  <c r="G1520" i="6"/>
  <c r="F1520" i="6"/>
  <c r="E1520" i="6"/>
  <c r="K1519" i="6"/>
  <c r="J1519" i="6"/>
  <c r="I1519" i="6"/>
  <c r="H1519" i="6"/>
  <c r="G1519" i="6"/>
  <c r="F1519" i="6"/>
  <c r="E1519" i="6"/>
  <c r="K1518" i="6"/>
  <c r="J1518" i="6"/>
  <c r="I1518" i="6"/>
  <c r="H1518" i="6"/>
  <c r="G1518" i="6"/>
  <c r="F1518" i="6"/>
  <c r="E1518" i="6"/>
  <c r="K1517" i="6"/>
  <c r="J1517" i="6"/>
  <c r="I1517" i="6"/>
  <c r="H1517" i="6"/>
  <c r="G1517" i="6"/>
  <c r="F1517" i="6"/>
  <c r="E1517" i="6"/>
  <c r="K1516" i="6"/>
  <c r="J1516" i="6"/>
  <c r="I1516" i="6"/>
  <c r="H1516" i="6"/>
  <c r="G1516" i="6"/>
  <c r="F1516" i="6"/>
  <c r="E1516" i="6"/>
  <c r="K1515" i="6"/>
  <c r="J1515" i="6"/>
  <c r="I1515" i="6"/>
  <c r="H1515" i="6"/>
  <c r="G1515" i="6"/>
  <c r="F1515" i="6"/>
  <c r="E1515" i="6"/>
  <c r="K1514" i="6"/>
  <c r="J1514" i="6"/>
  <c r="I1514" i="6"/>
  <c r="H1514" i="6"/>
  <c r="G1514" i="6"/>
  <c r="F1514" i="6"/>
  <c r="E1514" i="6"/>
  <c r="K1513" i="6"/>
  <c r="J1513" i="6"/>
  <c r="I1513" i="6"/>
  <c r="H1513" i="6"/>
  <c r="G1513" i="6"/>
  <c r="F1513" i="6"/>
  <c r="E1513" i="6"/>
  <c r="K1512" i="6"/>
  <c r="J1512" i="6"/>
  <c r="I1512" i="6"/>
  <c r="H1512" i="6"/>
  <c r="G1512" i="6"/>
  <c r="F1512" i="6"/>
  <c r="E1512" i="6"/>
  <c r="K1511" i="6"/>
  <c r="J1511" i="6"/>
  <c r="I1511" i="6"/>
  <c r="H1511" i="6"/>
  <c r="G1511" i="6"/>
  <c r="F1511" i="6"/>
  <c r="E1511" i="6"/>
  <c r="K1510" i="6"/>
  <c r="J1510" i="6"/>
  <c r="I1510" i="6"/>
  <c r="H1510" i="6"/>
  <c r="G1510" i="6"/>
  <c r="F1510" i="6"/>
  <c r="E1510" i="6"/>
  <c r="K1509" i="6"/>
  <c r="J1509" i="6"/>
  <c r="I1509" i="6"/>
  <c r="H1509" i="6"/>
  <c r="G1509" i="6"/>
  <c r="F1509" i="6"/>
  <c r="E1509" i="6"/>
  <c r="K1508" i="6"/>
  <c r="J1508" i="6"/>
  <c r="I1508" i="6"/>
  <c r="H1508" i="6"/>
  <c r="G1508" i="6"/>
  <c r="F1508" i="6"/>
  <c r="E1508" i="6"/>
  <c r="K1507" i="6"/>
  <c r="J1507" i="6"/>
  <c r="I1507" i="6"/>
  <c r="H1507" i="6"/>
  <c r="G1507" i="6"/>
  <c r="F1507" i="6"/>
  <c r="E1507" i="6"/>
  <c r="K1506" i="6"/>
  <c r="J1506" i="6"/>
  <c r="I1506" i="6"/>
  <c r="H1506" i="6"/>
  <c r="G1506" i="6"/>
  <c r="F1506" i="6"/>
  <c r="E1506" i="6"/>
  <c r="K1505" i="6"/>
  <c r="J1505" i="6"/>
  <c r="I1505" i="6"/>
  <c r="H1505" i="6"/>
  <c r="G1505" i="6"/>
  <c r="F1505" i="6"/>
  <c r="E1505" i="6"/>
  <c r="K1504" i="6"/>
  <c r="J1504" i="6"/>
  <c r="I1504" i="6"/>
  <c r="H1504" i="6"/>
  <c r="G1504" i="6"/>
  <c r="F1504" i="6"/>
  <c r="E1504" i="6"/>
  <c r="K1503" i="6"/>
  <c r="J1503" i="6"/>
  <c r="I1503" i="6"/>
  <c r="H1503" i="6"/>
  <c r="G1503" i="6"/>
  <c r="F1503" i="6"/>
  <c r="E1503" i="6"/>
  <c r="K1502" i="6"/>
  <c r="J1502" i="6"/>
  <c r="I1502" i="6"/>
  <c r="H1502" i="6"/>
  <c r="G1502" i="6"/>
  <c r="F1502" i="6"/>
  <c r="E1502" i="6"/>
  <c r="K1501" i="6"/>
  <c r="J1501" i="6"/>
  <c r="I1501" i="6"/>
  <c r="H1501" i="6"/>
  <c r="G1501" i="6"/>
  <c r="F1501" i="6"/>
  <c r="E1501" i="6"/>
  <c r="K1500" i="6"/>
  <c r="J1500" i="6"/>
  <c r="I1500" i="6"/>
  <c r="H1500" i="6"/>
  <c r="G1500" i="6"/>
  <c r="F1500" i="6"/>
  <c r="E1500" i="6"/>
  <c r="K1499" i="6"/>
  <c r="J1499" i="6"/>
  <c r="I1499" i="6"/>
  <c r="H1499" i="6"/>
  <c r="G1499" i="6"/>
  <c r="F1499" i="6"/>
  <c r="E1499" i="6"/>
  <c r="K1498" i="6"/>
  <c r="J1498" i="6"/>
  <c r="I1498" i="6"/>
  <c r="H1498" i="6"/>
  <c r="G1498" i="6"/>
  <c r="F1498" i="6"/>
  <c r="E1498" i="6"/>
  <c r="K1497" i="6"/>
  <c r="J1497" i="6"/>
  <c r="I1497" i="6"/>
  <c r="H1497" i="6"/>
  <c r="G1497" i="6"/>
  <c r="F1497" i="6"/>
  <c r="E1497" i="6"/>
  <c r="K1496" i="6"/>
  <c r="J1496" i="6"/>
  <c r="I1496" i="6"/>
  <c r="H1496" i="6"/>
  <c r="G1496" i="6"/>
  <c r="F1496" i="6"/>
  <c r="E1496" i="6"/>
  <c r="K1495" i="6"/>
  <c r="J1495" i="6"/>
  <c r="I1495" i="6"/>
  <c r="H1495" i="6"/>
  <c r="G1495" i="6"/>
  <c r="F1495" i="6"/>
  <c r="E1495" i="6"/>
  <c r="K1494" i="6"/>
  <c r="J1494" i="6"/>
  <c r="I1494" i="6"/>
  <c r="H1494" i="6"/>
  <c r="G1494" i="6"/>
  <c r="F1494" i="6"/>
  <c r="E1494" i="6"/>
  <c r="K1493" i="6"/>
  <c r="J1493" i="6"/>
  <c r="I1493" i="6"/>
  <c r="H1493" i="6"/>
  <c r="G1493" i="6"/>
  <c r="F1493" i="6"/>
  <c r="E1493" i="6"/>
  <c r="K1492" i="6"/>
  <c r="J1492" i="6"/>
  <c r="I1492" i="6"/>
  <c r="H1492" i="6"/>
  <c r="G1492" i="6"/>
  <c r="F1492" i="6"/>
  <c r="E1492" i="6"/>
  <c r="K1491" i="6"/>
  <c r="J1491" i="6"/>
  <c r="I1491" i="6"/>
  <c r="H1491" i="6"/>
  <c r="G1491" i="6"/>
  <c r="F1491" i="6"/>
  <c r="E1491" i="6"/>
  <c r="K1490" i="6"/>
  <c r="J1490" i="6"/>
  <c r="I1490" i="6"/>
  <c r="H1490" i="6"/>
  <c r="G1490" i="6"/>
  <c r="F1490" i="6"/>
  <c r="E1490" i="6"/>
  <c r="K1489" i="6"/>
  <c r="J1489" i="6"/>
  <c r="I1489" i="6"/>
  <c r="H1489" i="6"/>
  <c r="G1489" i="6"/>
  <c r="F1489" i="6"/>
  <c r="E1489" i="6"/>
  <c r="K1488" i="6"/>
  <c r="J1488" i="6"/>
  <c r="I1488" i="6"/>
  <c r="H1488" i="6"/>
  <c r="G1488" i="6"/>
  <c r="F1488" i="6"/>
  <c r="E1488" i="6"/>
  <c r="K1487" i="6"/>
  <c r="J1487" i="6"/>
  <c r="I1487" i="6"/>
  <c r="H1487" i="6"/>
  <c r="G1487" i="6"/>
  <c r="F1487" i="6"/>
  <c r="E1487" i="6"/>
  <c r="K1486" i="6"/>
  <c r="J1486" i="6"/>
  <c r="I1486" i="6"/>
  <c r="H1486" i="6"/>
  <c r="G1486" i="6"/>
  <c r="F1486" i="6"/>
  <c r="E1486" i="6"/>
  <c r="K1485" i="6"/>
  <c r="J1485" i="6"/>
  <c r="I1485" i="6"/>
  <c r="H1485" i="6"/>
  <c r="G1485" i="6"/>
  <c r="F1485" i="6"/>
  <c r="E1485" i="6"/>
  <c r="K1484" i="6"/>
  <c r="J1484" i="6"/>
  <c r="I1484" i="6"/>
  <c r="H1484" i="6"/>
  <c r="G1484" i="6"/>
  <c r="F1484" i="6"/>
  <c r="E1484" i="6"/>
  <c r="K1483" i="6"/>
  <c r="J1483" i="6"/>
  <c r="I1483" i="6"/>
  <c r="H1483" i="6"/>
  <c r="G1483" i="6"/>
  <c r="F1483" i="6"/>
  <c r="E1483" i="6"/>
  <c r="K1482" i="6"/>
  <c r="J1482" i="6"/>
  <c r="I1482" i="6"/>
  <c r="H1482" i="6"/>
  <c r="G1482" i="6"/>
  <c r="F1482" i="6"/>
  <c r="E1482" i="6"/>
  <c r="K1481" i="6"/>
  <c r="J1481" i="6"/>
  <c r="I1481" i="6"/>
  <c r="H1481" i="6"/>
  <c r="G1481" i="6"/>
  <c r="F1481" i="6"/>
  <c r="E1481" i="6"/>
  <c r="K1480" i="6"/>
  <c r="J1480" i="6"/>
  <c r="I1480" i="6"/>
  <c r="H1480" i="6"/>
  <c r="G1480" i="6"/>
  <c r="F1480" i="6"/>
  <c r="E1480" i="6"/>
  <c r="K1479" i="6"/>
  <c r="J1479" i="6"/>
  <c r="I1479" i="6"/>
  <c r="H1479" i="6"/>
  <c r="G1479" i="6"/>
  <c r="F1479" i="6"/>
  <c r="E1479" i="6"/>
  <c r="K1478" i="6"/>
  <c r="J1478" i="6"/>
  <c r="I1478" i="6"/>
  <c r="H1478" i="6"/>
  <c r="G1478" i="6"/>
  <c r="F1478" i="6"/>
  <c r="E1478" i="6"/>
  <c r="K1477" i="6"/>
  <c r="J1477" i="6"/>
  <c r="I1477" i="6"/>
  <c r="H1477" i="6"/>
  <c r="G1477" i="6"/>
  <c r="F1477" i="6"/>
  <c r="E1477" i="6"/>
  <c r="K1476" i="6"/>
  <c r="J1476" i="6"/>
  <c r="I1476" i="6"/>
  <c r="H1476" i="6"/>
  <c r="G1476" i="6"/>
  <c r="F1476" i="6"/>
  <c r="E1476" i="6"/>
  <c r="K1475" i="6"/>
  <c r="J1475" i="6"/>
  <c r="I1475" i="6"/>
  <c r="H1475" i="6"/>
  <c r="G1475" i="6"/>
  <c r="F1475" i="6"/>
  <c r="E1475" i="6"/>
  <c r="K1474" i="6"/>
  <c r="J1474" i="6"/>
  <c r="I1474" i="6"/>
  <c r="H1474" i="6"/>
  <c r="G1474" i="6"/>
  <c r="F1474" i="6"/>
  <c r="E1474" i="6"/>
  <c r="K1473" i="6"/>
  <c r="J1473" i="6"/>
  <c r="I1473" i="6"/>
  <c r="H1473" i="6"/>
  <c r="G1473" i="6"/>
  <c r="F1473" i="6"/>
  <c r="E1473" i="6"/>
  <c r="K1472" i="6"/>
  <c r="J1472" i="6"/>
  <c r="I1472" i="6"/>
  <c r="H1472" i="6"/>
  <c r="G1472" i="6"/>
  <c r="F1472" i="6"/>
  <c r="E1472" i="6"/>
  <c r="K1471" i="6"/>
  <c r="J1471" i="6"/>
  <c r="I1471" i="6"/>
  <c r="H1471" i="6"/>
  <c r="G1471" i="6"/>
  <c r="F1471" i="6"/>
  <c r="E1471" i="6"/>
  <c r="K1470" i="6"/>
  <c r="J1470" i="6"/>
  <c r="I1470" i="6"/>
  <c r="H1470" i="6"/>
  <c r="G1470" i="6"/>
  <c r="F1470" i="6"/>
  <c r="E1470" i="6"/>
  <c r="K1469" i="6"/>
  <c r="J1469" i="6"/>
  <c r="I1469" i="6"/>
  <c r="H1469" i="6"/>
  <c r="G1469" i="6"/>
  <c r="F1469" i="6"/>
  <c r="E1469" i="6"/>
  <c r="K1468" i="6"/>
  <c r="J1468" i="6"/>
  <c r="I1468" i="6"/>
  <c r="H1468" i="6"/>
  <c r="G1468" i="6"/>
  <c r="F1468" i="6"/>
  <c r="E1468" i="6"/>
  <c r="K1467" i="6"/>
  <c r="J1467" i="6"/>
  <c r="I1467" i="6"/>
  <c r="H1467" i="6"/>
  <c r="G1467" i="6"/>
  <c r="F1467" i="6"/>
  <c r="E1467" i="6"/>
  <c r="K1466" i="6"/>
  <c r="J1466" i="6"/>
  <c r="I1466" i="6"/>
  <c r="H1466" i="6"/>
  <c r="G1466" i="6"/>
  <c r="F1466" i="6"/>
  <c r="E1466" i="6"/>
  <c r="K1465" i="6"/>
  <c r="J1465" i="6"/>
  <c r="I1465" i="6"/>
  <c r="H1465" i="6"/>
  <c r="G1465" i="6"/>
  <c r="F1465" i="6"/>
  <c r="E1465" i="6"/>
  <c r="K1464" i="6"/>
  <c r="J1464" i="6"/>
  <c r="I1464" i="6"/>
  <c r="H1464" i="6"/>
  <c r="G1464" i="6"/>
  <c r="F1464" i="6"/>
  <c r="E1464" i="6"/>
  <c r="K1463" i="6"/>
  <c r="J1463" i="6"/>
  <c r="I1463" i="6"/>
  <c r="H1463" i="6"/>
  <c r="G1463" i="6"/>
  <c r="F1463" i="6"/>
  <c r="E1463" i="6"/>
  <c r="K1462" i="6"/>
  <c r="J1462" i="6"/>
  <c r="I1462" i="6"/>
  <c r="H1462" i="6"/>
  <c r="G1462" i="6"/>
  <c r="F1462" i="6"/>
  <c r="E1462" i="6"/>
  <c r="K1461" i="6"/>
  <c r="J1461" i="6"/>
  <c r="I1461" i="6"/>
  <c r="H1461" i="6"/>
  <c r="G1461" i="6"/>
  <c r="F1461" i="6"/>
  <c r="E1461" i="6"/>
  <c r="K1460" i="6"/>
  <c r="J1460" i="6"/>
  <c r="I1460" i="6"/>
  <c r="H1460" i="6"/>
  <c r="G1460" i="6"/>
  <c r="F1460" i="6"/>
  <c r="E1460" i="6"/>
  <c r="K1459" i="6"/>
  <c r="J1459" i="6"/>
  <c r="I1459" i="6"/>
  <c r="H1459" i="6"/>
  <c r="G1459" i="6"/>
  <c r="F1459" i="6"/>
  <c r="E1459" i="6"/>
  <c r="K1458" i="6"/>
  <c r="J1458" i="6"/>
  <c r="I1458" i="6"/>
  <c r="H1458" i="6"/>
  <c r="G1458" i="6"/>
  <c r="F1458" i="6"/>
  <c r="E1458" i="6"/>
  <c r="K1457" i="6"/>
  <c r="J1457" i="6"/>
  <c r="I1457" i="6"/>
  <c r="H1457" i="6"/>
  <c r="G1457" i="6"/>
  <c r="F1457" i="6"/>
  <c r="E1457" i="6"/>
  <c r="K1456" i="6"/>
  <c r="J1456" i="6"/>
  <c r="I1456" i="6"/>
  <c r="H1456" i="6"/>
  <c r="G1456" i="6"/>
  <c r="F1456" i="6"/>
  <c r="E1456" i="6"/>
  <c r="K1455" i="6"/>
  <c r="J1455" i="6"/>
  <c r="I1455" i="6"/>
  <c r="H1455" i="6"/>
  <c r="G1455" i="6"/>
  <c r="F1455" i="6"/>
  <c r="E1455" i="6"/>
  <c r="K1454" i="6"/>
  <c r="J1454" i="6"/>
  <c r="I1454" i="6"/>
  <c r="H1454" i="6"/>
  <c r="G1454" i="6"/>
  <c r="F1454" i="6"/>
  <c r="E1454" i="6"/>
  <c r="K1453" i="6"/>
  <c r="J1453" i="6"/>
  <c r="I1453" i="6"/>
  <c r="H1453" i="6"/>
  <c r="G1453" i="6"/>
  <c r="F1453" i="6"/>
  <c r="E1453" i="6"/>
  <c r="K1452" i="6"/>
  <c r="J1452" i="6"/>
  <c r="I1452" i="6"/>
  <c r="H1452" i="6"/>
  <c r="G1452" i="6"/>
  <c r="F1452" i="6"/>
  <c r="E1452" i="6"/>
  <c r="K1451" i="6"/>
  <c r="J1451" i="6"/>
  <c r="I1451" i="6"/>
  <c r="H1451" i="6"/>
  <c r="G1451" i="6"/>
  <c r="F1451" i="6"/>
  <c r="E1451" i="6"/>
  <c r="K1450" i="6"/>
  <c r="J1450" i="6"/>
  <c r="I1450" i="6"/>
  <c r="H1450" i="6"/>
  <c r="G1450" i="6"/>
  <c r="F1450" i="6"/>
  <c r="E1450" i="6"/>
  <c r="K1449" i="6"/>
  <c r="J1449" i="6"/>
  <c r="I1449" i="6"/>
  <c r="H1449" i="6"/>
  <c r="G1449" i="6"/>
  <c r="F1449" i="6"/>
  <c r="E1449" i="6"/>
  <c r="K1448" i="6"/>
  <c r="J1448" i="6"/>
  <c r="I1448" i="6"/>
  <c r="H1448" i="6"/>
  <c r="G1448" i="6"/>
  <c r="F1448" i="6"/>
  <c r="E1448" i="6"/>
  <c r="K1447" i="6"/>
  <c r="J1447" i="6"/>
  <c r="I1447" i="6"/>
  <c r="H1447" i="6"/>
  <c r="G1447" i="6"/>
  <c r="F1447" i="6"/>
  <c r="E1447" i="6"/>
  <c r="K1446" i="6"/>
  <c r="J1446" i="6"/>
  <c r="I1446" i="6"/>
  <c r="H1446" i="6"/>
  <c r="G1446" i="6"/>
  <c r="F1446" i="6"/>
  <c r="E1446" i="6"/>
  <c r="K1445" i="6"/>
  <c r="J1445" i="6"/>
  <c r="I1445" i="6"/>
  <c r="H1445" i="6"/>
  <c r="G1445" i="6"/>
  <c r="F1445" i="6"/>
  <c r="E1445" i="6"/>
  <c r="K1444" i="6"/>
  <c r="J1444" i="6"/>
  <c r="I1444" i="6"/>
  <c r="H1444" i="6"/>
  <c r="G1444" i="6"/>
  <c r="F1444" i="6"/>
  <c r="E1444" i="6"/>
  <c r="K1443" i="6"/>
  <c r="J1443" i="6"/>
  <c r="I1443" i="6"/>
  <c r="H1443" i="6"/>
  <c r="G1443" i="6"/>
  <c r="F1443" i="6"/>
  <c r="E1443" i="6"/>
  <c r="K1442" i="6"/>
  <c r="J1442" i="6"/>
  <c r="I1442" i="6"/>
  <c r="H1442" i="6"/>
  <c r="G1442" i="6"/>
  <c r="F1442" i="6"/>
  <c r="E1442" i="6"/>
  <c r="K1441" i="6"/>
  <c r="J1441" i="6"/>
  <c r="I1441" i="6"/>
  <c r="H1441" i="6"/>
  <c r="G1441" i="6"/>
  <c r="F1441" i="6"/>
  <c r="E1441" i="6"/>
  <c r="K1440" i="6"/>
  <c r="J1440" i="6"/>
  <c r="I1440" i="6"/>
  <c r="H1440" i="6"/>
  <c r="G1440" i="6"/>
  <c r="F1440" i="6"/>
  <c r="E1440" i="6"/>
  <c r="K1439" i="6"/>
  <c r="J1439" i="6"/>
  <c r="I1439" i="6"/>
  <c r="H1439" i="6"/>
  <c r="G1439" i="6"/>
  <c r="F1439" i="6"/>
  <c r="E1439" i="6"/>
  <c r="K1438" i="6"/>
  <c r="J1438" i="6"/>
  <c r="I1438" i="6"/>
  <c r="H1438" i="6"/>
  <c r="G1438" i="6"/>
  <c r="F1438" i="6"/>
  <c r="E1438" i="6"/>
  <c r="K1437" i="6"/>
  <c r="J1437" i="6"/>
  <c r="I1437" i="6"/>
  <c r="H1437" i="6"/>
  <c r="G1437" i="6"/>
  <c r="F1437" i="6"/>
  <c r="E1437" i="6"/>
  <c r="K1436" i="6"/>
  <c r="J1436" i="6"/>
  <c r="I1436" i="6"/>
  <c r="H1436" i="6"/>
  <c r="G1436" i="6"/>
  <c r="F1436" i="6"/>
  <c r="E1436" i="6"/>
  <c r="K1435" i="6"/>
  <c r="J1435" i="6"/>
  <c r="I1435" i="6"/>
  <c r="H1435" i="6"/>
  <c r="G1435" i="6"/>
  <c r="F1435" i="6"/>
  <c r="E1435" i="6"/>
  <c r="K1434" i="6"/>
  <c r="J1434" i="6"/>
  <c r="I1434" i="6"/>
  <c r="H1434" i="6"/>
  <c r="G1434" i="6"/>
  <c r="F1434" i="6"/>
  <c r="E1434" i="6"/>
  <c r="K1433" i="6"/>
  <c r="J1433" i="6"/>
  <c r="I1433" i="6"/>
  <c r="H1433" i="6"/>
  <c r="G1433" i="6"/>
  <c r="F1433" i="6"/>
  <c r="E1433" i="6"/>
  <c r="K1432" i="6"/>
  <c r="J1432" i="6"/>
  <c r="I1432" i="6"/>
  <c r="H1432" i="6"/>
  <c r="G1432" i="6"/>
  <c r="F1432" i="6"/>
  <c r="E1432" i="6"/>
  <c r="K1431" i="6"/>
  <c r="J1431" i="6"/>
  <c r="I1431" i="6"/>
  <c r="H1431" i="6"/>
  <c r="G1431" i="6"/>
  <c r="F1431" i="6"/>
  <c r="E1431" i="6"/>
  <c r="K1430" i="6"/>
  <c r="J1430" i="6"/>
  <c r="I1430" i="6"/>
  <c r="H1430" i="6"/>
  <c r="G1430" i="6"/>
  <c r="F1430" i="6"/>
  <c r="E1430" i="6"/>
  <c r="K1429" i="6"/>
  <c r="J1429" i="6"/>
  <c r="I1429" i="6"/>
  <c r="H1429" i="6"/>
  <c r="G1429" i="6"/>
  <c r="F1429" i="6"/>
  <c r="E1429" i="6"/>
  <c r="K1428" i="6"/>
  <c r="J1428" i="6"/>
  <c r="I1428" i="6"/>
  <c r="H1428" i="6"/>
  <c r="G1428" i="6"/>
  <c r="F1428" i="6"/>
  <c r="E1428" i="6"/>
  <c r="K1427" i="6"/>
  <c r="J1427" i="6"/>
  <c r="I1427" i="6"/>
  <c r="H1427" i="6"/>
  <c r="G1427" i="6"/>
  <c r="F1427" i="6"/>
  <c r="E1427" i="6"/>
  <c r="K1426" i="6"/>
  <c r="J1426" i="6"/>
  <c r="I1426" i="6"/>
  <c r="H1426" i="6"/>
  <c r="G1426" i="6"/>
  <c r="F1426" i="6"/>
  <c r="E1426" i="6"/>
  <c r="K1425" i="6"/>
  <c r="J1425" i="6"/>
  <c r="I1425" i="6"/>
  <c r="H1425" i="6"/>
  <c r="G1425" i="6"/>
  <c r="F1425" i="6"/>
  <c r="E1425" i="6"/>
  <c r="K1424" i="6"/>
  <c r="J1424" i="6"/>
  <c r="I1424" i="6"/>
  <c r="H1424" i="6"/>
  <c r="G1424" i="6"/>
  <c r="F1424" i="6"/>
  <c r="E1424" i="6"/>
  <c r="K1423" i="6"/>
  <c r="J1423" i="6"/>
  <c r="I1423" i="6"/>
  <c r="H1423" i="6"/>
  <c r="G1423" i="6"/>
  <c r="F1423" i="6"/>
  <c r="E1423" i="6"/>
  <c r="K1422" i="6"/>
  <c r="J1422" i="6"/>
  <c r="I1422" i="6"/>
  <c r="H1422" i="6"/>
  <c r="G1422" i="6"/>
  <c r="F1422" i="6"/>
  <c r="E1422" i="6"/>
  <c r="K1421" i="6"/>
  <c r="J1421" i="6"/>
  <c r="I1421" i="6"/>
  <c r="H1421" i="6"/>
  <c r="G1421" i="6"/>
  <c r="F1421" i="6"/>
  <c r="E1421" i="6"/>
  <c r="K1420" i="6"/>
  <c r="J1420" i="6"/>
  <c r="I1420" i="6"/>
  <c r="H1420" i="6"/>
  <c r="G1420" i="6"/>
  <c r="F1420" i="6"/>
  <c r="E1420" i="6"/>
  <c r="K1419" i="6"/>
  <c r="J1419" i="6"/>
  <c r="I1419" i="6"/>
  <c r="H1419" i="6"/>
  <c r="G1419" i="6"/>
  <c r="F1419" i="6"/>
  <c r="E1419" i="6"/>
  <c r="K1418" i="6"/>
  <c r="J1418" i="6"/>
  <c r="I1418" i="6"/>
  <c r="H1418" i="6"/>
  <c r="G1418" i="6"/>
  <c r="F1418" i="6"/>
  <c r="E1418" i="6"/>
  <c r="K1417" i="6"/>
  <c r="J1417" i="6"/>
  <c r="I1417" i="6"/>
  <c r="H1417" i="6"/>
  <c r="G1417" i="6"/>
  <c r="F1417" i="6"/>
  <c r="E1417" i="6"/>
  <c r="K1416" i="6"/>
  <c r="J1416" i="6"/>
  <c r="I1416" i="6"/>
  <c r="H1416" i="6"/>
  <c r="G1416" i="6"/>
  <c r="F1416" i="6"/>
  <c r="E1416" i="6"/>
  <c r="K1415" i="6"/>
  <c r="J1415" i="6"/>
  <c r="I1415" i="6"/>
  <c r="H1415" i="6"/>
  <c r="G1415" i="6"/>
  <c r="F1415" i="6"/>
  <c r="E1415" i="6"/>
  <c r="K1414" i="6"/>
  <c r="J1414" i="6"/>
  <c r="I1414" i="6"/>
  <c r="H1414" i="6"/>
  <c r="G1414" i="6"/>
  <c r="F1414" i="6"/>
  <c r="E1414" i="6"/>
  <c r="K1413" i="6"/>
  <c r="J1413" i="6"/>
  <c r="I1413" i="6"/>
  <c r="H1413" i="6"/>
  <c r="G1413" i="6"/>
  <c r="F1413" i="6"/>
  <c r="E1413" i="6"/>
  <c r="K1412" i="6"/>
  <c r="J1412" i="6"/>
  <c r="I1412" i="6"/>
  <c r="H1412" i="6"/>
  <c r="G1412" i="6"/>
  <c r="F1412" i="6"/>
  <c r="E1412" i="6"/>
  <c r="K1411" i="6"/>
  <c r="J1411" i="6"/>
  <c r="I1411" i="6"/>
  <c r="H1411" i="6"/>
  <c r="G1411" i="6"/>
  <c r="F1411" i="6"/>
  <c r="E1411" i="6"/>
  <c r="K1410" i="6"/>
  <c r="J1410" i="6"/>
  <c r="I1410" i="6"/>
  <c r="H1410" i="6"/>
  <c r="G1410" i="6"/>
  <c r="F1410" i="6"/>
  <c r="E1410" i="6"/>
  <c r="K1409" i="6"/>
  <c r="J1409" i="6"/>
  <c r="I1409" i="6"/>
  <c r="H1409" i="6"/>
  <c r="G1409" i="6"/>
  <c r="F1409" i="6"/>
  <c r="E1409" i="6"/>
  <c r="K1408" i="6"/>
  <c r="J1408" i="6"/>
  <c r="I1408" i="6"/>
  <c r="H1408" i="6"/>
  <c r="G1408" i="6"/>
  <c r="F1408" i="6"/>
  <c r="E1408" i="6"/>
  <c r="K1407" i="6"/>
  <c r="J1407" i="6"/>
  <c r="I1407" i="6"/>
  <c r="H1407" i="6"/>
  <c r="G1407" i="6"/>
  <c r="F1407" i="6"/>
  <c r="E1407" i="6"/>
  <c r="K1406" i="6"/>
  <c r="J1406" i="6"/>
  <c r="I1406" i="6"/>
  <c r="H1406" i="6"/>
  <c r="G1406" i="6"/>
  <c r="F1406" i="6"/>
  <c r="E1406" i="6"/>
  <c r="K1405" i="6"/>
  <c r="J1405" i="6"/>
  <c r="I1405" i="6"/>
  <c r="H1405" i="6"/>
  <c r="G1405" i="6"/>
  <c r="F1405" i="6"/>
  <c r="E1405" i="6"/>
  <c r="K1404" i="6"/>
  <c r="J1404" i="6"/>
  <c r="I1404" i="6"/>
  <c r="H1404" i="6"/>
  <c r="G1404" i="6"/>
  <c r="F1404" i="6"/>
  <c r="E1404" i="6"/>
  <c r="K1403" i="6"/>
  <c r="J1403" i="6"/>
  <c r="I1403" i="6"/>
  <c r="H1403" i="6"/>
  <c r="G1403" i="6"/>
  <c r="F1403" i="6"/>
  <c r="E1403" i="6"/>
  <c r="K1402" i="6"/>
  <c r="J1402" i="6"/>
  <c r="I1402" i="6"/>
  <c r="H1402" i="6"/>
  <c r="G1402" i="6"/>
  <c r="F1402" i="6"/>
  <c r="E1402" i="6"/>
  <c r="K1401" i="6"/>
  <c r="J1401" i="6"/>
  <c r="I1401" i="6"/>
  <c r="H1401" i="6"/>
  <c r="G1401" i="6"/>
  <c r="F1401" i="6"/>
  <c r="E1401" i="6"/>
  <c r="K1400" i="6"/>
  <c r="J1400" i="6"/>
  <c r="I1400" i="6"/>
  <c r="H1400" i="6"/>
  <c r="G1400" i="6"/>
  <c r="F1400" i="6"/>
  <c r="E1400" i="6"/>
  <c r="K1399" i="6"/>
  <c r="J1399" i="6"/>
  <c r="I1399" i="6"/>
  <c r="H1399" i="6"/>
  <c r="G1399" i="6"/>
  <c r="F1399" i="6"/>
  <c r="E1399" i="6"/>
  <c r="K1398" i="6"/>
  <c r="J1398" i="6"/>
  <c r="I1398" i="6"/>
  <c r="H1398" i="6"/>
  <c r="G1398" i="6"/>
  <c r="F1398" i="6"/>
  <c r="E1398" i="6"/>
  <c r="K1397" i="6"/>
  <c r="J1397" i="6"/>
  <c r="I1397" i="6"/>
  <c r="H1397" i="6"/>
  <c r="G1397" i="6"/>
  <c r="F1397" i="6"/>
  <c r="E1397" i="6"/>
  <c r="K1396" i="6"/>
  <c r="J1396" i="6"/>
  <c r="I1396" i="6"/>
  <c r="H1396" i="6"/>
  <c r="G1396" i="6"/>
  <c r="F1396" i="6"/>
  <c r="E1396" i="6"/>
  <c r="K1395" i="6"/>
  <c r="J1395" i="6"/>
  <c r="I1395" i="6"/>
  <c r="H1395" i="6"/>
  <c r="G1395" i="6"/>
  <c r="F1395" i="6"/>
  <c r="E1395" i="6"/>
  <c r="K1394" i="6"/>
  <c r="J1394" i="6"/>
  <c r="I1394" i="6"/>
  <c r="H1394" i="6"/>
  <c r="G1394" i="6"/>
  <c r="F1394" i="6"/>
  <c r="E1394" i="6"/>
  <c r="K1393" i="6"/>
  <c r="J1393" i="6"/>
  <c r="I1393" i="6"/>
  <c r="H1393" i="6"/>
  <c r="G1393" i="6"/>
  <c r="F1393" i="6"/>
  <c r="E1393" i="6"/>
  <c r="K1392" i="6"/>
  <c r="J1392" i="6"/>
  <c r="I1392" i="6"/>
  <c r="H1392" i="6"/>
  <c r="G1392" i="6"/>
  <c r="F1392" i="6"/>
  <c r="E1392" i="6"/>
  <c r="K1391" i="6"/>
  <c r="J1391" i="6"/>
  <c r="I1391" i="6"/>
  <c r="H1391" i="6"/>
  <c r="G1391" i="6"/>
  <c r="F1391" i="6"/>
  <c r="E1391" i="6"/>
  <c r="K1390" i="6"/>
  <c r="J1390" i="6"/>
  <c r="I1390" i="6"/>
  <c r="H1390" i="6"/>
  <c r="G1390" i="6"/>
  <c r="F1390" i="6"/>
  <c r="E1390" i="6"/>
  <c r="K1389" i="6"/>
  <c r="J1389" i="6"/>
  <c r="I1389" i="6"/>
  <c r="H1389" i="6"/>
  <c r="G1389" i="6"/>
  <c r="F1389" i="6"/>
  <c r="E1389" i="6"/>
  <c r="K1388" i="6"/>
  <c r="J1388" i="6"/>
  <c r="I1388" i="6"/>
  <c r="H1388" i="6"/>
  <c r="G1388" i="6"/>
  <c r="F1388" i="6"/>
  <c r="E1388" i="6"/>
  <c r="K1387" i="6"/>
  <c r="J1387" i="6"/>
  <c r="I1387" i="6"/>
  <c r="H1387" i="6"/>
  <c r="G1387" i="6"/>
  <c r="F1387" i="6"/>
  <c r="E1387" i="6"/>
  <c r="K1386" i="6"/>
  <c r="J1386" i="6"/>
  <c r="I1386" i="6"/>
  <c r="H1386" i="6"/>
  <c r="G1386" i="6"/>
  <c r="F1386" i="6"/>
  <c r="E1386" i="6"/>
  <c r="K1385" i="6"/>
  <c r="J1385" i="6"/>
  <c r="I1385" i="6"/>
  <c r="H1385" i="6"/>
  <c r="G1385" i="6"/>
  <c r="F1385" i="6"/>
  <c r="E1385" i="6"/>
  <c r="K1384" i="6"/>
  <c r="J1384" i="6"/>
  <c r="I1384" i="6"/>
  <c r="H1384" i="6"/>
  <c r="G1384" i="6"/>
  <c r="F1384" i="6"/>
  <c r="E1384" i="6"/>
  <c r="K1383" i="6"/>
  <c r="J1383" i="6"/>
  <c r="I1383" i="6"/>
  <c r="H1383" i="6"/>
  <c r="G1383" i="6"/>
  <c r="F1383" i="6"/>
  <c r="E1383" i="6"/>
  <c r="K1382" i="6"/>
  <c r="J1382" i="6"/>
  <c r="I1382" i="6"/>
  <c r="H1382" i="6"/>
  <c r="G1382" i="6"/>
  <c r="F1382" i="6"/>
  <c r="E1382" i="6"/>
  <c r="K1381" i="6"/>
  <c r="J1381" i="6"/>
  <c r="I1381" i="6"/>
  <c r="H1381" i="6"/>
  <c r="G1381" i="6"/>
  <c r="F1381" i="6"/>
  <c r="E1381" i="6"/>
  <c r="K1380" i="6"/>
  <c r="J1380" i="6"/>
  <c r="I1380" i="6"/>
  <c r="H1380" i="6"/>
  <c r="G1380" i="6"/>
  <c r="F1380" i="6"/>
  <c r="E1380" i="6"/>
  <c r="K1379" i="6"/>
  <c r="J1379" i="6"/>
  <c r="I1379" i="6"/>
  <c r="H1379" i="6"/>
  <c r="G1379" i="6"/>
  <c r="F1379" i="6"/>
  <c r="E1379" i="6"/>
  <c r="K1378" i="6"/>
  <c r="J1378" i="6"/>
  <c r="I1378" i="6"/>
  <c r="H1378" i="6"/>
  <c r="G1378" i="6"/>
  <c r="F1378" i="6"/>
  <c r="E1378" i="6"/>
  <c r="K1377" i="6"/>
  <c r="J1377" i="6"/>
  <c r="I1377" i="6"/>
  <c r="H1377" i="6"/>
  <c r="G1377" i="6"/>
  <c r="F1377" i="6"/>
  <c r="E1377" i="6"/>
  <c r="K1376" i="6"/>
  <c r="J1376" i="6"/>
  <c r="I1376" i="6"/>
  <c r="H1376" i="6"/>
  <c r="G1376" i="6"/>
  <c r="F1376" i="6"/>
  <c r="E1376" i="6"/>
  <c r="K1375" i="6"/>
  <c r="J1375" i="6"/>
  <c r="I1375" i="6"/>
  <c r="H1375" i="6"/>
  <c r="G1375" i="6"/>
  <c r="F1375" i="6"/>
  <c r="E1375" i="6"/>
  <c r="K1374" i="6"/>
  <c r="J1374" i="6"/>
  <c r="I1374" i="6"/>
  <c r="H1374" i="6"/>
  <c r="G1374" i="6"/>
  <c r="F1374" i="6"/>
  <c r="E1374" i="6"/>
  <c r="K1373" i="6"/>
  <c r="J1373" i="6"/>
  <c r="I1373" i="6"/>
  <c r="H1373" i="6"/>
  <c r="G1373" i="6"/>
  <c r="F1373" i="6"/>
  <c r="E1373" i="6"/>
  <c r="K1372" i="6"/>
  <c r="J1372" i="6"/>
  <c r="I1372" i="6"/>
  <c r="H1372" i="6"/>
  <c r="G1372" i="6"/>
  <c r="F1372" i="6"/>
  <c r="E1372" i="6"/>
  <c r="K1371" i="6"/>
  <c r="J1371" i="6"/>
  <c r="I1371" i="6"/>
  <c r="H1371" i="6"/>
  <c r="G1371" i="6"/>
  <c r="F1371" i="6"/>
  <c r="E1371" i="6"/>
  <c r="K1370" i="6"/>
  <c r="J1370" i="6"/>
  <c r="I1370" i="6"/>
  <c r="H1370" i="6"/>
  <c r="G1370" i="6"/>
  <c r="F1370" i="6"/>
  <c r="E1370" i="6"/>
  <c r="K1369" i="6"/>
  <c r="J1369" i="6"/>
  <c r="I1369" i="6"/>
  <c r="H1369" i="6"/>
  <c r="G1369" i="6"/>
  <c r="F1369" i="6"/>
  <c r="E1369" i="6"/>
  <c r="K1368" i="6"/>
  <c r="J1368" i="6"/>
  <c r="I1368" i="6"/>
  <c r="H1368" i="6"/>
  <c r="G1368" i="6"/>
  <c r="F1368" i="6"/>
  <c r="E1368" i="6"/>
  <c r="K1367" i="6"/>
  <c r="J1367" i="6"/>
  <c r="I1367" i="6"/>
  <c r="H1367" i="6"/>
  <c r="G1367" i="6"/>
  <c r="F1367" i="6"/>
  <c r="E1367" i="6"/>
  <c r="K1366" i="6"/>
  <c r="J1366" i="6"/>
  <c r="I1366" i="6"/>
  <c r="H1366" i="6"/>
  <c r="G1366" i="6"/>
  <c r="F1366" i="6"/>
  <c r="E1366" i="6"/>
  <c r="K1365" i="6"/>
  <c r="J1365" i="6"/>
  <c r="I1365" i="6"/>
  <c r="H1365" i="6"/>
  <c r="G1365" i="6"/>
  <c r="F1365" i="6"/>
  <c r="E1365" i="6"/>
  <c r="K1364" i="6"/>
  <c r="J1364" i="6"/>
  <c r="I1364" i="6"/>
  <c r="H1364" i="6"/>
  <c r="G1364" i="6"/>
  <c r="F1364" i="6"/>
  <c r="E1364" i="6"/>
  <c r="K1363" i="6"/>
  <c r="J1363" i="6"/>
  <c r="I1363" i="6"/>
  <c r="H1363" i="6"/>
  <c r="G1363" i="6"/>
  <c r="F1363" i="6"/>
  <c r="E1363" i="6"/>
  <c r="K1362" i="6"/>
  <c r="J1362" i="6"/>
  <c r="I1362" i="6"/>
  <c r="H1362" i="6"/>
  <c r="G1362" i="6"/>
  <c r="F1362" i="6"/>
  <c r="E1362" i="6"/>
  <c r="K1361" i="6"/>
  <c r="J1361" i="6"/>
  <c r="I1361" i="6"/>
  <c r="H1361" i="6"/>
  <c r="G1361" i="6"/>
  <c r="F1361" i="6"/>
  <c r="E1361" i="6"/>
  <c r="K1360" i="6"/>
  <c r="J1360" i="6"/>
  <c r="I1360" i="6"/>
  <c r="H1360" i="6"/>
  <c r="G1360" i="6"/>
  <c r="F1360" i="6"/>
  <c r="E1360" i="6"/>
  <c r="K1359" i="6"/>
  <c r="J1359" i="6"/>
  <c r="I1359" i="6"/>
  <c r="H1359" i="6"/>
  <c r="G1359" i="6"/>
  <c r="F1359" i="6"/>
  <c r="E1359" i="6"/>
  <c r="K1358" i="6"/>
  <c r="J1358" i="6"/>
  <c r="I1358" i="6"/>
  <c r="H1358" i="6"/>
  <c r="G1358" i="6"/>
  <c r="F1358" i="6"/>
  <c r="E1358" i="6"/>
  <c r="K1357" i="6"/>
  <c r="J1357" i="6"/>
  <c r="I1357" i="6"/>
  <c r="H1357" i="6"/>
  <c r="G1357" i="6"/>
  <c r="F1357" i="6"/>
  <c r="E1357" i="6"/>
  <c r="K1356" i="6"/>
  <c r="J1356" i="6"/>
  <c r="I1356" i="6"/>
  <c r="H1356" i="6"/>
  <c r="G1356" i="6"/>
  <c r="F1356" i="6"/>
  <c r="E1356" i="6"/>
  <c r="K1355" i="6"/>
  <c r="J1355" i="6"/>
  <c r="I1355" i="6"/>
  <c r="H1355" i="6"/>
  <c r="G1355" i="6"/>
  <c r="F1355" i="6"/>
  <c r="E1355" i="6"/>
  <c r="K1354" i="6"/>
  <c r="J1354" i="6"/>
  <c r="I1354" i="6"/>
  <c r="H1354" i="6"/>
  <c r="G1354" i="6"/>
  <c r="F1354" i="6"/>
  <c r="E1354" i="6"/>
  <c r="K1353" i="6"/>
  <c r="J1353" i="6"/>
  <c r="I1353" i="6"/>
  <c r="H1353" i="6"/>
  <c r="G1353" i="6"/>
  <c r="F1353" i="6"/>
  <c r="E1353" i="6"/>
  <c r="K1352" i="6"/>
  <c r="J1352" i="6"/>
  <c r="I1352" i="6"/>
  <c r="H1352" i="6"/>
  <c r="G1352" i="6"/>
  <c r="F1352" i="6"/>
  <c r="E1352" i="6"/>
  <c r="K1351" i="6"/>
  <c r="J1351" i="6"/>
  <c r="I1351" i="6"/>
  <c r="H1351" i="6"/>
  <c r="G1351" i="6"/>
  <c r="F1351" i="6"/>
  <c r="E1351" i="6"/>
  <c r="K1350" i="6"/>
  <c r="J1350" i="6"/>
  <c r="I1350" i="6"/>
  <c r="H1350" i="6"/>
  <c r="G1350" i="6"/>
  <c r="F1350" i="6"/>
  <c r="E1350" i="6"/>
  <c r="K1349" i="6"/>
  <c r="J1349" i="6"/>
  <c r="I1349" i="6"/>
  <c r="H1349" i="6"/>
  <c r="G1349" i="6"/>
  <c r="F1349" i="6"/>
  <c r="E1349" i="6"/>
  <c r="K1348" i="6"/>
  <c r="J1348" i="6"/>
  <c r="I1348" i="6"/>
  <c r="H1348" i="6"/>
  <c r="G1348" i="6"/>
  <c r="F1348" i="6"/>
  <c r="E1348" i="6"/>
  <c r="K1347" i="6"/>
  <c r="J1347" i="6"/>
  <c r="I1347" i="6"/>
  <c r="H1347" i="6"/>
  <c r="G1347" i="6"/>
  <c r="F1347" i="6"/>
  <c r="E1347" i="6"/>
  <c r="K1346" i="6"/>
  <c r="J1346" i="6"/>
  <c r="I1346" i="6"/>
  <c r="H1346" i="6"/>
  <c r="G1346" i="6"/>
  <c r="F1346" i="6"/>
  <c r="E1346" i="6"/>
  <c r="K1345" i="6"/>
  <c r="J1345" i="6"/>
  <c r="I1345" i="6"/>
  <c r="H1345" i="6"/>
  <c r="G1345" i="6"/>
  <c r="F1345" i="6"/>
  <c r="E1345" i="6"/>
  <c r="K1344" i="6"/>
  <c r="J1344" i="6"/>
  <c r="I1344" i="6"/>
  <c r="H1344" i="6"/>
  <c r="G1344" i="6"/>
  <c r="F1344" i="6"/>
  <c r="E1344" i="6"/>
  <c r="K1343" i="6"/>
  <c r="J1343" i="6"/>
  <c r="I1343" i="6"/>
  <c r="H1343" i="6"/>
  <c r="G1343" i="6"/>
  <c r="F1343" i="6"/>
  <c r="E1343" i="6"/>
  <c r="K1342" i="6"/>
  <c r="J1342" i="6"/>
  <c r="I1342" i="6"/>
  <c r="H1342" i="6"/>
  <c r="G1342" i="6"/>
  <c r="F1342" i="6"/>
  <c r="E1342" i="6"/>
  <c r="K1341" i="6"/>
  <c r="J1341" i="6"/>
  <c r="I1341" i="6"/>
  <c r="H1341" i="6"/>
  <c r="G1341" i="6"/>
  <c r="F1341" i="6"/>
  <c r="E1341" i="6"/>
  <c r="K1340" i="6"/>
  <c r="J1340" i="6"/>
  <c r="I1340" i="6"/>
  <c r="H1340" i="6"/>
  <c r="G1340" i="6"/>
  <c r="F1340" i="6"/>
  <c r="E1340" i="6"/>
  <c r="K1339" i="6"/>
  <c r="J1339" i="6"/>
  <c r="I1339" i="6"/>
  <c r="H1339" i="6"/>
  <c r="G1339" i="6"/>
  <c r="F1339" i="6"/>
  <c r="E1339" i="6"/>
  <c r="K1338" i="6"/>
  <c r="J1338" i="6"/>
  <c r="I1338" i="6"/>
  <c r="H1338" i="6"/>
  <c r="G1338" i="6"/>
  <c r="F1338" i="6"/>
  <c r="E1338" i="6"/>
  <c r="K1337" i="6"/>
  <c r="J1337" i="6"/>
  <c r="I1337" i="6"/>
  <c r="H1337" i="6"/>
  <c r="G1337" i="6"/>
  <c r="F1337" i="6"/>
  <c r="E1337" i="6"/>
  <c r="K1336" i="6"/>
  <c r="J1336" i="6"/>
  <c r="I1336" i="6"/>
  <c r="H1336" i="6"/>
  <c r="G1336" i="6"/>
  <c r="F1336" i="6"/>
  <c r="E1336" i="6"/>
  <c r="K1335" i="6"/>
  <c r="J1335" i="6"/>
  <c r="I1335" i="6"/>
  <c r="H1335" i="6"/>
  <c r="G1335" i="6"/>
  <c r="F1335" i="6"/>
  <c r="E1335" i="6"/>
  <c r="K1334" i="6"/>
  <c r="J1334" i="6"/>
  <c r="I1334" i="6"/>
  <c r="H1334" i="6"/>
  <c r="G1334" i="6"/>
  <c r="F1334" i="6"/>
  <c r="E1334" i="6"/>
  <c r="K1333" i="6"/>
  <c r="J1333" i="6"/>
  <c r="I1333" i="6"/>
  <c r="H1333" i="6"/>
  <c r="G1333" i="6"/>
  <c r="F1333" i="6"/>
  <c r="E1333" i="6"/>
  <c r="K1332" i="6"/>
  <c r="J1332" i="6"/>
  <c r="I1332" i="6"/>
  <c r="H1332" i="6"/>
  <c r="G1332" i="6"/>
  <c r="F1332" i="6"/>
  <c r="E1332" i="6"/>
  <c r="K1331" i="6"/>
  <c r="J1331" i="6"/>
  <c r="I1331" i="6"/>
  <c r="H1331" i="6"/>
  <c r="G1331" i="6"/>
  <c r="F1331" i="6"/>
  <c r="E1331" i="6"/>
  <c r="K1330" i="6"/>
  <c r="J1330" i="6"/>
  <c r="I1330" i="6"/>
  <c r="H1330" i="6"/>
  <c r="G1330" i="6"/>
  <c r="F1330" i="6"/>
  <c r="E1330" i="6"/>
  <c r="K1329" i="6"/>
  <c r="J1329" i="6"/>
  <c r="I1329" i="6"/>
  <c r="H1329" i="6"/>
  <c r="G1329" i="6"/>
  <c r="F1329" i="6"/>
  <c r="E1329" i="6"/>
  <c r="K1328" i="6"/>
  <c r="J1328" i="6"/>
  <c r="I1328" i="6"/>
  <c r="H1328" i="6"/>
  <c r="G1328" i="6"/>
  <c r="F1328" i="6"/>
  <c r="E1328" i="6"/>
  <c r="K1327" i="6"/>
  <c r="J1327" i="6"/>
  <c r="I1327" i="6"/>
  <c r="H1327" i="6"/>
  <c r="G1327" i="6"/>
  <c r="F1327" i="6"/>
  <c r="E1327" i="6"/>
  <c r="K1326" i="6"/>
  <c r="J1326" i="6"/>
  <c r="I1326" i="6"/>
  <c r="H1326" i="6"/>
  <c r="G1326" i="6"/>
  <c r="F1326" i="6"/>
  <c r="E1326" i="6"/>
  <c r="K1325" i="6"/>
  <c r="J1325" i="6"/>
  <c r="I1325" i="6"/>
  <c r="H1325" i="6"/>
  <c r="G1325" i="6"/>
  <c r="F1325" i="6"/>
  <c r="E1325" i="6"/>
  <c r="K1324" i="6"/>
  <c r="J1324" i="6"/>
  <c r="I1324" i="6"/>
  <c r="H1324" i="6"/>
  <c r="G1324" i="6"/>
  <c r="F1324" i="6"/>
  <c r="E1324" i="6"/>
  <c r="K1323" i="6"/>
  <c r="J1323" i="6"/>
  <c r="I1323" i="6"/>
  <c r="H1323" i="6"/>
  <c r="G1323" i="6"/>
  <c r="F1323" i="6"/>
  <c r="E1323" i="6"/>
  <c r="K1322" i="6"/>
  <c r="J1322" i="6"/>
  <c r="I1322" i="6"/>
  <c r="H1322" i="6"/>
  <c r="G1322" i="6"/>
  <c r="F1322" i="6"/>
  <c r="E1322" i="6"/>
  <c r="K1321" i="6"/>
  <c r="J1321" i="6"/>
  <c r="I1321" i="6"/>
  <c r="H1321" i="6"/>
  <c r="G1321" i="6"/>
  <c r="F1321" i="6"/>
  <c r="E1321" i="6"/>
  <c r="K1320" i="6"/>
  <c r="J1320" i="6"/>
  <c r="I1320" i="6"/>
  <c r="H1320" i="6"/>
  <c r="G1320" i="6"/>
  <c r="F1320" i="6"/>
  <c r="E1320" i="6"/>
  <c r="K1319" i="6"/>
  <c r="J1319" i="6"/>
  <c r="I1319" i="6"/>
  <c r="H1319" i="6"/>
  <c r="G1319" i="6"/>
  <c r="F1319" i="6"/>
  <c r="E1319" i="6"/>
  <c r="K1318" i="6"/>
  <c r="J1318" i="6"/>
  <c r="I1318" i="6"/>
  <c r="H1318" i="6"/>
  <c r="G1318" i="6"/>
  <c r="F1318" i="6"/>
  <c r="E1318" i="6"/>
  <c r="K1317" i="6"/>
  <c r="J1317" i="6"/>
  <c r="I1317" i="6"/>
  <c r="H1317" i="6"/>
  <c r="G1317" i="6"/>
  <c r="F1317" i="6"/>
  <c r="E1317" i="6"/>
  <c r="K1316" i="6"/>
  <c r="J1316" i="6"/>
  <c r="I1316" i="6"/>
  <c r="H1316" i="6"/>
  <c r="G1316" i="6"/>
  <c r="F1316" i="6"/>
  <c r="E1316" i="6"/>
  <c r="K1315" i="6"/>
  <c r="J1315" i="6"/>
  <c r="I1315" i="6"/>
  <c r="H1315" i="6"/>
  <c r="G1315" i="6"/>
  <c r="F1315" i="6"/>
  <c r="E1315" i="6"/>
  <c r="K1314" i="6"/>
  <c r="J1314" i="6"/>
  <c r="I1314" i="6"/>
  <c r="H1314" i="6"/>
  <c r="G1314" i="6"/>
  <c r="F1314" i="6"/>
  <c r="E1314" i="6"/>
  <c r="K1313" i="6"/>
  <c r="J1313" i="6"/>
  <c r="I1313" i="6"/>
  <c r="H1313" i="6"/>
  <c r="G1313" i="6"/>
  <c r="F1313" i="6"/>
  <c r="E1313" i="6"/>
  <c r="K1312" i="6"/>
  <c r="J1312" i="6"/>
  <c r="I1312" i="6"/>
  <c r="H1312" i="6"/>
  <c r="G1312" i="6"/>
  <c r="F1312" i="6"/>
  <c r="E1312" i="6"/>
  <c r="K1311" i="6"/>
  <c r="J1311" i="6"/>
  <c r="I1311" i="6"/>
  <c r="H1311" i="6"/>
  <c r="G1311" i="6"/>
  <c r="F1311" i="6"/>
  <c r="E1311" i="6"/>
  <c r="K1310" i="6"/>
  <c r="J1310" i="6"/>
  <c r="I1310" i="6"/>
  <c r="H1310" i="6"/>
  <c r="G1310" i="6"/>
  <c r="F1310" i="6"/>
  <c r="E1310" i="6"/>
  <c r="K1309" i="6"/>
  <c r="J1309" i="6"/>
  <c r="I1309" i="6"/>
  <c r="H1309" i="6"/>
  <c r="G1309" i="6"/>
  <c r="F1309" i="6"/>
  <c r="E1309" i="6"/>
  <c r="K1308" i="6"/>
  <c r="J1308" i="6"/>
  <c r="I1308" i="6"/>
  <c r="H1308" i="6"/>
  <c r="G1308" i="6"/>
  <c r="F1308" i="6"/>
  <c r="E1308" i="6"/>
  <c r="K1307" i="6"/>
  <c r="J1307" i="6"/>
  <c r="I1307" i="6"/>
  <c r="H1307" i="6"/>
  <c r="G1307" i="6"/>
  <c r="F1307" i="6"/>
  <c r="E1307" i="6"/>
  <c r="K1306" i="6"/>
  <c r="J1306" i="6"/>
  <c r="I1306" i="6"/>
  <c r="H1306" i="6"/>
  <c r="G1306" i="6"/>
  <c r="F1306" i="6"/>
  <c r="E1306" i="6"/>
  <c r="K1305" i="6"/>
  <c r="J1305" i="6"/>
  <c r="I1305" i="6"/>
  <c r="H1305" i="6"/>
  <c r="G1305" i="6"/>
  <c r="F1305" i="6"/>
  <c r="E1305" i="6"/>
  <c r="K1304" i="6"/>
  <c r="J1304" i="6"/>
  <c r="I1304" i="6"/>
  <c r="H1304" i="6"/>
  <c r="G1304" i="6"/>
  <c r="F1304" i="6"/>
  <c r="E1304" i="6"/>
  <c r="K1303" i="6"/>
  <c r="J1303" i="6"/>
  <c r="I1303" i="6"/>
  <c r="H1303" i="6"/>
  <c r="G1303" i="6"/>
  <c r="F1303" i="6"/>
  <c r="E1303" i="6"/>
  <c r="K1302" i="6"/>
  <c r="J1302" i="6"/>
  <c r="I1302" i="6"/>
  <c r="H1302" i="6"/>
  <c r="G1302" i="6"/>
  <c r="F1302" i="6"/>
  <c r="E1302" i="6"/>
  <c r="K1301" i="6"/>
  <c r="J1301" i="6"/>
  <c r="I1301" i="6"/>
  <c r="H1301" i="6"/>
  <c r="G1301" i="6"/>
  <c r="F1301" i="6"/>
  <c r="E1301" i="6"/>
  <c r="K1300" i="6"/>
  <c r="J1300" i="6"/>
  <c r="I1300" i="6"/>
  <c r="H1300" i="6"/>
  <c r="G1300" i="6"/>
  <c r="F1300" i="6"/>
  <c r="E1300" i="6"/>
  <c r="K1299" i="6"/>
  <c r="J1299" i="6"/>
  <c r="I1299" i="6"/>
  <c r="H1299" i="6"/>
  <c r="G1299" i="6"/>
  <c r="F1299" i="6"/>
  <c r="E1299" i="6"/>
  <c r="K1298" i="6"/>
  <c r="J1298" i="6"/>
  <c r="I1298" i="6"/>
  <c r="H1298" i="6"/>
  <c r="G1298" i="6"/>
  <c r="F1298" i="6"/>
  <c r="E1298" i="6"/>
  <c r="K1297" i="6"/>
  <c r="J1297" i="6"/>
  <c r="I1297" i="6"/>
  <c r="H1297" i="6"/>
  <c r="G1297" i="6"/>
  <c r="F1297" i="6"/>
  <c r="E1297" i="6"/>
  <c r="K1296" i="6"/>
  <c r="J1296" i="6"/>
  <c r="I1296" i="6"/>
  <c r="H1296" i="6"/>
  <c r="G1296" i="6"/>
  <c r="F1296" i="6"/>
  <c r="E1296" i="6"/>
  <c r="K1295" i="6"/>
  <c r="J1295" i="6"/>
  <c r="I1295" i="6"/>
  <c r="H1295" i="6"/>
  <c r="G1295" i="6"/>
  <c r="F1295" i="6"/>
  <c r="E1295" i="6"/>
  <c r="K1294" i="6"/>
  <c r="J1294" i="6"/>
  <c r="I1294" i="6"/>
  <c r="H1294" i="6"/>
  <c r="G1294" i="6"/>
  <c r="F1294" i="6"/>
  <c r="E1294" i="6"/>
  <c r="K1293" i="6"/>
  <c r="J1293" i="6"/>
  <c r="I1293" i="6"/>
  <c r="H1293" i="6"/>
  <c r="G1293" i="6"/>
  <c r="F1293" i="6"/>
  <c r="E1293" i="6"/>
  <c r="K1292" i="6"/>
  <c r="J1292" i="6"/>
  <c r="I1292" i="6"/>
  <c r="H1292" i="6"/>
  <c r="G1292" i="6"/>
  <c r="F1292" i="6"/>
  <c r="E1292" i="6"/>
  <c r="K1291" i="6"/>
  <c r="J1291" i="6"/>
  <c r="I1291" i="6"/>
  <c r="H1291" i="6"/>
  <c r="G1291" i="6"/>
  <c r="F1291" i="6"/>
  <c r="E1291" i="6"/>
  <c r="K1290" i="6"/>
  <c r="J1290" i="6"/>
  <c r="I1290" i="6"/>
  <c r="H1290" i="6"/>
  <c r="G1290" i="6"/>
  <c r="F1290" i="6"/>
  <c r="E1290" i="6"/>
  <c r="K1289" i="6"/>
  <c r="J1289" i="6"/>
  <c r="I1289" i="6"/>
  <c r="H1289" i="6"/>
  <c r="G1289" i="6"/>
  <c r="F1289" i="6"/>
  <c r="E1289" i="6"/>
  <c r="K1288" i="6"/>
  <c r="J1288" i="6"/>
  <c r="I1288" i="6"/>
  <c r="H1288" i="6"/>
  <c r="G1288" i="6"/>
  <c r="F1288" i="6"/>
  <c r="E1288" i="6"/>
  <c r="K1287" i="6"/>
  <c r="J1287" i="6"/>
  <c r="I1287" i="6"/>
  <c r="H1287" i="6"/>
  <c r="G1287" i="6"/>
  <c r="F1287" i="6"/>
  <c r="E1287" i="6"/>
  <c r="K1286" i="6"/>
  <c r="J1286" i="6"/>
  <c r="I1286" i="6"/>
  <c r="H1286" i="6"/>
  <c r="G1286" i="6"/>
  <c r="F1286" i="6"/>
  <c r="E1286" i="6"/>
  <c r="K1285" i="6"/>
  <c r="J1285" i="6"/>
  <c r="I1285" i="6"/>
  <c r="H1285" i="6"/>
  <c r="G1285" i="6"/>
  <c r="F1285" i="6"/>
  <c r="E1285" i="6"/>
  <c r="K1284" i="6"/>
  <c r="J1284" i="6"/>
  <c r="I1284" i="6"/>
  <c r="H1284" i="6"/>
  <c r="G1284" i="6"/>
  <c r="F1284" i="6"/>
  <c r="E1284" i="6"/>
  <c r="K1283" i="6"/>
  <c r="J1283" i="6"/>
  <c r="I1283" i="6"/>
  <c r="H1283" i="6"/>
  <c r="G1283" i="6"/>
  <c r="F1283" i="6"/>
  <c r="E1283" i="6"/>
  <c r="K1282" i="6"/>
  <c r="J1282" i="6"/>
  <c r="I1282" i="6"/>
  <c r="H1282" i="6"/>
  <c r="G1282" i="6"/>
  <c r="F1282" i="6"/>
  <c r="E1282" i="6"/>
  <c r="K1281" i="6"/>
  <c r="J1281" i="6"/>
  <c r="I1281" i="6"/>
  <c r="H1281" i="6"/>
  <c r="G1281" i="6"/>
  <c r="F1281" i="6"/>
  <c r="E1281" i="6"/>
  <c r="K1280" i="6"/>
  <c r="J1280" i="6"/>
  <c r="I1280" i="6"/>
  <c r="H1280" i="6"/>
  <c r="G1280" i="6"/>
  <c r="F1280" i="6"/>
  <c r="E1280" i="6"/>
  <c r="K1279" i="6"/>
  <c r="J1279" i="6"/>
  <c r="I1279" i="6"/>
  <c r="H1279" i="6"/>
  <c r="G1279" i="6"/>
  <c r="F1279" i="6"/>
  <c r="E1279" i="6"/>
  <c r="K1278" i="6"/>
  <c r="J1278" i="6"/>
  <c r="I1278" i="6"/>
  <c r="H1278" i="6"/>
  <c r="G1278" i="6"/>
  <c r="F1278" i="6"/>
  <c r="E1278" i="6"/>
  <c r="K1277" i="6"/>
  <c r="J1277" i="6"/>
  <c r="I1277" i="6"/>
  <c r="H1277" i="6"/>
  <c r="G1277" i="6"/>
  <c r="F1277" i="6"/>
  <c r="E1277" i="6"/>
  <c r="K1276" i="6"/>
  <c r="J1276" i="6"/>
  <c r="I1276" i="6"/>
  <c r="H1276" i="6"/>
  <c r="G1276" i="6"/>
  <c r="F1276" i="6"/>
  <c r="E1276" i="6"/>
  <c r="K1275" i="6"/>
  <c r="J1275" i="6"/>
  <c r="I1275" i="6"/>
  <c r="H1275" i="6"/>
  <c r="G1275" i="6"/>
  <c r="F1275" i="6"/>
  <c r="E1275" i="6"/>
  <c r="K1274" i="6"/>
  <c r="J1274" i="6"/>
  <c r="I1274" i="6"/>
  <c r="H1274" i="6"/>
  <c r="G1274" i="6"/>
  <c r="F1274" i="6"/>
  <c r="E1274" i="6"/>
  <c r="K1273" i="6"/>
  <c r="J1273" i="6"/>
  <c r="I1273" i="6"/>
  <c r="H1273" i="6"/>
  <c r="G1273" i="6"/>
  <c r="F1273" i="6"/>
  <c r="E1273" i="6"/>
  <c r="K1272" i="6"/>
  <c r="J1272" i="6"/>
  <c r="I1272" i="6"/>
  <c r="H1272" i="6"/>
  <c r="G1272" i="6"/>
  <c r="F1272" i="6"/>
  <c r="E1272" i="6"/>
  <c r="K1271" i="6"/>
  <c r="J1271" i="6"/>
  <c r="I1271" i="6"/>
  <c r="H1271" i="6"/>
  <c r="G1271" i="6"/>
  <c r="F1271" i="6"/>
  <c r="E1271" i="6"/>
  <c r="K1270" i="6"/>
  <c r="J1270" i="6"/>
  <c r="I1270" i="6"/>
  <c r="H1270" i="6"/>
  <c r="G1270" i="6"/>
  <c r="F1270" i="6"/>
  <c r="E1270" i="6"/>
  <c r="K1269" i="6"/>
  <c r="J1269" i="6"/>
  <c r="I1269" i="6"/>
  <c r="H1269" i="6"/>
  <c r="G1269" i="6"/>
  <c r="F1269" i="6"/>
  <c r="E1269" i="6"/>
  <c r="K1268" i="6"/>
  <c r="J1268" i="6"/>
  <c r="I1268" i="6"/>
  <c r="H1268" i="6"/>
  <c r="G1268" i="6"/>
  <c r="F1268" i="6"/>
  <c r="E1268" i="6"/>
  <c r="K1267" i="6"/>
  <c r="J1267" i="6"/>
  <c r="I1267" i="6"/>
  <c r="H1267" i="6"/>
  <c r="G1267" i="6"/>
  <c r="F1267" i="6"/>
  <c r="E1267" i="6"/>
  <c r="K1266" i="6"/>
  <c r="J1266" i="6"/>
  <c r="I1266" i="6"/>
  <c r="H1266" i="6"/>
  <c r="G1266" i="6"/>
  <c r="F1266" i="6"/>
  <c r="E1266" i="6"/>
  <c r="K1265" i="6"/>
  <c r="J1265" i="6"/>
  <c r="I1265" i="6"/>
  <c r="H1265" i="6"/>
  <c r="G1265" i="6"/>
  <c r="F1265" i="6"/>
  <c r="E1265" i="6"/>
  <c r="K1264" i="6"/>
  <c r="J1264" i="6"/>
  <c r="I1264" i="6"/>
  <c r="H1264" i="6"/>
  <c r="G1264" i="6"/>
  <c r="F1264" i="6"/>
  <c r="E1264" i="6"/>
  <c r="K1263" i="6"/>
  <c r="J1263" i="6"/>
  <c r="I1263" i="6"/>
  <c r="H1263" i="6"/>
  <c r="G1263" i="6"/>
  <c r="F1263" i="6"/>
  <c r="E1263" i="6"/>
  <c r="K1262" i="6"/>
  <c r="J1262" i="6"/>
  <c r="I1262" i="6"/>
  <c r="H1262" i="6"/>
  <c r="G1262" i="6"/>
  <c r="F1262" i="6"/>
  <c r="E1262" i="6"/>
  <c r="K1261" i="6"/>
  <c r="J1261" i="6"/>
  <c r="I1261" i="6"/>
  <c r="H1261" i="6"/>
  <c r="G1261" i="6"/>
  <c r="F1261" i="6"/>
  <c r="E1261" i="6"/>
  <c r="K1260" i="6"/>
  <c r="J1260" i="6"/>
  <c r="I1260" i="6"/>
  <c r="H1260" i="6"/>
  <c r="G1260" i="6"/>
  <c r="F1260" i="6"/>
  <c r="E1260" i="6"/>
  <c r="K1259" i="6"/>
  <c r="J1259" i="6"/>
  <c r="I1259" i="6"/>
  <c r="H1259" i="6"/>
  <c r="G1259" i="6"/>
  <c r="F1259" i="6"/>
  <c r="E1259" i="6"/>
  <c r="K1258" i="6"/>
  <c r="J1258" i="6"/>
  <c r="I1258" i="6"/>
  <c r="H1258" i="6"/>
  <c r="G1258" i="6"/>
  <c r="F1258" i="6"/>
  <c r="E1258" i="6"/>
  <c r="K1257" i="6"/>
  <c r="J1257" i="6"/>
  <c r="I1257" i="6"/>
  <c r="H1257" i="6"/>
  <c r="G1257" i="6"/>
  <c r="F1257" i="6"/>
  <c r="E1257" i="6"/>
  <c r="K1256" i="6"/>
  <c r="J1256" i="6"/>
  <c r="I1256" i="6"/>
  <c r="H1256" i="6"/>
  <c r="G1256" i="6"/>
  <c r="F1256" i="6"/>
  <c r="E1256" i="6"/>
  <c r="K1255" i="6"/>
  <c r="J1255" i="6"/>
  <c r="I1255" i="6"/>
  <c r="H1255" i="6"/>
  <c r="G1255" i="6"/>
  <c r="F1255" i="6"/>
  <c r="E1255" i="6"/>
  <c r="K1254" i="6"/>
  <c r="J1254" i="6"/>
  <c r="I1254" i="6"/>
  <c r="H1254" i="6"/>
  <c r="G1254" i="6"/>
  <c r="F1254" i="6"/>
  <c r="E1254" i="6"/>
  <c r="K1253" i="6"/>
  <c r="J1253" i="6"/>
  <c r="I1253" i="6"/>
  <c r="H1253" i="6"/>
  <c r="G1253" i="6"/>
  <c r="F1253" i="6"/>
  <c r="E1253" i="6"/>
  <c r="K1252" i="6"/>
  <c r="J1252" i="6"/>
  <c r="I1252" i="6"/>
  <c r="H1252" i="6"/>
  <c r="G1252" i="6"/>
  <c r="F1252" i="6"/>
  <c r="E1252" i="6"/>
  <c r="K1251" i="6"/>
  <c r="J1251" i="6"/>
  <c r="I1251" i="6"/>
  <c r="H1251" i="6"/>
  <c r="G1251" i="6"/>
  <c r="F1251" i="6"/>
  <c r="E1251" i="6"/>
  <c r="K1250" i="6"/>
  <c r="J1250" i="6"/>
  <c r="I1250" i="6"/>
  <c r="H1250" i="6"/>
  <c r="G1250" i="6"/>
  <c r="F1250" i="6"/>
  <c r="E1250" i="6"/>
  <c r="K1249" i="6"/>
  <c r="J1249" i="6"/>
  <c r="I1249" i="6"/>
  <c r="H1249" i="6"/>
  <c r="G1249" i="6"/>
  <c r="F1249" i="6"/>
  <c r="E1249" i="6"/>
  <c r="K1248" i="6"/>
  <c r="J1248" i="6"/>
  <c r="I1248" i="6"/>
  <c r="H1248" i="6"/>
  <c r="G1248" i="6"/>
  <c r="F1248" i="6"/>
  <c r="E1248" i="6"/>
  <c r="K1247" i="6"/>
  <c r="J1247" i="6"/>
  <c r="I1247" i="6"/>
  <c r="H1247" i="6"/>
  <c r="G1247" i="6"/>
  <c r="F1247" i="6"/>
  <c r="E1247" i="6"/>
  <c r="K1246" i="6"/>
  <c r="J1246" i="6"/>
  <c r="I1246" i="6"/>
  <c r="H1246" i="6"/>
  <c r="G1246" i="6"/>
  <c r="F1246" i="6"/>
  <c r="E1246" i="6"/>
  <c r="K1245" i="6"/>
  <c r="J1245" i="6"/>
  <c r="I1245" i="6"/>
  <c r="H1245" i="6"/>
  <c r="G1245" i="6"/>
  <c r="F1245" i="6"/>
  <c r="E1245" i="6"/>
  <c r="K1244" i="6"/>
  <c r="J1244" i="6"/>
  <c r="I1244" i="6"/>
  <c r="H1244" i="6"/>
  <c r="G1244" i="6"/>
  <c r="F1244" i="6"/>
  <c r="E1244" i="6"/>
  <c r="K1243" i="6"/>
  <c r="J1243" i="6"/>
  <c r="I1243" i="6"/>
  <c r="H1243" i="6"/>
  <c r="G1243" i="6"/>
  <c r="F1243" i="6"/>
  <c r="E1243" i="6"/>
  <c r="K1242" i="6"/>
  <c r="J1242" i="6"/>
  <c r="I1242" i="6"/>
  <c r="H1242" i="6"/>
  <c r="G1242" i="6"/>
  <c r="F1242" i="6"/>
  <c r="E1242" i="6"/>
  <c r="K1241" i="6"/>
  <c r="J1241" i="6"/>
  <c r="I1241" i="6"/>
  <c r="H1241" i="6"/>
  <c r="G1241" i="6"/>
  <c r="F1241" i="6"/>
  <c r="E1241" i="6"/>
  <c r="K1240" i="6"/>
  <c r="J1240" i="6"/>
  <c r="I1240" i="6"/>
  <c r="H1240" i="6"/>
  <c r="G1240" i="6"/>
  <c r="F1240" i="6"/>
  <c r="E1240" i="6"/>
  <c r="K1239" i="6"/>
  <c r="J1239" i="6"/>
  <c r="I1239" i="6"/>
  <c r="H1239" i="6"/>
  <c r="G1239" i="6"/>
  <c r="F1239" i="6"/>
  <c r="E1239" i="6"/>
  <c r="K1238" i="6"/>
  <c r="J1238" i="6"/>
  <c r="I1238" i="6"/>
  <c r="H1238" i="6"/>
  <c r="G1238" i="6"/>
  <c r="F1238" i="6"/>
  <c r="E1238" i="6"/>
  <c r="K1237" i="6"/>
  <c r="J1237" i="6"/>
  <c r="I1237" i="6"/>
  <c r="H1237" i="6"/>
  <c r="G1237" i="6"/>
  <c r="F1237" i="6"/>
  <c r="E1237" i="6"/>
  <c r="K1236" i="6"/>
  <c r="J1236" i="6"/>
  <c r="I1236" i="6"/>
  <c r="H1236" i="6"/>
  <c r="G1236" i="6"/>
  <c r="F1236" i="6"/>
  <c r="E1236" i="6"/>
  <c r="K1235" i="6"/>
  <c r="J1235" i="6"/>
  <c r="I1235" i="6"/>
  <c r="H1235" i="6"/>
  <c r="G1235" i="6"/>
  <c r="F1235" i="6"/>
  <c r="E1235" i="6"/>
  <c r="K1234" i="6"/>
  <c r="J1234" i="6"/>
  <c r="I1234" i="6"/>
  <c r="H1234" i="6"/>
  <c r="G1234" i="6"/>
  <c r="F1234" i="6"/>
  <c r="E1234" i="6"/>
  <c r="K1233" i="6"/>
  <c r="J1233" i="6"/>
  <c r="I1233" i="6"/>
  <c r="H1233" i="6"/>
  <c r="G1233" i="6"/>
  <c r="F1233" i="6"/>
  <c r="E1233" i="6"/>
  <c r="K1232" i="6"/>
  <c r="J1232" i="6"/>
  <c r="I1232" i="6"/>
  <c r="H1232" i="6"/>
  <c r="G1232" i="6"/>
  <c r="F1232" i="6"/>
  <c r="E1232" i="6"/>
  <c r="K1231" i="6"/>
  <c r="J1231" i="6"/>
  <c r="I1231" i="6"/>
  <c r="H1231" i="6"/>
  <c r="G1231" i="6"/>
  <c r="F1231" i="6"/>
  <c r="E1231" i="6"/>
  <c r="K1230" i="6"/>
  <c r="J1230" i="6"/>
  <c r="I1230" i="6"/>
  <c r="H1230" i="6"/>
  <c r="G1230" i="6"/>
  <c r="F1230" i="6"/>
  <c r="E1230" i="6"/>
  <c r="K1229" i="6"/>
  <c r="J1229" i="6"/>
  <c r="I1229" i="6"/>
  <c r="H1229" i="6"/>
  <c r="G1229" i="6"/>
  <c r="F1229" i="6"/>
  <c r="E1229" i="6"/>
  <c r="K1228" i="6"/>
  <c r="J1228" i="6"/>
  <c r="I1228" i="6"/>
  <c r="H1228" i="6"/>
  <c r="G1228" i="6"/>
  <c r="F1228" i="6"/>
  <c r="E1228" i="6"/>
  <c r="K1227" i="6"/>
  <c r="J1227" i="6"/>
  <c r="I1227" i="6"/>
  <c r="H1227" i="6"/>
  <c r="G1227" i="6"/>
  <c r="F1227" i="6"/>
  <c r="E1227" i="6"/>
  <c r="K1226" i="6"/>
  <c r="J1226" i="6"/>
  <c r="I1226" i="6"/>
  <c r="H1226" i="6"/>
  <c r="G1226" i="6"/>
  <c r="F1226" i="6"/>
  <c r="E1226" i="6"/>
  <c r="K1225" i="6"/>
  <c r="J1225" i="6"/>
  <c r="I1225" i="6"/>
  <c r="H1225" i="6"/>
  <c r="G1225" i="6"/>
  <c r="F1225" i="6"/>
  <c r="E1225" i="6"/>
  <c r="K1224" i="6"/>
  <c r="J1224" i="6"/>
  <c r="I1224" i="6"/>
  <c r="H1224" i="6"/>
  <c r="G1224" i="6"/>
  <c r="F1224" i="6"/>
  <c r="E1224" i="6"/>
  <c r="K1223" i="6"/>
  <c r="J1223" i="6"/>
  <c r="I1223" i="6"/>
  <c r="H1223" i="6"/>
  <c r="G1223" i="6"/>
  <c r="F1223" i="6"/>
  <c r="E1223" i="6"/>
  <c r="K1222" i="6"/>
  <c r="J1222" i="6"/>
  <c r="I1222" i="6"/>
  <c r="H1222" i="6"/>
  <c r="G1222" i="6"/>
  <c r="F1222" i="6"/>
  <c r="E1222" i="6"/>
  <c r="K1221" i="6"/>
  <c r="J1221" i="6"/>
  <c r="I1221" i="6"/>
  <c r="H1221" i="6"/>
  <c r="G1221" i="6"/>
  <c r="F1221" i="6"/>
  <c r="E1221" i="6"/>
  <c r="K1220" i="6"/>
  <c r="J1220" i="6"/>
  <c r="I1220" i="6"/>
  <c r="H1220" i="6"/>
  <c r="G1220" i="6"/>
  <c r="F1220" i="6"/>
  <c r="E1220" i="6"/>
  <c r="K1219" i="6"/>
  <c r="J1219" i="6"/>
  <c r="I1219" i="6"/>
  <c r="H1219" i="6"/>
  <c r="G1219" i="6"/>
  <c r="F1219" i="6"/>
  <c r="E1219" i="6"/>
  <c r="K1218" i="6"/>
  <c r="J1218" i="6"/>
  <c r="I1218" i="6"/>
  <c r="H1218" i="6"/>
  <c r="G1218" i="6"/>
  <c r="F1218" i="6"/>
  <c r="E1218" i="6"/>
  <c r="K1217" i="6"/>
  <c r="J1217" i="6"/>
  <c r="I1217" i="6"/>
  <c r="H1217" i="6"/>
  <c r="G1217" i="6"/>
  <c r="F1217" i="6"/>
  <c r="E1217" i="6"/>
  <c r="K1216" i="6"/>
  <c r="J1216" i="6"/>
  <c r="I1216" i="6"/>
  <c r="H1216" i="6"/>
  <c r="G1216" i="6"/>
  <c r="F1216" i="6"/>
  <c r="E1216" i="6"/>
  <c r="K1215" i="6"/>
  <c r="J1215" i="6"/>
  <c r="I1215" i="6"/>
  <c r="H1215" i="6"/>
  <c r="G1215" i="6"/>
  <c r="F1215" i="6"/>
  <c r="E1215" i="6"/>
  <c r="K1214" i="6"/>
  <c r="J1214" i="6"/>
  <c r="I1214" i="6"/>
  <c r="H1214" i="6"/>
  <c r="G1214" i="6"/>
  <c r="F1214" i="6"/>
  <c r="E1214" i="6"/>
  <c r="K1213" i="6"/>
  <c r="J1213" i="6"/>
  <c r="I1213" i="6"/>
  <c r="H1213" i="6"/>
  <c r="G1213" i="6"/>
  <c r="F1213" i="6"/>
  <c r="E1213" i="6"/>
  <c r="K1212" i="6"/>
  <c r="J1212" i="6"/>
  <c r="I1212" i="6"/>
  <c r="H1212" i="6"/>
  <c r="G1212" i="6"/>
  <c r="F1212" i="6"/>
  <c r="E1212" i="6"/>
  <c r="K1211" i="6"/>
  <c r="J1211" i="6"/>
  <c r="I1211" i="6"/>
  <c r="H1211" i="6"/>
  <c r="G1211" i="6"/>
  <c r="F1211" i="6"/>
  <c r="E1211" i="6"/>
  <c r="K1210" i="6"/>
  <c r="J1210" i="6"/>
  <c r="I1210" i="6"/>
  <c r="H1210" i="6"/>
  <c r="G1210" i="6"/>
  <c r="F1210" i="6"/>
  <c r="E1210" i="6"/>
  <c r="K1209" i="6"/>
  <c r="J1209" i="6"/>
  <c r="I1209" i="6"/>
  <c r="H1209" i="6"/>
  <c r="G1209" i="6"/>
  <c r="F1209" i="6"/>
  <c r="E1209" i="6"/>
  <c r="K1208" i="6"/>
  <c r="J1208" i="6"/>
  <c r="I1208" i="6"/>
  <c r="H1208" i="6"/>
  <c r="G1208" i="6"/>
  <c r="F1208" i="6"/>
  <c r="E1208" i="6"/>
  <c r="K1207" i="6"/>
  <c r="J1207" i="6"/>
  <c r="I1207" i="6"/>
  <c r="H1207" i="6"/>
  <c r="G1207" i="6"/>
  <c r="F1207" i="6"/>
  <c r="E1207" i="6"/>
  <c r="K1206" i="6"/>
  <c r="J1206" i="6"/>
  <c r="I1206" i="6"/>
  <c r="H1206" i="6"/>
  <c r="G1206" i="6"/>
  <c r="F1206" i="6"/>
  <c r="E1206" i="6"/>
  <c r="K1205" i="6"/>
  <c r="J1205" i="6"/>
  <c r="I1205" i="6"/>
  <c r="H1205" i="6"/>
  <c r="G1205" i="6"/>
  <c r="F1205" i="6"/>
  <c r="E1205" i="6"/>
  <c r="K1204" i="6"/>
  <c r="J1204" i="6"/>
  <c r="I1204" i="6"/>
  <c r="H1204" i="6"/>
  <c r="G1204" i="6"/>
  <c r="F1204" i="6"/>
  <c r="E1204" i="6"/>
  <c r="K1203" i="6"/>
  <c r="J1203" i="6"/>
  <c r="I1203" i="6"/>
  <c r="H1203" i="6"/>
  <c r="G1203" i="6"/>
  <c r="F1203" i="6"/>
  <c r="E1203" i="6"/>
  <c r="K1202" i="6"/>
  <c r="J1202" i="6"/>
  <c r="I1202" i="6"/>
  <c r="H1202" i="6"/>
  <c r="G1202" i="6"/>
  <c r="F1202" i="6"/>
  <c r="E1202" i="6"/>
  <c r="K1201" i="6"/>
  <c r="J1201" i="6"/>
  <c r="I1201" i="6"/>
  <c r="H1201" i="6"/>
  <c r="G1201" i="6"/>
  <c r="F1201" i="6"/>
  <c r="E1201" i="6"/>
  <c r="K1200" i="6"/>
  <c r="J1200" i="6"/>
  <c r="I1200" i="6"/>
  <c r="H1200" i="6"/>
  <c r="G1200" i="6"/>
  <c r="F1200" i="6"/>
  <c r="E1200" i="6"/>
  <c r="K1199" i="6"/>
  <c r="J1199" i="6"/>
  <c r="I1199" i="6"/>
  <c r="H1199" i="6"/>
  <c r="G1199" i="6"/>
  <c r="F1199" i="6"/>
  <c r="E1199" i="6"/>
  <c r="K1198" i="6"/>
  <c r="J1198" i="6"/>
  <c r="I1198" i="6"/>
  <c r="H1198" i="6"/>
  <c r="G1198" i="6"/>
  <c r="F1198" i="6"/>
  <c r="E1198" i="6"/>
  <c r="K1197" i="6"/>
  <c r="J1197" i="6"/>
  <c r="I1197" i="6"/>
  <c r="H1197" i="6"/>
  <c r="G1197" i="6"/>
  <c r="F1197" i="6"/>
  <c r="E1197" i="6"/>
  <c r="K1196" i="6"/>
  <c r="J1196" i="6"/>
  <c r="I1196" i="6"/>
  <c r="H1196" i="6"/>
  <c r="G1196" i="6"/>
  <c r="F1196" i="6"/>
  <c r="E1196" i="6"/>
  <c r="K1195" i="6"/>
  <c r="J1195" i="6"/>
  <c r="I1195" i="6"/>
  <c r="H1195" i="6"/>
  <c r="G1195" i="6"/>
  <c r="F1195" i="6"/>
  <c r="E1195" i="6"/>
  <c r="K1194" i="6"/>
  <c r="J1194" i="6"/>
  <c r="I1194" i="6"/>
  <c r="H1194" i="6"/>
  <c r="G1194" i="6"/>
  <c r="F1194" i="6"/>
  <c r="E1194" i="6"/>
  <c r="K1193" i="6"/>
  <c r="J1193" i="6"/>
  <c r="I1193" i="6"/>
  <c r="H1193" i="6"/>
  <c r="G1193" i="6"/>
  <c r="F1193" i="6"/>
  <c r="E1193" i="6"/>
  <c r="K1192" i="6"/>
  <c r="J1192" i="6"/>
  <c r="I1192" i="6"/>
  <c r="H1192" i="6"/>
  <c r="G1192" i="6"/>
  <c r="F1192" i="6"/>
  <c r="E1192" i="6"/>
  <c r="K1191" i="6"/>
  <c r="J1191" i="6"/>
  <c r="I1191" i="6"/>
  <c r="H1191" i="6"/>
  <c r="G1191" i="6"/>
  <c r="F1191" i="6"/>
  <c r="E1191" i="6"/>
  <c r="K1190" i="6"/>
  <c r="J1190" i="6"/>
  <c r="I1190" i="6"/>
  <c r="H1190" i="6"/>
  <c r="G1190" i="6"/>
  <c r="F1190" i="6"/>
  <c r="E1190" i="6"/>
  <c r="K1189" i="6"/>
  <c r="J1189" i="6"/>
  <c r="I1189" i="6"/>
  <c r="H1189" i="6"/>
  <c r="G1189" i="6"/>
  <c r="F1189" i="6"/>
  <c r="E1189" i="6"/>
  <c r="K1188" i="6"/>
  <c r="J1188" i="6"/>
  <c r="I1188" i="6"/>
  <c r="H1188" i="6"/>
  <c r="G1188" i="6"/>
  <c r="F1188" i="6"/>
  <c r="E1188" i="6"/>
  <c r="K1187" i="6"/>
  <c r="J1187" i="6"/>
  <c r="I1187" i="6"/>
  <c r="H1187" i="6"/>
  <c r="G1187" i="6"/>
  <c r="F1187" i="6"/>
  <c r="E1187" i="6"/>
  <c r="K1186" i="6"/>
  <c r="J1186" i="6"/>
  <c r="I1186" i="6"/>
  <c r="H1186" i="6"/>
  <c r="G1186" i="6"/>
  <c r="F1186" i="6"/>
  <c r="E1186" i="6"/>
  <c r="K1185" i="6"/>
  <c r="J1185" i="6"/>
  <c r="I1185" i="6"/>
  <c r="H1185" i="6"/>
  <c r="G1185" i="6"/>
  <c r="F1185" i="6"/>
  <c r="E1185" i="6"/>
  <c r="K1184" i="6"/>
  <c r="J1184" i="6"/>
  <c r="I1184" i="6"/>
  <c r="H1184" i="6"/>
  <c r="G1184" i="6"/>
  <c r="F1184" i="6"/>
  <c r="E1184" i="6"/>
  <c r="K1183" i="6"/>
  <c r="J1183" i="6"/>
  <c r="I1183" i="6"/>
  <c r="H1183" i="6"/>
  <c r="G1183" i="6"/>
  <c r="F1183" i="6"/>
  <c r="E1183" i="6"/>
  <c r="K1182" i="6"/>
  <c r="J1182" i="6"/>
  <c r="I1182" i="6"/>
  <c r="H1182" i="6"/>
  <c r="G1182" i="6"/>
  <c r="F1182" i="6"/>
  <c r="E1182" i="6"/>
  <c r="K1181" i="6"/>
  <c r="J1181" i="6"/>
  <c r="I1181" i="6"/>
  <c r="H1181" i="6"/>
  <c r="G1181" i="6"/>
  <c r="F1181" i="6"/>
  <c r="E1181" i="6"/>
  <c r="K1180" i="6"/>
  <c r="J1180" i="6"/>
  <c r="I1180" i="6"/>
  <c r="H1180" i="6"/>
  <c r="G1180" i="6"/>
  <c r="F1180" i="6"/>
  <c r="E1180" i="6"/>
  <c r="K1179" i="6"/>
  <c r="J1179" i="6"/>
  <c r="I1179" i="6"/>
  <c r="H1179" i="6"/>
  <c r="G1179" i="6"/>
  <c r="F1179" i="6"/>
  <c r="E1179" i="6"/>
  <c r="K1178" i="6"/>
  <c r="J1178" i="6"/>
  <c r="I1178" i="6"/>
  <c r="H1178" i="6"/>
  <c r="G1178" i="6"/>
  <c r="F1178" i="6"/>
  <c r="E1178" i="6"/>
  <c r="K1177" i="6"/>
  <c r="J1177" i="6"/>
  <c r="I1177" i="6"/>
  <c r="H1177" i="6"/>
  <c r="G1177" i="6"/>
  <c r="F1177" i="6"/>
  <c r="E1177" i="6"/>
  <c r="K1176" i="6"/>
  <c r="J1176" i="6"/>
  <c r="I1176" i="6"/>
  <c r="H1176" i="6"/>
  <c r="G1176" i="6"/>
  <c r="F1176" i="6"/>
  <c r="E1176" i="6"/>
  <c r="K1175" i="6"/>
  <c r="J1175" i="6"/>
  <c r="I1175" i="6"/>
  <c r="H1175" i="6"/>
  <c r="G1175" i="6"/>
  <c r="F1175" i="6"/>
  <c r="E1175" i="6"/>
  <c r="K1174" i="6"/>
  <c r="J1174" i="6"/>
  <c r="I1174" i="6"/>
  <c r="H1174" i="6"/>
  <c r="G1174" i="6"/>
  <c r="F1174" i="6"/>
  <c r="E1174" i="6"/>
  <c r="K1173" i="6"/>
  <c r="J1173" i="6"/>
  <c r="I1173" i="6"/>
  <c r="H1173" i="6"/>
  <c r="G1173" i="6"/>
  <c r="F1173" i="6"/>
  <c r="E1173" i="6"/>
  <c r="K1172" i="6"/>
  <c r="J1172" i="6"/>
  <c r="I1172" i="6"/>
  <c r="H1172" i="6"/>
  <c r="G1172" i="6"/>
  <c r="F1172" i="6"/>
  <c r="E1172" i="6"/>
  <c r="K1171" i="6"/>
  <c r="J1171" i="6"/>
  <c r="I1171" i="6"/>
  <c r="H1171" i="6"/>
  <c r="G1171" i="6"/>
  <c r="F1171" i="6"/>
  <c r="E1171" i="6"/>
  <c r="K1170" i="6"/>
  <c r="J1170" i="6"/>
  <c r="I1170" i="6"/>
  <c r="H1170" i="6"/>
  <c r="G1170" i="6"/>
  <c r="F1170" i="6"/>
  <c r="E1170" i="6"/>
  <c r="K1169" i="6"/>
  <c r="J1169" i="6"/>
  <c r="I1169" i="6"/>
  <c r="H1169" i="6"/>
  <c r="G1169" i="6"/>
  <c r="F1169" i="6"/>
  <c r="E1169" i="6"/>
  <c r="K1168" i="6"/>
  <c r="J1168" i="6"/>
  <c r="I1168" i="6"/>
  <c r="H1168" i="6"/>
  <c r="G1168" i="6"/>
  <c r="F1168" i="6"/>
  <c r="E1168" i="6"/>
  <c r="K1167" i="6"/>
  <c r="J1167" i="6"/>
  <c r="I1167" i="6"/>
  <c r="H1167" i="6"/>
  <c r="G1167" i="6"/>
  <c r="F1167" i="6"/>
  <c r="E1167" i="6"/>
  <c r="K1166" i="6"/>
  <c r="J1166" i="6"/>
  <c r="I1166" i="6"/>
  <c r="H1166" i="6"/>
  <c r="G1166" i="6"/>
  <c r="F1166" i="6"/>
  <c r="E1166" i="6"/>
  <c r="K1165" i="6"/>
  <c r="J1165" i="6"/>
  <c r="I1165" i="6"/>
  <c r="H1165" i="6"/>
  <c r="G1165" i="6"/>
  <c r="F1165" i="6"/>
  <c r="E1165" i="6"/>
  <c r="K1164" i="6"/>
  <c r="J1164" i="6"/>
  <c r="I1164" i="6"/>
  <c r="H1164" i="6"/>
  <c r="G1164" i="6"/>
  <c r="F1164" i="6"/>
  <c r="E1164" i="6"/>
  <c r="K1163" i="6"/>
  <c r="J1163" i="6"/>
  <c r="I1163" i="6"/>
  <c r="H1163" i="6"/>
  <c r="G1163" i="6"/>
  <c r="F1163" i="6"/>
  <c r="E1163" i="6"/>
  <c r="K1162" i="6"/>
  <c r="J1162" i="6"/>
  <c r="I1162" i="6"/>
  <c r="H1162" i="6"/>
  <c r="G1162" i="6"/>
  <c r="F1162" i="6"/>
  <c r="E1162" i="6"/>
  <c r="K1161" i="6"/>
  <c r="J1161" i="6"/>
  <c r="I1161" i="6"/>
  <c r="H1161" i="6"/>
  <c r="G1161" i="6"/>
  <c r="F1161" i="6"/>
  <c r="E1161" i="6"/>
  <c r="K1160" i="6"/>
  <c r="J1160" i="6"/>
  <c r="I1160" i="6"/>
  <c r="H1160" i="6"/>
  <c r="G1160" i="6"/>
  <c r="F1160" i="6"/>
  <c r="E1160" i="6"/>
  <c r="K1159" i="6"/>
  <c r="J1159" i="6"/>
  <c r="I1159" i="6"/>
  <c r="H1159" i="6"/>
  <c r="G1159" i="6"/>
  <c r="F1159" i="6"/>
  <c r="E1159" i="6"/>
  <c r="K1158" i="6"/>
  <c r="J1158" i="6"/>
  <c r="I1158" i="6"/>
  <c r="H1158" i="6"/>
  <c r="G1158" i="6"/>
  <c r="F1158" i="6"/>
  <c r="E1158" i="6"/>
  <c r="K1157" i="6"/>
  <c r="J1157" i="6"/>
  <c r="I1157" i="6"/>
  <c r="H1157" i="6"/>
  <c r="G1157" i="6"/>
  <c r="F1157" i="6"/>
  <c r="E1157" i="6"/>
  <c r="K1156" i="6"/>
  <c r="J1156" i="6"/>
  <c r="I1156" i="6"/>
  <c r="H1156" i="6"/>
  <c r="G1156" i="6"/>
  <c r="F1156" i="6"/>
  <c r="E1156" i="6"/>
  <c r="K1155" i="6"/>
  <c r="J1155" i="6"/>
  <c r="I1155" i="6"/>
  <c r="H1155" i="6"/>
  <c r="G1155" i="6"/>
  <c r="F1155" i="6"/>
  <c r="E1155" i="6"/>
  <c r="K1154" i="6"/>
  <c r="J1154" i="6"/>
  <c r="I1154" i="6"/>
  <c r="H1154" i="6"/>
  <c r="G1154" i="6"/>
  <c r="F1154" i="6"/>
  <c r="E1154" i="6"/>
  <c r="K1153" i="6"/>
  <c r="J1153" i="6"/>
  <c r="I1153" i="6"/>
  <c r="H1153" i="6"/>
  <c r="G1153" i="6"/>
  <c r="F1153" i="6"/>
  <c r="E1153" i="6"/>
  <c r="K1152" i="6"/>
  <c r="J1152" i="6"/>
  <c r="I1152" i="6"/>
  <c r="H1152" i="6"/>
  <c r="G1152" i="6"/>
  <c r="F1152" i="6"/>
  <c r="E1152" i="6"/>
  <c r="K1151" i="6"/>
  <c r="J1151" i="6"/>
  <c r="I1151" i="6"/>
  <c r="H1151" i="6"/>
  <c r="G1151" i="6"/>
  <c r="F1151" i="6"/>
  <c r="E1151" i="6"/>
  <c r="K1150" i="6"/>
  <c r="J1150" i="6"/>
  <c r="I1150" i="6"/>
  <c r="H1150" i="6"/>
  <c r="G1150" i="6"/>
  <c r="F1150" i="6"/>
  <c r="E1150" i="6"/>
  <c r="K1149" i="6"/>
  <c r="J1149" i="6"/>
  <c r="I1149" i="6"/>
  <c r="H1149" i="6"/>
  <c r="G1149" i="6"/>
  <c r="F1149" i="6"/>
  <c r="E1149" i="6"/>
  <c r="K1148" i="6"/>
  <c r="J1148" i="6"/>
  <c r="I1148" i="6"/>
  <c r="H1148" i="6"/>
  <c r="G1148" i="6"/>
  <c r="F1148" i="6"/>
  <c r="E1148" i="6"/>
  <c r="K1147" i="6"/>
  <c r="J1147" i="6"/>
  <c r="I1147" i="6"/>
  <c r="H1147" i="6"/>
  <c r="G1147" i="6"/>
  <c r="F1147" i="6"/>
  <c r="E1147" i="6"/>
  <c r="K1146" i="6"/>
  <c r="J1146" i="6"/>
  <c r="I1146" i="6"/>
  <c r="H1146" i="6"/>
  <c r="G1146" i="6"/>
  <c r="F1146" i="6"/>
  <c r="E1146" i="6"/>
  <c r="K1145" i="6"/>
  <c r="J1145" i="6"/>
  <c r="I1145" i="6"/>
  <c r="H1145" i="6"/>
  <c r="G1145" i="6"/>
  <c r="F1145" i="6"/>
  <c r="E1145" i="6"/>
  <c r="K1144" i="6"/>
  <c r="J1144" i="6"/>
  <c r="I1144" i="6"/>
  <c r="H1144" i="6"/>
  <c r="G1144" i="6"/>
  <c r="F1144" i="6"/>
  <c r="E1144" i="6"/>
  <c r="K1143" i="6"/>
  <c r="J1143" i="6"/>
  <c r="I1143" i="6"/>
  <c r="H1143" i="6"/>
  <c r="G1143" i="6"/>
  <c r="F1143" i="6"/>
  <c r="E1143" i="6"/>
  <c r="K1142" i="6"/>
  <c r="J1142" i="6"/>
  <c r="I1142" i="6"/>
  <c r="H1142" i="6"/>
  <c r="G1142" i="6"/>
  <c r="F1142" i="6"/>
  <c r="E1142" i="6"/>
  <c r="K1141" i="6"/>
  <c r="J1141" i="6"/>
  <c r="I1141" i="6"/>
  <c r="H1141" i="6"/>
  <c r="G1141" i="6"/>
  <c r="F1141" i="6"/>
  <c r="E1141" i="6"/>
  <c r="K1140" i="6"/>
  <c r="J1140" i="6"/>
  <c r="I1140" i="6"/>
  <c r="H1140" i="6"/>
  <c r="G1140" i="6"/>
  <c r="F1140" i="6"/>
  <c r="E1140" i="6"/>
  <c r="K1139" i="6"/>
  <c r="J1139" i="6"/>
  <c r="I1139" i="6"/>
  <c r="H1139" i="6"/>
  <c r="G1139" i="6"/>
  <c r="F1139" i="6"/>
  <c r="E1139" i="6"/>
  <c r="K1138" i="6"/>
  <c r="J1138" i="6"/>
  <c r="I1138" i="6"/>
  <c r="H1138" i="6"/>
  <c r="G1138" i="6"/>
  <c r="F1138" i="6"/>
  <c r="E1138" i="6"/>
  <c r="K1137" i="6"/>
  <c r="J1137" i="6"/>
  <c r="I1137" i="6"/>
  <c r="H1137" i="6"/>
  <c r="G1137" i="6"/>
  <c r="F1137" i="6"/>
  <c r="E1137" i="6"/>
  <c r="K1136" i="6"/>
  <c r="J1136" i="6"/>
  <c r="I1136" i="6"/>
  <c r="H1136" i="6"/>
  <c r="G1136" i="6"/>
  <c r="F1136" i="6"/>
  <c r="E1136" i="6"/>
  <c r="K1135" i="6"/>
  <c r="J1135" i="6"/>
  <c r="I1135" i="6"/>
  <c r="H1135" i="6"/>
  <c r="G1135" i="6"/>
  <c r="F1135" i="6"/>
  <c r="E1135" i="6"/>
  <c r="K1134" i="6"/>
  <c r="J1134" i="6"/>
  <c r="I1134" i="6"/>
  <c r="H1134" i="6"/>
  <c r="G1134" i="6"/>
  <c r="F1134" i="6"/>
  <c r="E1134" i="6"/>
  <c r="K1133" i="6"/>
  <c r="J1133" i="6"/>
  <c r="I1133" i="6"/>
  <c r="H1133" i="6"/>
  <c r="G1133" i="6"/>
  <c r="F1133" i="6"/>
  <c r="E1133" i="6"/>
  <c r="K1132" i="6"/>
  <c r="J1132" i="6"/>
  <c r="I1132" i="6"/>
  <c r="H1132" i="6"/>
  <c r="G1132" i="6"/>
  <c r="F1132" i="6"/>
  <c r="E1132" i="6"/>
  <c r="K1131" i="6"/>
  <c r="J1131" i="6"/>
  <c r="I1131" i="6"/>
  <c r="H1131" i="6"/>
  <c r="G1131" i="6"/>
  <c r="F1131" i="6"/>
  <c r="E1131" i="6"/>
  <c r="K1130" i="6"/>
  <c r="J1130" i="6"/>
  <c r="I1130" i="6"/>
  <c r="H1130" i="6"/>
  <c r="G1130" i="6"/>
  <c r="F1130" i="6"/>
  <c r="E1130" i="6"/>
  <c r="K1129" i="6"/>
  <c r="J1129" i="6"/>
  <c r="I1129" i="6"/>
  <c r="H1129" i="6"/>
  <c r="G1129" i="6"/>
  <c r="F1129" i="6"/>
  <c r="E1129" i="6"/>
  <c r="K1128" i="6"/>
  <c r="J1128" i="6"/>
  <c r="I1128" i="6"/>
  <c r="H1128" i="6"/>
  <c r="G1128" i="6"/>
  <c r="F1128" i="6"/>
  <c r="E1128" i="6"/>
  <c r="K1127" i="6"/>
  <c r="J1127" i="6"/>
  <c r="I1127" i="6"/>
  <c r="H1127" i="6"/>
  <c r="G1127" i="6"/>
  <c r="F1127" i="6"/>
  <c r="E1127" i="6"/>
  <c r="K1126" i="6"/>
  <c r="J1126" i="6"/>
  <c r="I1126" i="6"/>
  <c r="H1126" i="6"/>
  <c r="G1126" i="6"/>
  <c r="F1126" i="6"/>
  <c r="E1126" i="6"/>
  <c r="K1125" i="6"/>
  <c r="J1125" i="6"/>
  <c r="I1125" i="6"/>
  <c r="H1125" i="6"/>
  <c r="G1125" i="6"/>
  <c r="F1125" i="6"/>
  <c r="E1125" i="6"/>
  <c r="K1124" i="6"/>
  <c r="J1124" i="6"/>
  <c r="I1124" i="6"/>
  <c r="H1124" i="6"/>
  <c r="G1124" i="6"/>
  <c r="F1124" i="6"/>
  <c r="E1124" i="6"/>
  <c r="K1123" i="6"/>
  <c r="J1123" i="6"/>
  <c r="I1123" i="6"/>
  <c r="H1123" i="6"/>
  <c r="G1123" i="6"/>
  <c r="F1123" i="6"/>
  <c r="E1123" i="6"/>
  <c r="K1122" i="6"/>
  <c r="J1122" i="6"/>
  <c r="I1122" i="6"/>
  <c r="H1122" i="6"/>
  <c r="G1122" i="6"/>
  <c r="F1122" i="6"/>
  <c r="E1122" i="6"/>
  <c r="K1121" i="6"/>
  <c r="J1121" i="6"/>
  <c r="I1121" i="6"/>
  <c r="H1121" i="6"/>
  <c r="G1121" i="6"/>
  <c r="F1121" i="6"/>
  <c r="E1121" i="6"/>
  <c r="K1120" i="6"/>
  <c r="J1120" i="6"/>
  <c r="I1120" i="6"/>
  <c r="H1120" i="6"/>
  <c r="G1120" i="6"/>
  <c r="F1120" i="6"/>
  <c r="E1120" i="6"/>
  <c r="K1119" i="6"/>
  <c r="J1119" i="6"/>
  <c r="I1119" i="6"/>
  <c r="H1119" i="6"/>
  <c r="G1119" i="6"/>
  <c r="F1119" i="6"/>
  <c r="E1119" i="6"/>
  <c r="K1118" i="6"/>
  <c r="J1118" i="6"/>
  <c r="I1118" i="6"/>
  <c r="H1118" i="6"/>
  <c r="G1118" i="6"/>
  <c r="F1118" i="6"/>
  <c r="E1118" i="6"/>
  <c r="K1117" i="6"/>
  <c r="J1117" i="6"/>
  <c r="I1117" i="6"/>
  <c r="H1117" i="6"/>
  <c r="G1117" i="6"/>
  <c r="F1117" i="6"/>
  <c r="E1117" i="6"/>
  <c r="K1116" i="6"/>
  <c r="J1116" i="6"/>
  <c r="I1116" i="6"/>
  <c r="H1116" i="6"/>
  <c r="G1116" i="6"/>
  <c r="F1116" i="6"/>
  <c r="E1116" i="6"/>
  <c r="K1115" i="6"/>
  <c r="J1115" i="6"/>
  <c r="I1115" i="6"/>
  <c r="H1115" i="6"/>
  <c r="G1115" i="6"/>
  <c r="F1115" i="6"/>
  <c r="E1115" i="6"/>
  <c r="K1114" i="6"/>
  <c r="J1114" i="6"/>
  <c r="I1114" i="6"/>
  <c r="H1114" i="6"/>
  <c r="G1114" i="6"/>
  <c r="F1114" i="6"/>
  <c r="E1114" i="6"/>
  <c r="K1113" i="6"/>
  <c r="J1113" i="6"/>
  <c r="I1113" i="6"/>
  <c r="H1113" i="6"/>
  <c r="G1113" i="6"/>
  <c r="F1113" i="6"/>
  <c r="E1113" i="6"/>
  <c r="K1112" i="6"/>
  <c r="J1112" i="6"/>
  <c r="I1112" i="6"/>
  <c r="H1112" i="6"/>
  <c r="G1112" i="6"/>
  <c r="F1112" i="6"/>
  <c r="E1112" i="6"/>
  <c r="K1111" i="6"/>
  <c r="J1111" i="6"/>
  <c r="I1111" i="6"/>
  <c r="H1111" i="6"/>
  <c r="G1111" i="6"/>
  <c r="F1111" i="6"/>
  <c r="E1111" i="6"/>
  <c r="K1110" i="6"/>
  <c r="J1110" i="6"/>
  <c r="I1110" i="6"/>
  <c r="H1110" i="6"/>
  <c r="G1110" i="6"/>
  <c r="F1110" i="6"/>
  <c r="E1110" i="6"/>
  <c r="K1109" i="6"/>
  <c r="J1109" i="6"/>
  <c r="I1109" i="6"/>
  <c r="H1109" i="6"/>
  <c r="G1109" i="6"/>
  <c r="F1109" i="6"/>
  <c r="E1109" i="6"/>
  <c r="K1108" i="6"/>
  <c r="J1108" i="6"/>
  <c r="I1108" i="6"/>
  <c r="H1108" i="6"/>
  <c r="G1108" i="6"/>
  <c r="F1108" i="6"/>
  <c r="E1108" i="6"/>
  <c r="K1107" i="6"/>
  <c r="J1107" i="6"/>
  <c r="I1107" i="6"/>
  <c r="H1107" i="6"/>
  <c r="G1107" i="6"/>
  <c r="F1107" i="6"/>
  <c r="E1107" i="6"/>
  <c r="K1106" i="6"/>
  <c r="J1106" i="6"/>
  <c r="I1106" i="6"/>
  <c r="H1106" i="6"/>
  <c r="G1106" i="6"/>
  <c r="F1106" i="6"/>
  <c r="E1106" i="6"/>
  <c r="K1105" i="6"/>
  <c r="J1105" i="6"/>
  <c r="I1105" i="6"/>
  <c r="H1105" i="6"/>
  <c r="G1105" i="6"/>
  <c r="F1105" i="6"/>
  <c r="E1105" i="6"/>
  <c r="K1104" i="6"/>
  <c r="J1104" i="6"/>
  <c r="I1104" i="6"/>
  <c r="H1104" i="6"/>
  <c r="G1104" i="6"/>
  <c r="F1104" i="6"/>
  <c r="E1104" i="6"/>
  <c r="K1103" i="6"/>
  <c r="J1103" i="6"/>
  <c r="I1103" i="6"/>
  <c r="H1103" i="6"/>
  <c r="G1103" i="6"/>
  <c r="F1103" i="6"/>
  <c r="E1103" i="6"/>
  <c r="K1102" i="6"/>
  <c r="J1102" i="6"/>
  <c r="I1102" i="6"/>
  <c r="H1102" i="6"/>
  <c r="G1102" i="6"/>
  <c r="F1102" i="6"/>
  <c r="E1102" i="6"/>
  <c r="K1101" i="6"/>
  <c r="J1101" i="6"/>
  <c r="I1101" i="6"/>
  <c r="H1101" i="6"/>
  <c r="G1101" i="6"/>
  <c r="F1101" i="6"/>
  <c r="E1101" i="6"/>
  <c r="K1100" i="6"/>
  <c r="J1100" i="6"/>
  <c r="I1100" i="6"/>
  <c r="H1100" i="6"/>
  <c r="G1100" i="6"/>
  <c r="F1100" i="6"/>
  <c r="E1100" i="6"/>
  <c r="K1099" i="6"/>
  <c r="J1099" i="6"/>
  <c r="I1099" i="6"/>
  <c r="H1099" i="6"/>
  <c r="G1099" i="6"/>
  <c r="F1099" i="6"/>
  <c r="E1099" i="6"/>
  <c r="K1098" i="6"/>
  <c r="J1098" i="6"/>
  <c r="I1098" i="6"/>
  <c r="H1098" i="6"/>
  <c r="G1098" i="6"/>
  <c r="F1098" i="6"/>
  <c r="E1098" i="6"/>
  <c r="K1097" i="6"/>
  <c r="J1097" i="6"/>
  <c r="I1097" i="6"/>
  <c r="H1097" i="6"/>
  <c r="G1097" i="6"/>
  <c r="F1097" i="6"/>
  <c r="E1097" i="6"/>
  <c r="K1096" i="6"/>
  <c r="J1096" i="6"/>
  <c r="I1096" i="6"/>
  <c r="H1096" i="6"/>
  <c r="G1096" i="6"/>
  <c r="F1096" i="6"/>
  <c r="E1096" i="6"/>
  <c r="K1095" i="6"/>
  <c r="J1095" i="6"/>
  <c r="I1095" i="6"/>
  <c r="H1095" i="6"/>
  <c r="G1095" i="6"/>
  <c r="F1095" i="6"/>
  <c r="E1095" i="6"/>
  <c r="K1094" i="6"/>
  <c r="J1094" i="6"/>
  <c r="I1094" i="6"/>
  <c r="H1094" i="6"/>
  <c r="G1094" i="6"/>
  <c r="F1094" i="6"/>
  <c r="E1094" i="6"/>
  <c r="K1093" i="6"/>
  <c r="J1093" i="6"/>
  <c r="I1093" i="6"/>
  <c r="H1093" i="6"/>
  <c r="G1093" i="6"/>
  <c r="F1093" i="6"/>
  <c r="E1093" i="6"/>
  <c r="K1092" i="6"/>
  <c r="J1092" i="6"/>
  <c r="I1092" i="6"/>
  <c r="H1092" i="6"/>
  <c r="G1092" i="6"/>
  <c r="F1092" i="6"/>
  <c r="E1092" i="6"/>
  <c r="K1091" i="6"/>
  <c r="J1091" i="6"/>
  <c r="I1091" i="6"/>
  <c r="H1091" i="6"/>
  <c r="G1091" i="6"/>
  <c r="F1091" i="6"/>
  <c r="E1091" i="6"/>
  <c r="K1090" i="6"/>
  <c r="J1090" i="6"/>
  <c r="I1090" i="6"/>
  <c r="H1090" i="6"/>
  <c r="G1090" i="6"/>
  <c r="F1090" i="6"/>
  <c r="E1090" i="6"/>
  <c r="K1089" i="6"/>
  <c r="J1089" i="6"/>
  <c r="I1089" i="6"/>
  <c r="H1089" i="6"/>
  <c r="G1089" i="6"/>
  <c r="F1089" i="6"/>
  <c r="E1089" i="6"/>
  <c r="K1088" i="6"/>
  <c r="J1088" i="6"/>
  <c r="I1088" i="6"/>
  <c r="H1088" i="6"/>
  <c r="G1088" i="6"/>
  <c r="F1088" i="6"/>
  <c r="E1088" i="6"/>
  <c r="K1087" i="6"/>
  <c r="J1087" i="6"/>
  <c r="I1087" i="6"/>
  <c r="H1087" i="6"/>
  <c r="G1087" i="6"/>
  <c r="F1087" i="6"/>
  <c r="E1087" i="6"/>
  <c r="K1086" i="6"/>
  <c r="J1086" i="6"/>
  <c r="I1086" i="6"/>
  <c r="H1086" i="6"/>
  <c r="G1086" i="6"/>
  <c r="F1086" i="6"/>
  <c r="E1086" i="6"/>
  <c r="K1085" i="6"/>
  <c r="J1085" i="6"/>
  <c r="I1085" i="6"/>
  <c r="H1085" i="6"/>
  <c r="G1085" i="6"/>
  <c r="F1085" i="6"/>
  <c r="E1085" i="6"/>
  <c r="K1084" i="6"/>
  <c r="J1084" i="6"/>
  <c r="I1084" i="6"/>
  <c r="H1084" i="6"/>
  <c r="G1084" i="6"/>
  <c r="F1084" i="6"/>
  <c r="E1084" i="6"/>
  <c r="K1083" i="6"/>
  <c r="J1083" i="6"/>
  <c r="I1083" i="6"/>
  <c r="H1083" i="6"/>
  <c r="G1083" i="6"/>
  <c r="F1083" i="6"/>
  <c r="E1083" i="6"/>
  <c r="K1082" i="6"/>
  <c r="J1082" i="6"/>
  <c r="I1082" i="6"/>
  <c r="H1082" i="6"/>
  <c r="G1082" i="6"/>
  <c r="F1082" i="6"/>
  <c r="E1082" i="6"/>
  <c r="K1081" i="6"/>
  <c r="J1081" i="6"/>
  <c r="I1081" i="6"/>
  <c r="H1081" i="6"/>
  <c r="G1081" i="6"/>
  <c r="F1081" i="6"/>
  <c r="E1081" i="6"/>
  <c r="K1080" i="6"/>
  <c r="J1080" i="6"/>
  <c r="I1080" i="6"/>
  <c r="H1080" i="6"/>
  <c r="G1080" i="6"/>
  <c r="F1080" i="6"/>
  <c r="E1080" i="6"/>
  <c r="K1079" i="6"/>
  <c r="J1079" i="6"/>
  <c r="I1079" i="6"/>
  <c r="H1079" i="6"/>
  <c r="G1079" i="6"/>
  <c r="F1079" i="6"/>
  <c r="E1079" i="6"/>
  <c r="K1078" i="6"/>
  <c r="J1078" i="6"/>
  <c r="I1078" i="6"/>
  <c r="H1078" i="6"/>
  <c r="G1078" i="6"/>
  <c r="F1078" i="6"/>
  <c r="E1078" i="6"/>
  <c r="K1077" i="6"/>
  <c r="J1077" i="6"/>
  <c r="I1077" i="6"/>
  <c r="H1077" i="6"/>
  <c r="G1077" i="6"/>
  <c r="F1077" i="6"/>
  <c r="E1077" i="6"/>
  <c r="K1076" i="6"/>
  <c r="J1076" i="6"/>
  <c r="I1076" i="6"/>
  <c r="H1076" i="6"/>
  <c r="G1076" i="6"/>
  <c r="F1076" i="6"/>
  <c r="E1076" i="6"/>
  <c r="K1075" i="6"/>
  <c r="J1075" i="6"/>
  <c r="I1075" i="6"/>
  <c r="H1075" i="6"/>
  <c r="G1075" i="6"/>
  <c r="F1075" i="6"/>
  <c r="E1075" i="6"/>
  <c r="K1074" i="6"/>
  <c r="J1074" i="6"/>
  <c r="I1074" i="6"/>
  <c r="H1074" i="6"/>
  <c r="G1074" i="6"/>
  <c r="F1074" i="6"/>
  <c r="E1074" i="6"/>
  <c r="K1073" i="6"/>
  <c r="J1073" i="6"/>
  <c r="I1073" i="6"/>
  <c r="H1073" i="6"/>
  <c r="G1073" i="6"/>
  <c r="F1073" i="6"/>
  <c r="E1073" i="6"/>
  <c r="K1072" i="6"/>
  <c r="J1072" i="6"/>
  <c r="I1072" i="6"/>
  <c r="H1072" i="6"/>
  <c r="G1072" i="6"/>
  <c r="F1072" i="6"/>
  <c r="E1072" i="6"/>
  <c r="K1071" i="6"/>
  <c r="J1071" i="6"/>
  <c r="I1071" i="6"/>
  <c r="H1071" i="6"/>
  <c r="G1071" i="6"/>
  <c r="F1071" i="6"/>
  <c r="E1071" i="6"/>
  <c r="K1070" i="6"/>
  <c r="J1070" i="6"/>
  <c r="I1070" i="6"/>
  <c r="H1070" i="6"/>
  <c r="G1070" i="6"/>
  <c r="F1070" i="6"/>
  <c r="E1070" i="6"/>
  <c r="K1069" i="6"/>
  <c r="J1069" i="6"/>
  <c r="I1069" i="6"/>
  <c r="H1069" i="6"/>
  <c r="G1069" i="6"/>
  <c r="F1069" i="6"/>
  <c r="E1069" i="6"/>
  <c r="K1068" i="6"/>
  <c r="J1068" i="6"/>
  <c r="I1068" i="6"/>
  <c r="H1068" i="6"/>
  <c r="G1068" i="6"/>
  <c r="F1068" i="6"/>
  <c r="E1068" i="6"/>
  <c r="K1067" i="6"/>
  <c r="J1067" i="6"/>
  <c r="I1067" i="6"/>
  <c r="H1067" i="6"/>
  <c r="G1067" i="6"/>
  <c r="F1067" i="6"/>
  <c r="E1067" i="6"/>
  <c r="K1066" i="6"/>
  <c r="J1066" i="6"/>
  <c r="I1066" i="6"/>
  <c r="H1066" i="6"/>
  <c r="G1066" i="6"/>
  <c r="F1066" i="6"/>
  <c r="E1066" i="6"/>
  <c r="K1065" i="6"/>
  <c r="J1065" i="6"/>
  <c r="I1065" i="6"/>
  <c r="H1065" i="6"/>
  <c r="G1065" i="6"/>
  <c r="F1065" i="6"/>
  <c r="E1065" i="6"/>
  <c r="K1064" i="6"/>
  <c r="J1064" i="6"/>
  <c r="I1064" i="6"/>
  <c r="H1064" i="6"/>
  <c r="G1064" i="6"/>
  <c r="F1064" i="6"/>
  <c r="E1064" i="6"/>
  <c r="K1063" i="6"/>
  <c r="J1063" i="6"/>
  <c r="I1063" i="6"/>
  <c r="H1063" i="6"/>
  <c r="G1063" i="6"/>
  <c r="F1063" i="6"/>
  <c r="E1063" i="6"/>
  <c r="K1062" i="6"/>
  <c r="J1062" i="6"/>
  <c r="I1062" i="6"/>
  <c r="H1062" i="6"/>
  <c r="G1062" i="6"/>
  <c r="F1062" i="6"/>
  <c r="E1062" i="6"/>
  <c r="K1061" i="6"/>
  <c r="J1061" i="6"/>
  <c r="I1061" i="6"/>
  <c r="H1061" i="6"/>
  <c r="G1061" i="6"/>
  <c r="F1061" i="6"/>
  <c r="E1061" i="6"/>
  <c r="K1060" i="6"/>
  <c r="J1060" i="6"/>
  <c r="I1060" i="6"/>
  <c r="H1060" i="6"/>
  <c r="G1060" i="6"/>
  <c r="F1060" i="6"/>
  <c r="E1060" i="6"/>
  <c r="K1059" i="6"/>
  <c r="J1059" i="6"/>
  <c r="I1059" i="6"/>
  <c r="H1059" i="6"/>
  <c r="G1059" i="6"/>
  <c r="F1059" i="6"/>
  <c r="E1059" i="6"/>
  <c r="K1058" i="6"/>
  <c r="J1058" i="6"/>
  <c r="I1058" i="6"/>
  <c r="H1058" i="6"/>
  <c r="G1058" i="6"/>
  <c r="F1058" i="6"/>
  <c r="E1058" i="6"/>
  <c r="K1057" i="6"/>
  <c r="J1057" i="6"/>
  <c r="I1057" i="6"/>
  <c r="H1057" i="6"/>
  <c r="G1057" i="6"/>
  <c r="F1057" i="6"/>
  <c r="E1057" i="6"/>
  <c r="K1056" i="6"/>
  <c r="J1056" i="6"/>
  <c r="I1056" i="6"/>
  <c r="H1056" i="6"/>
  <c r="G1056" i="6"/>
  <c r="F1056" i="6"/>
  <c r="E1056" i="6"/>
  <c r="K1055" i="6"/>
  <c r="J1055" i="6"/>
  <c r="I1055" i="6"/>
  <c r="H1055" i="6"/>
  <c r="G1055" i="6"/>
  <c r="F1055" i="6"/>
  <c r="E1055" i="6"/>
  <c r="K1054" i="6"/>
  <c r="J1054" i="6"/>
  <c r="I1054" i="6"/>
  <c r="H1054" i="6"/>
  <c r="G1054" i="6"/>
  <c r="F1054" i="6"/>
  <c r="E1054" i="6"/>
  <c r="K1053" i="6"/>
  <c r="J1053" i="6"/>
  <c r="I1053" i="6"/>
  <c r="H1053" i="6"/>
  <c r="G1053" i="6"/>
  <c r="F1053" i="6"/>
  <c r="E1053" i="6"/>
  <c r="K1052" i="6"/>
  <c r="J1052" i="6"/>
  <c r="I1052" i="6"/>
  <c r="H1052" i="6"/>
  <c r="G1052" i="6"/>
  <c r="F1052" i="6"/>
  <c r="E1052" i="6"/>
  <c r="K1051" i="6"/>
  <c r="J1051" i="6"/>
  <c r="I1051" i="6"/>
  <c r="H1051" i="6"/>
  <c r="G1051" i="6"/>
  <c r="F1051" i="6"/>
  <c r="E1051" i="6"/>
  <c r="K1050" i="6"/>
  <c r="J1050" i="6"/>
  <c r="I1050" i="6"/>
  <c r="H1050" i="6"/>
  <c r="G1050" i="6"/>
  <c r="F1050" i="6"/>
  <c r="E1050" i="6"/>
  <c r="K1049" i="6"/>
  <c r="J1049" i="6"/>
  <c r="I1049" i="6"/>
  <c r="H1049" i="6"/>
  <c r="G1049" i="6"/>
  <c r="F1049" i="6"/>
  <c r="E1049" i="6"/>
  <c r="K1048" i="6"/>
  <c r="J1048" i="6"/>
  <c r="I1048" i="6"/>
  <c r="H1048" i="6"/>
  <c r="G1048" i="6"/>
  <c r="F1048" i="6"/>
  <c r="E1048" i="6"/>
  <c r="K1047" i="6"/>
  <c r="J1047" i="6"/>
  <c r="I1047" i="6"/>
  <c r="H1047" i="6"/>
  <c r="G1047" i="6"/>
  <c r="F1047" i="6"/>
  <c r="E1047" i="6"/>
  <c r="K1046" i="6"/>
  <c r="J1046" i="6"/>
  <c r="I1046" i="6"/>
  <c r="H1046" i="6"/>
  <c r="G1046" i="6"/>
  <c r="F1046" i="6"/>
  <c r="E1046" i="6"/>
  <c r="K1045" i="6"/>
  <c r="J1045" i="6"/>
  <c r="I1045" i="6"/>
  <c r="H1045" i="6"/>
  <c r="G1045" i="6"/>
  <c r="F1045" i="6"/>
  <c r="E1045" i="6"/>
  <c r="K1044" i="6"/>
  <c r="J1044" i="6"/>
  <c r="I1044" i="6"/>
  <c r="H1044" i="6"/>
  <c r="G1044" i="6"/>
  <c r="F1044" i="6"/>
  <c r="E1044" i="6"/>
  <c r="K1043" i="6"/>
  <c r="J1043" i="6"/>
  <c r="I1043" i="6"/>
  <c r="H1043" i="6"/>
  <c r="G1043" i="6"/>
  <c r="F1043" i="6"/>
  <c r="E1043" i="6"/>
  <c r="K1042" i="6"/>
  <c r="J1042" i="6"/>
  <c r="I1042" i="6"/>
  <c r="H1042" i="6"/>
  <c r="G1042" i="6"/>
  <c r="F1042" i="6"/>
  <c r="E1042" i="6"/>
  <c r="K1041" i="6"/>
  <c r="J1041" i="6"/>
  <c r="I1041" i="6"/>
  <c r="H1041" i="6"/>
  <c r="G1041" i="6"/>
  <c r="F1041" i="6"/>
  <c r="E1041" i="6"/>
  <c r="K1040" i="6"/>
  <c r="J1040" i="6"/>
  <c r="I1040" i="6"/>
  <c r="H1040" i="6"/>
  <c r="G1040" i="6"/>
  <c r="F1040" i="6"/>
  <c r="E1040" i="6"/>
  <c r="K1039" i="6"/>
  <c r="J1039" i="6"/>
  <c r="I1039" i="6"/>
  <c r="H1039" i="6"/>
  <c r="G1039" i="6"/>
  <c r="F1039" i="6"/>
  <c r="E1039" i="6"/>
  <c r="K1038" i="6"/>
  <c r="J1038" i="6"/>
  <c r="I1038" i="6"/>
  <c r="H1038" i="6"/>
  <c r="G1038" i="6"/>
  <c r="F1038" i="6"/>
  <c r="E1038" i="6"/>
  <c r="K1037" i="6"/>
  <c r="J1037" i="6"/>
  <c r="I1037" i="6"/>
  <c r="H1037" i="6"/>
  <c r="G1037" i="6"/>
  <c r="F1037" i="6"/>
  <c r="E1037" i="6"/>
  <c r="K1036" i="6"/>
  <c r="J1036" i="6"/>
  <c r="I1036" i="6"/>
  <c r="H1036" i="6"/>
  <c r="G1036" i="6"/>
  <c r="F1036" i="6"/>
  <c r="E1036" i="6"/>
  <c r="K1035" i="6"/>
  <c r="J1035" i="6"/>
  <c r="I1035" i="6"/>
  <c r="H1035" i="6"/>
  <c r="G1035" i="6"/>
  <c r="F1035" i="6"/>
  <c r="E1035" i="6"/>
  <c r="K1034" i="6"/>
  <c r="J1034" i="6"/>
  <c r="I1034" i="6"/>
  <c r="H1034" i="6"/>
  <c r="G1034" i="6"/>
  <c r="F1034" i="6"/>
  <c r="E1034" i="6"/>
  <c r="K1033" i="6"/>
  <c r="J1033" i="6"/>
  <c r="I1033" i="6"/>
  <c r="H1033" i="6"/>
  <c r="G1033" i="6"/>
  <c r="F1033" i="6"/>
  <c r="E1033" i="6"/>
  <c r="K1032" i="6"/>
  <c r="J1032" i="6"/>
  <c r="I1032" i="6"/>
  <c r="H1032" i="6"/>
  <c r="G1032" i="6"/>
  <c r="F1032" i="6"/>
  <c r="E1032" i="6"/>
  <c r="K1031" i="6"/>
  <c r="J1031" i="6"/>
  <c r="I1031" i="6"/>
  <c r="H1031" i="6"/>
  <c r="G1031" i="6"/>
  <c r="F1031" i="6"/>
  <c r="E1031" i="6"/>
  <c r="K1030" i="6"/>
  <c r="J1030" i="6"/>
  <c r="I1030" i="6"/>
  <c r="H1030" i="6"/>
  <c r="G1030" i="6"/>
  <c r="F1030" i="6"/>
  <c r="E1030" i="6"/>
  <c r="K1029" i="6"/>
  <c r="J1029" i="6"/>
  <c r="I1029" i="6"/>
  <c r="H1029" i="6"/>
  <c r="G1029" i="6"/>
  <c r="F1029" i="6"/>
  <c r="E1029" i="6"/>
  <c r="K1028" i="6"/>
  <c r="J1028" i="6"/>
  <c r="I1028" i="6"/>
  <c r="H1028" i="6"/>
  <c r="G1028" i="6"/>
  <c r="F1028" i="6"/>
  <c r="E1028" i="6"/>
  <c r="K1027" i="6"/>
  <c r="J1027" i="6"/>
  <c r="I1027" i="6"/>
  <c r="H1027" i="6"/>
  <c r="G1027" i="6"/>
  <c r="F1027" i="6"/>
  <c r="E1027" i="6"/>
  <c r="K1026" i="6"/>
  <c r="J1026" i="6"/>
  <c r="I1026" i="6"/>
  <c r="H1026" i="6"/>
  <c r="G1026" i="6"/>
  <c r="F1026" i="6"/>
  <c r="E1026" i="6"/>
  <c r="K1025" i="6"/>
  <c r="J1025" i="6"/>
  <c r="I1025" i="6"/>
  <c r="H1025" i="6"/>
  <c r="G1025" i="6"/>
  <c r="F1025" i="6"/>
  <c r="E1025" i="6"/>
  <c r="K1024" i="6"/>
  <c r="J1024" i="6"/>
  <c r="I1024" i="6"/>
  <c r="H1024" i="6"/>
  <c r="G1024" i="6"/>
  <c r="F1024" i="6"/>
  <c r="E1024" i="6"/>
  <c r="K1023" i="6"/>
  <c r="J1023" i="6"/>
  <c r="I1023" i="6"/>
  <c r="H1023" i="6"/>
  <c r="G1023" i="6"/>
  <c r="F1023" i="6"/>
  <c r="E1023" i="6"/>
  <c r="K1022" i="6"/>
  <c r="J1022" i="6"/>
  <c r="I1022" i="6"/>
  <c r="H1022" i="6"/>
  <c r="G1022" i="6"/>
  <c r="F1022" i="6"/>
  <c r="E1022" i="6"/>
  <c r="K1021" i="6"/>
  <c r="J1021" i="6"/>
  <c r="I1021" i="6"/>
  <c r="H1021" i="6"/>
  <c r="G1021" i="6"/>
  <c r="F1021" i="6"/>
  <c r="E1021" i="6"/>
  <c r="K1020" i="6"/>
  <c r="J1020" i="6"/>
  <c r="I1020" i="6"/>
  <c r="H1020" i="6"/>
  <c r="G1020" i="6"/>
  <c r="F1020" i="6"/>
  <c r="E1020" i="6"/>
  <c r="K1019" i="6"/>
  <c r="J1019" i="6"/>
  <c r="I1019" i="6"/>
  <c r="H1019" i="6"/>
  <c r="G1019" i="6"/>
  <c r="F1019" i="6"/>
  <c r="E1019" i="6"/>
  <c r="K1018" i="6"/>
  <c r="J1018" i="6"/>
  <c r="I1018" i="6"/>
  <c r="H1018" i="6"/>
  <c r="G1018" i="6"/>
  <c r="F1018" i="6"/>
  <c r="E1018" i="6"/>
  <c r="K1017" i="6"/>
  <c r="J1017" i="6"/>
  <c r="I1017" i="6"/>
  <c r="H1017" i="6"/>
  <c r="G1017" i="6"/>
  <c r="F1017" i="6"/>
  <c r="E1017" i="6"/>
  <c r="K1016" i="6"/>
  <c r="J1016" i="6"/>
  <c r="I1016" i="6"/>
  <c r="H1016" i="6"/>
  <c r="G1016" i="6"/>
  <c r="F1016" i="6"/>
  <c r="E1016" i="6"/>
  <c r="K1015" i="6"/>
  <c r="J1015" i="6"/>
  <c r="I1015" i="6"/>
  <c r="H1015" i="6"/>
  <c r="G1015" i="6"/>
  <c r="F1015" i="6"/>
  <c r="E1015" i="6"/>
  <c r="K1014" i="6"/>
  <c r="J1014" i="6"/>
  <c r="I1014" i="6"/>
  <c r="H1014" i="6"/>
  <c r="G1014" i="6"/>
  <c r="F1014" i="6"/>
  <c r="E1014" i="6"/>
  <c r="K1013" i="6"/>
  <c r="J1013" i="6"/>
  <c r="I1013" i="6"/>
  <c r="H1013" i="6"/>
  <c r="G1013" i="6"/>
  <c r="F1013" i="6"/>
  <c r="E1013" i="6"/>
  <c r="K1012" i="6"/>
  <c r="J1012" i="6"/>
  <c r="I1012" i="6"/>
  <c r="H1012" i="6"/>
  <c r="G1012" i="6"/>
  <c r="F1012" i="6"/>
  <c r="E1012" i="6"/>
  <c r="K1011" i="6"/>
  <c r="J1011" i="6"/>
  <c r="I1011" i="6"/>
  <c r="H1011" i="6"/>
  <c r="G1011" i="6"/>
  <c r="F1011" i="6"/>
  <c r="E1011" i="6"/>
  <c r="K1010" i="6"/>
  <c r="J1010" i="6"/>
  <c r="I1010" i="6"/>
  <c r="H1010" i="6"/>
  <c r="G1010" i="6"/>
  <c r="F1010" i="6"/>
  <c r="E1010" i="6"/>
  <c r="K1009" i="6"/>
  <c r="J1009" i="6"/>
  <c r="I1009" i="6"/>
  <c r="H1009" i="6"/>
  <c r="G1009" i="6"/>
  <c r="F1009" i="6"/>
  <c r="E1009" i="6"/>
  <c r="K1008" i="6"/>
  <c r="J1008" i="6"/>
  <c r="I1008" i="6"/>
  <c r="H1008" i="6"/>
  <c r="G1008" i="6"/>
  <c r="F1008" i="6"/>
  <c r="E1008" i="6"/>
  <c r="K1007" i="6"/>
  <c r="J1007" i="6"/>
  <c r="I1007" i="6"/>
  <c r="H1007" i="6"/>
  <c r="G1007" i="6"/>
  <c r="F1007" i="6"/>
  <c r="E1007" i="6"/>
  <c r="K1006" i="6"/>
  <c r="J1006" i="6"/>
  <c r="I1006" i="6"/>
  <c r="H1006" i="6"/>
  <c r="G1006" i="6"/>
  <c r="F1006" i="6"/>
  <c r="E1006" i="6"/>
  <c r="K1005" i="6"/>
  <c r="J1005" i="6"/>
  <c r="I1005" i="6"/>
  <c r="H1005" i="6"/>
  <c r="G1005" i="6"/>
  <c r="F1005" i="6"/>
  <c r="E1005" i="6"/>
  <c r="K1004" i="6"/>
  <c r="J1004" i="6"/>
  <c r="I1004" i="6"/>
  <c r="H1004" i="6"/>
  <c r="G1004" i="6"/>
  <c r="F1004" i="6"/>
  <c r="E1004" i="6"/>
  <c r="K1003" i="6"/>
  <c r="J1003" i="6"/>
  <c r="I1003" i="6"/>
  <c r="H1003" i="6"/>
  <c r="G1003" i="6"/>
  <c r="F1003" i="6"/>
  <c r="E1003" i="6"/>
  <c r="K1002" i="6"/>
  <c r="J1002" i="6"/>
  <c r="I1002" i="6"/>
  <c r="H1002" i="6"/>
  <c r="G1002" i="6"/>
  <c r="F1002" i="6"/>
  <c r="E1002" i="6"/>
  <c r="K1001" i="6"/>
  <c r="J1001" i="6"/>
  <c r="I1001" i="6"/>
  <c r="H1001" i="6"/>
  <c r="G1001" i="6"/>
  <c r="F1001" i="6"/>
  <c r="E1001" i="6"/>
  <c r="K1000" i="6"/>
  <c r="J1000" i="6"/>
  <c r="I1000" i="6"/>
  <c r="H1000" i="6"/>
  <c r="G1000" i="6"/>
  <c r="F1000" i="6"/>
  <c r="E1000" i="6"/>
  <c r="K999" i="6"/>
  <c r="J999" i="6"/>
  <c r="I999" i="6"/>
  <c r="H999" i="6"/>
  <c r="G999" i="6"/>
  <c r="F999" i="6"/>
  <c r="E999" i="6"/>
  <c r="K998" i="6"/>
  <c r="J998" i="6"/>
  <c r="I998" i="6"/>
  <c r="H998" i="6"/>
  <c r="G998" i="6"/>
  <c r="F998" i="6"/>
  <c r="E998" i="6"/>
  <c r="K997" i="6"/>
  <c r="J997" i="6"/>
  <c r="I997" i="6"/>
  <c r="H997" i="6"/>
  <c r="G997" i="6"/>
  <c r="F997" i="6"/>
  <c r="E997" i="6"/>
  <c r="K996" i="6"/>
  <c r="J996" i="6"/>
  <c r="I996" i="6"/>
  <c r="H996" i="6"/>
  <c r="G996" i="6"/>
  <c r="F996" i="6"/>
  <c r="E996" i="6"/>
  <c r="K995" i="6"/>
  <c r="J995" i="6"/>
  <c r="I995" i="6"/>
  <c r="H995" i="6"/>
  <c r="G995" i="6"/>
  <c r="F995" i="6"/>
  <c r="E995" i="6"/>
  <c r="K994" i="6"/>
  <c r="J994" i="6"/>
  <c r="I994" i="6"/>
  <c r="H994" i="6"/>
  <c r="G994" i="6"/>
  <c r="F994" i="6"/>
  <c r="E994" i="6"/>
  <c r="K993" i="6"/>
  <c r="J993" i="6"/>
  <c r="I993" i="6"/>
  <c r="H993" i="6"/>
  <c r="G993" i="6"/>
  <c r="F993" i="6"/>
  <c r="E993" i="6"/>
  <c r="K992" i="6"/>
  <c r="J992" i="6"/>
  <c r="I992" i="6"/>
  <c r="H992" i="6"/>
  <c r="G992" i="6"/>
  <c r="F992" i="6"/>
  <c r="E992" i="6"/>
  <c r="K991" i="6"/>
  <c r="J991" i="6"/>
  <c r="I991" i="6"/>
  <c r="H991" i="6"/>
  <c r="G991" i="6"/>
  <c r="F991" i="6"/>
  <c r="E991" i="6"/>
  <c r="K990" i="6"/>
  <c r="J990" i="6"/>
  <c r="I990" i="6"/>
  <c r="H990" i="6"/>
  <c r="G990" i="6"/>
  <c r="F990" i="6"/>
  <c r="E990" i="6"/>
  <c r="K989" i="6"/>
  <c r="J989" i="6"/>
  <c r="I989" i="6"/>
  <c r="H989" i="6"/>
  <c r="G989" i="6"/>
  <c r="F989" i="6"/>
  <c r="E989" i="6"/>
  <c r="K988" i="6"/>
  <c r="J988" i="6"/>
  <c r="I988" i="6"/>
  <c r="H988" i="6"/>
  <c r="G988" i="6"/>
  <c r="F988" i="6"/>
  <c r="E988" i="6"/>
  <c r="K987" i="6"/>
  <c r="J987" i="6"/>
  <c r="I987" i="6"/>
  <c r="H987" i="6"/>
  <c r="G987" i="6"/>
  <c r="F987" i="6"/>
  <c r="E987" i="6"/>
  <c r="K986" i="6"/>
  <c r="J986" i="6"/>
  <c r="I986" i="6"/>
  <c r="H986" i="6"/>
  <c r="G986" i="6"/>
  <c r="F986" i="6"/>
  <c r="E986" i="6"/>
  <c r="K985" i="6"/>
  <c r="J985" i="6"/>
  <c r="I985" i="6"/>
  <c r="H985" i="6"/>
  <c r="G985" i="6"/>
  <c r="F985" i="6"/>
  <c r="E985" i="6"/>
  <c r="K984" i="6"/>
  <c r="J984" i="6"/>
  <c r="I984" i="6"/>
  <c r="H984" i="6"/>
  <c r="G984" i="6"/>
  <c r="F984" i="6"/>
  <c r="E984" i="6"/>
  <c r="K983" i="6"/>
  <c r="J983" i="6"/>
  <c r="I983" i="6"/>
  <c r="H983" i="6"/>
  <c r="G983" i="6"/>
  <c r="F983" i="6"/>
  <c r="E983" i="6"/>
  <c r="K982" i="6"/>
  <c r="J982" i="6"/>
  <c r="I982" i="6"/>
  <c r="H982" i="6"/>
  <c r="G982" i="6"/>
  <c r="F982" i="6"/>
  <c r="E982" i="6"/>
  <c r="K981" i="6"/>
  <c r="J981" i="6"/>
  <c r="I981" i="6"/>
  <c r="H981" i="6"/>
  <c r="G981" i="6"/>
  <c r="F981" i="6"/>
  <c r="E981" i="6"/>
  <c r="K980" i="6"/>
  <c r="J980" i="6"/>
  <c r="I980" i="6"/>
  <c r="H980" i="6"/>
  <c r="G980" i="6"/>
  <c r="F980" i="6"/>
  <c r="E980" i="6"/>
  <c r="K979" i="6"/>
  <c r="J979" i="6"/>
  <c r="I979" i="6"/>
  <c r="H979" i="6"/>
  <c r="G979" i="6"/>
  <c r="F979" i="6"/>
  <c r="E979" i="6"/>
  <c r="K978" i="6"/>
  <c r="J978" i="6"/>
  <c r="I978" i="6"/>
  <c r="H978" i="6"/>
  <c r="G978" i="6"/>
  <c r="F978" i="6"/>
  <c r="E978" i="6"/>
  <c r="K977" i="6"/>
  <c r="J977" i="6"/>
  <c r="I977" i="6"/>
  <c r="H977" i="6"/>
  <c r="G977" i="6"/>
  <c r="F977" i="6"/>
  <c r="E977" i="6"/>
  <c r="K976" i="6"/>
  <c r="J976" i="6"/>
  <c r="I976" i="6"/>
  <c r="H976" i="6"/>
  <c r="G976" i="6"/>
  <c r="F976" i="6"/>
  <c r="E976" i="6"/>
  <c r="K975" i="6"/>
  <c r="J975" i="6"/>
  <c r="I975" i="6"/>
  <c r="H975" i="6"/>
  <c r="G975" i="6"/>
  <c r="F975" i="6"/>
  <c r="E975" i="6"/>
  <c r="K974" i="6"/>
  <c r="J974" i="6"/>
  <c r="I974" i="6"/>
  <c r="H974" i="6"/>
  <c r="G974" i="6"/>
  <c r="F974" i="6"/>
  <c r="E974" i="6"/>
  <c r="K973" i="6"/>
  <c r="J973" i="6"/>
  <c r="I973" i="6"/>
  <c r="H973" i="6"/>
  <c r="G973" i="6"/>
  <c r="F973" i="6"/>
  <c r="E973" i="6"/>
  <c r="K972" i="6"/>
  <c r="J972" i="6"/>
  <c r="I972" i="6"/>
  <c r="H972" i="6"/>
  <c r="G972" i="6"/>
  <c r="F972" i="6"/>
  <c r="E972" i="6"/>
  <c r="K971" i="6"/>
  <c r="J971" i="6"/>
  <c r="I971" i="6"/>
  <c r="H971" i="6"/>
  <c r="G971" i="6"/>
  <c r="F971" i="6"/>
  <c r="E971" i="6"/>
  <c r="K970" i="6"/>
  <c r="J970" i="6"/>
  <c r="I970" i="6"/>
  <c r="H970" i="6"/>
  <c r="G970" i="6"/>
  <c r="F970" i="6"/>
  <c r="E970" i="6"/>
  <c r="K969" i="6"/>
  <c r="J969" i="6"/>
  <c r="I969" i="6"/>
  <c r="H969" i="6"/>
  <c r="G969" i="6"/>
  <c r="F969" i="6"/>
  <c r="E969" i="6"/>
  <c r="K968" i="6"/>
  <c r="J968" i="6"/>
  <c r="I968" i="6"/>
  <c r="H968" i="6"/>
  <c r="G968" i="6"/>
  <c r="F968" i="6"/>
  <c r="E968" i="6"/>
  <c r="K967" i="6"/>
  <c r="J967" i="6"/>
  <c r="I967" i="6"/>
  <c r="H967" i="6"/>
  <c r="G967" i="6"/>
  <c r="F967" i="6"/>
  <c r="E967" i="6"/>
  <c r="K966" i="6"/>
  <c r="J966" i="6"/>
  <c r="I966" i="6"/>
  <c r="H966" i="6"/>
  <c r="G966" i="6"/>
  <c r="F966" i="6"/>
  <c r="E966" i="6"/>
  <c r="K965" i="6"/>
  <c r="J965" i="6"/>
  <c r="I965" i="6"/>
  <c r="H965" i="6"/>
  <c r="G965" i="6"/>
  <c r="F965" i="6"/>
  <c r="E965" i="6"/>
  <c r="K964" i="6"/>
  <c r="J964" i="6"/>
  <c r="I964" i="6"/>
  <c r="H964" i="6"/>
  <c r="G964" i="6"/>
  <c r="F964" i="6"/>
  <c r="E964" i="6"/>
  <c r="K963" i="6"/>
  <c r="J963" i="6"/>
  <c r="I963" i="6"/>
  <c r="H963" i="6"/>
  <c r="G963" i="6"/>
  <c r="F963" i="6"/>
  <c r="E963" i="6"/>
  <c r="K962" i="6"/>
  <c r="J962" i="6"/>
  <c r="I962" i="6"/>
  <c r="H962" i="6"/>
  <c r="G962" i="6"/>
  <c r="F962" i="6"/>
  <c r="E962" i="6"/>
  <c r="K961" i="6"/>
  <c r="J961" i="6"/>
  <c r="I961" i="6"/>
  <c r="H961" i="6"/>
  <c r="G961" i="6"/>
  <c r="F961" i="6"/>
  <c r="E961" i="6"/>
  <c r="K960" i="6"/>
  <c r="J960" i="6"/>
  <c r="I960" i="6"/>
  <c r="H960" i="6"/>
  <c r="G960" i="6"/>
  <c r="F960" i="6"/>
  <c r="E960" i="6"/>
  <c r="K959" i="6"/>
  <c r="J959" i="6"/>
  <c r="I959" i="6"/>
  <c r="H959" i="6"/>
  <c r="G959" i="6"/>
  <c r="F959" i="6"/>
  <c r="E959" i="6"/>
  <c r="K958" i="6"/>
  <c r="J958" i="6"/>
  <c r="I958" i="6"/>
  <c r="H958" i="6"/>
  <c r="G958" i="6"/>
  <c r="F958" i="6"/>
  <c r="E958" i="6"/>
  <c r="K957" i="6"/>
  <c r="J957" i="6"/>
  <c r="I957" i="6"/>
  <c r="H957" i="6"/>
  <c r="G957" i="6"/>
  <c r="F957" i="6"/>
  <c r="E957" i="6"/>
  <c r="K956" i="6"/>
  <c r="J956" i="6"/>
  <c r="I956" i="6"/>
  <c r="H956" i="6"/>
  <c r="G956" i="6"/>
  <c r="F956" i="6"/>
  <c r="E956" i="6"/>
  <c r="K955" i="6"/>
  <c r="J955" i="6"/>
  <c r="I955" i="6"/>
  <c r="H955" i="6"/>
  <c r="G955" i="6"/>
  <c r="F955" i="6"/>
  <c r="E955" i="6"/>
  <c r="K954" i="6"/>
  <c r="J954" i="6"/>
  <c r="I954" i="6"/>
  <c r="H954" i="6"/>
  <c r="G954" i="6"/>
  <c r="F954" i="6"/>
  <c r="E954" i="6"/>
  <c r="K953" i="6"/>
  <c r="J953" i="6"/>
  <c r="I953" i="6"/>
  <c r="H953" i="6"/>
  <c r="G953" i="6"/>
  <c r="F953" i="6"/>
  <c r="E953" i="6"/>
  <c r="K952" i="6"/>
  <c r="J952" i="6"/>
  <c r="I952" i="6"/>
  <c r="H952" i="6"/>
  <c r="G952" i="6"/>
  <c r="F952" i="6"/>
  <c r="E952" i="6"/>
  <c r="K951" i="6"/>
  <c r="J951" i="6"/>
  <c r="I951" i="6"/>
  <c r="H951" i="6"/>
  <c r="G951" i="6"/>
  <c r="F951" i="6"/>
  <c r="E951" i="6"/>
  <c r="K950" i="6"/>
  <c r="J950" i="6"/>
  <c r="I950" i="6"/>
  <c r="H950" i="6"/>
  <c r="G950" i="6"/>
  <c r="F950" i="6"/>
  <c r="E950" i="6"/>
  <c r="K949" i="6"/>
  <c r="J949" i="6"/>
  <c r="I949" i="6"/>
  <c r="H949" i="6"/>
  <c r="G949" i="6"/>
  <c r="F949" i="6"/>
  <c r="E949" i="6"/>
  <c r="K948" i="6"/>
  <c r="J948" i="6"/>
  <c r="I948" i="6"/>
  <c r="H948" i="6"/>
  <c r="G948" i="6"/>
  <c r="F948" i="6"/>
  <c r="E948" i="6"/>
  <c r="K947" i="6"/>
  <c r="J947" i="6"/>
  <c r="I947" i="6"/>
  <c r="H947" i="6"/>
  <c r="G947" i="6"/>
  <c r="F947" i="6"/>
  <c r="E947" i="6"/>
  <c r="K946" i="6"/>
  <c r="J946" i="6"/>
  <c r="I946" i="6"/>
  <c r="H946" i="6"/>
  <c r="G946" i="6"/>
  <c r="F946" i="6"/>
  <c r="E946" i="6"/>
  <c r="K945" i="6"/>
  <c r="J945" i="6"/>
  <c r="I945" i="6"/>
  <c r="H945" i="6"/>
  <c r="G945" i="6"/>
  <c r="F945" i="6"/>
  <c r="E945" i="6"/>
  <c r="K944" i="6"/>
  <c r="J944" i="6"/>
  <c r="I944" i="6"/>
  <c r="H944" i="6"/>
  <c r="G944" i="6"/>
  <c r="F944" i="6"/>
  <c r="E944" i="6"/>
  <c r="K943" i="6"/>
  <c r="J943" i="6"/>
  <c r="I943" i="6"/>
  <c r="H943" i="6"/>
  <c r="G943" i="6"/>
  <c r="F943" i="6"/>
  <c r="E943" i="6"/>
  <c r="K942" i="6"/>
  <c r="J942" i="6"/>
  <c r="I942" i="6"/>
  <c r="H942" i="6"/>
  <c r="G942" i="6"/>
  <c r="F942" i="6"/>
  <c r="E942" i="6"/>
  <c r="K941" i="6"/>
  <c r="J941" i="6"/>
  <c r="I941" i="6"/>
  <c r="H941" i="6"/>
  <c r="G941" i="6"/>
  <c r="F941" i="6"/>
  <c r="E941" i="6"/>
  <c r="K940" i="6"/>
  <c r="J940" i="6"/>
  <c r="I940" i="6"/>
  <c r="H940" i="6"/>
  <c r="G940" i="6"/>
  <c r="F940" i="6"/>
  <c r="E940" i="6"/>
  <c r="K939" i="6"/>
  <c r="J939" i="6"/>
  <c r="I939" i="6"/>
  <c r="H939" i="6"/>
  <c r="G939" i="6"/>
  <c r="F939" i="6"/>
  <c r="E939" i="6"/>
  <c r="K938" i="6"/>
  <c r="J938" i="6"/>
  <c r="I938" i="6"/>
  <c r="H938" i="6"/>
  <c r="G938" i="6"/>
  <c r="F938" i="6"/>
  <c r="E938" i="6"/>
  <c r="K937" i="6"/>
  <c r="J937" i="6"/>
  <c r="I937" i="6"/>
  <c r="H937" i="6"/>
  <c r="G937" i="6"/>
  <c r="F937" i="6"/>
  <c r="E937" i="6"/>
  <c r="K936" i="6"/>
  <c r="J936" i="6"/>
  <c r="I936" i="6"/>
  <c r="H936" i="6"/>
  <c r="G936" i="6"/>
  <c r="F936" i="6"/>
  <c r="E936" i="6"/>
  <c r="K935" i="6"/>
  <c r="J935" i="6"/>
  <c r="I935" i="6"/>
  <c r="H935" i="6"/>
  <c r="G935" i="6"/>
  <c r="F935" i="6"/>
  <c r="E935" i="6"/>
  <c r="K934" i="6"/>
  <c r="J934" i="6"/>
  <c r="I934" i="6"/>
  <c r="H934" i="6"/>
  <c r="G934" i="6"/>
  <c r="F934" i="6"/>
  <c r="E934" i="6"/>
  <c r="K933" i="6"/>
  <c r="J933" i="6"/>
  <c r="I933" i="6"/>
  <c r="H933" i="6"/>
  <c r="G933" i="6"/>
  <c r="F933" i="6"/>
  <c r="E933" i="6"/>
  <c r="K932" i="6"/>
  <c r="J932" i="6"/>
  <c r="I932" i="6"/>
  <c r="H932" i="6"/>
  <c r="G932" i="6"/>
  <c r="F932" i="6"/>
  <c r="E932" i="6"/>
  <c r="K931" i="6"/>
  <c r="J931" i="6"/>
  <c r="I931" i="6"/>
  <c r="H931" i="6"/>
  <c r="G931" i="6"/>
  <c r="F931" i="6"/>
  <c r="E931" i="6"/>
  <c r="K930" i="6"/>
  <c r="J930" i="6"/>
  <c r="I930" i="6"/>
  <c r="H930" i="6"/>
  <c r="G930" i="6"/>
  <c r="F930" i="6"/>
  <c r="E930" i="6"/>
  <c r="K929" i="6"/>
  <c r="J929" i="6"/>
  <c r="I929" i="6"/>
  <c r="H929" i="6"/>
  <c r="G929" i="6"/>
  <c r="F929" i="6"/>
  <c r="E929" i="6"/>
  <c r="K928" i="6"/>
  <c r="J928" i="6"/>
  <c r="I928" i="6"/>
  <c r="H928" i="6"/>
  <c r="G928" i="6"/>
  <c r="F928" i="6"/>
  <c r="E928" i="6"/>
  <c r="K927" i="6"/>
  <c r="J927" i="6"/>
  <c r="I927" i="6"/>
  <c r="H927" i="6"/>
  <c r="G927" i="6"/>
  <c r="F927" i="6"/>
  <c r="E927" i="6"/>
  <c r="K926" i="6"/>
  <c r="J926" i="6"/>
  <c r="I926" i="6"/>
  <c r="H926" i="6"/>
  <c r="G926" i="6"/>
  <c r="F926" i="6"/>
  <c r="E926" i="6"/>
  <c r="K925" i="6"/>
  <c r="J925" i="6"/>
  <c r="I925" i="6"/>
  <c r="H925" i="6"/>
  <c r="G925" i="6"/>
  <c r="F925" i="6"/>
  <c r="E925" i="6"/>
  <c r="K924" i="6"/>
  <c r="J924" i="6"/>
  <c r="I924" i="6"/>
  <c r="H924" i="6"/>
  <c r="G924" i="6"/>
  <c r="F924" i="6"/>
  <c r="E924" i="6"/>
  <c r="K923" i="6"/>
  <c r="J923" i="6"/>
  <c r="I923" i="6"/>
  <c r="H923" i="6"/>
  <c r="G923" i="6"/>
  <c r="F923" i="6"/>
  <c r="E923" i="6"/>
  <c r="K922" i="6"/>
  <c r="J922" i="6"/>
  <c r="I922" i="6"/>
  <c r="H922" i="6"/>
  <c r="G922" i="6"/>
  <c r="F922" i="6"/>
  <c r="E922" i="6"/>
  <c r="K921" i="6"/>
  <c r="J921" i="6"/>
  <c r="I921" i="6"/>
  <c r="H921" i="6"/>
  <c r="G921" i="6"/>
  <c r="F921" i="6"/>
  <c r="E921" i="6"/>
  <c r="K920" i="6"/>
  <c r="J920" i="6"/>
  <c r="I920" i="6"/>
  <c r="H920" i="6"/>
  <c r="G920" i="6"/>
  <c r="F920" i="6"/>
  <c r="E920" i="6"/>
  <c r="K919" i="6"/>
  <c r="J919" i="6"/>
  <c r="I919" i="6"/>
  <c r="H919" i="6"/>
  <c r="G919" i="6"/>
  <c r="F919" i="6"/>
  <c r="E919" i="6"/>
  <c r="K918" i="6"/>
  <c r="J918" i="6"/>
  <c r="I918" i="6"/>
  <c r="H918" i="6"/>
  <c r="G918" i="6"/>
  <c r="F918" i="6"/>
  <c r="E918" i="6"/>
  <c r="K917" i="6"/>
  <c r="J917" i="6"/>
  <c r="I917" i="6"/>
  <c r="H917" i="6"/>
  <c r="G917" i="6"/>
  <c r="F917" i="6"/>
  <c r="E917" i="6"/>
  <c r="K916" i="6"/>
  <c r="J916" i="6"/>
  <c r="I916" i="6"/>
  <c r="H916" i="6"/>
  <c r="G916" i="6"/>
  <c r="F916" i="6"/>
  <c r="E916" i="6"/>
  <c r="K915" i="6"/>
  <c r="J915" i="6"/>
  <c r="I915" i="6"/>
  <c r="H915" i="6"/>
  <c r="G915" i="6"/>
  <c r="F915" i="6"/>
  <c r="E915" i="6"/>
  <c r="K914" i="6"/>
  <c r="J914" i="6"/>
  <c r="I914" i="6"/>
  <c r="H914" i="6"/>
  <c r="G914" i="6"/>
  <c r="F914" i="6"/>
  <c r="E914" i="6"/>
  <c r="K913" i="6"/>
  <c r="J913" i="6"/>
  <c r="I913" i="6"/>
  <c r="H913" i="6"/>
  <c r="G913" i="6"/>
  <c r="F913" i="6"/>
  <c r="E913" i="6"/>
  <c r="K912" i="6"/>
  <c r="J912" i="6"/>
  <c r="I912" i="6"/>
  <c r="H912" i="6"/>
  <c r="G912" i="6"/>
  <c r="F912" i="6"/>
  <c r="E912" i="6"/>
  <c r="K911" i="6"/>
  <c r="J911" i="6"/>
  <c r="I911" i="6"/>
  <c r="H911" i="6"/>
  <c r="G911" i="6"/>
  <c r="F911" i="6"/>
  <c r="E911" i="6"/>
  <c r="K910" i="6"/>
  <c r="J910" i="6"/>
  <c r="I910" i="6"/>
  <c r="H910" i="6"/>
  <c r="G910" i="6"/>
  <c r="F910" i="6"/>
  <c r="E910" i="6"/>
  <c r="K909" i="6"/>
  <c r="J909" i="6"/>
  <c r="I909" i="6"/>
  <c r="H909" i="6"/>
  <c r="G909" i="6"/>
  <c r="F909" i="6"/>
  <c r="E909" i="6"/>
  <c r="K908" i="6"/>
  <c r="J908" i="6"/>
  <c r="I908" i="6"/>
  <c r="H908" i="6"/>
  <c r="G908" i="6"/>
  <c r="F908" i="6"/>
  <c r="E908" i="6"/>
  <c r="K907" i="6"/>
  <c r="J907" i="6"/>
  <c r="I907" i="6"/>
  <c r="H907" i="6"/>
  <c r="G907" i="6"/>
  <c r="F907" i="6"/>
  <c r="E907" i="6"/>
  <c r="K906" i="6"/>
  <c r="J906" i="6"/>
  <c r="I906" i="6"/>
  <c r="H906" i="6"/>
  <c r="G906" i="6"/>
  <c r="F906" i="6"/>
  <c r="E906" i="6"/>
  <c r="K905" i="6"/>
  <c r="J905" i="6"/>
  <c r="I905" i="6"/>
  <c r="H905" i="6"/>
  <c r="G905" i="6"/>
  <c r="F905" i="6"/>
  <c r="E905" i="6"/>
  <c r="K904" i="6"/>
  <c r="J904" i="6"/>
  <c r="I904" i="6"/>
  <c r="H904" i="6"/>
  <c r="G904" i="6"/>
  <c r="F904" i="6"/>
  <c r="E904" i="6"/>
  <c r="K903" i="6"/>
  <c r="J903" i="6"/>
  <c r="I903" i="6"/>
  <c r="H903" i="6"/>
  <c r="G903" i="6"/>
  <c r="F903" i="6"/>
  <c r="E903" i="6"/>
  <c r="K902" i="6"/>
  <c r="J902" i="6"/>
  <c r="I902" i="6"/>
  <c r="H902" i="6"/>
  <c r="G902" i="6"/>
  <c r="F902" i="6"/>
  <c r="E902" i="6"/>
  <c r="K901" i="6"/>
  <c r="J901" i="6"/>
  <c r="I901" i="6"/>
  <c r="H901" i="6"/>
  <c r="G901" i="6"/>
  <c r="F901" i="6"/>
  <c r="E901" i="6"/>
  <c r="K900" i="6"/>
  <c r="J900" i="6"/>
  <c r="I900" i="6"/>
  <c r="H900" i="6"/>
  <c r="G900" i="6"/>
  <c r="F900" i="6"/>
  <c r="E900" i="6"/>
  <c r="K899" i="6"/>
  <c r="J899" i="6"/>
  <c r="I899" i="6"/>
  <c r="H899" i="6"/>
  <c r="G899" i="6"/>
  <c r="F899" i="6"/>
  <c r="E899" i="6"/>
  <c r="K898" i="6"/>
  <c r="J898" i="6"/>
  <c r="I898" i="6"/>
  <c r="H898" i="6"/>
  <c r="G898" i="6"/>
  <c r="F898" i="6"/>
  <c r="E898" i="6"/>
  <c r="K897" i="6"/>
  <c r="J897" i="6"/>
  <c r="I897" i="6"/>
  <c r="H897" i="6"/>
  <c r="G897" i="6"/>
  <c r="F897" i="6"/>
  <c r="E897" i="6"/>
  <c r="K896" i="6"/>
  <c r="J896" i="6"/>
  <c r="I896" i="6"/>
  <c r="H896" i="6"/>
  <c r="G896" i="6"/>
  <c r="F896" i="6"/>
  <c r="E896" i="6"/>
  <c r="K895" i="6"/>
  <c r="J895" i="6"/>
  <c r="I895" i="6"/>
  <c r="H895" i="6"/>
  <c r="G895" i="6"/>
  <c r="F895" i="6"/>
  <c r="E895" i="6"/>
  <c r="K894" i="6"/>
  <c r="J894" i="6"/>
  <c r="I894" i="6"/>
  <c r="H894" i="6"/>
  <c r="G894" i="6"/>
  <c r="F894" i="6"/>
  <c r="E894" i="6"/>
  <c r="K893" i="6"/>
  <c r="J893" i="6"/>
  <c r="I893" i="6"/>
  <c r="H893" i="6"/>
  <c r="G893" i="6"/>
  <c r="F893" i="6"/>
  <c r="E893" i="6"/>
  <c r="K892" i="6"/>
  <c r="J892" i="6"/>
  <c r="I892" i="6"/>
  <c r="H892" i="6"/>
  <c r="G892" i="6"/>
  <c r="F892" i="6"/>
  <c r="E892" i="6"/>
  <c r="K891" i="6"/>
  <c r="J891" i="6"/>
  <c r="I891" i="6"/>
  <c r="H891" i="6"/>
  <c r="G891" i="6"/>
  <c r="F891" i="6"/>
  <c r="E891" i="6"/>
  <c r="K890" i="6"/>
  <c r="J890" i="6"/>
  <c r="I890" i="6"/>
  <c r="H890" i="6"/>
  <c r="G890" i="6"/>
  <c r="F890" i="6"/>
  <c r="E890" i="6"/>
  <c r="K889" i="6"/>
  <c r="J889" i="6"/>
  <c r="I889" i="6"/>
  <c r="H889" i="6"/>
  <c r="G889" i="6"/>
  <c r="F889" i="6"/>
  <c r="E889" i="6"/>
  <c r="K888" i="6"/>
  <c r="J888" i="6"/>
  <c r="I888" i="6"/>
  <c r="H888" i="6"/>
  <c r="G888" i="6"/>
  <c r="F888" i="6"/>
  <c r="E888" i="6"/>
  <c r="K887" i="6"/>
  <c r="J887" i="6"/>
  <c r="I887" i="6"/>
  <c r="H887" i="6"/>
  <c r="G887" i="6"/>
  <c r="F887" i="6"/>
  <c r="E887" i="6"/>
  <c r="K886" i="6"/>
  <c r="J886" i="6"/>
  <c r="I886" i="6"/>
  <c r="H886" i="6"/>
  <c r="G886" i="6"/>
  <c r="F886" i="6"/>
  <c r="E886" i="6"/>
  <c r="K885" i="6"/>
  <c r="J885" i="6"/>
  <c r="I885" i="6"/>
  <c r="H885" i="6"/>
  <c r="G885" i="6"/>
  <c r="F885" i="6"/>
  <c r="E885" i="6"/>
  <c r="K884" i="6"/>
  <c r="J884" i="6"/>
  <c r="I884" i="6"/>
  <c r="H884" i="6"/>
  <c r="G884" i="6"/>
  <c r="F884" i="6"/>
  <c r="E884" i="6"/>
  <c r="K883" i="6"/>
  <c r="J883" i="6"/>
  <c r="I883" i="6"/>
  <c r="H883" i="6"/>
  <c r="G883" i="6"/>
  <c r="F883" i="6"/>
  <c r="E883" i="6"/>
  <c r="K882" i="6"/>
  <c r="J882" i="6"/>
  <c r="I882" i="6"/>
  <c r="H882" i="6"/>
  <c r="G882" i="6"/>
  <c r="F882" i="6"/>
  <c r="E882" i="6"/>
  <c r="K881" i="6"/>
  <c r="J881" i="6"/>
  <c r="I881" i="6"/>
  <c r="H881" i="6"/>
  <c r="G881" i="6"/>
  <c r="F881" i="6"/>
  <c r="E881" i="6"/>
  <c r="K880" i="6"/>
  <c r="J880" i="6"/>
  <c r="I880" i="6"/>
  <c r="H880" i="6"/>
  <c r="G880" i="6"/>
  <c r="F880" i="6"/>
  <c r="E880" i="6"/>
  <c r="K879" i="6"/>
  <c r="J879" i="6"/>
  <c r="I879" i="6"/>
  <c r="H879" i="6"/>
  <c r="G879" i="6"/>
  <c r="F879" i="6"/>
  <c r="E879" i="6"/>
  <c r="K878" i="6"/>
  <c r="J878" i="6"/>
  <c r="I878" i="6"/>
  <c r="H878" i="6"/>
  <c r="G878" i="6"/>
  <c r="F878" i="6"/>
  <c r="E878" i="6"/>
  <c r="K877" i="6"/>
  <c r="J877" i="6"/>
  <c r="I877" i="6"/>
  <c r="H877" i="6"/>
  <c r="G877" i="6"/>
  <c r="F877" i="6"/>
  <c r="E877" i="6"/>
  <c r="K876" i="6"/>
  <c r="J876" i="6"/>
  <c r="I876" i="6"/>
  <c r="H876" i="6"/>
  <c r="G876" i="6"/>
  <c r="F876" i="6"/>
  <c r="E876" i="6"/>
  <c r="K875" i="6"/>
  <c r="J875" i="6"/>
  <c r="I875" i="6"/>
  <c r="H875" i="6"/>
  <c r="G875" i="6"/>
  <c r="F875" i="6"/>
  <c r="E875" i="6"/>
  <c r="K874" i="6"/>
  <c r="J874" i="6"/>
  <c r="I874" i="6"/>
  <c r="H874" i="6"/>
  <c r="G874" i="6"/>
  <c r="F874" i="6"/>
  <c r="E874" i="6"/>
  <c r="K873" i="6"/>
  <c r="J873" i="6"/>
  <c r="I873" i="6"/>
  <c r="H873" i="6"/>
  <c r="G873" i="6"/>
  <c r="F873" i="6"/>
  <c r="E873" i="6"/>
  <c r="K872" i="6"/>
  <c r="J872" i="6"/>
  <c r="I872" i="6"/>
  <c r="H872" i="6"/>
  <c r="G872" i="6"/>
  <c r="F872" i="6"/>
  <c r="E872" i="6"/>
  <c r="K871" i="6"/>
  <c r="J871" i="6"/>
  <c r="I871" i="6"/>
  <c r="H871" i="6"/>
  <c r="G871" i="6"/>
  <c r="F871" i="6"/>
  <c r="E871" i="6"/>
  <c r="K870" i="6"/>
  <c r="J870" i="6"/>
  <c r="I870" i="6"/>
  <c r="H870" i="6"/>
  <c r="G870" i="6"/>
  <c r="F870" i="6"/>
  <c r="E870" i="6"/>
  <c r="K869" i="6"/>
  <c r="J869" i="6"/>
  <c r="I869" i="6"/>
  <c r="H869" i="6"/>
  <c r="G869" i="6"/>
  <c r="F869" i="6"/>
  <c r="E869" i="6"/>
  <c r="K868" i="6"/>
  <c r="J868" i="6"/>
  <c r="I868" i="6"/>
  <c r="H868" i="6"/>
  <c r="G868" i="6"/>
  <c r="F868" i="6"/>
  <c r="E868" i="6"/>
  <c r="K867" i="6"/>
  <c r="J867" i="6"/>
  <c r="I867" i="6"/>
  <c r="H867" i="6"/>
  <c r="G867" i="6"/>
  <c r="F867" i="6"/>
  <c r="E867" i="6"/>
  <c r="K866" i="6"/>
  <c r="J866" i="6"/>
  <c r="I866" i="6"/>
  <c r="H866" i="6"/>
  <c r="G866" i="6"/>
  <c r="F866" i="6"/>
  <c r="E866" i="6"/>
  <c r="K865" i="6"/>
  <c r="J865" i="6"/>
  <c r="I865" i="6"/>
  <c r="H865" i="6"/>
  <c r="G865" i="6"/>
  <c r="F865" i="6"/>
  <c r="E865" i="6"/>
  <c r="K864" i="6"/>
  <c r="J864" i="6"/>
  <c r="I864" i="6"/>
  <c r="H864" i="6"/>
  <c r="G864" i="6"/>
  <c r="F864" i="6"/>
  <c r="E864" i="6"/>
  <c r="K863" i="6"/>
  <c r="J863" i="6"/>
  <c r="I863" i="6"/>
  <c r="H863" i="6"/>
  <c r="G863" i="6"/>
  <c r="F863" i="6"/>
  <c r="E863" i="6"/>
  <c r="K862" i="6"/>
  <c r="J862" i="6"/>
  <c r="I862" i="6"/>
  <c r="H862" i="6"/>
  <c r="G862" i="6"/>
  <c r="F862" i="6"/>
  <c r="E862" i="6"/>
  <c r="K861" i="6"/>
  <c r="J861" i="6"/>
  <c r="I861" i="6"/>
  <c r="H861" i="6"/>
  <c r="G861" i="6"/>
  <c r="F861" i="6"/>
  <c r="E861" i="6"/>
  <c r="K860" i="6"/>
  <c r="J860" i="6"/>
  <c r="I860" i="6"/>
  <c r="H860" i="6"/>
  <c r="G860" i="6"/>
  <c r="F860" i="6"/>
  <c r="E860" i="6"/>
  <c r="K859" i="6"/>
  <c r="J859" i="6"/>
  <c r="I859" i="6"/>
  <c r="H859" i="6"/>
  <c r="G859" i="6"/>
  <c r="F859" i="6"/>
  <c r="E859" i="6"/>
  <c r="K858" i="6"/>
  <c r="J858" i="6"/>
  <c r="I858" i="6"/>
  <c r="H858" i="6"/>
  <c r="G858" i="6"/>
  <c r="F858" i="6"/>
  <c r="E858" i="6"/>
  <c r="K857" i="6"/>
  <c r="J857" i="6"/>
  <c r="I857" i="6"/>
  <c r="H857" i="6"/>
  <c r="G857" i="6"/>
  <c r="F857" i="6"/>
  <c r="E857" i="6"/>
  <c r="K856" i="6"/>
  <c r="J856" i="6"/>
  <c r="I856" i="6"/>
  <c r="H856" i="6"/>
  <c r="G856" i="6"/>
  <c r="F856" i="6"/>
  <c r="E856" i="6"/>
  <c r="K855" i="6"/>
  <c r="J855" i="6"/>
  <c r="I855" i="6"/>
  <c r="H855" i="6"/>
  <c r="G855" i="6"/>
  <c r="F855" i="6"/>
  <c r="E855" i="6"/>
  <c r="K854" i="6"/>
  <c r="J854" i="6"/>
  <c r="I854" i="6"/>
  <c r="H854" i="6"/>
  <c r="G854" i="6"/>
  <c r="F854" i="6"/>
  <c r="E854" i="6"/>
  <c r="K853" i="6"/>
  <c r="J853" i="6"/>
  <c r="I853" i="6"/>
  <c r="H853" i="6"/>
  <c r="G853" i="6"/>
  <c r="F853" i="6"/>
  <c r="E853" i="6"/>
  <c r="K852" i="6"/>
  <c r="J852" i="6"/>
  <c r="I852" i="6"/>
  <c r="H852" i="6"/>
  <c r="G852" i="6"/>
  <c r="F852" i="6"/>
  <c r="E852" i="6"/>
  <c r="K851" i="6"/>
  <c r="J851" i="6"/>
  <c r="I851" i="6"/>
  <c r="H851" i="6"/>
  <c r="G851" i="6"/>
  <c r="F851" i="6"/>
  <c r="E851" i="6"/>
  <c r="K850" i="6"/>
  <c r="J850" i="6"/>
  <c r="I850" i="6"/>
  <c r="H850" i="6"/>
  <c r="G850" i="6"/>
  <c r="F850" i="6"/>
  <c r="E850" i="6"/>
  <c r="K849" i="6"/>
  <c r="J849" i="6"/>
  <c r="I849" i="6"/>
  <c r="H849" i="6"/>
  <c r="G849" i="6"/>
  <c r="F849" i="6"/>
  <c r="E849" i="6"/>
  <c r="K848" i="6"/>
  <c r="J848" i="6"/>
  <c r="I848" i="6"/>
  <c r="H848" i="6"/>
  <c r="G848" i="6"/>
  <c r="F848" i="6"/>
  <c r="E848" i="6"/>
  <c r="K847" i="6"/>
  <c r="J847" i="6"/>
  <c r="I847" i="6"/>
  <c r="H847" i="6"/>
  <c r="G847" i="6"/>
  <c r="F847" i="6"/>
  <c r="E847" i="6"/>
  <c r="K846" i="6"/>
  <c r="J846" i="6"/>
  <c r="I846" i="6"/>
  <c r="H846" i="6"/>
  <c r="G846" i="6"/>
  <c r="F846" i="6"/>
  <c r="E846" i="6"/>
  <c r="K845" i="6"/>
  <c r="J845" i="6"/>
  <c r="I845" i="6"/>
  <c r="H845" i="6"/>
  <c r="G845" i="6"/>
  <c r="F845" i="6"/>
  <c r="E845" i="6"/>
  <c r="K844" i="6"/>
  <c r="J844" i="6"/>
  <c r="I844" i="6"/>
  <c r="H844" i="6"/>
  <c r="G844" i="6"/>
  <c r="F844" i="6"/>
  <c r="E844" i="6"/>
  <c r="K843" i="6"/>
  <c r="J843" i="6"/>
  <c r="I843" i="6"/>
  <c r="H843" i="6"/>
  <c r="G843" i="6"/>
  <c r="F843" i="6"/>
  <c r="E843" i="6"/>
  <c r="K842" i="6"/>
  <c r="J842" i="6"/>
  <c r="I842" i="6"/>
  <c r="H842" i="6"/>
  <c r="G842" i="6"/>
  <c r="F842" i="6"/>
  <c r="E842" i="6"/>
  <c r="K841" i="6"/>
  <c r="J841" i="6"/>
  <c r="I841" i="6"/>
  <c r="H841" i="6"/>
  <c r="G841" i="6"/>
  <c r="F841" i="6"/>
  <c r="E841" i="6"/>
  <c r="K840" i="6"/>
  <c r="J840" i="6"/>
  <c r="I840" i="6"/>
  <c r="H840" i="6"/>
  <c r="G840" i="6"/>
  <c r="F840" i="6"/>
  <c r="E840" i="6"/>
  <c r="K839" i="6"/>
  <c r="J839" i="6"/>
  <c r="I839" i="6"/>
  <c r="H839" i="6"/>
  <c r="G839" i="6"/>
  <c r="F839" i="6"/>
  <c r="E839" i="6"/>
  <c r="K838" i="6"/>
  <c r="J838" i="6"/>
  <c r="I838" i="6"/>
  <c r="H838" i="6"/>
  <c r="G838" i="6"/>
  <c r="F838" i="6"/>
  <c r="E838" i="6"/>
  <c r="K837" i="6"/>
  <c r="J837" i="6"/>
  <c r="I837" i="6"/>
  <c r="H837" i="6"/>
  <c r="G837" i="6"/>
  <c r="F837" i="6"/>
  <c r="E837" i="6"/>
  <c r="K836" i="6"/>
  <c r="J836" i="6"/>
  <c r="I836" i="6"/>
  <c r="H836" i="6"/>
  <c r="G836" i="6"/>
  <c r="F836" i="6"/>
  <c r="E836" i="6"/>
  <c r="K835" i="6"/>
  <c r="J835" i="6"/>
  <c r="I835" i="6"/>
  <c r="H835" i="6"/>
  <c r="G835" i="6"/>
  <c r="F835" i="6"/>
  <c r="E835" i="6"/>
  <c r="K834" i="6"/>
  <c r="J834" i="6"/>
  <c r="I834" i="6"/>
  <c r="H834" i="6"/>
  <c r="G834" i="6"/>
  <c r="F834" i="6"/>
  <c r="E834" i="6"/>
  <c r="K833" i="6"/>
  <c r="J833" i="6"/>
  <c r="I833" i="6"/>
  <c r="H833" i="6"/>
  <c r="G833" i="6"/>
  <c r="F833" i="6"/>
  <c r="E833" i="6"/>
  <c r="K832" i="6"/>
  <c r="J832" i="6"/>
  <c r="I832" i="6"/>
  <c r="H832" i="6"/>
  <c r="G832" i="6"/>
  <c r="F832" i="6"/>
  <c r="E832" i="6"/>
  <c r="K831" i="6"/>
  <c r="J831" i="6"/>
  <c r="I831" i="6"/>
  <c r="H831" i="6"/>
  <c r="G831" i="6"/>
  <c r="F831" i="6"/>
  <c r="E831" i="6"/>
  <c r="K830" i="6"/>
  <c r="J830" i="6"/>
  <c r="I830" i="6"/>
  <c r="H830" i="6"/>
  <c r="G830" i="6"/>
  <c r="F830" i="6"/>
  <c r="E830" i="6"/>
  <c r="K829" i="6"/>
  <c r="J829" i="6"/>
  <c r="I829" i="6"/>
  <c r="H829" i="6"/>
  <c r="G829" i="6"/>
  <c r="F829" i="6"/>
  <c r="E829" i="6"/>
  <c r="K828" i="6"/>
  <c r="J828" i="6"/>
  <c r="I828" i="6"/>
  <c r="H828" i="6"/>
  <c r="G828" i="6"/>
  <c r="F828" i="6"/>
  <c r="E828" i="6"/>
  <c r="K827" i="6"/>
  <c r="J827" i="6"/>
  <c r="I827" i="6"/>
  <c r="H827" i="6"/>
  <c r="G827" i="6"/>
  <c r="F827" i="6"/>
  <c r="E827" i="6"/>
  <c r="K826" i="6"/>
  <c r="J826" i="6"/>
  <c r="I826" i="6"/>
  <c r="H826" i="6"/>
  <c r="G826" i="6"/>
  <c r="F826" i="6"/>
  <c r="E826" i="6"/>
  <c r="K825" i="6"/>
  <c r="J825" i="6"/>
  <c r="I825" i="6"/>
  <c r="H825" i="6"/>
  <c r="G825" i="6"/>
  <c r="F825" i="6"/>
  <c r="E825" i="6"/>
  <c r="K824" i="6"/>
  <c r="J824" i="6"/>
  <c r="I824" i="6"/>
  <c r="H824" i="6"/>
  <c r="G824" i="6"/>
  <c r="F824" i="6"/>
  <c r="E824" i="6"/>
  <c r="K823" i="6"/>
  <c r="J823" i="6"/>
  <c r="I823" i="6"/>
  <c r="H823" i="6"/>
  <c r="G823" i="6"/>
  <c r="F823" i="6"/>
  <c r="E823" i="6"/>
  <c r="K822" i="6"/>
  <c r="J822" i="6"/>
  <c r="I822" i="6"/>
  <c r="H822" i="6"/>
  <c r="G822" i="6"/>
  <c r="F822" i="6"/>
  <c r="E822" i="6"/>
  <c r="K821" i="6"/>
  <c r="J821" i="6"/>
  <c r="I821" i="6"/>
  <c r="H821" i="6"/>
  <c r="G821" i="6"/>
  <c r="F821" i="6"/>
  <c r="E821" i="6"/>
  <c r="K820" i="6"/>
  <c r="J820" i="6"/>
  <c r="I820" i="6"/>
  <c r="H820" i="6"/>
  <c r="G820" i="6"/>
  <c r="F820" i="6"/>
  <c r="E820" i="6"/>
  <c r="K819" i="6"/>
  <c r="J819" i="6"/>
  <c r="I819" i="6"/>
  <c r="H819" i="6"/>
  <c r="G819" i="6"/>
  <c r="F819" i="6"/>
  <c r="E819" i="6"/>
  <c r="K818" i="6"/>
  <c r="J818" i="6"/>
  <c r="I818" i="6"/>
  <c r="H818" i="6"/>
  <c r="G818" i="6"/>
  <c r="F818" i="6"/>
  <c r="E818" i="6"/>
  <c r="K817" i="6"/>
  <c r="J817" i="6"/>
  <c r="I817" i="6"/>
  <c r="H817" i="6"/>
  <c r="G817" i="6"/>
  <c r="F817" i="6"/>
  <c r="E817" i="6"/>
  <c r="K816" i="6"/>
  <c r="J816" i="6"/>
  <c r="I816" i="6"/>
  <c r="H816" i="6"/>
  <c r="G816" i="6"/>
  <c r="F816" i="6"/>
  <c r="E816" i="6"/>
  <c r="K815" i="6"/>
  <c r="J815" i="6"/>
  <c r="I815" i="6"/>
  <c r="H815" i="6"/>
  <c r="G815" i="6"/>
  <c r="F815" i="6"/>
  <c r="E815" i="6"/>
  <c r="K814" i="6"/>
  <c r="J814" i="6"/>
  <c r="I814" i="6"/>
  <c r="H814" i="6"/>
  <c r="G814" i="6"/>
  <c r="F814" i="6"/>
  <c r="E814" i="6"/>
  <c r="K813" i="6"/>
  <c r="J813" i="6"/>
  <c r="I813" i="6"/>
  <c r="H813" i="6"/>
  <c r="G813" i="6"/>
  <c r="F813" i="6"/>
  <c r="E813" i="6"/>
  <c r="K812" i="6"/>
  <c r="J812" i="6"/>
  <c r="I812" i="6"/>
  <c r="H812" i="6"/>
  <c r="G812" i="6"/>
  <c r="F812" i="6"/>
  <c r="E812" i="6"/>
  <c r="K811" i="6"/>
  <c r="J811" i="6"/>
  <c r="I811" i="6"/>
  <c r="H811" i="6"/>
  <c r="G811" i="6"/>
  <c r="F811" i="6"/>
  <c r="E811" i="6"/>
  <c r="K810" i="6"/>
  <c r="J810" i="6"/>
  <c r="I810" i="6"/>
  <c r="H810" i="6"/>
  <c r="G810" i="6"/>
  <c r="F810" i="6"/>
  <c r="E810" i="6"/>
  <c r="K809" i="6"/>
  <c r="J809" i="6"/>
  <c r="I809" i="6"/>
  <c r="H809" i="6"/>
  <c r="G809" i="6"/>
  <c r="F809" i="6"/>
  <c r="E809" i="6"/>
  <c r="K808" i="6"/>
  <c r="J808" i="6"/>
  <c r="I808" i="6"/>
  <c r="H808" i="6"/>
  <c r="G808" i="6"/>
  <c r="F808" i="6"/>
  <c r="E808" i="6"/>
  <c r="K807" i="6"/>
  <c r="J807" i="6"/>
  <c r="I807" i="6"/>
  <c r="H807" i="6"/>
  <c r="G807" i="6"/>
  <c r="F807" i="6"/>
  <c r="E807" i="6"/>
  <c r="K806" i="6"/>
  <c r="J806" i="6"/>
  <c r="I806" i="6"/>
  <c r="H806" i="6"/>
  <c r="G806" i="6"/>
  <c r="F806" i="6"/>
  <c r="E806" i="6"/>
  <c r="K805" i="6"/>
  <c r="J805" i="6"/>
  <c r="I805" i="6"/>
  <c r="H805" i="6"/>
  <c r="G805" i="6"/>
  <c r="F805" i="6"/>
  <c r="E805" i="6"/>
  <c r="K804" i="6"/>
  <c r="J804" i="6"/>
  <c r="I804" i="6"/>
  <c r="H804" i="6"/>
  <c r="G804" i="6"/>
  <c r="F804" i="6"/>
  <c r="E804" i="6"/>
  <c r="K803" i="6"/>
  <c r="J803" i="6"/>
  <c r="I803" i="6"/>
  <c r="H803" i="6"/>
  <c r="G803" i="6"/>
  <c r="F803" i="6"/>
  <c r="E803" i="6"/>
  <c r="K802" i="6"/>
  <c r="J802" i="6"/>
  <c r="I802" i="6"/>
  <c r="H802" i="6"/>
  <c r="G802" i="6"/>
  <c r="F802" i="6"/>
  <c r="E802" i="6"/>
  <c r="K801" i="6"/>
  <c r="J801" i="6"/>
  <c r="I801" i="6"/>
  <c r="H801" i="6"/>
  <c r="G801" i="6"/>
  <c r="F801" i="6"/>
  <c r="E801" i="6"/>
  <c r="K800" i="6"/>
  <c r="J800" i="6"/>
  <c r="I800" i="6"/>
  <c r="H800" i="6"/>
  <c r="G800" i="6"/>
  <c r="F800" i="6"/>
  <c r="E800" i="6"/>
  <c r="K799" i="6"/>
  <c r="J799" i="6"/>
  <c r="I799" i="6"/>
  <c r="H799" i="6"/>
  <c r="G799" i="6"/>
  <c r="F799" i="6"/>
  <c r="E799" i="6"/>
  <c r="K798" i="6"/>
  <c r="J798" i="6"/>
  <c r="I798" i="6"/>
  <c r="H798" i="6"/>
  <c r="G798" i="6"/>
  <c r="F798" i="6"/>
  <c r="E798" i="6"/>
  <c r="K797" i="6"/>
  <c r="J797" i="6"/>
  <c r="I797" i="6"/>
  <c r="H797" i="6"/>
  <c r="G797" i="6"/>
  <c r="F797" i="6"/>
  <c r="E797" i="6"/>
  <c r="K796" i="6"/>
  <c r="J796" i="6"/>
  <c r="I796" i="6"/>
  <c r="H796" i="6"/>
  <c r="G796" i="6"/>
  <c r="F796" i="6"/>
  <c r="E796" i="6"/>
  <c r="K795" i="6"/>
  <c r="J795" i="6"/>
  <c r="I795" i="6"/>
  <c r="H795" i="6"/>
  <c r="G795" i="6"/>
  <c r="F795" i="6"/>
  <c r="E795" i="6"/>
  <c r="K794" i="6"/>
  <c r="J794" i="6"/>
  <c r="I794" i="6"/>
  <c r="H794" i="6"/>
  <c r="G794" i="6"/>
  <c r="F794" i="6"/>
  <c r="E794" i="6"/>
  <c r="K793" i="6"/>
  <c r="J793" i="6"/>
  <c r="I793" i="6"/>
  <c r="H793" i="6"/>
  <c r="G793" i="6"/>
  <c r="F793" i="6"/>
  <c r="E793" i="6"/>
  <c r="K792" i="6"/>
  <c r="J792" i="6"/>
  <c r="I792" i="6"/>
  <c r="H792" i="6"/>
  <c r="G792" i="6"/>
  <c r="F792" i="6"/>
  <c r="E792" i="6"/>
  <c r="K791" i="6"/>
  <c r="J791" i="6"/>
  <c r="I791" i="6"/>
  <c r="H791" i="6"/>
  <c r="G791" i="6"/>
  <c r="F791" i="6"/>
  <c r="E791" i="6"/>
  <c r="K790" i="6"/>
  <c r="J790" i="6"/>
  <c r="I790" i="6"/>
  <c r="H790" i="6"/>
  <c r="G790" i="6"/>
  <c r="F790" i="6"/>
  <c r="E790" i="6"/>
  <c r="K789" i="6"/>
  <c r="J789" i="6"/>
  <c r="I789" i="6"/>
  <c r="H789" i="6"/>
  <c r="G789" i="6"/>
  <c r="F789" i="6"/>
  <c r="E789" i="6"/>
  <c r="K788" i="6"/>
  <c r="J788" i="6"/>
  <c r="I788" i="6"/>
  <c r="H788" i="6"/>
  <c r="G788" i="6"/>
  <c r="F788" i="6"/>
  <c r="E788" i="6"/>
  <c r="K787" i="6"/>
  <c r="J787" i="6"/>
  <c r="I787" i="6"/>
  <c r="H787" i="6"/>
  <c r="G787" i="6"/>
  <c r="F787" i="6"/>
  <c r="E787" i="6"/>
  <c r="K786" i="6"/>
  <c r="J786" i="6"/>
  <c r="I786" i="6"/>
  <c r="H786" i="6"/>
  <c r="G786" i="6"/>
  <c r="F786" i="6"/>
  <c r="E786" i="6"/>
  <c r="K785" i="6"/>
  <c r="J785" i="6"/>
  <c r="I785" i="6"/>
  <c r="H785" i="6"/>
  <c r="G785" i="6"/>
  <c r="F785" i="6"/>
  <c r="E785" i="6"/>
  <c r="K784" i="6"/>
  <c r="J784" i="6"/>
  <c r="I784" i="6"/>
  <c r="H784" i="6"/>
  <c r="G784" i="6"/>
  <c r="F784" i="6"/>
  <c r="E784" i="6"/>
  <c r="K783" i="6"/>
  <c r="J783" i="6"/>
  <c r="I783" i="6"/>
  <c r="H783" i="6"/>
  <c r="G783" i="6"/>
  <c r="F783" i="6"/>
  <c r="E783" i="6"/>
  <c r="K782" i="6"/>
  <c r="J782" i="6"/>
  <c r="I782" i="6"/>
  <c r="H782" i="6"/>
  <c r="G782" i="6"/>
  <c r="F782" i="6"/>
  <c r="E782" i="6"/>
  <c r="K781" i="6"/>
  <c r="J781" i="6"/>
  <c r="I781" i="6"/>
  <c r="H781" i="6"/>
  <c r="G781" i="6"/>
  <c r="F781" i="6"/>
  <c r="E781" i="6"/>
  <c r="K780" i="6"/>
  <c r="J780" i="6"/>
  <c r="I780" i="6"/>
  <c r="H780" i="6"/>
  <c r="G780" i="6"/>
  <c r="F780" i="6"/>
  <c r="E780" i="6"/>
  <c r="K779" i="6"/>
  <c r="J779" i="6"/>
  <c r="I779" i="6"/>
  <c r="H779" i="6"/>
  <c r="G779" i="6"/>
  <c r="F779" i="6"/>
  <c r="E779" i="6"/>
  <c r="K778" i="6"/>
  <c r="J778" i="6"/>
  <c r="I778" i="6"/>
  <c r="H778" i="6"/>
  <c r="G778" i="6"/>
  <c r="F778" i="6"/>
  <c r="E778" i="6"/>
  <c r="K777" i="6"/>
  <c r="J777" i="6"/>
  <c r="I777" i="6"/>
  <c r="H777" i="6"/>
  <c r="G777" i="6"/>
  <c r="F777" i="6"/>
  <c r="E777" i="6"/>
  <c r="K776" i="6"/>
  <c r="J776" i="6"/>
  <c r="I776" i="6"/>
  <c r="H776" i="6"/>
  <c r="G776" i="6"/>
  <c r="F776" i="6"/>
  <c r="E776" i="6"/>
  <c r="K775" i="6"/>
  <c r="J775" i="6"/>
  <c r="I775" i="6"/>
  <c r="H775" i="6"/>
  <c r="G775" i="6"/>
  <c r="F775" i="6"/>
  <c r="E775" i="6"/>
  <c r="K774" i="6"/>
  <c r="J774" i="6"/>
  <c r="I774" i="6"/>
  <c r="H774" i="6"/>
  <c r="G774" i="6"/>
  <c r="F774" i="6"/>
  <c r="E774" i="6"/>
  <c r="K773" i="6"/>
  <c r="J773" i="6"/>
  <c r="I773" i="6"/>
  <c r="H773" i="6"/>
  <c r="G773" i="6"/>
  <c r="F773" i="6"/>
  <c r="E773" i="6"/>
  <c r="K772" i="6"/>
  <c r="J772" i="6"/>
  <c r="I772" i="6"/>
  <c r="H772" i="6"/>
  <c r="G772" i="6"/>
  <c r="F772" i="6"/>
  <c r="E772" i="6"/>
  <c r="K771" i="6"/>
  <c r="J771" i="6"/>
  <c r="I771" i="6"/>
  <c r="H771" i="6"/>
  <c r="G771" i="6"/>
  <c r="F771" i="6"/>
  <c r="E771" i="6"/>
  <c r="K770" i="6"/>
  <c r="J770" i="6"/>
  <c r="I770" i="6"/>
  <c r="H770" i="6"/>
  <c r="G770" i="6"/>
  <c r="F770" i="6"/>
  <c r="E770" i="6"/>
  <c r="K769" i="6"/>
  <c r="J769" i="6"/>
  <c r="I769" i="6"/>
  <c r="H769" i="6"/>
  <c r="G769" i="6"/>
  <c r="F769" i="6"/>
  <c r="E769" i="6"/>
  <c r="K768" i="6"/>
  <c r="J768" i="6"/>
  <c r="I768" i="6"/>
  <c r="H768" i="6"/>
  <c r="G768" i="6"/>
  <c r="F768" i="6"/>
  <c r="E768" i="6"/>
  <c r="K767" i="6"/>
  <c r="J767" i="6"/>
  <c r="I767" i="6"/>
  <c r="H767" i="6"/>
  <c r="G767" i="6"/>
  <c r="F767" i="6"/>
  <c r="E767" i="6"/>
  <c r="K766" i="6"/>
  <c r="J766" i="6"/>
  <c r="I766" i="6"/>
  <c r="H766" i="6"/>
  <c r="G766" i="6"/>
  <c r="F766" i="6"/>
  <c r="E766" i="6"/>
  <c r="K765" i="6"/>
  <c r="J765" i="6"/>
  <c r="I765" i="6"/>
  <c r="H765" i="6"/>
  <c r="G765" i="6"/>
  <c r="F765" i="6"/>
  <c r="E765" i="6"/>
  <c r="K764" i="6"/>
  <c r="J764" i="6"/>
  <c r="I764" i="6"/>
  <c r="H764" i="6"/>
  <c r="G764" i="6"/>
  <c r="F764" i="6"/>
  <c r="E764" i="6"/>
  <c r="K763" i="6"/>
  <c r="J763" i="6"/>
  <c r="I763" i="6"/>
  <c r="H763" i="6"/>
  <c r="G763" i="6"/>
  <c r="F763" i="6"/>
  <c r="E763" i="6"/>
  <c r="K762" i="6"/>
  <c r="J762" i="6"/>
  <c r="I762" i="6"/>
  <c r="H762" i="6"/>
  <c r="G762" i="6"/>
  <c r="F762" i="6"/>
  <c r="E762" i="6"/>
  <c r="K761" i="6"/>
  <c r="J761" i="6"/>
  <c r="I761" i="6"/>
  <c r="H761" i="6"/>
  <c r="G761" i="6"/>
  <c r="F761" i="6"/>
  <c r="E761" i="6"/>
  <c r="K760" i="6"/>
  <c r="J760" i="6"/>
  <c r="I760" i="6"/>
  <c r="H760" i="6"/>
  <c r="G760" i="6"/>
  <c r="F760" i="6"/>
  <c r="E760" i="6"/>
  <c r="K759" i="6"/>
  <c r="J759" i="6"/>
  <c r="I759" i="6"/>
  <c r="H759" i="6"/>
  <c r="G759" i="6"/>
  <c r="F759" i="6"/>
  <c r="E759" i="6"/>
  <c r="K758" i="6"/>
  <c r="J758" i="6"/>
  <c r="I758" i="6"/>
  <c r="H758" i="6"/>
  <c r="G758" i="6"/>
  <c r="F758" i="6"/>
  <c r="E758" i="6"/>
  <c r="K757" i="6"/>
  <c r="J757" i="6"/>
  <c r="I757" i="6"/>
  <c r="H757" i="6"/>
  <c r="G757" i="6"/>
  <c r="F757" i="6"/>
  <c r="E757" i="6"/>
  <c r="K756" i="6"/>
  <c r="J756" i="6"/>
  <c r="I756" i="6"/>
  <c r="H756" i="6"/>
  <c r="G756" i="6"/>
  <c r="F756" i="6"/>
  <c r="E756" i="6"/>
  <c r="K755" i="6"/>
  <c r="J755" i="6"/>
  <c r="I755" i="6"/>
  <c r="H755" i="6"/>
  <c r="G755" i="6"/>
  <c r="F755" i="6"/>
  <c r="E755" i="6"/>
  <c r="K754" i="6"/>
  <c r="J754" i="6"/>
  <c r="I754" i="6"/>
  <c r="H754" i="6"/>
  <c r="G754" i="6"/>
  <c r="F754" i="6"/>
  <c r="E754" i="6"/>
  <c r="K753" i="6"/>
  <c r="J753" i="6"/>
  <c r="I753" i="6"/>
  <c r="H753" i="6"/>
  <c r="G753" i="6"/>
  <c r="F753" i="6"/>
  <c r="E753" i="6"/>
  <c r="K752" i="6"/>
  <c r="J752" i="6"/>
  <c r="I752" i="6"/>
  <c r="H752" i="6"/>
  <c r="G752" i="6"/>
  <c r="F752" i="6"/>
  <c r="E752" i="6"/>
  <c r="K751" i="6"/>
  <c r="J751" i="6"/>
  <c r="I751" i="6"/>
  <c r="H751" i="6"/>
  <c r="G751" i="6"/>
  <c r="F751" i="6"/>
  <c r="E751" i="6"/>
  <c r="K750" i="6"/>
  <c r="J750" i="6"/>
  <c r="I750" i="6"/>
  <c r="H750" i="6"/>
  <c r="G750" i="6"/>
  <c r="F750" i="6"/>
  <c r="E750" i="6"/>
  <c r="K749" i="6"/>
  <c r="J749" i="6"/>
  <c r="I749" i="6"/>
  <c r="H749" i="6"/>
  <c r="G749" i="6"/>
  <c r="F749" i="6"/>
  <c r="E749" i="6"/>
  <c r="K748" i="6"/>
  <c r="J748" i="6"/>
  <c r="I748" i="6"/>
  <c r="H748" i="6"/>
  <c r="G748" i="6"/>
  <c r="F748" i="6"/>
  <c r="E748" i="6"/>
  <c r="K747" i="6"/>
  <c r="J747" i="6"/>
  <c r="I747" i="6"/>
  <c r="H747" i="6"/>
  <c r="G747" i="6"/>
  <c r="F747" i="6"/>
  <c r="E747" i="6"/>
  <c r="K746" i="6"/>
  <c r="J746" i="6"/>
  <c r="I746" i="6"/>
  <c r="H746" i="6"/>
  <c r="G746" i="6"/>
  <c r="F746" i="6"/>
  <c r="E746" i="6"/>
  <c r="K745" i="6"/>
  <c r="J745" i="6"/>
  <c r="I745" i="6"/>
  <c r="H745" i="6"/>
  <c r="G745" i="6"/>
  <c r="F745" i="6"/>
  <c r="E745" i="6"/>
  <c r="K744" i="6"/>
  <c r="J744" i="6"/>
  <c r="I744" i="6"/>
  <c r="H744" i="6"/>
  <c r="G744" i="6"/>
  <c r="F744" i="6"/>
  <c r="E744" i="6"/>
  <c r="K743" i="6"/>
  <c r="J743" i="6"/>
  <c r="I743" i="6"/>
  <c r="H743" i="6"/>
  <c r="G743" i="6"/>
  <c r="F743" i="6"/>
  <c r="E743" i="6"/>
  <c r="K742" i="6"/>
  <c r="J742" i="6"/>
  <c r="I742" i="6"/>
  <c r="H742" i="6"/>
  <c r="G742" i="6"/>
  <c r="F742" i="6"/>
  <c r="E742" i="6"/>
  <c r="K741" i="6"/>
  <c r="J741" i="6"/>
  <c r="I741" i="6"/>
  <c r="H741" i="6"/>
  <c r="G741" i="6"/>
  <c r="F741" i="6"/>
  <c r="E741" i="6"/>
  <c r="K740" i="6"/>
  <c r="J740" i="6"/>
  <c r="I740" i="6"/>
  <c r="H740" i="6"/>
  <c r="G740" i="6"/>
  <c r="F740" i="6"/>
  <c r="E740" i="6"/>
  <c r="K739" i="6"/>
  <c r="J739" i="6"/>
  <c r="I739" i="6"/>
  <c r="H739" i="6"/>
  <c r="G739" i="6"/>
  <c r="F739" i="6"/>
  <c r="E739" i="6"/>
  <c r="K738" i="6"/>
  <c r="J738" i="6"/>
  <c r="I738" i="6"/>
  <c r="H738" i="6"/>
  <c r="G738" i="6"/>
  <c r="F738" i="6"/>
  <c r="E738" i="6"/>
  <c r="K737" i="6"/>
  <c r="J737" i="6"/>
  <c r="I737" i="6"/>
  <c r="H737" i="6"/>
  <c r="G737" i="6"/>
  <c r="F737" i="6"/>
  <c r="E737" i="6"/>
  <c r="K736" i="6"/>
  <c r="J736" i="6"/>
  <c r="I736" i="6"/>
  <c r="H736" i="6"/>
  <c r="G736" i="6"/>
  <c r="F736" i="6"/>
  <c r="E736" i="6"/>
  <c r="K735" i="6"/>
  <c r="J735" i="6"/>
  <c r="I735" i="6"/>
  <c r="H735" i="6"/>
  <c r="G735" i="6"/>
  <c r="F735" i="6"/>
  <c r="E735" i="6"/>
  <c r="K734" i="6"/>
  <c r="J734" i="6"/>
  <c r="I734" i="6"/>
  <c r="H734" i="6"/>
  <c r="G734" i="6"/>
  <c r="F734" i="6"/>
  <c r="E734" i="6"/>
  <c r="K733" i="6"/>
  <c r="J733" i="6"/>
  <c r="I733" i="6"/>
  <c r="H733" i="6"/>
  <c r="G733" i="6"/>
  <c r="F733" i="6"/>
  <c r="E733" i="6"/>
  <c r="K732" i="6"/>
  <c r="J732" i="6"/>
  <c r="I732" i="6"/>
  <c r="H732" i="6"/>
  <c r="G732" i="6"/>
  <c r="F732" i="6"/>
  <c r="E732" i="6"/>
  <c r="K731" i="6"/>
  <c r="J731" i="6"/>
  <c r="I731" i="6"/>
  <c r="H731" i="6"/>
  <c r="G731" i="6"/>
  <c r="F731" i="6"/>
  <c r="E731" i="6"/>
  <c r="K730" i="6"/>
  <c r="J730" i="6"/>
  <c r="I730" i="6"/>
  <c r="H730" i="6"/>
  <c r="G730" i="6"/>
  <c r="F730" i="6"/>
  <c r="E730" i="6"/>
  <c r="K729" i="6"/>
  <c r="J729" i="6"/>
  <c r="I729" i="6"/>
  <c r="H729" i="6"/>
  <c r="G729" i="6"/>
  <c r="F729" i="6"/>
  <c r="E729" i="6"/>
  <c r="K728" i="6"/>
  <c r="J728" i="6"/>
  <c r="I728" i="6"/>
  <c r="H728" i="6"/>
  <c r="G728" i="6"/>
  <c r="F728" i="6"/>
  <c r="E728" i="6"/>
  <c r="K727" i="6"/>
  <c r="J727" i="6"/>
  <c r="I727" i="6"/>
  <c r="H727" i="6"/>
  <c r="G727" i="6"/>
  <c r="F727" i="6"/>
  <c r="E727" i="6"/>
  <c r="K726" i="6"/>
  <c r="J726" i="6"/>
  <c r="I726" i="6"/>
  <c r="H726" i="6"/>
  <c r="G726" i="6"/>
  <c r="F726" i="6"/>
  <c r="E726" i="6"/>
  <c r="K725" i="6"/>
  <c r="J725" i="6"/>
  <c r="I725" i="6"/>
  <c r="H725" i="6"/>
  <c r="G725" i="6"/>
  <c r="F725" i="6"/>
  <c r="E725" i="6"/>
  <c r="K724" i="6"/>
  <c r="J724" i="6"/>
  <c r="I724" i="6"/>
  <c r="H724" i="6"/>
  <c r="G724" i="6"/>
  <c r="F724" i="6"/>
  <c r="E724" i="6"/>
  <c r="K723" i="6"/>
  <c r="J723" i="6"/>
  <c r="I723" i="6"/>
  <c r="H723" i="6"/>
  <c r="G723" i="6"/>
  <c r="F723" i="6"/>
  <c r="E723" i="6"/>
  <c r="K722" i="6"/>
  <c r="J722" i="6"/>
  <c r="I722" i="6"/>
  <c r="H722" i="6"/>
  <c r="G722" i="6"/>
  <c r="F722" i="6"/>
  <c r="E722" i="6"/>
  <c r="K721" i="6"/>
  <c r="J721" i="6"/>
  <c r="I721" i="6"/>
  <c r="H721" i="6"/>
  <c r="G721" i="6"/>
  <c r="F721" i="6"/>
  <c r="E721" i="6"/>
  <c r="K720" i="6"/>
  <c r="J720" i="6"/>
  <c r="I720" i="6"/>
  <c r="H720" i="6"/>
  <c r="G720" i="6"/>
  <c r="F720" i="6"/>
  <c r="E720" i="6"/>
  <c r="K719" i="6"/>
  <c r="J719" i="6"/>
  <c r="I719" i="6"/>
  <c r="H719" i="6"/>
  <c r="G719" i="6"/>
  <c r="F719" i="6"/>
  <c r="E719" i="6"/>
  <c r="K718" i="6"/>
  <c r="J718" i="6"/>
  <c r="I718" i="6"/>
  <c r="H718" i="6"/>
  <c r="G718" i="6"/>
  <c r="F718" i="6"/>
  <c r="E718" i="6"/>
  <c r="K717" i="6"/>
  <c r="J717" i="6"/>
  <c r="I717" i="6"/>
  <c r="H717" i="6"/>
  <c r="G717" i="6"/>
  <c r="F717" i="6"/>
  <c r="E717" i="6"/>
  <c r="K716" i="6"/>
  <c r="J716" i="6"/>
  <c r="I716" i="6"/>
  <c r="H716" i="6"/>
  <c r="G716" i="6"/>
  <c r="F716" i="6"/>
  <c r="E716" i="6"/>
  <c r="K715" i="6"/>
  <c r="J715" i="6"/>
  <c r="I715" i="6"/>
  <c r="H715" i="6"/>
  <c r="G715" i="6"/>
  <c r="F715" i="6"/>
  <c r="E715" i="6"/>
  <c r="K714" i="6"/>
  <c r="J714" i="6"/>
  <c r="I714" i="6"/>
  <c r="H714" i="6"/>
  <c r="G714" i="6"/>
  <c r="F714" i="6"/>
  <c r="E714" i="6"/>
  <c r="K713" i="6"/>
  <c r="J713" i="6"/>
  <c r="I713" i="6"/>
  <c r="H713" i="6"/>
  <c r="G713" i="6"/>
  <c r="F713" i="6"/>
  <c r="E713" i="6"/>
  <c r="K712" i="6"/>
  <c r="J712" i="6"/>
  <c r="I712" i="6"/>
  <c r="H712" i="6"/>
  <c r="G712" i="6"/>
  <c r="F712" i="6"/>
  <c r="E712" i="6"/>
  <c r="K711" i="6"/>
  <c r="J711" i="6"/>
  <c r="I711" i="6"/>
  <c r="H711" i="6"/>
  <c r="G711" i="6"/>
  <c r="F711" i="6"/>
  <c r="E711" i="6"/>
  <c r="K710" i="6"/>
  <c r="J710" i="6"/>
  <c r="I710" i="6"/>
  <c r="H710" i="6"/>
  <c r="G710" i="6"/>
  <c r="F710" i="6"/>
  <c r="E710" i="6"/>
  <c r="K709" i="6"/>
  <c r="J709" i="6"/>
  <c r="I709" i="6"/>
  <c r="H709" i="6"/>
  <c r="G709" i="6"/>
  <c r="F709" i="6"/>
  <c r="E709" i="6"/>
  <c r="K708" i="6"/>
  <c r="J708" i="6"/>
  <c r="I708" i="6"/>
  <c r="H708" i="6"/>
  <c r="G708" i="6"/>
  <c r="F708" i="6"/>
  <c r="E708" i="6"/>
  <c r="K707" i="6"/>
  <c r="J707" i="6"/>
  <c r="I707" i="6"/>
  <c r="H707" i="6"/>
  <c r="G707" i="6"/>
  <c r="F707" i="6"/>
  <c r="E707" i="6"/>
  <c r="K706" i="6"/>
  <c r="J706" i="6"/>
  <c r="I706" i="6"/>
  <c r="H706" i="6"/>
  <c r="G706" i="6"/>
  <c r="F706" i="6"/>
  <c r="E706" i="6"/>
  <c r="K705" i="6"/>
  <c r="J705" i="6"/>
  <c r="I705" i="6"/>
  <c r="H705" i="6"/>
  <c r="G705" i="6"/>
  <c r="F705" i="6"/>
  <c r="E705" i="6"/>
  <c r="K704" i="6"/>
  <c r="J704" i="6"/>
  <c r="I704" i="6"/>
  <c r="H704" i="6"/>
  <c r="G704" i="6"/>
  <c r="F704" i="6"/>
  <c r="E704" i="6"/>
  <c r="K703" i="6"/>
  <c r="J703" i="6"/>
  <c r="I703" i="6"/>
  <c r="H703" i="6"/>
  <c r="G703" i="6"/>
  <c r="F703" i="6"/>
  <c r="E703" i="6"/>
  <c r="K702" i="6"/>
  <c r="J702" i="6"/>
  <c r="I702" i="6"/>
  <c r="H702" i="6"/>
  <c r="G702" i="6"/>
  <c r="F702" i="6"/>
  <c r="E702" i="6"/>
  <c r="K701" i="6"/>
  <c r="J701" i="6"/>
  <c r="I701" i="6"/>
  <c r="H701" i="6"/>
  <c r="G701" i="6"/>
  <c r="F701" i="6"/>
  <c r="E701" i="6"/>
  <c r="K700" i="6"/>
  <c r="J700" i="6"/>
  <c r="I700" i="6"/>
  <c r="H700" i="6"/>
  <c r="G700" i="6"/>
  <c r="F700" i="6"/>
  <c r="E700" i="6"/>
  <c r="K699" i="6"/>
  <c r="J699" i="6"/>
  <c r="I699" i="6"/>
  <c r="H699" i="6"/>
  <c r="G699" i="6"/>
  <c r="F699" i="6"/>
  <c r="E699" i="6"/>
  <c r="K698" i="6"/>
  <c r="J698" i="6"/>
  <c r="I698" i="6"/>
  <c r="H698" i="6"/>
  <c r="G698" i="6"/>
  <c r="F698" i="6"/>
  <c r="E698" i="6"/>
  <c r="K697" i="6"/>
  <c r="J697" i="6"/>
  <c r="I697" i="6"/>
  <c r="H697" i="6"/>
  <c r="G697" i="6"/>
  <c r="F697" i="6"/>
  <c r="E697" i="6"/>
  <c r="K696" i="6"/>
  <c r="J696" i="6"/>
  <c r="I696" i="6"/>
  <c r="H696" i="6"/>
  <c r="G696" i="6"/>
  <c r="F696" i="6"/>
  <c r="E696" i="6"/>
  <c r="K695" i="6"/>
  <c r="J695" i="6"/>
  <c r="I695" i="6"/>
  <c r="H695" i="6"/>
  <c r="G695" i="6"/>
  <c r="F695" i="6"/>
  <c r="E695" i="6"/>
  <c r="K694" i="6"/>
  <c r="J694" i="6"/>
  <c r="I694" i="6"/>
  <c r="H694" i="6"/>
  <c r="G694" i="6"/>
  <c r="F694" i="6"/>
  <c r="E694" i="6"/>
  <c r="K693" i="6"/>
  <c r="J693" i="6"/>
  <c r="I693" i="6"/>
  <c r="H693" i="6"/>
  <c r="G693" i="6"/>
  <c r="F693" i="6"/>
  <c r="E693" i="6"/>
  <c r="K692" i="6"/>
  <c r="J692" i="6"/>
  <c r="I692" i="6"/>
  <c r="H692" i="6"/>
  <c r="G692" i="6"/>
  <c r="F692" i="6"/>
  <c r="E692" i="6"/>
  <c r="K691" i="6"/>
  <c r="J691" i="6"/>
  <c r="I691" i="6"/>
  <c r="H691" i="6"/>
  <c r="G691" i="6"/>
  <c r="F691" i="6"/>
  <c r="E691" i="6"/>
  <c r="K690" i="6"/>
  <c r="J690" i="6"/>
  <c r="I690" i="6"/>
  <c r="H690" i="6"/>
  <c r="G690" i="6"/>
  <c r="F690" i="6"/>
  <c r="E690" i="6"/>
  <c r="K689" i="6"/>
  <c r="J689" i="6"/>
  <c r="I689" i="6"/>
  <c r="H689" i="6"/>
  <c r="G689" i="6"/>
  <c r="F689" i="6"/>
  <c r="E689" i="6"/>
  <c r="K688" i="6"/>
  <c r="J688" i="6"/>
  <c r="I688" i="6"/>
  <c r="H688" i="6"/>
  <c r="G688" i="6"/>
  <c r="F688" i="6"/>
  <c r="E688" i="6"/>
  <c r="K687" i="6"/>
  <c r="J687" i="6"/>
  <c r="I687" i="6"/>
  <c r="H687" i="6"/>
  <c r="G687" i="6"/>
  <c r="F687" i="6"/>
  <c r="E687" i="6"/>
  <c r="K686" i="6"/>
  <c r="J686" i="6"/>
  <c r="I686" i="6"/>
  <c r="H686" i="6"/>
  <c r="G686" i="6"/>
  <c r="F686" i="6"/>
  <c r="E686" i="6"/>
  <c r="K685" i="6"/>
  <c r="J685" i="6"/>
  <c r="I685" i="6"/>
  <c r="H685" i="6"/>
  <c r="G685" i="6"/>
  <c r="F685" i="6"/>
  <c r="E685" i="6"/>
  <c r="K684" i="6"/>
  <c r="J684" i="6"/>
  <c r="I684" i="6"/>
  <c r="H684" i="6"/>
  <c r="G684" i="6"/>
  <c r="F684" i="6"/>
  <c r="E684" i="6"/>
  <c r="K683" i="6"/>
  <c r="J683" i="6"/>
  <c r="I683" i="6"/>
  <c r="H683" i="6"/>
  <c r="G683" i="6"/>
  <c r="F683" i="6"/>
  <c r="E683" i="6"/>
  <c r="K682" i="6"/>
  <c r="J682" i="6"/>
  <c r="I682" i="6"/>
  <c r="H682" i="6"/>
  <c r="G682" i="6"/>
  <c r="F682" i="6"/>
  <c r="E682" i="6"/>
  <c r="K681" i="6"/>
  <c r="J681" i="6"/>
  <c r="I681" i="6"/>
  <c r="H681" i="6"/>
  <c r="G681" i="6"/>
  <c r="F681" i="6"/>
  <c r="E681" i="6"/>
  <c r="K680" i="6"/>
  <c r="J680" i="6"/>
  <c r="I680" i="6"/>
  <c r="H680" i="6"/>
  <c r="G680" i="6"/>
  <c r="F680" i="6"/>
  <c r="E680" i="6"/>
  <c r="K679" i="6"/>
  <c r="J679" i="6"/>
  <c r="I679" i="6"/>
  <c r="H679" i="6"/>
  <c r="G679" i="6"/>
  <c r="F679" i="6"/>
  <c r="E679" i="6"/>
  <c r="K678" i="6"/>
  <c r="J678" i="6"/>
  <c r="I678" i="6"/>
  <c r="H678" i="6"/>
  <c r="G678" i="6"/>
  <c r="F678" i="6"/>
  <c r="E678" i="6"/>
  <c r="K677" i="6"/>
  <c r="J677" i="6"/>
  <c r="I677" i="6"/>
  <c r="H677" i="6"/>
  <c r="G677" i="6"/>
  <c r="F677" i="6"/>
  <c r="E677" i="6"/>
  <c r="K676" i="6"/>
  <c r="J676" i="6"/>
  <c r="I676" i="6"/>
  <c r="H676" i="6"/>
  <c r="G676" i="6"/>
  <c r="F676" i="6"/>
  <c r="E676" i="6"/>
  <c r="K675" i="6"/>
  <c r="J675" i="6"/>
  <c r="I675" i="6"/>
  <c r="H675" i="6"/>
  <c r="G675" i="6"/>
  <c r="F675" i="6"/>
  <c r="E675" i="6"/>
  <c r="K674" i="6"/>
  <c r="J674" i="6"/>
  <c r="I674" i="6"/>
  <c r="H674" i="6"/>
  <c r="G674" i="6"/>
  <c r="F674" i="6"/>
  <c r="E674" i="6"/>
  <c r="K673" i="6"/>
  <c r="J673" i="6"/>
  <c r="I673" i="6"/>
  <c r="H673" i="6"/>
  <c r="G673" i="6"/>
  <c r="F673" i="6"/>
  <c r="E673" i="6"/>
  <c r="K672" i="6"/>
  <c r="J672" i="6"/>
  <c r="I672" i="6"/>
  <c r="H672" i="6"/>
  <c r="G672" i="6"/>
  <c r="F672" i="6"/>
  <c r="E672" i="6"/>
  <c r="K671" i="6"/>
  <c r="J671" i="6"/>
  <c r="I671" i="6"/>
  <c r="H671" i="6"/>
  <c r="G671" i="6"/>
  <c r="F671" i="6"/>
  <c r="E671" i="6"/>
  <c r="K670" i="6"/>
  <c r="J670" i="6"/>
  <c r="I670" i="6"/>
  <c r="H670" i="6"/>
  <c r="G670" i="6"/>
  <c r="F670" i="6"/>
  <c r="E670" i="6"/>
  <c r="K669" i="6"/>
  <c r="J669" i="6"/>
  <c r="I669" i="6"/>
  <c r="H669" i="6"/>
  <c r="G669" i="6"/>
  <c r="F669" i="6"/>
  <c r="E669" i="6"/>
  <c r="K668" i="6"/>
  <c r="J668" i="6"/>
  <c r="I668" i="6"/>
  <c r="H668" i="6"/>
  <c r="G668" i="6"/>
  <c r="F668" i="6"/>
  <c r="E668" i="6"/>
  <c r="K667" i="6"/>
  <c r="J667" i="6"/>
  <c r="I667" i="6"/>
  <c r="H667" i="6"/>
  <c r="G667" i="6"/>
  <c r="F667" i="6"/>
  <c r="E667" i="6"/>
  <c r="K666" i="6"/>
  <c r="J666" i="6"/>
  <c r="I666" i="6"/>
  <c r="H666" i="6"/>
  <c r="G666" i="6"/>
  <c r="F666" i="6"/>
  <c r="E666" i="6"/>
  <c r="K665" i="6"/>
  <c r="J665" i="6"/>
  <c r="I665" i="6"/>
  <c r="H665" i="6"/>
  <c r="G665" i="6"/>
  <c r="F665" i="6"/>
  <c r="E665" i="6"/>
  <c r="K664" i="6"/>
  <c r="J664" i="6"/>
  <c r="I664" i="6"/>
  <c r="H664" i="6"/>
  <c r="G664" i="6"/>
  <c r="F664" i="6"/>
  <c r="E664" i="6"/>
  <c r="K663" i="6"/>
  <c r="J663" i="6"/>
  <c r="I663" i="6"/>
  <c r="H663" i="6"/>
  <c r="G663" i="6"/>
  <c r="F663" i="6"/>
  <c r="E663" i="6"/>
  <c r="K662" i="6"/>
  <c r="J662" i="6"/>
  <c r="I662" i="6"/>
  <c r="H662" i="6"/>
  <c r="G662" i="6"/>
  <c r="F662" i="6"/>
  <c r="E662" i="6"/>
  <c r="K661" i="6"/>
  <c r="J661" i="6"/>
  <c r="I661" i="6"/>
  <c r="H661" i="6"/>
  <c r="G661" i="6"/>
  <c r="F661" i="6"/>
  <c r="E661" i="6"/>
  <c r="K660" i="6"/>
  <c r="J660" i="6"/>
  <c r="I660" i="6"/>
  <c r="H660" i="6"/>
  <c r="G660" i="6"/>
  <c r="F660" i="6"/>
  <c r="E660" i="6"/>
  <c r="K659" i="6"/>
  <c r="J659" i="6"/>
  <c r="I659" i="6"/>
  <c r="H659" i="6"/>
  <c r="G659" i="6"/>
  <c r="F659" i="6"/>
  <c r="E659" i="6"/>
  <c r="K658" i="6"/>
  <c r="J658" i="6"/>
  <c r="I658" i="6"/>
  <c r="H658" i="6"/>
  <c r="G658" i="6"/>
  <c r="F658" i="6"/>
  <c r="E658" i="6"/>
  <c r="K657" i="6"/>
  <c r="J657" i="6"/>
  <c r="I657" i="6"/>
  <c r="H657" i="6"/>
  <c r="G657" i="6"/>
  <c r="F657" i="6"/>
  <c r="E657" i="6"/>
  <c r="K656" i="6"/>
  <c r="J656" i="6"/>
  <c r="I656" i="6"/>
  <c r="H656" i="6"/>
  <c r="G656" i="6"/>
  <c r="F656" i="6"/>
  <c r="E656" i="6"/>
  <c r="K655" i="6"/>
  <c r="J655" i="6"/>
  <c r="I655" i="6"/>
  <c r="H655" i="6"/>
  <c r="G655" i="6"/>
  <c r="F655" i="6"/>
  <c r="E655" i="6"/>
  <c r="K654" i="6"/>
  <c r="J654" i="6"/>
  <c r="I654" i="6"/>
  <c r="H654" i="6"/>
  <c r="G654" i="6"/>
  <c r="F654" i="6"/>
  <c r="E654" i="6"/>
  <c r="K653" i="6"/>
  <c r="J653" i="6"/>
  <c r="I653" i="6"/>
  <c r="H653" i="6"/>
  <c r="G653" i="6"/>
  <c r="F653" i="6"/>
  <c r="E653" i="6"/>
  <c r="K652" i="6"/>
  <c r="J652" i="6"/>
  <c r="I652" i="6"/>
  <c r="H652" i="6"/>
  <c r="G652" i="6"/>
  <c r="F652" i="6"/>
  <c r="E652" i="6"/>
  <c r="K651" i="6"/>
  <c r="J651" i="6"/>
  <c r="I651" i="6"/>
  <c r="H651" i="6"/>
  <c r="G651" i="6"/>
  <c r="F651" i="6"/>
  <c r="E651" i="6"/>
  <c r="K650" i="6"/>
  <c r="J650" i="6"/>
  <c r="I650" i="6"/>
  <c r="H650" i="6"/>
  <c r="G650" i="6"/>
  <c r="F650" i="6"/>
  <c r="E650" i="6"/>
  <c r="K649" i="6"/>
  <c r="J649" i="6"/>
  <c r="I649" i="6"/>
  <c r="H649" i="6"/>
  <c r="G649" i="6"/>
  <c r="F649" i="6"/>
  <c r="E649" i="6"/>
  <c r="K648" i="6"/>
  <c r="J648" i="6"/>
  <c r="I648" i="6"/>
  <c r="H648" i="6"/>
  <c r="G648" i="6"/>
  <c r="F648" i="6"/>
  <c r="E648" i="6"/>
  <c r="K647" i="6"/>
  <c r="J647" i="6"/>
  <c r="I647" i="6"/>
  <c r="H647" i="6"/>
  <c r="G647" i="6"/>
  <c r="F647" i="6"/>
  <c r="E647" i="6"/>
  <c r="K646" i="6"/>
  <c r="J646" i="6"/>
  <c r="I646" i="6"/>
  <c r="H646" i="6"/>
  <c r="G646" i="6"/>
  <c r="F646" i="6"/>
  <c r="E646" i="6"/>
  <c r="K645" i="6"/>
  <c r="J645" i="6"/>
  <c r="I645" i="6"/>
  <c r="H645" i="6"/>
  <c r="G645" i="6"/>
  <c r="F645" i="6"/>
  <c r="E645" i="6"/>
  <c r="K644" i="6"/>
  <c r="J644" i="6"/>
  <c r="I644" i="6"/>
  <c r="H644" i="6"/>
  <c r="G644" i="6"/>
  <c r="F644" i="6"/>
  <c r="E644" i="6"/>
  <c r="K643" i="6"/>
  <c r="J643" i="6"/>
  <c r="I643" i="6"/>
  <c r="H643" i="6"/>
  <c r="G643" i="6"/>
  <c r="F643" i="6"/>
  <c r="E643" i="6"/>
  <c r="K642" i="6"/>
  <c r="J642" i="6"/>
  <c r="I642" i="6"/>
  <c r="H642" i="6"/>
  <c r="G642" i="6"/>
  <c r="F642" i="6"/>
  <c r="E642" i="6"/>
  <c r="K641" i="6"/>
  <c r="J641" i="6"/>
  <c r="I641" i="6"/>
  <c r="H641" i="6"/>
  <c r="G641" i="6"/>
  <c r="F641" i="6"/>
  <c r="E641" i="6"/>
  <c r="K640" i="6"/>
  <c r="J640" i="6"/>
  <c r="I640" i="6"/>
  <c r="H640" i="6"/>
  <c r="G640" i="6"/>
  <c r="F640" i="6"/>
  <c r="E640" i="6"/>
  <c r="K639" i="6"/>
  <c r="J639" i="6"/>
  <c r="I639" i="6"/>
  <c r="H639" i="6"/>
  <c r="G639" i="6"/>
  <c r="F639" i="6"/>
  <c r="E639" i="6"/>
  <c r="K638" i="6"/>
  <c r="J638" i="6"/>
  <c r="I638" i="6"/>
  <c r="H638" i="6"/>
  <c r="G638" i="6"/>
  <c r="F638" i="6"/>
  <c r="E638" i="6"/>
  <c r="K637" i="6"/>
  <c r="J637" i="6"/>
  <c r="I637" i="6"/>
  <c r="H637" i="6"/>
  <c r="G637" i="6"/>
  <c r="F637" i="6"/>
  <c r="E637" i="6"/>
  <c r="K636" i="6"/>
  <c r="J636" i="6"/>
  <c r="I636" i="6"/>
  <c r="H636" i="6"/>
  <c r="G636" i="6"/>
  <c r="F636" i="6"/>
  <c r="E636" i="6"/>
  <c r="K635" i="6"/>
  <c r="J635" i="6"/>
  <c r="I635" i="6"/>
  <c r="H635" i="6"/>
  <c r="G635" i="6"/>
  <c r="F635" i="6"/>
  <c r="E635" i="6"/>
  <c r="K634" i="6"/>
  <c r="J634" i="6"/>
  <c r="I634" i="6"/>
  <c r="H634" i="6"/>
  <c r="G634" i="6"/>
  <c r="F634" i="6"/>
  <c r="E634" i="6"/>
  <c r="K633" i="6"/>
  <c r="J633" i="6"/>
  <c r="I633" i="6"/>
  <c r="H633" i="6"/>
  <c r="G633" i="6"/>
  <c r="F633" i="6"/>
  <c r="E633" i="6"/>
  <c r="K632" i="6"/>
  <c r="J632" i="6"/>
  <c r="I632" i="6"/>
  <c r="H632" i="6"/>
  <c r="G632" i="6"/>
  <c r="F632" i="6"/>
  <c r="E632" i="6"/>
  <c r="K631" i="6"/>
  <c r="J631" i="6"/>
  <c r="I631" i="6"/>
  <c r="H631" i="6"/>
  <c r="G631" i="6"/>
  <c r="F631" i="6"/>
  <c r="E631" i="6"/>
  <c r="K630" i="6"/>
  <c r="J630" i="6"/>
  <c r="I630" i="6"/>
  <c r="H630" i="6"/>
  <c r="G630" i="6"/>
  <c r="F630" i="6"/>
  <c r="E630" i="6"/>
  <c r="K629" i="6"/>
  <c r="J629" i="6"/>
  <c r="I629" i="6"/>
  <c r="H629" i="6"/>
  <c r="G629" i="6"/>
  <c r="F629" i="6"/>
  <c r="E629" i="6"/>
  <c r="K628" i="6"/>
  <c r="J628" i="6"/>
  <c r="I628" i="6"/>
  <c r="H628" i="6"/>
  <c r="G628" i="6"/>
  <c r="F628" i="6"/>
  <c r="E628" i="6"/>
  <c r="K627" i="6"/>
  <c r="J627" i="6"/>
  <c r="I627" i="6"/>
  <c r="H627" i="6"/>
  <c r="G627" i="6"/>
  <c r="F627" i="6"/>
  <c r="E627" i="6"/>
  <c r="K626" i="6"/>
  <c r="J626" i="6"/>
  <c r="I626" i="6"/>
  <c r="H626" i="6"/>
  <c r="G626" i="6"/>
  <c r="F626" i="6"/>
  <c r="E626" i="6"/>
  <c r="K625" i="6"/>
  <c r="J625" i="6"/>
  <c r="I625" i="6"/>
  <c r="H625" i="6"/>
  <c r="G625" i="6"/>
  <c r="F625" i="6"/>
  <c r="E625" i="6"/>
  <c r="K624" i="6"/>
  <c r="J624" i="6"/>
  <c r="I624" i="6"/>
  <c r="H624" i="6"/>
  <c r="G624" i="6"/>
  <c r="F624" i="6"/>
  <c r="E624" i="6"/>
  <c r="K623" i="6"/>
  <c r="J623" i="6"/>
  <c r="I623" i="6"/>
  <c r="H623" i="6"/>
  <c r="G623" i="6"/>
  <c r="F623" i="6"/>
  <c r="E623" i="6"/>
  <c r="K622" i="6"/>
  <c r="J622" i="6"/>
  <c r="I622" i="6"/>
  <c r="H622" i="6"/>
  <c r="G622" i="6"/>
  <c r="F622" i="6"/>
  <c r="E622" i="6"/>
  <c r="K621" i="6"/>
  <c r="J621" i="6"/>
  <c r="I621" i="6"/>
  <c r="H621" i="6"/>
  <c r="G621" i="6"/>
  <c r="F621" i="6"/>
  <c r="E621" i="6"/>
  <c r="K620" i="6"/>
  <c r="J620" i="6"/>
  <c r="I620" i="6"/>
  <c r="H620" i="6"/>
  <c r="G620" i="6"/>
  <c r="F620" i="6"/>
  <c r="E620" i="6"/>
  <c r="K619" i="6"/>
  <c r="J619" i="6"/>
  <c r="I619" i="6"/>
  <c r="H619" i="6"/>
  <c r="G619" i="6"/>
  <c r="F619" i="6"/>
  <c r="E619" i="6"/>
  <c r="K618" i="6"/>
  <c r="J618" i="6"/>
  <c r="I618" i="6"/>
  <c r="H618" i="6"/>
  <c r="G618" i="6"/>
  <c r="F618" i="6"/>
  <c r="E618" i="6"/>
  <c r="K617" i="6"/>
  <c r="J617" i="6"/>
  <c r="I617" i="6"/>
  <c r="H617" i="6"/>
  <c r="G617" i="6"/>
  <c r="F617" i="6"/>
  <c r="E617" i="6"/>
  <c r="K616" i="6"/>
  <c r="J616" i="6"/>
  <c r="I616" i="6"/>
  <c r="H616" i="6"/>
  <c r="G616" i="6"/>
  <c r="F616" i="6"/>
  <c r="E616" i="6"/>
  <c r="K615" i="6"/>
  <c r="J615" i="6"/>
  <c r="I615" i="6"/>
  <c r="H615" i="6"/>
  <c r="G615" i="6"/>
  <c r="F615" i="6"/>
  <c r="E615" i="6"/>
  <c r="K614" i="6"/>
  <c r="J614" i="6"/>
  <c r="I614" i="6"/>
  <c r="H614" i="6"/>
  <c r="G614" i="6"/>
  <c r="F614" i="6"/>
  <c r="E614" i="6"/>
  <c r="K613" i="6"/>
  <c r="J613" i="6"/>
  <c r="I613" i="6"/>
  <c r="H613" i="6"/>
  <c r="G613" i="6"/>
  <c r="F613" i="6"/>
  <c r="E613" i="6"/>
  <c r="K612" i="6"/>
  <c r="J612" i="6"/>
  <c r="I612" i="6"/>
  <c r="H612" i="6"/>
  <c r="G612" i="6"/>
  <c r="F612" i="6"/>
  <c r="E612" i="6"/>
  <c r="K611" i="6"/>
  <c r="J611" i="6"/>
  <c r="I611" i="6"/>
  <c r="H611" i="6"/>
  <c r="G611" i="6"/>
  <c r="F611" i="6"/>
  <c r="E611" i="6"/>
  <c r="K610" i="6"/>
  <c r="J610" i="6"/>
  <c r="I610" i="6"/>
  <c r="H610" i="6"/>
  <c r="G610" i="6"/>
  <c r="F610" i="6"/>
  <c r="E610" i="6"/>
  <c r="K609" i="6"/>
  <c r="J609" i="6"/>
  <c r="I609" i="6"/>
  <c r="H609" i="6"/>
  <c r="G609" i="6"/>
  <c r="F609" i="6"/>
  <c r="E609" i="6"/>
  <c r="K608" i="6"/>
  <c r="J608" i="6"/>
  <c r="I608" i="6"/>
  <c r="H608" i="6"/>
  <c r="G608" i="6"/>
  <c r="F608" i="6"/>
  <c r="E608" i="6"/>
  <c r="K607" i="6"/>
  <c r="J607" i="6"/>
  <c r="I607" i="6"/>
  <c r="H607" i="6"/>
  <c r="G607" i="6"/>
  <c r="F607" i="6"/>
  <c r="E607" i="6"/>
  <c r="K606" i="6"/>
  <c r="J606" i="6"/>
  <c r="I606" i="6"/>
  <c r="H606" i="6"/>
  <c r="G606" i="6"/>
  <c r="F606" i="6"/>
  <c r="E606" i="6"/>
  <c r="K605" i="6"/>
  <c r="J605" i="6"/>
  <c r="I605" i="6"/>
  <c r="H605" i="6"/>
  <c r="G605" i="6"/>
  <c r="F605" i="6"/>
  <c r="E605" i="6"/>
  <c r="K604" i="6"/>
  <c r="J604" i="6"/>
  <c r="I604" i="6"/>
  <c r="H604" i="6"/>
  <c r="G604" i="6"/>
  <c r="F604" i="6"/>
  <c r="E604" i="6"/>
  <c r="K603" i="6"/>
  <c r="J603" i="6"/>
  <c r="I603" i="6"/>
  <c r="H603" i="6"/>
  <c r="G603" i="6"/>
  <c r="F603" i="6"/>
  <c r="E603" i="6"/>
  <c r="K602" i="6"/>
  <c r="J602" i="6"/>
  <c r="I602" i="6"/>
  <c r="H602" i="6"/>
  <c r="G602" i="6"/>
  <c r="F602" i="6"/>
  <c r="E602" i="6"/>
  <c r="K601" i="6"/>
  <c r="J601" i="6"/>
  <c r="I601" i="6"/>
  <c r="H601" i="6"/>
  <c r="G601" i="6"/>
  <c r="F601" i="6"/>
  <c r="E601" i="6"/>
  <c r="K600" i="6"/>
  <c r="J600" i="6"/>
  <c r="I600" i="6"/>
  <c r="H600" i="6"/>
  <c r="G600" i="6"/>
  <c r="F600" i="6"/>
  <c r="E600" i="6"/>
  <c r="K599" i="6"/>
  <c r="J599" i="6"/>
  <c r="I599" i="6"/>
  <c r="H599" i="6"/>
  <c r="G599" i="6"/>
  <c r="F599" i="6"/>
  <c r="E599" i="6"/>
  <c r="K598" i="6"/>
  <c r="J598" i="6"/>
  <c r="I598" i="6"/>
  <c r="H598" i="6"/>
  <c r="G598" i="6"/>
  <c r="F598" i="6"/>
  <c r="E598" i="6"/>
  <c r="K597" i="6"/>
  <c r="J597" i="6"/>
  <c r="I597" i="6"/>
  <c r="H597" i="6"/>
  <c r="G597" i="6"/>
  <c r="F597" i="6"/>
  <c r="E597" i="6"/>
  <c r="K596" i="6"/>
  <c r="J596" i="6"/>
  <c r="I596" i="6"/>
  <c r="H596" i="6"/>
  <c r="G596" i="6"/>
  <c r="F596" i="6"/>
  <c r="E596" i="6"/>
  <c r="K595" i="6"/>
  <c r="J595" i="6"/>
  <c r="I595" i="6"/>
  <c r="H595" i="6"/>
  <c r="G595" i="6"/>
  <c r="F595" i="6"/>
  <c r="E595" i="6"/>
  <c r="K594" i="6"/>
  <c r="J594" i="6"/>
  <c r="I594" i="6"/>
  <c r="H594" i="6"/>
  <c r="G594" i="6"/>
  <c r="F594" i="6"/>
  <c r="E594" i="6"/>
  <c r="K593" i="6"/>
  <c r="J593" i="6"/>
  <c r="I593" i="6"/>
  <c r="H593" i="6"/>
  <c r="G593" i="6"/>
  <c r="F593" i="6"/>
  <c r="E593" i="6"/>
  <c r="K592" i="6"/>
  <c r="J592" i="6"/>
  <c r="I592" i="6"/>
  <c r="H592" i="6"/>
  <c r="G592" i="6"/>
  <c r="F592" i="6"/>
  <c r="E592" i="6"/>
  <c r="K591" i="6"/>
  <c r="J591" i="6"/>
  <c r="I591" i="6"/>
  <c r="H591" i="6"/>
  <c r="G591" i="6"/>
  <c r="F591" i="6"/>
  <c r="E591" i="6"/>
  <c r="K590" i="6"/>
  <c r="J590" i="6"/>
  <c r="I590" i="6"/>
  <c r="H590" i="6"/>
  <c r="G590" i="6"/>
  <c r="F590" i="6"/>
  <c r="E590" i="6"/>
  <c r="K589" i="6"/>
  <c r="J589" i="6"/>
  <c r="I589" i="6"/>
  <c r="H589" i="6"/>
  <c r="G589" i="6"/>
  <c r="F589" i="6"/>
  <c r="E589" i="6"/>
  <c r="K588" i="6"/>
  <c r="J588" i="6"/>
  <c r="I588" i="6"/>
  <c r="H588" i="6"/>
  <c r="G588" i="6"/>
  <c r="F588" i="6"/>
  <c r="E588" i="6"/>
  <c r="K587" i="6"/>
  <c r="J587" i="6"/>
  <c r="I587" i="6"/>
  <c r="H587" i="6"/>
  <c r="G587" i="6"/>
  <c r="F587" i="6"/>
  <c r="E587" i="6"/>
  <c r="K586" i="6"/>
  <c r="J586" i="6"/>
  <c r="I586" i="6"/>
  <c r="H586" i="6"/>
  <c r="G586" i="6"/>
  <c r="F586" i="6"/>
  <c r="E586" i="6"/>
  <c r="K585" i="6"/>
  <c r="J585" i="6"/>
  <c r="I585" i="6"/>
  <c r="H585" i="6"/>
  <c r="G585" i="6"/>
  <c r="F585" i="6"/>
  <c r="E585" i="6"/>
  <c r="K584" i="6"/>
  <c r="J584" i="6"/>
  <c r="I584" i="6"/>
  <c r="H584" i="6"/>
  <c r="G584" i="6"/>
  <c r="F584" i="6"/>
  <c r="E584" i="6"/>
  <c r="K583" i="6"/>
  <c r="J583" i="6"/>
  <c r="I583" i="6"/>
  <c r="H583" i="6"/>
  <c r="G583" i="6"/>
  <c r="F583" i="6"/>
  <c r="E583" i="6"/>
  <c r="K582" i="6"/>
  <c r="J582" i="6"/>
  <c r="I582" i="6"/>
  <c r="H582" i="6"/>
  <c r="G582" i="6"/>
  <c r="F582" i="6"/>
  <c r="E582" i="6"/>
  <c r="K581" i="6"/>
  <c r="J581" i="6"/>
  <c r="I581" i="6"/>
  <c r="H581" i="6"/>
  <c r="G581" i="6"/>
  <c r="F581" i="6"/>
  <c r="E581" i="6"/>
  <c r="K580" i="6"/>
  <c r="J580" i="6"/>
  <c r="I580" i="6"/>
  <c r="H580" i="6"/>
  <c r="G580" i="6"/>
  <c r="F580" i="6"/>
  <c r="E580" i="6"/>
  <c r="K579" i="6"/>
  <c r="J579" i="6"/>
  <c r="I579" i="6"/>
  <c r="H579" i="6"/>
  <c r="G579" i="6"/>
  <c r="F579" i="6"/>
  <c r="E579" i="6"/>
  <c r="K578" i="6"/>
  <c r="J578" i="6"/>
  <c r="I578" i="6"/>
  <c r="H578" i="6"/>
  <c r="G578" i="6"/>
  <c r="F578" i="6"/>
  <c r="E578" i="6"/>
  <c r="K577" i="6"/>
  <c r="J577" i="6"/>
  <c r="I577" i="6"/>
  <c r="H577" i="6"/>
  <c r="G577" i="6"/>
  <c r="F577" i="6"/>
  <c r="E577" i="6"/>
  <c r="K576" i="6"/>
  <c r="J576" i="6"/>
  <c r="I576" i="6"/>
  <c r="H576" i="6"/>
  <c r="G576" i="6"/>
  <c r="F576" i="6"/>
  <c r="E576" i="6"/>
  <c r="K575" i="6"/>
  <c r="J575" i="6"/>
  <c r="I575" i="6"/>
  <c r="H575" i="6"/>
  <c r="G575" i="6"/>
  <c r="F575" i="6"/>
  <c r="E575" i="6"/>
  <c r="K574" i="6"/>
  <c r="J574" i="6"/>
  <c r="I574" i="6"/>
  <c r="H574" i="6"/>
  <c r="G574" i="6"/>
  <c r="F574" i="6"/>
  <c r="E574" i="6"/>
  <c r="K573" i="6"/>
  <c r="J573" i="6"/>
  <c r="I573" i="6"/>
  <c r="H573" i="6"/>
  <c r="G573" i="6"/>
  <c r="F573" i="6"/>
  <c r="E573" i="6"/>
  <c r="K572" i="6"/>
  <c r="J572" i="6"/>
  <c r="I572" i="6"/>
  <c r="H572" i="6"/>
  <c r="G572" i="6"/>
  <c r="F572" i="6"/>
  <c r="E572" i="6"/>
  <c r="K571" i="6"/>
  <c r="J571" i="6"/>
  <c r="I571" i="6"/>
  <c r="H571" i="6"/>
  <c r="G571" i="6"/>
  <c r="F571" i="6"/>
  <c r="E571" i="6"/>
  <c r="K570" i="6"/>
  <c r="J570" i="6"/>
  <c r="I570" i="6"/>
  <c r="H570" i="6"/>
  <c r="G570" i="6"/>
  <c r="F570" i="6"/>
  <c r="E570" i="6"/>
  <c r="K569" i="6"/>
  <c r="J569" i="6"/>
  <c r="I569" i="6"/>
  <c r="H569" i="6"/>
  <c r="G569" i="6"/>
  <c r="F569" i="6"/>
  <c r="E569" i="6"/>
  <c r="K568" i="6"/>
  <c r="J568" i="6"/>
  <c r="I568" i="6"/>
  <c r="H568" i="6"/>
  <c r="G568" i="6"/>
  <c r="F568" i="6"/>
  <c r="E568" i="6"/>
  <c r="K567" i="6"/>
  <c r="J567" i="6"/>
  <c r="I567" i="6"/>
  <c r="H567" i="6"/>
  <c r="G567" i="6"/>
  <c r="F567" i="6"/>
  <c r="E567" i="6"/>
  <c r="K566" i="6"/>
  <c r="J566" i="6"/>
  <c r="I566" i="6"/>
  <c r="H566" i="6"/>
  <c r="G566" i="6"/>
  <c r="F566" i="6"/>
  <c r="E566" i="6"/>
  <c r="K565" i="6"/>
  <c r="J565" i="6"/>
  <c r="I565" i="6"/>
  <c r="H565" i="6"/>
  <c r="G565" i="6"/>
  <c r="F565" i="6"/>
  <c r="E565" i="6"/>
  <c r="K564" i="6"/>
  <c r="J564" i="6"/>
  <c r="I564" i="6"/>
  <c r="H564" i="6"/>
  <c r="G564" i="6"/>
  <c r="F564" i="6"/>
  <c r="E564" i="6"/>
  <c r="K563" i="6"/>
  <c r="J563" i="6"/>
  <c r="I563" i="6"/>
  <c r="H563" i="6"/>
  <c r="G563" i="6"/>
  <c r="F563" i="6"/>
  <c r="E563" i="6"/>
  <c r="K562" i="6"/>
  <c r="J562" i="6"/>
  <c r="I562" i="6"/>
  <c r="H562" i="6"/>
  <c r="G562" i="6"/>
  <c r="F562" i="6"/>
  <c r="E562" i="6"/>
  <c r="K561" i="6"/>
  <c r="J561" i="6"/>
  <c r="I561" i="6"/>
  <c r="H561" i="6"/>
  <c r="G561" i="6"/>
  <c r="F561" i="6"/>
  <c r="E561" i="6"/>
  <c r="K560" i="6"/>
  <c r="J560" i="6"/>
  <c r="I560" i="6"/>
  <c r="H560" i="6"/>
  <c r="G560" i="6"/>
  <c r="F560" i="6"/>
  <c r="E560" i="6"/>
  <c r="K559" i="6"/>
  <c r="J559" i="6"/>
  <c r="I559" i="6"/>
  <c r="H559" i="6"/>
  <c r="G559" i="6"/>
  <c r="F559" i="6"/>
  <c r="E559" i="6"/>
  <c r="K558" i="6"/>
  <c r="J558" i="6"/>
  <c r="I558" i="6"/>
  <c r="H558" i="6"/>
  <c r="G558" i="6"/>
  <c r="F558" i="6"/>
  <c r="E558" i="6"/>
  <c r="K557" i="6"/>
  <c r="J557" i="6"/>
  <c r="I557" i="6"/>
  <c r="H557" i="6"/>
  <c r="G557" i="6"/>
  <c r="F557" i="6"/>
  <c r="E557" i="6"/>
  <c r="K556" i="6"/>
  <c r="J556" i="6"/>
  <c r="I556" i="6"/>
  <c r="H556" i="6"/>
  <c r="G556" i="6"/>
  <c r="F556" i="6"/>
  <c r="E556" i="6"/>
  <c r="K555" i="6"/>
  <c r="J555" i="6"/>
  <c r="I555" i="6"/>
  <c r="H555" i="6"/>
  <c r="G555" i="6"/>
  <c r="F555" i="6"/>
  <c r="E555" i="6"/>
  <c r="K554" i="6"/>
  <c r="J554" i="6"/>
  <c r="I554" i="6"/>
  <c r="H554" i="6"/>
  <c r="G554" i="6"/>
  <c r="F554" i="6"/>
  <c r="E554" i="6"/>
  <c r="K553" i="6"/>
  <c r="J553" i="6"/>
  <c r="I553" i="6"/>
  <c r="H553" i="6"/>
  <c r="G553" i="6"/>
  <c r="F553" i="6"/>
  <c r="E553" i="6"/>
  <c r="K552" i="6"/>
  <c r="J552" i="6"/>
  <c r="I552" i="6"/>
  <c r="H552" i="6"/>
  <c r="G552" i="6"/>
  <c r="F552" i="6"/>
  <c r="E552" i="6"/>
  <c r="K551" i="6"/>
  <c r="J551" i="6"/>
  <c r="I551" i="6"/>
  <c r="H551" i="6"/>
  <c r="G551" i="6"/>
  <c r="F551" i="6"/>
  <c r="E551" i="6"/>
  <c r="K550" i="6"/>
  <c r="J550" i="6"/>
  <c r="I550" i="6"/>
  <c r="H550" i="6"/>
  <c r="G550" i="6"/>
  <c r="F550" i="6"/>
  <c r="E550" i="6"/>
  <c r="K549" i="6"/>
  <c r="J549" i="6"/>
  <c r="I549" i="6"/>
  <c r="H549" i="6"/>
  <c r="G549" i="6"/>
  <c r="F549" i="6"/>
  <c r="E549" i="6"/>
  <c r="K548" i="6"/>
  <c r="J548" i="6"/>
  <c r="I548" i="6"/>
  <c r="H548" i="6"/>
  <c r="G548" i="6"/>
  <c r="F548" i="6"/>
  <c r="E548" i="6"/>
  <c r="K547" i="6"/>
  <c r="J547" i="6"/>
  <c r="I547" i="6"/>
  <c r="H547" i="6"/>
  <c r="G547" i="6"/>
  <c r="F547" i="6"/>
  <c r="E547" i="6"/>
  <c r="K546" i="6"/>
  <c r="J546" i="6"/>
  <c r="I546" i="6"/>
  <c r="H546" i="6"/>
  <c r="G546" i="6"/>
  <c r="F546" i="6"/>
  <c r="E546" i="6"/>
  <c r="K545" i="6"/>
  <c r="J545" i="6"/>
  <c r="I545" i="6"/>
  <c r="H545" i="6"/>
  <c r="G545" i="6"/>
  <c r="F545" i="6"/>
  <c r="E545" i="6"/>
  <c r="K544" i="6"/>
  <c r="J544" i="6"/>
  <c r="I544" i="6"/>
  <c r="H544" i="6"/>
  <c r="G544" i="6"/>
  <c r="F544" i="6"/>
  <c r="E544" i="6"/>
  <c r="K543" i="6"/>
  <c r="J543" i="6"/>
  <c r="I543" i="6"/>
  <c r="H543" i="6"/>
  <c r="G543" i="6"/>
  <c r="F543" i="6"/>
  <c r="E543" i="6"/>
  <c r="K542" i="6"/>
  <c r="J542" i="6"/>
  <c r="I542" i="6"/>
  <c r="H542" i="6"/>
  <c r="G542" i="6"/>
  <c r="F542" i="6"/>
  <c r="E542" i="6"/>
  <c r="K541" i="6"/>
  <c r="J541" i="6"/>
  <c r="I541" i="6"/>
  <c r="H541" i="6"/>
  <c r="G541" i="6"/>
  <c r="F541" i="6"/>
  <c r="E541" i="6"/>
  <c r="K540" i="6"/>
  <c r="J540" i="6"/>
  <c r="I540" i="6"/>
  <c r="H540" i="6"/>
  <c r="G540" i="6"/>
  <c r="F540" i="6"/>
  <c r="E540" i="6"/>
  <c r="K539" i="6"/>
  <c r="J539" i="6"/>
  <c r="I539" i="6"/>
  <c r="H539" i="6"/>
  <c r="G539" i="6"/>
  <c r="F539" i="6"/>
  <c r="E539" i="6"/>
  <c r="K538" i="6"/>
  <c r="J538" i="6"/>
  <c r="I538" i="6"/>
  <c r="H538" i="6"/>
  <c r="G538" i="6"/>
  <c r="F538" i="6"/>
  <c r="E538" i="6"/>
  <c r="K537" i="6"/>
  <c r="J537" i="6"/>
  <c r="I537" i="6"/>
  <c r="H537" i="6"/>
  <c r="G537" i="6"/>
  <c r="F537" i="6"/>
  <c r="E537" i="6"/>
  <c r="K536" i="6"/>
  <c r="J536" i="6"/>
  <c r="I536" i="6"/>
  <c r="H536" i="6"/>
  <c r="G536" i="6"/>
  <c r="F536" i="6"/>
  <c r="E536" i="6"/>
  <c r="K535" i="6"/>
  <c r="J535" i="6"/>
  <c r="I535" i="6"/>
  <c r="H535" i="6"/>
  <c r="G535" i="6"/>
  <c r="F535" i="6"/>
  <c r="E535" i="6"/>
  <c r="K534" i="6"/>
  <c r="J534" i="6"/>
  <c r="I534" i="6"/>
  <c r="H534" i="6"/>
  <c r="G534" i="6"/>
  <c r="F534" i="6"/>
  <c r="E534" i="6"/>
  <c r="K533" i="6"/>
  <c r="J533" i="6"/>
  <c r="I533" i="6"/>
  <c r="H533" i="6"/>
  <c r="G533" i="6"/>
  <c r="F533" i="6"/>
  <c r="E533" i="6"/>
  <c r="K532" i="6"/>
  <c r="J532" i="6"/>
  <c r="I532" i="6"/>
  <c r="H532" i="6"/>
  <c r="G532" i="6"/>
  <c r="F532" i="6"/>
  <c r="E532" i="6"/>
  <c r="K531" i="6"/>
  <c r="J531" i="6"/>
  <c r="I531" i="6"/>
  <c r="H531" i="6"/>
  <c r="G531" i="6"/>
  <c r="F531" i="6"/>
  <c r="E531" i="6"/>
  <c r="K530" i="6"/>
  <c r="J530" i="6"/>
  <c r="I530" i="6"/>
  <c r="H530" i="6"/>
  <c r="G530" i="6"/>
  <c r="F530" i="6"/>
  <c r="E530" i="6"/>
  <c r="K529" i="6"/>
  <c r="J529" i="6"/>
  <c r="I529" i="6"/>
  <c r="H529" i="6"/>
  <c r="G529" i="6"/>
  <c r="F529" i="6"/>
  <c r="E529" i="6"/>
  <c r="K528" i="6"/>
  <c r="J528" i="6"/>
  <c r="I528" i="6"/>
  <c r="H528" i="6"/>
  <c r="G528" i="6"/>
  <c r="F528" i="6"/>
  <c r="E528" i="6"/>
  <c r="K527" i="6"/>
  <c r="J527" i="6"/>
  <c r="I527" i="6"/>
  <c r="H527" i="6"/>
  <c r="G527" i="6"/>
  <c r="F527" i="6"/>
  <c r="E527" i="6"/>
  <c r="K526" i="6"/>
  <c r="J526" i="6"/>
  <c r="I526" i="6"/>
  <c r="H526" i="6"/>
  <c r="G526" i="6"/>
  <c r="F526" i="6"/>
  <c r="E526" i="6"/>
  <c r="K525" i="6"/>
  <c r="J525" i="6"/>
  <c r="I525" i="6"/>
  <c r="H525" i="6"/>
  <c r="G525" i="6"/>
  <c r="F525" i="6"/>
  <c r="E525" i="6"/>
  <c r="K524" i="6"/>
  <c r="J524" i="6"/>
  <c r="I524" i="6"/>
  <c r="H524" i="6"/>
  <c r="G524" i="6"/>
  <c r="F524" i="6"/>
  <c r="E524" i="6"/>
  <c r="K523" i="6"/>
  <c r="J523" i="6"/>
  <c r="I523" i="6"/>
  <c r="H523" i="6"/>
  <c r="G523" i="6"/>
  <c r="F523" i="6"/>
  <c r="E523" i="6"/>
  <c r="K522" i="6"/>
  <c r="J522" i="6"/>
  <c r="I522" i="6"/>
  <c r="H522" i="6"/>
  <c r="G522" i="6"/>
  <c r="F522" i="6"/>
  <c r="E522" i="6"/>
  <c r="K521" i="6"/>
  <c r="J521" i="6"/>
  <c r="I521" i="6"/>
  <c r="H521" i="6"/>
  <c r="G521" i="6"/>
  <c r="F521" i="6"/>
  <c r="E521" i="6"/>
  <c r="K520" i="6"/>
  <c r="J520" i="6"/>
  <c r="I520" i="6"/>
  <c r="H520" i="6"/>
  <c r="G520" i="6"/>
  <c r="F520" i="6"/>
  <c r="E520" i="6"/>
  <c r="K519" i="6"/>
  <c r="J519" i="6"/>
  <c r="I519" i="6"/>
  <c r="H519" i="6"/>
  <c r="G519" i="6"/>
  <c r="F519" i="6"/>
  <c r="E519" i="6"/>
  <c r="K518" i="6"/>
  <c r="J518" i="6"/>
  <c r="I518" i="6"/>
  <c r="H518" i="6"/>
  <c r="G518" i="6"/>
  <c r="F518" i="6"/>
  <c r="E518" i="6"/>
  <c r="K517" i="6"/>
  <c r="J517" i="6"/>
  <c r="I517" i="6"/>
  <c r="H517" i="6"/>
  <c r="G517" i="6"/>
  <c r="F517" i="6"/>
  <c r="E517" i="6"/>
  <c r="K516" i="6"/>
  <c r="J516" i="6"/>
  <c r="I516" i="6"/>
  <c r="H516" i="6"/>
  <c r="G516" i="6"/>
  <c r="F516" i="6"/>
  <c r="E516" i="6"/>
  <c r="K515" i="6"/>
  <c r="J515" i="6"/>
  <c r="I515" i="6"/>
  <c r="H515" i="6"/>
  <c r="G515" i="6"/>
  <c r="F515" i="6"/>
  <c r="E515" i="6"/>
  <c r="K514" i="6"/>
  <c r="J514" i="6"/>
  <c r="I514" i="6"/>
  <c r="H514" i="6"/>
  <c r="G514" i="6"/>
  <c r="F514" i="6"/>
  <c r="E514" i="6"/>
  <c r="K513" i="6"/>
  <c r="J513" i="6"/>
  <c r="I513" i="6"/>
  <c r="H513" i="6"/>
  <c r="G513" i="6"/>
  <c r="F513" i="6"/>
  <c r="E513" i="6"/>
  <c r="K512" i="6"/>
  <c r="J512" i="6"/>
  <c r="I512" i="6"/>
  <c r="H512" i="6"/>
  <c r="G512" i="6"/>
  <c r="F512" i="6"/>
  <c r="E512" i="6"/>
  <c r="K511" i="6"/>
  <c r="J511" i="6"/>
  <c r="I511" i="6"/>
  <c r="H511" i="6"/>
  <c r="G511" i="6"/>
  <c r="F511" i="6"/>
  <c r="E511" i="6"/>
  <c r="K510" i="6"/>
  <c r="J510" i="6"/>
  <c r="I510" i="6"/>
  <c r="H510" i="6"/>
  <c r="G510" i="6"/>
  <c r="F510" i="6"/>
  <c r="E510" i="6"/>
  <c r="K509" i="6"/>
  <c r="J509" i="6"/>
  <c r="I509" i="6"/>
  <c r="H509" i="6"/>
  <c r="G509" i="6"/>
  <c r="F509" i="6"/>
  <c r="E509" i="6"/>
  <c r="K508" i="6"/>
  <c r="J508" i="6"/>
  <c r="I508" i="6"/>
  <c r="H508" i="6"/>
  <c r="G508" i="6"/>
  <c r="F508" i="6"/>
  <c r="E508" i="6"/>
  <c r="K507" i="6"/>
  <c r="J507" i="6"/>
  <c r="I507" i="6"/>
  <c r="H507" i="6"/>
  <c r="G507" i="6"/>
  <c r="F507" i="6"/>
  <c r="E507" i="6"/>
  <c r="K506" i="6"/>
  <c r="J506" i="6"/>
  <c r="I506" i="6"/>
  <c r="H506" i="6"/>
  <c r="G506" i="6"/>
  <c r="F506" i="6"/>
  <c r="E506" i="6"/>
  <c r="K505" i="6"/>
  <c r="J505" i="6"/>
  <c r="I505" i="6"/>
  <c r="H505" i="6"/>
  <c r="G505" i="6"/>
  <c r="F505" i="6"/>
  <c r="E505" i="6"/>
  <c r="K504" i="6"/>
  <c r="J504" i="6"/>
  <c r="I504" i="6"/>
  <c r="H504" i="6"/>
  <c r="G504" i="6"/>
  <c r="F504" i="6"/>
  <c r="E504" i="6"/>
  <c r="K503" i="6"/>
  <c r="J503" i="6"/>
  <c r="I503" i="6"/>
  <c r="H503" i="6"/>
  <c r="G503" i="6"/>
  <c r="F503" i="6"/>
  <c r="E503" i="6"/>
  <c r="K502" i="6"/>
  <c r="J502" i="6"/>
  <c r="I502" i="6"/>
  <c r="H502" i="6"/>
  <c r="G502" i="6"/>
  <c r="F502" i="6"/>
  <c r="E502" i="6"/>
  <c r="K501" i="6"/>
  <c r="J501" i="6"/>
  <c r="I501" i="6"/>
  <c r="H501" i="6"/>
  <c r="G501" i="6"/>
  <c r="F501" i="6"/>
  <c r="E501" i="6"/>
  <c r="K500" i="6"/>
  <c r="J500" i="6"/>
  <c r="I500" i="6"/>
  <c r="H500" i="6"/>
  <c r="G500" i="6"/>
  <c r="F500" i="6"/>
  <c r="E500" i="6"/>
  <c r="K499" i="6"/>
  <c r="J499" i="6"/>
  <c r="I499" i="6"/>
  <c r="H499" i="6"/>
  <c r="G499" i="6"/>
  <c r="F499" i="6"/>
  <c r="E499" i="6"/>
  <c r="K498" i="6"/>
  <c r="J498" i="6"/>
  <c r="I498" i="6"/>
  <c r="H498" i="6"/>
  <c r="G498" i="6"/>
  <c r="F498" i="6"/>
  <c r="E498" i="6"/>
  <c r="K497" i="6"/>
  <c r="J497" i="6"/>
  <c r="I497" i="6"/>
  <c r="H497" i="6"/>
  <c r="G497" i="6"/>
  <c r="F497" i="6"/>
  <c r="E497" i="6"/>
  <c r="K496" i="6"/>
  <c r="J496" i="6"/>
  <c r="I496" i="6"/>
  <c r="H496" i="6"/>
  <c r="G496" i="6"/>
  <c r="F496" i="6"/>
  <c r="E496" i="6"/>
  <c r="K495" i="6"/>
  <c r="J495" i="6"/>
  <c r="I495" i="6"/>
  <c r="H495" i="6"/>
  <c r="G495" i="6"/>
  <c r="F495" i="6"/>
  <c r="E495" i="6"/>
  <c r="K494" i="6"/>
  <c r="J494" i="6"/>
  <c r="I494" i="6"/>
  <c r="H494" i="6"/>
  <c r="G494" i="6"/>
  <c r="F494" i="6"/>
  <c r="E494" i="6"/>
  <c r="K493" i="6"/>
  <c r="J493" i="6"/>
  <c r="I493" i="6"/>
  <c r="H493" i="6"/>
  <c r="G493" i="6"/>
  <c r="F493" i="6"/>
  <c r="E493" i="6"/>
  <c r="K492" i="6"/>
  <c r="J492" i="6"/>
  <c r="I492" i="6"/>
  <c r="H492" i="6"/>
  <c r="G492" i="6"/>
  <c r="F492" i="6"/>
  <c r="E492" i="6"/>
  <c r="K491" i="6"/>
  <c r="J491" i="6"/>
  <c r="I491" i="6"/>
  <c r="H491" i="6"/>
  <c r="G491" i="6"/>
  <c r="F491" i="6"/>
  <c r="E491" i="6"/>
  <c r="K490" i="6"/>
  <c r="J490" i="6"/>
  <c r="I490" i="6"/>
  <c r="H490" i="6"/>
  <c r="G490" i="6"/>
  <c r="F490" i="6"/>
  <c r="E490" i="6"/>
  <c r="K489" i="6"/>
  <c r="J489" i="6"/>
  <c r="I489" i="6"/>
  <c r="H489" i="6"/>
  <c r="G489" i="6"/>
  <c r="F489" i="6"/>
  <c r="E489" i="6"/>
  <c r="K488" i="6"/>
  <c r="J488" i="6"/>
  <c r="I488" i="6"/>
  <c r="H488" i="6"/>
  <c r="G488" i="6"/>
  <c r="F488" i="6"/>
  <c r="E488" i="6"/>
  <c r="K487" i="6"/>
  <c r="J487" i="6"/>
  <c r="I487" i="6"/>
  <c r="H487" i="6"/>
  <c r="G487" i="6"/>
  <c r="F487" i="6"/>
  <c r="E487" i="6"/>
  <c r="K486" i="6"/>
  <c r="J486" i="6"/>
  <c r="I486" i="6"/>
  <c r="H486" i="6"/>
  <c r="G486" i="6"/>
  <c r="F486" i="6"/>
  <c r="E486" i="6"/>
  <c r="K485" i="6"/>
  <c r="J485" i="6"/>
  <c r="I485" i="6"/>
  <c r="H485" i="6"/>
  <c r="G485" i="6"/>
  <c r="F485" i="6"/>
  <c r="E485" i="6"/>
  <c r="K484" i="6"/>
  <c r="J484" i="6"/>
  <c r="I484" i="6"/>
  <c r="H484" i="6"/>
  <c r="G484" i="6"/>
  <c r="F484" i="6"/>
  <c r="E484" i="6"/>
  <c r="K483" i="6"/>
  <c r="J483" i="6"/>
  <c r="I483" i="6"/>
  <c r="H483" i="6"/>
  <c r="G483" i="6"/>
  <c r="F483" i="6"/>
  <c r="E483" i="6"/>
  <c r="K482" i="6"/>
  <c r="J482" i="6"/>
  <c r="I482" i="6"/>
  <c r="H482" i="6"/>
  <c r="G482" i="6"/>
  <c r="F482" i="6"/>
  <c r="E482" i="6"/>
  <c r="K481" i="6"/>
  <c r="J481" i="6"/>
  <c r="I481" i="6"/>
  <c r="H481" i="6"/>
  <c r="G481" i="6"/>
  <c r="F481" i="6"/>
  <c r="E481" i="6"/>
  <c r="K480" i="6"/>
  <c r="J480" i="6"/>
  <c r="I480" i="6"/>
  <c r="H480" i="6"/>
  <c r="G480" i="6"/>
  <c r="F480" i="6"/>
  <c r="E480" i="6"/>
  <c r="K479" i="6"/>
  <c r="J479" i="6"/>
  <c r="I479" i="6"/>
  <c r="H479" i="6"/>
  <c r="G479" i="6"/>
  <c r="F479" i="6"/>
  <c r="E479" i="6"/>
  <c r="K478" i="6"/>
  <c r="J478" i="6"/>
  <c r="I478" i="6"/>
  <c r="H478" i="6"/>
  <c r="G478" i="6"/>
  <c r="F478" i="6"/>
  <c r="E478" i="6"/>
  <c r="K477" i="6"/>
  <c r="J477" i="6"/>
  <c r="I477" i="6"/>
  <c r="H477" i="6"/>
  <c r="G477" i="6"/>
  <c r="F477" i="6"/>
  <c r="E477" i="6"/>
  <c r="K476" i="6"/>
  <c r="J476" i="6"/>
  <c r="I476" i="6"/>
  <c r="H476" i="6"/>
  <c r="G476" i="6"/>
  <c r="F476" i="6"/>
  <c r="E476" i="6"/>
  <c r="K475" i="6"/>
  <c r="J475" i="6"/>
  <c r="I475" i="6"/>
  <c r="H475" i="6"/>
  <c r="G475" i="6"/>
  <c r="F475" i="6"/>
  <c r="E475" i="6"/>
  <c r="K474" i="6"/>
  <c r="J474" i="6"/>
  <c r="I474" i="6"/>
  <c r="H474" i="6"/>
  <c r="G474" i="6"/>
  <c r="F474" i="6"/>
  <c r="E474" i="6"/>
  <c r="K473" i="6"/>
  <c r="J473" i="6"/>
  <c r="I473" i="6"/>
  <c r="H473" i="6"/>
  <c r="G473" i="6"/>
  <c r="F473" i="6"/>
  <c r="E473" i="6"/>
  <c r="K472" i="6"/>
  <c r="J472" i="6"/>
  <c r="I472" i="6"/>
  <c r="H472" i="6"/>
  <c r="G472" i="6"/>
  <c r="F472" i="6"/>
  <c r="E472" i="6"/>
  <c r="K471" i="6"/>
  <c r="J471" i="6"/>
  <c r="I471" i="6"/>
  <c r="H471" i="6"/>
  <c r="G471" i="6"/>
  <c r="F471" i="6"/>
  <c r="E471" i="6"/>
  <c r="K470" i="6"/>
  <c r="J470" i="6"/>
  <c r="I470" i="6"/>
  <c r="H470" i="6"/>
  <c r="G470" i="6"/>
  <c r="F470" i="6"/>
  <c r="E470" i="6"/>
  <c r="K469" i="6"/>
  <c r="J469" i="6"/>
  <c r="I469" i="6"/>
  <c r="H469" i="6"/>
  <c r="G469" i="6"/>
  <c r="F469" i="6"/>
  <c r="E469" i="6"/>
  <c r="K468" i="6"/>
  <c r="J468" i="6"/>
  <c r="I468" i="6"/>
  <c r="H468" i="6"/>
  <c r="G468" i="6"/>
  <c r="F468" i="6"/>
  <c r="E468" i="6"/>
  <c r="K467" i="6"/>
  <c r="J467" i="6"/>
  <c r="I467" i="6"/>
  <c r="H467" i="6"/>
  <c r="G467" i="6"/>
  <c r="F467" i="6"/>
  <c r="E467" i="6"/>
  <c r="K466" i="6"/>
  <c r="J466" i="6"/>
  <c r="I466" i="6"/>
  <c r="H466" i="6"/>
  <c r="G466" i="6"/>
  <c r="F466" i="6"/>
  <c r="E466" i="6"/>
  <c r="K465" i="6"/>
  <c r="J465" i="6"/>
  <c r="I465" i="6"/>
  <c r="H465" i="6"/>
  <c r="G465" i="6"/>
  <c r="F465" i="6"/>
  <c r="E465" i="6"/>
  <c r="K464" i="6"/>
  <c r="J464" i="6"/>
  <c r="I464" i="6"/>
  <c r="H464" i="6"/>
  <c r="G464" i="6"/>
  <c r="F464" i="6"/>
  <c r="E464" i="6"/>
  <c r="K463" i="6"/>
  <c r="J463" i="6"/>
  <c r="I463" i="6"/>
  <c r="H463" i="6"/>
  <c r="G463" i="6"/>
  <c r="F463" i="6"/>
  <c r="E463" i="6"/>
  <c r="K462" i="6"/>
  <c r="J462" i="6"/>
  <c r="I462" i="6"/>
  <c r="H462" i="6"/>
  <c r="G462" i="6"/>
  <c r="F462" i="6"/>
  <c r="E462" i="6"/>
  <c r="K461" i="6"/>
  <c r="J461" i="6"/>
  <c r="I461" i="6"/>
  <c r="H461" i="6"/>
  <c r="G461" i="6"/>
  <c r="F461" i="6"/>
  <c r="E461" i="6"/>
  <c r="K460" i="6"/>
  <c r="J460" i="6"/>
  <c r="I460" i="6"/>
  <c r="H460" i="6"/>
  <c r="G460" i="6"/>
  <c r="F460" i="6"/>
  <c r="E460" i="6"/>
  <c r="K459" i="6"/>
  <c r="J459" i="6"/>
  <c r="I459" i="6"/>
  <c r="H459" i="6"/>
  <c r="G459" i="6"/>
  <c r="F459" i="6"/>
  <c r="E459" i="6"/>
  <c r="K458" i="6"/>
  <c r="J458" i="6"/>
  <c r="I458" i="6"/>
  <c r="H458" i="6"/>
  <c r="G458" i="6"/>
  <c r="F458" i="6"/>
  <c r="E458" i="6"/>
  <c r="K457" i="6"/>
  <c r="J457" i="6"/>
  <c r="I457" i="6"/>
  <c r="H457" i="6"/>
  <c r="G457" i="6"/>
  <c r="F457" i="6"/>
  <c r="E457" i="6"/>
  <c r="K456" i="6"/>
  <c r="J456" i="6"/>
  <c r="I456" i="6"/>
  <c r="H456" i="6"/>
  <c r="G456" i="6"/>
  <c r="F456" i="6"/>
  <c r="E456" i="6"/>
  <c r="K455" i="6"/>
  <c r="J455" i="6"/>
  <c r="I455" i="6"/>
  <c r="H455" i="6"/>
  <c r="G455" i="6"/>
  <c r="F455" i="6"/>
  <c r="E455" i="6"/>
  <c r="K454" i="6"/>
  <c r="J454" i="6"/>
  <c r="I454" i="6"/>
  <c r="H454" i="6"/>
  <c r="G454" i="6"/>
  <c r="F454" i="6"/>
  <c r="E454" i="6"/>
  <c r="K453" i="6"/>
  <c r="J453" i="6"/>
  <c r="I453" i="6"/>
  <c r="H453" i="6"/>
  <c r="G453" i="6"/>
  <c r="F453" i="6"/>
  <c r="E453" i="6"/>
  <c r="K452" i="6"/>
  <c r="J452" i="6"/>
  <c r="I452" i="6"/>
  <c r="H452" i="6"/>
  <c r="G452" i="6"/>
  <c r="F452" i="6"/>
  <c r="E452" i="6"/>
  <c r="K451" i="6"/>
  <c r="J451" i="6"/>
  <c r="I451" i="6"/>
  <c r="H451" i="6"/>
  <c r="G451" i="6"/>
  <c r="F451" i="6"/>
  <c r="E451" i="6"/>
  <c r="K450" i="6"/>
  <c r="J450" i="6"/>
  <c r="I450" i="6"/>
  <c r="H450" i="6"/>
  <c r="G450" i="6"/>
  <c r="F450" i="6"/>
  <c r="E450" i="6"/>
  <c r="K449" i="6"/>
  <c r="J449" i="6"/>
  <c r="I449" i="6"/>
  <c r="H449" i="6"/>
  <c r="G449" i="6"/>
  <c r="F449" i="6"/>
  <c r="E449" i="6"/>
  <c r="K448" i="6"/>
  <c r="J448" i="6"/>
  <c r="I448" i="6"/>
  <c r="H448" i="6"/>
  <c r="G448" i="6"/>
  <c r="F448" i="6"/>
  <c r="E448" i="6"/>
  <c r="K447" i="6"/>
  <c r="J447" i="6"/>
  <c r="I447" i="6"/>
  <c r="H447" i="6"/>
  <c r="G447" i="6"/>
  <c r="F447" i="6"/>
  <c r="E447" i="6"/>
  <c r="K446" i="6"/>
  <c r="J446" i="6"/>
  <c r="I446" i="6"/>
  <c r="H446" i="6"/>
  <c r="G446" i="6"/>
  <c r="F446" i="6"/>
  <c r="E446" i="6"/>
  <c r="K445" i="6"/>
  <c r="J445" i="6"/>
  <c r="I445" i="6"/>
  <c r="H445" i="6"/>
  <c r="G445" i="6"/>
  <c r="F445" i="6"/>
  <c r="E445" i="6"/>
  <c r="K444" i="6"/>
  <c r="J444" i="6"/>
  <c r="I444" i="6"/>
  <c r="H444" i="6"/>
  <c r="G444" i="6"/>
  <c r="F444" i="6"/>
  <c r="E444" i="6"/>
  <c r="K443" i="6"/>
  <c r="J443" i="6"/>
  <c r="I443" i="6"/>
  <c r="H443" i="6"/>
  <c r="G443" i="6"/>
  <c r="F443" i="6"/>
  <c r="E443" i="6"/>
  <c r="K442" i="6"/>
  <c r="J442" i="6"/>
  <c r="I442" i="6"/>
  <c r="H442" i="6"/>
  <c r="G442" i="6"/>
  <c r="F442" i="6"/>
  <c r="E442" i="6"/>
  <c r="K441" i="6"/>
  <c r="J441" i="6"/>
  <c r="I441" i="6"/>
  <c r="H441" i="6"/>
  <c r="G441" i="6"/>
  <c r="F441" i="6"/>
  <c r="E441" i="6"/>
  <c r="K440" i="6"/>
  <c r="J440" i="6"/>
  <c r="I440" i="6"/>
  <c r="H440" i="6"/>
  <c r="G440" i="6"/>
  <c r="F440" i="6"/>
  <c r="E440" i="6"/>
  <c r="K439" i="6"/>
  <c r="J439" i="6"/>
  <c r="I439" i="6"/>
  <c r="H439" i="6"/>
  <c r="G439" i="6"/>
  <c r="F439" i="6"/>
  <c r="E439" i="6"/>
  <c r="K438" i="6"/>
  <c r="J438" i="6"/>
  <c r="I438" i="6"/>
  <c r="H438" i="6"/>
  <c r="G438" i="6"/>
  <c r="F438" i="6"/>
  <c r="E438" i="6"/>
  <c r="K437" i="6"/>
  <c r="J437" i="6"/>
  <c r="I437" i="6"/>
  <c r="H437" i="6"/>
  <c r="G437" i="6"/>
  <c r="F437" i="6"/>
  <c r="E437" i="6"/>
  <c r="K436" i="6"/>
  <c r="J436" i="6"/>
  <c r="I436" i="6"/>
  <c r="H436" i="6"/>
  <c r="G436" i="6"/>
  <c r="F436" i="6"/>
  <c r="E436" i="6"/>
  <c r="K435" i="6"/>
  <c r="J435" i="6"/>
  <c r="I435" i="6"/>
  <c r="H435" i="6"/>
  <c r="G435" i="6"/>
  <c r="F435" i="6"/>
  <c r="E435" i="6"/>
  <c r="K434" i="6"/>
  <c r="J434" i="6"/>
  <c r="I434" i="6"/>
  <c r="H434" i="6"/>
  <c r="G434" i="6"/>
  <c r="F434" i="6"/>
  <c r="E434" i="6"/>
  <c r="K433" i="6"/>
  <c r="J433" i="6"/>
  <c r="I433" i="6"/>
  <c r="H433" i="6"/>
  <c r="G433" i="6"/>
  <c r="F433" i="6"/>
  <c r="E433" i="6"/>
  <c r="K432" i="6"/>
  <c r="J432" i="6"/>
  <c r="I432" i="6"/>
  <c r="H432" i="6"/>
  <c r="G432" i="6"/>
  <c r="F432" i="6"/>
  <c r="E432" i="6"/>
  <c r="K431" i="6"/>
  <c r="J431" i="6"/>
  <c r="I431" i="6"/>
  <c r="H431" i="6"/>
  <c r="G431" i="6"/>
  <c r="F431" i="6"/>
  <c r="E431" i="6"/>
  <c r="K430" i="6"/>
  <c r="J430" i="6"/>
  <c r="I430" i="6"/>
  <c r="H430" i="6"/>
  <c r="G430" i="6"/>
  <c r="F430" i="6"/>
  <c r="E430" i="6"/>
  <c r="K429" i="6"/>
  <c r="J429" i="6"/>
  <c r="I429" i="6"/>
  <c r="H429" i="6"/>
  <c r="G429" i="6"/>
  <c r="F429" i="6"/>
  <c r="E429" i="6"/>
  <c r="K428" i="6"/>
  <c r="J428" i="6"/>
  <c r="I428" i="6"/>
  <c r="H428" i="6"/>
  <c r="G428" i="6"/>
  <c r="F428" i="6"/>
  <c r="E428" i="6"/>
  <c r="K427" i="6"/>
  <c r="J427" i="6"/>
  <c r="I427" i="6"/>
  <c r="H427" i="6"/>
  <c r="G427" i="6"/>
  <c r="F427" i="6"/>
  <c r="E427" i="6"/>
  <c r="K426" i="6"/>
  <c r="J426" i="6"/>
  <c r="I426" i="6"/>
  <c r="H426" i="6"/>
  <c r="G426" i="6"/>
  <c r="F426" i="6"/>
  <c r="E426" i="6"/>
  <c r="K425" i="6"/>
  <c r="J425" i="6"/>
  <c r="I425" i="6"/>
  <c r="H425" i="6"/>
  <c r="G425" i="6"/>
  <c r="F425" i="6"/>
  <c r="E425" i="6"/>
  <c r="K424" i="6"/>
  <c r="J424" i="6"/>
  <c r="I424" i="6"/>
  <c r="H424" i="6"/>
  <c r="G424" i="6"/>
  <c r="F424" i="6"/>
  <c r="E424" i="6"/>
  <c r="K423" i="6"/>
  <c r="J423" i="6"/>
  <c r="I423" i="6"/>
  <c r="H423" i="6"/>
  <c r="G423" i="6"/>
  <c r="F423" i="6"/>
  <c r="E423" i="6"/>
  <c r="K422" i="6"/>
  <c r="J422" i="6"/>
  <c r="I422" i="6"/>
  <c r="H422" i="6"/>
  <c r="G422" i="6"/>
  <c r="F422" i="6"/>
  <c r="E422" i="6"/>
  <c r="K421" i="6"/>
  <c r="J421" i="6"/>
  <c r="I421" i="6"/>
  <c r="H421" i="6"/>
  <c r="G421" i="6"/>
  <c r="F421" i="6"/>
  <c r="E421" i="6"/>
  <c r="K420" i="6"/>
  <c r="J420" i="6"/>
  <c r="I420" i="6"/>
  <c r="H420" i="6"/>
  <c r="G420" i="6"/>
  <c r="F420" i="6"/>
  <c r="E420" i="6"/>
  <c r="K419" i="6"/>
  <c r="J419" i="6"/>
  <c r="I419" i="6"/>
  <c r="H419" i="6"/>
  <c r="G419" i="6"/>
  <c r="F419" i="6"/>
  <c r="E419" i="6"/>
  <c r="K418" i="6"/>
  <c r="J418" i="6"/>
  <c r="I418" i="6"/>
  <c r="H418" i="6"/>
  <c r="G418" i="6"/>
  <c r="F418" i="6"/>
  <c r="E418" i="6"/>
  <c r="K417" i="6"/>
  <c r="J417" i="6"/>
  <c r="I417" i="6"/>
  <c r="H417" i="6"/>
  <c r="G417" i="6"/>
  <c r="F417" i="6"/>
  <c r="E417" i="6"/>
  <c r="K416" i="6"/>
  <c r="J416" i="6"/>
  <c r="I416" i="6"/>
  <c r="H416" i="6"/>
  <c r="G416" i="6"/>
  <c r="F416" i="6"/>
  <c r="E416" i="6"/>
  <c r="K415" i="6"/>
  <c r="J415" i="6"/>
  <c r="I415" i="6"/>
  <c r="H415" i="6"/>
  <c r="G415" i="6"/>
  <c r="F415" i="6"/>
  <c r="E415" i="6"/>
  <c r="K414" i="6"/>
  <c r="J414" i="6"/>
  <c r="I414" i="6"/>
  <c r="H414" i="6"/>
  <c r="G414" i="6"/>
  <c r="F414" i="6"/>
  <c r="E414" i="6"/>
  <c r="K413" i="6"/>
  <c r="J413" i="6"/>
  <c r="I413" i="6"/>
  <c r="H413" i="6"/>
  <c r="G413" i="6"/>
  <c r="F413" i="6"/>
  <c r="E413" i="6"/>
  <c r="K412" i="6"/>
  <c r="J412" i="6"/>
  <c r="I412" i="6"/>
  <c r="H412" i="6"/>
  <c r="G412" i="6"/>
  <c r="F412" i="6"/>
  <c r="E412" i="6"/>
  <c r="K411" i="6"/>
  <c r="J411" i="6"/>
  <c r="I411" i="6"/>
  <c r="H411" i="6"/>
  <c r="G411" i="6"/>
  <c r="F411" i="6"/>
  <c r="E411" i="6"/>
  <c r="K410" i="6"/>
  <c r="J410" i="6"/>
  <c r="I410" i="6"/>
  <c r="H410" i="6"/>
  <c r="G410" i="6"/>
  <c r="F410" i="6"/>
  <c r="E410" i="6"/>
  <c r="K409" i="6"/>
  <c r="J409" i="6"/>
  <c r="I409" i="6"/>
  <c r="H409" i="6"/>
  <c r="G409" i="6"/>
  <c r="F409" i="6"/>
  <c r="E409" i="6"/>
  <c r="K408" i="6"/>
  <c r="J408" i="6"/>
  <c r="I408" i="6"/>
  <c r="H408" i="6"/>
  <c r="G408" i="6"/>
  <c r="F408" i="6"/>
  <c r="E408" i="6"/>
  <c r="K407" i="6"/>
  <c r="J407" i="6"/>
  <c r="I407" i="6"/>
  <c r="H407" i="6"/>
  <c r="G407" i="6"/>
  <c r="F407" i="6"/>
  <c r="E407" i="6"/>
  <c r="K406" i="6"/>
  <c r="J406" i="6"/>
  <c r="I406" i="6"/>
  <c r="H406" i="6"/>
  <c r="G406" i="6"/>
  <c r="F406" i="6"/>
  <c r="E406" i="6"/>
  <c r="K405" i="6"/>
  <c r="J405" i="6"/>
  <c r="I405" i="6"/>
  <c r="H405" i="6"/>
  <c r="G405" i="6"/>
  <c r="F405" i="6"/>
  <c r="E405" i="6"/>
  <c r="K404" i="6"/>
  <c r="J404" i="6"/>
  <c r="I404" i="6"/>
  <c r="H404" i="6"/>
  <c r="G404" i="6"/>
  <c r="F404" i="6"/>
  <c r="E404" i="6"/>
  <c r="K403" i="6"/>
  <c r="J403" i="6"/>
  <c r="I403" i="6"/>
  <c r="H403" i="6"/>
  <c r="G403" i="6"/>
  <c r="F403" i="6"/>
  <c r="E403" i="6"/>
  <c r="K402" i="6"/>
  <c r="J402" i="6"/>
  <c r="I402" i="6"/>
  <c r="H402" i="6"/>
  <c r="G402" i="6"/>
  <c r="F402" i="6"/>
  <c r="E402" i="6"/>
  <c r="K401" i="6"/>
  <c r="J401" i="6"/>
  <c r="I401" i="6"/>
  <c r="H401" i="6"/>
  <c r="G401" i="6"/>
  <c r="F401" i="6"/>
  <c r="E401" i="6"/>
  <c r="K400" i="6"/>
  <c r="J400" i="6"/>
  <c r="I400" i="6"/>
  <c r="H400" i="6"/>
  <c r="G400" i="6"/>
  <c r="F400" i="6"/>
  <c r="E400" i="6"/>
  <c r="K399" i="6"/>
  <c r="J399" i="6"/>
  <c r="I399" i="6"/>
  <c r="H399" i="6"/>
  <c r="G399" i="6"/>
  <c r="F399" i="6"/>
  <c r="E399" i="6"/>
  <c r="K398" i="6"/>
  <c r="J398" i="6"/>
  <c r="I398" i="6"/>
  <c r="H398" i="6"/>
  <c r="G398" i="6"/>
  <c r="F398" i="6"/>
  <c r="E398" i="6"/>
  <c r="K397" i="6"/>
  <c r="J397" i="6"/>
  <c r="I397" i="6"/>
  <c r="H397" i="6"/>
  <c r="G397" i="6"/>
  <c r="F397" i="6"/>
  <c r="E397" i="6"/>
  <c r="K396" i="6"/>
  <c r="J396" i="6"/>
  <c r="I396" i="6"/>
  <c r="H396" i="6"/>
  <c r="G396" i="6"/>
  <c r="F396" i="6"/>
  <c r="E396" i="6"/>
  <c r="K395" i="6"/>
  <c r="J395" i="6"/>
  <c r="I395" i="6"/>
  <c r="H395" i="6"/>
  <c r="G395" i="6"/>
  <c r="F395" i="6"/>
  <c r="E395" i="6"/>
  <c r="K394" i="6"/>
  <c r="J394" i="6"/>
  <c r="I394" i="6"/>
  <c r="H394" i="6"/>
  <c r="G394" i="6"/>
  <c r="F394" i="6"/>
  <c r="E394" i="6"/>
  <c r="K393" i="6"/>
  <c r="J393" i="6"/>
  <c r="I393" i="6"/>
  <c r="H393" i="6"/>
  <c r="G393" i="6"/>
  <c r="F393" i="6"/>
  <c r="E393" i="6"/>
  <c r="K392" i="6"/>
  <c r="J392" i="6"/>
  <c r="I392" i="6"/>
  <c r="H392" i="6"/>
  <c r="G392" i="6"/>
  <c r="F392" i="6"/>
  <c r="E392" i="6"/>
  <c r="K391" i="6"/>
  <c r="J391" i="6"/>
  <c r="I391" i="6"/>
  <c r="H391" i="6"/>
  <c r="G391" i="6"/>
  <c r="F391" i="6"/>
  <c r="E391" i="6"/>
  <c r="K390" i="6"/>
  <c r="J390" i="6"/>
  <c r="I390" i="6"/>
  <c r="H390" i="6"/>
  <c r="G390" i="6"/>
  <c r="F390" i="6"/>
  <c r="E390" i="6"/>
  <c r="K389" i="6"/>
  <c r="J389" i="6"/>
  <c r="I389" i="6"/>
  <c r="H389" i="6"/>
  <c r="G389" i="6"/>
  <c r="F389" i="6"/>
  <c r="E389" i="6"/>
  <c r="K388" i="6"/>
  <c r="J388" i="6"/>
  <c r="I388" i="6"/>
  <c r="H388" i="6"/>
  <c r="G388" i="6"/>
  <c r="F388" i="6"/>
  <c r="E388" i="6"/>
  <c r="K387" i="6"/>
  <c r="J387" i="6"/>
  <c r="I387" i="6"/>
  <c r="H387" i="6"/>
  <c r="G387" i="6"/>
  <c r="F387" i="6"/>
  <c r="E387" i="6"/>
  <c r="K386" i="6"/>
  <c r="J386" i="6"/>
  <c r="I386" i="6"/>
  <c r="H386" i="6"/>
  <c r="G386" i="6"/>
  <c r="F386" i="6"/>
  <c r="E386" i="6"/>
  <c r="K385" i="6"/>
  <c r="J385" i="6"/>
  <c r="I385" i="6"/>
  <c r="H385" i="6"/>
  <c r="G385" i="6"/>
  <c r="F385" i="6"/>
  <c r="E385" i="6"/>
  <c r="K384" i="6"/>
  <c r="J384" i="6"/>
  <c r="I384" i="6"/>
  <c r="H384" i="6"/>
  <c r="G384" i="6"/>
  <c r="F384" i="6"/>
  <c r="E384" i="6"/>
  <c r="K383" i="6"/>
  <c r="J383" i="6"/>
  <c r="I383" i="6"/>
  <c r="H383" i="6"/>
  <c r="G383" i="6"/>
  <c r="F383" i="6"/>
  <c r="E383" i="6"/>
  <c r="K382" i="6"/>
  <c r="J382" i="6"/>
  <c r="I382" i="6"/>
  <c r="H382" i="6"/>
  <c r="G382" i="6"/>
  <c r="F382" i="6"/>
  <c r="E382" i="6"/>
  <c r="K381" i="6"/>
  <c r="J381" i="6"/>
  <c r="I381" i="6"/>
  <c r="H381" i="6"/>
  <c r="G381" i="6"/>
  <c r="F381" i="6"/>
  <c r="E381" i="6"/>
  <c r="K380" i="6"/>
  <c r="J380" i="6"/>
  <c r="I380" i="6"/>
  <c r="H380" i="6"/>
  <c r="G380" i="6"/>
  <c r="F380" i="6"/>
  <c r="E380" i="6"/>
  <c r="K379" i="6"/>
  <c r="J379" i="6"/>
  <c r="I379" i="6"/>
  <c r="H379" i="6"/>
  <c r="G379" i="6"/>
  <c r="F379" i="6"/>
  <c r="E379" i="6"/>
  <c r="K378" i="6"/>
  <c r="J378" i="6"/>
  <c r="I378" i="6"/>
  <c r="H378" i="6"/>
  <c r="G378" i="6"/>
  <c r="F378" i="6"/>
  <c r="E378" i="6"/>
  <c r="K377" i="6"/>
  <c r="J377" i="6"/>
  <c r="I377" i="6"/>
  <c r="H377" i="6"/>
  <c r="G377" i="6"/>
  <c r="F377" i="6"/>
  <c r="E377" i="6"/>
  <c r="K376" i="6"/>
  <c r="J376" i="6"/>
  <c r="I376" i="6"/>
  <c r="H376" i="6"/>
  <c r="G376" i="6"/>
  <c r="F376" i="6"/>
  <c r="E376" i="6"/>
  <c r="K375" i="6"/>
  <c r="J375" i="6"/>
  <c r="I375" i="6"/>
  <c r="H375" i="6"/>
  <c r="G375" i="6"/>
  <c r="F375" i="6"/>
  <c r="E375" i="6"/>
  <c r="K374" i="6"/>
  <c r="J374" i="6"/>
  <c r="I374" i="6"/>
  <c r="H374" i="6"/>
  <c r="G374" i="6"/>
  <c r="F374" i="6"/>
  <c r="E374" i="6"/>
  <c r="K373" i="6"/>
  <c r="J373" i="6"/>
  <c r="I373" i="6"/>
  <c r="H373" i="6"/>
  <c r="G373" i="6"/>
  <c r="F373" i="6"/>
  <c r="E373" i="6"/>
  <c r="K372" i="6"/>
  <c r="J372" i="6"/>
  <c r="I372" i="6"/>
  <c r="H372" i="6"/>
  <c r="G372" i="6"/>
  <c r="F372" i="6"/>
  <c r="E372" i="6"/>
  <c r="K371" i="6"/>
  <c r="J371" i="6"/>
  <c r="I371" i="6"/>
  <c r="H371" i="6"/>
  <c r="G371" i="6"/>
  <c r="F371" i="6"/>
  <c r="E371" i="6"/>
  <c r="K370" i="6"/>
  <c r="J370" i="6"/>
  <c r="I370" i="6"/>
  <c r="H370" i="6"/>
  <c r="G370" i="6"/>
  <c r="F370" i="6"/>
  <c r="E370" i="6"/>
  <c r="K369" i="6"/>
  <c r="J369" i="6"/>
  <c r="I369" i="6"/>
  <c r="H369" i="6"/>
  <c r="G369" i="6"/>
  <c r="F369" i="6"/>
  <c r="E369" i="6"/>
  <c r="K368" i="6"/>
  <c r="J368" i="6"/>
  <c r="I368" i="6"/>
  <c r="H368" i="6"/>
  <c r="G368" i="6"/>
  <c r="F368" i="6"/>
  <c r="E368" i="6"/>
  <c r="K367" i="6"/>
  <c r="J367" i="6"/>
  <c r="I367" i="6"/>
  <c r="H367" i="6"/>
  <c r="G367" i="6"/>
  <c r="F367" i="6"/>
  <c r="E367" i="6"/>
  <c r="K366" i="6"/>
  <c r="J366" i="6"/>
  <c r="I366" i="6"/>
  <c r="H366" i="6"/>
  <c r="G366" i="6"/>
  <c r="F366" i="6"/>
  <c r="E366" i="6"/>
  <c r="K365" i="6"/>
  <c r="J365" i="6"/>
  <c r="I365" i="6"/>
  <c r="H365" i="6"/>
  <c r="G365" i="6"/>
  <c r="F365" i="6"/>
  <c r="E365" i="6"/>
  <c r="K364" i="6"/>
  <c r="J364" i="6"/>
  <c r="I364" i="6"/>
  <c r="H364" i="6"/>
  <c r="G364" i="6"/>
  <c r="F364" i="6"/>
  <c r="E364" i="6"/>
  <c r="K363" i="6"/>
  <c r="J363" i="6"/>
  <c r="I363" i="6"/>
  <c r="H363" i="6"/>
  <c r="G363" i="6"/>
  <c r="F363" i="6"/>
  <c r="E363" i="6"/>
  <c r="K362" i="6"/>
  <c r="J362" i="6"/>
  <c r="I362" i="6"/>
  <c r="H362" i="6"/>
  <c r="G362" i="6"/>
  <c r="F362" i="6"/>
  <c r="E362" i="6"/>
  <c r="K361" i="6"/>
  <c r="J361" i="6"/>
  <c r="I361" i="6"/>
  <c r="H361" i="6"/>
  <c r="G361" i="6"/>
  <c r="F361" i="6"/>
  <c r="E361" i="6"/>
  <c r="K360" i="6"/>
  <c r="J360" i="6"/>
  <c r="I360" i="6"/>
  <c r="H360" i="6"/>
  <c r="G360" i="6"/>
  <c r="F360" i="6"/>
  <c r="E360" i="6"/>
  <c r="K359" i="6"/>
  <c r="J359" i="6"/>
  <c r="I359" i="6"/>
  <c r="H359" i="6"/>
  <c r="G359" i="6"/>
  <c r="F359" i="6"/>
  <c r="E359" i="6"/>
  <c r="K358" i="6"/>
  <c r="J358" i="6"/>
  <c r="I358" i="6"/>
  <c r="H358" i="6"/>
  <c r="G358" i="6"/>
  <c r="F358" i="6"/>
  <c r="E358" i="6"/>
  <c r="K357" i="6"/>
  <c r="J357" i="6"/>
  <c r="I357" i="6"/>
  <c r="H357" i="6"/>
  <c r="G357" i="6"/>
  <c r="F357" i="6"/>
  <c r="E357" i="6"/>
  <c r="K356" i="6"/>
  <c r="J356" i="6"/>
  <c r="I356" i="6"/>
  <c r="H356" i="6"/>
  <c r="G356" i="6"/>
  <c r="F356" i="6"/>
  <c r="E356" i="6"/>
  <c r="K355" i="6"/>
  <c r="J355" i="6"/>
  <c r="I355" i="6"/>
  <c r="H355" i="6"/>
  <c r="G355" i="6"/>
  <c r="F355" i="6"/>
  <c r="E355" i="6"/>
  <c r="K354" i="6"/>
  <c r="J354" i="6"/>
  <c r="I354" i="6"/>
  <c r="H354" i="6"/>
  <c r="G354" i="6"/>
  <c r="F354" i="6"/>
  <c r="E354" i="6"/>
  <c r="K353" i="6"/>
  <c r="J353" i="6"/>
  <c r="I353" i="6"/>
  <c r="H353" i="6"/>
  <c r="G353" i="6"/>
  <c r="F353" i="6"/>
  <c r="E353" i="6"/>
  <c r="K352" i="6"/>
  <c r="J352" i="6"/>
  <c r="I352" i="6"/>
  <c r="H352" i="6"/>
  <c r="G352" i="6"/>
  <c r="F352" i="6"/>
  <c r="E352" i="6"/>
  <c r="K351" i="6"/>
  <c r="J351" i="6"/>
  <c r="I351" i="6"/>
  <c r="H351" i="6"/>
  <c r="G351" i="6"/>
  <c r="F351" i="6"/>
  <c r="E351" i="6"/>
  <c r="K350" i="6"/>
  <c r="J350" i="6"/>
  <c r="I350" i="6"/>
  <c r="H350" i="6"/>
  <c r="G350" i="6"/>
  <c r="F350" i="6"/>
  <c r="E350" i="6"/>
  <c r="K349" i="6"/>
  <c r="J349" i="6"/>
  <c r="I349" i="6"/>
  <c r="H349" i="6"/>
  <c r="G349" i="6"/>
  <c r="F349" i="6"/>
  <c r="E349" i="6"/>
  <c r="K348" i="6"/>
  <c r="J348" i="6"/>
  <c r="I348" i="6"/>
  <c r="H348" i="6"/>
  <c r="G348" i="6"/>
  <c r="F348" i="6"/>
  <c r="E348" i="6"/>
  <c r="K347" i="6"/>
  <c r="J347" i="6"/>
  <c r="I347" i="6"/>
  <c r="H347" i="6"/>
  <c r="G347" i="6"/>
  <c r="F347" i="6"/>
  <c r="E347" i="6"/>
  <c r="K346" i="6"/>
  <c r="J346" i="6"/>
  <c r="I346" i="6"/>
  <c r="H346" i="6"/>
  <c r="G346" i="6"/>
  <c r="F346" i="6"/>
  <c r="E346" i="6"/>
  <c r="K345" i="6"/>
  <c r="J345" i="6"/>
  <c r="I345" i="6"/>
  <c r="H345" i="6"/>
  <c r="G345" i="6"/>
  <c r="F345" i="6"/>
  <c r="E345" i="6"/>
  <c r="K344" i="6"/>
  <c r="J344" i="6"/>
  <c r="I344" i="6"/>
  <c r="H344" i="6"/>
  <c r="G344" i="6"/>
  <c r="F344" i="6"/>
  <c r="E344" i="6"/>
  <c r="K343" i="6"/>
  <c r="J343" i="6"/>
  <c r="I343" i="6"/>
  <c r="H343" i="6"/>
  <c r="G343" i="6"/>
  <c r="F343" i="6"/>
  <c r="E343" i="6"/>
  <c r="K342" i="6"/>
  <c r="J342" i="6"/>
  <c r="I342" i="6"/>
  <c r="H342" i="6"/>
  <c r="G342" i="6"/>
  <c r="F342" i="6"/>
  <c r="E342" i="6"/>
  <c r="K341" i="6"/>
  <c r="J341" i="6"/>
  <c r="I341" i="6"/>
  <c r="H341" i="6"/>
  <c r="G341" i="6"/>
  <c r="F341" i="6"/>
  <c r="E341" i="6"/>
  <c r="K340" i="6"/>
  <c r="J340" i="6"/>
  <c r="I340" i="6"/>
  <c r="H340" i="6"/>
  <c r="G340" i="6"/>
  <c r="F340" i="6"/>
  <c r="E340" i="6"/>
  <c r="K339" i="6"/>
  <c r="J339" i="6"/>
  <c r="I339" i="6"/>
  <c r="H339" i="6"/>
  <c r="G339" i="6"/>
  <c r="F339" i="6"/>
  <c r="E339" i="6"/>
  <c r="K338" i="6"/>
  <c r="J338" i="6"/>
  <c r="I338" i="6"/>
  <c r="H338" i="6"/>
  <c r="G338" i="6"/>
  <c r="F338" i="6"/>
  <c r="E338" i="6"/>
  <c r="K337" i="6"/>
  <c r="J337" i="6"/>
  <c r="I337" i="6"/>
  <c r="H337" i="6"/>
  <c r="G337" i="6"/>
  <c r="F337" i="6"/>
  <c r="E337" i="6"/>
  <c r="K336" i="6"/>
  <c r="J336" i="6"/>
  <c r="I336" i="6"/>
  <c r="H336" i="6"/>
  <c r="G336" i="6"/>
  <c r="F336" i="6"/>
  <c r="E336" i="6"/>
  <c r="K335" i="6"/>
  <c r="J335" i="6"/>
  <c r="I335" i="6"/>
  <c r="H335" i="6"/>
  <c r="G335" i="6"/>
  <c r="F335" i="6"/>
  <c r="E335" i="6"/>
  <c r="K334" i="6"/>
  <c r="J334" i="6"/>
  <c r="I334" i="6"/>
  <c r="H334" i="6"/>
  <c r="G334" i="6"/>
  <c r="F334" i="6"/>
  <c r="E334" i="6"/>
  <c r="K333" i="6"/>
  <c r="J333" i="6"/>
  <c r="I333" i="6"/>
  <c r="H333" i="6"/>
  <c r="G333" i="6"/>
  <c r="F333" i="6"/>
  <c r="E333" i="6"/>
  <c r="K332" i="6"/>
  <c r="J332" i="6"/>
  <c r="I332" i="6"/>
  <c r="H332" i="6"/>
  <c r="G332" i="6"/>
  <c r="F332" i="6"/>
  <c r="E332" i="6"/>
  <c r="K331" i="6"/>
  <c r="J331" i="6"/>
  <c r="I331" i="6"/>
  <c r="H331" i="6"/>
  <c r="G331" i="6"/>
  <c r="F331" i="6"/>
  <c r="E331" i="6"/>
  <c r="K330" i="6"/>
  <c r="J330" i="6"/>
  <c r="I330" i="6"/>
  <c r="H330" i="6"/>
  <c r="G330" i="6"/>
  <c r="F330" i="6"/>
  <c r="E330" i="6"/>
  <c r="K329" i="6"/>
  <c r="J329" i="6"/>
  <c r="I329" i="6"/>
  <c r="H329" i="6"/>
  <c r="G329" i="6"/>
  <c r="F329" i="6"/>
  <c r="E329" i="6"/>
  <c r="K328" i="6"/>
  <c r="J328" i="6"/>
  <c r="I328" i="6"/>
  <c r="H328" i="6"/>
  <c r="G328" i="6"/>
  <c r="F328" i="6"/>
  <c r="E328" i="6"/>
  <c r="K327" i="6"/>
  <c r="J327" i="6"/>
  <c r="I327" i="6"/>
  <c r="H327" i="6"/>
  <c r="G327" i="6"/>
  <c r="F327" i="6"/>
  <c r="E327" i="6"/>
  <c r="K326" i="6"/>
  <c r="J326" i="6"/>
  <c r="I326" i="6"/>
  <c r="H326" i="6"/>
  <c r="G326" i="6"/>
  <c r="F326" i="6"/>
  <c r="E326" i="6"/>
  <c r="K325" i="6"/>
  <c r="J325" i="6"/>
  <c r="I325" i="6"/>
  <c r="H325" i="6"/>
  <c r="G325" i="6"/>
  <c r="F325" i="6"/>
  <c r="E325" i="6"/>
  <c r="K324" i="6"/>
  <c r="J324" i="6"/>
  <c r="I324" i="6"/>
  <c r="H324" i="6"/>
  <c r="G324" i="6"/>
  <c r="F324" i="6"/>
  <c r="E324" i="6"/>
  <c r="K323" i="6"/>
  <c r="J323" i="6"/>
  <c r="I323" i="6"/>
  <c r="H323" i="6"/>
  <c r="G323" i="6"/>
  <c r="F323" i="6"/>
  <c r="E323" i="6"/>
  <c r="K322" i="6"/>
  <c r="J322" i="6"/>
  <c r="I322" i="6"/>
  <c r="H322" i="6"/>
  <c r="G322" i="6"/>
  <c r="F322" i="6"/>
  <c r="E322" i="6"/>
  <c r="K321" i="6"/>
  <c r="J321" i="6"/>
  <c r="I321" i="6"/>
  <c r="H321" i="6"/>
  <c r="G321" i="6"/>
  <c r="F321" i="6"/>
  <c r="E321" i="6"/>
  <c r="K320" i="6"/>
  <c r="J320" i="6"/>
  <c r="I320" i="6"/>
  <c r="H320" i="6"/>
  <c r="G320" i="6"/>
  <c r="F320" i="6"/>
  <c r="E320" i="6"/>
  <c r="K319" i="6"/>
  <c r="J319" i="6"/>
  <c r="I319" i="6"/>
  <c r="H319" i="6"/>
  <c r="G319" i="6"/>
  <c r="F319" i="6"/>
  <c r="E319" i="6"/>
  <c r="K318" i="6"/>
  <c r="J318" i="6"/>
  <c r="I318" i="6"/>
  <c r="H318" i="6"/>
  <c r="G318" i="6"/>
  <c r="F318" i="6"/>
  <c r="E318" i="6"/>
  <c r="K317" i="6"/>
  <c r="J317" i="6"/>
  <c r="I317" i="6"/>
  <c r="H317" i="6"/>
  <c r="G317" i="6"/>
  <c r="F317" i="6"/>
  <c r="E317" i="6"/>
  <c r="K316" i="6"/>
  <c r="J316" i="6"/>
  <c r="I316" i="6"/>
  <c r="H316" i="6"/>
  <c r="G316" i="6"/>
  <c r="F316" i="6"/>
  <c r="E316" i="6"/>
  <c r="K315" i="6"/>
  <c r="J315" i="6"/>
  <c r="I315" i="6"/>
  <c r="H315" i="6"/>
  <c r="G315" i="6"/>
  <c r="F315" i="6"/>
  <c r="E315" i="6"/>
  <c r="K314" i="6"/>
  <c r="J314" i="6"/>
  <c r="I314" i="6"/>
  <c r="H314" i="6"/>
  <c r="G314" i="6"/>
  <c r="F314" i="6"/>
  <c r="E314" i="6"/>
  <c r="K313" i="6"/>
  <c r="J313" i="6"/>
  <c r="I313" i="6"/>
  <c r="H313" i="6"/>
  <c r="G313" i="6"/>
  <c r="F313" i="6"/>
  <c r="E313" i="6"/>
  <c r="K312" i="6"/>
  <c r="J312" i="6"/>
  <c r="I312" i="6"/>
  <c r="H312" i="6"/>
  <c r="G312" i="6"/>
  <c r="F312" i="6"/>
  <c r="E312" i="6"/>
  <c r="K311" i="6"/>
  <c r="J311" i="6"/>
  <c r="I311" i="6"/>
  <c r="H311" i="6"/>
  <c r="G311" i="6"/>
  <c r="F311" i="6"/>
  <c r="E311" i="6"/>
  <c r="K310" i="6"/>
  <c r="J310" i="6"/>
  <c r="I310" i="6"/>
  <c r="H310" i="6"/>
  <c r="G310" i="6"/>
  <c r="F310" i="6"/>
  <c r="E310" i="6"/>
  <c r="K309" i="6"/>
  <c r="J309" i="6"/>
  <c r="I309" i="6"/>
  <c r="H309" i="6"/>
  <c r="G309" i="6"/>
  <c r="F309" i="6"/>
  <c r="E309" i="6"/>
  <c r="K308" i="6"/>
  <c r="J308" i="6"/>
  <c r="I308" i="6"/>
  <c r="H308" i="6"/>
  <c r="G308" i="6"/>
  <c r="F308" i="6"/>
  <c r="E308" i="6"/>
  <c r="K307" i="6"/>
  <c r="J307" i="6"/>
  <c r="I307" i="6"/>
  <c r="H307" i="6"/>
  <c r="G307" i="6"/>
  <c r="F307" i="6"/>
  <c r="E307" i="6"/>
  <c r="K306" i="6"/>
  <c r="J306" i="6"/>
  <c r="I306" i="6"/>
  <c r="H306" i="6"/>
  <c r="G306" i="6"/>
  <c r="F306" i="6"/>
  <c r="E306" i="6"/>
  <c r="K305" i="6"/>
  <c r="J305" i="6"/>
  <c r="I305" i="6"/>
  <c r="H305" i="6"/>
  <c r="G305" i="6"/>
  <c r="F305" i="6"/>
  <c r="E305" i="6"/>
  <c r="K304" i="6"/>
  <c r="J304" i="6"/>
  <c r="I304" i="6"/>
  <c r="H304" i="6"/>
  <c r="G304" i="6"/>
  <c r="F304" i="6"/>
  <c r="E304" i="6"/>
  <c r="K303" i="6"/>
  <c r="J303" i="6"/>
  <c r="I303" i="6"/>
  <c r="H303" i="6"/>
  <c r="G303" i="6"/>
  <c r="F303" i="6"/>
  <c r="E303" i="6"/>
  <c r="K302" i="6"/>
  <c r="J302" i="6"/>
  <c r="I302" i="6"/>
  <c r="H302" i="6"/>
  <c r="G302" i="6"/>
  <c r="F302" i="6"/>
  <c r="E302" i="6"/>
  <c r="K301" i="6"/>
  <c r="J301" i="6"/>
  <c r="I301" i="6"/>
  <c r="H301" i="6"/>
  <c r="G301" i="6"/>
  <c r="F301" i="6"/>
  <c r="E301" i="6"/>
  <c r="K300" i="6"/>
  <c r="J300" i="6"/>
  <c r="I300" i="6"/>
  <c r="H300" i="6"/>
  <c r="G300" i="6"/>
  <c r="F300" i="6"/>
  <c r="E300" i="6"/>
  <c r="K299" i="6"/>
  <c r="J299" i="6"/>
  <c r="I299" i="6"/>
  <c r="H299" i="6"/>
  <c r="G299" i="6"/>
  <c r="F299" i="6"/>
  <c r="E299" i="6"/>
  <c r="K298" i="6"/>
  <c r="J298" i="6"/>
  <c r="I298" i="6"/>
  <c r="H298" i="6"/>
  <c r="G298" i="6"/>
  <c r="F298" i="6"/>
  <c r="E298" i="6"/>
  <c r="K297" i="6"/>
  <c r="J297" i="6"/>
  <c r="I297" i="6"/>
  <c r="H297" i="6"/>
  <c r="G297" i="6"/>
  <c r="F297" i="6"/>
  <c r="E297" i="6"/>
  <c r="K296" i="6"/>
  <c r="J296" i="6"/>
  <c r="I296" i="6"/>
  <c r="H296" i="6"/>
  <c r="G296" i="6"/>
  <c r="F296" i="6"/>
  <c r="E296" i="6"/>
  <c r="K295" i="6"/>
  <c r="J295" i="6"/>
  <c r="I295" i="6"/>
  <c r="H295" i="6"/>
  <c r="G295" i="6"/>
  <c r="F295" i="6"/>
  <c r="E295" i="6"/>
  <c r="K294" i="6"/>
  <c r="J294" i="6"/>
  <c r="I294" i="6"/>
  <c r="H294" i="6"/>
  <c r="G294" i="6"/>
  <c r="F294" i="6"/>
  <c r="E294" i="6"/>
  <c r="K293" i="6"/>
  <c r="J293" i="6"/>
  <c r="I293" i="6"/>
  <c r="H293" i="6"/>
  <c r="G293" i="6"/>
  <c r="F293" i="6"/>
  <c r="E293" i="6"/>
  <c r="K292" i="6"/>
  <c r="J292" i="6"/>
  <c r="I292" i="6"/>
  <c r="H292" i="6"/>
  <c r="G292" i="6"/>
  <c r="F292" i="6"/>
  <c r="E292" i="6"/>
  <c r="K291" i="6"/>
  <c r="J291" i="6"/>
  <c r="I291" i="6"/>
  <c r="H291" i="6"/>
  <c r="G291" i="6"/>
  <c r="F291" i="6"/>
  <c r="E291" i="6"/>
  <c r="K290" i="6"/>
  <c r="J290" i="6"/>
  <c r="I290" i="6"/>
  <c r="H290" i="6"/>
  <c r="G290" i="6"/>
  <c r="F290" i="6"/>
  <c r="E290" i="6"/>
  <c r="K289" i="6"/>
  <c r="J289" i="6"/>
  <c r="I289" i="6"/>
  <c r="H289" i="6"/>
  <c r="G289" i="6"/>
  <c r="F289" i="6"/>
  <c r="E289" i="6"/>
  <c r="K288" i="6"/>
  <c r="J288" i="6"/>
  <c r="I288" i="6"/>
  <c r="H288" i="6"/>
  <c r="G288" i="6"/>
  <c r="F288" i="6"/>
  <c r="E288" i="6"/>
  <c r="K287" i="6"/>
  <c r="J287" i="6"/>
  <c r="I287" i="6"/>
  <c r="H287" i="6"/>
  <c r="G287" i="6"/>
  <c r="F287" i="6"/>
  <c r="E287" i="6"/>
  <c r="K286" i="6"/>
  <c r="J286" i="6"/>
  <c r="I286" i="6"/>
  <c r="H286" i="6"/>
  <c r="G286" i="6"/>
  <c r="F286" i="6"/>
  <c r="E286" i="6"/>
  <c r="K285" i="6"/>
  <c r="J285" i="6"/>
  <c r="I285" i="6"/>
  <c r="H285" i="6"/>
  <c r="G285" i="6"/>
  <c r="F285" i="6"/>
  <c r="E285" i="6"/>
  <c r="K284" i="6"/>
  <c r="J284" i="6"/>
  <c r="I284" i="6"/>
  <c r="H284" i="6"/>
  <c r="G284" i="6"/>
  <c r="F284" i="6"/>
  <c r="E284" i="6"/>
  <c r="K283" i="6"/>
  <c r="J283" i="6"/>
  <c r="I283" i="6"/>
  <c r="H283" i="6"/>
  <c r="G283" i="6"/>
  <c r="F283" i="6"/>
  <c r="E283" i="6"/>
  <c r="K282" i="6"/>
  <c r="J282" i="6"/>
  <c r="I282" i="6"/>
  <c r="H282" i="6"/>
  <c r="G282" i="6"/>
  <c r="F282" i="6"/>
  <c r="E282" i="6"/>
  <c r="K281" i="6"/>
  <c r="J281" i="6"/>
  <c r="I281" i="6"/>
  <c r="H281" i="6"/>
  <c r="G281" i="6"/>
  <c r="F281" i="6"/>
  <c r="E281" i="6"/>
  <c r="K280" i="6"/>
  <c r="J280" i="6"/>
  <c r="I280" i="6"/>
  <c r="H280" i="6"/>
  <c r="G280" i="6"/>
  <c r="F280" i="6"/>
  <c r="E280" i="6"/>
  <c r="K279" i="6"/>
  <c r="J279" i="6"/>
  <c r="I279" i="6"/>
  <c r="H279" i="6"/>
  <c r="G279" i="6"/>
  <c r="F279" i="6"/>
  <c r="E279" i="6"/>
  <c r="K278" i="6"/>
  <c r="J278" i="6"/>
  <c r="I278" i="6"/>
  <c r="H278" i="6"/>
  <c r="G278" i="6"/>
  <c r="F278" i="6"/>
  <c r="E278" i="6"/>
  <c r="K277" i="6"/>
  <c r="J277" i="6"/>
  <c r="I277" i="6"/>
  <c r="H277" i="6"/>
  <c r="G277" i="6"/>
  <c r="F277" i="6"/>
  <c r="E277" i="6"/>
  <c r="K276" i="6"/>
  <c r="J276" i="6"/>
  <c r="I276" i="6"/>
  <c r="H276" i="6"/>
  <c r="G276" i="6"/>
  <c r="F276" i="6"/>
  <c r="E276" i="6"/>
  <c r="K275" i="6"/>
  <c r="J275" i="6"/>
  <c r="I275" i="6"/>
  <c r="H275" i="6"/>
  <c r="G275" i="6"/>
  <c r="F275" i="6"/>
  <c r="E275" i="6"/>
  <c r="K274" i="6"/>
  <c r="J274" i="6"/>
  <c r="I274" i="6"/>
  <c r="H274" i="6"/>
  <c r="G274" i="6"/>
  <c r="F274" i="6"/>
  <c r="E274" i="6"/>
  <c r="K273" i="6"/>
  <c r="J273" i="6"/>
  <c r="I273" i="6"/>
  <c r="H273" i="6"/>
  <c r="G273" i="6"/>
  <c r="F273" i="6"/>
  <c r="E273" i="6"/>
  <c r="K272" i="6"/>
  <c r="J272" i="6"/>
  <c r="I272" i="6"/>
  <c r="H272" i="6"/>
  <c r="G272" i="6"/>
  <c r="F272" i="6"/>
  <c r="E272" i="6"/>
  <c r="K271" i="6"/>
  <c r="J271" i="6"/>
  <c r="I271" i="6"/>
  <c r="H271" i="6"/>
  <c r="G271" i="6"/>
  <c r="F271" i="6"/>
  <c r="E271" i="6"/>
  <c r="K270" i="6"/>
  <c r="J270" i="6"/>
  <c r="I270" i="6"/>
  <c r="H270" i="6"/>
  <c r="G270" i="6"/>
  <c r="F270" i="6"/>
  <c r="E270" i="6"/>
  <c r="K269" i="6"/>
  <c r="J269" i="6"/>
  <c r="I269" i="6"/>
  <c r="H269" i="6"/>
  <c r="G269" i="6"/>
  <c r="F269" i="6"/>
  <c r="E269" i="6"/>
  <c r="K268" i="6"/>
  <c r="J268" i="6"/>
  <c r="I268" i="6"/>
  <c r="H268" i="6"/>
  <c r="G268" i="6"/>
  <c r="F268" i="6"/>
  <c r="E268" i="6"/>
  <c r="K267" i="6"/>
  <c r="J267" i="6"/>
  <c r="I267" i="6"/>
  <c r="H267" i="6"/>
  <c r="G267" i="6"/>
  <c r="F267" i="6"/>
  <c r="E267" i="6"/>
  <c r="K266" i="6"/>
  <c r="J266" i="6"/>
  <c r="I266" i="6"/>
  <c r="H266" i="6"/>
  <c r="G266" i="6"/>
  <c r="F266" i="6"/>
  <c r="E266" i="6"/>
  <c r="K265" i="6"/>
  <c r="J265" i="6"/>
  <c r="I265" i="6"/>
  <c r="H265" i="6"/>
  <c r="G265" i="6"/>
  <c r="F265" i="6"/>
  <c r="E265" i="6"/>
  <c r="K264" i="6"/>
  <c r="J264" i="6"/>
  <c r="I264" i="6"/>
  <c r="H264" i="6"/>
  <c r="G264" i="6"/>
  <c r="F264" i="6"/>
  <c r="E264" i="6"/>
  <c r="K263" i="6"/>
  <c r="J263" i="6"/>
  <c r="I263" i="6"/>
  <c r="H263" i="6"/>
  <c r="G263" i="6"/>
  <c r="F263" i="6"/>
  <c r="E263" i="6"/>
  <c r="K262" i="6"/>
  <c r="J262" i="6"/>
  <c r="I262" i="6"/>
  <c r="H262" i="6"/>
  <c r="G262" i="6"/>
  <c r="F262" i="6"/>
  <c r="E262" i="6"/>
  <c r="K261" i="6"/>
  <c r="J261" i="6"/>
  <c r="I261" i="6"/>
  <c r="H261" i="6"/>
  <c r="G261" i="6"/>
  <c r="F261" i="6"/>
  <c r="E261" i="6"/>
  <c r="K260" i="6"/>
  <c r="J260" i="6"/>
  <c r="I260" i="6"/>
  <c r="H260" i="6"/>
  <c r="G260" i="6"/>
  <c r="F260" i="6"/>
  <c r="E260" i="6"/>
  <c r="K259" i="6"/>
  <c r="J259" i="6"/>
  <c r="I259" i="6"/>
  <c r="H259" i="6"/>
  <c r="G259" i="6"/>
  <c r="F259" i="6"/>
  <c r="E259" i="6"/>
  <c r="K258" i="6"/>
  <c r="J258" i="6"/>
  <c r="I258" i="6"/>
  <c r="H258" i="6"/>
  <c r="G258" i="6"/>
  <c r="F258" i="6"/>
  <c r="E258" i="6"/>
  <c r="K257" i="6"/>
  <c r="J257" i="6"/>
  <c r="I257" i="6"/>
  <c r="H257" i="6"/>
  <c r="G257" i="6"/>
  <c r="F257" i="6"/>
  <c r="E257" i="6"/>
  <c r="K256" i="6"/>
  <c r="J256" i="6"/>
  <c r="I256" i="6"/>
  <c r="H256" i="6"/>
  <c r="G256" i="6"/>
  <c r="F256" i="6"/>
  <c r="E256" i="6"/>
  <c r="K255" i="6"/>
  <c r="J255" i="6"/>
  <c r="I255" i="6"/>
  <c r="H255" i="6"/>
  <c r="G255" i="6"/>
  <c r="F255" i="6"/>
  <c r="E255" i="6"/>
  <c r="K254" i="6"/>
  <c r="J254" i="6"/>
  <c r="I254" i="6"/>
  <c r="H254" i="6"/>
  <c r="G254" i="6"/>
  <c r="F254" i="6"/>
  <c r="E254" i="6"/>
  <c r="K253" i="6"/>
  <c r="J253" i="6"/>
  <c r="I253" i="6"/>
  <c r="H253" i="6"/>
  <c r="G253" i="6"/>
  <c r="F253" i="6"/>
  <c r="E253" i="6"/>
  <c r="K252" i="6"/>
  <c r="J252" i="6"/>
  <c r="I252" i="6"/>
  <c r="H252" i="6"/>
  <c r="G252" i="6"/>
  <c r="F252" i="6"/>
  <c r="E252" i="6"/>
  <c r="K251" i="6"/>
  <c r="J251" i="6"/>
  <c r="I251" i="6"/>
  <c r="H251" i="6"/>
  <c r="G251" i="6"/>
  <c r="F251" i="6"/>
  <c r="E251" i="6"/>
  <c r="K250" i="6"/>
  <c r="J250" i="6"/>
  <c r="I250" i="6"/>
  <c r="H250" i="6"/>
  <c r="G250" i="6"/>
  <c r="F250" i="6"/>
  <c r="E250" i="6"/>
  <c r="K249" i="6"/>
  <c r="J249" i="6"/>
  <c r="I249" i="6"/>
  <c r="H249" i="6"/>
  <c r="G249" i="6"/>
  <c r="F249" i="6"/>
  <c r="E249" i="6"/>
  <c r="K248" i="6"/>
  <c r="J248" i="6"/>
  <c r="I248" i="6"/>
  <c r="H248" i="6"/>
  <c r="G248" i="6"/>
  <c r="F248" i="6"/>
  <c r="E248" i="6"/>
  <c r="K247" i="6"/>
  <c r="J247" i="6"/>
  <c r="I247" i="6"/>
  <c r="H247" i="6"/>
  <c r="G247" i="6"/>
  <c r="F247" i="6"/>
  <c r="E247" i="6"/>
  <c r="K246" i="6"/>
  <c r="J246" i="6"/>
  <c r="I246" i="6"/>
  <c r="H246" i="6"/>
  <c r="G246" i="6"/>
  <c r="F246" i="6"/>
  <c r="E246" i="6"/>
  <c r="K245" i="6"/>
  <c r="J245" i="6"/>
  <c r="I245" i="6"/>
  <c r="H245" i="6"/>
  <c r="G245" i="6"/>
  <c r="F245" i="6"/>
  <c r="E245" i="6"/>
  <c r="K244" i="6"/>
  <c r="J244" i="6"/>
  <c r="I244" i="6"/>
  <c r="H244" i="6"/>
  <c r="G244" i="6"/>
  <c r="F244" i="6"/>
  <c r="E244" i="6"/>
  <c r="K243" i="6"/>
  <c r="J243" i="6"/>
  <c r="I243" i="6"/>
  <c r="H243" i="6"/>
  <c r="G243" i="6"/>
  <c r="F243" i="6"/>
  <c r="E243" i="6"/>
  <c r="K242" i="6"/>
  <c r="J242" i="6"/>
  <c r="I242" i="6"/>
  <c r="H242" i="6"/>
  <c r="G242" i="6"/>
  <c r="F242" i="6"/>
  <c r="E242" i="6"/>
  <c r="K241" i="6"/>
  <c r="J241" i="6"/>
  <c r="I241" i="6"/>
  <c r="H241" i="6"/>
  <c r="G241" i="6"/>
  <c r="F241" i="6"/>
  <c r="E241" i="6"/>
  <c r="K240" i="6"/>
  <c r="J240" i="6"/>
  <c r="I240" i="6"/>
  <c r="H240" i="6"/>
  <c r="G240" i="6"/>
  <c r="F240" i="6"/>
  <c r="E240" i="6"/>
  <c r="K239" i="6"/>
  <c r="J239" i="6"/>
  <c r="I239" i="6"/>
  <c r="H239" i="6"/>
  <c r="G239" i="6"/>
  <c r="F239" i="6"/>
  <c r="E239" i="6"/>
  <c r="K238" i="6"/>
  <c r="J238" i="6"/>
  <c r="I238" i="6"/>
  <c r="H238" i="6"/>
  <c r="G238" i="6"/>
  <c r="F238" i="6"/>
  <c r="E238" i="6"/>
  <c r="K237" i="6"/>
  <c r="J237" i="6"/>
  <c r="I237" i="6"/>
  <c r="H237" i="6"/>
  <c r="G237" i="6"/>
  <c r="F237" i="6"/>
  <c r="E237" i="6"/>
  <c r="K236" i="6"/>
  <c r="J236" i="6"/>
  <c r="I236" i="6"/>
  <c r="H236" i="6"/>
  <c r="G236" i="6"/>
  <c r="F236" i="6"/>
  <c r="E236" i="6"/>
  <c r="K235" i="6"/>
  <c r="J235" i="6"/>
  <c r="I235" i="6"/>
  <c r="H235" i="6"/>
  <c r="G235" i="6"/>
  <c r="F235" i="6"/>
  <c r="E235" i="6"/>
  <c r="K234" i="6"/>
  <c r="J234" i="6"/>
  <c r="I234" i="6"/>
  <c r="H234" i="6"/>
  <c r="G234" i="6"/>
  <c r="F234" i="6"/>
  <c r="E234" i="6"/>
  <c r="K233" i="6"/>
  <c r="J233" i="6"/>
  <c r="I233" i="6"/>
  <c r="H233" i="6"/>
  <c r="G233" i="6"/>
  <c r="F233" i="6"/>
  <c r="E233" i="6"/>
  <c r="K232" i="6"/>
  <c r="J232" i="6"/>
  <c r="I232" i="6"/>
  <c r="H232" i="6"/>
  <c r="G232" i="6"/>
  <c r="F232" i="6"/>
  <c r="E232" i="6"/>
  <c r="K231" i="6"/>
  <c r="J231" i="6"/>
  <c r="I231" i="6"/>
  <c r="H231" i="6"/>
  <c r="G231" i="6"/>
  <c r="F231" i="6"/>
  <c r="E231" i="6"/>
  <c r="K230" i="6"/>
  <c r="J230" i="6"/>
  <c r="I230" i="6"/>
  <c r="H230" i="6"/>
  <c r="G230" i="6"/>
  <c r="F230" i="6"/>
  <c r="E230" i="6"/>
  <c r="K229" i="6"/>
  <c r="J229" i="6"/>
  <c r="I229" i="6"/>
  <c r="H229" i="6"/>
  <c r="G229" i="6"/>
  <c r="F229" i="6"/>
  <c r="E229" i="6"/>
  <c r="K228" i="6"/>
  <c r="J228" i="6"/>
  <c r="I228" i="6"/>
  <c r="H228" i="6"/>
  <c r="G228" i="6"/>
  <c r="F228" i="6"/>
  <c r="E228" i="6"/>
  <c r="K227" i="6"/>
  <c r="J227" i="6"/>
  <c r="I227" i="6"/>
  <c r="H227" i="6"/>
  <c r="G227" i="6"/>
  <c r="F227" i="6"/>
  <c r="E227" i="6"/>
  <c r="K226" i="6"/>
  <c r="J226" i="6"/>
  <c r="I226" i="6"/>
  <c r="H226" i="6"/>
  <c r="G226" i="6"/>
  <c r="F226" i="6"/>
  <c r="E226" i="6"/>
  <c r="K225" i="6"/>
  <c r="J225" i="6"/>
  <c r="I225" i="6"/>
  <c r="H225" i="6"/>
  <c r="G225" i="6"/>
  <c r="F225" i="6"/>
  <c r="E225" i="6"/>
  <c r="K224" i="6"/>
  <c r="J224" i="6"/>
  <c r="I224" i="6"/>
  <c r="H224" i="6"/>
  <c r="G224" i="6"/>
  <c r="F224" i="6"/>
  <c r="E224" i="6"/>
  <c r="K223" i="6"/>
  <c r="J223" i="6"/>
  <c r="I223" i="6"/>
  <c r="H223" i="6"/>
  <c r="G223" i="6"/>
  <c r="F223" i="6"/>
  <c r="E223" i="6"/>
  <c r="K222" i="6"/>
  <c r="J222" i="6"/>
  <c r="I222" i="6"/>
  <c r="H222" i="6"/>
  <c r="G222" i="6"/>
  <c r="F222" i="6"/>
  <c r="E222" i="6"/>
  <c r="K221" i="6"/>
  <c r="J221" i="6"/>
  <c r="I221" i="6"/>
  <c r="H221" i="6"/>
  <c r="G221" i="6"/>
  <c r="F221" i="6"/>
  <c r="E221" i="6"/>
  <c r="K220" i="6"/>
  <c r="J220" i="6"/>
  <c r="I220" i="6"/>
  <c r="H220" i="6"/>
  <c r="G220" i="6"/>
  <c r="F220" i="6"/>
  <c r="E220" i="6"/>
  <c r="K219" i="6"/>
  <c r="J219" i="6"/>
  <c r="I219" i="6"/>
  <c r="H219" i="6"/>
  <c r="G219" i="6"/>
  <c r="F219" i="6"/>
  <c r="E219" i="6"/>
  <c r="K218" i="6"/>
  <c r="J218" i="6"/>
  <c r="I218" i="6"/>
  <c r="H218" i="6"/>
  <c r="G218" i="6"/>
  <c r="F218" i="6"/>
  <c r="E218" i="6"/>
  <c r="K217" i="6"/>
  <c r="J217" i="6"/>
  <c r="I217" i="6"/>
  <c r="H217" i="6"/>
  <c r="G217" i="6"/>
  <c r="F217" i="6"/>
  <c r="E217" i="6"/>
  <c r="K216" i="6"/>
  <c r="J216" i="6"/>
  <c r="I216" i="6"/>
  <c r="H216" i="6"/>
  <c r="G216" i="6"/>
  <c r="F216" i="6"/>
  <c r="E216" i="6"/>
  <c r="K215" i="6"/>
  <c r="J215" i="6"/>
  <c r="I215" i="6"/>
  <c r="H215" i="6"/>
  <c r="G215" i="6"/>
  <c r="F215" i="6"/>
  <c r="E215" i="6"/>
  <c r="K214" i="6"/>
  <c r="J214" i="6"/>
  <c r="I214" i="6"/>
  <c r="H214" i="6"/>
  <c r="G214" i="6"/>
  <c r="F214" i="6"/>
  <c r="E214" i="6"/>
  <c r="K213" i="6"/>
  <c r="J213" i="6"/>
  <c r="I213" i="6"/>
  <c r="H213" i="6"/>
  <c r="G213" i="6"/>
  <c r="F213" i="6"/>
  <c r="E213" i="6"/>
  <c r="K212" i="6"/>
  <c r="J212" i="6"/>
  <c r="I212" i="6"/>
  <c r="H212" i="6"/>
  <c r="G212" i="6"/>
  <c r="F212" i="6"/>
  <c r="E212" i="6"/>
  <c r="K211" i="6"/>
  <c r="J211" i="6"/>
  <c r="I211" i="6"/>
  <c r="H211" i="6"/>
  <c r="G211" i="6"/>
  <c r="F211" i="6"/>
  <c r="E211" i="6"/>
  <c r="K210" i="6"/>
  <c r="J210" i="6"/>
  <c r="I210" i="6"/>
  <c r="H210" i="6"/>
  <c r="G210" i="6"/>
  <c r="F210" i="6"/>
  <c r="E210" i="6"/>
  <c r="K209" i="6"/>
  <c r="J209" i="6"/>
  <c r="I209" i="6"/>
  <c r="H209" i="6"/>
  <c r="G209" i="6"/>
  <c r="F209" i="6"/>
  <c r="E209" i="6"/>
  <c r="K208" i="6"/>
  <c r="J208" i="6"/>
  <c r="I208" i="6"/>
  <c r="H208" i="6"/>
  <c r="G208" i="6"/>
  <c r="F208" i="6"/>
  <c r="E208" i="6"/>
  <c r="K207" i="6"/>
  <c r="J207" i="6"/>
  <c r="I207" i="6"/>
  <c r="H207" i="6"/>
  <c r="G207" i="6"/>
  <c r="F207" i="6"/>
  <c r="E207" i="6"/>
  <c r="K206" i="6"/>
  <c r="J206" i="6"/>
  <c r="I206" i="6"/>
  <c r="H206" i="6"/>
  <c r="G206" i="6"/>
  <c r="F206" i="6"/>
  <c r="E206" i="6"/>
  <c r="K205" i="6"/>
  <c r="J205" i="6"/>
  <c r="I205" i="6"/>
  <c r="H205" i="6"/>
  <c r="G205" i="6"/>
  <c r="F205" i="6"/>
  <c r="E205" i="6"/>
  <c r="K204" i="6"/>
  <c r="J204" i="6"/>
  <c r="I204" i="6"/>
  <c r="H204" i="6"/>
  <c r="G204" i="6"/>
  <c r="F204" i="6"/>
  <c r="E204" i="6"/>
  <c r="K203" i="6"/>
  <c r="J203" i="6"/>
  <c r="I203" i="6"/>
  <c r="H203" i="6"/>
  <c r="G203" i="6"/>
  <c r="F203" i="6"/>
  <c r="E203" i="6"/>
  <c r="K202" i="6"/>
  <c r="J202" i="6"/>
  <c r="I202" i="6"/>
  <c r="H202" i="6"/>
  <c r="G202" i="6"/>
  <c r="F202" i="6"/>
  <c r="E202" i="6"/>
  <c r="K201" i="6"/>
  <c r="J201" i="6"/>
  <c r="I201" i="6"/>
  <c r="H201" i="6"/>
  <c r="G201" i="6"/>
  <c r="F201" i="6"/>
  <c r="E201" i="6"/>
  <c r="K200" i="6"/>
  <c r="J200" i="6"/>
  <c r="I200" i="6"/>
  <c r="H200" i="6"/>
  <c r="G200" i="6"/>
  <c r="F200" i="6"/>
  <c r="E200" i="6"/>
  <c r="K199" i="6"/>
  <c r="J199" i="6"/>
  <c r="I199" i="6"/>
  <c r="H199" i="6"/>
  <c r="G199" i="6"/>
  <c r="F199" i="6"/>
  <c r="E199" i="6"/>
  <c r="K198" i="6"/>
  <c r="J198" i="6"/>
  <c r="I198" i="6"/>
  <c r="H198" i="6"/>
  <c r="G198" i="6"/>
  <c r="F198" i="6"/>
  <c r="E198" i="6"/>
  <c r="K197" i="6"/>
  <c r="J197" i="6"/>
  <c r="I197" i="6"/>
  <c r="H197" i="6"/>
  <c r="G197" i="6"/>
  <c r="F197" i="6"/>
  <c r="E197" i="6"/>
  <c r="K196" i="6"/>
  <c r="J196" i="6"/>
  <c r="I196" i="6"/>
  <c r="H196" i="6"/>
  <c r="G196" i="6"/>
  <c r="F196" i="6"/>
  <c r="E196" i="6"/>
  <c r="K195" i="6"/>
  <c r="J195" i="6"/>
  <c r="I195" i="6"/>
  <c r="H195" i="6"/>
  <c r="G195" i="6"/>
  <c r="F195" i="6"/>
  <c r="E195" i="6"/>
  <c r="K194" i="6"/>
  <c r="J194" i="6"/>
  <c r="I194" i="6"/>
  <c r="H194" i="6"/>
  <c r="G194" i="6"/>
  <c r="F194" i="6"/>
  <c r="E194" i="6"/>
  <c r="K193" i="6"/>
  <c r="J193" i="6"/>
  <c r="I193" i="6"/>
  <c r="H193" i="6"/>
  <c r="G193" i="6"/>
  <c r="F193" i="6"/>
  <c r="E193" i="6"/>
  <c r="K192" i="6"/>
  <c r="J192" i="6"/>
  <c r="I192" i="6"/>
  <c r="H192" i="6"/>
  <c r="G192" i="6"/>
  <c r="F192" i="6"/>
  <c r="E192" i="6"/>
  <c r="K191" i="6"/>
  <c r="J191" i="6"/>
  <c r="I191" i="6"/>
  <c r="H191" i="6"/>
  <c r="G191" i="6"/>
  <c r="F191" i="6"/>
  <c r="E191" i="6"/>
  <c r="K190" i="6"/>
  <c r="J190" i="6"/>
  <c r="I190" i="6"/>
  <c r="H190" i="6"/>
  <c r="G190" i="6"/>
  <c r="F190" i="6"/>
  <c r="E190" i="6"/>
  <c r="K189" i="6"/>
  <c r="J189" i="6"/>
  <c r="I189" i="6"/>
  <c r="H189" i="6"/>
  <c r="G189" i="6"/>
  <c r="F189" i="6"/>
  <c r="E189" i="6"/>
  <c r="K188" i="6"/>
  <c r="J188" i="6"/>
  <c r="I188" i="6"/>
  <c r="H188" i="6"/>
  <c r="G188" i="6"/>
  <c r="F188" i="6"/>
  <c r="E188" i="6"/>
  <c r="K187" i="6"/>
  <c r="J187" i="6"/>
  <c r="I187" i="6"/>
  <c r="H187" i="6"/>
  <c r="G187" i="6"/>
  <c r="F187" i="6"/>
  <c r="E187" i="6"/>
  <c r="K186" i="6"/>
  <c r="J186" i="6"/>
  <c r="I186" i="6"/>
  <c r="H186" i="6"/>
  <c r="G186" i="6"/>
  <c r="F186" i="6"/>
  <c r="E186" i="6"/>
  <c r="K185" i="6"/>
  <c r="J185" i="6"/>
  <c r="I185" i="6"/>
  <c r="H185" i="6"/>
  <c r="G185" i="6"/>
  <c r="F185" i="6"/>
  <c r="E185" i="6"/>
  <c r="K184" i="6"/>
  <c r="J184" i="6"/>
  <c r="I184" i="6"/>
  <c r="H184" i="6"/>
  <c r="G184" i="6"/>
  <c r="F184" i="6"/>
  <c r="E184" i="6"/>
  <c r="K183" i="6"/>
  <c r="J183" i="6"/>
  <c r="I183" i="6"/>
  <c r="H183" i="6"/>
  <c r="G183" i="6"/>
  <c r="F183" i="6"/>
  <c r="E183" i="6"/>
  <c r="K182" i="6"/>
  <c r="J182" i="6"/>
  <c r="I182" i="6"/>
  <c r="H182" i="6"/>
  <c r="G182" i="6"/>
  <c r="F182" i="6"/>
  <c r="E182" i="6"/>
  <c r="K181" i="6"/>
  <c r="J181" i="6"/>
  <c r="I181" i="6"/>
  <c r="H181" i="6"/>
  <c r="G181" i="6"/>
  <c r="F181" i="6"/>
  <c r="E181" i="6"/>
  <c r="K180" i="6"/>
  <c r="J180" i="6"/>
  <c r="I180" i="6"/>
  <c r="H180" i="6"/>
  <c r="G180" i="6"/>
  <c r="F180" i="6"/>
  <c r="E180" i="6"/>
  <c r="K179" i="6"/>
  <c r="J179" i="6"/>
  <c r="I179" i="6"/>
  <c r="H179" i="6"/>
  <c r="G179" i="6"/>
  <c r="F179" i="6"/>
  <c r="E179" i="6"/>
  <c r="K178" i="6"/>
  <c r="J178" i="6"/>
  <c r="I178" i="6"/>
  <c r="H178" i="6"/>
  <c r="G178" i="6"/>
  <c r="F178" i="6"/>
  <c r="E178" i="6"/>
  <c r="K177" i="6"/>
  <c r="J177" i="6"/>
  <c r="I177" i="6"/>
  <c r="H177" i="6"/>
  <c r="G177" i="6"/>
  <c r="F177" i="6"/>
  <c r="E177" i="6"/>
  <c r="K176" i="6"/>
  <c r="J176" i="6"/>
  <c r="I176" i="6"/>
  <c r="H176" i="6"/>
  <c r="G176" i="6"/>
  <c r="F176" i="6"/>
  <c r="E176" i="6"/>
  <c r="K175" i="6"/>
  <c r="J175" i="6"/>
  <c r="I175" i="6"/>
  <c r="H175" i="6"/>
  <c r="G175" i="6"/>
  <c r="F175" i="6"/>
  <c r="E175" i="6"/>
  <c r="K174" i="6"/>
  <c r="J174" i="6"/>
  <c r="I174" i="6"/>
  <c r="H174" i="6"/>
  <c r="G174" i="6"/>
  <c r="F174" i="6"/>
  <c r="E174" i="6"/>
  <c r="K173" i="6"/>
  <c r="J173" i="6"/>
  <c r="I173" i="6"/>
  <c r="H173" i="6"/>
  <c r="G173" i="6"/>
  <c r="F173" i="6"/>
  <c r="E173" i="6"/>
  <c r="K172" i="6"/>
  <c r="J172" i="6"/>
  <c r="I172" i="6"/>
  <c r="H172" i="6"/>
  <c r="G172" i="6"/>
  <c r="F172" i="6"/>
  <c r="E172" i="6"/>
  <c r="K171" i="6"/>
  <c r="J171" i="6"/>
  <c r="I171" i="6"/>
  <c r="H171" i="6"/>
  <c r="G171" i="6"/>
  <c r="F171" i="6"/>
  <c r="E171" i="6"/>
  <c r="K170" i="6"/>
  <c r="J170" i="6"/>
  <c r="I170" i="6"/>
  <c r="H170" i="6"/>
  <c r="G170" i="6"/>
  <c r="F170" i="6"/>
  <c r="E170" i="6"/>
  <c r="K169" i="6"/>
  <c r="J169" i="6"/>
  <c r="I169" i="6"/>
  <c r="H169" i="6"/>
  <c r="G169" i="6"/>
  <c r="F169" i="6"/>
  <c r="E169" i="6"/>
  <c r="K168" i="6"/>
  <c r="J168" i="6"/>
  <c r="I168" i="6"/>
  <c r="H168" i="6"/>
  <c r="G168" i="6"/>
  <c r="F168" i="6"/>
  <c r="E168" i="6"/>
  <c r="K167" i="6"/>
  <c r="J167" i="6"/>
  <c r="I167" i="6"/>
  <c r="H167" i="6"/>
  <c r="G167" i="6"/>
  <c r="F167" i="6"/>
  <c r="E167" i="6"/>
  <c r="K166" i="6"/>
  <c r="J166" i="6"/>
  <c r="I166" i="6"/>
  <c r="H166" i="6"/>
  <c r="G166" i="6"/>
  <c r="F166" i="6"/>
  <c r="E166" i="6"/>
  <c r="K165" i="6"/>
  <c r="J165" i="6"/>
  <c r="I165" i="6"/>
  <c r="H165" i="6"/>
  <c r="G165" i="6"/>
  <c r="F165" i="6"/>
  <c r="E165" i="6"/>
  <c r="K164" i="6"/>
  <c r="J164" i="6"/>
  <c r="I164" i="6"/>
  <c r="H164" i="6"/>
  <c r="G164" i="6"/>
  <c r="F164" i="6"/>
  <c r="E164" i="6"/>
  <c r="K163" i="6"/>
  <c r="J163" i="6"/>
  <c r="I163" i="6"/>
  <c r="H163" i="6"/>
  <c r="G163" i="6"/>
  <c r="F163" i="6"/>
  <c r="E163" i="6"/>
  <c r="K162" i="6"/>
  <c r="J162" i="6"/>
  <c r="I162" i="6"/>
  <c r="H162" i="6"/>
  <c r="G162" i="6"/>
  <c r="F162" i="6"/>
  <c r="E162" i="6"/>
  <c r="K161" i="6"/>
  <c r="J161" i="6"/>
  <c r="I161" i="6"/>
  <c r="H161" i="6"/>
  <c r="G161" i="6"/>
  <c r="F161" i="6"/>
  <c r="E161" i="6"/>
  <c r="K160" i="6"/>
  <c r="J160" i="6"/>
  <c r="I160" i="6"/>
  <c r="H160" i="6"/>
  <c r="G160" i="6"/>
  <c r="F160" i="6"/>
  <c r="E160" i="6"/>
  <c r="K159" i="6"/>
  <c r="J159" i="6"/>
  <c r="I159" i="6"/>
  <c r="H159" i="6"/>
  <c r="G159" i="6"/>
  <c r="F159" i="6"/>
  <c r="E159" i="6"/>
  <c r="K158" i="6"/>
  <c r="J158" i="6"/>
  <c r="I158" i="6"/>
  <c r="H158" i="6"/>
  <c r="G158" i="6"/>
  <c r="F158" i="6"/>
  <c r="E158" i="6"/>
  <c r="K157" i="6"/>
  <c r="J157" i="6"/>
  <c r="I157" i="6"/>
  <c r="H157" i="6"/>
  <c r="G157" i="6"/>
  <c r="F157" i="6"/>
  <c r="E157" i="6"/>
  <c r="K156" i="6"/>
  <c r="J156" i="6"/>
  <c r="I156" i="6"/>
  <c r="H156" i="6"/>
  <c r="G156" i="6"/>
  <c r="F156" i="6"/>
  <c r="E156" i="6"/>
  <c r="K155" i="6"/>
  <c r="J155" i="6"/>
  <c r="I155" i="6"/>
  <c r="H155" i="6"/>
  <c r="G155" i="6"/>
  <c r="F155" i="6"/>
  <c r="E155" i="6"/>
  <c r="K154" i="6"/>
  <c r="J154" i="6"/>
  <c r="I154" i="6"/>
  <c r="H154" i="6"/>
  <c r="G154" i="6"/>
  <c r="F154" i="6"/>
  <c r="E154" i="6"/>
  <c r="K153" i="6"/>
  <c r="J153" i="6"/>
  <c r="I153" i="6"/>
  <c r="H153" i="6"/>
  <c r="G153" i="6"/>
  <c r="F153" i="6"/>
  <c r="E153" i="6"/>
  <c r="K152" i="6"/>
  <c r="J152" i="6"/>
  <c r="I152" i="6"/>
  <c r="H152" i="6"/>
  <c r="G152" i="6"/>
  <c r="F152" i="6"/>
  <c r="E152" i="6"/>
  <c r="K151" i="6"/>
  <c r="J151" i="6"/>
  <c r="I151" i="6"/>
  <c r="H151" i="6"/>
  <c r="G151" i="6"/>
  <c r="F151" i="6"/>
  <c r="E151" i="6"/>
  <c r="K150" i="6"/>
  <c r="J150" i="6"/>
  <c r="I150" i="6"/>
  <c r="H150" i="6"/>
  <c r="G150" i="6"/>
  <c r="F150" i="6"/>
  <c r="E150" i="6"/>
  <c r="K149" i="6"/>
  <c r="J149" i="6"/>
  <c r="I149" i="6"/>
  <c r="H149" i="6"/>
  <c r="G149" i="6"/>
  <c r="F149" i="6"/>
  <c r="E149" i="6"/>
  <c r="K148" i="6"/>
  <c r="J148" i="6"/>
  <c r="I148" i="6"/>
  <c r="H148" i="6"/>
  <c r="G148" i="6"/>
  <c r="F148" i="6"/>
  <c r="E148" i="6"/>
  <c r="K147" i="6"/>
  <c r="J147" i="6"/>
  <c r="I147" i="6"/>
  <c r="H147" i="6"/>
  <c r="G147" i="6"/>
  <c r="F147" i="6"/>
  <c r="E147" i="6"/>
  <c r="K146" i="6"/>
  <c r="J146" i="6"/>
  <c r="I146" i="6"/>
  <c r="H146" i="6"/>
  <c r="G146" i="6"/>
  <c r="F146" i="6"/>
  <c r="E146" i="6"/>
  <c r="K145" i="6"/>
  <c r="J145" i="6"/>
  <c r="I145" i="6"/>
  <c r="H145" i="6"/>
  <c r="G145" i="6"/>
  <c r="F145" i="6"/>
  <c r="E145" i="6"/>
  <c r="K144" i="6"/>
  <c r="J144" i="6"/>
  <c r="I144" i="6"/>
  <c r="H144" i="6"/>
  <c r="G144" i="6"/>
  <c r="F144" i="6"/>
  <c r="E144" i="6"/>
  <c r="K143" i="6"/>
  <c r="J143" i="6"/>
  <c r="I143" i="6"/>
  <c r="H143" i="6"/>
  <c r="G143" i="6"/>
  <c r="F143" i="6"/>
  <c r="E143" i="6"/>
  <c r="K142" i="6"/>
  <c r="J142" i="6"/>
  <c r="I142" i="6"/>
  <c r="H142" i="6"/>
  <c r="G142" i="6"/>
  <c r="F142" i="6"/>
  <c r="E142" i="6"/>
  <c r="K141" i="6"/>
  <c r="J141" i="6"/>
  <c r="I141" i="6"/>
  <c r="H141" i="6"/>
  <c r="G141" i="6"/>
  <c r="F141" i="6"/>
  <c r="E141" i="6"/>
  <c r="K140" i="6"/>
  <c r="J140" i="6"/>
  <c r="I140" i="6"/>
  <c r="H140" i="6"/>
  <c r="G140" i="6"/>
  <c r="F140" i="6"/>
  <c r="E140" i="6"/>
  <c r="K139" i="6"/>
  <c r="J139" i="6"/>
  <c r="I139" i="6"/>
  <c r="H139" i="6"/>
  <c r="G139" i="6"/>
  <c r="F139" i="6"/>
  <c r="E139" i="6"/>
  <c r="K138" i="6"/>
  <c r="J138" i="6"/>
  <c r="I138" i="6"/>
  <c r="H138" i="6"/>
  <c r="G138" i="6"/>
  <c r="F138" i="6"/>
  <c r="E138" i="6"/>
  <c r="K137" i="6"/>
  <c r="J137" i="6"/>
  <c r="I137" i="6"/>
  <c r="H137" i="6"/>
  <c r="G137" i="6"/>
  <c r="F137" i="6"/>
  <c r="E137" i="6"/>
  <c r="K136" i="6"/>
  <c r="J136" i="6"/>
  <c r="I136" i="6"/>
  <c r="H136" i="6"/>
  <c r="G136" i="6"/>
  <c r="F136" i="6"/>
  <c r="E136" i="6"/>
  <c r="K135" i="6"/>
  <c r="J135" i="6"/>
  <c r="I135" i="6"/>
  <c r="H135" i="6"/>
  <c r="G135" i="6"/>
  <c r="F135" i="6"/>
  <c r="E135" i="6"/>
  <c r="K134" i="6"/>
  <c r="J134" i="6"/>
  <c r="I134" i="6"/>
  <c r="H134" i="6"/>
  <c r="G134" i="6"/>
  <c r="F134" i="6"/>
  <c r="E134" i="6"/>
  <c r="K133" i="6"/>
  <c r="J133" i="6"/>
  <c r="I133" i="6"/>
  <c r="H133" i="6"/>
  <c r="G133" i="6"/>
  <c r="F133" i="6"/>
  <c r="E133" i="6"/>
  <c r="K132" i="6"/>
  <c r="J132" i="6"/>
  <c r="I132" i="6"/>
  <c r="H132" i="6"/>
  <c r="G132" i="6"/>
  <c r="F132" i="6"/>
  <c r="E132" i="6"/>
  <c r="K131" i="6"/>
  <c r="J131" i="6"/>
  <c r="I131" i="6"/>
  <c r="H131" i="6"/>
  <c r="G131" i="6"/>
  <c r="F131" i="6"/>
  <c r="E131" i="6"/>
  <c r="K130" i="6"/>
  <c r="J130" i="6"/>
  <c r="I130" i="6"/>
  <c r="H130" i="6"/>
  <c r="G130" i="6"/>
  <c r="F130" i="6"/>
  <c r="E130" i="6"/>
  <c r="K129" i="6"/>
  <c r="J129" i="6"/>
  <c r="I129" i="6"/>
  <c r="H129" i="6"/>
  <c r="G129" i="6"/>
  <c r="F129" i="6"/>
  <c r="E129" i="6"/>
  <c r="K128" i="6"/>
  <c r="J128" i="6"/>
  <c r="I128" i="6"/>
  <c r="H128" i="6"/>
  <c r="G128" i="6"/>
  <c r="F128" i="6"/>
  <c r="E128" i="6"/>
  <c r="K127" i="6"/>
  <c r="J127" i="6"/>
  <c r="I127" i="6"/>
  <c r="H127" i="6"/>
  <c r="G127" i="6"/>
  <c r="F127" i="6"/>
  <c r="E127" i="6"/>
  <c r="K126" i="6"/>
  <c r="J126" i="6"/>
  <c r="I126" i="6"/>
  <c r="H126" i="6"/>
  <c r="G126" i="6"/>
  <c r="F126" i="6"/>
  <c r="E126" i="6"/>
  <c r="K125" i="6"/>
  <c r="J125" i="6"/>
  <c r="I125" i="6"/>
  <c r="H125" i="6"/>
  <c r="G125" i="6"/>
  <c r="F125" i="6"/>
  <c r="E125" i="6"/>
  <c r="K124" i="6"/>
  <c r="J124" i="6"/>
  <c r="I124" i="6"/>
  <c r="H124" i="6"/>
  <c r="G124" i="6"/>
  <c r="F124" i="6"/>
  <c r="E124" i="6"/>
  <c r="K123" i="6"/>
  <c r="J123" i="6"/>
  <c r="I123" i="6"/>
  <c r="H123" i="6"/>
  <c r="G123" i="6"/>
  <c r="F123" i="6"/>
  <c r="E123" i="6"/>
  <c r="K122" i="6"/>
  <c r="J122" i="6"/>
  <c r="I122" i="6"/>
  <c r="H122" i="6"/>
  <c r="G122" i="6"/>
  <c r="F122" i="6"/>
  <c r="E122" i="6"/>
  <c r="K121" i="6"/>
  <c r="J121" i="6"/>
  <c r="I121" i="6"/>
  <c r="H121" i="6"/>
  <c r="G121" i="6"/>
  <c r="F121" i="6"/>
  <c r="E121" i="6"/>
  <c r="K120" i="6"/>
  <c r="J120" i="6"/>
  <c r="I120" i="6"/>
  <c r="H120" i="6"/>
  <c r="G120" i="6"/>
  <c r="F120" i="6"/>
  <c r="E120" i="6"/>
  <c r="K119" i="6"/>
  <c r="J119" i="6"/>
  <c r="I119" i="6"/>
  <c r="H119" i="6"/>
  <c r="G119" i="6"/>
  <c r="F119" i="6"/>
  <c r="E119" i="6"/>
  <c r="K118" i="6"/>
  <c r="J118" i="6"/>
  <c r="I118" i="6"/>
  <c r="H118" i="6"/>
  <c r="G118" i="6"/>
  <c r="F118" i="6"/>
  <c r="E118" i="6"/>
  <c r="K117" i="6"/>
  <c r="J117" i="6"/>
  <c r="I117" i="6"/>
  <c r="H117" i="6"/>
  <c r="G117" i="6"/>
  <c r="F117" i="6"/>
  <c r="E117" i="6"/>
  <c r="K116" i="6"/>
  <c r="J116" i="6"/>
  <c r="I116" i="6"/>
  <c r="H116" i="6"/>
  <c r="G116" i="6"/>
  <c r="F116" i="6"/>
  <c r="E116" i="6"/>
  <c r="K115" i="6"/>
  <c r="J115" i="6"/>
  <c r="I115" i="6"/>
  <c r="H115" i="6"/>
  <c r="G115" i="6"/>
  <c r="F115" i="6"/>
  <c r="E115" i="6"/>
  <c r="K114" i="6"/>
  <c r="J114" i="6"/>
  <c r="I114" i="6"/>
  <c r="H114" i="6"/>
  <c r="G114" i="6"/>
  <c r="F114" i="6"/>
  <c r="E114" i="6"/>
  <c r="K113" i="6"/>
  <c r="J113" i="6"/>
  <c r="I113" i="6"/>
  <c r="H113" i="6"/>
  <c r="G113" i="6"/>
  <c r="F113" i="6"/>
  <c r="E113" i="6"/>
  <c r="K112" i="6"/>
  <c r="J112" i="6"/>
  <c r="I112" i="6"/>
  <c r="H112" i="6"/>
  <c r="G112" i="6"/>
  <c r="F112" i="6"/>
  <c r="E112" i="6"/>
  <c r="K111" i="6"/>
  <c r="J111" i="6"/>
  <c r="I111" i="6"/>
  <c r="H111" i="6"/>
  <c r="G111" i="6"/>
  <c r="F111" i="6"/>
  <c r="E111" i="6"/>
  <c r="K110" i="6"/>
  <c r="J110" i="6"/>
  <c r="I110" i="6"/>
  <c r="H110" i="6"/>
  <c r="G110" i="6"/>
  <c r="F110" i="6"/>
  <c r="E110" i="6"/>
  <c r="K109" i="6"/>
  <c r="J109" i="6"/>
  <c r="I109" i="6"/>
  <c r="H109" i="6"/>
  <c r="G109" i="6"/>
  <c r="F109" i="6"/>
  <c r="E109" i="6"/>
  <c r="K108" i="6"/>
  <c r="J108" i="6"/>
  <c r="I108" i="6"/>
  <c r="H108" i="6"/>
  <c r="G108" i="6"/>
  <c r="F108" i="6"/>
  <c r="E108" i="6"/>
  <c r="K107" i="6"/>
  <c r="J107" i="6"/>
  <c r="I107" i="6"/>
  <c r="H107" i="6"/>
  <c r="G107" i="6"/>
  <c r="F107" i="6"/>
  <c r="E107" i="6"/>
  <c r="K106" i="6"/>
  <c r="J106" i="6"/>
  <c r="I106" i="6"/>
  <c r="H106" i="6"/>
  <c r="G106" i="6"/>
  <c r="F106" i="6"/>
  <c r="E106" i="6"/>
  <c r="K105" i="6"/>
  <c r="J105" i="6"/>
  <c r="I105" i="6"/>
  <c r="H105" i="6"/>
  <c r="G105" i="6"/>
  <c r="F105" i="6"/>
  <c r="E105" i="6"/>
  <c r="K104" i="6"/>
  <c r="J104" i="6"/>
  <c r="I104" i="6"/>
  <c r="H104" i="6"/>
  <c r="G104" i="6"/>
  <c r="F104" i="6"/>
  <c r="E104" i="6"/>
  <c r="K103" i="6"/>
  <c r="J103" i="6"/>
  <c r="I103" i="6"/>
  <c r="H103" i="6"/>
  <c r="G103" i="6"/>
  <c r="F103" i="6"/>
  <c r="E103" i="6"/>
  <c r="K102" i="6"/>
  <c r="J102" i="6"/>
  <c r="I102" i="6"/>
  <c r="H102" i="6"/>
  <c r="G102" i="6"/>
  <c r="F102" i="6"/>
  <c r="E102" i="6"/>
  <c r="K101" i="6"/>
  <c r="J101" i="6"/>
  <c r="I101" i="6"/>
  <c r="H101" i="6"/>
  <c r="G101" i="6"/>
  <c r="F101" i="6"/>
  <c r="E101" i="6"/>
  <c r="K100" i="6"/>
  <c r="J100" i="6"/>
  <c r="I100" i="6"/>
  <c r="H100" i="6"/>
  <c r="G100" i="6"/>
  <c r="F100" i="6"/>
  <c r="E100" i="6"/>
  <c r="K99" i="6"/>
  <c r="J99" i="6"/>
  <c r="I99" i="6"/>
  <c r="H99" i="6"/>
  <c r="G99" i="6"/>
  <c r="F99" i="6"/>
  <c r="E99" i="6"/>
  <c r="K98" i="6"/>
  <c r="J98" i="6"/>
  <c r="I98" i="6"/>
  <c r="H98" i="6"/>
  <c r="G98" i="6"/>
  <c r="F98" i="6"/>
  <c r="E98" i="6"/>
  <c r="K97" i="6"/>
  <c r="J97" i="6"/>
  <c r="I97" i="6"/>
  <c r="H97" i="6"/>
  <c r="G97" i="6"/>
  <c r="F97" i="6"/>
  <c r="E97" i="6"/>
  <c r="K96" i="6"/>
  <c r="J96" i="6"/>
  <c r="I96" i="6"/>
  <c r="H96" i="6"/>
  <c r="G96" i="6"/>
  <c r="F96" i="6"/>
  <c r="E96" i="6"/>
  <c r="K95" i="6"/>
  <c r="J95" i="6"/>
  <c r="I95" i="6"/>
  <c r="H95" i="6"/>
  <c r="G95" i="6"/>
  <c r="F95" i="6"/>
  <c r="E95" i="6"/>
  <c r="K94" i="6"/>
  <c r="J94" i="6"/>
  <c r="I94" i="6"/>
  <c r="H94" i="6"/>
  <c r="G94" i="6"/>
  <c r="F94" i="6"/>
  <c r="E94" i="6"/>
  <c r="K93" i="6"/>
  <c r="J93" i="6"/>
  <c r="I93" i="6"/>
  <c r="H93" i="6"/>
  <c r="G93" i="6"/>
  <c r="F93" i="6"/>
  <c r="E93" i="6"/>
  <c r="K92" i="6"/>
  <c r="J92" i="6"/>
  <c r="I92" i="6"/>
  <c r="H92" i="6"/>
  <c r="G92" i="6"/>
  <c r="F92" i="6"/>
  <c r="E92" i="6"/>
  <c r="K91" i="6"/>
  <c r="J91" i="6"/>
  <c r="I91" i="6"/>
  <c r="H91" i="6"/>
  <c r="G91" i="6"/>
  <c r="F91" i="6"/>
  <c r="E91" i="6"/>
  <c r="K90" i="6"/>
  <c r="J90" i="6"/>
  <c r="I90" i="6"/>
  <c r="H90" i="6"/>
  <c r="G90" i="6"/>
  <c r="F90" i="6"/>
  <c r="E90" i="6"/>
  <c r="K89" i="6"/>
  <c r="J89" i="6"/>
  <c r="I89" i="6"/>
  <c r="H89" i="6"/>
  <c r="G89" i="6"/>
  <c r="F89" i="6"/>
  <c r="E89" i="6"/>
  <c r="K88" i="6"/>
  <c r="J88" i="6"/>
  <c r="I88" i="6"/>
  <c r="H88" i="6"/>
  <c r="G88" i="6"/>
  <c r="F88" i="6"/>
  <c r="E88" i="6"/>
  <c r="K87" i="6"/>
  <c r="J87" i="6"/>
  <c r="I87" i="6"/>
  <c r="H87" i="6"/>
  <c r="G87" i="6"/>
  <c r="F87" i="6"/>
  <c r="E87" i="6"/>
  <c r="K86" i="6"/>
  <c r="J86" i="6"/>
  <c r="I86" i="6"/>
  <c r="H86" i="6"/>
  <c r="G86" i="6"/>
  <c r="F86" i="6"/>
  <c r="E86" i="6"/>
  <c r="K85" i="6"/>
  <c r="J85" i="6"/>
  <c r="I85" i="6"/>
  <c r="H85" i="6"/>
  <c r="G85" i="6"/>
  <c r="F85" i="6"/>
  <c r="E85" i="6"/>
  <c r="K84" i="6"/>
  <c r="J84" i="6"/>
  <c r="I84" i="6"/>
  <c r="H84" i="6"/>
  <c r="G84" i="6"/>
  <c r="F84" i="6"/>
  <c r="E84" i="6"/>
  <c r="K83" i="6"/>
  <c r="J83" i="6"/>
  <c r="I83" i="6"/>
  <c r="H83" i="6"/>
  <c r="G83" i="6"/>
  <c r="F83" i="6"/>
  <c r="E83" i="6"/>
  <c r="K82" i="6"/>
  <c r="J82" i="6"/>
  <c r="I82" i="6"/>
  <c r="H82" i="6"/>
  <c r="G82" i="6"/>
  <c r="F82" i="6"/>
  <c r="E82" i="6"/>
  <c r="K81" i="6"/>
  <c r="J81" i="6"/>
  <c r="I81" i="6"/>
  <c r="H81" i="6"/>
  <c r="G81" i="6"/>
  <c r="F81" i="6"/>
  <c r="E81" i="6"/>
  <c r="K80" i="6"/>
  <c r="J80" i="6"/>
  <c r="I80" i="6"/>
  <c r="H80" i="6"/>
  <c r="G80" i="6"/>
  <c r="F80" i="6"/>
  <c r="E80" i="6"/>
  <c r="K79" i="6"/>
  <c r="J79" i="6"/>
  <c r="I79" i="6"/>
  <c r="H79" i="6"/>
  <c r="G79" i="6"/>
  <c r="F79" i="6"/>
  <c r="E79" i="6"/>
  <c r="K78" i="6"/>
  <c r="J78" i="6"/>
  <c r="I78" i="6"/>
  <c r="H78" i="6"/>
  <c r="G78" i="6"/>
  <c r="F78" i="6"/>
  <c r="E78" i="6"/>
  <c r="K77" i="6"/>
  <c r="J77" i="6"/>
  <c r="I77" i="6"/>
  <c r="H77" i="6"/>
  <c r="G77" i="6"/>
  <c r="F77" i="6"/>
  <c r="E77" i="6"/>
  <c r="K76" i="6"/>
  <c r="J76" i="6"/>
  <c r="I76" i="6"/>
  <c r="H76" i="6"/>
  <c r="G76" i="6"/>
  <c r="F76" i="6"/>
  <c r="E76" i="6"/>
  <c r="K75" i="6"/>
  <c r="J75" i="6"/>
  <c r="I75" i="6"/>
  <c r="H75" i="6"/>
  <c r="G75" i="6"/>
  <c r="F75" i="6"/>
  <c r="E75" i="6"/>
  <c r="K74" i="6"/>
  <c r="J74" i="6"/>
  <c r="I74" i="6"/>
  <c r="H74" i="6"/>
  <c r="G74" i="6"/>
  <c r="F74" i="6"/>
  <c r="E74" i="6"/>
  <c r="K73" i="6"/>
  <c r="J73" i="6"/>
  <c r="I73" i="6"/>
  <c r="H73" i="6"/>
  <c r="G73" i="6"/>
  <c r="F73" i="6"/>
  <c r="E73" i="6"/>
  <c r="K72" i="6"/>
  <c r="J72" i="6"/>
  <c r="I72" i="6"/>
  <c r="H72" i="6"/>
  <c r="G72" i="6"/>
  <c r="F72" i="6"/>
  <c r="E72" i="6"/>
  <c r="K71" i="6"/>
  <c r="J71" i="6"/>
  <c r="I71" i="6"/>
  <c r="H71" i="6"/>
  <c r="G71" i="6"/>
  <c r="F71" i="6"/>
  <c r="E71" i="6"/>
  <c r="K70" i="6"/>
  <c r="J70" i="6"/>
  <c r="I70" i="6"/>
  <c r="H70" i="6"/>
  <c r="G70" i="6"/>
  <c r="F70" i="6"/>
  <c r="E70" i="6"/>
  <c r="K69" i="6"/>
  <c r="J69" i="6"/>
  <c r="I69" i="6"/>
  <c r="H69" i="6"/>
  <c r="G69" i="6"/>
  <c r="F69" i="6"/>
  <c r="E69" i="6"/>
  <c r="K68" i="6"/>
  <c r="J68" i="6"/>
  <c r="I68" i="6"/>
  <c r="H68" i="6"/>
  <c r="G68" i="6"/>
  <c r="F68" i="6"/>
  <c r="E68" i="6"/>
  <c r="K67" i="6"/>
  <c r="J67" i="6"/>
  <c r="I67" i="6"/>
  <c r="H67" i="6"/>
  <c r="G67" i="6"/>
  <c r="F67" i="6"/>
  <c r="E67" i="6"/>
  <c r="K66" i="6"/>
  <c r="J66" i="6"/>
  <c r="I66" i="6"/>
  <c r="H66" i="6"/>
  <c r="G66" i="6"/>
  <c r="F66" i="6"/>
  <c r="E66" i="6"/>
  <c r="K65" i="6"/>
  <c r="J65" i="6"/>
  <c r="I65" i="6"/>
  <c r="H65" i="6"/>
  <c r="G65" i="6"/>
  <c r="F65" i="6"/>
  <c r="E65" i="6"/>
  <c r="K64" i="6"/>
  <c r="J64" i="6"/>
  <c r="I64" i="6"/>
  <c r="H64" i="6"/>
  <c r="G64" i="6"/>
  <c r="F64" i="6"/>
  <c r="E64" i="6"/>
  <c r="K63" i="6"/>
  <c r="J63" i="6"/>
  <c r="I63" i="6"/>
  <c r="H63" i="6"/>
  <c r="G63" i="6"/>
  <c r="F63" i="6"/>
  <c r="E63" i="6"/>
  <c r="K62" i="6"/>
  <c r="J62" i="6"/>
  <c r="I62" i="6"/>
  <c r="H62" i="6"/>
  <c r="G62" i="6"/>
  <c r="F62" i="6"/>
  <c r="E62" i="6"/>
  <c r="K61" i="6"/>
  <c r="J61" i="6"/>
  <c r="I61" i="6"/>
  <c r="H61" i="6"/>
  <c r="G61" i="6"/>
  <c r="F61" i="6"/>
  <c r="E61" i="6"/>
  <c r="K60" i="6"/>
  <c r="J60" i="6"/>
  <c r="I60" i="6"/>
  <c r="H60" i="6"/>
  <c r="G60" i="6"/>
  <c r="F60" i="6"/>
  <c r="E60" i="6"/>
  <c r="K59" i="6"/>
  <c r="J59" i="6"/>
  <c r="I59" i="6"/>
  <c r="H59" i="6"/>
  <c r="G59" i="6"/>
  <c r="F59" i="6"/>
  <c r="E59" i="6"/>
  <c r="K58" i="6"/>
  <c r="J58" i="6"/>
  <c r="I58" i="6"/>
  <c r="H58" i="6"/>
  <c r="G58" i="6"/>
  <c r="F58" i="6"/>
  <c r="E58" i="6"/>
  <c r="K57" i="6"/>
  <c r="J57" i="6"/>
  <c r="I57" i="6"/>
  <c r="H57" i="6"/>
  <c r="G57" i="6"/>
  <c r="F57" i="6"/>
  <c r="E57" i="6"/>
  <c r="K56" i="6"/>
  <c r="J56" i="6"/>
  <c r="I56" i="6"/>
  <c r="H56" i="6"/>
  <c r="G56" i="6"/>
  <c r="F56" i="6"/>
  <c r="E56" i="6"/>
  <c r="K55" i="6"/>
  <c r="J55" i="6"/>
  <c r="I55" i="6"/>
  <c r="H55" i="6"/>
  <c r="G55" i="6"/>
  <c r="F55" i="6"/>
  <c r="E55" i="6"/>
  <c r="K54" i="6"/>
  <c r="J54" i="6"/>
  <c r="I54" i="6"/>
  <c r="H54" i="6"/>
  <c r="G54" i="6"/>
  <c r="F54" i="6"/>
  <c r="E54" i="6"/>
  <c r="K53" i="6"/>
  <c r="J53" i="6"/>
  <c r="I53" i="6"/>
  <c r="H53" i="6"/>
  <c r="G53" i="6"/>
  <c r="F53" i="6"/>
  <c r="E53" i="6"/>
  <c r="K52" i="6"/>
  <c r="J52" i="6"/>
  <c r="I52" i="6"/>
  <c r="H52" i="6"/>
  <c r="G52" i="6"/>
  <c r="F52" i="6"/>
  <c r="E52" i="6"/>
  <c r="K51" i="6"/>
  <c r="J51" i="6"/>
  <c r="I51" i="6"/>
  <c r="H51" i="6"/>
  <c r="G51" i="6"/>
  <c r="F51" i="6"/>
  <c r="E51" i="6"/>
  <c r="K50" i="6"/>
  <c r="J50" i="6"/>
  <c r="I50" i="6"/>
  <c r="H50" i="6"/>
  <c r="G50" i="6"/>
  <c r="F50" i="6"/>
  <c r="E50" i="6"/>
  <c r="K49" i="6"/>
  <c r="J49" i="6"/>
  <c r="I49" i="6"/>
  <c r="H49" i="6"/>
  <c r="G49" i="6"/>
  <c r="F49" i="6"/>
  <c r="E49" i="6"/>
  <c r="K48" i="6"/>
  <c r="J48" i="6"/>
  <c r="I48" i="6"/>
  <c r="H48" i="6"/>
  <c r="G48" i="6"/>
  <c r="F48" i="6"/>
  <c r="E48" i="6"/>
  <c r="K47" i="6"/>
  <c r="J47" i="6"/>
  <c r="I47" i="6"/>
  <c r="H47" i="6"/>
  <c r="G47" i="6"/>
  <c r="F47" i="6"/>
  <c r="E47" i="6"/>
  <c r="K46" i="6"/>
  <c r="J46" i="6"/>
  <c r="I46" i="6"/>
  <c r="H46" i="6"/>
  <c r="G46" i="6"/>
  <c r="F46" i="6"/>
  <c r="E46" i="6"/>
  <c r="K45" i="6"/>
  <c r="J45" i="6"/>
  <c r="I45" i="6"/>
  <c r="H45" i="6"/>
  <c r="G45" i="6"/>
  <c r="F45" i="6"/>
  <c r="E45" i="6"/>
  <c r="K44" i="6"/>
  <c r="J44" i="6"/>
  <c r="I44" i="6"/>
  <c r="H44" i="6"/>
  <c r="G44" i="6"/>
  <c r="F44" i="6"/>
  <c r="E44" i="6"/>
  <c r="K43" i="6"/>
  <c r="J43" i="6"/>
  <c r="I43" i="6"/>
  <c r="H43" i="6"/>
  <c r="G43" i="6"/>
  <c r="F43" i="6"/>
  <c r="E43" i="6"/>
  <c r="K42" i="6"/>
  <c r="J42" i="6"/>
  <c r="I42" i="6"/>
  <c r="H42" i="6"/>
  <c r="G42" i="6"/>
  <c r="F42" i="6"/>
  <c r="E42" i="6"/>
  <c r="K41" i="6"/>
  <c r="J41" i="6"/>
  <c r="I41" i="6"/>
  <c r="H41" i="6"/>
  <c r="G41" i="6"/>
  <c r="F41" i="6"/>
  <c r="E41" i="6"/>
  <c r="K40" i="6"/>
  <c r="J40" i="6"/>
  <c r="I40" i="6"/>
  <c r="H40" i="6"/>
  <c r="G40" i="6"/>
  <c r="F40" i="6"/>
  <c r="E40" i="6"/>
  <c r="K39" i="6"/>
  <c r="J39" i="6"/>
  <c r="I39" i="6"/>
  <c r="H39" i="6"/>
  <c r="G39" i="6"/>
  <c r="F39" i="6"/>
  <c r="E39" i="6"/>
  <c r="K38" i="6"/>
  <c r="J38" i="6"/>
  <c r="I38" i="6"/>
  <c r="H38" i="6"/>
  <c r="G38" i="6"/>
  <c r="F38" i="6"/>
  <c r="E38" i="6"/>
  <c r="K37" i="6"/>
  <c r="J37" i="6"/>
  <c r="I37" i="6"/>
  <c r="H37" i="6"/>
  <c r="G37" i="6"/>
  <c r="F37" i="6"/>
  <c r="E37" i="6"/>
  <c r="K36" i="6"/>
  <c r="J36" i="6"/>
  <c r="I36" i="6"/>
  <c r="H36" i="6"/>
  <c r="G36" i="6"/>
  <c r="F36" i="6"/>
  <c r="E36" i="6"/>
  <c r="K35" i="6"/>
  <c r="J35" i="6"/>
  <c r="I35" i="6"/>
  <c r="H35" i="6"/>
  <c r="G35" i="6"/>
  <c r="F35" i="6"/>
  <c r="E35" i="6"/>
  <c r="K34" i="6"/>
  <c r="J34" i="6"/>
  <c r="I34" i="6"/>
  <c r="H34" i="6"/>
  <c r="G34" i="6"/>
  <c r="F34" i="6"/>
  <c r="E34" i="6"/>
  <c r="K33" i="6"/>
  <c r="J33" i="6"/>
  <c r="I33" i="6"/>
  <c r="H33" i="6"/>
  <c r="G33" i="6"/>
  <c r="F33" i="6"/>
  <c r="E33" i="6"/>
  <c r="K32" i="6"/>
  <c r="J32" i="6"/>
  <c r="I32" i="6"/>
  <c r="H32" i="6"/>
  <c r="G32" i="6"/>
  <c r="F32" i="6"/>
  <c r="E32" i="6"/>
  <c r="K31" i="6"/>
  <c r="J31" i="6"/>
  <c r="I31" i="6"/>
  <c r="H31" i="6"/>
  <c r="G31" i="6"/>
  <c r="F31" i="6"/>
  <c r="E31" i="6"/>
  <c r="K30" i="6"/>
  <c r="J30" i="6"/>
  <c r="I30" i="6"/>
  <c r="H30" i="6"/>
  <c r="G30" i="6"/>
  <c r="F30" i="6"/>
  <c r="E30" i="6"/>
  <c r="K29" i="6"/>
  <c r="J29" i="6"/>
  <c r="I29" i="6"/>
  <c r="H29" i="6"/>
  <c r="G29" i="6"/>
  <c r="F29" i="6"/>
  <c r="E29" i="6"/>
  <c r="K28" i="6"/>
  <c r="J28" i="6"/>
  <c r="I28" i="6"/>
  <c r="H28" i="6"/>
  <c r="G28" i="6"/>
  <c r="F28" i="6"/>
  <c r="E28" i="6"/>
  <c r="K27" i="6"/>
  <c r="J27" i="6"/>
  <c r="I27" i="6"/>
  <c r="H27" i="6"/>
  <c r="G27" i="6"/>
  <c r="F27" i="6"/>
  <c r="E27" i="6"/>
  <c r="K26" i="6"/>
  <c r="J26" i="6"/>
  <c r="I26" i="6"/>
  <c r="H26" i="6"/>
  <c r="G26" i="6"/>
  <c r="F26" i="6"/>
  <c r="E26" i="6"/>
  <c r="K25" i="6"/>
  <c r="J25" i="6"/>
  <c r="I25" i="6"/>
  <c r="H25" i="6"/>
  <c r="G25" i="6"/>
  <c r="F25" i="6"/>
  <c r="E25" i="6"/>
  <c r="K24" i="6"/>
  <c r="J24" i="6"/>
  <c r="I24" i="6"/>
  <c r="H24" i="6"/>
  <c r="G24" i="6"/>
  <c r="F24" i="6"/>
  <c r="E24" i="6"/>
  <c r="K23" i="6"/>
  <c r="J23" i="6"/>
  <c r="I23" i="6"/>
  <c r="H23" i="6"/>
  <c r="G23" i="6"/>
  <c r="F23" i="6"/>
  <c r="E23" i="6"/>
  <c r="K22" i="6"/>
  <c r="J22" i="6"/>
  <c r="I22" i="6"/>
  <c r="H22" i="6"/>
  <c r="G22" i="6"/>
  <c r="F22" i="6"/>
  <c r="E22" i="6"/>
  <c r="K21" i="6"/>
  <c r="J21" i="6"/>
  <c r="I21" i="6"/>
  <c r="H21" i="6"/>
  <c r="G21" i="6"/>
  <c r="F21" i="6"/>
  <c r="E21" i="6"/>
  <c r="K20" i="6"/>
  <c r="J20" i="6"/>
  <c r="I20" i="6"/>
  <c r="H20" i="6"/>
  <c r="G20" i="6"/>
  <c r="F20" i="6"/>
  <c r="E20" i="6"/>
  <c r="K19" i="6"/>
  <c r="J19" i="6"/>
  <c r="I19" i="6"/>
  <c r="H19" i="6"/>
  <c r="G19" i="6"/>
  <c r="F19" i="6"/>
  <c r="E19" i="6"/>
  <c r="K18" i="6"/>
  <c r="J18" i="6"/>
  <c r="I18" i="6"/>
  <c r="H18" i="6"/>
  <c r="G18" i="6"/>
  <c r="F18" i="6"/>
  <c r="E18" i="6"/>
  <c r="K17" i="6"/>
  <c r="J17" i="6"/>
  <c r="I17" i="6"/>
  <c r="H17" i="6"/>
  <c r="G17" i="6"/>
  <c r="F17" i="6"/>
  <c r="E17" i="6"/>
  <c r="K16" i="6"/>
  <c r="J16" i="6"/>
  <c r="I16" i="6"/>
  <c r="H16" i="6"/>
  <c r="G16" i="6"/>
  <c r="F16" i="6"/>
  <c r="E16" i="6"/>
  <c r="K15" i="6"/>
  <c r="J15" i="6"/>
  <c r="I15" i="6"/>
  <c r="H15" i="6"/>
  <c r="G15" i="6"/>
  <c r="F15" i="6"/>
  <c r="E15" i="6"/>
  <c r="K14" i="6"/>
  <c r="J14" i="6"/>
  <c r="I14" i="6"/>
  <c r="H14" i="6"/>
  <c r="G14" i="6"/>
  <c r="F14" i="6"/>
  <c r="E14" i="6"/>
  <c r="K13" i="6"/>
  <c r="J13" i="6"/>
  <c r="I13" i="6"/>
  <c r="H13" i="6"/>
  <c r="G13" i="6"/>
  <c r="F13" i="6"/>
  <c r="E13" i="6"/>
  <c r="K12" i="6"/>
  <c r="J12" i="6"/>
  <c r="I12" i="6"/>
  <c r="H12" i="6"/>
  <c r="G12" i="6"/>
  <c r="F12" i="6"/>
  <c r="E12" i="6"/>
  <c r="K11" i="6"/>
  <c r="J11" i="6"/>
  <c r="I11" i="6"/>
  <c r="H11" i="6"/>
  <c r="G11" i="6"/>
  <c r="F11" i="6"/>
  <c r="E11" i="6"/>
  <c r="K10" i="6"/>
  <c r="J10" i="6"/>
  <c r="I10" i="6"/>
  <c r="H10" i="6"/>
  <c r="G10" i="6"/>
  <c r="F10" i="6"/>
  <c r="E10" i="6"/>
  <c r="K9" i="6"/>
  <c r="J9" i="6"/>
  <c r="I9" i="6"/>
  <c r="H9" i="6"/>
  <c r="G9" i="6"/>
  <c r="F9" i="6"/>
  <c r="E9" i="6"/>
  <c r="K8" i="6"/>
  <c r="J8" i="6"/>
  <c r="I8" i="6"/>
  <c r="H8" i="6"/>
  <c r="G8" i="6"/>
  <c r="F8" i="6"/>
  <c r="E8" i="6"/>
  <c r="K7" i="6"/>
  <c r="J7" i="6"/>
  <c r="I7" i="6"/>
  <c r="H7" i="6"/>
  <c r="G7" i="6"/>
  <c r="F7" i="6"/>
  <c r="E7" i="6"/>
  <c r="K6" i="6"/>
  <c r="J6" i="6"/>
  <c r="I6" i="6"/>
  <c r="H6" i="6"/>
  <c r="G6" i="6"/>
  <c r="F6" i="6"/>
  <c r="E6" i="6"/>
  <c r="K5" i="6"/>
  <c r="J5" i="6"/>
  <c r="I5" i="6"/>
  <c r="H5" i="6"/>
  <c r="G5" i="6"/>
  <c r="F5" i="6"/>
  <c r="E5" i="6"/>
  <c r="K4" i="6"/>
  <c r="J4" i="6"/>
  <c r="I4" i="6"/>
  <c r="H4" i="6"/>
  <c r="G4" i="6"/>
  <c r="F4" i="6"/>
  <c r="E4" i="6"/>
  <c r="K3" i="6"/>
  <c r="J3" i="6"/>
  <c r="I3" i="6"/>
  <c r="H3" i="6"/>
  <c r="G3" i="6"/>
  <c r="F3" i="6"/>
  <c r="E3" i="6"/>
  <c r="K2" i="6"/>
  <c r="J2" i="6"/>
  <c r="I2" i="6"/>
  <c r="H2" i="6"/>
  <c r="G2" i="6"/>
  <c r="F2" i="6"/>
  <c r="E2" i="6"/>
  <c r="G86" i="4"/>
  <c r="F86" i="4"/>
  <c r="G85" i="4"/>
  <c r="F85" i="4"/>
  <c r="G84" i="4"/>
  <c r="F84" i="4"/>
  <c r="G83" i="4"/>
  <c r="F83" i="4"/>
  <c r="G82" i="4"/>
  <c r="F82" i="4"/>
  <c r="G81" i="4"/>
  <c r="F81" i="4"/>
  <c r="G80" i="4"/>
  <c r="F80" i="4"/>
  <c r="G79" i="4"/>
  <c r="F79" i="4"/>
  <c r="G78" i="4"/>
  <c r="F78" i="4"/>
  <c r="G77" i="4"/>
  <c r="F77" i="4"/>
  <c r="G76" i="4"/>
  <c r="F76" i="4"/>
  <c r="G75" i="4"/>
  <c r="F75" i="4"/>
  <c r="G74" i="4"/>
  <c r="F74" i="4"/>
  <c r="G73" i="4"/>
  <c r="F73" i="4"/>
  <c r="G72" i="4"/>
  <c r="F72" i="4"/>
  <c r="G71" i="4"/>
  <c r="F71" i="4"/>
  <c r="G70" i="4"/>
  <c r="F70" i="4"/>
  <c r="G69" i="4"/>
  <c r="F69" i="4"/>
  <c r="G68" i="4"/>
  <c r="F68" i="4"/>
  <c r="G67" i="4"/>
  <c r="F67" i="4"/>
  <c r="G66" i="4"/>
  <c r="F66" i="4"/>
  <c r="G65" i="4"/>
  <c r="F65" i="4"/>
  <c r="G64" i="4"/>
  <c r="F64" i="4"/>
  <c r="G63" i="4"/>
  <c r="F63" i="4"/>
  <c r="G62" i="4"/>
  <c r="F62" i="4"/>
  <c r="G61" i="4"/>
  <c r="F61" i="4"/>
  <c r="G60" i="4"/>
  <c r="F60" i="4"/>
  <c r="G59" i="4"/>
  <c r="F59" i="4"/>
  <c r="G58" i="4"/>
  <c r="F58" i="4"/>
  <c r="G57" i="4"/>
  <c r="F57" i="4"/>
  <c r="G56" i="4"/>
  <c r="F56" i="4"/>
  <c r="G55" i="4"/>
  <c r="F55" i="4"/>
  <c r="G54" i="4"/>
  <c r="F54" i="4"/>
  <c r="G53" i="4"/>
  <c r="F53" i="4"/>
  <c r="G52" i="4"/>
  <c r="F52" i="4"/>
  <c r="G51" i="4"/>
  <c r="F51" i="4"/>
  <c r="G50" i="4"/>
  <c r="F50" i="4"/>
  <c r="G49" i="4"/>
  <c r="F49" i="4"/>
  <c r="G48" i="4"/>
  <c r="F48" i="4"/>
  <c r="G47" i="4"/>
  <c r="F47" i="4"/>
  <c r="G46" i="4"/>
  <c r="F46" i="4"/>
  <c r="G45" i="4"/>
  <c r="F45" i="4"/>
  <c r="G44" i="4"/>
  <c r="F44" i="4"/>
  <c r="G43" i="4"/>
  <c r="F43" i="4"/>
  <c r="G42" i="4"/>
  <c r="F42" i="4"/>
  <c r="G41" i="4"/>
  <c r="F41" i="4"/>
  <c r="G40" i="4"/>
  <c r="F40" i="4"/>
  <c r="G39" i="4"/>
  <c r="F39" i="4"/>
  <c r="G38" i="4"/>
  <c r="F38" i="4"/>
  <c r="G37" i="4"/>
  <c r="F37" i="4"/>
  <c r="H36" i="4"/>
  <c r="G36" i="4"/>
  <c r="F36" i="4"/>
  <c r="G35" i="4"/>
  <c r="F35" i="4"/>
  <c r="G34" i="4"/>
  <c r="F34" i="4"/>
  <c r="G33" i="4"/>
  <c r="F33" i="4"/>
  <c r="G32" i="4"/>
  <c r="F32" i="4"/>
  <c r="G31" i="4"/>
  <c r="F31" i="4"/>
  <c r="G30" i="4"/>
  <c r="F30" i="4"/>
  <c r="G29" i="4"/>
  <c r="F29" i="4"/>
  <c r="G28" i="4"/>
  <c r="F28" i="4"/>
  <c r="G27" i="4"/>
  <c r="F27" i="4"/>
  <c r="G26" i="4"/>
  <c r="F26" i="4"/>
  <c r="G25" i="4"/>
  <c r="F25" i="4"/>
  <c r="G24" i="4"/>
  <c r="F24" i="4"/>
  <c r="G23" i="4"/>
  <c r="F23" i="4"/>
  <c r="G22" i="4"/>
  <c r="F22" i="4"/>
  <c r="G21" i="4"/>
  <c r="F21" i="4"/>
  <c r="G20" i="4"/>
  <c r="F20" i="4"/>
  <c r="G19" i="4"/>
  <c r="F19" i="4"/>
  <c r="G18" i="4"/>
  <c r="F18" i="4"/>
  <c r="G17" i="4"/>
  <c r="F17" i="4"/>
  <c r="H16" i="4"/>
  <c r="G16" i="4"/>
  <c r="F16" i="4"/>
  <c r="G15" i="4"/>
  <c r="F15" i="4"/>
  <c r="G14" i="4"/>
  <c r="F14" i="4"/>
  <c r="G13" i="4"/>
  <c r="F13" i="4"/>
  <c r="G12" i="4"/>
  <c r="F12" i="4"/>
  <c r="G11" i="4"/>
  <c r="F11" i="4"/>
  <c r="G10" i="4"/>
  <c r="F10" i="4"/>
  <c r="G9" i="4"/>
  <c r="F9" i="4"/>
  <c r="G8" i="4"/>
  <c r="F8" i="4"/>
  <c r="G7" i="4"/>
  <c r="F7" i="4"/>
  <c r="G6" i="4"/>
  <c r="F6" i="4"/>
  <c r="G5" i="4"/>
  <c r="F5" i="4"/>
  <c r="G4" i="4"/>
  <c r="F4" i="4"/>
  <c r="H3" i="4"/>
  <c r="G3" i="4"/>
  <c r="F3" i="4"/>
  <c r="G2" i="4"/>
  <c r="F2" i="4"/>
  <c r="M2" i="6" l="1"/>
  <c r="K4268" i="7"/>
  <c r="L4268" i="7" s="1"/>
  <c r="K4241" i="7"/>
  <c r="L4241" i="7" s="1"/>
  <c r="K4235" i="7"/>
  <c r="L4235" i="7" s="1"/>
  <c r="K4159" i="7"/>
  <c r="L4159" i="7" s="1"/>
  <c r="K4155" i="7"/>
  <c r="L4155" i="7" s="1"/>
  <c r="K4113" i="7"/>
  <c r="L4113" i="7" s="1"/>
  <c r="K4082" i="7"/>
  <c r="L4082" i="7" s="1"/>
  <c r="K4075" i="7"/>
  <c r="L4075" i="7" s="1"/>
  <c r="K4058" i="7"/>
  <c r="L4058" i="7" s="1"/>
  <c r="K4021" i="7"/>
  <c r="L4021" i="7" s="1"/>
  <c r="K4019" i="7"/>
  <c r="L4019" i="7" s="1"/>
  <c r="K3957" i="7"/>
  <c r="L3957" i="7" s="1"/>
  <c r="K3927" i="7"/>
  <c r="L3927" i="7" s="1"/>
  <c r="K3903" i="7"/>
  <c r="L3903" i="7" s="1"/>
  <c r="K3901" i="7"/>
  <c r="L3901" i="7" s="1"/>
  <c r="K3893" i="7"/>
  <c r="L3893" i="7" s="1"/>
  <c r="K3865" i="7"/>
  <c r="L3865" i="7" s="1"/>
  <c r="K3582" i="7"/>
  <c r="L3582" i="7" s="1"/>
  <c r="K3579" i="7"/>
  <c r="L3579" i="7" s="1"/>
  <c r="K3557" i="7"/>
  <c r="L3557" i="7" s="1"/>
  <c r="K3549" i="7"/>
  <c r="L3549" i="7" s="1"/>
  <c r="K3545" i="7"/>
  <c r="L3545" i="7" s="1"/>
  <c r="K3529" i="7"/>
  <c r="L3529" i="7" s="1"/>
  <c r="K3482" i="7"/>
  <c r="L3482" i="7" s="1"/>
  <c r="K3473" i="7"/>
  <c r="L3473" i="7" s="1"/>
  <c r="K3317" i="7"/>
  <c r="L3317" i="7" s="1"/>
  <c r="K3222" i="7"/>
  <c r="L3222" i="7" s="1"/>
  <c r="K3145" i="7"/>
  <c r="L3145" i="7" s="1"/>
  <c r="K3135" i="7"/>
  <c r="L3135" i="7" s="1"/>
  <c r="K3838" i="7"/>
  <c r="L3838" i="7" s="1"/>
  <c r="K3825" i="7"/>
  <c r="L3825" i="7" s="1"/>
  <c r="K3809" i="7"/>
  <c r="L3809" i="7" s="1"/>
  <c r="K3755" i="7"/>
  <c r="L3755" i="7" s="1"/>
  <c r="K3745" i="7"/>
  <c r="L3745" i="7" s="1"/>
  <c r="K3734" i="7"/>
  <c r="L3734" i="7" s="1"/>
  <c r="K3705" i="7"/>
  <c r="L3705" i="7" s="1"/>
  <c r="K3702" i="7"/>
  <c r="L3702" i="7" s="1"/>
  <c r="K3694" i="7"/>
  <c r="L3694" i="7" s="1"/>
  <c r="K3693" i="7"/>
  <c r="L3693" i="7" s="1"/>
  <c r="K3679" i="7"/>
  <c r="L3679" i="7" s="1"/>
  <c r="K3663" i="7"/>
  <c r="L3663" i="7" s="1"/>
  <c r="K3609" i="7"/>
  <c r="L3609" i="7" s="1"/>
  <c r="K3594" i="7"/>
  <c r="L3594" i="7" s="1"/>
  <c r="K3593" i="7"/>
  <c r="L3593" i="7" s="1"/>
  <c r="K3121" i="7"/>
  <c r="L3121" i="7" s="1"/>
  <c r="K3120" i="7"/>
  <c r="L3120" i="7" s="1"/>
  <c r="K3114" i="7"/>
  <c r="L3114" i="7" s="1"/>
  <c r="K3106" i="7"/>
  <c r="L3106" i="7" s="1"/>
  <c r="K3097" i="7"/>
  <c r="L3097" i="7" s="1"/>
  <c r="K3095" i="7"/>
  <c r="L3095" i="7" s="1"/>
  <c r="K3093" i="7"/>
  <c r="L3093" i="7" s="1"/>
  <c r="K3073" i="7"/>
  <c r="L3073" i="7" s="1"/>
  <c r="K3067" i="7"/>
  <c r="L3067" i="7" s="1"/>
  <c r="K3063" i="7"/>
  <c r="L3063" i="7" s="1"/>
  <c r="K3061" i="7"/>
  <c r="L3061" i="7" s="1"/>
  <c r="K3042" i="7"/>
  <c r="L3042" i="7" s="1"/>
  <c r="K3009" i="7"/>
  <c r="L3009" i="7" s="1"/>
  <c r="K2989" i="7"/>
  <c r="L2989" i="7" s="1"/>
  <c r="K2959" i="7"/>
  <c r="L2959" i="7" s="1"/>
  <c r="K2958" i="7"/>
  <c r="L2958" i="7" s="1"/>
  <c r="K2942" i="7"/>
  <c r="L2942" i="7" s="1"/>
  <c r="K2939" i="7"/>
  <c r="L2939" i="7" s="1"/>
  <c r="K2934" i="7"/>
  <c r="L2934" i="7" s="1"/>
  <c r="K2927" i="7"/>
  <c r="L2927" i="7" s="1"/>
  <c r="K2909" i="7"/>
  <c r="L2909" i="7" s="1"/>
  <c r="K2839" i="7"/>
  <c r="L2839" i="7" s="1"/>
  <c r="K2829" i="7"/>
  <c r="L2829" i="7" s="1"/>
  <c r="K2827" i="7"/>
  <c r="L2827" i="7" s="1"/>
  <c r="K2826" i="7"/>
  <c r="L2826" i="7" s="1"/>
  <c r="K2777" i="7"/>
  <c r="L2777" i="7" s="1"/>
  <c r="K2761" i="7"/>
  <c r="L2761" i="7" s="1"/>
  <c r="K2746" i="7"/>
  <c r="L2746" i="7" s="1"/>
  <c r="K2741" i="7"/>
  <c r="L2741" i="7" s="1"/>
  <c r="K2734" i="7"/>
  <c r="L2734" i="7" s="1"/>
  <c r="K2733" i="7"/>
  <c r="L2733" i="7" s="1"/>
  <c r="K2710" i="7"/>
  <c r="L2710" i="7" s="1"/>
  <c r="K2709" i="7"/>
  <c r="L2709" i="7" s="1"/>
  <c r="K2702" i="7"/>
  <c r="L2702" i="7" s="1"/>
  <c r="K2698" i="7"/>
  <c r="L2698" i="7" s="1"/>
  <c r="K2688" i="7"/>
  <c r="L2688" i="7" s="1"/>
  <c r="K2673" i="7"/>
  <c r="L2673" i="7" s="1"/>
  <c r="K2641" i="7"/>
  <c r="L2641" i="7" s="1"/>
  <c r="K2621" i="7"/>
  <c r="L2621" i="7" s="1"/>
  <c r="K2597" i="7"/>
  <c r="L2597" i="7" s="1"/>
  <c r="K2562" i="7"/>
  <c r="L2562" i="7" s="1"/>
  <c r="K2561" i="7"/>
  <c r="L2561" i="7" s="1"/>
  <c r="K2545" i="7"/>
  <c r="L2545" i="7" s="1"/>
  <c r="K2533" i="7"/>
  <c r="L2533" i="7" s="1"/>
  <c r="K2515" i="7"/>
  <c r="L2515" i="7" s="1"/>
  <c r="K2461" i="7"/>
  <c r="L2461" i="7" s="1"/>
  <c r="K2451" i="7"/>
  <c r="L2451" i="7" s="1"/>
  <c r="K2417" i="7"/>
  <c r="L2417" i="7" s="1"/>
  <c r="K3401" i="7"/>
  <c r="L3401" i="7" s="1"/>
  <c r="K3277" i="7"/>
  <c r="L3277" i="7" s="1"/>
  <c r="K3211" i="7"/>
  <c r="L3211" i="7" s="1"/>
  <c r="K2398" i="7"/>
  <c r="L2398" i="7" s="1"/>
  <c r="K2388" i="7"/>
  <c r="L2388" i="7" s="1"/>
  <c r="K2381" i="7"/>
  <c r="L2381" i="7" s="1"/>
  <c r="K2377" i="7"/>
  <c r="L2377" i="7" s="1"/>
  <c r="K2355" i="7"/>
  <c r="L2355" i="7" s="1"/>
  <c r="K2343" i="7"/>
  <c r="L2343" i="7" s="1"/>
  <c r="K2327" i="7"/>
  <c r="L2327" i="7" s="1"/>
  <c r="K2321" i="7"/>
  <c r="L2321" i="7" s="1"/>
  <c r="K2317" i="7"/>
  <c r="L2317" i="7" s="1"/>
  <c r="K2315" i="7"/>
  <c r="L2315" i="7" s="1"/>
  <c r="K2306" i="7"/>
  <c r="L2306" i="7" s="1"/>
  <c r="K2294" i="7"/>
  <c r="L2294" i="7" s="1"/>
  <c r="K2273" i="7"/>
  <c r="L2273" i="7" s="1"/>
  <c r="K2267" i="7"/>
  <c r="L2267" i="7" s="1"/>
  <c r="K2235" i="7"/>
  <c r="L2235" i="7" s="1"/>
  <c r="K2221" i="7"/>
  <c r="L2221" i="7" s="1"/>
  <c r="K2214" i="7"/>
  <c r="L2214" i="7" s="1"/>
  <c r="K2203" i="7"/>
  <c r="L2203" i="7" s="1"/>
  <c r="K2191" i="7"/>
  <c r="L2191" i="7" s="1"/>
  <c r="K2169" i="7"/>
  <c r="L2169" i="7" s="1"/>
  <c r="K2157" i="7"/>
  <c r="L2157" i="7" s="1"/>
  <c r="K2143" i="7"/>
  <c r="L2143" i="7" s="1"/>
  <c r="K2137" i="7"/>
  <c r="L2137" i="7" s="1"/>
  <c r="K2113" i="7"/>
  <c r="L2113" i="7" s="1"/>
  <c r="K2096" i="7"/>
  <c r="L2096" i="7" s="1"/>
  <c r="K2075" i="7"/>
  <c r="L2075" i="7" s="1"/>
  <c r="K2073" i="7"/>
  <c r="L2073" i="7" s="1"/>
  <c r="K2057" i="7"/>
  <c r="L2057" i="7" s="1"/>
  <c r="K3397" i="7"/>
  <c r="L3397" i="7" s="1"/>
  <c r="K3294" i="7"/>
  <c r="L3294" i="7" s="1"/>
  <c r="K3243" i="7"/>
  <c r="L3243" i="7" s="1"/>
  <c r="K776" i="7"/>
  <c r="L776" i="7" s="1"/>
  <c r="K3287" i="7"/>
  <c r="L3287" i="7" s="1"/>
  <c r="K3281" i="7"/>
  <c r="L3281" i="7" s="1"/>
  <c r="K3249" i="7"/>
  <c r="L3249" i="7" s="1"/>
  <c r="K3233" i="7"/>
  <c r="L3233" i="7" s="1"/>
  <c r="K3161" i="7"/>
  <c r="L3161" i="7" s="1"/>
  <c r="K3496" i="7"/>
  <c r="L3496" i="7" s="1"/>
  <c r="K3445" i="7"/>
  <c r="L3445" i="7" s="1"/>
  <c r="K3441" i="7"/>
  <c r="L3441" i="7" s="1"/>
  <c r="K3435" i="7"/>
  <c r="L3435" i="7" s="1"/>
  <c r="K3433" i="7"/>
  <c r="L3433" i="7" s="1"/>
  <c r="K3385" i="7"/>
  <c r="L3385" i="7" s="1"/>
  <c r="K3378" i="7"/>
  <c r="L3378" i="7" s="1"/>
  <c r="K3341" i="7"/>
  <c r="L3341" i="7" s="1"/>
  <c r="K3171" i="7"/>
  <c r="L3171" i="7" s="1"/>
  <c r="K3337" i="7"/>
  <c r="L3337" i="7" s="1"/>
  <c r="K3245" i="7"/>
  <c r="L3245" i="7" s="1"/>
  <c r="K3195" i="7"/>
  <c r="L3195" i="7" s="1"/>
  <c r="K3188" i="7"/>
  <c r="L3188" i="7" s="1"/>
  <c r="K3134" i="7"/>
  <c r="L3134" i="7" s="1"/>
  <c r="H50" i="4"/>
  <c r="J16" i="4"/>
  <c r="J85" i="4"/>
  <c r="J12" i="4"/>
  <c r="J19" i="4"/>
  <c r="J24" i="4"/>
  <c r="J30" i="4"/>
  <c r="J37" i="4"/>
  <c r="J42" i="4"/>
  <c r="J47" i="4"/>
  <c r="J52" i="4"/>
  <c r="J59" i="4"/>
  <c r="J84" i="4"/>
  <c r="J5" i="4"/>
  <c r="J7" i="4"/>
  <c r="J14" i="4"/>
  <c r="J20" i="4"/>
  <c r="J25" i="4"/>
  <c r="J31" i="4"/>
  <c r="J36" i="4"/>
  <c r="J13" i="4"/>
  <c r="J43" i="4"/>
  <c r="J49" i="4"/>
  <c r="J54" i="4"/>
  <c r="J58" i="4"/>
  <c r="J61" i="4"/>
  <c r="J65" i="4"/>
  <c r="J69" i="4"/>
  <c r="J73" i="4"/>
  <c r="J77" i="4"/>
  <c r="J79" i="4"/>
  <c r="J86" i="4"/>
  <c r="J63" i="4"/>
  <c r="J67" i="4"/>
  <c r="J71" i="4"/>
  <c r="J76" i="4"/>
  <c r="J83" i="4"/>
  <c r="J82" i="4"/>
  <c r="J78" i="4"/>
  <c r="J75" i="4"/>
  <c r="J72" i="4"/>
  <c r="J68" i="4"/>
  <c r="J64" i="4"/>
  <c r="J57" i="4"/>
  <c r="J53" i="4"/>
  <c r="J48" i="4"/>
  <c r="J44" i="4"/>
  <c r="J39" i="4"/>
  <c r="J32" i="4"/>
  <c r="J26" i="4"/>
  <c r="J21" i="4"/>
  <c r="J3" i="4"/>
  <c r="J8" i="4"/>
  <c r="J81" i="4"/>
  <c r="J18" i="4"/>
  <c r="J28" i="4"/>
  <c r="J33" i="4"/>
  <c r="J38" i="4"/>
  <c r="J46" i="4"/>
  <c r="J50" i="4"/>
  <c r="J55" i="4"/>
  <c r="J60" i="4"/>
  <c r="J62" i="4"/>
  <c r="J66" i="4"/>
  <c r="J70" i="4"/>
  <c r="J74" i="4"/>
  <c r="J80" i="4"/>
  <c r="J11" i="4"/>
  <c r="J17" i="4"/>
  <c r="J23" i="4"/>
  <c r="J29" i="4"/>
  <c r="J35" i="4"/>
  <c r="J41" i="4"/>
  <c r="J4" i="4"/>
  <c r="J10" i="4"/>
  <c r="J15" i="4"/>
  <c r="J22" i="4"/>
  <c r="J27" i="4"/>
  <c r="J34" i="4"/>
  <c r="J40" i="4"/>
  <c r="J45" i="4"/>
  <c r="J51" i="4"/>
  <c r="J56" i="4"/>
  <c r="J2" i="4"/>
  <c r="J9" i="4"/>
  <c r="K2" i="7"/>
  <c r="B3" i="10"/>
  <c r="B8" i="10" s="1"/>
  <c r="E7" i="11" s="1"/>
  <c r="K2374" i="7"/>
  <c r="L2374" i="7" s="1"/>
  <c r="K2364" i="7"/>
  <c r="L2364" i="7" s="1"/>
  <c r="K2362" i="7"/>
  <c r="L2362" i="7" s="1"/>
  <c r="K2359" i="7"/>
  <c r="L2359" i="7" s="1"/>
  <c r="K2357" i="7"/>
  <c r="L2357" i="7" s="1"/>
  <c r="K2351" i="7"/>
  <c r="L2351" i="7" s="1"/>
  <c r="K2349" i="7"/>
  <c r="L2349" i="7" s="1"/>
  <c r="K2342" i="7"/>
  <c r="L2342" i="7" s="1"/>
  <c r="K2341" i="7"/>
  <c r="L2341" i="7" s="1"/>
  <c r="K2340" i="7"/>
  <c r="L2340" i="7" s="1"/>
  <c r="K2335" i="7"/>
  <c r="L2335" i="7" s="1"/>
  <c r="K2334" i="7"/>
  <c r="L2334" i="7" s="1"/>
  <c r="K2323" i="7"/>
  <c r="L2323" i="7" s="1"/>
  <c r="K2316" i="7"/>
  <c r="L2316" i="7" s="1"/>
  <c r="K2309" i="7"/>
  <c r="L2309" i="7" s="1"/>
  <c r="K2304" i="7"/>
  <c r="L2304" i="7" s="1"/>
  <c r="K2301" i="7"/>
  <c r="L2301" i="7" s="1"/>
  <c r="K2297" i="7"/>
  <c r="L2297" i="7" s="1"/>
  <c r="K2293" i="7"/>
  <c r="L2293" i="7" s="1"/>
  <c r="K2264" i="7"/>
  <c r="L2264" i="7" s="1"/>
  <c r="K2262" i="7"/>
  <c r="L2262" i="7" s="1"/>
  <c r="K2261" i="7"/>
  <c r="L2261" i="7" s="1"/>
  <c r="K2257" i="7"/>
  <c r="L2257" i="7" s="1"/>
  <c r="K2254" i="7"/>
  <c r="L2254" i="7" s="1"/>
  <c r="K2252" i="7"/>
  <c r="L2252" i="7" s="1"/>
  <c r="K2251" i="7"/>
  <c r="L2251" i="7" s="1"/>
  <c r="K2249" i="7"/>
  <c r="L2249" i="7" s="1"/>
  <c r="K2247" i="7"/>
  <c r="L2247" i="7" s="1"/>
  <c r="K2243" i="7"/>
  <c r="L2243" i="7" s="1"/>
  <c r="K2241" i="7"/>
  <c r="L2241" i="7" s="1"/>
  <c r="K2223" i="7"/>
  <c r="L2223" i="7" s="1"/>
  <c r="K2219" i="7"/>
  <c r="L2219" i="7" s="1"/>
  <c r="K2215" i="7"/>
  <c r="L2215" i="7" s="1"/>
  <c r="K2209" i="7"/>
  <c r="L2209" i="7" s="1"/>
  <c r="K2198" i="7"/>
  <c r="L2198" i="7" s="1"/>
  <c r="K2117" i="7"/>
  <c r="L2117" i="7" s="1"/>
  <c r="K2116" i="7"/>
  <c r="L2116" i="7" s="1"/>
  <c r="K2115" i="7"/>
  <c r="L2115" i="7" s="1"/>
  <c r="K2114" i="7"/>
  <c r="L2114" i="7" s="1"/>
  <c r="K2108" i="7"/>
  <c r="L2108" i="7" s="1"/>
  <c r="K2095" i="7"/>
  <c r="L2095" i="7" s="1"/>
  <c r="K2087" i="7"/>
  <c r="L2087" i="7" s="1"/>
  <c r="K2086" i="7"/>
  <c r="L2086" i="7" s="1"/>
  <c r="K2079" i="7"/>
  <c r="L2079" i="7" s="1"/>
  <c r="K2067" i="7"/>
  <c r="L2067" i="7" s="1"/>
  <c r="K2066" i="7"/>
  <c r="L2066" i="7" s="1"/>
  <c r="K2062" i="7"/>
  <c r="L2062" i="7" s="1"/>
  <c r="K2056" i="7"/>
  <c r="L2056" i="7" s="1"/>
  <c r="K2050" i="7"/>
  <c r="L2050" i="7" s="1"/>
  <c r="K2045" i="7"/>
  <c r="L2045" i="7" s="1"/>
  <c r="K2044" i="7"/>
  <c r="L2044" i="7" s="1"/>
  <c r="K2043" i="7"/>
  <c r="L2043" i="7" s="1"/>
  <c r="K2042" i="7"/>
  <c r="L2042" i="7" s="1"/>
  <c r="K2041" i="7"/>
  <c r="L2041" i="7" s="1"/>
  <c r="K2040" i="7"/>
  <c r="L2040" i="7" s="1"/>
  <c r="K2039" i="7"/>
  <c r="L2039" i="7" s="1"/>
  <c r="K2038" i="7"/>
  <c r="L2038" i="7" s="1"/>
  <c r="K2037" i="7"/>
  <c r="L2037" i="7" s="1"/>
  <c r="K2036" i="7"/>
  <c r="L2036" i="7" s="1"/>
  <c r="K2035" i="7"/>
  <c r="L2035" i="7" s="1"/>
  <c r="K2034" i="7"/>
  <c r="L2034" i="7" s="1"/>
  <c r="K2033" i="7"/>
  <c r="L2033" i="7" s="1"/>
  <c r="K2032" i="7"/>
  <c r="L2032" i="7" s="1"/>
  <c r="K2031" i="7"/>
  <c r="L2031" i="7" s="1"/>
  <c r="K2030" i="7"/>
  <c r="L2030" i="7" s="1"/>
  <c r="K2029" i="7"/>
  <c r="L2029" i="7" s="1"/>
  <c r="K2028" i="7"/>
  <c r="L2028" i="7" s="1"/>
  <c r="K2027" i="7"/>
  <c r="L2027" i="7" s="1"/>
  <c r="K2026" i="7"/>
  <c r="L2026" i="7" s="1"/>
  <c r="K2025" i="7"/>
  <c r="L2025" i="7" s="1"/>
  <c r="K2024" i="7"/>
  <c r="L2024" i="7" s="1"/>
  <c r="K2023" i="7"/>
  <c r="L2023" i="7" s="1"/>
  <c r="K2022" i="7"/>
  <c r="L2022" i="7" s="1"/>
  <c r="K2021" i="7"/>
  <c r="L2021" i="7" s="1"/>
  <c r="K2020" i="7"/>
  <c r="L2020" i="7" s="1"/>
  <c r="K2019" i="7"/>
  <c r="L2019" i="7" s="1"/>
  <c r="K2018" i="7"/>
  <c r="L2018" i="7" s="1"/>
  <c r="K2017" i="7"/>
  <c r="L2017" i="7" s="1"/>
  <c r="K2016" i="7"/>
  <c r="L2016" i="7" s="1"/>
  <c r="K2015" i="7"/>
  <c r="L2015" i="7" s="1"/>
  <c r="K2014" i="7"/>
  <c r="L2014" i="7" s="1"/>
  <c r="K2013" i="7"/>
  <c r="L2013" i="7" s="1"/>
  <c r="K2012" i="7"/>
  <c r="L2012" i="7" s="1"/>
  <c r="K2011" i="7"/>
  <c r="L2011" i="7" s="1"/>
  <c r="K2010" i="7"/>
  <c r="L2010" i="7" s="1"/>
  <c r="K2009" i="7"/>
  <c r="L2009" i="7" s="1"/>
  <c r="K2008" i="7"/>
  <c r="L2008" i="7" s="1"/>
  <c r="K2007" i="7"/>
  <c r="L2007" i="7" s="1"/>
  <c r="K2006" i="7"/>
  <c r="L2006" i="7" s="1"/>
  <c r="K2005" i="7"/>
  <c r="L2005" i="7" s="1"/>
  <c r="K2004" i="7"/>
  <c r="L2004" i="7" s="1"/>
  <c r="K2003" i="7"/>
  <c r="L2003" i="7" s="1"/>
  <c r="K2002" i="7"/>
  <c r="L2002" i="7" s="1"/>
  <c r="K2001" i="7"/>
  <c r="L2001" i="7" s="1"/>
  <c r="K2000" i="7"/>
  <c r="L2000" i="7" s="1"/>
  <c r="K1999" i="7"/>
  <c r="L1999" i="7" s="1"/>
  <c r="K1998" i="7"/>
  <c r="L1998" i="7" s="1"/>
  <c r="K1997" i="7"/>
  <c r="L1997" i="7" s="1"/>
  <c r="K1996" i="7"/>
  <c r="L1996" i="7" s="1"/>
  <c r="K1995" i="7"/>
  <c r="L1995" i="7" s="1"/>
  <c r="K1994" i="7"/>
  <c r="L1994" i="7" s="1"/>
  <c r="K1993" i="7"/>
  <c r="L1993" i="7" s="1"/>
  <c r="K1992" i="7"/>
  <c r="L1992" i="7" s="1"/>
  <c r="K1991" i="7"/>
  <c r="L1991" i="7" s="1"/>
  <c r="K1990" i="7"/>
  <c r="L1990" i="7" s="1"/>
  <c r="K1989" i="7"/>
  <c r="L1989" i="7" s="1"/>
  <c r="K1988" i="7"/>
  <c r="L1988" i="7" s="1"/>
  <c r="K1987" i="7"/>
  <c r="L1987" i="7" s="1"/>
  <c r="K1986" i="7"/>
  <c r="L1986" i="7" s="1"/>
  <c r="K1985" i="7"/>
  <c r="L1985" i="7" s="1"/>
  <c r="K1984" i="7"/>
  <c r="L1984" i="7" s="1"/>
  <c r="K1983" i="7"/>
  <c r="L1983" i="7" s="1"/>
  <c r="K1982" i="7"/>
  <c r="L1982" i="7" s="1"/>
  <c r="K1981" i="7"/>
  <c r="L1981" i="7" s="1"/>
  <c r="K1980" i="7"/>
  <c r="L1980" i="7" s="1"/>
  <c r="K1979" i="7"/>
  <c r="L1979" i="7" s="1"/>
  <c r="K1978" i="7"/>
  <c r="L1978" i="7" s="1"/>
  <c r="K1977" i="7"/>
  <c r="L1977" i="7" s="1"/>
  <c r="K1976" i="7"/>
  <c r="L1976" i="7" s="1"/>
  <c r="K1975" i="7"/>
  <c r="L1975" i="7" s="1"/>
  <c r="K1974" i="7"/>
  <c r="L1974" i="7" s="1"/>
  <c r="K1973" i="7"/>
  <c r="L1973" i="7" s="1"/>
  <c r="K1972" i="7"/>
  <c r="L1972" i="7" s="1"/>
  <c r="K1971" i="7"/>
  <c r="L1971" i="7" s="1"/>
  <c r="K1970" i="7"/>
  <c r="L1970" i="7" s="1"/>
  <c r="K1969" i="7"/>
  <c r="L1969" i="7" s="1"/>
  <c r="K1968" i="7"/>
  <c r="L1968" i="7" s="1"/>
  <c r="K1967" i="7"/>
  <c r="L1967" i="7" s="1"/>
  <c r="K1966" i="7"/>
  <c r="L1966" i="7" s="1"/>
  <c r="K1965" i="7"/>
  <c r="L1965" i="7" s="1"/>
  <c r="K1964" i="7"/>
  <c r="L1964" i="7" s="1"/>
  <c r="K1963" i="7"/>
  <c r="L1963" i="7" s="1"/>
  <c r="K1962" i="7"/>
  <c r="L1962" i="7" s="1"/>
  <c r="K1961" i="7"/>
  <c r="L1961" i="7" s="1"/>
  <c r="K1960" i="7"/>
  <c r="L1960" i="7" s="1"/>
  <c r="K1959" i="7"/>
  <c r="L1959" i="7" s="1"/>
  <c r="K1958" i="7"/>
  <c r="L1958" i="7" s="1"/>
  <c r="K1957" i="7"/>
  <c r="L1957" i="7" s="1"/>
  <c r="K1956" i="7"/>
  <c r="L1956" i="7" s="1"/>
  <c r="K1955" i="7"/>
  <c r="L1955" i="7" s="1"/>
  <c r="K1954" i="7"/>
  <c r="L1954" i="7" s="1"/>
  <c r="K1953" i="7"/>
  <c r="L1953" i="7" s="1"/>
  <c r="K1952" i="7"/>
  <c r="L1952" i="7" s="1"/>
  <c r="K1951" i="7"/>
  <c r="L1951" i="7" s="1"/>
  <c r="K1950" i="7"/>
  <c r="L1950" i="7" s="1"/>
  <c r="K1949" i="7"/>
  <c r="L1949" i="7" s="1"/>
  <c r="K1948" i="7"/>
  <c r="L1948" i="7" s="1"/>
  <c r="K1947" i="7"/>
  <c r="L1947" i="7" s="1"/>
  <c r="K1946" i="7"/>
  <c r="L1946" i="7" s="1"/>
  <c r="K1945" i="7"/>
  <c r="L1945" i="7" s="1"/>
  <c r="K1944" i="7"/>
  <c r="L1944" i="7" s="1"/>
  <c r="K1943" i="7"/>
  <c r="L1943" i="7" s="1"/>
  <c r="K1942" i="7"/>
  <c r="L1942" i="7" s="1"/>
  <c r="K1941" i="7"/>
  <c r="L1941" i="7" s="1"/>
  <c r="K1940" i="7"/>
  <c r="L1940" i="7" s="1"/>
  <c r="K1939" i="7"/>
  <c r="L1939" i="7" s="1"/>
  <c r="K1938" i="7"/>
  <c r="L1938" i="7" s="1"/>
  <c r="K1937" i="7"/>
  <c r="L1937" i="7" s="1"/>
  <c r="K1936" i="7"/>
  <c r="L1936" i="7" s="1"/>
  <c r="K1935" i="7"/>
  <c r="L1935" i="7" s="1"/>
  <c r="K1934" i="7"/>
  <c r="L1934" i="7" s="1"/>
  <c r="K1933" i="7"/>
  <c r="L1933" i="7" s="1"/>
  <c r="K1932" i="7"/>
  <c r="L1932" i="7" s="1"/>
  <c r="K1931" i="7"/>
  <c r="L1931" i="7" s="1"/>
  <c r="K1930" i="7"/>
  <c r="L1930" i="7" s="1"/>
  <c r="K1929" i="7"/>
  <c r="L1929" i="7" s="1"/>
  <c r="K1928" i="7"/>
  <c r="L1928" i="7" s="1"/>
  <c r="K1927" i="7"/>
  <c r="L1927" i="7" s="1"/>
  <c r="K1926" i="7"/>
  <c r="L1926" i="7" s="1"/>
  <c r="K1925" i="7"/>
  <c r="L1925" i="7" s="1"/>
  <c r="K1924" i="7"/>
  <c r="L1924" i="7" s="1"/>
  <c r="K1923" i="7"/>
  <c r="L1923" i="7" s="1"/>
  <c r="K1922" i="7"/>
  <c r="L1922" i="7" s="1"/>
  <c r="K1921" i="7"/>
  <c r="L1921" i="7" s="1"/>
  <c r="K1920" i="7"/>
  <c r="L1920" i="7" s="1"/>
  <c r="K1919" i="7"/>
  <c r="L1919" i="7" s="1"/>
  <c r="K1918" i="7"/>
  <c r="L1918" i="7" s="1"/>
  <c r="K1917" i="7"/>
  <c r="L1917" i="7" s="1"/>
  <c r="K1916" i="7"/>
  <c r="L1916" i="7" s="1"/>
  <c r="K1915" i="7"/>
  <c r="L1915" i="7" s="1"/>
  <c r="K1914" i="7"/>
  <c r="L1914" i="7" s="1"/>
  <c r="K1913" i="7"/>
  <c r="L1913" i="7" s="1"/>
  <c r="K1912" i="7"/>
  <c r="L1912" i="7" s="1"/>
  <c r="K1911" i="7"/>
  <c r="L1911" i="7" s="1"/>
  <c r="K1910" i="7"/>
  <c r="L1910" i="7" s="1"/>
  <c r="K1909" i="7"/>
  <c r="L1909" i="7" s="1"/>
  <c r="K1908" i="7"/>
  <c r="L1908" i="7" s="1"/>
  <c r="K1907" i="7"/>
  <c r="L1907" i="7" s="1"/>
  <c r="K1906" i="7"/>
  <c r="L1906" i="7" s="1"/>
  <c r="K1905" i="7"/>
  <c r="L1905" i="7" s="1"/>
  <c r="K1904" i="7"/>
  <c r="L1904" i="7" s="1"/>
  <c r="K1903" i="7"/>
  <c r="L1903" i="7" s="1"/>
  <c r="K1902" i="7"/>
  <c r="L1902" i="7" s="1"/>
  <c r="K1901" i="7"/>
  <c r="L1901" i="7" s="1"/>
  <c r="K1900" i="7"/>
  <c r="L1900" i="7" s="1"/>
  <c r="K1899" i="7"/>
  <c r="L1899" i="7" s="1"/>
  <c r="K1898" i="7"/>
  <c r="L1898" i="7" s="1"/>
  <c r="K1897" i="7"/>
  <c r="L1897" i="7" s="1"/>
  <c r="K1896" i="7"/>
  <c r="L1896" i="7" s="1"/>
  <c r="K1895" i="7"/>
  <c r="L1895" i="7" s="1"/>
  <c r="K1894" i="7"/>
  <c r="L1894" i="7" s="1"/>
  <c r="K1893" i="7"/>
  <c r="L1893" i="7" s="1"/>
  <c r="K1892" i="7"/>
  <c r="L1892" i="7" s="1"/>
  <c r="K1891" i="7"/>
  <c r="L1891" i="7" s="1"/>
  <c r="K1890" i="7"/>
  <c r="L1890" i="7" s="1"/>
  <c r="K1889" i="7"/>
  <c r="L1889" i="7" s="1"/>
  <c r="K1888" i="7"/>
  <c r="L1888" i="7" s="1"/>
  <c r="K1887" i="7"/>
  <c r="L1887" i="7" s="1"/>
  <c r="K1886" i="7"/>
  <c r="L1886" i="7" s="1"/>
  <c r="K1885" i="7"/>
  <c r="L1885" i="7" s="1"/>
  <c r="K1884" i="7"/>
  <c r="L1884" i="7" s="1"/>
  <c r="K1883" i="7"/>
  <c r="L1883" i="7" s="1"/>
  <c r="K1882" i="7"/>
  <c r="L1882" i="7" s="1"/>
  <c r="K1881" i="7"/>
  <c r="L1881" i="7" s="1"/>
  <c r="K1880" i="7"/>
  <c r="L1880" i="7" s="1"/>
  <c r="K1879" i="7"/>
  <c r="L1879" i="7" s="1"/>
  <c r="K1878" i="7"/>
  <c r="L1878" i="7" s="1"/>
  <c r="K1877" i="7"/>
  <c r="L1877" i="7" s="1"/>
  <c r="K1876" i="7"/>
  <c r="L1876" i="7" s="1"/>
  <c r="K1875" i="7"/>
  <c r="L1875" i="7" s="1"/>
  <c r="K1874" i="7"/>
  <c r="L1874" i="7" s="1"/>
  <c r="K1873" i="7"/>
  <c r="L1873" i="7" s="1"/>
  <c r="K1872" i="7"/>
  <c r="L1872" i="7" s="1"/>
  <c r="K1871" i="7"/>
  <c r="L1871" i="7" s="1"/>
  <c r="K1870" i="7"/>
  <c r="L1870" i="7" s="1"/>
  <c r="K1869" i="7"/>
  <c r="L1869" i="7" s="1"/>
  <c r="K1868" i="7"/>
  <c r="L1868" i="7" s="1"/>
  <c r="K1867" i="7"/>
  <c r="L1867" i="7" s="1"/>
  <c r="K1866" i="7"/>
  <c r="L1866" i="7" s="1"/>
  <c r="K1865" i="7"/>
  <c r="L1865" i="7" s="1"/>
  <c r="K1864" i="7"/>
  <c r="L1864" i="7" s="1"/>
  <c r="K1863" i="7"/>
  <c r="L1863" i="7" s="1"/>
  <c r="K1862" i="7"/>
  <c r="L1862" i="7" s="1"/>
  <c r="K1861" i="7"/>
  <c r="L1861" i="7" s="1"/>
  <c r="K1860" i="7"/>
  <c r="L1860" i="7" s="1"/>
  <c r="K1859" i="7"/>
  <c r="L1859" i="7" s="1"/>
  <c r="K1858" i="7"/>
  <c r="L1858" i="7" s="1"/>
  <c r="K1857" i="7"/>
  <c r="L1857" i="7" s="1"/>
  <c r="K1856" i="7"/>
  <c r="L1856" i="7" s="1"/>
  <c r="K1855" i="7"/>
  <c r="L1855" i="7" s="1"/>
  <c r="K1854" i="7"/>
  <c r="L1854" i="7" s="1"/>
  <c r="K1853" i="7"/>
  <c r="L1853" i="7" s="1"/>
  <c r="K1852" i="7"/>
  <c r="L1852" i="7" s="1"/>
  <c r="K1851" i="7"/>
  <c r="L1851" i="7" s="1"/>
  <c r="K1850" i="7"/>
  <c r="L1850" i="7" s="1"/>
  <c r="K1849" i="7"/>
  <c r="L1849" i="7" s="1"/>
  <c r="K1848" i="7"/>
  <c r="L1848" i="7" s="1"/>
  <c r="K1847" i="7"/>
  <c r="L1847" i="7" s="1"/>
  <c r="K1846" i="7"/>
  <c r="L1846" i="7" s="1"/>
  <c r="K1845" i="7"/>
  <c r="L1845" i="7" s="1"/>
  <c r="K1844" i="7"/>
  <c r="L1844" i="7" s="1"/>
  <c r="K1843" i="7"/>
  <c r="L1843" i="7" s="1"/>
  <c r="K1842" i="7"/>
  <c r="L1842" i="7" s="1"/>
  <c r="K1841" i="7"/>
  <c r="L1841" i="7" s="1"/>
  <c r="K1840" i="7"/>
  <c r="L1840" i="7" s="1"/>
  <c r="K1839" i="7"/>
  <c r="L1839" i="7" s="1"/>
  <c r="K1838" i="7"/>
  <c r="L1838" i="7" s="1"/>
  <c r="K1837" i="7"/>
  <c r="L1837" i="7" s="1"/>
  <c r="K1836" i="7"/>
  <c r="L1836" i="7" s="1"/>
  <c r="K1835" i="7"/>
  <c r="L1835" i="7" s="1"/>
  <c r="K1834" i="7"/>
  <c r="L1834" i="7" s="1"/>
  <c r="K1833" i="7"/>
  <c r="L1833" i="7" s="1"/>
  <c r="K1832" i="7"/>
  <c r="L1832" i="7" s="1"/>
  <c r="K1831" i="7"/>
  <c r="L1831" i="7" s="1"/>
  <c r="K1830" i="7"/>
  <c r="L1830" i="7" s="1"/>
  <c r="K1829" i="7"/>
  <c r="L1829" i="7" s="1"/>
  <c r="K1828" i="7"/>
  <c r="L1828" i="7" s="1"/>
  <c r="K1827" i="7"/>
  <c r="L1827" i="7" s="1"/>
  <c r="K1826" i="7"/>
  <c r="L1826" i="7" s="1"/>
  <c r="K1825" i="7"/>
  <c r="L1825" i="7" s="1"/>
  <c r="K1824" i="7"/>
  <c r="L1824" i="7" s="1"/>
  <c r="K1823" i="7"/>
  <c r="L1823" i="7" s="1"/>
  <c r="K1822" i="7"/>
  <c r="L1822" i="7" s="1"/>
  <c r="K1821" i="7"/>
  <c r="L1821" i="7" s="1"/>
  <c r="K1820" i="7"/>
  <c r="L1820" i="7" s="1"/>
  <c r="K1819" i="7"/>
  <c r="L1819" i="7" s="1"/>
  <c r="K1818" i="7"/>
  <c r="L1818" i="7" s="1"/>
  <c r="K1817" i="7"/>
  <c r="L1817" i="7" s="1"/>
  <c r="K1816" i="7"/>
  <c r="L1816" i="7" s="1"/>
  <c r="K1815" i="7"/>
  <c r="L1815" i="7" s="1"/>
  <c r="K1814" i="7"/>
  <c r="L1814" i="7" s="1"/>
  <c r="K1813" i="7"/>
  <c r="L1813" i="7" s="1"/>
  <c r="K1812" i="7"/>
  <c r="L1812" i="7" s="1"/>
  <c r="K1811" i="7"/>
  <c r="L1811" i="7" s="1"/>
  <c r="K1810" i="7"/>
  <c r="L1810" i="7" s="1"/>
  <c r="K1809" i="7"/>
  <c r="L1809" i="7" s="1"/>
  <c r="K1808" i="7"/>
  <c r="L1808" i="7" s="1"/>
  <c r="K1807" i="7"/>
  <c r="L1807" i="7" s="1"/>
  <c r="K1806" i="7"/>
  <c r="L1806" i="7" s="1"/>
  <c r="K1805" i="7"/>
  <c r="L1805" i="7" s="1"/>
  <c r="K1804" i="7"/>
  <c r="L1804" i="7" s="1"/>
  <c r="K1803" i="7"/>
  <c r="L1803" i="7" s="1"/>
  <c r="K1802" i="7"/>
  <c r="L1802" i="7" s="1"/>
  <c r="K1801" i="7"/>
  <c r="L1801" i="7" s="1"/>
  <c r="K1800" i="7"/>
  <c r="L1800" i="7" s="1"/>
  <c r="K1799" i="7"/>
  <c r="L1799" i="7" s="1"/>
  <c r="K1798" i="7"/>
  <c r="L1798" i="7" s="1"/>
  <c r="K1797" i="7"/>
  <c r="L1797" i="7" s="1"/>
  <c r="K1796" i="7"/>
  <c r="L1796" i="7" s="1"/>
  <c r="K1795" i="7"/>
  <c r="L1795" i="7" s="1"/>
  <c r="K1794" i="7"/>
  <c r="L1794" i="7" s="1"/>
  <c r="K1793" i="7"/>
  <c r="L1793" i="7" s="1"/>
  <c r="K1792" i="7"/>
  <c r="L1792" i="7" s="1"/>
  <c r="K1791" i="7"/>
  <c r="L1791" i="7" s="1"/>
  <c r="K1790" i="7"/>
  <c r="L1790" i="7" s="1"/>
  <c r="K1789" i="7"/>
  <c r="L1789" i="7" s="1"/>
  <c r="K1788" i="7"/>
  <c r="L1788" i="7" s="1"/>
  <c r="K1787" i="7"/>
  <c r="L1787" i="7" s="1"/>
  <c r="K1786" i="7"/>
  <c r="L1786" i="7" s="1"/>
  <c r="K1785" i="7"/>
  <c r="L1785" i="7" s="1"/>
  <c r="K1784" i="7"/>
  <c r="L1784" i="7" s="1"/>
  <c r="K1783" i="7"/>
  <c r="L1783" i="7" s="1"/>
  <c r="K1782" i="7"/>
  <c r="L1782" i="7" s="1"/>
  <c r="K1781" i="7"/>
  <c r="L1781" i="7" s="1"/>
  <c r="K1780" i="7"/>
  <c r="L1780" i="7" s="1"/>
  <c r="K1779" i="7"/>
  <c r="L1779" i="7" s="1"/>
  <c r="K1778" i="7"/>
  <c r="L1778" i="7" s="1"/>
  <c r="K1777" i="7"/>
  <c r="L1777" i="7" s="1"/>
  <c r="K1776" i="7"/>
  <c r="L1776" i="7" s="1"/>
  <c r="K1775" i="7"/>
  <c r="L1775" i="7" s="1"/>
  <c r="K1774" i="7"/>
  <c r="L1774" i="7" s="1"/>
  <c r="K1773" i="7"/>
  <c r="L1773" i="7" s="1"/>
  <c r="K1772" i="7"/>
  <c r="L1772" i="7" s="1"/>
  <c r="K1771" i="7"/>
  <c r="L1771" i="7" s="1"/>
  <c r="K1770" i="7"/>
  <c r="L1770" i="7" s="1"/>
  <c r="K1769" i="7"/>
  <c r="L1769" i="7" s="1"/>
  <c r="K1768" i="7"/>
  <c r="L1768" i="7" s="1"/>
  <c r="K1767" i="7"/>
  <c r="L1767" i="7" s="1"/>
  <c r="K1766" i="7"/>
  <c r="L1766" i="7" s="1"/>
  <c r="K1765" i="7"/>
  <c r="L1765" i="7" s="1"/>
  <c r="K1764" i="7"/>
  <c r="L1764" i="7" s="1"/>
  <c r="K1763" i="7"/>
  <c r="L1763" i="7" s="1"/>
  <c r="K1762" i="7"/>
  <c r="L1762" i="7" s="1"/>
  <c r="K1761" i="7"/>
  <c r="L1761" i="7" s="1"/>
  <c r="K1760" i="7"/>
  <c r="L1760" i="7" s="1"/>
  <c r="K1759" i="7"/>
  <c r="L1759" i="7" s="1"/>
  <c r="K1758" i="7"/>
  <c r="L1758" i="7" s="1"/>
  <c r="K1757" i="7"/>
  <c r="L1757" i="7" s="1"/>
  <c r="K1756" i="7"/>
  <c r="L1756" i="7" s="1"/>
  <c r="K1755" i="7"/>
  <c r="L1755" i="7" s="1"/>
  <c r="K1754" i="7"/>
  <c r="L1754" i="7" s="1"/>
  <c r="K1753" i="7"/>
  <c r="L1753" i="7" s="1"/>
  <c r="K1752" i="7"/>
  <c r="L1752" i="7" s="1"/>
  <c r="K1751" i="7"/>
  <c r="L1751" i="7" s="1"/>
  <c r="K1750" i="7"/>
  <c r="L1750" i="7" s="1"/>
  <c r="K1749" i="7"/>
  <c r="L1749" i="7" s="1"/>
  <c r="K1748" i="7"/>
  <c r="L1748" i="7" s="1"/>
  <c r="K1747" i="7"/>
  <c r="L1747" i="7" s="1"/>
  <c r="K1746" i="7"/>
  <c r="L1746" i="7" s="1"/>
  <c r="K1745" i="7"/>
  <c r="L1745" i="7" s="1"/>
  <c r="K1744" i="7"/>
  <c r="L1744" i="7" s="1"/>
  <c r="K1743" i="7"/>
  <c r="L1743" i="7" s="1"/>
  <c r="K1742" i="7"/>
  <c r="L1742" i="7" s="1"/>
  <c r="K1741" i="7"/>
  <c r="L1741" i="7" s="1"/>
  <c r="K1740" i="7"/>
  <c r="L1740" i="7" s="1"/>
  <c r="K1739" i="7"/>
  <c r="L1739" i="7" s="1"/>
  <c r="K1738" i="7"/>
  <c r="L1738" i="7" s="1"/>
  <c r="K1737" i="7"/>
  <c r="L1737" i="7" s="1"/>
  <c r="K1736" i="7"/>
  <c r="L1736" i="7" s="1"/>
  <c r="K1735" i="7"/>
  <c r="L1735" i="7" s="1"/>
  <c r="K1734" i="7"/>
  <c r="L1734" i="7" s="1"/>
  <c r="K1733" i="7"/>
  <c r="L1733" i="7" s="1"/>
  <c r="K1732" i="7"/>
  <c r="L1732" i="7" s="1"/>
  <c r="K1731" i="7"/>
  <c r="L1731" i="7" s="1"/>
  <c r="K1730" i="7"/>
  <c r="L1730" i="7" s="1"/>
  <c r="K1729" i="7"/>
  <c r="L1729" i="7" s="1"/>
  <c r="K1728" i="7"/>
  <c r="L1728" i="7" s="1"/>
  <c r="K1727" i="7"/>
  <c r="L1727" i="7" s="1"/>
  <c r="K1726" i="7"/>
  <c r="L1726" i="7" s="1"/>
  <c r="K1725" i="7"/>
  <c r="L1725" i="7" s="1"/>
  <c r="K1724" i="7"/>
  <c r="L1724" i="7" s="1"/>
  <c r="K1723" i="7"/>
  <c r="L1723" i="7" s="1"/>
  <c r="K1722" i="7"/>
  <c r="L1722" i="7" s="1"/>
  <c r="K1721" i="7"/>
  <c r="L1721" i="7" s="1"/>
  <c r="K1720" i="7"/>
  <c r="L1720" i="7" s="1"/>
  <c r="K1719" i="7"/>
  <c r="L1719" i="7" s="1"/>
  <c r="K1718" i="7"/>
  <c r="L1718" i="7" s="1"/>
  <c r="K1717" i="7"/>
  <c r="L1717" i="7" s="1"/>
  <c r="K1716" i="7"/>
  <c r="L1716" i="7" s="1"/>
  <c r="K1715" i="7"/>
  <c r="L1715" i="7" s="1"/>
  <c r="K1714" i="7"/>
  <c r="L1714" i="7" s="1"/>
  <c r="K1713" i="7"/>
  <c r="L1713" i="7" s="1"/>
  <c r="K1712" i="7"/>
  <c r="L1712" i="7" s="1"/>
  <c r="K1711" i="7"/>
  <c r="K1710" i="7"/>
  <c r="L1710" i="7" s="1"/>
  <c r="K1709" i="7"/>
  <c r="L1709" i="7" s="1"/>
  <c r="K1708" i="7"/>
  <c r="L1708" i="7" s="1"/>
  <c r="K1707" i="7"/>
  <c r="L1707" i="7" s="1"/>
  <c r="K1706" i="7"/>
  <c r="L1706" i="7" s="1"/>
  <c r="K1705" i="7"/>
  <c r="L1705" i="7" s="1"/>
  <c r="K1704" i="7"/>
  <c r="L1704" i="7" s="1"/>
  <c r="K1703" i="7"/>
  <c r="L1703" i="7" s="1"/>
  <c r="K1702" i="7"/>
  <c r="L1702" i="7" s="1"/>
  <c r="K1701" i="7"/>
  <c r="L1701" i="7" s="1"/>
  <c r="K1700" i="7"/>
  <c r="L1700" i="7" s="1"/>
  <c r="K1699" i="7"/>
  <c r="L1699" i="7" s="1"/>
  <c r="K1698" i="7"/>
  <c r="L1698" i="7" s="1"/>
  <c r="K1697" i="7"/>
  <c r="L1697" i="7" s="1"/>
  <c r="K1696" i="7"/>
  <c r="L1696" i="7" s="1"/>
  <c r="K1695" i="7"/>
  <c r="L1695" i="7" s="1"/>
  <c r="K1694" i="7"/>
  <c r="L1694" i="7" s="1"/>
  <c r="K1693" i="7"/>
  <c r="L1693" i="7" s="1"/>
  <c r="K1692" i="7"/>
  <c r="L1692" i="7" s="1"/>
  <c r="K1691" i="7"/>
  <c r="L1691" i="7" s="1"/>
  <c r="K1690" i="7"/>
  <c r="L1690" i="7" s="1"/>
  <c r="K1689" i="7"/>
  <c r="L1689" i="7" s="1"/>
  <c r="K1688" i="7"/>
  <c r="L1688" i="7" s="1"/>
  <c r="K1687" i="7"/>
  <c r="L1687" i="7" s="1"/>
  <c r="K1686" i="7"/>
  <c r="L1686" i="7" s="1"/>
  <c r="K1685" i="7"/>
  <c r="L1685" i="7" s="1"/>
  <c r="K1684" i="7"/>
  <c r="L1684" i="7" s="1"/>
  <c r="K1683" i="7"/>
  <c r="L1683" i="7" s="1"/>
  <c r="K1682" i="7"/>
  <c r="L1682" i="7" s="1"/>
  <c r="K1681" i="7"/>
  <c r="L1681" i="7" s="1"/>
  <c r="K1680" i="7"/>
  <c r="L1680" i="7" s="1"/>
  <c r="K1679" i="7"/>
  <c r="L1679" i="7" s="1"/>
  <c r="K1678" i="7"/>
  <c r="L1678" i="7" s="1"/>
  <c r="K1677" i="7"/>
  <c r="L1677" i="7" s="1"/>
  <c r="K1676" i="7"/>
  <c r="L1676" i="7" s="1"/>
  <c r="K1675" i="7"/>
  <c r="L1675" i="7" s="1"/>
  <c r="K1674" i="7"/>
  <c r="L1674" i="7" s="1"/>
  <c r="K1673" i="7"/>
  <c r="L1673" i="7" s="1"/>
  <c r="K1672" i="7"/>
  <c r="L1672" i="7" s="1"/>
  <c r="K1671" i="7"/>
  <c r="L1671" i="7" s="1"/>
  <c r="K1670" i="7"/>
  <c r="L1670" i="7" s="1"/>
  <c r="K1669" i="7"/>
  <c r="L1669" i="7" s="1"/>
  <c r="K1668" i="7"/>
  <c r="L1668" i="7" s="1"/>
  <c r="K1667" i="7"/>
  <c r="L1667" i="7" s="1"/>
  <c r="K1666" i="7"/>
  <c r="L1666" i="7" s="1"/>
  <c r="K1665" i="7"/>
  <c r="L1665" i="7" s="1"/>
  <c r="K1664" i="7"/>
  <c r="L1664" i="7" s="1"/>
  <c r="K1663" i="7"/>
  <c r="L1663" i="7" s="1"/>
  <c r="K1662" i="7"/>
  <c r="L1662" i="7" s="1"/>
  <c r="K1661" i="7"/>
  <c r="L1661" i="7" s="1"/>
  <c r="K1660" i="7"/>
  <c r="L1660" i="7" s="1"/>
  <c r="K1659" i="7"/>
  <c r="L1659" i="7" s="1"/>
  <c r="K1658" i="7"/>
  <c r="L1658" i="7" s="1"/>
  <c r="K1657" i="7"/>
  <c r="L1657" i="7" s="1"/>
  <c r="K1656" i="7"/>
  <c r="L1656" i="7" s="1"/>
  <c r="K1655" i="7"/>
  <c r="L1655" i="7" s="1"/>
  <c r="K1654" i="7"/>
  <c r="L1654" i="7" s="1"/>
  <c r="K1653" i="7"/>
  <c r="L1653" i="7" s="1"/>
  <c r="K1652" i="7"/>
  <c r="L1652" i="7" s="1"/>
  <c r="K1651" i="7"/>
  <c r="L1651" i="7" s="1"/>
  <c r="K1650" i="7"/>
  <c r="L1650" i="7" s="1"/>
  <c r="K1649" i="7"/>
  <c r="L1649" i="7" s="1"/>
  <c r="K1648" i="7"/>
  <c r="L1648" i="7" s="1"/>
  <c r="K1647" i="7"/>
  <c r="L1647" i="7" s="1"/>
  <c r="K1646" i="7"/>
  <c r="L1646" i="7" s="1"/>
  <c r="K1645" i="7"/>
  <c r="L1645" i="7" s="1"/>
  <c r="K1644" i="7"/>
  <c r="L1644" i="7" s="1"/>
  <c r="K1643" i="7"/>
  <c r="L1643" i="7" s="1"/>
  <c r="K1642" i="7"/>
  <c r="L1642" i="7" s="1"/>
  <c r="K1641" i="7"/>
  <c r="L1641" i="7" s="1"/>
  <c r="K1640" i="7"/>
  <c r="L1640" i="7" s="1"/>
  <c r="K1639" i="7"/>
  <c r="L1639" i="7" s="1"/>
  <c r="K1638" i="7"/>
  <c r="L1638" i="7" s="1"/>
  <c r="K1637" i="7"/>
  <c r="L1637" i="7" s="1"/>
  <c r="K1636" i="7"/>
  <c r="L1636" i="7" s="1"/>
  <c r="K1635" i="7"/>
  <c r="L1635" i="7" s="1"/>
  <c r="K1634" i="7"/>
  <c r="L1634" i="7" s="1"/>
  <c r="K1633" i="7"/>
  <c r="L1633" i="7" s="1"/>
  <c r="K1632" i="7"/>
  <c r="L1632" i="7" s="1"/>
  <c r="K1631" i="7"/>
  <c r="L1631" i="7" s="1"/>
  <c r="K1630" i="7"/>
  <c r="L1630" i="7" s="1"/>
  <c r="K1629" i="7"/>
  <c r="L1629" i="7" s="1"/>
  <c r="K1628" i="7"/>
  <c r="L1628" i="7" s="1"/>
  <c r="K1627" i="7"/>
  <c r="L1627" i="7" s="1"/>
  <c r="K1626" i="7"/>
  <c r="L1626" i="7" s="1"/>
  <c r="K1625" i="7"/>
  <c r="L1625" i="7" s="1"/>
  <c r="K1624" i="7"/>
  <c r="L1624" i="7" s="1"/>
  <c r="K1623" i="7"/>
  <c r="L1623" i="7" s="1"/>
  <c r="K1622" i="7"/>
  <c r="L1622" i="7" s="1"/>
  <c r="K1621" i="7"/>
  <c r="L1621" i="7" s="1"/>
  <c r="K1620" i="7"/>
  <c r="L1620" i="7" s="1"/>
  <c r="K1619" i="7"/>
  <c r="L1619" i="7" s="1"/>
  <c r="K1618" i="7"/>
  <c r="L1618" i="7" s="1"/>
  <c r="K1617" i="7"/>
  <c r="L1617" i="7" s="1"/>
  <c r="K1616" i="7"/>
  <c r="L1616" i="7" s="1"/>
  <c r="K1615" i="7"/>
  <c r="L1615" i="7" s="1"/>
  <c r="K1614" i="7"/>
  <c r="L1614" i="7" s="1"/>
  <c r="K1613" i="7"/>
  <c r="L1613" i="7" s="1"/>
  <c r="K1612" i="7"/>
  <c r="L1612" i="7" s="1"/>
  <c r="K1611" i="7"/>
  <c r="L1611" i="7" s="1"/>
  <c r="K1610" i="7"/>
  <c r="L1610" i="7" s="1"/>
  <c r="K1609" i="7"/>
  <c r="L1609" i="7" s="1"/>
  <c r="K1608" i="7"/>
  <c r="L1608" i="7" s="1"/>
  <c r="K1607" i="7"/>
  <c r="L1607" i="7" s="1"/>
  <c r="K1606" i="7"/>
  <c r="L1606" i="7" s="1"/>
  <c r="K1605" i="7"/>
  <c r="L1605" i="7" s="1"/>
  <c r="K1604" i="7"/>
  <c r="L1604" i="7" s="1"/>
  <c r="K1603" i="7"/>
  <c r="L1603" i="7" s="1"/>
  <c r="K1602" i="7"/>
  <c r="L1602" i="7" s="1"/>
  <c r="K1601" i="7"/>
  <c r="L1601" i="7" s="1"/>
  <c r="K1600" i="7"/>
  <c r="L1600" i="7" s="1"/>
  <c r="K1599" i="7"/>
  <c r="L1599" i="7" s="1"/>
  <c r="K1598" i="7"/>
  <c r="L1598" i="7" s="1"/>
  <c r="K1597" i="7"/>
  <c r="L1597" i="7" s="1"/>
  <c r="K1596" i="7"/>
  <c r="L1596" i="7" s="1"/>
  <c r="K1595" i="7"/>
  <c r="L1595" i="7" s="1"/>
  <c r="K1594" i="7"/>
  <c r="L1594" i="7" s="1"/>
  <c r="K1593" i="7"/>
  <c r="L1593" i="7" s="1"/>
  <c r="K1592" i="7"/>
  <c r="L1592" i="7" s="1"/>
  <c r="K1591" i="7"/>
  <c r="L1591" i="7" s="1"/>
  <c r="K1590" i="7"/>
  <c r="L1590" i="7" s="1"/>
  <c r="K1589" i="7"/>
  <c r="L1589" i="7" s="1"/>
  <c r="K1588" i="7"/>
  <c r="L1588" i="7" s="1"/>
  <c r="K1587" i="7"/>
  <c r="L1587" i="7" s="1"/>
  <c r="K1586" i="7"/>
  <c r="L1586" i="7" s="1"/>
  <c r="K1585" i="7"/>
  <c r="L1585" i="7" s="1"/>
  <c r="K1584" i="7"/>
  <c r="L1584" i="7" s="1"/>
  <c r="K1583" i="7"/>
  <c r="L1583" i="7" s="1"/>
  <c r="K1582" i="7"/>
  <c r="L1582" i="7" s="1"/>
  <c r="K1581" i="7"/>
  <c r="L1581" i="7" s="1"/>
  <c r="K1580" i="7"/>
  <c r="L1580" i="7" s="1"/>
  <c r="K1579" i="7"/>
  <c r="L1579" i="7" s="1"/>
  <c r="K1578" i="7"/>
  <c r="L1578" i="7" s="1"/>
  <c r="K1577" i="7"/>
  <c r="L1577" i="7" s="1"/>
  <c r="K1576" i="7"/>
  <c r="L1576" i="7" s="1"/>
  <c r="K1575" i="7"/>
  <c r="L1575" i="7" s="1"/>
  <c r="K1574" i="7"/>
  <c r="L1574" i="7" s="1"/>
  <c r="K1573" i="7"/>
  <c r="L1573" i="7" s="1"/>
  <c r="K1572" i="7"/>
  <c r="L1572" i="7" s="1"/>
  <c r="K1571" i="7"/>
  <c r="L1571" i="7" s="1"/>
  <c r="K1570" i="7"/>
  <c r="L1570" i="7" s="1"/>
  <c r="K1569" i="7"/>
  <c r="L1569" i="7" s="1"/>
  <c r="K1568" i="7"/>
  <c r="L1568" i="7" s="1"/>
  <c r="K1567" i="7"/>
  <c r="L1567" i="7" s="1"/>
  <c r="K1566" i="7"/>
  <c r="L1566" i="7" s="1"/>
  <c r="K1565" i="7"/>
  <c r="L1565" i="7" s="1"/>
  <c r="K1564" i="7"/>
  <c r="L1564" i="7" s="1"/>
  <c r="K1563" i="7"/>
  <c r="L1563" i="7" s="1"/>
  <c r="K1562" i="7"/>
  <c r="L1562" i="7" s="1"/>
  <c r="K1561" i="7"/>
  <c r="L1561" i="7" s="1"/>
  <c r="K1560" i="7"/>
  <c r="L1560" i="7" s="1"/>
  <c r="K1559" i="7"/>
  <c r="L1559" i="7" s="1"/>
  <c r="K1558" i="7"/>
  <c r="L1558" i="7" s="1"/>
  <c r="K1557" i="7"/>
  <c r="L1557" i="7" s="1"/>
  <c r="K1556" i="7"/>
  <c r="L1556" i="7" s="1"/>
  <c r="K1555" i="7"/>
  <c r="L1555" i="7" s="1"/>
  <c r="K1554" i="7"/>
  <c r="L1554" i="7" s="1"/>
  <c r="K1553" i="7"/>
  <c r="L1553" i="7" s="1"/>
  <c r="K1552" i="7"/>
  <c r="L1552" i="7" s="1"/>
  <c r="K1551" i="7"/>
  <c r="L1551" i="7" s="1"/>
  <c r="K1550" i="7"/>
  <c r="L1550" i="7" s="1"/>
  <c r="K1549" i="7"/>
  <c r="L1549" i="7" s="1"/>
  <c r="K1548" i="7"/>
  <c r="L1548" i="7" s="1"/>
  <c r="K1547" i="7"/>
  <c r="L1547" i="7" s="1"/>
  <c r="K1546" i="7"/>
  <c r="L1546" i="7" s="1"/>
  <c r="K1545" i="7"/>
  <c r="L1545" i="7" s="1"/>
  <c r="K1544" i="7"/>
  <c r="L1544" i="7" s="1"/>
  <c r="K1543" i="7"/>
  <c r="L1543" i="7" s="1"/>
  <c r="K1542" i="7"/>
  <c r="L1542" i="7" s="1"/>
  <c r="K1541" i="7"/>
  <c r="L1541" i="7" s="1"/>
  <c r="K1540" i="7"/>
  <c r="L1540" i="7" s="1"/>
  <c r="K1539" i="7"/>
  <c r="L1539" i="7" s="1"/>
  <c r="K1538" i="7"/>
  <c r="L1538" i="7" s="1"/>
  <c r="K1537" i="7"/>
  <c r="L1537" i="7" s="1"/>
  <c r="K1536" i="7"/>
  <c r="L1536" i="7" s="1"/>
  <c r="K1535" i="7"/>
  <c r="L1535" i="7" s="1"/>
  <c r="K1534" i="7"/>
  <c r="L1534" i="7" s="1"/>
  <c r="K1533" i="7"/>
  <c r="L1533" i="7" s="1"/>
  <c r="K1532" i="7"/>
  <c r="L1532" i="7" s="1"/>
  <c r="K1531" i="7"/>
  <c r="L1531" i="7" s="1"/>
  <c r="K1530" i="7"/>
  <c r="L1530" i="7" s="1"/>
  <c r="K1529" i="7"/>
  <c r="L1529" i="7" s="1"/>
  <c r="K1528" i="7"/>
  <c r="L1528" i="7" s="1"/>
  <c r="K1527" i="7"/>
  <c r="L1527" i="7" s="1"/>
  <c r="K1526" i="7"/>
  <c r="L1526" i="7" s="1"/>
  <c r="K1525" i="7"/>
  <c r="L1525" i="7" s="1"/>
  <c r="K1524" i="7"/>
  <c r="L1524" i="7" s="1"/>
  <c r="K1523" i="7"/>
  <c r="L1523" i="7" s="1"/>
  <c r="K1522" i="7"/>
  <c r="L1522" i="7" s="1"/>
  <c r="K1521" i="7"/>
  <c r="L1521" i="7" s="1"/>
  <c r="K1520" i="7"/>
  <c r="L1520" i="7" s="1"/>
  <c r="K1519" i="7"/>
  <c r="L1519" i="7" s="1"/>
  <c r="K1518" i="7"/>
  <c r="L1518" i="7" s="1"/>
  <c r="K1517" i="7"/>
  <c r="L1517" i="7" s="1"/>
  <c r="K1516" i="7"/>
  <c r="L1516" i="7" s="1"/>
  <c r="K1515" i="7"/>
  <c r="L1515" i="7" s="1"/>
  <c r="K1514" i="7"/>
  <c r="L1514" i="7" s="1"/>
  <c r="K1513" i="7"/>
  <c r="L1513" i="7" s="1"/>
  <c r="K1512" i="7"/>
  <c r="L1512" i="7" s="1"/>
  <c r="K1511" i="7"/>
  <c r="L1511" i="7" s="1"/>
  <c r="K1510" i="7"/>
  <c r="L1510" i="7" s="1"/>
  <c r="K1509" i="7"/>
  <c r="L1509" i="7" s="1"/>
  <c r="K1508" i="7"/>
  <c r="L1508" i="7" s="1"/>
  <c r="K1507" i="7"/>
  <c r="L1507" i="7" s="1"/>
  <c r="K1506" i="7"/>
  <c r="L1506" i="7" s="1"/>
  <c r="K1505" i="7"/>
  <c r="L1505" i="7" s="1"/>
  <c r="K1504" i="7"/>
  <c r="L1504" i="7" s="1"/>
  <c r="K1503" i="7"/>
  <c r="L1503" i="7" s="1"/>
  <c r="K1502" i="7"/>
  <c r="L1502" i="7" s="1"/>
  <c r="K1501" i="7"/>
  <c r="L1501" i="7" s="1"/>
  <c r="K1500" i="7"/>
  <c r="L1500" i="7" s="1"/>
  <c r="K1499" i="7"/>
  <c r="L1499" i="7" s="1"/>
  <c r="K1498" i="7"/>
  <c r="L1498" i="7" s="1"/>
  <c r="K1497" i="7"/>
  <c r="L1497" i="7" s="1"/>
  <c r="K1496" i="7"/>
  <c r="L1496" i="7" s="1"/>
  <c r="K1495" i="7"/>
  <c r="L1495" i="7" s="1"/>
  <c r="K1494" i="7"/>
  <c r="L1494" i="7" s="1"/>
  <c r="K1493" i="7"/>
  <c r="L1493" i="7" s="1"/>
  <c r="K1492" i="7"/>
  <c r="L1492" i="7" s="1"/>
  <c r="K1491" i="7"/>
  <c r="L1491" i="7" s="1"/>
  <c r="K1490" i="7"/>
  <c r="L1490" i="7" s="1"/>
  <c r="K1489" i="7"/>
  <c r="L1489" i="7" s="1"/>
  <c r="K1488" i="7"/>
  <c r="L1488" i="7" s="1"/>
  <c r="K1487" i="7"/>
  <c r="L1487" i="7" s="1"/>
  <c r="K1486" i="7"/>
  <c r="L1486" i="7" s="1"/>
  <c r="K1485" i="7"/>
  <c r="L1485" i="7" s="1"/>
  <c r="K1484" i="7"/>
  <c r="L1484" i="7" s="1"/>
  <c r="K1483" i="7"/>
  <c r="L1483" i="7" s="1"/>
  <c r="K1482" i="7"/>
  <c r="L1482" i="7" s="1"/>
  <c r="K1481" i="7"/>
  <c r="L1481" i="7" s="1"/>
  <c r="K1480" i="7"/>
  <c r="L1480" i="7" s="1"/>
  <c r="K1479" i="7"/>
  <c r="L1479" i="7" s="1"/>
  <c r="K1478" i="7"/>
  <c r="L1478" i="7" s="1"/>
  <c r="K1477" i="7"/>
  <c r="L1477" i="7" s="1"/>
  <c r="K1476" i="7"/>
  <c r="L1476" i="7" s="1"/>
  <c r="K1475" i="7"/>
  <c r="L1475" i="7" s="1"/>
  <c r="K1474" i="7"/>
  <c r="L1474" i="7" s="1"/>
  <c r="K1473" i="7"/>
  <c r="L1473" i="7" s="1"/>
  <c r="K1472" i="7"/>
  <c r="L1472" i="7" s="1"/>
  <c r="K1471" i="7"/>
  <c r="L1471" i="7" s="1"/>
  <c r="K1470" i="7"/>
  <c r="L1470" i="7" s="1"/>
  <c r="K1469" i="7"/>
  <c r="L1469" i="7" s="1"/>
  <c r="K1468" i="7"/>
  <c r="L1468" i="7" s="1"/>
  <c r="K1467" i="7"/>
  <c r="L1467" i="7" s="1"/>
  <c r="K1466" i="7"/>
  <c r="L1466" i="7" s="1"/>
  <c r="K1465" i="7"/>
  <c r="L1465" i="7" s="1"/>
  <c r="K1464" i="7"/>
  <c r="L1464" i="7" s="1"/>
  <c r="K1463" i="7"/>
  <c r="L1463" i="7" s="1"/>
  <c r="K1462" i="7"/>
  <c r="L1462" i="7" s="1"/>
  <c r="K1461" i="7"/>
  <c r="L1461" i="7" s="1"/>
  <c r="K1460" i="7"/>
  <c r="L1460" i="7" s="1"/>
  <c r="K1459" i="7"/>
  <c r="L1459" i="7" s="1"/>
  <c r="K1458" i="7"/>
  <c r="L1458" i="7" s="1"/>
  <c r="K1457" i="7"/>
  <c r="L1457" i="7" s="1"/>
  <c r="K1456" i="7"/>
  <c r="L1456" i="7" s="1"/>
  <c r="K1455" i="7"/>
  <c r="L1455" i="7" s="1"/>
  <c r="K1454" i="7"/>
  <c r="L1454" i="7" s="1"/>
  <c r="K1453" i="7"/>
  <c r="L1453" i="7" s="1"/>
  <c r="K1452" i="7"/>
  <c r="L1452" i="7" s="1"/>
  <c r="K1451" i="7"/>
  <c r="L1451" i="7" s="1"/>
  <c r="K1450" i="7"/>
  <c r="L1450" i="7" s="1"/>
  <c r="K1449" i="7"/>
  <c r="L1449" i="7" s="1"/>
  <c r="K1448" i="7"/>
  <c r="L1448" i="7" s="1"/>
  <c r="K1447" i="7"/>
  <c r="L1447" i="7" s="1"/>
  <c r="K1446" i="7"/>
  <c r="L1446" i="7" s="1"/>
  <c r="K1445" i="7"/>
  <c r="L1445" i="7" s="1"/>
  <c r="K1444" i="7"/>
  <c r="L1444" i="7" s="1"/>
  <c r="K1443" i="7"/>
  <c r="L1443" i="7" s="1"/>
  <c r="K1442" i="7"/>
  <c r="L1442" i="7" s="1"/>
  <c r="K1441" i="7"/>
  <c r="L1441" i="7" s="1"/>
  <c r="K1440" i="7"/>
  <c r="L1440" i="7" s="1"/>
  <c r="K1439" i="7"/>
  <c r="L1439" i="7" s="1"/>
  <c r="K1438" i="7"/>
  <c r="L1438" i="7" s="1"/>
  <c r="K1437" i="7"/>
  <c r="L1437" i="7" s="1"/>
  <c r="K1436" i="7"/>
  <c r="L1436" i="7" s="1"/>
  <c r="K1435" i="7"/>
  <c r="L1435" i="7" s="1"/>
  <c r="K1434" i="7"/>
  <c r="L1434" i="7" s="1"/>
  <c r="K1433" i="7"/>
  <c r="L1433" i="7" s="1"/>
  <c r="K1432" i="7"/>
  <c r="L1432" i="7" s="1"/>
  <c r="K1431" i="7"/>
  <c r="L1431" i="7" s="1"/>
  <c r="K1430" i="7"/>
  <c r="L1430" i="7" s="1"/>
  <c r="K1429" i="7"/>
  <c r="L1429" i="7" s="1"/>
  <c r="K1428" i="7"/>
  <c r="L1428" i="7" s="1"/>
  <c r="K1427" i="7"/>
  <c r="L1427" i="7" s="1"/>
  <c r="K1426" i="7"/>
  <c r="L1426" i="7" s="1"/>
  <c r="K1425" i="7"/>
  <c r="L1425" i="7" s="1"/>
  <c r="K1424" i="7"/>
  <c r="L1424" i="7" s="1"/>
  <c r="K1423" i="7"/>
  <c r="L1423" i="7" s="1"/>
  <c r="K1422" i="7"/>
  <c r="L1422" i="7" s="1"/>
  <c r="K1420" i="7"/>
  <c r="L1420" i="7" s="1"/>
  <c r="K1419" i="7"/>
  <c r="L1419" i="7" s="1"/>
  <c r="K1418" i="7"/>
  <c r="L1418" i="7" s="1"/>
  <c r="K1417" i="7"/>
  <c r="L1417" i="7" s="1"/>
  <c r="K1416" i="7"/>
  <c r="L1416" i="7" s="1"/>
  <c r="K1415" i="7"/>
  <c r="L1415" i="7" s="1"/>
  <c r="K1414" i="7"/>
  <c r="L1414" i="7" s="1"/>
  <c r="K1413" i="7"/>
  <c r="L1413" i="7" s="1"/>
  <c r="K1412" i="7"/>
  <c r="L1412" i="7" s="1"/>
  <c r="K1411" i="7"/>
  <c r="L1411" i="7" s="1"/>
  <c r="K1410" i="7"/>
  <c r="L1410" i="7" s="1"/>
  <c r="K1409" i="7"/>
  <c r="L1409" i="7" s="1"/>
  <c r="K1408" i="7"/>
  <c r="L1408" i="7" s="1"/>
  <c r="K1407" i="7"/>
  <c r="L1407" i="7" s="1"/>
  <c r="K1406" i="7"/>
  <c r="L1406" i="7" s="1"/>
  <c r="K1405" i="7"/>
  <c r="L1405" i="7" s="1"/>
  <c r="K1404" i="7"/>
  <c r="L1404" i="7" s="1"/>
  <c r="K1403" i="7"/>
  <c r="L1403" i="7" s="1"/>
  <c r="K1402" i="7"/>
  <c r="L1402" i="7" s="1"/>
  <c r="K1401" i="7"/>
  <c r="L1401" i="7" s="1"/>
  <c r="K1400" i="7"/>
  <c r="L1400" i="7" s="1"/>
  <c r="K1399" i="7"/>
  <c r="L1399" i="7" s="1"/>
  <c r="K1398" i="7"/>
  <c r="L1398" i="7" s="1"/>
  <c r="K1397" i="7"/>
  <c r="L1397" i="7" s="1"/>
  <c r="K1396" i="7"/>
  <c r="L1396" i="7" s="1"/>
  <c r="K1395" i="7"/>
  <c r="L1395" i="7" s="1"/>
  <c r="K1394" i="7"/>
  <c r="L1394" i="7" s="1"/>
  <c r="K1393" i="7"/>
  <c r="L1393" i="7" s="1"/>
  <c r="K1392" i="7"/>
  <c r="L1392" i="7" s="1"/>
  <c r="K1391" i="7"/>
  <c r="L1391" i="7" s="1"/>
  <c r="K1390" i="7"/>
  <c r="L1390" i="7" s="1"/>
  <c r="K1389" i="7"/>
  <c r="L1389" i="7" s="1"/>
  <c r="K1388" i="7"/>
  <c r="L1388" i="7" s="1"/>
  <c r="K1387" i="7"/>
  <c r="L1387" i="7" s="1"/>
  <c r="K1386" i="7"/>
  <c r="L1386" i="7" s="1"/>
  <c r="K1385" i="7"/>
  <c r="L1385" i="7" s="1"/>
  <c r="K1384" i="7"/>
  <c r="L1384" i="7" s="1"/>
  <c r="K1383" i="7"/>
  <c r="L1383" i="7" s="1"/>
  <c r="K1382" i="7"/>
  <c r="L1382" i="7" s="1"/>
  <c r="K1381" i="7"/>
  <c r="L1381" i="7" s="1"/>
  <c r="K1380" i="7"/>
  <c r="L1380" i="7" s="1"/>
  <c r="K1379" i="7"/>
  <c r="L1379" i="7" s="1"/>
  <c r="K1378" i="7"/>
  <c r="L1378" i="7" s="1"/>
  <c r="K1377" i="7"/>
  <c r="L1377" i="7" s="1"/>
  <c r="K1376" i="7"/>
  <c r="L1376" i="7" s="1"/>
  <c r="K1375" i="7"/>
  <c r="L1375" i="7" s="1"/>
  <c r="K1374" i="7"/>
  <c r="L1374" i="7" s="1"/>
  <c r="K1373" i="7"/>
  <c r="L1373" i="7" s="1"/>
  <c r="K1372" i="7"/>
  <c r="L1372" i="7" s="1"/>
  <c r="K1371" i="7"/>
  <c r="L1371" i="7" s="1"/>
  <c r="K1370" i="7"/>
  <c r="L1370" i="7" s="1"/>
  <c r="K1369" i="7"/>
  <c r="L1369" i="7" s="1"/>
  <c r="K1368" i="7"/>
  <c r="L1368" i="7" s="1"/>
  <c r="K1367" i="7"/>
  <c r="L1367" i="7" s="1"/>
  <c r="K1366" i="7"/>
  <c r="L1366" i="7" s="1"/>
  <c r="K1365" i="7"/>
  <c r="L1365" i="7" s="1"/>
  <c r="K1364" i="7"/>
  <c r="L1364" i="7" s="1"/>
  <c r="K1363" i="7"/>
  <c r="L1363" i="7" s="1"/>
  <c r="K1362" i="7"/>
  <c r="L1362" i="7" s="1"/>
  <c r="K1361" i="7"/>
  <c r="L1361" i="7" s="1"/>
  <c r="K1360" i="7"/>
  <c r="L1360" i="7" s="1"/>
  <c r="K1359" i="7"/>
  <c r="L1359" i="7" s="1"/>
  <c r="K1358" i="7"/>
  <c r="L1358" i="7" s="1"/>
  <c r="K1357" i="7"/>
  <c r="L1357" i="7" s="1"/>
  <c r="K1356" i="7"/>
  <c r="L1356" i="7" s="1"/>
  <c r="K1355" i="7"/>
  <c r="L1355" i="7" s="1"/>
  <c r="K1354" i="7"/>
  <c r="L1354" i="7" s="1"/>
  <c r="K1353" i="7"/>
  <c r="L1353" i="7" s="1"/>
  <c r="K1352" i="7"/>
  <c r="L1352" i="7" s="1"/>
  <c r="K1351" i="7"/>
  <c r="L1351" i="7" s="1"/>
  <c r="K1350" i="7"/>
  <c r="L1350" i="7" s="1"/>
  <c r="K1349" i="7"/>
  <c r="L1349" i="7" s="1"/>
  <c r="K1348" i="7"/>
  <c r="L1348" i="7" s="1"/>
  <c r="K1347" i="7"/>
  <c r="L1347" i="7" s="1"/>
  <c r="K1346" i="7"/>
  <c r="L1346" i="7" s="1"/>
  <c r="K1345" i="7"/>
  <c r="L1345" i="7" s="1"/>
  <c r="K1344" i="7"/>
  <c r="L1344" i="7" s="1"/>
  <c r="K1343" i="7"/>
  <c r="L1343" i="7" s="1"/>
  <c r="K1342" i="7"/>
  <c r="L1342" i="7" s="1"/>
  <c r="K1341" i="7"/>
  <c r="L1341" i="7" s="1"/>
  <c r="K1340" i="7"/>
  <c r="L1340" i="7" s="1"/>
  <c r="K1339" i="7"/>
  <c r="L1339" i="7" s="1"/>
  <c r="K1338" i="7"/>
  <c r="L1338" i="7" s="1"/>
  <c r="K1337" i="7"/>
  <c r="L1337" i="7" s="1"/>
  <c r="K1336" i="7"/>
  <c r="L1336" i="7" s="1"/>
  <c r="K1335" i="7"/>
  <c r="L1335" i="7" s="1"/>
  <c r="K1334" i="7"/>
  <c r="L1334" i="7" s="1"/>
  <c r="K1333" i="7"/>
  <c r="L1333" i="7" s="1"/>
  <c r="K1332" i="7"/>
  <c r="L1332" i="7" s="1"/>
  <c r="K1331" i="7"/>
  <c r="L1331" i="7" s="1"/>
  <c r="K1330" i="7"/>
  <c r="L1330" i="7" s="1"/>
  <c r="K1329" i="7"/>
  <c r="L1329" i="7" s="1"/>
  <c r="K1328" i="7"/>
  <c r="L1328" i="7" s="1"/>
  <c r="K1327" i="7"/>
  <c r="L1327" i="7" s="1"/>
  <c r="K1326" i="7"/>
  <c r="L1326" i="7" s="1"/>
  <c r="K1325" i="7"/>
  <c r="L1325" i="7" s="1"/>
  <c r="K1324" i="7"/>
  <c r="L1324" i="7" s="1"/>
  <c r="K1323" i="7"/>
  <c r="L1323" i="7" s="1"/>
  <c r="K1322" i="7"/>
  <c r="L1322" i="7" s="1"/>
  <c r="K1321" i="7"/>
  <c r="L1321" i="7" s="1"/>
  <c r="K1320" i="7"/>
  <c r="L1320" i="7" s="1"/>
  <c r="K1319" i="7"/>
  <c r="L1319" i="7" s="1"/>
  <c r="K1318" i="7"/>
  <c r="L1318" i="7" s="1"/>
  <c r="K1317" i="7"/>
  <c r="L1317" i="7" s="1"/>
  <c r="K1316" i="7"/>
  <c r="L1316" i="7" s="1"/>
  <c r="K1315" i="7"/>
  <c r="L1315" i="7" s="1"/>
  <c r="K1314" i="7"/>
  <c r="L1314" i="7" s="1"/>
  <c r="K1313" i="7"/>
  <c r="L1313" i="7" s="1"/>
  <c r="K1312" i="7"/>
  <c r="L1312" i="7" s="1"/>
  <c r="K1311" i="7"/>
  <c r="L1311" i="7" s="1"/>
  <c r="K1310" i="7"/>
  <c r="L1310" i="7" s="1"/>
  <c r="K1309" i="7"/>
  <c r="L1309" i="7" s="1"/>
  <c r="K1308" i="7"/>
  <c r="L1308" i="7" s="1"/>
  <c r="K1307" i="7"/>
  <c r="L1307" i="7" s="1"/>
  <c r="K1306" i="7"/>
  <c r="L1306" i="7" s="1"/>
  <c r="K1305" i="7"/>
  <c r="L1305" i="7" s="1"/>
  <c r="K1304" i="7"/>
  <c r="L1304" i="7" s="1"/>
  <c r="K1303" i="7"/>
  <c r="L1303" i="7" s="1"/>
  <c r="K1302" i="7"/>
  <c r="L1302" i="7" s="1"/>
  <c r="K1301" i="7"/>
  <c r="L1301" i="7" s="1"/>
  <c r="K1300" i="7"/>
  <c r="L1300" i="7" s="1"/>
  <c r="K1299" i="7"/>
  <c r="L1299" i="7" s="1"/>
  <c r="K1298" i="7"/>
  <c r="L1298" i="7" s="1"/>
  <c r="K1297" i="7"/>
  <c r="L1297" i="7" s="1"/>
  <c r="K1296" i="7"/>
  <c r="L1296" i="7" s="1"/>
  <c r="K1295" i="7"/>
  <c r="L1295" i="7" s="1"/>
  <c r="K1294" i="7"/>
  <c r="L1294" i="7" s="1"/>
  <c r="K1293" i="7"/>
  <c r="L1293" i="7" s="1"/>
  <c r="K1292" i="7"/>
  <c r="L1292" i="7" s="1"/>
  <c r="K1291" i="7"/>
  <c r="L1291" i="7" s="1"/>
  <c r="K1290" i="7"/>
  <c r="L1290" i="7" s="1"/>
  <c r="K1289" i="7"/>
  <c r="L1289" i="7" s="1"/>
  <c r="K1288" i="7"/>
  <c r="L1288" i="7" s="1"/>
  <c r="K1287" i="7"/>
  <c r="L1287" i="7" s="1"/>
  <c r="K1286" i="7"/>
  <c r="L1286" i="7" s="1"/>
  <c r="K1285" i="7"/>
  <c r="L1285" i="7" s="1"/>
  <c r="K1284" i="7"/>
  <c r="L1284" i="7" s="1"/>
  <c r="K1283" i="7"/>
  <c r="L1283" i="7" s="1"/>
  <c r="K1282" i="7"/>
  <c r="L1282" i="7" s="1"/>
  <c r="K1281" i="7"/>
  <c r="L1281" i="7" s="1"/>
  <c r="K1280" i="7"/>
  <c r="L1280" i="7" s="1"/>
  <c r="K1279" i="7"/>
  <c r="L1279" i="7" s="1"/>
  <c r="K1278" i="7"/>
  <c r="L1278" i="7" s="1"/>
  <c r="K1277" i="7"/>
  <c r="L1277" i="7" s="1"/>
  <c r="K1276" i="7"/>
  <c r="L1276" i="7" s="1"/>
  <c r="K1275" i="7"/>
  <c r="L1275" i="7" s="1"/>
  <c r="K1274" i="7"/>
  <c r="L1274" i="7" s="1"/>
  <c r="K1273" i="7"/>
  <c r="L1273" i="7" s="1"/>
  <c r="K1272" i="7"/>
  <c r="L1272" i="7" s="1"/>
  <c r="K1271" i="7"/>
  <c r="L1271" i="7" s="1"/>
  <c r="K1270" i="7"/>
  <c r="L1270" i="7" s="1"/>
  <c r="K1269" i="7"/>
  <c r="L1269" i="7" s="1"/>
  <c r="K1268" i="7"/>
  <c r="L1268" i="7" s="1"/>
  <c r="K1267" i="7"/>
  <c r="L1267" i="7" s="1"/>
  <c r="K1266" i="7"/>
  <c r="L1266" i="7" s="1"/>
  <c r="K1265" i="7"/>
  <c r="L1265" i="7" s="1"/>
  <c r="K1264" i="7"/>
  <c r="L1264" i="7" s="1"/>
  <c r="K1263" i="7"/>
  <c r="L1263" i="7" s="1"/>
  <c r="K1262" i="7"/>
  <c r="L1262" i="7" s="1"/>
  <c r="K1261" i="7"/>
  <c r="L1261" i="7" s="1"/>
  <c r="K1260" i="7"/>
  <c r="L1260" i="7" s="1"/>
  <c r="K1259" i="7"/>
  <c r="L1259" i="7" s="1"/>
  <c r="K1258" i="7"/>
  <c r="L1258" i="7" s="1"/>
  <c r="K1257" i="7"/>
  <c r="L1257" i="7" s="1"/>
  <c r="K1256" i="7"/>
  <c r="L1256" i="7" s="1"/>
  <c r="K1255" i="7"/>
  <c r="L1255" i="7" s="1"/>
  <c r="K1254" i="7"/>
  <c r="L1254" i="7" s="1"/>
  <c r="K1253" i="7"/>
  <c r="L1253" i="7" s="1"/>
  <c r="K1252" i="7"/>
  <c r="L1252" i="7" s="1"/>
  <c r="K1251" i="7"/>
  <c r="L1251" i="7" s="1"/>
  <c r="K1250" i="7"/>
  <c r="L1250" i="7" s="1"/>
  <c r="K1249" i="7"/>
  <c r="L1249" i="7" s="1"/>
  <c r="K1248" i="7"/>
  <c r="L1248" i="7" s="1"/>
  <c r="K1247" i="7"/>
  <c r="L1247" i="7" s="1"/>
  <c r="K1246" i="7"/>
  <c r="L1246" i="7" s="1"/>
  <c r="K1245" i="7"/>
  <c r="L1245" i="7" s="1"/>
  <c r="K1244" i="7"/>
  <c r="L1244" i="7" s="1"/>
  <c r="K1243" i="7"/>
  <c r="L1243" i="7" s="1"/>
  <c r="K1242" i="7"/>
  <c r="L1242" i="7" s="1"/>
  <c r="K1241" i="7"/>
  <c r="L1241" i="7" s="1"/>
  <c r="K1240" i="7"/>
  <c r="L1240" i="7" s="1"/>
  <c r="K1239" i="7"/>
  <c r="L1239" i="7" s="1"/>
  <c r="K1238" i="7"/>
  <c r="L1238" i="7" s="1"/>
  <c r="K1237" i="7"/>
  <c r="L1237" i="7" s="1"/>
  <c r="K1236" i="7"/>
  <c r="L1236" i="7" s="1"/>
  <c r="K1235" i="7"/>
  <c r="L1235" i="7" s="1"/>
  <c r="K1234" i="7"/>
  <c r="L1234" i="7" s="1"/>
  <c r="K1233" i="7"/>
  <c r="L1233" i="7" s="1"/>
  <c r="K1232" i="7"/>
  <c r="L1232" i="7" s="1"/>
  <c r="K1231" i="7"/>
  <c r="L1231" i="7" s="1"/>
  <c r="K1230" i="7"/>
  <c r="L1230" i="7" s="1"/>
  <c r="K1229" i="7"/>
  <c r="L1229" i="7" s="1"/>
  <c r="K1228" i="7"/>
  <c r="L1228" i="7" s="1"/>
  <c r="K1227" i="7"/>
  <c r="L1227" i="7" s="1"/>
  <c r="K1226" i="7"/>
  <c r="L1226" i="7" s="1"/>
  <c r="K1225" i="7"/>
  <c r="L1225" i="7" s="1"/>
  <c r="K1224" i="7"/>
  <c r="L1224" i="7" s="1"/>
  <c r="K1223" i="7"/>
  <c r="L1223" i="7" s="1"/>
  <c r="K1222" i="7"/>
  <c r="L1222" i="7" s="1"/>
  <c r="K1221" i="7"/>
  <c r="L1221" i="7" s="1"/>
  <c r="K1220" i="7"/>
  <c r="L1220" i="7" s="1"/>
  <c r="K1219" i="7"/>
  <c r="L1219" i="7" s="1"/>
  <c r="K1218" i="7"/>
  <c r="L1218" i="7" s="1"/>
  <c r="K1217" i="7"/>
  <c r="L1217" i="7" s="1"/>
  <c r="K1216" i="7"/>
  <c r="L1216" i="7" s="1"/>
  <c r="K1215" i="7"/>
  <c r="L1215" i="7" s="1"/>
  <c r="K1214" i="7"/>
  <c r="L1214" i="7" s="1"/>
  <c r="K1213" i="7"/>
  <c r="L1213" i="7" s="1"/>
  <c r="K1212" i="7"/>
  <c r="L1212" i="7" s="1"/>
  <c r="K1211" i="7"/>
  <c r="L1211" i="7" s="1"/>
  <c r="K1210" i="7"/>
  <c r="L1210" i="7" s="1"/>
  <c r="K1209" i="7"/>
  <c r="L1209" i="7" s="1"/>
  <c r="K1208" i="7"/>
  <c r="L1208" i="7" s="1"/>
  <c r="K1207" i="7"/>
  <c r="L1207" i="7" s="1"/>
  <c r="K1206" i="7"/>
  <c r="L1206" i="7" s="1"/>
  <c r="K1205" i="7"/>
  <c r="L1205" i="7" s="1"/>
  <c r="K1204" i="7"/>
  <c r="L1204" i="7" s="1"/>
  <c r="K1203" i="7"/>
  <c r="L1203" i="7" s="1"/>
  <c r="K1202" i="7"/>
  <c r="L1202" i="7" s="1"/>
  <c r="K1201" i="7"/>
  <c r="L1201" i="7" s="1"/>
  <c r="K1200" i="7"/>
  <c r="L1200" i="7" s="1"/>
  <c r="K1199" i="7"/>
  <c r="L1199" i="7" s="1"/>
  <c r="K1198" i="7"/>
  <c r="L1198" i="7" s="1"/>
  <c r="K1197" i="7"/>
  <c r="L1197" i="7" s="1"/>
  <c r="K1196" i="7"/>
  <c r="L1196" i="7" s="1"/>
  <c r="K1195" i="7"/>
  <c r="L1195" i="7" s="1"/>
  <c r="K1194" i="7"/>
  <c r="L1194" i="7" s="1"/>
  <c r="K1193" i="7"/>
  <c r="L1193" i="7" s="1"/>
  <c r="K1192" i="7"/>
  <c r="L1192" i="7" s="1"/>
  <c r="K1191" i="7"/>
  <c r="L1191" i="7" s="1"/>
  <c r="K1190" i="7"/>
  <c r="L1190" i="7" s="1"/>
  <c r="K1189" i="7"/>
  <c r="L1189" i="7" s="1"/>
  <c r="K1188" i="7"/>
  <c r="L1188" i="7" s="1"/>
  <c r="K1187" i="7"/>
  <c r="L1187" i="7" s="1"/>
  <c r="K1186" i="7"/>
  <c r="L1186" i="7" s="1"/>
  <c r="K1185" i="7"/>
  <c r="L1185" i="7" s="1"/>
  <c r="K1184" i="7"/>
  <c r="L1184" i="7" s="1"/>
  <c r="K1183" i="7"/>
  <c r="L1183" i="7" s="1"/>
  <c r="K1182" i="7"/>
  <c r="L1182" i="7" s="1"/>
  <c r="K1181" i="7"/>
  <c r="L1181" i="7" s="1"/>
  <c r="K1180" i="7"/>
  <c r="L1180" i="7" s="1"/>
  <c r="K1179" i="7"/>
  <c r="L1179" i="7" s="1"/>
  <c r="K1178" i="7"/>
  <c r="L1178" i="7" s="1"/>
  <c r="K1177" i="7"/>
  <c r="L1177" i="7" s="1"/>
  <c r="K1176" i="7"/>
  <c r="L1176" i="7" s="1"/>
  <c r="K1175" i="7"/>
  <c r="L1175" i="7" s="1"/>
  <c r="K1174" i="7"/>
  <c r="L1174" i="7" s="1"/>
  <c r="K1173" i="7"/>
  <c r="L1173" i="7" s="1"/>
  <c r="K1172" i="7"/>
  <c r="L1172" i="7" s="1"/>
  <c r="K1171" i="7"/>
  <c r="L1171" i="7" s="1"/>
  <c r="K1170" i="7"/>
  <c r="L1170" i="7" s="1"/>
  <c r="K1169" i="7"/>
  <c r="L1169" i="7" s="1"/>
  <c r="K1168" i="7"/>
  <c r="L1168" i="7" s="1"/>
  <c r="K1167" i="7"/>
  <c r="L1167" i="7" s="1"/>
  <c r="K1166" i="7"/>
  <c r="L1166" i="7" s="1"/>
  <c r="K1165" i="7"/>
  <c r="L1165" i="7" s="1"/>
  <c r="K1164" i="7"/>
  <c r="L1164" i="7" s="1"/>
  <c r="K1163" i="7"/>
  <c r="L1163" i="7" s="1"/>
  <c r="K1162" i="7"/>
  <c r="L1162" i="7" s="1"/>
  <c r="K1161" i="7"/>
  <c r="L1161" i="7" s="1"/>
  <c r="K1160" i="7"/>
  <c r="L1160" i="7" s="1"/>
  <c r="K1159" i="7"/>
  <c r="L1159" i="7" s="1"/>
  <c r="K1158" i="7"/>
  <c r="L1158" i="7" s="1"/>
  <c r="K1157" i="7"/>
  <c r="L1157" i="7" s="1"/>
  <c r="K1156" i="7"/>
  <c r="L1156" i="7" s="1"/>
  <c r="K1155" i="7"/>
  <c r="L1155" i="7" s="1"/>
  <c r="K1154" i="7"/>
  <c r="L1154" i="7" s="1"/>
  <c r="K1153" i="7"/>
  <c r="L1153" i="7" s="1"/>
  <c r="K1152" i="7"/>
  <c r="L1152" i="7" s="1"/>
  <c r="K1151" i="7"/>
  <c r="L1151" i="7" s="1"/>
  <c r="K1150" i="7"/>
  <c r="L1150" i="7" s="1"/>
  <c r="K1149" i="7"/>
  <c r="L1149" i="7" s="1"/>
  <c r="K1148" i="7"/>
  <c r="L1148" i="7" s="1"/>
  <c r="K1147" i="7"/>
  <c r="L1147" i="7" s="1"/>
  <c r="K1146" i="7"/>
  <c r="L1146" i="7" s="1"/>
  <c r="K1145" i="7"/>
  <c r="L1145" i="7" s="1"/>
  <c r="K1144" i="7"/>
  <c r="L1144" i="7" s="1"/>
  <c r="K1143" i="7"/>
  <c r="L1143" i="7" s="1"/>
  <c r="K1142" i="7"/>
  <c r="L1142" i="7" s="1"/>
  <c r="K1141" i="7"/>
  <c r="L1141" i="7" s="1"/>
  <c r="K1140" i="7"/>
  <c r="L1140" i="7" s="1"/>
  <c r="K1139" i="7"/>
  <c r="L1139" i="7" s="1"/>
  <c r="K1138" i="7"/>
  <c r="L1138" i="7" s="1"/>
  <c r="K1137" i="7"/>
  <c r="L1137" i="7" s="1"/>
  <c r="K1136" i="7"/>
  <c r="L1136" i="7" s="1"/>
  <c r="K1135" i="7"/>
  <c r="L1135" i="7" s="1"/>
  <c r="K1134" i="7"/>
  <c r="L1134" i="7" s="1"/>
  <c r="K1133" i="7"/>
  <c r="L1133" i="7" s="1"/>
  <c r="K1132" i="7"/>
  <c r="L1132" i="7" s="1"/>
  <c r="K1131" i="7"/>
  <c r="L1131" i="7" s="1"/>
  <c r="K1130" i="7"/>
  <c r="L1130" i="7" s="1"/>
  <c r="K1129" i="7"/>
  <c r="L1129" i="7" s="1"/>
  <c r="K1128" i="7"/>
  <c r="L1128" i="7" s="1"/>
  <c r="K1127" i="7"/>
  <c r="L1127" i="7" s="1"/>
  <c r="K1126" i="7"/>
  <c r="L1126" i="7" s="1"/>
  <c r="K1125" i="7"/>
  <c r="L1125" i="7" s="1"/>
  <c r="K1124" i="7"/>
  <c r="L1124" i="7" s="1"/>
  <c r="K1123" i="7"/>
  <c r="L1123" i="7" s="1"/>
  <c r="K1122" i="7"/>
  <c r="L1122" i="7" s="1"/>
  <c r="K1121" i="7"/>
  <c r="L1121" i="7" s="1"/>
  <c r="K1120" i="7"/>
  <c r="L1120" i="7" s="1"/>
  <c r="K1119" i="7"/>
  <c r="L1119" i="7" s="1"/>
  <c r="K1118" i="7"/>
  <c r="L1118" i="7" s="1"/>
  <c r="K1117" i="7"/>
  <c r="L1117" i="7" s="1"/>
  <c r="K1116" i="7"/>
  <c r="L1116" i="7" s="1"/>
  <c r="K1115" i="7"/>
  <c r="L1115" i="7" s="1"/>
  <c r="K1114" i="7"/>
  <c r="L1114" i="7" s="1"/>
  <c r="K1113" i="7"/>
  <c r="L1113" i="7" s="1"/>
  <c r="K1112" i="7"/>
  <c r="L1112" i="7" s="1"/>
  <c r="K1111" i="7"/>
  <c r="L1111" i="7" s="1"/>
  <c r="K1110" i="7"/>
  <c r="L1110" i="7" s="1"/>
  <c r="K1109" i="7"/>
  <c r="L1109" i="7" s="1"/>
  <c r="K1108" i="7"/>
  <c r="L1108" i="7" s="1"/>
  <c r="K1107" i="7"/>
  <c r="L1107" i="7" s="1"/>
  <c r="K1106" i="7"/>
  <c r="L1106" i="7" s="1"/>
  <c r="K1105" i="7"/>
  <c r="L1105" i="7" s="1"/>
  <c r="K1104" i="7"/>
  <c r="L1104" i="7" s="1"/>
  <c r="K1103" i="7"/>
  <c r="L1103" i="7" s="1"/>
  <c r="K1102" i="7"/>
  <c r="L1102" i="7" s="1"/>
  <c r="K1101" i="7"/>
  <c r="L1101" i="7" s="1"/>
  <c r="K1100" i="7"/>
  <c r="L1100" i="7" s="1"/>
  <c r="K1099" i="7"/>
  <c r="L1099" i="7" s="1"/>
  <c r="K1098" i="7"/>
  <c r="L1098" i="7" s="1"/>
  <c r="K1097" i="7"/>
  <c r="L1097" i="7" s="1"/>
  <c r="K1096" i="7"/>
  <c r="L1096" i="7" s="1"/>
  <c r="K1095" i="7"/>
  <c r="L1095" i="7" s="1"/>
  <c r="K1094" i="7"/>
  <c r="L1094" i="7" s="1"/>
  <c r="K1093" i="7"/>
  <c r="L1093" i="7" s="1"/>
  <c r="K1092" i="7"/>
  <c r="L1092" i="7" s="1"/>
  <c r="K1091" i="7"/>
  <c r="L1091" i="7" s="1"/>
  <c r="K1090" i="7"/>
  <c r="L1090" i="7" s="1"/>
  <c r="K1089" i="7"/>
  <c r="L1089" i="7" s="1"/>
  <c r="K1088" i="7"/>
  <c r="L1088" i="7" s="1"/>
  <c r="K1087" i="7"/>
  <c r="L1087" i="7" s="1"/>
  <c r="K1086" i="7"/>
  <c r="L1086" i="7" s="1"/>
  <c r="K1085" i="7"/>
  <c r="L1085" i="7" s="1"/>
  <c r="K1084" i="7"/>
  <c r="L1084" i="7" s="1"/>
  <c r="K1083" i="7"/>
  <c r="L1083" i="7" s="1"/>
  <c r="K1082" i="7"/>
  <c r="L1082" i="7" s="1"/>
  <c r="K1081" i="7"/>
  <c r="L1081" i="7" s="1"/>
  <c r="K1080" i="7"/>
  <c r="L1080" i="7" s="1"/>
  <c r="K1079" i="7"/>
  <c r="L1079" i="7" s="1"/>
  <c r="K1078" i="7"/>
  <c r="L1078" i="7" s="1"/>
  <c r="K1077" i="7"/>
  <c r="L1077" i="7" s="1"/>
  <c r="K1076" i="7"/>
  <c r="L1076" i="7" s="1"/>
  <c r="K1075" i="7"/>
  <c r="L1075" i="7" s="1"/>
  <c r="K1074" i="7"/>
  <c r="L1074" i="7" s="1"/>
  <c r="K1073" i="7"/>
  <c r="L1073" i="7" s="1"/>
  <c r="K1072" i="7"/>
  <c r="L1072" i="7" s="1"/>
  <c r="K1071" i="7"/>
  <c r="L1071" i="7" s="1"/>
  <c r="K1070" i="7"/>
  <c r="L1070" i="7" s="1"/>
  <c r="K1069" i="7"/>
  <c r="L1069" i="7" s="1"/>
  <c r="K1068" i="7"/>
  <c r="L1068" i="7" s="1"/>
  <c r="K1067" i="7"/>
  <c r="L1067" i="7" s="1"/>
  <c r="K1066" i="7"/>
  <c r="L1066" i="7" s="1"/>
  <c r="K1065" i="7"/>
  <c r="L1065" i="7" s="1"/>
  <c r="K1064" i="7"/>
  <c r="L1064" i="7" s="1"/>
  <c r="K1063" i="7"/>
  <c r="L1063" i="7" s="1"/>
  <c r="K1062" i="7"/>
  <c r="L1062" i="7" s="1"/>
  <c r="K1061" i="7"/>
  <c r="L1061" i="7" s="1"/>
  <c r="K1060" i="7"/>
  <c r="L1060" i="7" s="1"/>
  <c r="K1059" i="7"/>
  <c r="L1059" i="7" s="1"/>
  <c r="K1058" i="7"/>
  <c r="L1058" i="7" s="1"/>
  <c r="K1057" i="7"/>
  <c r="L1057" i="7" s="1"/>
  <c r="K1056" i="7"/>
  <c r="L1056" i="7" s="1"/>
  <c r="K1055" i="7"/>
  <c r="L1055" i="7" s="1"/>
  <c r="K1054" i="7"/>
  <c r="L1054" i="7" s="1"/>
  <c r="K1053" i="7"/>
  <c r="L1053" i="7" s="1"/>
  <c r="K1052" i="7"/>
  <c r="L1052" i="7" s="1"/>
  <c r="K1051" i="7"/>
  <c r="L1051" i="7" s="1"/>
  <c r="K1050" i="7"/>
  <c r="L1050" i="7" s="1"/>
  <c r="K1049" i="7"/>
  <c r="L1049" i="7" s="1"/>
  <c r="K1048" i="7"/>
  <c r="L1048" i="7" s="1"/>
  <c r="K1047" i="7"/>
  <c r="L1047" i="7" s="1"/>
  <c r="K1046" i="7"/>
  <c r="L1046" i="7" s="1"/>
  <c r="K1045" i="7"/>
  <c r="L1045" i="7" s="1"/>
  <c r="K1044" i="7"/>
  <c r="L1044" i="7" s="1"/>
  <c r="K1043" i="7"/>
  <c r="L1043" i="7" s="1"/>
  <c r="K1042" i="7"/>
  <c r="L1042" i="7" s="1"/>
  <c r="K1041" i="7"/>
  <c r="L1041" i="7" s="1"/>
  <c r="K1040" i="7"/>
  <c r="L1040" i="7" s="1"/>
  <c r="K1039" i="7"/>
  <c r="L1039" i="7" s="1"/>
  <c r="K1038" i="7"/>
  <c r="L1038" i="7" s="1"/>
  <c r="K1037" i="7"/>
  <c r="L1037" i="7" s="1"/>
  <c r="K1036" i="7"/>
  <c r="L1036" i="7" s="1"/>
  <c r="K1035" i="7"/>
  <c r="L1035" i="7" s="1"/>
  <c r="K1034" i="7"/>
  <c r="L1034" i="7" s="1"/>
  <c r="K1033" i="7"/>
  <c r="L1033" i="7" s="1"/>
  <c r="K1032" i="7"/>
  <c r="L1032" i="7" s="1"/>
  <c r="K1031" i="7"/>
  <c r="L1031" i="7" s="1"/>
  <c r="K1030" i="7"/>
  <c r="L1030" i="7" s="1"/>
  <c r="K1029" i="7"/>
  <c r="L1029" i="7" s="1"/>
  <c r="K1028" i="7"/>
  <c r="L1028" i="7" s="1"/>
  <c r="K1027" i="7"/>
  <c r="L1027" i="7" s="1"/>
  <c r="K1026" i="7"/>
  <c r="L1026" i="7" s="1"/>
  <c r="K1025" i="7"/>
  <c r="L1025" i="7" s="1"/>
  <c r="K1024" i="7"/>
  <c r="L1024" i="7" s="1"/>
  <c r="K1023" i="7"/>
  <c r="L1023" i="7" s="1"/>
  <c r="K1022" i="7"/>
  <c r="L1022" i="7" s="1"/>
  <c r="K1021" i="7"/>
  <c r="L1021" i="7" s="1"/>
  <c r="K1020" i="7"/>
  <c r="L1020" i="7" s="1"/>
  <c r="K1019" i="7"/>
  <c r="L1019" i="7" s="1"/>
  <c r="K1018" i="7"/>
  <c r="L1018" i="7" s="1"/>
  <c r="K1017" i="7"/>
  <c r="L1017" i="7" s="1"/>
  <c r="K1016" i="7"/>
  <c r="L1016" i="7" s="1"/>
  <c r="K1015" i="7"/>
  <c r="L1015" i="7" s="1"/>
  <c r="K1014" i="7"/>
  <c r="L1014" i="7" s="1"/>
  <c r="K1013" i="7"/>
  <c r="L1013" i="7" s="1"/>
  <c r="K1012" i="7"/>
  <c r="L1012" i="7" s="1"/>
  <c r="K1011" i="7"/>
  <c r="L1011" i="7" s="1"/>
  <c r="K1010" i="7"/>
  <c r="L1010" i="7" s="1"/>
  <c r="K1009" i="7"/>
  <c r="L1009" i="7" s="1"/>
  <c r="K1008" i="7"/>
  <c r="L1008" i="7" s="1"/>
  <c r="K1007" i="7"/>
  <c r="L1007" i="7" s="1"/>
  <c r="K1006" i="7"/>
  <c r="L1006" i="7" s="1"/>
  <c r="K1005" i="7"/>
  <c r="L1005" i="7" s="1"/>
  <c r="K1004" i="7"/>
  <c r="L1004" i="7" s="1"/>
  <c r="K1003" i="7"/>
  <c r="L1003" i="7" s="1"/>
  <c r="K1002" i="7"/>
  <c r="L1002" i="7" s="1"/>
  <c r="K1001" i="7"/>
  <c r="L1001" i="7" s="1"/>
  <c r="K1000" i="7"/>
  <c r="L1000" i="7" s="1"/>
  <c r="K999" i="7"/>
  <c r="L999" i="7" s="1"/>
  <c r="K998" i="7"/>
  <c r="L998" i="7" s="1"/>
  <c r="K997" i="7"/>
  <c r="L997" i="7" s="1"/>
  <c r="K996" i="7"/>
  <c r="L996" i="7" s="1"/>
  <c r="K995" i="7"/>
  <c r="L995" i="7" s="1"/>
  <c r="K994" i="7"/>
  <c r="L994" i="7" s="1"/>
  <c r="K993" i="7"/>
  <c r="L993" i="7" s="1"/>
  <c r="K992" i="7"/>
  <c r="L992" i="7" s="1"/>
  <c r="K991" i="7"/>
  <c r="L991" i="7" s="1"/>
  <c r="K990" i="7"/>
  <c r="L990" i="7" s="1"/>
  <c r="K989" i="7"/>
  <c r="L989" i="7" s="1"/>
  <c r="K988" i="7"/>
  <c r="L988" i="7" s="1"/>
  <c r="K987" i="7"/>
  <c r="L987" i="7" s="1"/>
  <c r="K986" i="7"/>
  <c r="L986" i="7" s="1"/>
  <c r="K985" i="7"/>
  <c r="L985" i="7" s="1"/>
  <c r="K984" i="7"/>
  <c r="L984" i="7" s="1"/>
  <c r="K983" i="7"/>
  <c r="L983" i="7" s="1"/>
  <c r="K982" i="7"/>
  <c r="L982" i="7" s="1"/>
  <c r="K981" i="7"/>
  <c r="L981" i="7" s="1"/>
  <c r="K980" i="7"/>
  <c r="L980" i="7" s="1"/>
  <c r="K979" i="7"/>
  <c r="L979" i="7" s="1"/>
  <c r="K978" i="7"/>
  <c r="L978" i="7" s="1"/>
  <c r="K977" i="7"/>
  <c r="L977" i="7" s="1"/>
  <c r="K976" i="7"/>
  <c r="L976" i="7" s="1"/>
  <c r="K975" i="7"/>
  <c r="L975" i="7" s="1"/>
  <c r="K974" i="7"/>
  <c r="L974" i="7" s="1"/>
  <c r="K973" i="7"/>
  <c r="L973" i="7" s="1"/>
  <c r="K972" i="7"/>
  <c r="L972" i="7" s="1"/>
  <c r="K971" i="7"/>
  <c r="L971" i="7" s="1"/>
  <c r="K970" i="7"/>
  <c r="L970" i="7" s="1"/>
  <c r="K969" i="7"/>
  <c r="L969" i="7" s="1"/>
  <c r="K968" i="7"/>
  <c r="L968" i="7" s="1"/>
  <c r="K967" i="7"/>
  <c r="L967" i="7" s="1"/>
  <c r="K966" i="7"/>
  <c r="L966" i="7" s="1"/>
  <c r="K965" i="7"/>
  <c r="L965" i="7" s="1"/>
  <c r="K964" i="7"/>
  <c r="L964" i="7" s="1"/>
  <c r="K963" i="7"/>
  <c r="L963" i="7" s="1"/>
  <c r="K962" i="7"/>
  <c r="L962" i="7" s="1"/>
  <c r="K961" i="7"/>
  <c r="L961" i="7" s="1"/>
  <c r="K960" i="7"/>
  <c r="L960" i="7" s="1"/>
  <c r="K959" i="7"/>
  <c r="L959" i="7" s="1"/>
  <c r="K958" i="7"/>
  <c r="L958" i="7" s="1"/>
  <c r="K957" i="7"/>
  <c r="L957" i="7" s="1"/>
  <c r="K956" i="7"/>
  <c r="L956" i="7" s="1"/>
  <c r="K955" i="7"/>
  <c r="L955" i="7" s="1"/>
  <c r="K954" i="7"/>
  <c r="L954" i="7" s="1"/>
  <c r="K953" i="7"/>
  <c r="L953" i="7" s="1"/>
  <c r="K952" i="7"/>
  <c r="L952" i="7" s="1"/>
  <c r="K951" i="7"/>
  <c r="L951" i="7" s="1"/>
  <c r="K950" i="7"/>
  <c r="L950" i="7" s="1"/>
  <c r="K949" i="7"/>
  <c r="L949" i="7" s="1"/>
  <c r="K948" i="7"/>
  <c r="L948" i="7" s="1"/>
  <c r="K947" i="7"/>
  <c r="L947" i="7" s="1"/>
  <c r="K946" i="7"/>
  <c r="L946" i="7" s="1"/>
  <c r="K945" i="7"/>
  <c r="L945" i="7" s="1"/>
  <c r="K944" i="7"/>
  <c r="L944" i="7" s="1"/>
  <c r="K943" i="7"/>
  <c r="L943" i="7" s="1"/>
  <c r="K942" i="7"/>
  <c r="L942" i="7" s="1"/>
  <c r="K941" i="7"/>
  <c r="L941" i="7" s="1"/>
  <c r="K940" i="7"/>
  <c r="L940" i="7" s="1"/>
  <c r="K939" i="7"/>
  <c r="L939" i="7" s="1"/>
  <c r="K938" i="7"/>
  <c r="L938" i="7" s="1"/>
  <c r="K937" i="7"/>
  <c r="L937" i="7" s="1"/>
  <c r="K936" i="7"/>
  <c r="L936" i="7" s="1"/>
  <c r="K935" i="7"/>
  <c r="L935" i="7" s="1"/>
  <c r="K934" i="7"/>
  <c r="L934" i="7" s="1"/>
  <c r="K933" i="7"/>
  <c r="L933" i="7" s="1"/>
  <c r="K932" i="7"/>
  <c r="L932" i="7" s="1"/>
  <c r="K931" i="7"/>
  <c r="L931" i="7" s="1"/>
  <c r="K930" i="7"/>
  <c r="L930" i="7" s="1"/>
  <c r="K929" i="7"/>
  <c r="L929" i="7" s="1"/>
  <c r="K928" i="7"/>
  <c r="L928" i="7" s="1"/>
  <c r="K927" i="7"/>
  <c r="L927" i="7" s="1"/>
  <c r="K926" i="7"/>
  <c r="L926" i="7" s="1"/>
  <c r="K925" i="7"/>
  <c r="L925" i="7" s="1"/>
  <c r="K924" i="7"/>
  <c r="L924" i="7" s="1"/>
  <c r="K923" i="7"/>
  <c r="L923" i="7" s="1"/>
  <c r="K922" i="7"/>
  <c r="L922" i="7" s="1"/>
  <c r="K921" i="7"/>
  <c r="L921" i="7" s="1"/>
  <c r="K920" i="7"/>
  <c r="L920" i="7" s="1"/>
  <c r="K919" i="7"/>
  <c r="L919" i="7" s="1"/>
  <c r="K918" i="7"/>
  <c r="L918" i="7" s="1"/>
  <c r="K917" i="7"/>
  <c r="L917" i="7" s="1"/>
  <c r="K916" i="7"/>
  <c r="L916" i="7" s="1"/>
  <c r="K915" i="7"/>
  <c r="L915" i="7" s="1"/>
  <c r="K914" i="7"/>
  <c r="L914" i="7" s="1"/>
  <c r="K913" i="7"/>
  <c r="L913" i="7" s="1"/>
  <c r="K912" i="7"/>
  <c r="L912" i="7" s="1"/>
  <c r="K911" i="7"/>
  <c r="L911" i="7" s="1"/>
  <c r="K910" i="7"/>
  <c r="L910" i="7" s="1"/>
  <c r="K909" i="7"/>
  <c r="L909" i="7" s="1"/>
  <c r="K908" i="7"/>
  <c r="L908" i="7" s="1"/>
  <c r="K907" i="7"/>
  <c r="L907" i="7" s="1"/>
  <c r="K906" i="7"/>
  <c r="L906" i="7" s="1"/>
  <c r="K905" i="7"/>
  <c r="L905" i="7" s="1"/>
  <c r="K904" i="7"/>
  <c r="L904" i="7" s="1"/>
  <c r="K903" i="7"/>
  <c r="L903" i="7" s="1"/>
  <c r="K902" i="7"/>
  <c r="L902" i="7" s="1"/>
  <c r="K901" i="7"/>
  <c r="L901" i="7" s="1"/>
  <c r="K900" i="7"/>
  <c r="L900" i="7" s="1"/>
  <c r="K899" i="7"/>
  <c r="L899" i="7" s="1"/>
  <c r="K898" i="7"/>
  <c r="L898" i="7" s="1"/>
  <c r="K897" i="7"/>
  <c r="L897" i="7" s="1"/>
  <c r="K896" i="7"/>
  <c r="L896" i="7" s="1"/>
  <c r="K895" i="7"/>
  <c r="L895" i="7" s="1"/>
  <c r="K894" i="7"/>
  <c r="L894" i="7" s="1"/>
  <c r="K893" i="7"/>
  <c r="L893" i="7" s="1"/>
  <c r="K892" i="7"/>
  <c r="L892" i="7" s="1"/>
  <c r="K891" i="7"/>
  <c r="L891" i="7" s="1"/>
  <c r="K890" i="7"/>
  <c r="L890" i="7" s="1"/>
  <c r="K889" i="7"/>
  <c r="L889" i="7" s="1"/>
  <c r="K888" i="7"/>
  <c r="L888" i="7" s="1"/>
  <c r="K887" i="7"/>
  <c r="L887" i="7" s="1"/>
  <c r="K886" i="7"/>
  <c r="L886" i="7" s="1"/>
  <c r="K885" i="7"/>
  <c r="L885" i="7" s="1"/>
  <c r="K884" i="7"/>
  <c r="L884" i="7" s="1"/>
  <c r="K883" i="7"/>
  <c r="L883" i="7" s="1"/>
  <c r="K882" i="7"/>
  <c r="L882" i="7" s="1"/>
  <c r="K881" i="7"/>
  <c r="L881" i="7" s="1"/>
  <c r="K880" i="7"/>
  <c r="L880" i="7" s="1"/>
  <c r="K879" i="7"/>
  <c r="L879" i="7" s="1"/>
  <c r="K878" i="7"/>
  <c r="L878" i="7" s="1"/>
  <c r="K877" i="7"/>
  <c r="L877" i="7" s="1"/>
  <c r="K876" i="7"/>
  <c r="L876" i="7" s="1"/>
  <c r="K875" i="7"/>
  <c r="L875" i="7" s="1"/>
  <c r="K874" i="7"/>
  <c r="L874" i="7" s="1"/>
  <c r="K873" i="7"/>
  <c r="L873" i="7" s="1"/>
  <c r="K872" i="7"/>
  <c r="L872" i="7" s="1"/>
  <c r="K871" i="7"/>
  <c r="L871" i="7" s="1"/>
  <c r="K870" i="7"/>
  <c r="L870" i="7" s="1"/>
  <c r="K869" i="7"/>
  <c r="L869" i="7" s="1"/>
  <c r="K868" i="7"/>
  <c r="L868" i="7" s="1"/>
  <c r="K867" i="7"/>
  <c r="L867" i="7" s="1"/>
  <c r="K866" i="7"/>
  <c r="L866" i="7" s="1"/>
  <c r="K865" i="7"/>
  <c r="L865" i="7" s="1"/>
  <c r="K864" i="7"/>
  <c r="L864" i="7" s="1"/>
  <c r="K863" i="7"/>
  <c r="L863" i="7" s="1"/>
  <c r="K862" i="7"/>
  <c r="L862" i="7" s="1"/>
  <c r="K861" i="7"/>
  <c r="L861" i="7" s="1"/>
  <c r="K860" i="7"/>
  <c r="L860" i="7" s="1"/>
  <c r="K859" i="7"/>
  <c r="L859" i="7" s="1"/>
  <c r="K858" i="7"/>
  <c r="L858" i="7" s="1"/>
  <c r="K857" i="7"/>
  <c r="L857" i="7" s="1"/>
  <c r="K856" i="7"/>
  <c r="L856" i="7" s="1"/>
  <c r="K855" i="7"/>
  <c r="L855" i="7" s="1"/>
  <c r="K854" i="7"/>
  <c r="L854" i="7" s="1"/>
  <c r="K853" i="7"/>
  <c r="L853" i="7" s="1"/>
  <c r="K852" i="7"/>
  <c r="L852" i="7" s="1"/>
  <c r="K851" i="7"/>
  <c r="L851" i="7" s="1"/>
  <c r="K850" i="7"/>
  <c r="L850" i="7" s="1"/>
  <c r="K849" i="7"/>
  <c r="L849" i="7" s="1"/>
  <c r="K848" i="7"/>
  <c r="L848" i="7" s="1"/>
  <c r="K847" i="7"/>
  <c r="L847" i="7" s="1"/>
  <c r="K846" i="7"/>
  <c r="L846" i="7" s="1"/>
  <c r="K845" i="7"/>
  <c r="L845" i="7" s="1"/>
  <c r="K844" i="7"/>
  <c r="L844" i="7" s="1"/>
  <c r="K843" i="7"/>
  <c r="L843" i="7" s="1"/>
  <c r="K842" i="7"/>
  <c r="L842" i="7" s="1"/>
  <c r="K841" i="7"/>
  <c r="L841" i="7" s="1"/>
  <c r="K840" i="7"/>
  <c r="L840" i="7" s="1"/>
  <c r="K839" i="7"/>
  <c r="L839" i="7" s="1"/>
  <c r="K838" i="7"/>
  <c r="L838" i="7" s="1"/>
  <c r="K837" i="7"/>
  <c r="L837" i="7" s="1"/>
  <c r="K836" i="7"/>
  <c r="L836" i="7" s="1"/>
  <c r="K835" i="7"/>
  <c r="L835" i="7" s="1"/>
  <c r="K834" i="7"/>
  <c r="L834" i="7" s="1"/>
  <c r="K833" i="7"/>
  <c r="L833" i="7" s="1"/>
  <c r="K832" i="7"/>
  <c r="L832" i="7" s="1"/>
  <c r="K831" i="7"/>
  <c r="L831" i="7" s="1"/>
  <c r="K830" i="7"/>
  <c r="L830" i="7" s="1"/>
  <c r="K829" i="7"/>
  <c r="L829" i="7" s="1"/>
  <c r="K828" i="7"/>
  <c r="L828" i="7" s="1"/>
  <c r="K827" i="7"/>
  <c r="L827" i="7" s="1"/>
  <c r="K826" i="7"/>
  <c r="L826" i="7" s="1"/>
  <c r="K825" i="7"/>
  <c r="L825" i="7" s="1"/>
  <c r="K824" i="7"/>
  <c r="L824" i="7" s="1"/>
  <c r="K823" i="7"/>
  <c r="L823" i="7" s="1"/>
  <c r="K822" i="7"/>
  <c r="L822" i="7" s="1"/>
  <c r="K821" i="7"/>
  <c r="L821" i="7" s="1"/>
  <c r="K820" i="7"/>
  <c r="L820" i="7" s="1"/>
  <c r="K819" i="7"/>
  <c r="L819" i="7" s="1"/>
  <c r="K818" i="7"/>
  <c r="L818" i="7" s="1"/>
  <c r="K817" i="7"/>
  <c r="L817" i="7" s="1"/>
  <c r="K816" i="7"/>
  <c r="L816" i="7" s="1"/>
  <c r="K815" i="7"/>
  <c r="L815" i="7" s="1"/>
  <c r="K814" i="7"/>
  <c r="L814" i="7" s="1"/>
  <c r="K813" i="7"/>
  <c r="L813" i="7" s="1"/>
  <c r="K812" i="7"/>
  <c r="L812" i="7" s="1"/>
  <c r="K811" i="7"/>
  <c r="L811" i="7" s="1"/>
  <c r="K810" i="7"/>
  <c r="L810" i="7" s="1"/>
  <c r="K809" i="7"/>
  <c r="L809" i="7" s="1"/>
  <c r="K808" i="7"/>
  <c r="L808" i="7" s="1"/>
  <c r="K807" i="7"/>
  <c r="L807" i="7" s="1"/>
  <c r="K806" i="7"/>
  <c r="L806" i="7" s="1"/>
  <c r="K805" i="7"/>
  <c r="L805" i="7" s="1"/>
  <c r="K804" i="7"/>
  <c r="L804" i="7" s="1"/>
  <c r="K803" i="7"/>
  <c r="L803" i="7" s="1"/>
  <c r="K802" i="7"/>
  <c r="L802" i="7" s="1"/>
  <c r="K801" i="7"/>
  <c r="L801" i="7" s="1"/>
  <c r="K800" i="7"/>
  <c r="L800" i="7" s="1"/>
  <c r="K799" i="7"/>
  <c r="L799" i="7" s="1"/>
  <c r="K798" i="7"/>
  <c r="L798" i="7" s="1"/>
  <c r="K797" i="7"/>
  <c r="L797" i="7" s="1"/>
  <c r="K796" i="7"/>
  <c r="L796" i="7" s="1"/>
  <c r="K795" i="7"/>
  <c r="L795" i="7" s="1"/>
  <c r="K794" i="7"/>
  <c r="L794" i="7" s="1"/>
  <c r="K793" i="7"/>
  <c r="L793" i="7" s="1"/>
  <c r="K792" i="7"/>
  <c r="L792" i="7" s="1"/>
  <c r="K791" i="7"/>
  <c r="L791" i="7" s="1"/>
  <c r="K790" i="7"/>
  <c r="L790" i="7" s="1"/>
  <c r="K789" i="7"/>
  <c r="L789" i="7" s="1"/>
  <c r="K788" i="7"/>
  <c r="L788" i="7" s="1"/>
  <c r="K787" i="7"/>
  <c r="L787" i="7" s="1"/>
  <c r="K786" i="7"/>
  <c r="L786" i="7" s="1"/>
  <c r="K785" i="7"/>
  <c r="L785" i="7" s="1"/>
  <c r="K784" i="7"/>
  <c r="L784" i="7" s="1"/>
  <c r="K783" i="7"/>
  <c r="L783" i="7" s="1"/>
  <c r="K782" i="7"/>
  <c r="L782" i="7" s="1"/>
  <c r="K781" i="7"/>
  <c r="L781" i="7" s="1"/>
  <c r="K780" i="7"/>
  <c r="L780" i="7" s="1"/>
  <c r="K779" i="7"/>
  <c r="L779" i="7" s="1"/>
  <c r="K778" i="7"/>
  <c r="L778" i="7" s="1"/>
  <c r="K777" i="7"/>
  <c r="L777" i="7" s="1"/>
  <c r="K3488" i="7"/>
  <c r="L3488" i="7" s="1"/>
  <c r="K3486" i="7"/>
  <c r="L3486" i="7" s="1"/>
  <c r="K3481" i="7"/>
  <c r="L3481" i="7" s="1"/>
  <c r="K3479" i="7"/>
  <c r="L3479" i="7" s="1"/>
  <c r="K3477" i="7"/>
  <c r="L3477" i="7" s="1"/>
  <c r="K3476" i="7"/>
  <c r="L3476" i="7" s="1"/>
  <c r="K3475" i="7"/>
  <c r="L3475" i="7" s="1"/>
  <c r="K3474" i="7"/>
  <c r="L3474" i="7" s="1"/>
  <c r="K3471" i="7"/>
  <c r="L3471" i="7" s="1"/>
  <c r="K3461" i="7"/>
  <c r="L3461" i="7" s="1"/>
  <c r="K3454" i="7"/>
  <c r="L3454" i="7" s="1"/>
  <c r="K3451" i="7"/>
  <c r="L3451" i="7" s="1"/>
  <c r="K3448" i="7"/>
  <c r="L3448" i="7" s="1"/>
  <c r="K3447" i="7"/>
  <c r="L3447" i="7" s="1"/>
  <c r="K3446" i="7"/>
  <c r="L3446" i="7" s="1"/>
  <c r="K3443" i="7"/>
  <c r="L3443" i="7" s="1"/>
  <c r="K3434" i="7"/>
  <c r="L3434" i="7" s="1"/>
  <c r="K3428" i="7"/>
  <c r="L3428" i="7" s="1"/>
  <c r="K3426" i="7"/>
  <c r="L3426" i="7" s="1"/>
  <c r="K3425" i="7"/>
  <c r="L3425" i="7" s="1"/>
  <c r="K3422" i="7"/>
  <c r="L3422" i="7" s="1"/>
  <c r="K3417" i="7"/>
  <c r="L3417" i="7" s="1"/>
  <c r="K3410" i="7"/>
  <c r="L3410" i="7" s="1"/>
  <c r="K3409" i="7"/>
  <c r="L3409" i="7" s="1"/>
  <c r="K3407" i="7"/>
  <c r="L3407" i="7" s="1"/>
  <c r="K3400" i="7"/>
  <c r="L3400" i="7" s="1"/>
  <c r="K3399" i="7"/>
  <c r="L3399" i="7" s="1"/>
  <c r="K3393" i="7"/>
  <c r="L3393" i="7" s="1"/>
  <c r="K3390" i="7"/>
  <c r="L3390" i="7" s="1"/>
  <c r="K3389" i="7"/>
  <c r="L3389" i="7" s="1"/>
  <c r="K3387" i="7"/>
  <c r="L3387" i="7" s="1"/>
  <c r="K3386" i="7"/>
  <c r="L3386" i="7" s="1"/>
  <c r="K3384" i="7"/>
  <c r="L3384" i="7" s="1"/>
  <c r="K3383" i="7"/>
  <c r="L3383" i="7" s="1"/>
  <c r="K3380" i="7"/>
  <c r="L3380" i="7" s="1"/>
  <c r="K3373" i="7"/>
  <c r="L3373" i="7" s="1"/>
  <c r="K3370" i="7"/>
  <c r="L3370" i="7" s="1"/>
  <c r="K3368" i="7"/>
  <c r="L3368" i="7" s="1"/>
  <c r="K3365" i="7"/>
  <c r="L3365" i="7" s="1"/>
  <c r="K3364" i="7"/>
  <c r="L3364" i="7" s="1"/>
  <c r="K3358" i="7"/>
  <c r="L3358" i="7" s="1"/>
  <c r="K3356" i="7"/>
  <c r="L3356" i="7" s="1"/>
  <c r="K3354" i="7"/>
  <c r="L3354" i="7" s="1"/>
  <c r="K3351" i="7"/>
  <c r="L3351" i="7" s="1"/>
  <c r="K3350" i="7"/>
  <c r="L3350" i="7" s="1"/>
  <c r="K3346" i="7"/>
  <c r="L3346" i="7" s="1"/>
  <c r="K3344" i="7"/>
  <c r="L3344" i="7" s="1"/>
  <c r="K3340" i="7"/>
  <c r="L3340" i="7" s="1"/>
  <c r="K3338" i="7"/>
  <c r="L3338" i="7" s="1"/>
  <c r="K3332" i="7"/>
  <c r="L3332" i="7" s="1"/>
  <c r="K3331" i="7"/>
  <c r="L3331" i="7" s="1"/>
  <c r="K3330" i="7"/>
  <c r="L3330" i="7" s="1"/>
  <c r="K3329" i="7"/>
  <c r="L3329" i="7" s="1"/>
  <c r="K3328" i="7"/>
  <c r="L3328" i="7" s="1"/>
  <c r="K3322" i="7"/>
  <c r="L3322" i="7" s="1"/>
  <c r="K3319" i="7"/>
  <c r="L3319" i="7" s="1"/>
  <c r="K3316" i="7"/>
  <c r="L3316" i="7" s="1"/>
  <c r="K3315" i="7"/>
  <c r="L3315" i="7" s="1"/>
  <c r="K3313" i="7"/>
  <c r="L3313" i="7" s="1"/>
  <c r="K3312" i="7"/>
  <c r="L3312" i="7" s="1"/>
  <c r="K3308" i="7"/>
  <c r="L3308" i="7" s="1"/>
  <c r="K3307" i="7"/>
  <c r="L3307" i="7" s="1"/>
  <c r="K3302" i="7"/>
  <c r="L3302" i="7" s="1"/>
  <c r="K3295" i="7"/>
  <c r="L3295" i="7" s="1"/>
  <c r="K3292" i="7"/>
  <c r="L3292" i="7" s="1"/>
  <c r="K3286" i="7"/>
  <c r="L3286" i="7" s="1"/>
  <c r="K3284" i="7"/>
  <c r="L3284" i="7" s="1"/>
  <c r="K3279" i="7"/>
  <c r="L3279" i="7" s="1"/>
  <c r="K3276" i="7"/>
  <c r="L3276" i="7" s="1"/>
  <c r="K3275" i="7"/>
  <c r="L3275" i="7" s="1"/>
  <c r="K3269" i="7"/>
  <c r="L3269" i="7" s="1"/>
  <c r="K3260" i="7"/>
  <c r="L3260" i="7" s="1"/>
  <c r="K3259" i="7"/>
  <c r="L3259" i="7" s="1"/>
  <c r="K3257" i="7"/>
  <c r="L3257" i="7" s="1"/>
  <c r="K3256" i="7"/>
  <c r="L3256" i="7" s="1"/>
  <c r="K3252" i="7"/>
  <c r="L3252" i="7" s="1"/>
  <c r="K3251" i="7"/>
  <c r="L3251" i="7" s="1"/>
  <c r="K3250" i="7"/>
  <c r="L3250" i="7" s="1"/>
  <c r="K3247" i="7"/>
  <c r="L3247" i="7" s="1"/>
  <c r="K3244" i="7"/>
  <c r="L3244" i="7" s="1"/>
  <c r="K3238" i="7"/>
  <c r="L3238" i="7" s="1"/>
  <c r="K3237" i="7"/>
  <c r="L3237" i="7" s="1"/>
  <c r="K3235" i="7"/>
  <c r="L3235" i="7" s="1"/>
  <c r="K3234" i="7"/>
  <c r="L3234" i="7" s="1"/>
  <c r="K3232" i="7"/>
  <c r="L3232" i="7" s="1"/>
  <c r="K3230" i="7"/>
  <c r="L3230" i="7" s="1"/>
  <c r="K3226" i="7"/>
  <c r="L3226" i="7" s="1"/>
  <c r="K3219" i="7"/>
  <c r="L3219" i="7" s="1"/>
  <c r="K3218" i="7"/>
  <c r="L3218" i="7" s="1"/>
  <c r="K3217" i="7"/>
  <c r="L3217" i="7" s="1"/>
  <c r="K3216" i="7"/>
  <c r="L3216" i="7" s="1"/>
  <c r="K3214" i="7"/>
  <c r="L3214" i="7" s="1"/>
  <c r="K3213" i="7"/>
  <c r="L3213" i="7" s="1"/>
  <c r="K3204" i="7"/>
  <c r="L3204" i="7" s="1"/>
  <c r="K3202" i="7"/>
  <c r="L3202" i="7" s="1"/>
  <c r="K3197" i="7"/>
  <c r="L3197" i="7" s="1"/>
  <c r="K3192" i="7"/>
  <c r="L3192" i="7" s="1"/>
  <c r="K3038" i="7"/>
  <c r="L3038" i="7" s="1"/>
  <c r="K3032" i="7"/>
  <c r="L3032" i="7" s="1"/>
  <c r="K3028" i="7"/>
  <c r="L3028" i="7" s="1"/>
  <c r="K3027" i="7"/>
  <c r="L3027" i="7" s="1"/>
  <c r="K3026" i="7"/>
  <c r="L3026" i="7" s="1"/>
  <c r="K3022" i="7"/>
  <c r="L3022" i="7" s="1"/>
  <c r="K3003" i="7"/>
  <c r="L3003" i="7" s="1"/>
  <c r="K3001" i="7"/>
  <c r="L3001" i="7" s="1"/>
  <c r="K2998" i="7"/>
  <c r="L2998" i="7" s="1"/>
  <c r="K2997" i="7"/>
  <c r="L2997" i="7" s="1"/>
  <c r="K2993" i="7"/>
  <c r="L2993" i="7" s="1"/>
  <c r="K2992" i="7"/>
  <c r="L2992" i="7" s="1"/>
  <c r="K2988" i="7"/>
  <c r="L2988" i="7" s="1"/>
  <c r="K2987" i="7"/>
  <c r="L2987" i="7" s="1"/>
  <c r="K2984" i="7"/>
  <c r="L2984" i="7" s="1"/>
  <c r="K2983" i="7"/>
  <c r="L2983" i="7" s="1"/>
  <c r="K2980" i="7"/>
  <c r="L2980" i="7" s="1"/>
  <c r="K2977" i="7"/>
  <c r="L2977" i="7" s="1"/>
  <c r="K2974" i="7"/>
  <c r="L2974" i="7" s="1"/>
  <c r="K2971" i="7"/>
  <c r="L2971" i="7" s="1"/>
  <c r="K2970" i="7"/>
  <c r="L2970" i="7" s="1"/>
  <c r="K2969" i="7"/>
  <c r="L2969" i="7" s="1"/>
  <c r="K2966" i="7"/>
  <c r="L2966" i="7" s="1"/>
  <c r="K2962" i="7"/>
  <c r="L2962" i="7" s="1"/>
  <c r="K2957" i="7"/>
  <c r="L2957" i="7" s="1"/>
  <c r="K2955" i="7"/>
  <c r="L2955" i="7" s="1"/>
  <c r="K2954" i="7"/>
  <c r="L2954" i="7" s="1"/>
  <c r="K2948" i="7"/>
  <c r="L2948" i="7" s="1"/>
  <c r="K2945" i="7"/>
  <c r="L2945" i="7" s="1"/>
  <c r="K2912" i="7"/>
  <c r="L2912" i="7" s="1"/>
  <c r="K2905" i="7"/>
  <c r="L2905" i="7" s="1"/>
  <c r="K2900" i="7"/>
  <c r="L2900" i="7" s="1"/>
  <c r="K2899" i="7"/>
  <c r="L2899" i="7" s="1"/>
  <c r="K2898" i="7"/>
  <c r="L2898" i="7" s="1"/>
  <c r="K2897" i="7"/>
  <c r="L2897" i="7" s="1"/>
  <c r="K2896" i="7"/>
  <c r="L2896" i="7" s="1"/>
  <c r="K2894" i="7"/>
  <c r="L2894" i="7" s="1"/>
  <c r="K2893" i="7"/>
  <c r="L2893" i="7" s="1"/>
  <c r="K2892" i="7"/>
  <c r="L2892" i="7" s="1"/>
  <c r="K2891" i="7"/>
  <c r="L2891" i="7" s="1"/>
  <c r="K2888" i="7"/>
  <c r="L2888" i="7" s="1"/>
  <c r="K2885" i="7"/>
  <c r="L2885" i="7" s="1"/>
  <c r="K2882" i="7"/>
  <c r="L2882" i="7" s="1"/>
  <c r="K2879" i="7"/>
  <c r="L2879" i="7" s="1"/>
  <c r="K2877" i="7"/>
  <c r="L2877" i="7" s="1"/>
  <c r="K2876" i="7"/>
  <c r="L2876" i="7" s="1"/>
  <c r="K2874" i="7"/>
  <c r="L2874" i="7" s="1"/>
  <c r="K2872" i="7"/>
  <c r="L2872" i="7" s="1"/>
  <c r="K2870" i="7"/>
  <c r="L2870" i="7" s="1"/>
  <c r="K2869" i="7"/>
  <c r="L2869" i="7" s="1"/>
  <c r="K2865" i="7"/>
  <c r="L2865" i="7" s="1"/>
  <c r="K2853" i="7"/>
  <c r="L2853" i="7" s="1"/>
  <c r="K2847" i="7"/>
  <c r="L2847" i="7" s="1"/>
  <c r="K2846" i="7"/>
  <c r="L2846" i="7" s="1"/>
  <c r="K2842" i="7"/>
  <c r="L2842" i="7" s="1"/>
  <c r="K2837" i="7"/>
  <c r="L2837" i="7" s="1"/>
  <c r="K2824" i="7"/>
  <c r="L2824" i="7" s="1"/>
  <c r="K2822" i="7"/>
  <c r="L2822" i="7" s="1"/>
  <c r="K2821" i="7"/>
  <c r="L2821" i="7" s="1"/>
  <c r="K2817" i="7"/>
  <c r="L2817" i="7" s="1"/>
  <c r="K2813" i="7"/>
  <c r="L2813" i="7" s="1"/>
  <c r="K2812" i="7"/>
  <c r="L2812" i="7" s="1"/>
  <c r="K2805" i="7"/>
  <c r="L2805" i="7" s="1"/>
  <c r="K2799" i="7"/>
  <c r="L2799" i="7" s="1"/>
  <c r="K2789" i="7"/>
  <c r="L2789" i="7" s="1"/>
  <c r="K2787" i="7"/>
  <c r="L2787" i="7" s="1"/>
  <c r="K2786" i="7"/>
  <c r="L2786" i="7" s="1"/>
  <c r="K2784" i="7"/>
  <c r="L2784" i="7" s="1"/>
  <c r="K2782" i="7"/>
  <c r="L2782" i="7" s="1"/>
  <c r="K2771" i="7"/>
  <c r="L2771" i="7" s="1"/>
  <c r="K2769" i="7"/>
  <c r="L2769" i="7" s="1"/>
  <c r="K2765" i="7"/>
  <c r="L2765" i="7" s="1"/>
  <c r="K2753" i="7"/>
  <c r="L2753" i="7" s="1"/>
  <c r="K2751" i="7"/>
  <c r="L2751" i="7" s="1"/>
  <c r="K2748" i="7"/>
  <c r="L2748" i="7" s="1"/>
  <c r="K2745" i="7"/>
  <c r="L2745" i="7" s="1"/>
  <c r="K2744" i="7"/>
  <c r="L2744" i="7" s="1"/>
  <c r="K2743" i="7"/>
  <c r="L2743" i="7" s="1"/>
  <c r="K2742" i="7"/>
  <c r="L2742" i="7" s="1"/>
  <c r="K2738" i="7"/>
  <c r="L2738" i="7" s="1"/>
  <c r="K2735" i="7"/>
  <c r="L2735" i="7" s="1"/>
  <c r="K2732" i="7"/>
  <c r="L2732" i="7" s="1"/>
  <c r="K2731" i="7"/>
  <c r="L2731" i="7" s="1"/>
  <c r="K2730" i="7"/>
  <c r="L2730" i="7" s="1"/>
  <c r="K2729" i="7"/>
  <c r="L2729" i="7" s="1"/>
  <c r="K2728" i="7"/>
  <c r="L2728" i="7" s="1"/>
  <c r="K2727" i="7"/>
  <c r="L2727" i="7" s="1"/>
  <c r="K2726" i="7"/>
  <c r="L2726" i="7" s="1"/>
  <c r="K2718" i="7"/>
  <c r="L2718" i="7" s="1"/>
  <c r="K2717" i="7"/>
  <c r="L2717" i="7" s="1"/>
  <c r="K2701" i="7"/>
  <c r="L2701" i="7" s="1"/>
  <c r="K2697" i="7"/>
  <c r="L2697" i="7" s="1"/>
  <c r="K2695" i="7"/>
  <c r="L2695" i="7" s="1"/>
  <c r="K2694" i="7"/>
  <c r="L2694" i="7" s="1"/>
  <c r="K2685" i="7"/>
  <c r="L2685" i="7" s="1"/>
  <c r="K2677" i="7"/>
  <c r="L2677" i="7" s="1"/>
  <c r="K2675" i="7"/>
  <c r="L2675" i="7" s="1"/>
  <c r="K2667" i="7"/>
  <c r="L2667" i="7" s="1"/>
  <c r="K2660" i="7"/>
  <c r="L2660" i="7" s="1"/>
  <c r="K2653" i="7"/>
  <c r="L2653" i="7" s="1"/>
  <c r="K2652" i="7"/>
  <c r="L2652" i="7" s="1"/>
  <c r="K2651" i="7"/>
  <c r="L2651" i="7" s="1"/>
  <c r="K2650" i="7"/>
  <c r="L2650" i="7" s="1"/>
  <c r="K2647" i="7"/>
  <c r="L2647" i="7" s="1"/>
  <c r="K2645" i="7"/>
  <c r="L2645" i="7" s="1"/>
  <c r="K2640" i="7"/>
  <c r="L2640" i="7" s="1"/>
  <c r="K2638" i="7"/>
  <c r="L2638" i="7" s="1"/>
  <c r="K2636" i="7"/>
  <c r="L2636" i="7" s="1"/>
  <c r="K2633" i="7"/>
  <c r="L2633" i="7" s="1"/>
  <c r="K2631" i="7"/>
  <c r="L2631" i="7" s="1"/>
  <c r="K2626" i="7"/>
  <c r="L2626" i="7" s="1"/>
  <c r="K2625" i="7"/>
  <c r="L2625" i="7" s="1"/>
  <c r="K2617" i="7"/>
  <c r="L2617" i="7" s="1"/>
  <c r="K2608" i="7"/>
  <c r="L2608" i="7" s="1"/>
  <c r="K2606" i="7"/>
  <c r="L2606" i="7" s="1"/>
  <c r="K2604" i="7"/>
  <c r="L2604" i="7" s="1"/>
  <c r="K2602" i="7"/>
  <c r="L2602" i="7" s="1"/>
  <c r="K2600" i="7"/>
  <c r="L2600" i="7" s="1"/>
  <c r="K2594" i="7"/>
  <c r="L2594" i="7" s="1"/>
  <c r="K2591" i="7"/>
  <c r="L2591" i="7" s="1"/>
  <c r="K2590" i="7"/>
  <c r="L2590" i="7" s="1"/>
  <c r="K2586" i="7"/>
  <c r="L2586" i="7" s="1"/>
  <c r="K2585" i="7"/>
  <c r="L2585" i="7" s="1"/>
  <c r="K2584" i="7"/>
  <c r="L2584" i="7" s="1"/>
  <c r="K2579" i="7"/>
  <c r="L2579" i="7" s="1"/>
  <c r="K2572" i="7"/>
  <c r="L2572" i="7" s="1"/>
  <c r="K2571" i="7"/>
  <c r="L2571" i="7" s="1"/>
  <c r="K2569" i="7"/>
  <c r="L2569" i="7" s="1"/>
  <c r="K2564" i="7"/>
  <c r="L2564" i="7" s="1"/>
  <c r="K2563" i="7"/>
  <c r="L2563" i="7" s="1"/>
  <c r="K2560" i="7"/>
  <c r="L2560" i="7" s="1"/>
  <c r="K2542" i="7"/>
  <c r="L2542" i="7" s="1"/>
  <c r="K2534" i="7"/>
  <c r="L2534" i="7" s="1"/>
  <c r="K2527" i="7"/>
  <c r="L2527" i="7" s="1"/>
  <c r="K2524" i="7"/>
  <c r="L2524" i="7" s="1"/>
  <c r="K2519" i="7"/>
  <c r="L2519" i="7" s="1"/>
  <c r="K2518" i="7"/>
  <c r="L2518" i="7" s="1"/>
  <c r="K2517" i="7"/>
  <c r="L2517" i="7" s="1"/>
  <c r="K2514" i="7"/>
  <c r="L2514" i="7" s="1"/>
  <c r="K2513" i="7"/>
  <c r="L2513" i="7" s="1"/>
  <c r="K2496" i="7"/>
  <c r="L2496" i="7" s="1"/>
  <c r="K2491" i="7"/>
  <c r="L2491" i="7" s="1"/>
  <c r="K2488" i="7"/>
  <c r="L2488" i="7" s="1"/>
  <c r="K2486" i="7"/>
  <c r="L2486" i="7" s="1"/>
  <c r="K2480" i="7"/>
  <c r="L2480" i="7" s="1"/>
  <c r="K2479" i="7"/>
  <c r="L2479" i="7" s="1"/>
  <c r="K2478" i="7"/>
  <c r="L2478" i="7" s="1"/>
  <c r="K2473" i="7"/>
  <c r="L2473" i="7" s="1"/>
  <c r="K2469" i="7"/>
  <c r="L2469" i="7" s="1"/>
  <c r="K2465" i="7"/>
  <c r="L2465" i="7" s="1"/>
  <c r="K2464" i="7"/>
  <c r="L2464" i="7" s="1"/>
  <c r="K2460" i="7"/>
  <c r="L2460" i="7" s="1"/>
  <c r="K2447" i="7"/>
  <c r="L2447" i="7" s="1"/>
  <c r="K2445" i="7"/>
  <c r="L2445" i="7" s="1"/>
  <c r="K2439" i="7"/>
  <c r="L2439" i="7" s="1"/>
  <c r="K2437" i="7"/>
  <c r="L2437" i="7" s="1"/>
  <c r="K2434" i="7"/>
  <c r="L2434" i="7" s="1"/>
  <c r="K2432" i="7"/>
  <c r="L2432" i="7" s="1"/>
  <c r="K2431" i="7"/>
  <c r="L2431" i="7" s="1"/>
  <c r="K2427" i="7"/>
  <c r="L2427" i="7" s="1"/>
  <c r="K2420" i="7"/>
  <c r="L2420" i="7" s="1"/>
  <c r="K2413" i="7"/>
  <c r="L2413" i="7" s="1"/>
  <c r="K2402" i="7"/>
  <c r="L2402" i="7" s="1"/>
  <c r="K2394" i="7"/>
  <c r="L2394" i="7" s="1"/>
  <c r="K2393" i="7"/>
  <c r="L2393" i="7" s="1"/>
  <c r="K2391" i="7"/>
  <c r="L2391" i="7" s="1"/>
  <c r="K2385" i="7"/>
  <c r="L2385" i="7" s="1"/>
  <c r="K2383" i="7"/>
  <c r="L2383" i="7" s="1"/>
  <c r="K2380" i="7"/>
  <c r="L2380" i="7" s="1"/>
  <c r="K2370" i="7"/>
  <c r="L2370" i="7" s="1"/>
  <c r="K2368" i="7"/>
  <c r="L2368" i="7" s="1"/>
  <c r="K2365" i="7"/>
  <c r="L2365" i="7" s="1"/>
  <c r="K2361" i="7"/>
  <c r="L2361" i="7" s="1"/>
  <c r="K2352" i="7"/>
  <c r="L2352" i="7" s="1"/>
  <c r="K2350" i="7"/>
  <c r="L2350" i="7" s="1"/>
  <c r="K2347" i="7"/>
  <c r="L2347" i="7" s="1"/>
  <c r="K2336" i="7"/>
  <c r="L2336" i="7" s="1"/>
  <c r="K2331" i="7"/>
  <c r="L2331" i="7" s="1"/>
  <c r="K2330" i="7"/>
  <c r="L2330" i="7" s="1"/>
  <c r="K2326" i="7"/>
  <c r="L2326" i="7" s="1"/>
  <c r="K2325" i="7"/>
  <c r="L2325" i="7" s="1"/>
  <c r="K2320" i="7"/>
  <c r="L2320" i="7" s="1"/>
  <c r="K2318" i="7"/>
  <c r="L2318" i="7" s="1"/>
  <c r="K2313" i="7"/>
  <c r="L2313" i="7" s="1"/>
  <c r="K2302" i="7"/>
  <c r="L2302" i="7" s="1"/>
  <c r="K2300" i="7"/>
  <c r="L2300" i="7" s="1"/>
  <c r="K2286" i="7"/>
  <c r="L2286" i="7" s="1"/>
  <c r="K2281" i="7"/>
  <c r="L2281" i="7" s="1"/>
  <c r="K2272" i="7"/>
  <c r="L2272" i="7" s="1"/>
  <c r="K2255" i="7"/>
  <c r="L2255" i="7" s="1"/>
  <c r="K2253" i="7"/>
  <c r="L2253" i="7" s="1"/>
  <c r="K2248" i="7"/>
  <c r="L2248" i="7" s="1"/>
  <c r="K2244" i="7"/>
  <c r="L2244" i="7" s="1"/>
  <c r="K2242" i="7"/>
  <c r="L2242" i="7" s="1"/>
  <c r="K2237" i="7"/>
  <c r="L2237" i="7" s="1"/>
  <c r="K2228" i="7"/>
  <c r="L2228" i="7" s="1"/>
  <c r="K2226" i="7"/>
  <c r="L2226" i="7" s="1"/>
  <c r="K2220" i="7"/>
  <c r="L2220" i="7" s="1"/>
  <c r="K2208" i="7"/>
  <c r="L2208" i="7" s="1"/>
  <c r="K2199" i="7"/>
  <c r="L2199" i="7" s="1"/>
  <c r="K2195" i="7"/>
  <c r="L2195" i="7" s="1"/>
  <c r="K2192" i="7"/>
  <c r="L2192" i="7" s="1"/>
  <c r="K2189" i="7"/>
  <c r="L2189" i="7" s="1"/>
  <c r="K2183" i="7"/>
  <c r="L2183" i="7" s="1"/>
  <c r="K2182" i="7"/>
  <c r="L2182" i="7" s="1"/>
  <c r="K2181" i="7"/>
  <c r="L2181" i="7" s="1"/>
  <c r="K2175" i="7"/>
  <c r="L2175" i="7" s="1"/>
  <c r="K2173" i="7"/>
  <c r="L2173" i="7" s="1"/>
  <c r="K2167" i="7"/>
  <c r="L2167" i="7" s="1"/>
  <c r="K2166" i="7"/>
  <c r="L2166" i="7" s="1"/>
  <c r="K2164" i="7"/>
  <c r="L2164" i="7" s="1"/>
  <c r="K2159" i="7"/>
  <c r="L2159" i="7" s="1"/>
  <c r="K2153" i="7"/>
  <c r="L2153" i="7" s="1"/>
  <c r="K2152" i="7"/>
  <c r="L2152" i="7" s="1"/>
  <c r="K2148" i="7"/>
  <c r="L2148" i="7" s="1"/>
  <c r="K2145" i="7"/>
  <c r="L2145" i="7" s="1"/>
  <c r="K2126" i="7"/>
  <c r="L2126" i="7" s="1"/>
  <c r="K2122" i="7"/>
  <c r="L2122" i="7" s="1"/>
  <c r="K2118" i="7"/>
  <c r="L2118" i="7" s="1"/>
  <c r="K2109" i="7"/>
  <c r="L2109" i="7" s="1"/>
  <c r="K2105" i="7"/>
  <c r="L2105" i="7" s="1"/>
  <c r="K2104" i="7"/>
  <c r="L2104" i="7" s="1"/>
  <c r="K2097" i="7"/>
  <c r="L2097" i="7" s="1"/>
  <c r="K2094" i="7"/>
  <c r="L2094" i="7" s="1"/>
  <c r="K2092" i="7"/>
  <c r="L2092" i="7" s="1"/>
  <c r="K2077" i="7"/>
  <c r="L2077" i="7" s="1"/>
  <c r="K2058" i="7"/>
  <c r="L2058" i="7" s="1"/>
  <c r="K2054" i="7"/>
  <c r="L2054" i="7" s="1"/>
  <c r="K2052" i="7"/>
  <c r="L2052" i="7" s="1"/>
  <c r="K2047" i="7"/>
  <c r="L2047" i="7" s="1"/>
  <c r="K775" i="7"/>
  <c r="L775" i="7" s="1"/>
  <c r="K774" i="7"/>
  <c r="L774" i="7" s="1"/>
  <c r="K773" i="7"/>
  <c r="L773" i="7" s="1"/>
  <c r="K772" i="7"/>
  <c r="L772" i="7" s="1"/>
  <c r="K771" i="7"/>
  <c r="L771" i="7" s="1"/>
  <c r="K770" i="7"/>
  <c r="L770" i="7" s="1"/>
  <c r="K769" i="7"/>
  <c r="L769" i="7" s="1"/>
  <c r="K768" i="7"/>
  <c r="L768" i="7" s="1"/>
  <c r="K767" i="7"/>
  <c r="L767" i="7" s="1"/>
  <c r="K766" i="7"/>
  <c r="L766" i="7" s="1"/>
  <c r="K765" i="7"/>
  <c r="L765" i="7" s="1"/>
  <c r="K764" i="7"/>
  <c r="L764" i="7" s="1"/>
  <c r="K763" i="7"/>
  <c r="L763" i="7" s="1"/>
  <c r="K762" i="7"/>
  <c r="L762" i="7" s="1"/>
  <c r="K761" i="7"/>
  <c r="L761" i="7" s="1"/>
  <c r="K760" i="7"/>
  <c r="L760" i="7" s="1"/>
  <c r="K759" i="7"/>
  <c r="L759" i="7" s="1"/>
  <c r="K758" i="7"/>
  <c r="L758" i="7" s="1"/>
  <c r="K757" i="7"/>
  <c r="L757" i="7" s="1"/>
  <c r="K756" i="7"/>
  <c r="L756" i="7" s="1"/>
  <c r="K755" i="7"/>
  <c r="L755" i="7" s="1"/>
  <c r="K754" i="7"/>
  <c r="L754" i="7" s="1"/>
  <c r="K753" i="7"/>
  <c r="L753" i="7" s="1"/>
  <c r="K752" i="7"/>
  <c r="L752" i="7" s="1"/>
  <c r="K751" i="7"/>
  <c r="L751" i="7" s="1"/>
  <c r="K750" i="7"/>
  <c r="L750" i="7" s="1"/>
  <c r="K749" i="7"/>
  <c r="L749" i="7" s="1"/>
  <c r="K748" i="7"/>
  <c r="L748" i="7" s="1"/>
  <c r="K747" i="7"/>
  <c r="L747" i="7" s="1"/>
  <c r="K746" i="7"/>
  <c r="L746" i="7" s="1"/>
  <c r="K745" i="7"/>
  <c r="L745" i="7" s="1"/>
  <c r="K744" i="7"/>
  <c r="L744" i="7" s="1"/>
  <c r="K743" i="7"/>
  <c r="L743" i="7" s="1"/>
  <c r="K742" i="7"/>
  <c r="L742" i="7" s="1"/>
  <c r="K741" i="7"/>
  <c r="L741" i="7" s="1"/>
  <c r="K740" i="7"/>
  <c r="L740" i="7" s="1"/>
  <c r="K739" i="7"/>
  <c r="L739" i="7" s="1"/>
  <c r="K738" i="7"/>
  <c r="L738" i="7" s="1"/>
  <c r="K737" i="7"/>
  <c r="L737" i="7" s="1"/>
  <c r="K736" i="7"/>
  <c r="L736" i="7" s="1"/>
  <c r="K735" i="7"/>
  <c r="L735" i="7" s="1"/>
  <c r="K734" i="7"/>
  <c r="L734" i="7" s="1"/>
  <c r="K733" i="7"/>
  <c r="L733" i="7" s="1"/>
  <c r="K732" i="7"/>
  <c r="L732" i="7" s="1"/>
  <c r="K731" i="7"/>
  <c r="L731" i="7" s="1"/>
  <c r="K730" i="7"/>
  <c r="L730" i="7" s="1"/>
  <c r="K729" i="7"/>
  <c r="L729" i="7" s="1"/>
  <c r="K728" i="7"/>
  <c r="L728" i="7" s="1"/>
  <c r="K727" i="7"/>
  <c r="L727" i="7" s="1"/>
  <c r="K726" i="7"/>
  <c r="L726" i="7" s="1"/>
  <c r="K725" i="7"/>
  <c r="L725" i="7" s="1"/>
  <c r="K724" i="7"/>
  <c r="L724" i="7" s="1"/>
  <c r="K723" i="7"/>
  <c r="L723" i="7" s="1"/>
  <c r="K722" i="7"/>
  <c r="L722" i="7" s="1"/>
  <c r="K721" i="7"/>
  <c r="L721" i="7" s="1"/>
  <c r="K720" i="7"/>
  <c r="L720" i="7" s="1"/>
  <c r="K719" i="7"/>
  <c r="L719" i="7" s="1"/>
  <c r="K718" i="7"/>
  <c r="L718" i="7" s="1"/>
  <c r="K717" i="7"/>
  <c r="L717" i="7" s="1"/>
  <c r="K716" i="7"/>
  <c r="L716" i="7" s="1"/>
  <c r="K715" i="7"/>
  <c r="L715" i="7" s="1"/>
  <c r="K714" i="7"/>
  <c r="L714" i="7" s="1"/>
  <c r="K713" i="7"/>
  <c r="L713" i="7" s="1"/>
  <c r="K712" i="7"/>
  <c r="L712" i="7" s="1"/>
  <c r="K711" i="7"/>
  <c r="L711" i="7" s="1"/>
  <c r="K710" i="7"/>
  <c r="L710" i="7" s="1"/>
  <c r="K709" i="7"/>
  <c r="L709" i="7" s="1"/>
  <c r="K708" i="7"/>
  <c r="L708" i="7" s="1"/>
  <c r="K707" i="7"/>
  <c r="L707" i="7" s="1"/>
  <c r="K706" i="7"/>
  <c r="L706" i="7" s="1"/>
  <c r="K705" i="7"/>
  <c r="L705" i="7" s="1"/>
  <c r="K704" i="7"/>
  <c r="L704" i="7" s="1"/>
  <c r="K703" i="7"/>
  <c r="L703" i="7" s="1"/>
  <c r="K702" i="7"/>
  <c r="L702" i="7" s="1"/>
  <c r="K701" i="7"/>
  <c r="L701" i="7" s="1"/>
  <c r="K700" i="7"/>
  <c r="L700" i="7" s="1"/>
  <c r="K699" i="7"/>
  <c r="L699" i="7" s="1"/>
  <c r="K698" i="7"/>
  <c r="L698" i="7" s="1"/>
  <c r="K697" i="7"/>
  <c r="L697" i="7" s="1"/>
  <c r="K696" i="7"/>
  <c r="L696" i="7" s="1"/>
  <c r="K695" i="7"/>
  <c r="L695" i="7" s="1"/>
  <c r="K694" i="7"/>
  <c r="L694" i="7" s="1"/>
  <c r="K693" i="7"/>
  <c r="L693" i="7" s="1"/>
  <c r="K692" i="7"/>
  <c r="L692" i="7" s="1"/>
  <c r="K691" i="7"/>
  <c r="L691" i="7" s="1"/>
  <c r="K690" i="7"/>
  <c r="L690" i="7" s="1"/>
  <c r="K689" i="7"/>
  <c r="L689" i="7" s="1"/>
  <c r="K688" i="7"/>
  <c r="L688" i="7" s="1"/>
  <c r="K687" i="7"/>
  <c r="L687" i="7" s="1"/>
  <c r="K686" i="7"/>
  <c r="L686" i="7" s="1"/>
  <c r="K685" i="7"/>
  <c r="L685" i="7" s="1"/>
  <c r="K684" i="7"/>
  <c r="L684" i="7" s="1"/>
  <c r="K683" i="7"/>
  <c r="L683" i="7" s="1"/>
  <c r="K682" i="7"/>
  <c r="L682" i="7" s="1"/>
  <c r="K681" i="7"/>
  <c r="L681" i="7" s="1"/>
  <c r="K680" i="7"/>
  <c r="L680" i="7" s="1"/>
  <c r="K679" i="7"/>
  <c r="L679" i="7" s="1"/>
  <c r="K678" i="7"/>
  <c r="L678" i="7" s="1"/>
  <c r="K677" i="7"/>
  <c r="L677" i="7" s="1"/>
  <c r="K676" i="7"/>
  <c r="L676" i="7" s="1"/>
  <c r="K675" i="7"/>
  <c r="L675" i="7" s="1"/>
  <c r="K674" i="7"/>
  <c r="L674" i="7" s="1"/>
  <c r="K673" i="7"/>
  <c r="L673" i="7" s="1"/>
  <c r="K672" i="7"/>
  <c r="L672" i="7" s="1"/>
  <c r="K671" i="7"/>
  <c r="L671" i="7" s="1"/>
  <c r="K670" i="7"/>
  <c r="L670" i="7" s="1"/>
  <c r="K669" i="7"/>
  <c r="L669" i="7" s="1"/>
  <c r="K668" i="7"/>
  <c r="L668" i="7" s="1"/>
  <c r="K667" i="7"/>
  <c r="L667" i="7" s="1"/>
  <c r="K666" i="7"/>
  <c r="L666" i="7" s="1"/>
  <c r="K665" i="7"/>
  <c r="L665" i="7" s="1"/>
  <c r="K664" i="7"/>
  <c r="L664" i="7" s="1"/>
  <c r="K663" i="7"/>
  <c r="L663" i="7" s="1"/>
  <c r="K662" i="7"/>
  <c r="L662" i="7" s="1"/>
  <c r="K661" i="7"/>
  <c r="L661" i="7" s="1"/>
  <c r="K660" i="7"/>
  <c r="L660" i="7" s="1"/>
  <c r="K659" i="7"/>
  <c r="L659" i="7" s="1"/>
  <c r="K658" i="7"/>
  <c r="L658" i="7" s="1"/>
  <c r="K657" i="7"/>
  <c r="L657" i="7" s="1"/>
  <c r="K656" i="7"/>
  <c r="L656" i="7" s="1"/>
  <c r="K655" i="7"/>
  <c r="L655" i="7" s="1"/>
  <c r="K654" i="7"/>
  <c r="L654" i="7" s="1"/>
  <c r="K653" i="7"/>
  <c r="L653" i="7" s="1"/>
  <c r="K652" i="7"/>
  <c r="L652" i="7" s="1"/>
  <c r="K651" i="7"/>
  <c r="L651" i="7" s="1"/>
  <c r="K650" i="7"/>
  <c r="L650" i="7" s="1"/>
  <c r="K649" i="7"/>
  <c r="L649" i="7" s="1"/>
  <c r="K648" i="7"/>
  <c r="L648" i="7" s="1"/>
  <c r="K647" i="7"/>
  <c r="L647" i="7" s="1"/>
  <c r="K646" i="7"/>
  <c r="L646" i="7" s="1"/>
  <c r="K645" i="7"/>
  <c r="L645" i="7" s="1"/>
  <c r="K644" i="7"/>
  <c r="L644" i="7" s="1"/>
  <c r="K643" i="7"/>
  <c r="L643" i="7" s="1"/>
  <c r="K642" i="7"/>
  <c r="L642" i="7" s="1"/>
  <c r="K641" i="7"/>
  <c r="L641" i="7" s="1"/>
  <c r="K640" i="7"/>
  <c r="L640" i="7" s="1"/>
  <c r="K639" i="7"/>
  <c r="L639" i="7" s="1"/>
  <c r="K638" i="7"/>
  <c r="L638" i="7" s="1"/>
  <c r="K637" i="7"/>
  <c r="L637" i="7" s="1"/>
  <c r="K636" i="7"/>
  <c r="L636" i="7" s="1"/>
  <c r="K635" i="7"/>
  <c r="L635" i="7" s="1"/>
  <c r="K634" i="7"/>
  <c r="L634" i="7" s="1"/>
  <c r="K633" i="7"/>
  <c r="L633" i="7" s="1"/>
  <c r="K632" i="7"/>
  <c r="L632" i="7" s="1"/>
  <c r="K631" i="7"/>
  <c r="K630" i="7"/>
  <c r="L630" i="7" s="1"/>
  <c r="K629" i="7"/>
  <c r="L629" i="7" s="1"/>
  <c r="K628" i="7"/>
  <c r="L628" i="7" s="1"/>
  <c r="K627" i="7"/>
  <c r="L627" i="7" s="1"/>
  <c r="K626" i="7"/>
  <c r="L626" i="7" s="1"/>
  <c r="K625" i="7"/>
  <c r="L625" i="7" s="1"/>
  <c r="K624" i="7"/>
  <c r="L624" i="7" s="1"/>
  <c r="K623" i="7"/>
  <c r="L623" i="7" s="1"/>
  <c r="K622" i="7"/>
  <c r="L622" i="7" s="1"/>
  <c r="K621" i="7"/>
  <c r="L621" i="7" s="1"/>
  <c r="K620" i="7"/>
  <c r="L620" i="7" s="1"/>
  <c r="K619" i="7"/>
  <c r="L619" i="7" s="1"/>
  <c r="K618" i="7"/>
  <c r="K617" i="7"/>
  <c r="L617" i="7" s="1"/>
  <c r="K616" i="7"/>
  <c r="L616" i="7" s="1"/>
  <c r="K615" i="7"/>
  <c r="L615" i="7" s="1"/>
  <c r="K614" i="7"/>
  <c r="L614" i="7" s="1"/>
  <c r="K613" i="7"/>
  <c r="L613" i="7" s="1"/>
  <c r="K612" i="7"/>
  <c r="L612" i="7" s="1"/>
  <c r="K611" i="7"/>
  <c r="L611" i="7" s="1"/>
  <c r="K610" i="7"/>
  <c r="L610" i="7" s="1"/>
  <c r="K609" i="7"/>
  <c r="L609" i="7" s="1"/>
  <c r="K608" i="7"/>
  <c r="L608" i="7" s="1"/>
  <c r="K607" i="7"/>
  <c r="L607" i="7" s="1"/>
  <c r="K606" i="7"/>
  <c r="L606" i="7" s="1"/>
  <c r="K605" i="7"/>
  <c r="L605" i="7" s="1"/>
  <c r="K604" i="7"/>
  <c r="L604" i="7" s="1"/>
  <c r="K603" i="7"/>
  <c r="L603" i="7" s="1"/>
  <c r="K602" i="7"/>
  <c r="L602" i="7" s="1"/>
  <c r="K601" i="7"/>
  <c r="L601" i="7" s="1"/>
  <c r="K600" i="7"/>
  <c r="K599" i="7"/>
  <c r="L599" i="7" s="1"/>
  <c r="K598" i="7"/>
  <c r="L598" i="7" s="1"/>
  <c r="K597" i="7"/>
  <c r="L597" i="7" s="1"/>
  <c r="K596" i="7"/>
  <c r="L596" i="7" s="1"/>
  <c r="K595" i="7"/>
  <c r="L595" i="7" s="1"/>
  <c r="K594" i="7"/>
  <c r="L594" i="7" s="1"/>
  <c r="K593" i="7"/>
  <c r="L593" i="7" s="1"/>
  <c r="K592" i="7"/>
  <c r="L592" i="7" s="1"/>
  <c r="K591" i="7"/>
  <c r="L591" i="7" s="1"/>
  <c r="K590" i="7"/>
  <c r="L590" i="7" s="1"/>
  <c r="K589" i="7"/>
  <c r="L589" i="7" s="1"/>
  <c r="K588" i="7"/>
  <c r="L588" i="7" s="1"/>
  <c r="K587" i="7"/>
  <c r="L587" i="7" s="1"/>
  <c r="K586" i="7"/>
  <c r="L586" i="7" s="1"/>
  <c r="K585" i="7"/>
  <c r="L585" i="7" s="1"/>
  <c r="K584" i="7"/>
  <c r="L584" i="7" s="1"/>
  <c r="K583" i="7"/>
  <c r="L583" i="7" s="1"/>
  <c r="K582" i="7"/>
  <c r="L582" i="7" s="1"/>
  <c r="K581" i="7"/>
  <c r="L581" i="7" s="1"/>
  <c r="K580" i="7"/>
  <c r="L580" i="7" s="1"/>
  <c r="K579" i="7"/>
  <c r="L579" i="7" s="1"/>
  <c r="K578" i="7"/>
  <c r="L578" i="7" s="1"/>
  <c r="K577" i="7"/>
  <c r="L577" i="7" s="1"/>
  <c r="K576" i="7"/>
  <c r="L576" i="7" s="1"/>
  <c r="K575" i="7"/>
  <c r="L575" i="7" s="1"/>
  <c r="K574" i="7"/>
  <c r="L574" i="7" s="1"/>
  <c r="K573" i="7"/>
  <c r="L573" i="7" s="1"/>
  <c r="K572" i="7"/>
  <c r="L572" i="7" s="1"/>
  <c r="K571" i="7"/>
  <c r="L571" i="7" s="1"/>
  <c r="K570" i="7"/>
  <c r="L570" i="7" s="1"/>
  <c r="K569" i="7"/>
  <c r="L569" i="7" s="1"/>
  <c r="K568" i="7"/>
  <c r="L568" i="7" s="1"/>
  <c r="K567" i="7"/>
  <c r="L567" i="7" s="1"/>
  <c r="K566" i="7"/>
  <c r="L566" i="7" s="1"/>
  <c r="K565" i="7"/>
  <c r="L565" i="7" s="1"/>
  <c r="K564" i="7"/>
  <c r="L564" i="7" s="1"/>
  <c r="K563" i="7"/>
  <c r="L563" i="7" s="1"/>
  <c r="K562" i="7"/>
  <c r="L562" i="7" s="1"/>
  <c r="K561" i="7"/>
  <c r="L561" i="7" s="1"/>
  <c r="K560" i="7"/>
  <c r="L560" i="7" s="1"/>
  <c r="K559" i="7"/>
  <c r="L559" i="7" s="1"/>
  <c r="K558" i="7"/>
  <c r="L558" i="7" s="1"/>
  <c r="K557" i="7"/>
  <c r="L557" i="7" s="1"/>
  <c r="K556" i="7"/>
  <c r="L556" i="7" s="1"/>
  <c r="K555" i="7"/>
  <c r="L555" i="7" s="1"/>
  <c r="K554" i="7"/>
  <c r="L554" i="7" s="1"/>
  <c r="K553" i="7"/>
  <c r="L553" i="7" s="1"/>
  <c r="K552" i="7"/>
  <c r="L552" i="7" s="1"/>
  <c r="K551" i="7"/>
  <c r="L551" i="7" s="1"/>
  <c r="K550" i="7"/>
  <c r="L550" i="7" s="1"/>
  <c r="K549" i="7"/>
  <c r="L549" i="7" s="1"/>
  <c r="K548" i="7"/>
  <c r="L548" i="7" s="1"/>
  <c r="K547" i="7"/>
  <c r="L547" i="7" s="1"/>
  <c r="K546" i="7"/>
  <c r="L546" i="7" s="1"/>
  <c r="K545" i="7"/>
  <c r="L545" i="7" s="1"/>
  <c r="K544" i="7"/>
  <c r="L544" i="7" s="1"/>
  <c r="K543" i="7"/>
  <c r="K542" i="7"/>
  <c r="L542" i="7" s="1"/>
  <c r="K541" i="7"/>
  <c r="L541" i="7" s="1"/>
  <c r="K540" i="7"/>
  <c r="L540" i="7" s="1"/>
  <c r="K539" i="7"/>
  <c r="L539" i="7" s="1"/>
  <c r="K538" i="7"/>
  <c r="L538" i="7" s="1"/>
  <c r="K537" i="7"/>
  <c r="L537" i="7" s="1"/>
  <c r="K536" i="7"/>
  <c r="L536" i="7" s="1"/>
  <c r="K535" i="7"/>
  <c r="L535" i="7" s="1"/>
  <c r="K534" i="7"/>
  <c r="L534" i="7" s="1"/>
  <c r="K533" i="7"/>
  <c r="L533" i="7" s="1"/>
  <c r="K532" i="7"/>
  <c r="L532" i="7" s="1"/>
  <c r="K531" i="7"/>
  <c r="L531" i="7" s="1"/>
  <c r="K530" i="7"/>
  <c r="L530" i="7" s="1"/>
  <c r="K529" i="7"/>
  <c r="L529" i="7" s="1"/>
  <c r="K528" i="7"/>
  <c r="L528" i="7" s="1"/>
  <c r="K527" i="7"/>
  <c r="L527" i="7" s="1"/>
  <c r="K526" i="7"/>
  <c r="L526" i="7" s="1"/>
  <c r="K525" i="7"/>
  <c r="L525" i="7" s="1"/>
  <c r="K524" i="7"/>
  <c r="L524" i="7" s="1"/>
  <c r="K523" i="7"/>
  <c r="L523" i="7" s="1"/>
  <c r="K522" i="7"/>
  <c r="L522" i="7" s="1"/>
  <c r="K521" i="7"/>
  <c r="L521" i="7" s="1"/>
  <c r="K520" i="7"/>
  <c r="L520" i="7" s="1"/>
  <c r="K519" i="7"/>
  <c r="L519" i="7" s="1"/>
  <c r="K518" i="7"/>
  <c r="L518" i="7" s="1"/>
  <c r="K517" i="7"/>
  <c r="L517" i="7" s="1"/>
  <c r="K516" i="7"/>
  <c r="L516" i="7" s="1"/>
  <c r="K515" i="7"/>
  <c r="L515" i="7" s="1"/>
  <c r="K514" i="7"/>
  <c r="L514" i="7" s="1"/>
  <c r="K513" i="7"/>
  <c r="L513" i="7" s="1"/>
  <c r="K512" i="7"/>
  <c r="L512" i="7" s="1"/>
  <c r="K511" i="7"/>
  <c r="L511" i="7" s="1"/>
  <c r="K510" i="7"/>
  <c r="L510" i="7" s="1"/>
  <c r="K509" i="7"/>
  <c r="L509" i="7" s="1"/>
  <c r="K508" i="7"/>
  <c r="L508" i="7" s="1"/>
  <c r="K507" i="7"/>
  <c r="L507" i="7" s="1"/>
  <c r="K506" i="7"/>
  <c r="L506" i="7" s="1"/>
  <c r="K505" i="7"/>
  <c r="L505" i="7" s="1"/>
  <c r="K504" i="7"/>
  <c r="L504" i="7" s="1"/>
  <c r="K503" i="7"/>
  <c r="L503" i="7" s="1"/>
  <c r="K502" i="7"/>
  <c r="L502" i="7" s="1"/>
  <c r="K501" i="7"/>
  <c r="L501" i="7" s="1"/>
  <c r="K500" i="7"/>
  <c r="L500" i="7" s="1"/>
  <c r="K499" i="7"/>
  <c r="L499" i="7" s="1"/>
  <c r="K498" i="7"/>
  <c r="L498" i="7" s="1"/>
  <c r="K497" i="7"/>
  <c r="L497" i="7" s="1"/>
  <c r="K496" i="7"/>
  <c r="L496" i="7" s="1"/>
  <c r="K495" i="7"/>
  <c r="L495" i="7" s="1"/>
  <c r="K494" i="7"/>
  <c r="L494" i="7" s="1"/>
  <c r="K493" i="7"/>
  <c r="L493" i="7" s="1"/>
  <c r="K492" i="7"/>
  <c r="L492" i="7" s="1"/>
  <c r="K491" i="7"/>
  <c r="L491" i="7" s="1"/>
  <c r="K490" i="7"/>
  <c r="L490" i="7" s="1"/>
  <c r="K489" i="7"/>
  <c r="L489" i="7" s="1"/>
  <c r="K488" i="7"/>
  <c r="K487" i="7"/>
  <c r="L487" i="7" s="1"/>
  <c r="K486" i="7"/>
  <c r="L486" i="7" s="1"/>
  <c r="K485" i="7"/>
  <c r="L485" i="7" s="1"/>
  <c r="K484" i="7"/>
  <c r="L484" i="7" s="1"/>
  <c r="K483" i="7"/>
  <c r="L483" i="7" s="1"/>
  <c r="K482" i="7"/>
  <c r="L482" i="7" s="1"/>
  <c r="K481" i="7"/>
  <c r="K480" i="7"/>
  <c r="L480" i="7" s="1"/>
  <c r="K479" i="7"/>
  <c r="L479" i="7" s="1"/>
  <c r="K478" i="7"/>
  <c r="L478" i="7" s="1"/>
  <c r="K477" i="7"/>
  <c r="L477" i="7" s="1"/>
  <c r="K476" i="7"/>
  <c r="L476" i="7" s="1"/>
  <c r="K475" i="7"/>
  <c r="L475" i="7" s="1"/>
  <c r="K474" i="7"/>
  <c r="L474" i="7" s="1"/>
  <c r="K473" i="7"/>
  <c r="L473" i="7" s="1"/>
  <c r="K472" i="7"/>
  <c r="L472" i="7" s="1"/>
  <c r="K471" i="7"/>
  <c r="L471" i="7" s="1"/>
  <c r="K470" i="7"/>
  <c r="L470" i="7" s="1"/>
  <c r="K469" i="7"/>
  <c r="L469" i="7" s="1"/>
  <c r="K468" i="7"/>
  <c r="L468" i="7" s="1"/>
  <c r="K467" i="7"/>
  <c r="L467" i="7" s="1"/>
  <c r="K466" i="7"/>
  <c r="L466" i="7" s="1"/>
  <c r="K465" i="7"/>
  <c r="L465" i="7" s="1"/>
  <c r="K464" i="7"/>
  <c r="L464" i="7" s="1"/>
  <c r="K463" i="7"/>
  <c r="L463" i="7" s="1"/>
  <c r="K462" i="7"/>
  <c r="L462" i="7" s="1"/>
  <c r="K461" i="7"/>
  <c r="L461" i="7" s="1"/>
  <c r="K460" i="7"/>
  <c r="L460" i="7" s="1"/>
  <c r="K459" i="7"/>
  <c r="L459" i="7" s="1"/>
  <c r="K458" i="7"/>
  <c r="L458" i="7" s="1"/>
  <c r="K457" i="7"/>
  <c r="L457" i="7" s="1"/>
  <c r="K456" i="7"/>
  <c r="L456" i="7" s="1"/>
  <c r="K455" i="7"/>
  <c r="L455" i="7" s="1"/>
  <c r="K454" i="7"/>
  <c r="L454" i="7" s="1"/>
  <c r="K453" i="7"/>
  <c r="L453" i="7" s="1"/>
  <c r="K452" i="7"/>
  <c r="L452" i="7" s="1"/>
  <c r="K451" i="7"/>
  <c r="L451" i="7" s="1"/>
  <c r="K450" i="7"/>
  <c r="L450" i="7" s="1"/>
  <c r="K449" i="7"/>
  <c r="L449" i="7" s="1"/>
  <c r="K448" i="7"/>
  <c r="L448" i="7" s="1"/>
  <c r="K447" i="7"/>
  <c r="L447" i="7" s="1"/>
  <c r="K446" i="7"/>
  <c r="L446" i="7" s="1"/>
  <c r="K445" i="7"/>
  <c r="L445" i="7" s="1"/>
  <c r="K444" i="7"/>
  <c r="L444" i="7" s="1"/>
  <c r="K443" i="7"/>
  <c r="L443" i="7" s="1"/>
  <c r="K442" i="7"/>
  <c r="L442" i="7" s="1"/>
  <c r="K441" i="7"/>
  <c r="L441" i="7" s="1"/>
  <c r="K440" i="7"/>
  <c r="L440" i="7" s="1"/>
  <c r="K439" i="7"/>
  <c r="L439" i="7" s="1"/>
  <c r="K438" i="7"/>
  <c r="L438" i="7" s="1"/>
  <c r="K437" i="7"/>
  <c r="L437" i="7" s="1"/>
  <c r="K436" i="7"/>
  <c r="L436" i="7" s="1"/>
  <c r="K435" i="7"/>
  <c r="L435" i="7" s="1"/>
  <c r="K434" i="7"/>
  <c r="L434" i="7" s="1"/>
  <c r="K433" i="7"/>
  <c r="L433" i="7" s="1"/>
  <c r="K432" i="7"/>
  <c r="L432" i="7" s="1"/>
  <c r="K431" i="7"/>
  <c r="L431" i="7" s="1"/>
  <c r="K430" i="7"/>
  <c r="L430" i="7" s="1"/>
  <c r="K429" i="7"/>
  <c r="L429" i="7" s="1"/>
  <c r="K428" i="7"/>
  <c r="L428" i="7" s="1"/>
  <c r="K427" i="7"/>
  <c r="L427" i="7" s="1"/>
  <c r="K426" i="7"/>
  <c r="L426" i="7" s="1"/>
  <c r="K425" i="7"/>
  <c r="K424" i="7"/>
  <c r="L424" i="7" s="1"/>
  <c r="K423" i="7"/>
  <c r="L423" i="7" s="1"/>
  <c r="K422" i="7"/>
  <c r="L422" i="7" s="1"/>
  <c r="K421" i="7"/>
  <c r="L421" i="7" s="1"/>
  <c r="K420" i="7"/>
  <c r="L420" i="7" s="1"/>
  <c r="K419" i="7"/>
  <c r="L419" i="7" s="1"/>
  <c r="K418" i="7"/>
  <c r="L418" i="7" s="1"/>
  <c r="K417" i="7"/>
  <c r="L417" i="7" s="1"/>
  <c r="K416" i="7"/>
  <c r="L416" i="7" s="1"/>
  <c r="K415" i="7"/>
  <c r="L415" i="7" s="1"/>
  <c r="K414" i="7"/>
  <c r="L414" i="7" s="1"/>
  <c r="K413" i="7"/>
  <c r="L413" i="7" s="1"/>
  <c r="K412" i="7"/>
  <c r="L412" i="7" s="1"/>
  <c r="K411" i="7"/>
  <c r="L411" i="7" s="1"/>
  <c r="K410" i="7"/>
  <c r="L410" i="7" s="1"/>
  <c r="K409" i="7"/>
  <c r="L409" i="7" s="1"/>
  <c r="K408" i="7"/>
  <c r="L408" i="7" s="1"/>
  <c r="K407" i="7"/>
  <c r="L407" i="7" s="1"/>
  <c r="K406" i="7"/>
  <c r="L406" i="7" s="1"/>
  <c r="K405" i="7"/>
  <c r="L405" i="7" s="1"/>
  <c r="K404" i="7"/>
  <c r="L404" i="7" s="1"/>
  <c r="K403" i="7"/>
  <c r="L403" i="7" s="1"/>
  <c r="K402" i="7"/>
  <c r="L402" i="7" s="1"/>
  <c r="K401" i="7"/>
  <c r="L401" i="7" s="1"/>
  <c r="K400" i="7"/>
  <c r="L400" i="7" s="1"/>
  <c r="K399" i="7"/>
  <c r="L399" i="7" s="1"/>
  <c r="K398" i="7"/>
  <c r="L398" i="7" s="1"/>
  <c r="K397" i="7"/>
  <c r="L397" i="7" s="1"/>
  <c r="K396" i="7"/>
  <c r="L396" i="7" s="1"/>
  <c r="K395" i="7"/>
  <c r="L395" i="7" s="1"/>
  <c r="K394" i="7"/>
  <c r="L394" i="7" s="1"/>
  <c r="K393" i="7"/>
  <c r="L393" i="7" s="1"/>
  <c r="K392" i="7"/>
  <c r="L392" i="7" s="1"/>
  <c r="K391" i="7"/>
  <c r="L391" i="7" s="1"/>
  <c r="K390" i="7"/>
  <c r="L390" i="7" s="1"/>
  <c r="K389" i="7"/>
  <c r="L389" i="7" s="1"/>
  <c r="K388" i="7"/>
  <c r="L388" i="7" s="1"/>
  <c r="K387" i="7"/>
  <c r="L387" i="7" s="1"/>
  <c r="K386" i="7"/>
  <c r="L386" i="7" s="1"/>
  <c r="K385" i="7"/>
  <c r="L385" i="7" s="1"/>
  <c r="K384" i="7"/>
  <c r="L384" i="7" s="1"/>
  <c r="K383" i="7"/>
  <c r="L383" i="7" s="1"/>
  <c r="K382" i="7"/>
  <c r="L382" i="7" s="1"/>
  <c r="K381" i="7"/>
  <c r="L381" i="7" s="1"/>
  <c r="K380" i="7"/>
  <c r="L380" i="7" s="1"/>
  <c r="K379" i="7"/>
  <c r="L379" i="7" s="1"/>
  <c r="K378" i="7"/>
  <c r="L378" i="7" s="1"/>
  <c r="K377" i="7"/>
  <c r="L377" i="7" s="1"/>
  <c r="K376" i="7"/>
  <c r="L376" i="7" s="1"/>
  <c r="K375" i="7"/>
  <c r="L375" i="7" s="1"/>
  <c r="K374" i="7"/>
  <c r="L374" i="7" s="1"/>
  <c r="K373" i="7"/>
  <c r="L373" i="7" s="1"/>
  <c r="K372" i="7"/>
  <c r="K371" i="7"/>
  <c r="L371" i="7" s="1"/>
  <c r="K370" i="7"/>
  <c r="K369" i="7"/>
  <c r="L369" i="7" s="1"/>
  <c r="K368" i="7"/>
  <c r="L368" i="7" s="1"/>
  <c r="K367" i="7"/>
  <c r="L367" i="7" s="1"/>
  <c r="K366" i="7"/>
  <c r="L366" i="7" s="1"/>
  <c r="K365" i="7"/>
  <c r="L365" i="7" s="1"/>
  <c r="K364" i="7"/>
  <c r="L364" i="7" s="1"/>
  <c r="K363" i="7"/>
  <c r="L363" i="7" s="1"/>
  <c r="K362" i="7"/>
  <c r="L362" i="7" s="1"/>
  <c r="K361" i="7"/>
  <c r="L361" i="7" s="1"/>
  <c r="K360" i="7"/>
  <c r="L360" i="7" s="1"/>
  <c r="K359" i="7"/>
  <c r="L359" i="7" s="1"/>
  <c r="K358" i="7"/>
  <c r="L358" i="7" s="1"/>
  <c r="K357" i="7"/>
  <c r="L357" i="7" s="1"/>
  <c r="K356" i="7"/>
  <c r="L356" i="7" s="1"/>
  <c r="K355" i="7"/>
  <c r="L355" i="7" s="1"/>
  <c r="K354" i="7"/>
  <c r="L354" i="7" s="1"/>
  <c r="K353" i="7"/>
  <c r="L353" i="7" s="1"/>
  <c r="K352" i="7"/>
  <c r="L352" i="7" s="1"/>
  <c r="K351" i="7"/>
  <c r="L351" i="7" s="1"/>
  <c r="K350" i="7"/>
  <c r="L350" i="7" s="1"/>
  <c r="K349" i="7"/>
  <c r="L349" i="7" s="1"/>
  <c r="K348" i="7"/>
  <c r="L348" i="7" s="1"/>
  <c r="K347" i="7"/>
  <c r="L347" i="7" s="1"/>
  <c r="K346" i="7"/>
  <c r="K345" i="7"/>
  <c r="L345" i="7" s="1"/>
  <c r="K344" i="7"/>
  <c r="L344" i="7" s="1"/>
  <c r="K343" i="7"/>
  <c r="L343" i="7" s="1"/>
  <c r="K342" i="7"/>
  <c r="L342" i="7" s="1"/>
  <c r="K341" i="7"/>
  <c r="L341" i="7" s="1"/>
  <c r="K340" i="7"/>
  <c r="L340" i="7" s="1"/>
  <c r="K339" i="7"/>
  <c r="L339" i="7" s="1"/>
  <c r="K338" i="7"/>
  <c r="L338" i="7" s="1"/>
  <c r="K337" i="7"/>
  <c r="L337" i="7" s="1"/>
  <c r="K336" i="7"/>
  <c r="K335" i="7"/>
  <c r="L335" i="7" s="1"/>
  <c r="K334" i="7"/>
  <c r="L334" i="7" s="1"/>
  <c r="K333" i="7"/>
  <c r="L333" i="7" s="1"/>
  <c r="K332" i="7"/>
  <c r="L332" i="7" s="1"/>
  <c r="K331" i="7"/>
  <c r="L331" i="7" s="1"/>
  <c r="K330" i="7"/>
  <c r="L330" i="7" s="1"/>
  <c r="K329" i="7"/>
  <c r="K328" i="7"/>
  <c r="L328" i="7" s="1"/>
  <c r="K327" i="7"/>
  <c r="L327" i="7" s="1"/>
  <c r="K326" i="7"/>
  <c r="L326" i="7" s="1"/>
  <c r="K325" i="7"/>
  <c r="L325" i="7" s="1"/>
  <c r="K324" i="7"/>
  <c r="L324" i="7" s="1"/>
  <c r="K323" i="7"/>
  <c r="L323" i="7" s="1"/>
  <c r="K322" i="7"/>
  <c r="L322" i="7" s="1"/>
  <c r="K321" i="7"/>
  <c r="L321" i="7" s="1"/>
  <c r="K320" i="7"/>
  <c r="L320" i="7" s="1"/>
  <c r="K319" i="7"/>
  <c r="L319" i="7" s="1"/>
  <c r="K318" i="7"/>
  <c r="L318" i="7" s="1"/>
  <c r="K317" i="7"/>
  <c r="L317" i="7" s="1"/>
  <c r="K316" i="7"/>
  <c r="L316" i="7" s="1"/>
  <c r="K315" i="7"/>
  <c r="L315" i="7" s="1"/>
  <c r="K314" i="7"/>
  <c r="L314" i="7" s="1"/>
  <c r="K313" i="7"/>
  <c r="L313" i="7" s="1"/>
  <c r="K312" i="7"/>
  <c r="L312" i="7" s="1"/>
  <c r="K311" i="7"/>
  <c r="L311" i="7" s="1"/>
  <c r="K310" i="7"/>
  <c r="L310" i="7" s="1"/>
  <c r="K309" i="7"/>
  <c r="L309" i="7" s="1"/>
  <c r="K308" i="7"/>
  <c r="L308" i="7" s="1"/>
  <c r="K307" i="7"/>
  <c r="L307" i="7" s="1"/>
  <c r="K306" i="7"/>
  <c r="L306" i="7" s="1"/>
  <c r="K305" i="7"/>
  <c r="L305" i="7" s="1"/>
  <c r="K304" i="7"/>
  <c r="L304" i="7" s="1"/>
  <c r="K303" i="7"/>
  <c r="L303" i="7" s="1"/>
  <c r="K302" i="7"/>
  <c r="K301" i="7"/>
  <c r="L301" i="7" s="1"/>
  <c r="K300" i="7"/>
  <c r="L300" i="7" s="1"/>
  <c r="K299" i="7"/>
  <c r="L299" i="7" s="1"/>
  <c r="K298" i="7"/>
  <c r="L298" i="7" s="1"/>
  <c r="K297" i="7"/>
  <c r="L297" i="7" s="1"/>
  <c r="K296" i="7"/>
  <c r="L296" i="7" s="1"/>
  <c r="K295" i="7"/>
  <c r="L295" i="7" s="1"/>
  <c r="K294" i="7"/>
  <c r="L294" i="7" s="1"/>
  <c r="K293" i="7"/>
  <c r="L293" i="7" s="1"/>
  <c r="K292" i="7"/>
  <c r="L292" i="7" s="1"/>
  <c r="K291" i="7"/>
  <c r="K290" i="7"/>
  <c r="L290" i="7" s="1"/>
  <c r="K289" i="7"/>
  <c r="L289" i="7" s="1"/>
  <c r="K288" i="7"/>
  <c r="L288" i="7" s="1"/>
  <c r="K287" i="7"/>
  <c r="L287" i="7" s="1"/>
  <c r="K286" i="7"/>
  <c r="L286" i="7" s="1"/>
  <c r="K285" i="7"/>
  <c r="L285" i="7" s="1"/>
  <c r="K284" i="7"/>
  <c r="L284" i="7" s="1"/>
  <c r="K283" i="7"/>
  <c r="L283" i="7" s="1"/>
  <c r="K282" i="7"/>
  <c r="L282" i="7" s="1"/>
  <c r="K281" i="7"/>
  <c r="L281" i="7" s="1"/>
  <c r="K280" i="7"/>
  <c r="L280" i="7" s="1"/>
  <c r="K279" i="7"/>
  <c r="L279" i="7" s="1"/>
  <c r="K278" i="7"/>
  <c r="K277" i="7"/>
  <c r="L277" i="7" s="1"/>
  <c r="K276" i="7"/>
  <c r="L276" i="7" s="1"/>
  <c r="K275" i="7"/>
  <c r="L275" i="7" s="1"/>
  <c r="K274" i="7"/>
  <c r="L274" i="7" s="1"/>
  <c r="K273" i="7"/>
  <c r="L273" i="7" s="1"/>
  <c r="K272" i="7"/>
  <c r="L272" i="7" s="1"/>
  <c r="K271" i="7"/>
  <c r="L271" i="7" s="1"/>
  <c r="K270" i="7"/>
  <c r="K269" i="7"/>
  <c r="L269" i="7" s="1"/>
  <c r="K268" i="7"/>
  <c r="L268" i="7" s="1"/>
  <c r="K267" i="7"/>
  <c r="L267" i="7" s="1"/>
  <c r="K266" i="7"/>
  <c r="L266" i="7" s="1"/>
  <c r="K265" i="7"/>
  <c r="L265" i="7" s="1"/>
  <c r="K264" i="7"/>
  <c r="L264" i="7" s="1"/>
  <c r="K263" i="7"/>
  <c r="L263" i="7" s="1"/>
  <c r="K262" i="7"/>
  <c r="L262" i="7" s="1"/>
  <c r="K261" i="7"/>
  <c r="L261" i="7" s="1"/>
  <c r="K260" i="7"/>
  <c r="L260" i="7" s="1"/>
  <c r="K259" i="7"/>
  <c r="L259" i="7" s="1"/>
  <c r="K258" i="7"/>
  <c r="L258" i="7" s="1"/>
  <c r="K257" i="7"/>
  <c r="L257" i="7" s="1"/>
  <c r="K256" i="7"/>
  <c r="K255" i="7"/>
  <c r="K254" i="7"/>
  <c r="K253" i="7"/>
  <c r="K252" i="7"/>
  <c r="L252" i="7" s="1"/>
  <c r="K251" i="7"/>
  <c r="L251" i="7" s="1"/>
  <c r="K250" i="7"/>
  <c r="L250" i="7" s="1"/>
  <c r="K249" i="7"/>
  <c r="L249" i="7" s="1"/>
  <c r="K248" i="7"/>
  <c r="L248" i="7" s="1"/>
  <c r="K247" i="7"/>
  <c r="L247" i="7" s="1"/>
  <c r="K246" i="7"/>
  <c r="L246" i="7" s="1"/>
  <c r="K245" i="7"/>
  <c r="L245" i="7" s="1"/>
  <c r="K244" i="7"/>
  <c r="L244" i="7" s="1"/>
  <c r="K243" i="7"/>
  <c r="L243" i="7" s="1"/>
  <c r="K242" i="7"/>
  <c r="L242" i="7" s="1"/>
  <c r="K241" i="7"/>
  <c r="L241" i="7" s="1"/>
  <c r="K240" i="7"/>
  <c r="L240" i="7" s="1"/>
  <c r="K239" i="7"/>
  <c r="L239" i="7" s="1"/>
  <c r="K238" i="7"/>
  <c r="L238" i="7" s="1"/>
  <c r="K237" i="7"/>
  <c r="L237" i="7" s="1"/>
  <c r="K236" i="7"/>
  <c r="L236" i="7" s="1"/>
  <c r="K235" i="7"/>
  <c r="L235" i="7" s="1"/>
  <c r="K234" i="7"/>
  <c r="L234" i="7" s="1"/>
  <c r="K233" i="7"/>
  <c r="L233" i="7" s="1"/>
  <c r="K232" i="7"/>
  <c r="L232" i="7" s="1"/>
  <c r="K231" i="7"/>
  <c r="L231" i="7" s="1"/>
  <c r="K230" i="7"/>
  <c r="L230" i="7" s="1"/>
  <c r="K229" i="7"/>
  <c r="L229" i="7" s="1"/>
  <c r="K228" i="7"/>
  <c r="L228" i="7" s="1"/>
  <c r="K227" i="7"/>
  <c r="L227" i="7" s="1"/>
  <c r="K226" i="7"/>
  <c r="L226" i="7" s="1"/>
  <c r="K225" i="7"/>
  <c r="K224" i="7"/>
  <c r="L224" i="7" s="1"/>
  <c r="K223" i="7"/>
  <c r="K222" i="7"/>
  <c r="L222" i="7" s="1"/>
  <c r="K221" i="7"/>
  <c r="L221" i="7" s="1"/>
  <c r="K220" i="7"/>
  <c r="L220" i="7" s="1"/>
  <c r="K219" i="7"/>
  <c r="L219" i="7" s="1"/>
  <c r="K218" i="7"/>
  <c r="L218" i="7" s="1"/>
  <c r="K217" i="7"/>
  <c r="L217" i="7" s="1"/>
  <c r="K216" i="7"/>
  <c r="L216" i="7" s="1"/>
  <c r="K215" i="7"/>
  <c r="L215" i="7" s="1"/>
  <c r="K214" i="7"/>
  <c r="L214" i="7" s="1"/>
  <c r="K213" i="7"/>
  <c r="L213" i="7" s="1"/>
  <c r="K212" i="7"/>
  <c r="L212" i="7" s="1"/>
  <c r="K211" i="7"/>
  <c r="L211" i="7" s="1"/>
  <c r="K210" i="7"/>
  <c r="L210" i="7" s="1"/>
  <c r="K209" i="7"/>
  <c r="K208" i="7"/>
  <c r="L208" i="7" s="1"/>
  <c r="K207" i="7"/>
  <c r="L207" i="7" s="1"/>
  <c r="K206" i="7"/>
  <c r="K205" i="7"/>
  <c r="L205" i="7" s="1"/>
  <c r="K204" i="7"/>
  <c r="L204" i="7" s="1"/>
  <c r="K203" i="7"/>
  <c r="K202" i="7"/>
  <c r="L202" i="7" s="1"/>
  <c r="K201" i="7"/>
  <c r="L201" i="7" s="1"/>
  <c r="K200" i="7"/>
  <c r="L200" i="7" s="1"/>
  <c r="K199" i="7"/>
  <c r="K198" i="7"/>
  <c r="L198" i="7" s="1"/>
  <c r="K197" i="7"/>
  <c r="L197" i="7" s="1"/>
  <c r="K196" i="7"/>
  <c r="K195" i="7"/>
  <c r="L195" i="7" s="1"/>
  <c r="K194" i="7"/>
  <c r="L194" i="7" s="1"/>
  <c r="K193" i="7"/>
  <c r="L193" i="7" s="1"/>
  <c r="K192" i="7"/>
  <c r="L192" i="7" s="1"/>
  <c r="K191" i="7"/>
  <c r="L191" i="7" s="1"/>
  <c r="K190" i="7"/>
  <c r="L190" i="7" s="1"/>
  <c r="K189" i="7"/>
  <c r="L189" i="7" s="1"/>
  <c r="K188" i="7"/>
  <c r="L188" i="7" s="1"/>
  <c r="K187" i="7"/>
  <c r="L187" i="7" s="1"/>
  <c r="K186" i="7"/>
  <c r="L186" i="7" s="1"/>
  <c r="K185" i="7"/>
  <c r="L185" i="7" s="1"/>
  <c r="K184" i="7"/>
  <c r="L184" i="7" s="1"/>
  <c r="K183" i="7"/>
  <c r="L183" i="7" s="1"/>
  <c r="K182" i="7"/>
  <c r="L182" i="7" s="1"/>
  <c r="K181" i="7"/>
  <c r="L181" i="7" s="1"/>
  <c r="K180" i="7"/>
  <c r="L180" i="7" s="1"/>
  <c r="K179" i="7"/>
  <c r="L179" i="7" s="1"/>
  <c r="K178" i="7"/>
  <c r="L178" i="7" s="1"/>
  <c r="K177" i="7"/>
  <c r="L177" i="7" s="1"/>
  <c r="K176" i="7"/>
  <c r="L176" i="7" s="1"/>
  <c r="K175" i="7"/>
  <c r="L175" i="7" s="1"/>
  <c r="K174" i="7"/>
  <c r="L174" i="7" s="1"/>
  <c r="K173" i="7"/>
  <c r="L173" i="7" s="1"/>
  <c r="K172" i="7"/>
  <c r="L172" i="7" s="1"/>
  <c r="K171" i="7"/>
  <c r="L171" i="7" s="1"/>
  <c r="K170" i="7"/>
  <c r="L170" i="7" s="1"/>
  <c r="K169" i="7"/>
  <c r="L169" i="7" s="1"/>
  <c r="K168" i="7"/>
  <c r="L168" i="7" s="1"/>
  <c r="K167" i="7"/>
  <c r="K166" i="7"/>
  <c r="L166" i="7" s="1"/>
  <c r="K165" i="7"/>
  <c r="L165" i="7" s="1"/>
  <c r="K164" i="7"/>
  <c r="L164" i="7" s="1"/>
  <c r="K163" i="7"/>
  <c r="L163" i="7" s="1"/>
  <c r="K162" i="7"/>
  <c r="L162" i="7" s="1"/>
  <c r="K161" i="7"/>
  <c r="L161" i="7" s="1"/>
  <c r="K160" i="7"/>
  <c r="L160" i="7" s="1"/>
  <c r="K159" i="7"/>
  <c r="K158" i="7"/>
  <c r="L158" i="7" s="1"/>
  <c r="K157" i="7"/>
  <c r="L157" i="7" s="1"/>
  <c r="K156" i="7"/>
  <c r="L156" i="7" s="1"/>
  <c r="K155" i="7"/>
  <c r="L155" i="7" s="1"/>
  <c r="K154" i="7"/>
  <c r="L154" i="7" s="1"/>
  <c r="K153" i="7"/>
  <c r="L153" i="7" s="1"/>
  <c r="K152" i="7"/>
  <c r="L152" i="7" s="1"/>
  <c r="K151" i="7"/>
  <c r="L151" i="7" s="1"/>
  <c r="K150" i="7"/>
  <c r="L150" i="7" s="1"/>
  <c r="K149" i="7"/>
  <c r="L149" i="7" s="1"/>
  <c r="K148" i="7"/>
  <c r="L148" i="7" s="1"/>
  <c r="K147" i="7"/>
  <c r="L147" i="7" s="1"/>
  <c r="K146" i="7"/>
  <c r="L146" i="7" s="1"/>
  <c r="K145" i="7"/>
  <c r="L145" i="7" s="1"/>
  <c r="K144" i="7"/>
  <c r="K143" i="7"/>
  <c r="L143" i="7" s="1"/>
  <c r="K142" i="7"/>
  <c r="L142" i="7" s="1"/>
  <c r="K141" i="7"/>
  <c r="L141" i="7" s="1"/>
  <c r="K140" i="7"/>
  <c r="L140" i="7" s="1"/>
  <c r="K139" i="7"/>
  <c r="L139" i="7" s="1"/>
  <c r="K138" i="7"/>
  <c r="K137" i="7"/>
  <c r="K4012" i="7"/>
  <c r="L4012" i="7" s="1"/>
  <c r="K4009" i="7"/>
  <c r="L4009" i="7" s="1"/>
  <c r="K4005" i="7"/>
  <c r="L4005" i="7" s="1"/>
  <c r="K4004" i="7"/>
  <c r="L4004" i="7" s="1"/>
  <c r="K4003" i="7"/>
  <c r="L4003" i="7" s="1"/>
  <c r="K4001" i="7"/>
  <c r="L4001" i="7" s="1"/>
  <c r="K3992" i="7"/>
  <c r="L3992" i="7" s="1"/>
  <c r="K3982" i="7"/>
  <c r="L3982" i="7" s="1"/>
  <c r="K3972" i="7"/>
  <c r="L3972" i="7" s="1"/>
  <c r="K3971" i="7"/>
  <c r="L3971" i="7" s="1"/>
  <c r="K3963" i="7"/>
  <c r="L3963" i="7" s="1"/>
  <c r="K3961" i="7"/>
  <c r="L3961" i="7" s="1"/>
  <c r="K3958" i="7"/>
  <c r="L3958" i="7" s="1"/>
  <c r="K3952" i="7"/>
  <c r="L3952" i="7" s="1"/>
  <c r="K3943" i="7"/>
  <c r="L3943" i="7" s="1"/>
  <c r="K3940" i="7"/>
  <c r="L3940" i="7" s="1"/>
  <c r="K3939" i="7"/>
  <c r="L3939" i="7" s="1"/>
  <c r="K3936" i="7"/>
  <c r="L3936" i="7" s="1"/>
  <c r="K3934" i="7"/>
  <c r="L3934" i="7" s="1"/>
  <c r="K3929" i="7"/>
  <c r="L3929" i="7" s="1"/>
  <c r="K3914" i="7"/>
  <c r="L3914" i="7" s="1"/>
  <c r="K3910" i="7"/>
  <c r="L3910" i="7" s="1"/>
  <c r="K3908" i="7"/>
  <c r="L3908" i="7" s="1"/>
  <c r="K3904" i="7"/>
  <c r="L3904" i="7" s="1"/>
  <c r="K3888" i="7"/>
  <c r="L3888" i="7" s="1"/>
  <c r="K3885" i="7"/>
  <c r="L3885" i="7" s="1"/>
  <c r="K3880" i="7"/>
  <c r="L3880" i="7" s="1"/>
  <c r="K3879" i="7"/>
  <c r="L3879" i="7" s="1"/>
  <c r="K3876" i="7"/>
  <c r="L3876" i="7" s="1"/>
  <c r="K3875" i="7"/>
  <c r="L3875" i="7" s="1"/>
  <c r="K3874" i="7"/>
  <c r="L3874" i="7" s="1"/>
  <c r="K3861" i="7"/>
  <c r="L3861" i="7" s="1"/>
  <c r="K3847" i="7"/>
  <c r="L3847" i="7" s="1"/>
  <c r="K3846" i="7"/>
  <c r="L3846" i="7" s="1"/>
  <c r="K3845" i="7"/>
  <c r="L3845" i="7" s="1"/>
  <c r="K3844" i="7"/>
  <c r="L3844" i="7" s="1"/>
  <c r="K3843" i="7"/>
  <c r="L3843" i="7" s="1"/>
  <c r="K3842" i="7"/>
  <c r="L3842" i="7" s="1"/>
  <c r="K3841" i="7"/>
  <c r="L3841" i="7" s="1"/>
  <c r="K3840" i="7"/>
  <c r="L3840" i="7" s="1"/>
  <c r="K3831" i="7"/>
  <c r="L3831" i="7" s="1"/>
  <c r="K3823" i="7"/>
  <c r="L3823" i="7" s="1"/>
  <c r="K3820" i="7"/>
  <c r="L3820" i="7" s="1"/>
  <c r="K3818" i="7"/>
  <c r="L3818" i="7" s="1"/>
  <c r="K3817" i="7"/>
  <c r="L3817" i="7" s="1"/>
  <c r="K3816" i="7"/>
  <c r="L3816" i="7" s="1"/>
  <c r="K3814" i="7"/>
  <c r="L3814" i="7" s="1"/>
  <c r="K3813" i="7"/>
  <c r="L3813" i="7" s="1"/>
  <c r="K3810" i="7"/>
  <c r="L3810" i="7" s="1"/>
  <c r="K3805" i="7"/>
  <c r="L3805" i="7" s="1"/>
  <c r="K3799" i="7"/>
  <c r="L3799" i="7" s="1"/>
  <c r="K3785" i="7"/>
  <c r="L3785" i="7" s="1"/>
  <c r="K3781" i="7"/>
  <c r="L3781" i="7" s="1"/>
  <c r="K3778" i="7"/>
  <c r="L3778" i="7" s="1"/>
  <c r="K3771" i="7"/>
  <c r="L3771" i="7" s="1"/>
  <c r="K3770" i="7"/>
  <c r="L3770" i="7" s="1"/>
  <c r="K3769" i="7"/>
  <c r="L3769" i="7" s="1"/>
  <c r="K3768" i="7"/>
  <c r="L3768" i="7" s="1"/>
  <c r="K3767" i="7"/>
  <c r="L3767" i="7" s="1"/>
  <c r="K3766" i="7"/>
  <c r="L3766" i="7" s="1"/>
  <c r="K3759" i="7"/>
  <c r="L3759" i="7" s="1"/>
  <c r="K3757" i="7"/>
  <c r="L3757" i="7" s="1"/>
  <c r="K3752" i="7"/>
  <c r="L3752" i="7" s="1"/>
  <c r="K3749" i="7"/>
  <c r="L3749" i="7" s="1"/>
  <c r="K3746" i="7"/>
  <c r="L3746" i="7" s="1"/>
  <c r="K3739" i="7"/>
  <c r="L3739" i="7" s="1"/>
  <c r="K3735" i="7"/>
  <c r="L3735" i="7" s="1"/>
  <c r="K3731" i="7"/>
  <c r="L3731" i="7" s="1"/>
  <c r="K3730" i="7"/>
  <c r="L3730" i="7" s="1"/>
  <c r="K3728" i="7"/>
  <c r="L3728" i="7" s="1"/>
  <c r="K3723" i="7"/>
  <c r="L3723" i="7" s="1"/>
  <c r="K3720" i="7"/>
  <c r="L3720" i="7" s="1"/>
  <c r="K3718" i="7"/>
  <c r="L3718" i="7" s="1"/>
  <c r="K3717" i="7"/>
  <c r="L3717" i="7" s="1"/>
  <c r="K3714" i="7"/>
  <c r="L3714" i="7" s="1"/>
  <c r="K3713" i="7"/>
  <c r="L3713" i="7" s="1"/>
  <c r="K3707" i="7"/>
  <c r="L3707" i="7" s="1"/>
  <c r="K3704" i="7"/>
  <c r="L3704" i="7" s="1"/>
  <c r="K3698" i="7"/>
  <c r="L3698" i="7" s="1"/>
  <c r="K3696" i="7"/>
  <c r="L3696" i="7" s="1"/>
  <c r="K3695" i="7"/>
  <c r="L3695" i="7" s="1"/>
  <c r="K3691" i="7"/>
  <c r="L3691" i="7" s="1"/>
  <c r="K3690" i="7"/>
  <c r="L3690" i="7" s="1"/>
  <c r="K3687" i="7"/>
  <c r="L3687" i="7" s="1"/>
  <c r="K3682" i="7"/>
  <c r="L3682" i="7" s="1"/>
  <c r="K3680" i="7"/>
  <c r="L3680" i="7" s="1"/>
  <c r="K3676" i="7"/>
  <c r="L3676" i="7" s="1"/>
  <c r="K3668" i="7"/>
  <c r="L3668" i="7" s="1"/>
  <c r="K3667" i="7"/>
  <c r="L3667" i="7" s="1"/>
  <c r="K3661" i="7"/>
  <c r="L3661" i="7" s="1"/>
  <c r="K3660" i="7"/>
  <c r="L3660" i="7" s="1"/>
  <c r="K3658" i="7"/>
  <c r="L3658" i="7" s="1"/>
  <c r="K3657" i="7"/>
  <c r="L3657" i="7" s="1"/>
  <c r="K3649" i="7"/>
  <c r="L3649" i="7" s="1"/>
  <c r="K3648" i="7"/>
  <c r="L3648" i="7" s="1"/>
  <c r="K3644" i="7"/>
  <c r="L3644" i="7" s="1"/>
  <c r="K3643" i="7"/>
  <c r="L3643" i="7" s="1"/>
  <c r="K3642" i="7"/>
  <c r="L3642" i="7" s="1"/>
  <c r="K3639" i="7"/>
  <c r="L3639" i="7" s="1"/>
  <c r="K3632" i="7"/>
  <c r="L3632" i="7" s="1"/>
  <c r="K3629" i="7"/>
  <c r="L3629" i="7" s="1"/>
  <c r="K3627" i="7"/>
  <c r="L3627" i="7" s="1"/>
  <c r="K3626" i="7"/>
  <c r="L3626" i="7" s="1"/>
  <c r="K3624" i="7"/>
  <c r="L3624" i="7" s="1"/>
  <c r="K3623" i="7"/>
  <c r="L3623" i="7" s="1"/>
  <c r="K3622" i="7"/>
  <c r="L3622" i="7" s="1"/>
  <c r="K3621" i="7"/>
  <c r="L3621" i="7" s="1"/>
  <c r="K3620" i="7"/>
  <c r="L3620" i="7" s="1"/>
  <c r="K3619" i="7"/>
  <c r="L3619" i="7" s="1"/>
  <c r="K3612" i="7"/>
  <c r="L3612" i="7" s="1"/>
  <c r="K3611" i="7"/>
  <c r="L3611" i="7" s="1"/>
  <c r="K3610" i="7"/>
  <c r="L3610" i="7" s="1"/>
  <c r="K3608" i="7"/>
  <c r="L3608" i="7" s="1"/>
  <c r="K3607" i="7"/>
  <c r="L3607" i="7" s="1"/>
  <c r="K3600" i="7"/>
  <c r="L3600" i="7" s="1"/>
  <c r="K3598" i="7"/>
  <c r="L3598" i="7" s="1"/>
  <c r="K3597" i="7"/>
  <c r="L3597" i="7" s="1"/>
  <c r="K3596" i="7"/>
  <c r="L3596" i="7" s="1"/>
  <c r="K3595" i="7"/>
  <c r="L3595" i="7" s="1"/>
  <c r="K3590" i="7"/>
  <c r="L3590" i="7" s="1"/>
  <c r="K3585" i="7"/>
  <c r="L3585" i="7" s="1"/>
  <c r="K3577" i="7"/>
  <c r="L3577" i="7" s="1"/>
  <c r="K3574" i="7"/>
  <c r="L3574" i="7" s="1"/>
  <c r="K3573" i="7"/>
  <c r="L3573" i="7" s="1"/>
  <c r="K3572" i="7"/>
  <c r="L3572" i="7" s="1"/>
  <c r="K3571" i="7"/>
  <c r="L3571" i="7" s="1"/>
  <c r="K3568" i="7"/>
  <c r="L3568" i="7" s="1"/>
  <c r="K3566" i="7"/>
  <c r="L3566" i="7" s="1"/>
  <c r="K3552" i="7"/>
  <c r="L3552" i="7" s="1"/>
  <c r="K3550" i="7"/>
  <c r="L3550" i="7" s="1"/>
  <c r="K3457" i="7"/>
  <c r="L3457" i="7" s="1"/>
  <c r="K3455" i="7"/>
  <c r="L3455" i="7" s="1"/>
  <c r="K3449" i="7"/>
  <c r="L3449" i="7" s="1"/>
  <c r="K3440" i="7"/>
  <c r="L3440" i="7" s="1"/>
  <c r="K3436" i="7"/>
  <c r="L3436" i="7" s="1"/>
  <c r="K3430" i="7"/>
  <c r="L3430" i="7" s="1"/>
  <c r="K3424" i="7"/>
  <c r="L3424" i="7" s="1"/>
  <c r="K3421" i="7"/>
  <c r="L3421" i="7" s="1"/>
  <c r="K3420" i="7"/>
  <c r="L3420" i="7" s="1"/>
  <c r="K3419" i="7"/>
  <c r="L3419" i="7" s="1"/>
  <c r="K3416" i="7"/>
  <c r="L3416" i="7" s="1"/>
  <c r="K3414" i="7"/>
  <c r="L3414" i="7" s="1"/>
  <c r="K3413" i="7"/>
  <c r="L3413" i="7" s="1"/>
  <c r="K3412" i="7"/>
  <c r="L3412" i="7" s="1"/>
  <c r="K3408" i="7"/>
  <c r="L3408" i="7" s="1"/>
  <c r="K3404" i="7"/>
  <c r="L3404" i="7" s="1"/>
  <c r="K3403" i="7"/>
  <c r="L3403" i="7" s="1"/>
  <c r="K3402" i="7"/>
  <c r="L3402" i="7" s="1"/>
  <c r="K3398" i="7"/>
  <c r="L3398" i="7" s="1"/>
  <c r="K3392" i="7"/>
  <c r="L3392" i="7" s="1"/>
  <c r="K3388" i="7"/>
  <c r="L3388" i="7" s="1"/>
  <c r="K3382" i="7"/>
  <c r="L3382" i="7" s="1"/>
  <c r="K3379" i="7"/>
  <c r="L3379" i="7" s="1"/>
  <c r="K3377" i="7"/>
  <c r="L3377" i="7" s="1"/>
  <c r="K3372" i="7"/>
  <c r="L3372" i="7" s="1"/>
  <c r="K3371" i="7"/>
  <c r="L3371" i="7" s="1"/>
  <c r="K3367" i="7"/>
  <c r="L3367" i="7" s="1"/>
  <c r="K3359" i="7"/>
  <c r="L3359" i="7" s="1"/>
  <c r="K3357" i="7"/>
  <c r="L3357" i="7" s="1"/>
  <c r="K3355" i="7"/>
  <c r="L3355" i="7" s="1"/>
  <c r="K3353" i="7"/>
  <c r="L3353" i="7" s="1"/>
  <c r="K3352" i="7"/>
  <c r="L3352" i="7" s="1"/>
  <c r="K3349" i="7"/>
  <c r="L3349" i="7" s="1"/>
  <c r="K3345" i="7"/>
  <c r="L3345" i="7" s="1"/>
  <c r="K3342" i="7"/>
  <c r="L3342" i="7" s="1"/>
  <c r="K3327" i="7"/>
  <c r="L3327" i="7" s="1"/>
  <c r="K3325" i="7"/>
  <c r="L3325" i="7" s="1"/>
  <c r="K3324" i="7"/>
  <c r="L3324" i="7" s="1"/>
  <c r="K3323" i="7"/>
  <c r="L3323" i="7" s="1"/>
  <c r="K3318" i="7"/>
  <c r="L3318" i="7" s="1"/>
  <c r="K3309" i="7"/>
  <c r="L3309" i="7" s="1"/>
  <c r="K3306" i="7"/>
  <c r="L3306" i="7" s="1"/>
  <c r="K3305" i="7"/>
  <c r="L3305" i="7" s="1"/>
  <c r="K3304" i="7"/>
  <c r="L3304" i="7" s="1"/>
  <c r="K3300" i="7"/>
  <c r="L3300" i="7" s="1"/>
  <c r="K3299" i="7"/>
  <c r="L3299" i="7" s="1"/>
  <c r="K3298" i="7"/>
  <c r="L3298" i="7" s="1"/>
  <c r="K3297" i="7"/>
  <c r="L3297" i="7" s="1"/>
  <c r="K3296" i="7"/>
  <c r="L3296" i="7" s="1"/>
  <c r="K3291" i="7"/>
  <c r="L3291" i="7" s="1"/>
  <c r="K3288" i="7"/>
  <c r="L3288" i="7" s="1"/>
  <c r="K3285" i="7"/>
  <c r="L3285" i="7" s="1"/>
  <c r="K3283" i="7"/>
  <c r="L3283" i="7" s="1"/>
  <c r="K3282" i="7"/>
  <c r="L3282" i="7" s="1"/>
  <c r="K3270" i="7"/>
  <c r="L3270" i="7" s="1"/>
  <c r="K3267" i="7"/>
  <c r="L3267" i="7" s="1"/>
  <c r="K3266" i="7"/>
  <c r="L3266" i="7" s="1"/>
  <c r="K3265" i="7"/>
  <c r="L3265" i="7" s="1"/>
  <c r="K3255" i="7"/>
  <c r="L3255" i="7" s="1"/>
  <c r="K3254" i="7"/>
  <c r="L3254" i="7" s="1"/>
  <c r="K3248" i="7"/>
  <c r="L3248" i="7" s="1"/>
  <c r="K3246" i="7"/>
  <c r="L3246" i="7" s="1"/>
  <c r="K3241" i="7"/>
  <c r="L3241" i="7" s="1"/>
  <c r="K3240" i="7"/>
  <c r="L3240" i="7" s="1"/>
  <c r="K3225" i="7"/>
  <c r="L3225" i="7" s="1"/>
  <c r="K3215" i="7"/>
  <c r="L3215" i="7" s="1"/>
  <c r="K3210" i="7"/>
  <c r="L3210" i="7" s="1"/>
  <c r="K3208" i="7"/>
  <c r="L3208" i="7" s="1"/>
  <c r="K3207" i="7"/>
  <c r="L3207" i="7" s="1"/>
  <c r="K3206" i="7"/>
  <c r="L3206" i="7" s="1"/>
  <c r="K3205" i="7"/>
  <c r="L3205" i="7" s="1"/>
  <c r="K3201" i="7"/>
  <c r="L3201" i="7" s="1"/>
  <c r="K3198" i="7"/>
  <c r="L3198" i="7" s="1"/>
  <c r="K3191" i="7"/>
  <c r="L3191" i="7" s="1"/>
  <c r="K3185" i="7"/>
  <c r="L3185" i="7" s="1"/>
  <c r="K3181" i="7"/>
  <c r="L3181" i="7" s="1"/>
  <c r="K3179" i="7"/>
  <c r="L3179" i="7" s="1"/>
  <c r="K3178" i="7"/>
  <c r="L3178" i="7" s="1"/>
  <c r="K3177" i="7"/>
  <c r="L3177" i="7" s="1"/>
  <c r="K3175" i="7"/>
  <c r="L3175" i="7" s="1"/>
  <c r="K3173" i="7"/>
  <c r="L3173" i="7" s="1"/>
  <c r="K3172" i="7"/>
  <c r="L3172" i="7" s="1"/>
  <c r="K3168" i="7"/>
  <c r="L3168" i="7" s="1"/>
  <c r="K3164" i="7"/>
  <c r="L3164" i="7" s="1"/>
  <c r="K3162" i="7"/>
  <c r="L3162" i="7" s="1"/>
  <c r="K3157" i="7"/>
  <c r="L3157" i="7" s="1"/>
  <c r="K3150" i="7"/>
  <c r="L3150" i="7" s="1"/>
  <c r="K3141" i="7"/>
  <c r="L3141" i="7" s="1"/>
  <c r="K3138" i="7"/>
  <c r="L3138" i="7" s="1"/>
  <c r="K3137" i="7"/>
  <c r="L3137" i="7" s="1"/>
  <c r="K3132" i="7"/>
  <c r="L3132" i="7" s="1"/>
  <c r="K3127" i="7"/>
  <c r="L3127" i="7" s="1"/>
  <c r="K3126" i="7"/>
  <c r="L3126" i="7" s="1"/>
  <c r="K3119" i="7"/>
  <c r="L3119" i="7" s="1"/>
  <c r="K3117" i="7"/>
  <c r="L3117" i="7" s="1"/>
  <c r="K3116" i="7"/>
  <c r="L3116" i="7" s="1"/>
  <c r="K3115" i="7"/>
  <c r="L3115" i="7" s="1"/>
  <c r="K3111" i="7"/>
  <c r="L3111" i="7" s="1"/>
  <c r="K3109" i="7"/>
  <c r="L3109" i="7" s="1"/>
  <c r="K3108" i="7"/>
  <c r="L3108" i="7" s="1"/>
  <c r="K3103" i="7"/>
  <c r="L3103" i="7" s="1"/>
  <c r="K3100" i="7"/>
  <c r="L3100" i="7" s="1"/>
  <c r="K3092" i="7"/>
  <c r="L3092" i="7" s="1"/>
  <c r="K3087" i="7"/>
  <c r="L3087" i="7" s="1"/>
  <c r="K3086" i="7"/>
  <c r="L3086" i="7" s="1"/>
  <c r="K3083" i="7"/>
  <c r="L3083" i="7" s="1"/>
  <c r="K3078" i="7"/>
  <c r="L3078" i="7" s="1"/>
  <c r="K3075" i="7"/>
  <c r="L3075" i="7" s="1"/>
  <c r="K3074" i="7"/>
  <c r="L3074" i="7" s="1"/>
  <c r="K3064" i="7"/>
  <c r="L3064" i="7" s="1"/>
  <c r="K3056" i="7"/>
  <c r="L3056" i="7" s="1"/>
  <c r="K3054" i="7"/>
  <c r="L3054" i="7" s="1"/>
  <c r="K3045" i="7"/>
  <c r="L3045" i="7" s="1"/>
  <c r="K3043" i="7"/>
  <c r="L3043" i="7" s="1"/>
  <c r="K3041" i="7"/>
  <c r="L3041" i="7" s="1"/>
  <c r="K3039" i="7"/>
  <c r="L3039" i="7" s="1"/>
  <c r="K3033" i="7"/>
  <c r="L3033" i="7" s="1"/>
  <c r="K3031" i="7"/>
  <c r="L3031" i="7" s="1"/>
  <c r="K3030" i="7"/>
  <c r="L3030" i="7" s="1"/>
  <c r="K3021" i="7"/>
  <c r="L3021" i="7" s="1"/>
  <c r="K3019" i="7"/>
  <c r="L3019" i="7" s="1"/>
  <c r="K3017" i="7"/>
  <c r="L3017" i="7" s="1"/>
  <c r="K3014" i="7"/>
  <c r="L3014" i="7" s="1"/>
  <c r="K3013" i="7"/>
  <c r="L3013" i="7" s="1"/>
  <c r="K3010" i="7"/>
  <c r="L3010" i="7" s="1"/>
  <c r="K3008" i="7"/>
  <c r="L3008" i="7" s="1"/>
  <c r="K3006" i="7"/>
  <c r="L3006" i="7" s="1"/>
  <c r="K3002" i="7"/>
  <c r="L3002" i="7" s="1"/>
  <c r="K3000" i="7"/>
  <c r="L3000" i="7" s="1"/>
  <c r="K2994" i="7"/>
  <c r="L2994" i="7" s="1"/>
  <c r="K2991" i="7"/>
  <c r="L2991" i="7" s="1"/>
  <c r="K2985" i="7"/>
  <c r="L2985" i="7" s="1"/>
  <c r="K2978" i="7"/>
  <c r="L2978" i="7" s="1"/>
  <c r="K2976" i="7"/>
  <c r="L2976" i="7" s="1"/>
  <c r="K2973" i="7"/>
  <c r="L2973" i="7" s="1"/>
  <c r="K2972" i="7"/>
  <c r="L2972" i="7" s="1"/>
  <c r="K2967" i="7"/>
  <c r="L2967" i="7" s="1"/>
  <c r="K2963" i="7"/>
  <c r="L2963" i="7" s="1"/>
  <c r="K2960" i="7"/>
  <c r="L2960" i="7" s="1"/>
  <c r="K2950" i="7"/>
  <c r="L2950" i="7" s="1"/>
  <c r="K2949" i="7"/>
  <c r="L2949" i="7" s="1"/>
  <c r="K2947" i="7"/>
  <c r="L2947" i="7" s="1"/>
  <c r="K2946" i="7"/>
  <c r="L2946" i="7" s="1"/>
  <c r="K2944" i="7"/>
  <c r="L2944" i="7" s="1"/>
  <c r="K2938" i="7"/>
  <c r="L2938" i="7" s="1"/>
  <c r="K2936" i="7"/>
  <c r="L2936" i="7" s="1"/>
  <c r="K2929" i="7"/>
  <c r="L2929" i="7" s="1"/>
  <c r="K2928" i="7"/>
  <c r="L2928" i="7" s="1"/>
  <c r="K2926" i="7"/>
  <c r="L2926" i="7" s="1"/>
  <c r="K2924" i="7"/>
  <c r="L2924" i="7" s="1"/>
  <c r="K2922" i="7"/>
  <c r="L2922" i="7" s="1"/>
  <c r="K2921" i="7"/>
  <c r="L2921" i="7" s="1"/>
  <c r="K2916" i="7"/>
  <c r="L2916" i="7" s="1"/>
  <c r="K2911" i="7"/>
  <c r="L2911" i="7" s="1"/>
  <c r="K2908" i="7"/>
  <c r="L2908" i="7" s="1"/>
  <c r="K2907" i="7"/>
  <c r="L2907" i="7" s="1"/>
  <c r="K2906" i="7"/>
  <c r="L2906" i="7" s="1"/>
  <c r="K2903" i="7"/>
  <c r="L2903" i="7" s="1"/>
  <c r="K2895" i="7"/>
  <c r="L2895" i="7" s="1"/>
  <c r="K2884" i="7"/>
  <c r="L2884" i="7" s="1"/>
  <c r="K2883" i="7"/>
  <c r="L2883" i="7" s="1"/>
  <c r="K2880" i="7"/>
  <c r="L2880" i="7" s="1"/>
  <c r="K2878" i="7"/>
  <c r="L2878" i="7" s="1"/>
  <c r="K2868" i="7"/>
  <c r="L2868" i="7" s="1"/>
  <c r="K2864" i="7"/>
  <c r="L2864" i="7" s="1"/>
  <c r="K2860" i="7"/>
  <c r="L2860" i="7" s="1"/>
  <c r="K2859" i="7"/>
  <c r="L2859" i="7" s="1"/>
  <c r="K2857" i="7"/>
  <c r="L2857" i="7" s="1"/>
  <c r="K2844" i="7"/>
  <c r="L2844" i="7" s="1"/>
  <c r="K2838" i="7"/>
  <c r="L2838" i="7" s="1"/>
  <c r="K2833" i="7"/>
  <c r="L2833" i="7" s="1"/>
  <c r="K2832" i="7"/>
  <c r="L2832" i="7" s="1"/>
  <c r="K2828" i="7"/>
  <c r="L2828" i="7" s="1"/>
  <c r="K2820" i="7"/>
  <c r="L2820" i="7" s="1"/>
  <c r="K2819" i="7"/>
  <c r="L2819" i="7" s="1"/>
  <c r="K2816" i="7"/>
  <c r="L2816" i="7" s="1"/>
  <c r="K2810" i="7"/>
  <c r="L2810" i="7" s="1"/>
  <c r="K2808" i="7"/>
  <c r="L2808" i="7" s="1"/>
  <c r="K2802" i="7"/>
  <c r="L2802" i="7" s="1"/>
  <c r="K2797" i="7"/>
  <c r="L2797" i="7" s="1"/>
  <c r="K2791" i="7"/>
  <c r="L2791" i="7" s="1"/>
  <c r="K2785" i="7"/>
  <c r="L2785" i="7" s="1"/>
  <c r="K2783" i="7"/>
  <c r="L2783" i="7" s="1"/>
  <c r="K2778" i="7"/>
  <c r="L2778" i="7" s="1"/>
  <c r="K2772" i="7"/>
  <c r="L2772" i="7" s="1"/>
  <c r="K2766" i="7"/>
  <c r="L2766" i="7" s="1"/>
  <c r="K2758" i="7"/>
  <c r="L2758" i="7" s="1"/>
  <c r="K2755" i="7"/>
  <c r="L2755" i="7" s="1"/>
  <c r="K2747" i="7"/>
  <c r="L2747" i="7" s="1"/>
  <c r="K2740" i="7"/>
  <c r="L2740" i="7" s="1"/>
  <c r="K2739" i="7"/>
  <c r="L2739" i="7" s="1"/>
  <c r="K2736" i="7"/>
  <c r="L2736" i="7" s="1"/>
  <c r="K2725" i="7"/>
  <c r="L2725" i="7" s="1"/>
  <c r="K2724" i="7"/>
  <c r="L2724" i="7" s="1"/>
  <c r="K2719" i="7"/>
  <c r="L2719" i="7" s="1"/>
  <c r="K2716" i="7"/>
  <c r="L2716" i="7" s="1"/>
  <c r="K2713" i="7"/>
  <c r="L2713" i="7" s="1"/>
  <c r="K2711" i="7"/>
  <c r="L2711" i="7" s="1"/>
  <c r="K2708" i="7"/>
  <c r="L2708" i="7" s="1"/>
  <c r="K2707" i="7"/>
  <c r="L2707" i="7" s="1"/>
  <c r="K2705" i="7"/>
  <c r="L2705" i="7" s="1"/>
  <c r="K2700" i="7"/>
  <c r="L2700" i="7" s="1"/>
  <c r="K2699" i="7"/>
  <c r="L2699" i="7" s="1"/>
  <c r="K2696" i="7"/>
  <c r="L2696" i="7" s="1"/>
  <c r="K2693" i="7"/>
  <c r="L2693" i="7" s="1"/>
  <c r="K2690" i="7"/>
  <c r="L2690" i="7" s="1"/>
  <c r="K2682" i="7"/>
  <c r="L2682" i="7" s="1"/>
  <c r="K2678" i="7"/>
  <c r="L2678" i="7" s="1"/>
  <c r="K2668" i="7"/>
  <c r="L2668" i="7" s="1"/>
  <c r="K2666" i="7"/>
  <c r="L2666" i="7" s="1"/>
  <c r="K2665" i="7"/>
  <c r="L2665" i="7" s="1"/>
  <c r="K2662" i="7"/>
  <c r="L2662" i="7" s="1"/>
  <c r="K2659" i="7"/>
  <c r="L2659" i="7" s="1"/>
  <c r="K2657" i="7"/>
  <c r="L2657" i="7" s="1"/>
  <c r="K2656" i="7"/>
  <c r="L2656" i="7" s="1"/>
  <c r="K2655" i="7"/>
  <c r="L2655" i="7" s="1"/>
  <c r="K2648" i="7"/>
  <c r="L2648" i="7" s="1"/>
  <c r="K2646" i="7"/>
  <c r="L2646" i="7" s="1"/>
  <c r="K2637" i="7"/>
  <c r="L2637" i="7" s="1"/>
  <c r="K2634" i="7"/>
  <c r="L2634" i="7" s="1"/>
  <c r="K2630" i="7"/>
  <c r="L2630" i="7" s="1"/>
  <c r="K2629" i="7"/>
  <c r="L2629" i="7" s="1"/>
  <c r="K2624" i="7"/>
  <c r="L2624" i="7" s="1"/>
  <c r="K2623" i="7"/>
  <c r="L2623" i="7" s="1"/>
  <c r="K2622" i="7"/>
  <c r="L2622" i="7" s="1"/>
  <c r="K2619" i="7"/>
  <c r="L2619" i="7" s="1"/>
  <c r="K2618" i="7"/>
  <c r="L2618" i="7" s="1"/>
  <c r="K2613" i="7"/>
  <c r="L2613" i="7" s="1"/>
  <c r="K2612" i="7"/>
  <c r="L2612" i="7" s="1"/>
  <c r="K2610" i="7"/>
  <c r="L2610" i="7" s="1"/>
  <c r="K2609" i="7"/>
  <c r="L2609" i="7" s="1"/>
  <c r="K2599" i="7"/>
  <c r="L2599" i="7" s="1"/>
  <c r="K2598" i="7"/>
  <c r="L2598" i="7" s="1"/>
  <c r="K2593" i="7"/>
  <c r="L2593" i="7" s="1"/>
  <c r="K2582" i="7"/>
  <c r="L2582" i="7" s="1"/>
  <c r="K2581" i="7"/>
  <c r="L2581" i="7" s="1"/>
  <c r="K2580" i="7"/>
  <c r="L2580" i="7" s="1"/>
  <c r="K2575" i="7"/>
  <c r="L2575" i="7" s="1"/>
  <c r="K2566" i="7"/>
  <c r="L2566" i="7" s="1"/>
  <c r="K2555" i="7"/>
  <c r="L2555" i="7" s="1"/>
  <c r="K2553" i="7"/>
  <c r="L2553" i="7" s="1"/>
  <c r="K2552" i="7"/>
  <c r="L2552" i="7" s="1"/>
  <c r="K2548" i="7"/>
  <c r="L2548" i="7" s="1"/>
  <c r="K2547" i="7"/>
  <c r="L2547" i="7" s="1"/>
  <c r="K2546" i="7"/>
  <c r="L2546" i="7" s="1"/>
  <c r="K2540" i="7"/>
  <c r="L2540" i="7" s="1"/>
  <c r="K2532" i="7"/>
  <c r="L2532" i="7" s="1"/>
  <c r="K2528" i="7"/>
  <c r="L2528" i="7" s="1"/>
  <c r="K2525" i="7"/>
  <c r="L2525" i="7" s="1"/>
  <c r="K2520" i="7"/>
  <c r="L2520" i="7" s="1"/>
  <c r="K2512" i="7"/>
  <c r="L2512" i="7" s="1"/>
  <c r="K2509" i="7"/>
  <c r="L2509" i="7" s="1"/>
  <c r="K2507" i="7"/>
  <c r="L2507" i="7" s="1"/>
  <c r="K2503" i="7"/>
  <c r="L2503" i="7" s="1"/>
  <c r="K2502" i="7"/>
  <c r="L2502" i="7" s="1"/>
  <c r="K2501" i="7"/>
  <c r="L2501" i="7" s="1"/>
  <c r="K2492" i="7"/>
  <c r="L2492" i="7" s="1"/>
  <c r="K2489" i="7"/>
  <c r="L2489" i="7" s="1"/>
  <c r="K2484" i="7"/>
  <c r="L2484" i="7" s="1"/>
  <c r="K2477" i="7"/>
  <c r="L2477" i="7" s="1"/>
  <c r="K2476" i="7"/>
  <c r="L2476" i="7" s="1"/>
  <c r="K2475" i="7"/>
  <c r="L2475" i="7" s="1"/>
  <c r="K2474" i="7"/>
  <c r="L2474" i="7" s="1"/>
  <c r="K2468" i="7"/>
  <c r="L2468" i="7" s="1"/>
  <c r="K2467" i="7"/>
  <c r="L2467" i="7" s="1"/>
  <c r="K2466" i="7"/>
  <c r="L2466" i="7" s="1"/>
  <c r="K2454" i="7"/>
  <c r="L2454" i="7" s="1"/>
  <c r="K2452" i="7"/>
  <c r="L2452" i="7" s="1"/>
  <c r="K2450" i="7"/>
  <c r="L2450" i="7" s="1"/>
  <c r="K2449" i="7"/>
  <c r="L2449" i="7" s="1"/>
  <c r="K2448" i="7"/>
  <c r="L2448" i="7" s="1"/>
  <c r="K2444" i="7"/>
  <c r="L2444" i="7" s="1"/>
  <c r="K2442" i="7"/>
  <c r="L2442" i="7" s="1"/>
  <c r="K2441" i="7"/>
  <c r="L2441" i="7" s="1"/>
  <c r="K2440" i="7"/>
  <c r="L2440" i="7" s="1"/>
  <c r="K2436" i="7"/>
  <c r="L2436" i="7" s="1"/>
  <c r="K2435" i="7"/>
  <c r="L2435" i="7" s="1"/>
  <c r="K2428" i="7"/>
  <c r="L2428" i="7" s="1"/>
  <c r="K2426" i="7"/>
  <c r="L2426" i="7" s="1"/>
  <c r="K2423" i="7"/>
  <c r="L2423" i="7" s="1"/>
  <c r="K2414" i="7"/>
  <c r="L2414" i="7" s="1"/>
  <c r="K2411" i="7"/>
  <c r="L2411" i="7" s="1"/>
  <c r="K2407" i="7"/>
  <c r="L2407" i="7" s="1"/>
  <c r="K2404" i="7"/>
  <c r="L2404" i="7" s="1"/>
  <c r="K2403" i="7"/>
  <c r="L2403" i="7" s="1"/>
  <c r="K2400" i="7"/>
  <c r="L2400" i="7" s="1"/>
  <c r="K2397" i="7"/>
  <c r="L2397" i="7" s="1"/>
  <c r="K2395" i="7"/>
  <c r="L2395" i="7" s="1"/>
  <c r="K2376" i="7"/>
  <c r="L2376" i="7" s="1"/>
  <c r="K2375" i="7"/>
  <c r="L2375" i="7" s="1"/>
  <c r="K2373" i="7"/>
  <c r="L2373" i="7" s="1"/>
  <c r="K2367" i="7"/>
  <c r="L2367" i="7" s="1"/>
  <c r="K2366" i="7"/>
  <c r="L2366" i="7" s="1"/>
  <c r="K2360" i="7"/>
  <c r="L2360" i="7" s="1"/>
  <c r="K2358" i="7"/>
  <c r="L2358" i="7" s="1"/>
  <c r="K2354" i="7"/>
  <c r="L2354" i="7" s="1"/>
  <c r="K2346" i="7"/>
  <c r="L2346" i="7" s="1"/>
  <c r="K2338" i="7"/>
  <c r="L2338" i="7" s="1"/>
  <c r="K2332" i="7"/>
  <c r="L2332" i="7" s="1"/>
  <c r="K2322" i="7"/>
  <c r="L2322" i="7" s="1"/>
  <c r="K2319" i="7"/>
  <c r="L2319" i="7" s="1"/>
  <c r="K2314" i="7"/>
  <c r="L2314" i="7" s="1"/>
  <c r="K2312" i="7"/>
  <c r="L2312" i="7" s="1"/>
  <c r="K2305" i="7"/>
  <c r="L2305" i="7" s="1"/>
  <c r="K2303" i="7"/>
  <c r="L2303" i="7" s="1"/>
  <c r="K2299" i="7"/>
  <c r="L2299" i="7" s="1"/>
  <c r="K2290" i="7"/>
  <c r="L2290" i="7" s="1"/>
  <c r="K2289" i="7"/>
  <c r="L2289" i="7" s="1"/>
  <c r="K2283" i="7"/>
  <c r="L2283" i="7" s="1"/>
  <c r="K2280" i="7"/>
  <c r="L2280" i="7" s="1"/>
  <c r="K2279" i="7"/>
  <c r="L2279" i="7" s="1"/>
  <c r="K2278" i="7"/>
  <c r="L2278" i="7" s="1"/>
  <c r="K2277" i="7"/>
  <c r="L2277" i="7" s="1"/>
  <c r="K2275" i="7"/>
  <c r="L2275" i="7" s="1"/>
  <c r="K2274" i="7"/>
  <c r="L2274" i="7" s="1"/>
  <c r="K2271" i="7"/>
  <c r="L2271" i="7" s="1"/>
  <c r="K2266" i="7"/>
  <c r="L2266" i="7" s="1"/>
  <c r="K2265" i="7"/>
  <c r="L2265" i="7" s="1"/>
  <c r="K2260" i="7"/>
  <c r="L2260" i="7" s="1"/>
  <c r="K2259" i="7"/>
  <c r="L2259" i="7" s="1"/>
  <c r="K2258" i="7"/>
  <c r="L2258" i="7" s="1"/>
  <c r="K2232" i="7"/>
  <c r="L2232" i="7" s="1"/>
  <c r="K2231" i="7"/>
  <c r="L2231" i="7" s="1"/>
  <c r="K2210" i="7"/>
  <c r="L2210" i="7" s="1"/>
  <c r="K2201" i="7"/>
  <c r="L2201" i="7" s="1"/>
  <c r="K2200" i="7"/>
  <c r="L2200" i="7" s="1"/>
  <c r="K2196" i="7"/>
  <c r="L2196" i="7" s="1"/>
  <c r="K2177" i="7"/>
  <c r="L2177" i="7" s="1"/>
  <c r="K2176" i="7"/>
  <c r="L2176" i="7" s="1"/>
  <c r="K2171" i="7"/>
  <c r="L2171" i="7" s="1"/>
  <c r="K2168" i="7"/>
  <c r="L2168" i="7" s="1"/>
  <c r="K2163" i="7"/>
  <c r="L2163" i="7" s="1"/>
  <c r="K2162" i="7"/>
  <c r="L2162" i="7" s="1"/>
  <c r="K2161" i="7"/>
  <c r="L2161" i="7" s="1"/>
  <c r="K2146" i="7"/>
  <c r="L2146" i="7" s="1"/>
  <c r="K2144" i="7"/>
  <c r="L2144" i="7" s="1"/>
  <c r="K2138" i="7"/>
  <c r="L2138" i="7" s="1"/>
  <c r="K2136" i="7"/>
  <c r="L2136" i="7" s="1"/>
  <c r="K2131" i="7"/>
  <c r="L2131" i="7" s="1"/>
  <c r="K2123" i="7"/>
  <c r="L2123" i="7" s="1"/>
  <c r="K2112" i="7"/>
  <c r="L2112" i="7" s="1"/>
  <c r="K2110" i="7"/>
  <c r="L2110" i="7" s="1"/>
  <c r="K2107" i="7"/>
  <c r="L2107" i="7" s="1"/>
  <c r="K2106" i="7"/>
  <c r="L2106" i="7" s="1"/>
  <c r="K2102" i="7"/>
  <c r="L2102" i="7" s="1"/>
  <c r="K2091" i="7"/>
  <c r="L2091" i="7" s="1"/>
  <c r="K2090" i="7"/>
  <c r="L2090" i="7" s="1"/>
  <c r="K2089" i="7"/>
  <c r="L2089" i="7" s="1"/>
  <c r="K2082" i="7"/>
  <c r="L2082" i="7" s="1"/>
  <c r="K2081" i="7"/>
  <c r="L2081" i="7" s="1"/>
  <c r="K2080" i="7"/>
  <c r="L2080" i="7" s="1"/>
  <c r="K2076" i="7"/>
  <c r="L2076" i="7" s="1"/>
  <c r="K2069" i="7"/>
  <c r="L2069" i="7" s="1"/>
  <c r="K2065" i="7"/>
  <c r="L2065" i="7" s="1"/>
  <c r="K2064" i="7"/>
  <c r="L2064" i="7" s="1"/>
  <c r="K2059" i="7"/>
  <c r="L2059" i="7" s="1"/>
  <c r="K2055" i="7"/>
  <c r="L2055" i="7" s="1"/>
  <c r="K2049" i="7"/>
  <c r="L2049" i="7" s="1"/>
  <c r="K136" i="7"/>
  <c r="L136" i="7" s="1"/>
  <c r="K135" i="7"/>
  <c r="K134" i="7"/>
  <c r="L134" i="7" s="1"/>
  <c r="K133" i="7"/>
  <c r="L133" i="7" s="1"/>
  <c r="K132" i="7"/>
  <c r="L132" i="7" s="1"/>
  <c r="K131" i="7"/>
  <c r="L131" i="7" s="1"/>
  <c r="K130" i="7"/>
  <c r="K129" i="7"/>
  <c r="L129" i="7" s="1"/>
  <c r="K128" i="7"/>
  <c r="K127" i="7"/>
  <c r="L127" i="7" s="1"/>
  <c r="K126" i="7"/>
  <c r="L126" i="7" s="1"/>
  <c r="K125" i="7"/>
  <c r="L125" i="7" s="1"/>
  <c r="K124" i="7"/>
  <c r="L124" i="7" s="1"/>
  <c r="K123" i="7"/>
  <c r="L123" i="7" s="1"/>
  <c r="K122" i="7"/>
  <c r="L122" i="7" s="1"/>
  <c r="K121" i="7"/>
  <c r="L121" i="7" s="1"/>
  <c r="K120" i="7"/>
  <c r="L120" i="7" s="1"/>
  <c r="K119" i="7"/>
  <c r="L119" i="7" s="1"/>
  <c r="K118" i="7"/>
  <c r="L118" i="7" s="1"/>
  <c r="K117" i="7"/>
  <c r="L117" i="7" s="1"/>
  <c r="K116" i="7"/>
  <c r="L116" i="7" s="1"/>
  <c r="K115" i="7"/>
  <c r="L115" i="7" s="1"/>
  <c r="K114" i="7"/>
  <c r="K113" i="7"/>
  <c r="L113" i="7" s="1"/>
  <c r="K112" i="7"/>
  <c r="L112" i="7" s="1"/>
  <c r="K111" i="7"/>
  <c r="L111" i="7" s="1"/>
  <c r="K110" i="7"/>
  <c r="L110" i="7" s="1"/>
  <c r="K109" i="7"/>
  <c r="L109" i="7" s="1"/>
  <c r="K108" i="7"/>
  <c r="L108" i="7" s="1"/>
  <c r="K107" i="7"/>
  <c r="K106" i="7"/>
  <c r="L106" i="7" s="1"/>
  <c r="K105" i="7"/>
  <c r="K104" i="7"/>
  <c r="L104" i="7" s="1"/>
  <c r="K103" i="7"/>
  <c r="L103" i="7" s="1"/>
  <c r="K102" i="7"/>
  <c r="L102" i="7" s="1"/>
  <c r="K101" i="7"/>
  <c r="L101" i="7" s="1"/>
  <c r="K100" i="7"/>
  <c r="L100" i="7" s="1"/>
  <c r="K99" i="7"/>
  <c r="K98" i="7"/>
  <c r="L98" i="7" s="1"/>
  <c r="K97" i="7"/>
  <c r="L97" i="7" s="1"/>
  <c r="K96" i="7"/>
  <c r="K95" i="7"/>
  <c r="K94" i="7"/>
  <c r="L94" i="7" s="1"/>
  <c r="K93" i="7"/>
  <c r="L93" i="7" s="1"/>
  <c r="K92" i="7"/>
  <c r="L92" i="7" s="1"/>
  <c r="K91" i="7"/>
  <c r="L91" i="7" s="1"/>
  <c r="K90" i="7"/>
  <c r="L90" i="7" s="1"/>
  <c r="K89" i="7"/>
  <c r="L89" i="7" s="1"/>
  <c r="K88" i="7"/>
  <c r="L88" i="7" s="1"/>
  <c r="K87" i="7"/>
  <c r="L87" i="7" s="1"/>
  <c r="K86" i="7"/>
  <c r="L86" i="7" s="1"/>
  <c r="K85" i="7"/>
  <c r="L85" i="7" s="1"/>
  <c r="K84" i="7"/>
  <c r="L84" i="7" s="1"/>
  <c r="K83" i="7"/>
  <c r="K82" i="7"/>
  <c r="L82" i="7" s="1"/>
  <c r="K81" i="7"/>
  <c r="L81" i="7" s="1"/>
  <c r="K80" i="7"/>
  <c r="K79" i="7"/>
  <c r="K78" i="7"/>
  <c r="K77" i="7"/>
  <c r="L77" i="7" s="1"/>
  <c r="K76" i="7"/>
  <c r="L76" i="7" s="1"/>
  <c r="K75" i="7"/>
  <c r="L75" i="7" s="1"/>
  <c r="K74" i="7"/>
  <c r="L74" i="7" s="1"/>
  <c r="K73" i="7"/>
  <c r="K72" i="7"/>
  <c r="K71" i="7"/>
  <c r="L71" i="7" s="1"/>
  <c r="K70" i="7"/>
  <c r="K69" i="7"/>
  <c r="L69" i="7" s="1"/>
  <c r="K68" i="7"/>
  <c r="L68" i="7" s="1"/>
  <c r="K67" i="7"/>
  <c r="L67" i="7" s="1"/>
  <c r="K66" i="7"/>
  <c r="L66" i="7" s="1"/>
  <c r="K65" i="7"/>
  <c r="K64" i="7"/>
  <c r="L64" i="7" s="1"/>
  <c r="K63" i="7"/>
  <c r="K62" i="7"/>
  <c r="L62" i="7" s="1"/>
  <c r="K61" i="7"/>
  <c r="K60" i="7"/>
  <c r="K59" i="7"/>
  <c r="L59" i="7" s="1"/>
  <c r="K58" i="7"/>
  <c r="K57" i="7"/>
  <c r="L57" i="7" s="1"/>
  <c r="K56" i="7"/>
  <c r="K55" i="7"/>
  <c r="L55" i="7" s="1"/>
  <c r="K54" i="7"/>
  <c r="K53" i="7"/>
  <c r="L53" i="7" s="1"/>
  <c r="K52" i="7"/>
  <c r="L52" i="7" s="1"/>
  <c r="K51" i="7"/>
  <c r="L51" i="7" s="1"/>
  <c r="K50" i="7"/>
  <c r="K49" i="7"/>
  <c r="K48" i="7"/>
  <c r="K47" i="7"/>
  <c r="K46" i="7"/>
  <c r="L46" i="7" s="1"/>
  <c r="K45" i="7"/>
  <c r="L45" i="7" s="1"/>
  <c r="K44" i="7"/>
  <c r="K43" i="7"/>
  <c r="L43" i="7" s="1"/>
  <c r="K42" i="7"/>
  <c r="K41" i="7"/>
  <c r="K40" i="7"/>
  <c r="L40" i="7" s="1"/>
  <c r="K39" i="7"/>
  <c r="L39" i="7" s="1"/>
  <c r="K38" i="7"/>
  <c r="K37" i="7"/>
  <c r="K36" i="7"/>
  <c r="K35" i="7"/>
  <c r="L35" i="7" s="1"/>
  <c r="K34" i="7"/>
  <c r="L34" i="7" s="1"/>
  <c r="K33" i="7"/>
  <c r="L33" i="7" s="1"/>
  <c r="K32" i="7"/>
  <c r="L32" i="7" s="1"/>
  <c r="K31" i="7"/>
  <c r="L31" i="7" s="1"/>
  <c r="K30" i="7"/>
  <c r="K29" i="7"/>
  <c r="L29" i="7" s="1"/>
  <c r="K28" i="7"/>
  <c r="K27" i="7"/>
  <c r="K26" i="7"/>
  <c r="L26" i="7" s="1"/>
  <c r="K25" i="7"/>
  <c r="L25" i="7" s="1"/>
  <c r="K24" i="7"/>
  <c r="K23" i="7"/>
  <c r="L23" i="7" s="1"/>
  <c r="K22" i="7"/>
  <c r="K21" i="7"/>
  <c r="L21" i="7" s="1"/>
  <c r="K20" i="7"/>
  <c r="K19" i="7"/>
  <c r="L19" i="7" s="1"/>
  <c r="K18" i="7"/>
  <c r="K17" i="7"/>
  <c r="K16" i="7"/>
  <c r="L16" i="7" s="1"/>
  <c r="K15" i="7"/>
  <c r="K14" i="7"/>
  <c r="L14" i="7" s="1"/>
  <c r="K13" i="7"/>
  <c r="K12" i="7"/>
  <c r="L12" i="7" s="1"/>
  <c r="K11" i="7"/>
  <c r="K10" i="7"/>
  <c r="L10" i="7" s="1"/>
  <c r="K9" i="7"/>
  <c r="K8" i="7"/>
  <c r="K7" i="7"/>
  <c r="K6" i="7"/>
  <c r="K5" i="7"/>
  <c r="K4" i="7"/>
  <c r="K3" i="7"/>
  <c r="K4237" i="7"/>
  <c r="L4237" i="7" s="1"/>
  <c r="K4236" i="7"/>
  <c r="L4236" i="7" s="1"/>
  <c r="K4230" i="7"/>
  <c r="L4230" i="7" s="1"/>
  <c r="K4229" i="7"/>
  <c r="L4229" i="7" s="1"/>
  <c r="K4219" i="7"/>
  <c r="L4219" i="7" s="1"/>
  <c r="K4216" i="7"/>
  <c r="L4216" i="7" s="1"/>
  <c r="K4215" i="7"/>
  <c r="L4215" i="7" s="1"/>
  <c r="K4213" i="7"/>
  <c r="L4213" i="7" s="1"/>
  <c r="K4209" i="7"/>
  <c r="L4209" i="7" s="1"/>
  <c r="K4207" i="7"/>
  <c r="L4207" i="7" s="1"/>
  <c r="K4206" i="7"/>
  <c r="L4206" i="7" s="1"/>
  <c r="K4204" i="7"/>
  <c r="L4204" i="7" s="1"/>
  <c r="K4201" i="7"/>
  <c r="L4201" i="7" s="1"/>
  <c r="K4186" i="7"/>
  <c r="L4186" i="7" s="1"/>
  <c r="K4185" i="7"/>
  <c r="L4185" i="7" s="1"/>
  <c r="K4181" i="7"/>
  <c r="L4181" i="7" s="1"/>
  <c r="K4179" i="7"/>
  <c r="L4179" i="7" s="1"/>
  <c r="K4177" i="7"/>
  <c r="L4177" i="7" s="1"/>
  <c r="K4175" i="7"/>
  <c r="L4175" i="7" s="1"/>
  <c r="K4172" i="7"/>
  <c r="L4172" i="7" s="1"/>
  <c r="K4168" i="7"/>
  <c r="L4168" i="7" s="1"/>
  <c r="K4163" i="7"/>
  <c r="L4163" i="7" s="1"/>
  <c r="K4161" i="7"/>
  <c r="L4161" i="7" s="1"/>
  <c r="K4154" i="7"/>
  <c r="L4154" i="7" s="1"/>
  <c r="K4153" i="7"/>
  <c r="L4153" i="7" s="1"/>
  <c r="K4152" i="7"/>
  <c r="L4152" i="7" s="1"/>
  <c r="K4151" i="7"/>
  <c r="L4151" i="7" s="1"/>
  <c r="K4150" i="7"/>
  <c r="L4150" i="7" s="1"/>
  <c r="K4136" i="7"/>
  <c r="L4136" i="7" s="1"/>
  <c r="K4135" i="7"/>
  <c r="L4135" i="7" s="1"/>
  <c r="K4130" i="7"/>
  <c r="L4130" i="7" s="1"/>
  <c r="K4129" i="7"/>
  <c r="L4129" i="7" s="1"/>
  <c r="K4127" i="7"/>
  <c r="L4127" i="7" s="1"/>
  <c r="K4123" i="7"/>
  <c r="L4123" i="7" s="1"/>
  <c r="K4121" i="7"/>
  <c r="L4121" i="7" s="1"/>
  <c r="K4118" i="7"/>
  <c r="L4118" i="7" s="1"/>
  <c r="K4116" i="7"/>
  <c r="L4116" i="7" s="1"/>
  <c r="K4115" i="7"/>
  <c r="L4115" i="7" s="1"/>
  <c r="K4110" i="7"/>
  <c r="L4110" i="7" s="1"/>
  <c r="K4107" i="7"/>
  <c r="L4107" i="7" s="1"/>
  <c r="K4095" i="7"/>
  <c r="L4095" i="7" s="1"/>
  <c r="K4090" i="7"/>
  <c r="L4090" i="7" s="1"/>
  <c r="K4089" i="7"/>
  <c r="L4089" i="7" s="1"/>
  <c r="K4083" i="7"/>
  <c r="L4083" i="7" s="1"/>
  <c r="K4081" i="7"/>
  <c r="L4081" i="7" s="1"/>
  <c r="K4080" i="7"/>
  <c r="L4080" i="7" s="1"/>
  <c r="K4079" i="7"/>
  <c r="L4079" i="7" s="1"/>
  <c r="K4077" i="7"/>
  <c r="L4077" i="7" s="1"/>
  <c r="K4071" i="7"/>
  <c r="L4071" i="7" s="1"/>
  <c r="K4064" i="7"/>
  <c r="L4064" i="7" s="1"/>
  <c r="K4063" i="7"/>
  <c r="L4063" i="7" s="1"/>
  <c r="K4060" i="7"/>
  <c r="L4060" i="7" s="1"/>
  <c r="K4059" i="7"/>
  <c r="L4059" i="7" s="1"/>
  <c r="K4057" i="7"/>
  <c r="L4057" i="7" s="1"/>
  <c r="K4050" i="7"/>
  <c r="L4050" i="7" s="1"/>
  <c r="K4048" i="7"/>
  <c r="L4048" i="7" s="1"/>
  <c r="K4042" i="7"/>
  <c r="L4042" i="7" s="1"/>
  <c r="K4036" i="7"/>
  <c r="L4036" i="7" s="1"/>
  <c r="K4035" i="7"/>
  <c r="L4035" i="7" s="1"/>
  <c r="K4034" i="7"/>
  <c r="L4034" i="7" s="1"/>
  <c r="K4028" i="7"/>
  <c r="L4028" i="7" s="1"/>
  <c r="K4022" i="7"/>
  <c r="L4022" i="7" s="1"/>
  <c r="K4017" i="7"/>
  <c r="L4017" i="7" s="1"/>
  <c r="K4016" i="7"/>
  <c r="L4016" i="7" s="1"/>
  <c r="K4013" i="7"/>
  <c r="L4013" i="7" s="1"/>
  <c r="K4008" i="7"/>
  <c r="L4008" i="7" s="1"/>
  <c r="K4007" i="7"/>
  <c r="L4007" i="7" s="1"/>
  <c r="K4006" i="7"/>
  <c r="L4006" i="7" s="1"/>
  <c r="K4000" i="7"/>
  <c r="L4000" i="7" s="1"/>
  <c r="K3995" i="7"/>
  <c r="L3995" i="7" s="1"/>
  <c r="K3993" i="7"/>
  <c r="L3993" i="7" s="1"/>
  <c r="K3989" i="7"/>
  <c r="L3989" i="7" s="1"/>
  <c r="K3984" i="7"/>
  <c r="L3984" i="7" s="1"/>
  <c r="K3968" i="7"/>
  <c r="L3968" i="7" s="1"/>
  <c r="K3959" i="7"/>
  <c r="L3959" i="7" s="1"/>
  <c r="K3954" i="7"/>
  <c r="L3954" i="7" s="1"/>
  <c r="K3953" i="7"/>
  <c r="L3953" i="7" s="1"/>
  <c r="K3933" i="7"/>
  <c r="L3933" i="7" s="1"/>
  <c r="K3932" i="7"/>
  <c r="L3932" i="7" s="1"/>
  <c r="K3930" i="7"/>
  <c r="L3930" i="7" s="1"/>
  <c r="K3928" i="7"/>
  <c r="L3928" i="7" s="1"/>
  <c r="K3924" i="7"/>
  <c r="L3924" i="7" s="1"/>
  <c r="K3922" i="7"/>
  <c r="L3922" i="7" s="1"/>
  <c r="K3919" i="7"/>
  <c r="L3919" i="7" s="1"/>
  <c r="K3913" i="7"/>
  <c r="L3913" i="7" s="1"/>
  <c r="K3900" i="7"/>
  <c r="L3900" i="7" s="1"/>
  <c r="K3899" i="7"/>
  <c r="L3899" i="7" s="1"/>
  <c r="K3898" i="7"/>
  <c r="L3898" i="7" s="1"/>
  <c r="K3896" i="7"/>
  <c r="L3896" i="7" s="1"/>
  <c r="K3895" i="7"/>
  <c r="L3895" i="7" s="1"/>
  <c r="K3891" i="7"/>
  <c r="L3891" i="7" s="1"/>
  <c r="K3886" i="7"/>
  <c r="L3886" i="7" s="1"/>
  <c r="K3881" i="7"/>
  <c r="L3881" i="7" s="1"/>
  <c r="K3873" i="7"/>
  <c r="L3873" i="7" s="1"/>
  <c r="K3860" i="7"/>
  <c r="L3860" i="7" s="1"/>
  <c r="K3859" i="7"/>
  <c r="L3859" i="7" s="1"/>
  <c r="K3858" i="7"/>
  <c r="L3858" i="7" s="1"/>
  <c r="K3854" i="7"/>
  <c r="L3854" i="7" s="1"/>
  <c r="K3850" i="7"/>
  <c r="L3850" i="7" s="1"/>
  <c r="K3839" i="7"/>
  <c r="L3839" i="7" s="1"/>
  <c r="K3836" i="7"/>
  <c r="L3836" i="7" s="1"/>
  <c r="K3835" i="7"/>
  <c r="L3835" i="7" s="1"/>
  <c r="K3834" i="7"/>
  <c r="L3834" i="7" s="1"/>
  <c r="K3830" i="7"/>
  <c r="L3830" i="7" s="1"/>
  <c r="K3829" i="7"/>
  <c r="L3829" i="7" s="1"/>
  <c r="K3827" i="7"/>
  <c r="L3827" i="7" s="1"/>
  <c r="K3824" i="7"/>
  <c r="L3824" i="7" s="1"/>
  <c r="K3708" i="7"/>
  <c r="L3708" i="7" s="1"/>
  <c r="K3703" i="7"/>
  <c r="L3703" i="7" s="1"/>
  <c r="K3700" i="7"/>
  <c r="L3700" i="7" s="1"/>
  <c r="K3699" i="7"/>
  <c r="L3699" i="7" s="1"/>
  <c r="K3697" i="7"/>
  <c r="L3697" i="7" s="1"/>
  <c r="K3675" i="7"/>
  <c r="L3675" i="7" s="1"/>
  <c r="K3662" i="7"/>
  <c r="L3662" i="7" s="1"/>
  <c r="K3659" i="7"/>
  <c r="L3659" i="7" s="1"/>
  <c r="K3653" i="7"/>
  <c r="L3653" i="7" s="1"/>
  <c r="K3647" i="7"/>
  <c r="L3647" i="7" s="1"/>
  <c r="K3641" i="7"/>
  <c r="L3641" i="7" s="1"/>
  <c r="K3640" i="7"/>
  <c r="L3640" i="7" s="1"/>
  <c r="K3637" i="7"/>
  <c r="L3637" i="7" s="1"/>
  <c r="K3636" i="7"/>
  <c r="L3636" i="7" s="1"/>
  <c r="K3635" i="7"/>
  <c r="L3635" i="7" s="1"/>
  <c r="K3633" i="7"/>
  <c r="L3633" i="7" s="1"/>
  <c r="K3630" i="7"/>
  <c r="L3630" i="7" s="1"/>
  <c r="K3618" i="7"/>
  <c r="L3618" i="7" s="1"/>
  <c r="K3617" i="7"/>
  <c r="L3617" i="7" s="1"/>
  <c r="K3615" i="7"/>
  <c r="L3615" i="7" s="1"/>
  <c r="K3614" i="7"/>
  <c r="L3614" i="7" s="1"/>
  <c r="K3613" i="7"/>
  <c r="L3613" i="7" s="1"/>
  <c r="K3606" i="7"/>
  <c r="L3606" i="7" s="1"/>
  <c r="K3604" i="7"/>
  <c r="L3604" i="7" s="1"/>
  <c r="K3599" i="7"/>
  <c r="L3599" i="7" s="1"/>
  <c r="K3591" i="7"/>
  <c r="L3591" i="7" s="1"/>
  <c r="K3589" i="7"/>
  <c r="L3589" i="7" s="1"/>
  <c r="K3587" i="7"/>
  <c r="L3587" i="7" s="1"/>
  <c r="K3586" i="7"/>
  <c r="L3586" i="7" s="1"/>
  <c r="K3584" i="7"/>
  <c r="L3584" i="7" s="1"/>
  <c r="K3581" i="7"/>
  <c r="L3581" i="7" s="1"/>
  <c r="K3580" i="7"/>
  <c r="L3580" i="7" s="1"/>
  <c r="K3578" i="7"/>
  <c r="L3578" i="7" s="1"/>
  <c r="K3570" i="7"/>
  <c r="L3570" i="7" s="1"/>
  <c r="K3569" i="7"/>
  <c r="L3569" i="7" s="1"/>
  <c r="K3551" i="7"/>
  <c r="L3551" i="7" s="1"/>
  <c r="K3548" i="7"/>
  <c r="L3548" i="7" s="1"/>
  <c r="K3544" i="7"/>
  <c r="L3544" i="7" s="1"/>
  <c r="K3542" i="7"/>
  <c r="L3542" i="7" s="1"/>
  <c r="K3541" i="7"/>
  <c r="L3541" i="7" s="1"/>
  <c r="K3540" i="7"/>
  <c r="L3540" i="7" s="1"/>
  <c r="K3537" i="7"/>
  <c r="L3537" i="7" s="1"/>
  <c r="K3535" i="7"/>
  <c r="L3535" i="7" s="1"/>
  <c r="K3534" i="7"/>
  <c r="L3534" i="7" s="1"/>
  <c r="K3531" i="7"/>
  <c r="L3531" i="7" s="1"/>
  <c r="K3526" i="7"/>
  <c r="L3526" i="7" s="1"/>
  <c r="K3525" i="7"/>
  <c r="L3525" i="7" s="1"/>
  <c r="K3524" i="7"/>
  <c r="L3524" i="7" s="1"/>
  <c r="K3523" i="7"/>
  <c r="L3523" i="7" s="1"/>
  <c r="K3520" i="7"/>
  <c r="L3520" i="7" s="1"/>
  <c r="K3518" i="7"/>
  <c r="L3518" i="7" s="1"/>
  <c r="K3516" i="7"/>
  <c r="L3516" i="7" s="1"/>
  <c r="K3514" i="7"/>
  <c r="L3514" i="7" s="1"/>
  <c r="K3512" i="7"/>
  <c r="L3512" i="7" s="1"/>
  <c r="K3502" i="7"/>
  <c r="L3502" i="7" s="1"/>
  <c r="K3500" i="7"/>
  <c r="L3500" i="7" s="1"/>
  <c r="K3499" i="7"/>
  <c r="L3499" i="7" s="1"/>
  <c r="K3492" i="7"/>
  <c r="L3492" i="7" s="1"/>
  <c r="K3491" i="7"/>
  <c r="L3491" i="7" s="1"/>
  <c r="K3490" i="7"/>
  <c r="L3490" i="7" s="1"/>
  <c r="K3489" i="7"/>
  <c r="L3489" i="7" s="1"/>
  <c r="K3487" i="7"/>
  <c r="L3487" i="7" s="1"/>
  <c r="K3484" i="7"/>
  <c r="L3484" i="7" s="1"/>
  <c r="K3483" i="7"/>
  <c r="L3483" i="7" s="1"/>
  <c r="K3480" i="7"/>
  <c r="L3480" i="7" s="1"/>
  <c r="K3470" i="7"/>
  <c r="L3470" i="7" s="1"/>
  <c r="K3468" i="7"/>
  <c r="L3468" i="7" s="1"/>
  <c r="K3467" i="7"/>
  <c r="L3467" i="7" s="1"/>
  <c r="K3466" i="7"/>
  <c r="L3466" i="7" s="1"/>
  <c r="K3460" i="7"/>
  <c r="L3460" i="7" s="1"/>
  <c r="K3459" i="7"/>
  <c r="L3459" i="7" s="1"/>
  <c r="K3453" i="7"/>
  <c r="L3453" i="7" s="1"/>
  <c r="K3452" i="7"/>
  <c r="L3452" i="7" s="1"/>
  <c r="K3427" i="7"/>
  <c r="L3427" i="7" s="1"/>
  <c r="K3423" i="7"/>
  <c r="L3423" i="7" s="1"/>
  <c r="K3415" i="7"/>
  <c r="L3415" i="7" s="1"/>
  <c r="K3405" i="7"/>
  <c r="L3405" i="7" s="1"/>
  <c r="K3396" i="7"/>
  <c r="L3396" i="7" s="1"/>
  <c r="K3395" i="7"/>
  <c r="L3395" i="7" s="1"/>
  <c r="K3394" i="7"/>
  <c r="L3394" i="7" s="1"/>
  <c r="K3391" i="7"/>
  <c r="L3391" i="7" s="1"/>
  <c r="K3376" i="7"/>
  <c r="L3376" i="7" s="1"/>
  <c r="K3375" i="7"/>
  <c r="L3375" i="7" s="1"/>
  <c r="K3369" i="7"/>
  <c r="L3369" i="7" s="1"/>
  <c r="K3363" i="7"/>
  <c r="L3363" i="7" s="1"/>
  <c r="K3361" i="7"/>
  <c r="L3361" i="7" s="1"/>
  <c r="K3360" i="7"/>
  <c r="L3360" i="7" s="1"/>
  <c r="K3348" i="7"/>
  <c r="L3348" i="7" s="1"/>
  <c r="K3321" i="7"/>
  <c r="L3321" i="7" s="1"/>
  <c r="K3314" i="7"/>
  <c r="L3314" i="7" s="1"/>
  <c r="K3303" i="7"/>
  <c r="L3303" i="7" s="1"/>
  <c r="K3301" i="7"/>
  <c r="L3301" i="7" s="1"/>
  <c r="K3290" i="7"/>
  <c r="L3290" i="7" s="1"/>
  <c r="K3289" i="7"/>
  <c r="L3289" i="7" s="1"/>
  <c r="K3273" i="7"/>
  <c r="L3273" i="7" s="1"/>
  <c r="K3264" i="7"/>
  <c r="L3264" i="7" s="1"/>
  <c r="K3262" i="7"/>
  <c r="L3262" i="7" s="1"/>
  <c r="K3253" i="7"/>
  <c r="L3253" i="7" s="1"/>
  <c r="K3239" i="7"/>
  <c r="L3239" i="7" s="1"/>
  <c r="K3228" i="7"/>
  <c r="L3228" i="7" s="1"/>
  <c r="K3227" i="7"/>
  <c r="L3227" i="7" s="1"/>
  <c r="K3224" i="7"/>
  <c r="L3224" i="7" s="1"/>
  <c r="K3220" i="7"/>
  <c r="L3220" i="7" s="1"/>
  <c r="K3199" i="7"/>
  <c r="L3199" i="7" s="1"/>
  <c r="K3196" i="7"/>
  <c r="L3196" i="7" s="1"/>
  <c r="K3190" i="7"/>
  <c r="L3190" i="7" s="1"/>
  <c r="K3189" i="7"/>
  <c r="L3189" i="7" s="1"/>
  <c r="K3187" i="7"/>
  <c r="L3187" i="7" s="1"/>
  <c r="K3182" i="7"/>
  <c r="L3182" i="7" s="1"/>
  <c r="K3180" i="7"/>
  <c r="L3180" i="7" s="1"/>
  <c r="K3176" i="7"/>
  <c r="L3176" i="7" s="1"/>
  <c r="K3174" i="7"/>
  <c r="L3174" i="7" s="1"/>
  <c r="K3167" i="7"/>
  <c r="L3167" i="7" s="1"/>
  <c r="K3160" i="7"/>
  <c r="L3160" i="7" s="1"/>
  <c r="K3159" i="7"/>
  <c r="L3159" i="7" s="1"/>
  <c r="K3158" i="7"/>
  <c r="L3158" i="7" s="1"/>
  <c r="K3155" i="7"/>
  <c r="L3155" i="7" s="1"/>
  <c r="K3154" i="7"/>
  <c r="L3154" i="7" s="1"/>
  <c r="K3153" i="7"/>
  <c r="L3153" i="7" s="1"/>
  <c r="K3152" i="7"/>
  <c r="L3152" i="7" s="1"/>
  <c r="K3151" i="7"/>
  <c r="L3151" i="7" s="1"/>
  <c r="K3149" i="7"/>
  <c r="L3149" i="7" s="1"/>
  <c r="K3147" i="7"/>
  <c r="L3147" i="7" s="1"/>
  <c r="K3146" i="7"/>
  <c r="L3146" i="7" s="1"/>
  <c r="K3144" i="7"/>
  <c r="L3144" i="7" s="1"/>
  <c r="K3143" i="7"/>
  <c r="L3143" i="7" s="1"/>
  <c r="K3139" i="7"/>
  <c r="L3139" i="7" s="1"/>
  <c r="K3131" i="7"/>
  <c r="L3131" i="7" s="1"/>
  <c r="K3128" i="7"/>
  <c r="L3128" i="7" s="1"/>
  <c r="K3124" i="7"/>
  <c r="L3124" i="7" s="1"/>
  <c r="K3122" i="7"/>
  <c r="L3122" i="7" s="1"/>
  <c r="K3107" i="7"/>
  <c r="L3107" i="7" s="1"/>
  <c r="K3105" i="7"/>
  <c r="L3105" i="7" s="1"/>
  <c r="K3104" i="7"/>
  <c r="L3104" i="7" s="1"/>
  <c r="K3101" i="7"/>
  <c r="L3101" i="7" s="1"/>
  <c r="K3089" i="7"/>
  <c r="L3089" i="7" s="1"/>
  <c r="K3084" i="7"/>
  <c r="L3084" i="7" s="1"/>
  <c r="K3081" i="7"/>
  <c r="L3081" i="7" s="1"/>
  <c r="K3069" i="7"/>
  <c r="L3069" i="7" s="1"/>
  <c r="K3059" i="7"/>
  <c r="L3059" i="7" s="1"/>
  <c r="K3053" i="7"/>
  <c r="L3053" i="7" s="1"/>
  <c r="K3040" i="7"/>
  <c r="L3040" i="7" s="1"/>
  <c r="K3037" i="7"/>
  <c r="L3037" i="7" s="1"/>
  <c r="K3029" i="7"/>
  <c r="L3029" i="7" s="1"/>
  <c r="K3025" i="7"/>
  <c r="L3025" i="7" s="1"/>
  <c r="K3023" i="7"/>
  <c r="L3023" i="7" s="1"/>
  <c r="K3020" i="7"/>
  <c r="L3020" i="7" s="1"/>
  <c r="K3018" i="7"/>
  <c r="L3018" i="7" s="1"/>
  <c r="K3012" i="7"/>
  <c r="L3012" i="7" s="1"/>
  <c r="K3005" i="7"/>
  <c r="L3005" i="7" s="1"/>
  <c r="K2999" i="7"/>
  <c r="L2999" i="7" s="1"/>
  <c r="K2996" i="7"/>
  <c r="L2996" i="7" s="1"/>
  <c r="K2995" i="7"/>
  <c r="L2995" i="7" s="1"/>
  <c r="K2990" i="7"/>
  <c r="L2990" i="7" s="1"/>
  <c r="K2986" i="7"/>
  <c r="L2986" i="7" s="1"/>
  <c r="K2982" i="7"/>
  <c r="L2982" i="7" s="1"/>
  <c r="K2981" i="7"/>
  <c r="L2981" i="7" s="1"/>
  <c r="K2979" i="7"/>
  <c r="L2979" i="7" s="1"/>
  <c r="K2975" i="7"/>
  <c r="L2975" i="7" s="1"/>
  <c r="K2968" i="7"/>
  <c r="L2968" i="7" s="1"/>
  <c r="K2965" i="7"/>
  <c r="L2965" i="7" s="1"/>
  <c r="K2964" i="7"/>
  <c r="L2964" i="7" s="1"/>
  <c r="K2953" i="7"/>
  <c r="L2953" i="7" s="1"/>
  <c r="K2952" i="7"/>
  <c r="L2952" i="7" s="1"/>
  <c r="K2943" i="7"/>
  <c r="L2943" i="7" s="1"/>
  <c r="K2941" i="7"/>
  <c r="L2941" i="7" s="1"/>
  <c r="K2940" i="7"/>
  <c r="L2940" i="7" s="1"/>
  <c r="K2933" i="7"/>
  <c r="L2933" i="7" s="1"/>
  <c r="K2930" i="7"/>
  <c r="L2930" i="7" s="1"/>
  <c r="K2920" i="7"/>
  <c r="L2920" i="7" s="1"/>
  <c r="K2919" i="7"/>
  <c r="L2919" i="7" s="1"/>
  <c r="K2918" i="7"/>
  <c r="L2918" i="7" s="1"/>
  <c r="K2917" i="7"/>
  <c r="L2917" i="7" s="1"/>
  <c r="K2915" i="7"/>
  <c r="L2915" i="7" s="1"/>
  <c r="K2914" i="7"/>
  <c r="L2914" i="7" s="1"/>
  <c r="K2913" i="7"/>
  <c r="L2913" i="7" s="1"/>
  <c r="K2910" i="7"/>
  <c r="L2910" i="7" s="1"/>
  <c r="K2904" i="7"/>
  <c r="L2904" i="7" s="1"/>
  <c r="K2902" i="7"/>
  <c r="L2902" i="7" s="1"/>
  <c r="K2901" i="7"/>
  <c r="L2901" i="7" s="1"/>
  <c r="K2890" i="7"/>
  <c r="L2890" i="7" s="1"/>
  <c r="K2889" i="7"/>
  <c r="L2889" i="7" s="1"/>
  <c r="K2887" i="7"/>
  <c r="L2887" i="7" s="1"/>
  <c r="K2886" i="7"/>
  <c r="L2886" i="7" s="1"/>
  <c r="K2881" i="7"/>
  <c r="L2881" i="7" s="1"/>
  <c r="K2875" i="7"/>
  <c r="L2875" i="7" s="1"/>
  <c r="K2863" i="7"/>
  <c r="L2863" i="7" s="1"/>
  <c r="K2861" i="7"/>
  <c r="L2861" i="7" s="1"/>
  <c r="K2858" i="7"/>
  <c r="L2858" i="7" s="1"/>
  <c r="K2855" i="7"/>
  <c r="L2855" i="7" s="1"/>
  <c r="K2854" i="7"/>
  <c r="L2854" i="7" s="1"/>
  <c r="K2852" i="7"/>
  <c r="L2852" i="7" s="1"/>
  <c r="K2850" i="7"/>
  <c r="L2850" i="7" s="1"/>
  <c r="K2849" i="7"/>
  <c r="L2849" i="7" s="1"/>
  <c r="K2841" i="7"/>
  <c r="L2841" i="7" s="1"/>
  <c r="K2818" i="7"/>
  <c r="L2818" i="7" s="1"/>
  <c r="K2815" i="7"/>
  <c r="L2815" i="7" s="1"/>
  <c r="K2814" i="7"/>
  <c r="L2814" i="7" s="1"/>
  <c r="K2811" i="7"/>
  <c r="L2811" i="7" s="1"/>
  <c r="K2807" i="7"/>
  <c r="L2807" i="7" s="1"/>
  <c r="K2804" i="7"/>
  <c r="L2804" i="7" s="1"/>
  <c r="K2801" i="7"/>
  <c r="L2801" i="7" s="1"/>
  <c r="K2795" i="7"/>
  <c r="L2795" i="7" s="1"/>
  <c r="K2793" i="7"/>
  <c r="L2793" i="7" s="1"/>
  <c r="K2790" i="7"/>
  <c r="L2790" i="7" s="1"/>
  <c r="K2779" i="7"/>
  <c r="L2779" i="7" s="1"/>
  <c r="K2776" i="7"/>
  <c r="L2776" i="7" s="1"/>
  <c r="K2775" i="7"/>
  <c r="L2775" i="7" s="1"/>
  <c r="K2773" i="7"/>
  <c r="L2773" i="7" s="1"/>
  <c r="K2770" i="7"/>
  <c r="L2770" i="7" s="1"/>
  <c r="K2768" i="7"/>
  <c r="L2768" i="7" s="1"/>
  <c r="K2764" i="7"/>
  <c r="L2764" i="7" s="1"/>
  <c r="K2762" i="7"/>
  <c r="L2762" i="7" s="1"/>
  <c r="K2760" i="7"/>
  <c r="L2760" i="7" s="1"/>
  <c r="K2757" i="7"/>
  <c r="L2757" i="7" s="1"/>
  <c r="K2756" i="7"/>
  <c r="L2756" i="7" s="1"/>
  <c r="K2754" i="7"/>
  <c r="L2754" i="7" s="1"/>
  <c r="K2752" i="7"/>
  <c r="L2752" i="7" s="1"/>
  <c r="K2749" i="7"/>
  <c r="L2749" i="7" s="1"/>
  <c r="K2737" i="7"/>
  <c r="L2737" i="7" s="1"/>
  <c r="K2723" i="7"/>
  <c r="L2723" i="7" s="1"/>
  <c r="K2720" i="7"/>
  <c r="L2720" i="7" s="1"/>
  <c r="K2714" i="7"/>
  <c r="L2714" i="7" s="1"/>
  <c r="K2706" i="7"/>
  <c r="L2706" i="7" s="1"/>
  <c r="K2703" i="7"/>
  <c r="L2703" i="7" s="1"/>
  <c r="K2691" i="7"/>
  <c r="L2691" i="7" s="1"/>
  <c r="K2689" i="7"/>
  <c r="L2689" i="7" s="1"/>
  <c r="K2684" i="7"/>
  <c r="L2684" i="7" s="1"/>
  <c r="K2681" i="7"/>
  <c r="L2681" i="7" s="1"/>
  <c r="K2679" i="7"/>
  <c r="L2679" i="7" s="1"/>
  <c r="K2674" i="7"/>
  <c r="L2674" i="7" s="1"/>
  <c r="K2671" i="7"/>
  <c r="L2671" i="7" s="1"/>
  <c r="K2670" i="7"/>
  <c r="L2670" i="7" s="1"/>
  <c r="K2664" i="7"/>
  <c r="L2664" i="7" s="1"/>
  <c r="K2663" i="7"/>
  <c r="L2663" i="7" s="1"/>
  <c r="K2649" i="7"/>
  <c r="L2649" i="7" s="1"/>
  <c r="K2644" i="7"/>
  <c r="L2644" i="7" s="1"/>
  <c r="K2643" i="7"/>
  <c r="L2643" i="7" s="1"/>
  <c r="K2642" i="7"/>
  <c r="L2642" i="7" s="1"/>
  <c r="K2639" i="7"/>
  <c r="L2639" i="7" s="1"/>
  <c r="K2635" i="7"/>
  <c r="L2635" i="7" s="1"/>
  <c r="K2611" i="7"/>
  <c r="L2611" i="7" s="1"/>
  <c r="K2601" i="7"/>
  <c r="L2601" i="7" s="1"/>
  <c r="K2578" i="7"/>
  <c r="L2578" i="7" s="1"/>
  <c r="K2568" i="7"/>
  <c r="L2568" i="7" s="1"/>
  <c r="K2567" i="7"/>
  <c r="L2567" i="7" s="1"/>
  <c r="K2549" i="7"/>
  <c r="L2549" i="7" s="1"/>
  <c r="K2535" i="7"/>
  <c r="L2535" i="7" s="1"/>
  <c r="K2531" i="7"/>
  <c r="L2531" i="7" s="1"/>
  <c r="K2529" i="7"/>
  <c r="L2529" i="7" s="1"/>
  <c r="K2526" i="7"/>
  <c r="L2526" i="7" s="1"/>
  <c r="K2510" i="7"/>
  <c r="L2510" i="7" s="1"/>
  <c r="K2506" i="7"/>
  <c r="L2506" i="7" s="1"/>
  <c r="K2504" i="7"/>
  <c r="L2504" i="7" s="1"/>
  <c r="K2495" i="7"/>
  <c r="L2495" i="7" s="1"/>
  <c r="K2490" i="7"/>
  <c r="L2490" i="7" s="1"/>
  <c r="K2482" i="7"/>
  <c r="L2482" i="7" s="1"/>
  <c r="K2457" i="7"/>
  <c r="L2457" i="7" s="1"/>
  <c r="K2456" i="7"/>
  <c r="L2456" i="7" s="1"/>
  <c r="K2455" i="7"/>
  <c r="L2455" i="7" s="1"/>
  <c r="K2430" i="7"/>
  <c r="L2430" i="7" s="1"/>
  <c r="K2419" i="7"/>
  <c r="L2419" i="7" s="1"/>
  <c r="K2405" i="7"/>
  <c r="L2405" i="7" s="1"/>
  <c r="K2392" i="7"/>
  <c r="L2392" i="7" s="1"/>
  <c r="K2390" i="7"/>
  <c r="L2390" i="7" s="1"/>
  <c r="K2389" i="7"/>
  <c r="L2389" i="7" s="1"/>
  <c r="K2384" i="7"/>
  <c r="L2384" i="7" s="1"/>
  <c r="K2371" i="7"/>
  <c r="L2371" i="7" s="1"/>
  <c r="K2353" i="7"/>
  <c r="L2353" i="7" s="1"/>
  <c r="K2337" i="7"/>
  <c r="L2337" i="7" s="1"/>
  <c r="K2328" i="7"/>
  <c r="L2328" i="7" s="1"/>
  <c r="K2310" i="7"/>
  <c r="L2310" i="7" s="1"/>
  <c r="K2287" i="7"/>
  <c r="L2287" i="7" s="1"/>
  <c r="K2284" i="7"/>
  <c r="L2284" i="7" s="1"/>
  <c r="K2276" i="7"/>
  <c r="L2276" i="7" s="1"/>
  <c r="K2270" i="7"/>
  <c r="L2270" i="7" s="1"/>
  <c r="K2268" i="7"/>
  <c r="L2268" i="7" s="1"/>
  <c r="K2246" i="7"/>
  <c r="L2246" i="7" s="1"/>
  <c r="K2239" i="7"/>
  <c r="L2239" i="7" s="1"/>
  <c r="K2236" i="7"/>
  <c r="L2236" i="7" s="1"/>
  <c r="K2233" i="7"/>
  <c r="L2233" i="7" s="1"/>
  <c r="K2222" i="7"/>
  <c r="L2222" i="7" s="1"/>
  <c r="K2217" i="7"/>
  <c r="L2217" i="7" s="1"/>
  <c r="K2213" i="7"/>
  <c r="L2213" i="7" s="1"/>
  <c r="K2207" i="7"/>
  <c r="L2207" i="7" s="1"/>
  <c r="K2205" i="7"/>
  <c r="L2205" i="7" s="1"/>
  <c r="K2204" i="7"/>
  <c r="L2204" i="7" s="1"/>
  <c r="K2194" i="7"/>
  <c r="L2194" i="7" s="1"/>
  <c r="K2180" i="7"/>
  <c r="L2180" i="7" s="1"/>
  <c r="K2178" i="7"/>
  <c r="L2178" i="7" s="1"/>
  <c r="K2156" i="7"/>
  <c r="L2156" i="7" s="1"/>
  <c r="K2149" i="7"/>
  <c r="L2149" i="7" s="1"/>
  <c r="K2147" i="7"/>
  <c r="L2147" i="7" s="1"/>
  <c r="K2139" i="7"/>
  <c r="L2139" i="7" s="1"/>
  <c r="K2134" i="7"/>
  <c r="L2134" i="7" s="1"/>
  <c r="K2133" i="7"/>
  <c r="L2133" i="7" s="1"/>
  <c r="K2127" i="7"/>
  <c r="L2127" i="7" s="1"/>
  <c r="K2125" i="7"/>
  <c r="L2125" i="7" s="1"/>
  <c r="K2103" i="7"/>
  <c r="L2103" i="7" s="1"/>
  <c r="K2100" i="7"/>
  <c r="L2100" i="7" s="1"/>
  <c r="K2085" i="7"/>
  <c r="L2085" i="7" s="1"/>
  <c r="K2074" i="7"/>
  <c r="L2074" i="7" s="1"/>
  <c r="K2071" i="7"/>
  <c r="L2071" i="7" s="1"/>
  <c r="K2061" i="7"/>
  <c r="L2061" i="7" s="1"/>
  <c r="K2060" i="7"/>
  <c r="L2060" i="7" s="1"/>
  <c r="K2046" i="7"/>
  <c r="L2046" i="7" s="1"/>
  <c r="K4584" i="7"/>
  <c r="L4584" i="7" s="1"/>
  <c r="K4583" i="7"/>
  <c r="L4583" i="7" s="1"/>
  <c r="K4582" i="7"/>
  <c r="L4582" i="7" s="1"/>
  <c r="K4581" i="7"/>
  <c r="L4581" i="7" s="1"/>
  <c r="K4580" i="7"/>
  <c r="L4580" i="7" s="1"/>
  <c r="K4579" i="7"/>
  <c r="L4579" i="7" s="1"/>
  <c r="K4578" i="7"/>
  <c r="L4578" i="7" s="1"/>
  <c r="K4577" i="7"/>
  <c r="L4577" i="7" s="1"/>
  <c r="K4576" i="7"/>
  <c r="L4576" i="7" s="1"/>
  <c r="K4575" i="7"/>
  <c r="L4575" i="7" s="1"/>
  <c r="K4574" i="7"/>
  <c r="L4574" i="7" s="1"/>
  <c r="K4573" i="7"/>
  <c r="L4573" i="7" s="1"/>
  <c r="K4572" i="7"/>
  <c r="L4572" i="7" s="1"/>
  <c r="K4571" i="7"/>
  <c r="L4571" i="7" s="1"/>
  <c r="K4570" i="7"/>
  <c r="L4570" i="7" s="1"/>
  <c r="K4569" i="7"/>
  <c r="L4569" i="7" s="1"/>
  <c r="K4568" i="7"/>
  <c r="L4568" i="7" s="1"/>
  <c r="K4567" i="7"/>
  <c r="L4567" i="7" s="1"/>
  <c r="K4566" i="7"/>
  <c r="L4566" i="7" s="1"/>
  <c r="K4565" i="7"/>
  <c r="L4565" i="7" s="1"/>
  <c r="K4564" i="7"/>
  <c r="L4564" i="7" s="1"/>
  <c r="K4563" i="7"/>
  <c r="L4563" i="7" s="1"/>
  <c r="K4562" i="7"/>
  <c r="L4562" i="7" s="1"/>
  <c r="K4561" i="7"/>
  <c r="L4561" i="7" s="1"/>
  <c r="K4560" i="7"/>
  <c r="L4560" i="7" s="1"/>
  <c r="K4559" i="7"/>
  <c r="L4559" i="7" s="1"/>
  <c r="K4558" i="7"/>
  <c r="L4558" i="7" s="1"/>
  <c r="K4557" i="7"/>
  <c r="L4557" i="7" s="1"/>
  <c r="K4556" i="7"/>
  <c r="L4556" i="7" s="1"/>
  <c r="K4555" i="7"/>
  <c r="L4555" i="7" s="1"/>
  <c r="K4554" i="7"/>
  <c r="L4554" i="7" s="1"/>
  <c r="K4553" i="7"/>
  <c r="L4553" i="7" s="1"/>
  <c r="K4552" i="7"/>
  <c r="L4552" i="7" s="1"/>
  <c r="K4551" i="7"/>
  <c r="L4551" i="7" s="1"/>
  <c r="K4550" i="7"/>
  <c r="L4550" i="7" s="1"/>
  <c r="K4549" i="7"/>
  <c r="L4549" i="7" s="1"/>
  <c r="K4548" i="7"/>
  <c r="L4548" i="7" s="1"/>
  <c r="K4547" i="7"/>
  <c r="L4547" i="7" s="1"/>
  <c r="K4546" i="7"/>
  <c r="L4546" i="7" s="1"/>
  <c r="K4545" i="7"/>
  <c r="L4545" i="7" s="1"/>
  <c r="K4544" i="7"/>
  <c r="L4544" i="7" s="1"/>
  <c r="K4543" i="7"/>
  <c r="L4543" i="7" s="1"/>
  <c r="K4542" i="7"/>
  <c r="L4542" i="7" s="1"/>
  <c r="K4541" i="7"/>
  <c r="L4541" i="7" s="1"/>
  <c r="K4540" i="7"/>
  <c r="L4540" i="7" s="1"/>
  <c r="K4539" i="7"/>
  <c r="L4539" i="7" s="1"/>
  <c r="K4538" i="7"/>
  <c r="L4538" i="7" s="1"/>
  <c r="K4537" i="7"/>
  <c r="L4537" i="7" s="1"/>
  <c r="K4536" i="7"/>
  <c r="L4536" i="7" s="1"/>
  <c r="K4535" i="7"/>
  <c r="L4535" i="7" s="1"/>
  <c r="K4534" i="7"/>
  <c r="L4534" i="7" s="1"/>
  <c r="K4533" i="7"/>
  <c r="L4533" i="7" s="1"/>
  <c r="K4532" i="7"/>
  <c r="L4532" i="7" s="1"/>
  <c r="K4531" i="7"/>
  <c r="L4531" i="7" s="1"/>
  <c r="K4530" i="7"/>
  <c r="L4530" i="7" s="1"/>
  <c r="K4529" i="7"/>
  <c r="L4529" i="7" s="1"/>
  <c r="K4528" i="7"/>
  <c r="L4528" i="7" s="1"/>
  <c r="K4527" i="7"/>
  <c r="L4527" i="7" s="1"/>
  <c r="K4526" i="7"/>
  <c r="L4526" i="7" s="1"/>
  <c r="K4525" i="7"/>
  <c r="L4525" i="7" s="1"/>
  <c r="K4524" i="7"/>
  <c r="L4524" i="7" s="1"/>
  <c r="K4523" i="7"/>
  <c r="L4523" i="7" s="1"/>
  <c r="K4522" i="7"/>
  <c r="L4522" i="7" s="1"/>
  <c r="K4521" i="7"/>
  <c r="L4521" i="7" s="1"/>
  <c r="K4520" i="7"/>
  <c r="L4520" i="7" s="1"/>
  <c r="K4519" i="7"/>
  <c r="L4519" i="7" s="1"/>
  <c r="K4518" i="7"/>
  <c r="L4518" i="7" s="1"/>
  <c r="K4517" i="7"/>
  <c r="L4517" i="7" s="1"/>
  <c r="K4516" i="7"/>
  <c r="L4516" i="7" s="1"/>
  <c r="K4515" i="7"/>
  <c r="L4515" i="7" s="1"/>
  <c r="K4514" i="7"/>
  <c r="L4514" i="7" s="1"/>
  <c r="K4513" i="7"/>
  <c r="L4513" i="7" s="1"/>
  <c r="K4512" i="7"/>
  <c r="L4512" i="7" s="1"/>
  <c r="K4511" i="7"/>
  <c r="L4511" i="7" s="1"/>
  <c r="K4510" i="7"/>
  <c r="L4510" i="7" s="1"/>
  <c r="K4509" i="7"/>
  <c r="L4509" i="7" s="1"/>
  <c r="K4508" i="7"/>
  <c r="L4508" i="7" s="1"/>
  <c r="K4507" i="7"/>
  <c r="L4507" i="7" s="1"/>
  <c r="K4506" i="7"/>
  <c r="L4506" i="7" s="1"/>
  <c r="K4505" i="7"/>
  <c r="L4505" i="7" s="1"/>
  <c r="K4504" i="7"/>
  <c r="L4504" i="7" s="1"/>
  <c r="K4503" i="7"/>
  <c r="L4503" i="7" s="1"/>
  <c r="K4502" i="7"/>
  <c r="L4502" i="7" s="1"/>
  <c r="K4501" i="7"/>
  <c r="L4501" i="7" s="1"/>
  <c r="K4500" i="7"/>
  <c r="L4500" i="7" s="1"/>
  <c r="K4499" i="7"/>
  <c r="L4499" i="7" s="1"/>
  <c r="K4498" i="7"/>
  <c r="L4498" i="7" s="1"/>
  <c r="K4497" i="7"/>
  <c r="L4497" i="7" s="1"/>
  <c r="K4496" i="7"/>
  <c r="L4496" i="7" s="1"/>
  <c r="K4495" i="7"/>
  <c r="L4495" i="7" s="1"/>
  <c r="K4494" i="7"/>
  <c r="L4494" i="7" s="1"/>
  <c r="K4493" i="7"/>
  <c r="L4493" i="7" s="1"/>
  <c r="K4492" i="7"/>
  <c r="L4492" i="7" s="1"/>
  <c r="K4491" i="7"/>
  <c r="L4491" i="7" s="1"/>
  <c r="K4490" i="7"/>
  <c r="L4490" i="7" s="1"/>
  <c r="K4489" i="7"/>
  <c r="L4489" i="7" s="1"/>
  <c r="K4488" i="7"/>
  <c r="L4488" i="7" s="1"/>
  <c r="K4487" i="7"/>
  <c r="L4487" i="7" s="1"/>
  <c r="K4486" i="7"/>
  <c r="L4486" i="7" s="1"/>
  <c r="K4485" i="7"/>
  <c r="L4485" i="7" s="1"/>
  <c r="K4484" i="7"/>
  <c r="L4484" i="7" s="1"/>
  <c r="K4483" i="7"/>
  <c r="L4483" i="7" s="1"/>
  <c r="K4482" i="7"/>
  <c r="L4482" i="7" s="1"/>
  <c r="K4481" i="7"/>
  <c r="L4481" i="7" s="1"/>
  <c r="K4480" i="7"/>
  <c r="L4480" i="7" s="1"/>
  <c r="K4479" i="7"/>
  <c r="L4479" i="7" s="1"/>
  <c r="K4478" i="7"/>
  <c r="L4478" i="7" s="1"/>
  <c r="K4477" i="7"/>
  <c r="L4477" i="7" s="1"/>
  <c r="K4476" i="7"/>
  <c r="L4476" i="7" s="1"/>
  <c r="K4475" i="7"/>
  <c r="L4475" i="7" s="1"/>
  <c r="K4474" i="7"/>
  <c r="L4474" i="7" s="1"/>
  <c r="K4473" i="7"/>
  <c r="L4473" i="7" s="1"/>
  <c r="K4472" i="7"/>
  <c r="L4472" i="7" s="1"/>
  <c r="K4471" i="7"/>
  <c r="L4471" i="7" s="1"/>
  <c r="K4470" i="7"/>
  <c r="L4470" i="7" s="1"/>
  <c r="K4469" i="7"/>
  <c r="L4469" i="7" s="1"/>
  <c r="K4468" i="7"/>
  <c r="L4468" i="7" s="1"/>
  <c r="K4467" i="7"/>
  <c r="L4467" i="7" s="1"/>
  <c r="K4466" i="7"/>
  <c r="L4466" i="7" s="1"/>
  <c r="K4465" i="7"/>
  <c r="L4465" i="7" s="1"/>
  <c r="K4464" i="7"/>
  <c r="L4464" i="7" s="1"/>
  <c r="K4463" i="7"/>
  <c r="L4463" i="7" s="1"/>
  <c r="K4462" i="7"/>
  <c r="L4462" i="7" s="1"/>
  <c r="K4461" i="7"/>
  <c r="L4461" i="7" s="1"/>
  <c r="K4460" i="7"/>
  <c r="L4460" i="7" s="1"/>
  <c r="K4459" i="7"/>
  <c r="L4459" i="7" s="1"/>
  <c r="K4458" i="7"/>
  <c r="L4458" i="7" s="1"/>
  <c r="K4457" i="7"/>
  <c r="L4457" i="7" s="1"/>
  <c r="K4456" i="7"/>
  <c r="L4456" i="7" s="1"/>
  <c r="K4455" i="7"/>
  <c r="L4455" i="7" s="1"/>
  <c r="K4454" i="7"/>
  <c r="L4454" i="7" s="1"/>
  <c r="K4453" i="7"/>
  <c r="L4453" i="7" s="1"/>
  <c r="K4452" i="7"/>
  <c r="L4452" i="7" s="1"/>
  <c r="K4451" i="7"/>
  <c r="L4451" i="7" s="1"/>
  <c r="K4450" i="7"/>
  <c r="L4450" i="7" s="1"/>
  <c r="K4449" i="7"/>
  <c r="L4449" i="7" s="1"/>
  <c r="K4448" i="7"/>
  <c r="L4448" i="7" s="1"/>
  <c r="K4447" i="7"/>
  <c r="L4447" i="7" s="1"/>
  <c r="K4446" i="7"/>
  <c r="L4446" i="7" s="1"/>
  <c r="K4445" i="7"/>
  <c r="L4445" i="7" s="1"/>
  <c r="K4444" i="7"/>
  <c r="L4444" i="7" s="1"/>
  <c r="K4443" i="7"/>
  <c r="L4443" i="7" s="1"/>
  <c r="K4442" i="7"/>
  <c r="L4442" i="7" s="1"/>
  <c r="K4441" i="7"/>
  <c r="L4441" i="7" s="1"/>
  <c r="K4440" i="7"/>
  <c r="L4440" i="7" s="1"/>
  <c r="K4439" i="7"/>
  <c r="L4439" i="7" s="1"/>
  <c r="K4437" i="7"/>
  <c r="L4437" i="7" s="1"/>
  <c r="K4436" i="7"/>
  <c r="L4436" i="7" s="1"/>
  <c r="K4435" i="7"/>
  <c r="L4435" i="7" s="1"/>
  <c r="K4434" i="7"/>
  <c r="L4434" i="7" s="1"/>
  <c r="K4433" i="7"/>
  <c r="L4433" i="7" s="1"/>
  <c r="K4432" i="7"/>
  <c r="L4432" i="7" s="1"/>
  <c r="K4431" i="7"/>
  <c r="L4431" i="7" s="1"/>
  <c r="K4430" i="7"/>
  <c r="L4430" i="7" s="1"/>
  <c r="K4429" i="7"/>
  <c r="L4429" i="7" s="1"/>
  <c r="K4428" i="7"/>
  <c r="L4428" i="7" s="1"/>
  <c r="K4427" i="7"/>
  <c r="L4427" i="7" s="1"/>
  <c r="K4426" i="7"/>
  <c r="L4426" i="7" s="1"/>
  <c r="K4425" i="7"/>
  <c r="L4425" i="7" s="1"/>
  <c r="K4424" i="7"/>
  <c r="L4424" i="7" s="1"/>
  <c r="K4423" i="7"/>
  <c r="L4423" i="7" s="1"/>
  <c r="K4422" i="7"/>
  <c r="L4422" i="7" s="1"/>
  <c r="K4421" i="7"/>
  <c r="L4421" i="7" s="1"/>
  <c r="K4420" i="7"/>
  <c r="L4420" i="7" s="1"/>
  <c r="K4419" i="7"/>
  <c r="L4419" i="7" s="1"/>
  <c r="K4418" i="7"/>
  <c r="L4418" i="7" s="1"/>
  <c r="K4417" i="7"/>
  <c r="L4417" i="7" s="1"/>
  <c r="K4416" i="7"/>
  <c r="L4416" i="7" s="1"/>
  <c r="K4415" i="7"/>
  <c r="L4415" i="7" s="1"/>
  <c r="K4414" i="7"/>
  <c r="L4414" i="7" s="1"/>
  <c r="K4413" i="7"/>
  <c r="L4413" i="7" s="1"/>
  <c r="K4412" i="7"/>
  <c r="L4412" i="7" s="1"/>
  <c r="K4411" i="7"/>
  <c r="L4411" i="7" s="1"/>
  <c r="K4410" i="7"/>
  <c r="L4410" i="7" s="1"/>
  <c r="K4409" i="7"/>
  <c r="L4409" i="7" s="1"/>
  <c r="K4408" i="7"/>
  <c r="L4408" i="7" s="1"/>
  <c r="K4407" i="7"/>
  <c r="L4407" i="7" s="1"/>
  <c r="K4406" i="7"/>
  <c r="L4406" i="7" s="1"/>
  <c r="K4405" i="7"/>
  <c r="L4405" i="7" s="1"/>
  <c r="K4404" i="7"/>
  <c r="L4404" i="7" s="1"/>
  <c r="K4403" i="7"/>
  <c r="L4403" i="7" s="1"/>
  <c r="K4402" i="7"/>
  <c r="L4402" i="7" s="1"/>
  <c r="K4401" i="7"/>
  <c r="L4401" i="7" s="1"/>
  <c r="K4400" i="7"/>
  <c r="L4400" i="7" s="1"/>
  <c r="K4399" i="7"/>
  <c r="L4399" i="7" s="1"/>
  <c r="K4398" i="7"/>
  <c r="L4398" i="7" s="1"/>
  <c r="K4397" i="7"/>
  <c r="L4397" i="7" s="1"/>
  <c r="K4396" i="7"/>
  <c r="L4396" i="7" s="1"/>
  <c r="K4395" i="7"/>
  <c r="L4395" i="7" s="1"/>
  <c r="K4394" i="7"/>
  <c r="L4394" i="7" s="1"/>
  <c r="K4393" i="7"/>
  <c r="L4393" i="7" s="1"/>
  <c r="K4392" i="7"/>
  <c r="L4392" i="7" s="1"/>
  <c r="K4391" i="7"/>
  <c r="L4391" i="7" s="1"/>
  <c r="K4390" i="7"/>
  <c r="L4390" i="7" s="1"/>
  <c r="K4389" i="7"/>
  <c r="L4389" i="7" s="1"/>
  <c r="K4388" i="7"/>
  <c r="L4388" i="7" s="1"/>
  <c r="K4387" i="7"/>
  <c r="L4387" i="7" s="1"/>
  <c r="K4386" i="7"/>
  <c r="L4386" i="7" s="1"/>
  <c r="K4385" i="7"/>
  <c r="L4385" i="7" s="1"/>
  <c r="K4384" i="7"/>
  <c r="L4384" i="7" s="1"/>
  <c r="K4383" i="7"/>
  <c r="L4383" i="7" s="1"/>
  <c r="K4382" i="7"/>
  <c r="L4382" i="7" s="1"/>
  <c r="K4381" i="7"/>
  <c r="L4381" i="7" s="1"/>
  <c r="K4380" i="7"/>
  <c r="L4380" i="7" s="1"/>
  <c r="K4379" i="7"/>
  <c r="L4379" i="7" s="1"/>
  <c r="K4378" i="7"/>
  <c r="L4378" i="7" s="1"/>
  <c r="K4377" i="7"/>
  <c r="L4377" i="7" s="1"/>
  <c r="K4376" i="7"/>
  <c r="L4376" i="7" s="1"/>
  <c r="K4375" i="7"/>
  <c r="L4375" i="7" s="1"/>
  <c r="K4374" i="7"/>
  <c r="L4374" i="7" s="1"/>
  <c r="K4373" i="7"/>
  <c r="L4373" i="7" s="1"/>
  <c r="K4372" i="7"/>
  <c r="L4372" i="7" s="1"/>
  <c r="K4371" i="7"/>
  <c r="L4371" i="7" s="1"/>
  <c r="K4370" i="7"/>
  <c r="L4370" i="7" s="1"/>
  <c r="K4369" i="7"/>
  <c r="L4369" i="7" s="1"/>
  <c r="K4368" i="7"/>
  <c r="L4368" i="7" s="1"/>
  <c r="K4367" i="7"/>
  <c r="L4367" i="7" s="1"/>
  <c r="K4366" i="7"/>
  <c r="L4366" i="7" s="1"/>
  <c r="K4365" i="7"/>
  <c r="L4365" i="7" s="1"/>
  <c r="K4364" i="7"/>
  <c r="L4364" i="7" s="1"/>
  <c r="K4363" i="7"/>
  <c r="L4363" i="7" s="1"/>
  <c r="K4362" i="7"/>
  <c r="L4362" i="7" s="1"/>
  <c r="K4361" i="7"/>
  <c r="L4361" i="7" s="1"/>
  <c r="K4360" i="7"/>
  <c r="L4360" i="7" s="1"/>
  <c r="K4359" i="7"/>
  <c r="L4359" i="7" s="1"/>
  <c r="K4358" i="7"/>
  <c r="L4358" i="7" s="1"/>
  <c r="K4357" i="7"/>
  <c r="L4357" i="7" s="1"/>
  <c r="K4356" i="7"/>
  <c r="L4356" i="7" s="1"/>
  <c r="K4355" i="7"/>
  <c r="L4355" i="7" s="1"/>
  <c r="K4354" i="7"/>
  <c r="L4354" i="7" s="1"/>
  <c r="K4353" i="7"/>
  <c r="L4353" i="7" s="1"/>
  <c r="K4352" i="7"/>
  <c r="L4352" i="7" s="1"/>
  <c r="K4351" i="7"/>
  <c r="L4351" i="7" s="1"/>
  <c r="K4350" i="7"/>
  <c r="L4350" i="7" s="1"/>
  <c r="K4349" i="7"/>
  <c r="L4349" i="7" s="1"/>
  <c r="K4348" i="7"/>
  <c r="L4348" i="7" s="1"/>
  <c r="K4347" i="7"/>
  <c r="L4347" i="7" s="1"/>
  <c r="K4346" i="7"/>
  <c r="L4346" i="7" s="1"/>
  <c r="K4345" i="7"/>
  <c r="L4345" i="7" s="1"/>
  <c r="K4344" i="7"/>
  <c r="L4344" i="7" s="1"/>
  <c r="K4343" i="7"/>
  <c r="L4343" i="7" s="1"/>
  <c r="K4342" i="7"/>
  <c r="L4342" i="7" s="1"/>
  <c r="K4341" i="7"/>
  <c r="L4341" i="7" s="1"/>
  <c r="K4340" i="7"/>
  <c r="L4340" i="7" s="1"/>
  <c r="K4339" i="7"/>
  <c r="L4339" i="7" s="1"/>
  <c r="K4338" i="7"/>
  <c r="L4338" i="7" s="1"/>
  <c r="K4337" i="7"/>
  <c r="L4337" i="7" s="1"/>
  <c r="K4336" i="7"/>
  <c r="L4336" i="7" s="1"/>
  <c r="K4335" i="7"/>
  <c r="L4335" i="7" s="1"/>
  <c r="K4334" i="7"/>
  <c r="L4334" i="7" s="1"/>
  <c r="K4333" i="7"/>
  <c r="L4333" i="7" s="1"/>
  <c r="K4332" i="7"/>
  <c r="L4332" i="7" s="1"/>
  <c r="K4331" i="7"/>
  <c r="L4331" i="7" s="1"/>
  <c r="K4330" i="7"/>
  <c r="L4330" i="7" s="1"/>
  <c r="K4329" i="7"/>
  <c r="L4329" i="7" s="1"/>
  <c r="K4328" i="7"/>
  <c r="L4328" i="7" s="1"/>
  <c r="K4327" i="7"/>
  <c r="L4327" i="7" s="1"/>
  <c r="K4326" i="7"/>
  <c r="L4326" i="7" s="1"/>
  <c r="K4325" i="7"/>
  <c r="L4325" i="7" s="1"/>
  <c r="K4324" i="7"/>
  <c r="L4324" i="7" s="1"/>
  <c r="K4323" i="7"/>
  <c r="L4323" i="7" s="1"/>
  <c r="K4322" i="7"/>
  <c r="L4322" i="7" s="1"/>
  <c r="K4321" i="7"/>
  <c r="L4321" i="7" s="1"/>
  <c r="K4320" i="7"/>
  <c r="L4320" i="7" s="1"/>
  <c r="K4319" i="7"/>
  <c r="L4319" i="7" s="1"/>
  <c r="K4318" i="7"/>
  <c r="L4318" i="7" s="1"/>
  <c r="K4317" i="7"/>
  <c r="L4317" i="7" s="1"/>
  <c r="K4316" i="7"/>
  <c r="L4316" i="7" s="1"/>
  <c r="K4315" i="7"/>
  <c r="L4315" i="7" s="1"/>
  <c r="K4314" i="7"/>
  <c r="L4314" i="7" s="1"/>
  <c r="K4313" i="7"/>
  <c r="L4313" i="7" s="1"/>
  <c r="K4312" i="7"/>
  <c r="L4312" i="7" s="1"/>
  <c r="K4311" i="7"/>
  <c r="L4311" i="7" s="1"/>
  <c r="K4310" i="7"/>
  <c r="L4310" i="7" s="1"/>
  <c r="K4309" i="7"/>
  <c r="L4309" i="7" s="1"/>
  <c r="K4308" i="7"/>
  <c r="L4308" i="7" s="1"/>
  <c r="K4307" i="7"/>
  <c r="L4307" i="7" s="1"/>
  <c r="K4306" i="7"/>
  <c r="L4306" i="7" s="1"/>
  <c r="K4305" i="7"/>
  <c r="L4305" i="7" s="1"/>
  <c r="K4304" i="7"/>
  <c r="L4304" i="7" s="1"/>
  <c r="K4303" i="7"/>
  <c r="L4303" i="7" s="1"/>
  <c r="K4302" i="7"/>
  <c r="L4302" i="7" s="1"/>
  <c r="K4301" i="7"/>
  <c r="L4301" i="7" s="1"/>
  <c r="K4300" i="7"/>
  <c r="L4300" i="7" s="1"/>
  <c r="K4299" i="7"/>
  <c r="L4299" i="7" s="1"/>
  <c r="K4298" i="7"/>
  <c r="L4298" i="7" s="1"/>
  <c r="K4297" i="7"/>
  <c r="L4297" i="7" s="1"/>
  <c r="K4296" i="7"/>
  <c r="L4296" i="7" s="1"/>
  <c r="K4295" i="7"/>
  <c r="L4295" i="7" s="1"/>
  <c r="K4294" i="7"/>
  <c r="L4294" i="7" s="1"/>
  <c r="K4293" i="7"/>
  <c r="L4293" i="7" s="1"/>
  <c r="K4292" i="7"/>
  <c r="L4292" i="7" s="1"/>
  <c r="K4291" i="7"/>
  <c r="L4291" i="7" s="1"/>
  <c r="K4290" i="7"/>
  <c r="L4290" i="7" s="1"/>
  <c r="K4289" i="7"/>
  <c r="L4289" i="7" s="1"/>
  <c r="K4288" i="7"/>
  <c r="L4288" i="7" s="1"/>
  <c r="K4287" i="7"/>
  <c r="L4287" i="7" s="1"/>
  <c r="K4286" i="7"/>
  <c r="L4286" i="7" s="1"/>
  <c r="K4285" i="7"/>
  <c r="L4285" i="7" s="1"/>
  <c r="K4284" i="7"/>
  <c r="L4284" i="7" s="1"/>
  <c r="K4283" i="7"/>
  <c r="L4283" i="7" s="1"/>
  <c r="K4282" i="7"/>
  <c r="L4282" i="7" s="1"/>
  <c r="K4281" i="7"/>
  <c r="L4281" i="7" s="1"/>
  <c r="K4280" i="7"/>
  <c r="L4280" i="7" s="1"/>
  <c r="K4279" i="7"/>
  <c r="L4279" i="7" s="1"/>
  <c r="K4278" i="7"/>
  <c r="L4278" i="7" s="1"/>
  <c r="K4277" i="7"/>
  <c r="L4277" i="7" s="1"/>
  <c r="K4276" i="7"/>
  <c r="L4276" i="7" s="1"/>
  <c r="K4275" i="7"/>
  <c r="L4275" i="7" s="1"/>
  <c r="K4274" i="7"/>
  <c r="L4274" i="7" s="1"/>
  <c r="K4273" i="7"/>
  <c r="L4273" i="7" s="1"/>
  <c r="K4272" i="7"/>
  <c r="L4272" i="7" s="1"/>
  <c r="K4271" i="7"/>
  <c r="L4271" i="7" s="1"/>
  <c r="K4270" i="7"/>
  <c r="L4270" i="7" s="1"/>
  <c r="K4269" i="7"/>
  <c r="L4269" i="7" s="1"/>
  <c r="K4267" i="7"/>
  <c r="L4267" i="7" s="1"/>
  <c r="K4266" i="7"/>
  <c r="L4266" i="7" s="1"/>
  <c r="K4265" i="7"/>
  <c r="L4265" i="7" s="1"/>
  <c r="K4264" i="7"/>
  <c r="L4264" i="7" s="1"/>
  <c r="K4263" i="7"/>
  <c r="L4263" i="7" s="1"/>
  <c r="K4262" i="7"/>
  <c r="L4262" i="7" s="1"/>
  <c r="K4261" i="7"/>
  <c r="L4261" i="7" s="1"/>
  <c r="K4260" i="7"/>
  <c r="L4260" i="7" s="1"/>
  <c r="K4259" i="7"/>
  <c r="L4259" i="7" s="1"/>
  <c r="K4258" i="7"/>
  <c r="L4258" i="7" s="1"/>
  <c r="K4257" i="7"/>
  <c r="L4257" i="7" s="1"/>
  <c r="K4256" i="7"/>
  <c r="L4256" i="7" s="1"/>
  <c r="K4255" i="7"/>
  <c r="L4255" i="7" s="1"/>
  <c r="K4254" i="7"/>
  <c r="L4254" i="7" s="1"/>
  <c r="K4253" i="7"/>
  <c r="L4253" i="7" s="1"/>
  <c r="K4252" i="7"/>
  <c r="L4252" i="7" s="1"/>
  <c r="K4251" i="7"/>
  <c r="L4251" i="7" s="1"/>
  <c r="K4250" i="7"/>
  <c r="L4250" i="7" s="1"/>
  <c r="K4249" i="7"/>
  <c r="L4249" i="7" s="1"/>
  <c r="K4248" i="7"/>
  <c r="L4248" i="7" s="1"/>
  <c r="K4247" i="7"/>
  <c r="L4247" i="7" s="1"/>
  <c r="K4246" i="7"/>
  <c r="L4246" i="7" s="1"/>
  <c r="K4245" i="7"/>
  <c r="L4245" i="7" s="1"/>
  <c r="K4244" i="7"/>
  <c r="L4244" i="7" s="1"/>
  <c r="K4243" i="7"/>
  <c r="L4243" i="7" s="1"/>
  <c r="K4242" i="7"/>
  <c r="L4242" i="7" s="1"/>
  <c r="K4223" i="7"/>
  <c r="L4223" i="7" s="1"/>
  <c r="K4221" i="7"/>
  <c r="L4221" i="7" s="1"/>
  <c r="K4220" i="7"/>
  <c r="L4220" i="7" s="1"/>
  <c r="K4214" i="7"/>
  <c r="L4214" i="7" s="1"/>
  <c r="K4208" i="7"/>
  <c r="L4208" i="7" s="1"/>
  <c r="K4200" i="7"/>
  <c r="L4200" i="7" s="1"/>
  <c r="K4199" i="7"/>
  <c r="L4199" i="7" s="1"/>
  <c r="K4198" i="7"/>
  <c r="L4198" i="7" s="1"/>
  <c r="K4197" i="7"/>
  <c r="L4197" i="7" s="1"/>
  <c r="K4195" i="7"/>
  <c r="L4195" i="7" s="1"/>
  <c r="K4194" i="7"/>
  <c r="L4194" i="7" s="1"/>
  <c r="K4193" i="7"/>
  <c r="L4193" i="7" s="1"/>
  <c r="K4189" i="7"/>
  <c r="L4189" i="7" s="1"/>
  <c r="K4187" i="7"/>
  <c r="L4187" i="7" s="1"/>
  <c r="K4182" i="7"/>
  <c r="L4182" i="7" s="1"/>
  <c r="K4174" i="7"/>
  <c r="L4174" i="7" s="1"/>
  <c r="K4170" i="7"/>
  <c r="L4170" i="7" s="1"/>
  <c r="K4169" i="7"/>
  <c r="L4169" i="7" s="1"/>
  <c r="K4166" i="7"/>
  <c r="L4166" i="7" s="1"/>
  <c r="K4165" i="7"/>
  <c r="L4165" i="7" s="1"/>
  <c r="K4146" i="7"/>
  <c r="L4146" i="7" s="1"/>
  <c r="K4144" i="7"/>
  <c r="L4144" i="7" s="1"/>
  <c r="K4143" i="7"/>
  <c r="L4143" i="7" s="1"/>
  <c r="K4139" i="7"/>
  <c r="L4139" i="7" s="1"/>
  <c r="K4138" i="7"/>
  <c r="L4138" i="7" s="1"/>
  <c r="K4134" i="7"/>
  <c r="L4134" i="7" s="1"/>
  <c r="K4128" i="7"/>
  <c r="L4128" i="7" s="1"/>
  <c r="K4124" i="7"/>
  <c r="L4124" i="7" s="1"/>
  <c r="K4109" i="7"/>
  <c r="L4109" i="7" s="1"/>
  <c r="K4108" i="7"/>
  <c r="L4108" i="7" s="1"/>
  <c r="K4103" i="7"/>
  <c r="L4103" i="7" s="1"/>
  <c r="K4102" i="7"/>
  <c r="L4102" i="7" s="1"/>
  <c r="K4101" i="7"/>
  <c r="L4101" i="7" s="1"/>
  <c r="K4100" i="7"/>
  <c r="L4100" i="7" s="1"/>
  <c r="K4099" i="7"/>
  <c r="L4099" i="7" s="1"/>
  <c r="K4098" i="7"/>
  <c r="L4098" i="7" s="1"/>
  <c r="K4097" i="7"/>
  <c r="L4097" i="7" s="1"/>
  <c r="K4096" i="7"/>
  <c r="L4096" i="7" s="1"/>
  <c r="K4093" i="7"/>
  <c r="L4093" i="7" s="1"/>
  <c r="K4092" i="7"/>
  <c r="L4092" i="7" s="1"/>
  <c r="K4086" i="7"/>
  <c r="L4086" i="7" s="1"/>
  <c r="K4085" i="7"/>
  <c r="L4085" i="7" s="1"/>
  <c r="K4084" i="7"/>
  <c r="L4084" i="7" s="1"/>
  <c r="K4078" i="7"/>
  <c r="L4078" i="7" s="1"/>
  <c r="K4073" i="7"/>
  <c r="L4073" i="7" s="1"/>
  <c r="K4070" i="7"/>
  <c r="L4070" i="7" s="1"/>
  <c r="K4069" i="7"/>
  <c r="L4069" i="7" s="1"/>
  <c r="K4068" i="7"/>
  <c r="L4068" i="7" s="1"/>
  <c r="K4066" i="7"/>
  <c r="L4066" i="7" s="1"/>
  <c r="K4062" i="7"/>
  <c r="L4062" i="7" s="1"/>
  <c r="K4061" i="7"/>
  <c r="L4061" i="7" s="1"/>
  <c r="K4056" i="7"/>
  <c r="L4056" i="7" s="1"/>
  <c r="K4052" i="7"/>
  <c r="L4052" i="7" s="1"/>
  <c r="K4047" i="7"/>
  <c r="L4047" i="7" s="1"/>
  <c r="K4046" i="7"/>
  <c r="L4046" i="7" s="1"/>
  <c r="K4045" i="7"/>
  <c r="L4045" i="7" s="1"/>
  <c r="K4044" i="7"/>
  <c r="L4044" i="7" s="1"/>
  <c r="K4038" i="7"/>
  <c r="L4038" i="7" s="1"/>
  <c r="K4037" i="7"/>
  <c r="L4037" i="7" s="1"/>
  <c r="K4032" i="7"/>
  <c r="L4032" i="7" s="1"/>
  <c r="K4031" i="7"/>
  <c r="L4031" i="7" s="1"/>
  <c r="K4030" i="7"/>
  <c r="L4030" i="7" s="1"/>
  <c r="K4029" i="7"/>
  <c r="L4029" i="7" s="1"/>
  <c r="K4027" i="7"/>
  <c r="L4027" i="7" s="1"/>
  <c r="K4026" i="7"/>
  <c r="L4026" i="7" s="1"/>
  <c r="K4025" i="7"/>
  <c r="L4025" i="7" s="1"/>
  <c r="K4024" i="7"/>
  <c r="L4024" i="7" s="1"/>
  <c r="K4023" i="7"/>
  <c r="L4023" i="7" s="1"/>
  <c r="K4018" i="7"/>
  <c r="L4018" i="7" s="1"/>
  <c r="K4014" i="7"/>
  <c r="L4014" i="7" s="1"/>
  <c r="K4011" i="7"/>
  <c r="L4011" i="7" s="1"/>
  <c r="K4010" i="7"/>
  <c r="L4010" i="7" s="1"/>
  <c r="K4002" i="7"/>
  <c r="L4002" i="7" s="1"/>
  <c r="K3999" i="7"/>
  <c r="L3999" i="7" s="1"/>
  <c r="K3997" i="7"/>
  <c r="L3997" i="7" s="1"/>
  <c r="K3996" i="7"/>
  <c r="L3996" i="7" s="1"/>
  <c r="K3994" i="7"/>
  <c r="L3994" i="7" s="1"/>
  <c r="K3990" i="7"/>
  <c r="L3990" i="7" s="1"/>
  <c r="K3986" i="7"/>
  <c r="L3986" i="7" s="1"/>
  <c r="K3985" i="7"/>
  <c r="L3985" i="7" s="1"/>
  <c r="K3983" i="7"/>
  <c r="L3983" i="7" s="1"/>
  <c r="K3981" i="7"/>
  <c r="L3981" i="7" s="1"/>
  <c r="K3979" i="7"/>
  <c r="L3979" i="7" s="1"/>
  <c r="K3978" i="7"/>
  <c r="L3978" i="7" s="1"/>
  <c r="K3977" i="7"/>
  <c r="L3977" i="7" s="1"/>
  <c r="K3975" i="7"/>
  <c r="L3975" i="7" s="1"/>
  <c r="K3974" i="7"/>
  <c r="L3974" i="7" s="1"/>
  <c r="K3973" i="7"/>
  <c r="L3973" i="7" s="1"/>
  <c r="K3970" i="7"/>
  <c r="L3970" i="7" s="1"/>
  <c r="K3969" i="7"/>
  <c r="L3969" i="7" s="1"/>
  <c r="K3967" i="7"/>
  <c r="L3967" i="7" s="1"/>
  <c r="K3965" i="7"/>
  <c r="L3965" i="7" s="1"/>
  <c r="K3962" i="7"/>
  <c r="L3962" i="7" s="1"/>
  <c r="K3960" i="7"/>
  <c r="L3960" i="7" s="1"/>
  <c r="K3956" i="7"/>
  <c r="L3956" i="7" s="1"/>
  <c r="K3955" i="7"/>
  <c r="L3955" i="7" s="1"/>
  <c r="K3950" i="7"/>
  <c r="L3950" i="7" s="1"/>
  <c r="K3949" i="7"/>
  <c r="L3949" i="7" s="1"/>
  <c r="K3945" i="7"/>
  <c r="L3945" i="7" s="1"/>
  <c r="K3944" i="7"/>
  <c r="L3944" i="7" s="1"/>
  <c r="K3942" i="7"/>
  <c r="L3942" i="7" s="1"/>
  <c r="K3941" i="7"/>
  <c r="L3941" i="7" s="1"/>
  <c r="K3937" i="7"/>
  <c r="L3937" i="7" s="1"/>
  <c r="K3931" i="7"/>
  <c r="L3931" i="7" s="1"/>
  <c r="K3926" i="7"/>
  <c r="L3926" i="7" s="1"/>
  <c r="K3925" i="7"/>
  <c r="L3925" i="7" s="1"/>
  <c r="K3921" i="7"/>
  <c r="L3921" i="7" s="1"/>
  <c r="K3918" i="7"/>
  <c r="L3918" i="7" s="1"/>
  <c r="K3917" i="7"/>
  <c r="L3917" i="7" s="1"/>
  <c r="K3916" i="7"/>
  <c r="L3916" i="7" s="1"/>
  <c r="K3915" i="7"/>
  <c r="L3915" i="7" s="1"/>
  <c r="K3911" i="7"/>
  <c r="L3911" i="7" s="1"/>
  <c r="K3909" i="7"/>
  <c r="L3909" i="7" s="1"/>
  <c r="K3905" i="7"/>
  <c r="L3905" i="7" s="1"/>
  <c r="K3902" i="7"/>
  <c r="L3902" i="7" s="1"/>
  <c r="K3892" i="7"/>
  <c r="L3892" i="7" s="1"/>
  <c r="K3890" i="7"/>
  <c r="L3890" i="7" s="1"/>
  <c r="K3889" i="7"/>
  <c r="L3889" i="7" s="1"/>
  <c r="K3887" i="7"/>
  <c r="L3887" i="7" s="1"/>
  <c r="K3884" i="7"/>
  <c r="L3884" i="7" s="1"/>
  <c r="K3883" i="7"/>
  <c r="L3883" i="7" s="1"/>
  <c r="K3877" i="7"/>
  <c r="L3877" i="7" s="1"/>
  <c r="K3872" i="7"/>
  <c r="L3872" i="7" s="1"/>
  <c r="K3870" i="7"/>
  <c r="L3870" i="7" s="1"/>
  <c r="K3869" i="7"/>
  <c r="L3869" i="7" s="1"/>
  <c r="K3868" i="7"/>
  <c r="L3868" i="7" s="1"/>
  <c r="K3867" i="7"/>
  <c r="L3867" i="7" s="1"/>
  <c r="K3866" i="7"/>
  <c r="L3866" i="7" s="1"/>
  <c r="K3864" i="7"/>
  <c r="L3864" i="7" s="1"/>
  <c r="K3863" i="7"/>
  <c r="L3863" i="7" s="1"/>
  <c r="K3862" i="7"/>
  <c r="L3862" i="7" s="1"/>
  <c r="K3857" i="7"/>
  <c r="L3857" i="7" s="1"/>
  <c r="K3856" i="7"/>
  <c r="L3856" i="7" s="1"/>
  <c r="K3853" i="7"/>
  <c r="L3853" i="7" s="1"/>
  <c r="K3851" i="7"/>
  <c r="L3851" i="7" s="1"/>
  <c r="K3849" i="7"/>
  <c r="L3849" i="7" s="1"/>
  <c r="K3848" i="7"/>
  <c r="L3848" i="7" s="1"/>
  <c r="K3837" i="7"/>
  <c r="L3837" i="7" s="1"/>
  <c r="K3832" i="7"/>
  <c r="L3832" i="7" s="1"/>
  <c r="K3826" i="7"/>
  <c r="L3826" i="7" s="1"/>
  <c r="K3822" i="7"/>
  <c r="L3822" i="7" s="1"/>
  <c r="K3815" i="7"/>
  <c r="L3815" i="7" s="1"/>
  <c r="K3812" i="7"/>
  <c r="L3812" i="7" s="1"/>
  <c r="K3811" i="7"/>
  <c r="L3811" i="7" s="1"/>
  <c r="K3808" i="7"/>
  <c r="L3808" i="7" s="1"/>
  <c r="K3807" i="7"/>
  <c r="L3807" i="7" s="1"/>
  <c r="K3806" i="7"/>
  <c r="L3806" i="7" s="1"/>
  <c r="K3798" i="7"/>
  <c r="L3798" i="7" s="1"/>
  <c r="K3797" i="7"/>
  <c r="L3797" i="7" s="1"/>
  <c r="K3796" i="7"/>
  <c r="L3796" i="7" s="1"/>
  <c r="K3795" i="7"/>
  <c r="L3795" i="7" s="1"/>
  <c r="K3792" i="7"/>
  <c r="L3792" i="7" s="1"/>
  <c r="K3789" i="7"/>
  <c r="L3789" i="7" s="1"/>
  <c r="K3788" i="7"/>
  <c r="L3788" i="7" s="1"/>
  <c r="K3787" i="7"/>
  <c r="L3787" i="7" s="1"/>
  <c r="K3786" i="7"/>
  <c r="L3786" i="7" s="1"/>
  <c r="K3783" i="7"/>
  <c r="L3783" i="7" s="1"/>
  <c r="K3782" i="7"/>
  <c r="L3782" i="7" s="1"/>
  <c r="K3779" i="7"/>
  <c r="L3779" i="7" s="1"/>
  <c r="K3777" i="7"/>
  <c r="L3777" i="7" s="1"/>
  <c r="K3776" i="7"/>
  <c r="L3776" i="7" s="1"/>
  <c r="K3772" i="7"/>
  <c r="L3772" i="7" s="1"/>
  <c r="K3765" i="7"/>
  <c r="L3765" i="7" s="1"/>
  <c r="K3763" i="7"/>
  <c r="L3763" i="7" s="1"/>
  <c r="K3762" i="7"/>
  <c r="L3762" i="7" s="1"/>
  <c r="K3761" i="7"/>
  <c r="L3761" i="7" s="1"/>
  <c r="K3760" i="7"/>
  <c r="L3760" i="7" s="1"/>
  <c r="K3742" i="7"/>
  <c r="L3742" i="7" s="1"/>
  <c r="K3740" i="7"/>
  <c r="L3740" i="7" s="1"/>
  <c r="K3738" i="7"/>
  <c r="L3738" i="7" s="1"/>
  <c r="K3737" i="7"/>
  <c r="L3737" i="7" s="1"/>
  <c r="K3736" i="7"/>
  <c r="L3736" i="7" s="1"/>
  <c r="K3733" i="7"/>
  <c r="L3733" i="7" s="1"/>
  <c r="K3732" i="7"/>
  <c r="L3732" i="7" s="1"/>
  <c r="K3729" i="7"/>
  <c r="L3729" i="7" s="1"/>
  <c r="K3727" i="7"/>
  <c r="L3727" i="7" s="1"/>
  <c r="K3726" i="7"/>
  <c r="L3726" i="7" s="1"/>
  <c r="K3725" i="7"/>
  <c r="L3725" i="7" s="1"/>
  <c r="K3724" i="7"/>
  <c r="L3724" i="7" s="1"/>
  <c r="K3711" i="7"/>
  <c r="L3711" i="7" s="1"/>
  <c r="K3706" i="7"/>
  <c r="L3706" i="7" s="1"/>
  <c r="K3701" i="7"/>
  <c r="L3701" i="7" s="1"/>
  <c r="K3692" i="7"/>
  <c r="L3692" i="7" s="1"/>
  <c r="K3689" i="7"/>
  <c r="L3689" i="7" s="1"/>
  <c r="K3688" i="7"/>
  <c r="L3688" i="7" s="1"/>
  <c r="K3685" i="7"/>
  <c r="L3685" i="7" s="1"/>
  <c r="K3684" i="7"/>
  <c r="L3684" i="7" s="1"/>
  <c r="K3683" i="7"/>
  <c r="L3683" i="7" s="1"/>
  <c r="K3681" i="7"/>
  <c r="L3681" i="7" s="1"/>
  <c r="K3678" i="7"/>
  <c r="L3678" i="7" s="1"/>
  <c r="K3677" i="7"/>
  <c r="L3677" i="7" s="1"/>
  <c r="K3674" i="7"/>
  <c r="L3674" i="7" s="1"/>
  <c r="K3673" i="7"/>
  <c r="L3673" i="7" s="1"/>
  <c r="K3672" i="7"/>
  <c r="L3672" i="7" s="1"/>
  <c r="K3671" i="7"/>
  <c r="L3671" i="7" s="1"/>
  <c r="K3670" i="7"/>
  <c r="L3670" i="7" s="1"/>
  <c r="K3669" i="7"/>
  <c r="L3669" i="7" s="1"/>
  <c r="K3665" i="7"/>
  <c r="L3665" i="7" s="1"/>
  <c r="K3664" i="7"/>
  <c r="L3664" i="7" s="1"/>
  <c r="K3655" i="7"/>
  <c r="L3655" i="7" s="1"/>
  <c r="K3654" i="7"/>
  <c r="L3654" i="7" s="1"/>
  <c r="K3652" i="7"/>
  <c r="L3652" i="7" s="1"/>
  <c r="K3646" i="7"/>
  <c r="L3646" i="7" s="1"/>
  <c r="K3645" i="7"/>
  <c r="L3645" i="7" s="1"/>
  <c r="K3638" i="7"/>
  <c r="L3638" i="7" s="1"/>
  <c r="K3634" i="7"/>
  <c r="L3634" i="7" s="1"/>
  <c r="K3631" i="7"/>
  <c r="L3631" i="7" s="1"/>
  <c r="K3628" i="7"/>
  <c r="L3628" i="7" s="1"/>
  <c r="K3625" i="7"/>
  <c r="L3625" i="7" s="1"/>
  <c r="K3616" i="7"/>
  <c r="L3616" i="7" s="1"/>
  <c r="K3605" i="7"/>
  <c r="L3605" i="7" s="1"/>
  <c r="K3603" i="7"/>
  <c r="L3603" i="7" s="1"/>
  <c r="K3602" i="7"/>
  <c r="L3602" i="7" s="1"/>
  <c r="K3601" i="7"/>
  <c r="L3601" i="7" s="1"/>
  <c r="K3592" i="7"/>
  <c r="L3592" i="7" s="1"/>
  <c r="K3588" i="7"/>
  <c r="L3588" i="7" s="1"/>
  <c r="K3583" i="7"/>
  <c r="L3583" i="7" s="1"/>
  <c r="K3576" i="7"/>
  <c r="L3576" i="7" s="1"/>
  <c r="K3575" i="7"/>
  <c r="L3575" i="7" s="1"/>
  <c r="K3567" i="7"/>
  <c r="L3567" i="7" s="1"/>
  <c r="K3565" i="7"/>
  <c r="L3565" i="7" s="1"/>
  <c r="K3563" i="7"/>
  <c r="L3563" i="7" s="1"/>
  <c r="K3562" i="7"/>
  <c r="L3562" i="7" s="1"/>
  <c r="K3561" i="7"/>
  <c r="L3561" i="7" s="1"/>
  <c r="K3560" i="7"/>
  <c r="L3560" i="7" s="1"/>
  <c r="K3559" i="7"/>
  <c r="L3559" i="7" s="1"/>
  <c r="K3558" i="7"/>
  <c r="L3558" i="7" s="1"/>
  <c r="K3556" i="7"/>
  <c r="L3556" i="7" s="1"/>
  <c r="K3555" i="7"/>
  <c r="L3555" i="7" s="1"/>
  <c r="K3554" i="7"/>
  <c r="L3554" i="7" s="1"/>
  <c r="K3553" i="7"/>
  <c r="L3553" i="7" s="1"/>
  <c r="K3547" i="7"/>
  <c r="L3547" i="7" s="1"/>
  <c r="K3539" i="7"/>
  <c r="L3539" i="7" s="1"/>
  <c r="K3532" i="7"/>
  <c r="L3532" i="7" s="1"/>
  <c r="K3522" i="7"/>
  <c r="L3522" i="7" s="1"/>
  <c r="K3517" i="7"/>
  <c r="L3517" i="7" s="1"/>
  <c r="K3511" i="7"/>
  <c r="L3511" i="7" s="1"/>
  <c r="K3509" i="7"/>
  <c r="L3509" i="7" s="1"/>
  <c r="K3508" i="7"/>
  <c r="L3508" i="7" s="1"/>
  <c r="K3507" i="7"/>
  <c r="L3507" i="7" s="1"/>
  <c r="K3506" i="7"/>
  <c r="L3506" i="7" s="1"/>
  <c r="K3504" i="7"/>
  <c r="L3504" i="7" s="1"/>
  <c r="K3501" i="7"/>
  <c r="L3501" i="7" s="1"/>
  <c r="K3497" i="7"/>
  <c r="L3497" i="7" s="1"/>
  <c r="K3495" i="7"/>
  <c r="L3495" i="7" s="1"/>
  <c r="K3494" i="7"/>
  <c r="L3494" i="7" s="1"/>
  <c r="K3493" i="7"/>
  <c r="L3493" i="7" s="1"/>
  <c r="K3478" i="7"/>
  <c r="L3478" i="7" s="1"/>
  <c r="K3472" i="7"/>
  <c r="L3472" i="7" s="1"/>
  <c r="K3465" i="7"/>
  <c r="L3465" i="7" s="1"/>
  <c r="K3464" i="7"/>
  <c r="L3464" i="7" s="1"/>
  <c r="K3463" i="7"/>
  <c r="L3463" i="7" s="1"/>
  <c r="K3462" i="7"/>
  <c r="L3462" i="7" s="1"/>
  <c r="K3458" i="7"/>
  <c r="L3458" i="7" s="1"/>
  <c r="K3450" i="7"/>
  <c r="L3450" i="7" s="1"/>
  <c r="K3444" i="7"/>
  <c r="L3444" i="7" s="1"/>
  <c r="K3442" i="7"/>
  <c r="L3442" i="7" s="1"/>
  <c r="K3209" i="7"/>
  <c r="L3209" i="7" s="1"/>
  <c r="K3203" i="7"/>
  <c r="L3203" i="7" s="1"/>
  <c r="K3194" i="7"/>
  <c r="L3194" i="7" s="1"/>
  <c r="K3129" i="7"/>
  <c r="L3129" i="7" s="1"/>
  <c r="K3125" i="7"/>
  <c r="L3125" i="7" s="1"/>
  <c r="K3118" i="7"/>
  <c r="L3118" i="7" s="1"/>
  <c r="K3113" i="7"/>
  <c r="L3113" i="7" s="1"/>
  <c r="K3110" i="7"/>
  <c r="L3110" i="7" s="1"/>
  <c r="K3102" i="7"/>
  <c r="L3102" i="7" s="1"/>
  <c r="K3096" i="7"/>
  <c r="L3096" i="7" s="1"/>
  <c r="K3091" i="7"/>
  <c r="L3091" i="7" s="1"/>
  <c r="K3090" i="7"/>
  <c r="L3090" i="7" s="1"/>
  <c r="K3088" i="7"/>
  <c r="L3088" i="7" s="1"/>
  <c r="K3085" i="7"/>
  <c r="L3085" i="7" s="1"/>
  <c r="K3079" i="7"/>
  <c r="L3079" i="7" s="1"/>
  <c r="K3077" i="7"/>
  <c r="L3077" i="7" s="1"/>
  <c r="K3076" i="7"/>
  <c r="L3076" i="7" s="1"/>
  <c r="K3072" i="7"/>
  <c r="L3072" i="7" s="1"/>
  <c r="K3070" i="7"/>
  <c r="L3070" i="7" s="1"/>
  <c r="K3068" i="7"/>
  <c r="L3068" i="7" s="1"/>
  <c r="K3060" i="7"/>
  <c r="L3060" i="7" s="1"/>
  <c r="K3058" i="7"/>
  <c r="L3058" i="7" s="1"/>
  <c r="K3057" i="7"/>
  <c r="L3057" i="7" s="1"/>
  <c r="K3055" i="7"/>
  <c r="L3055" i="7" s="1"/>
  <c r="K3052" i="7"/>
  <c r="L3052" i="7" s="1"/>
  <c r="K3051" i="7"/>
  <c r="L3051" i="7" s="1"/>
  <c r="K3050" i="7"/>
  <c r="L3050" i="7" s="1"/>
  <c r="K3049" i="7"/>
  <c r="L3049" i="7" s="1"/>
  <c r="K3048" i="7"/>
  <c r="L3048" i="7" s="1"/>
  <c r="K3047" i="7"/>
  <c r="L3047" i="7" s="1"/>
  <c r="K3046" i="7"/>
  <c r="L3046" i="7" s="1"/>
  <c r="K3044" i="7"/>
  <c r="L3044" i="7" s="1"/>
  <c r="K3036" i="7"/>
  <c r="L3036" i="7" s="1"/>
  <c r="K3035" i="7"/>
  <c r="L3035" i="7" s="1"/>
  <c r="K3034" i="7"/>
  <c r="L3034" i="7" s="1"/>
  <c r="K3024" i="7"/>
  <c r="L3024" i="7" s="1"/>
  <c r="K3016" i="7"/>
  <c r="L3016" i="7" s="1"/>
  <c r="K3015" i="7"/>
  <c r="L3015" i="7" s="1"/>
  <c r="K3011" i="7"/>
  <c r="L3011" i="7" s="1"/>
  <c r="K3007" i="7"/>
  <c r="L3007" i="7" s="1"/>
  <c r="K3004" i="7"/>
  <c r="L3004" i="7" s="1"/>
  <c r="K2961" i="7"/>
  <c r="L2961" i="7" s="1"/>
  <c r="K2956" i="7"/>
  <c r="L2956" i="7" s="1"/>
  <c r="K2951" i="7"/>
  <c r="L2951" i="7" s="1"/>
  <c r="K2937" i="7"/>
  <c r="L2937" i="7" s="1"/>
  <c r="K2935" i="7"/>
  <c r="L2935" i="7" s="1"/>
  <c r="K2932" i="7"/>
  <c r="L2932" i="7" s="1"/>
  <c r="K2931" i="7"/>
  <c r="L2931" i="7" s="1"/>
  <c r="K2925" i="7"/>
  <c r="L2925" i="7" s="1"/>
  <c r="K2923" i="7"/>
  <c r="L2923" i="7" s="1"/>
  <c r="K2873" i="7"/>
  <c r="L2873" i="7" s="1"/>
  <c r="K2871" i="7"/>
  <c r="L2871" i="7" s="1"/>
  <c r="K2867" i="7"/>
  <c r="L2867" i="7" s="1"/>
  <c r="K2866" i="7"/>
  <c r="L2866" i="7" s="1"/>
  <c r="K2862" i="7"/>
  <c r="L2862" i="7" s="1"/>
  <c r="K2856" i="7"/>
  <c r="L2856" i="7" s="1"/>
  <c r="K2851" i="7"/>
  <c r="L2851" i="7" s="1"/>
  <c r="K2848" i="7"/>
  <c r="L2848" i="7" s="1"/>
  <c r="K2845" i="7"/>
  <c r="L2845" i="7" s="1"/>
  <c r="K2843" i="7"/>
  <c r="L2843" i="7" s="1"/>
  <c r="K2840" i="7"/>
  <c r="L2840" i="7" s="1"/>
  <c r="K2836" i="7"/>
  <c r="L2836" i="7" s="1"/>
  <c r="K2835" i="7"/>
  <c r="L2835" i="7" s="1"/>
  <c r="K2834" i="7"/>
  <c r="L2834" i="7" s="1"/>
  <c r="K2831" i="7"/>
  <c r="L2831" i="7" s="1"/>
  <c r="K2830" i="7"/>
  <c r="L2830" i="7" s="1"/>
  <c r="K2825" i="7"/>
  <c r="L2825" i="7" s="1"/>
  <c r="K2823" i="7"/>
  <c r="L2823" i="7" s="1"/>
  <c r="K2809" i="7"/>
  <c r="L2809" i="7" s="1"/>
  <c r="K2806" i="7"/>
  <c r="L2806" i="7" s="1"/>
  <c r="K2803" i="7"/>
  <c r="L2803" i="7" s="1"/>
  <c r="K2800" i="7"/>
  <c r="L2800" i="7" s="1"/>
  <c r="K2798" i="7"/>
  <c r="L2798" i="7" s="1"/>
  <c r="K2796" i="7"/>
  <c r="L2796" i="7" s="1"/>
  <c r="K2794" i="7"/>
  <c r="L2794" i="7" s="1"/>
  <c r="K2792" i="7"/>
  <c r="L2792" i="7" s="1"/>
  <c r="K2788" i="7"/>
  <c r="L2788" i="7" s="1"/>
  <c r="K2781" i="7"/>
  <c r="L2781" i="7" s="1"/>
  <c r="K2780" i="7"/>
  <c r="L2780" i="7" s="1"/>
  <c r="K2774" i="7"/>
  <c r="L2774" i="7" s="1"/>
  <c r="K2767" i="7"/>
  <c r="L2767" i="7" s="1"/>
  <c r="K2763" i="7"/>
  <c r="L2763" i="7" s="1"/>
  <c r="K2759" i="7"/>
  <c r="L2759" i="7" s="1"/>
  <c r="K2750" i="7"/>
  <c r="L2750" i="7" s="1"/>
  <c r="K2722" i="7"/>
  <c r="L2722" i="7" s="1"/>
  <c r="K2712" i="7"/>
  <c r="L2712" i="7" s="1"/>
  <c r="K2632" i="7"/>
  <c r="L2632" i="7" s="1"/>
  <c r="K2628" i="7"/>
  <c r="L2628" i="7" s="1"/>
  <c r="K2627" i="7"/>
  <c r="L2627" i="7" s="1"/>
  <c r="K2616" i="7"/>
  <c r="L2616" i="7" s="1"/>
  <c r="K2615" i="7"/>
  <c r="L2615" i="7" s="1"/>
  <c r="K2614" i="7"/>
  <c r="L2614" i="7" s="1"/>
  <c r="K2605" i="7"/>
  <c r="L2605" i="7" s="1"/>
  <c r="K2603" i="7"/>
  <c r="L2603" i="7" s="1"/>
  <c r="K2592" i="7"/>
  <c r="L2592" i="7" s="1"/>
  <c r="K2589" i="7"/>
  <c r="L2589" i="7" s="1"/>
  <c r="K2588" i="7"/>
  <c r="L2588" i="7" s="1"/>
  <c r="K2587" i="7"/>
  <c r="L2587" i="7" s="1"/>
  <c r="K2574" i="7"/>
  <c r="L2574" i="7" s="1"/>
  <c r="K2573" i="7"/>
  <c r="L2573" i="7" s="1"/>
  <c r="K2570" i="7"/>
  <c r="L2570" i="7" s="1"/>
  <c r="K2565" i="7"/>
  <c r="L2565" i="7" s="1"/>
  <c r="K2559" i="7"/>
  <c r="L2559" i="7" s="1"/>
  <c r="K2558" i="7"/>
  <c r="L2558" i="7" s="1"/>
  <c r="K2557" i="7"/>
  <c r="L2557" i="7" s="1"/>
  <c r="K2556" i="7"/>
  <c r="L2556" i="7" s="1"/>
  <c r="K2554" i="7"/>
  <c r="L2554" i="7" s="1"/>
  <c r="K2551" i="7"/>
  <c r="L2551" i="7" s="1"/>
  <c r="K2550" i="7"/>
  <c r="L2550" i="7" s="1"/>
  <c r="K2544" i="7"/>
  <c r="L2544" i="7" s="1"/>
  <c r="K2543" i="7"/>
  <c r="L2543" i="7" s="1"/>
  <c r="K2541" i="7"/>
  <c r="L2541" i="7" s="1"/>
  <c r="K2539" i="7"/>
  <c r="L2539" i="7" s="1"/>
  <c r="K2538" i="7"/>
  <c r="L2538" i="7" s="1"/>
  <c r="K2536" i="7"/>
  <c r="L2536" i="7" s="1"/>
  <c r="K2523" i="7"/>
  <c r="L2523" i="7" s="1"/>
  <c r="K2522" i="7"/>
  <c r="L2522" i="7" s="1"/>
  <c r="K2521" i="7"/>
  <c r="L2521" i="7" s="1"/>
  <c r="K2516" i="7"/>
  <c r="L2516" i="7" s="1"/>
  <c r="K2511" i="7"/>
  <c r="L2511" i="7" s="1"/>
  <c r="K2505" i="7"/>
  <c r="L2505" i="7" s="1"/>
  <c r="K2500" i="7"/>
  <c r="L2500" i="7" s="1"/>
  <c r="K2499" i="7"/>
  <c r="L2499" i="7" s="1"/>
  <c r="K2498" i="7"/>
  <c r="L2498" i="7" s="1"/>
  <c r="K2497" i="7"/>
  <c r="L2497" i="7" s="1"/>
  <c r="K2493" i="7"/>
  <c r="L2493" i="7" s="1"/>
  <c r="K2487" i="7"/>
  <c r="L2487" i="7" s="1"/>
  <c r="K2481" i="7"/>
  <c r="L2481" i="7" s="1"/>
  <c r="K2471" i="7"/>
  <c r="L2471" i="7" s="1"/>
  <c r="K2470" i="7"/>
  <c r="L2470" i="7" s="1"/>
  <c r="K2462" i="7"/>
  <c r="L2462" i="7" s="1"/>
  <c r="K2459" i="7"/>
  <c r="L2459" i="7" s="1"/>
  <c r="K2453" i="7"/>
  <c r="L2453" i="7" s="1"/>
  <c r="K2438" i="7"/>
  <c r="L2438" i="7" s="1"/>
  <c r="K2433" i="7"/>
  <c r="L2433" i="7" s="1"/>
  <c r="K2429" i="7"/>
  <c r="L2429" i="7" s="1"/>
  <c r="K2425" i="7"/>
  <c r="L2425" i="7" s="1"/>
  <c r="K2421" i="7"/>
  <c r="L2421" i="7" s="1"/>
  <c r="K2418" i="7"/>
  <c r="L2418" i="7" s="1"/>
  <c r="K2416" i="7"/>
  <c r="L2416" i="7" s="1"/>
  <c r="K2412" i="7"/>
  <c r="L2412" i="7" s="1"/>
  <c r="K2410" i="7"/>
  <c r="L2410" i="7" s="1"/>
  <c r="K2409" i="7"/>
  <c r="L2409" i="7" s="1"/>
  <c r="K2408" i="7"/>
  <c r="L2408" i="7" s="1"/>
  <c r="K2406" i="7"/>
  <c r="L2406" i="7" s="1"/>
  <c r="K2399" i="7"/>
  <c r="L2399" i="7" s="1"/>
  <c r="K2396" i="7"/>
  <c r="L2396" i="7" s="1"/>
  <c r="K2387" i="7"/>
  <c r="L2387" i="7" s="1"/>
  <c r="K2386" i="7"/>
  <c r="L2386" i="7" s="1"/>
  <c r="K2378" i="7"/>
  <c r="L2378" i="7" s="1"/>
  <c r="K2369" i="7"/>
  <c r="L2369" i="7" s="1"/>
  <c r="K2356" i="7"/>
  <c r="L2356" i="7" s="1"/>
  <c r="K2345" i="7"/>
  <c r="L2345" i="7" s="1"/>
  <c r="K2344" i="7"/>
  <c r="L2344" i="7" s="1"/>
  <c r="K2339" i="7"/>
  <c r="L2339" i="7" s="1"/>
  <c r="K2333" i="7"/>
  <c r="L2333" i="7" s="1"/>
  <c r="K2329" i="7"/>
  <c r="L2329" i="7" s="1"/>
  <c r="K2324" i="7"/>
  <c r="L2324" i="7" s="1"/>
  <c r="K2311" i="7"/>
  <c r="L2311" i="7" s="1"/>
  <c r="K2308" i="7"/>
  <c r="L2308" i="7" s="1"/>
  <c r="K2307" i="7"/>
  <c r="L2307" i="7" s="1"/>
  <c r="K2298" i="7"/>
  <c r="L2298" i="7" s="1"/>
  <c r="K2291" i="7"/>
  <c r="L2291" i="7" s="1"/>
  <c r="K2288" i="7"/>
  <c r="L2288" i="7" s="1"/>
  <c r="K2285" i="7"/>
  <c r="L2285" i="7" s="1"/>
  <c r="K2282" i="7"/>
  <c r="L2282" i="7" s="1"/>
  <c r="K2269" i="7"/>
  <c r="L2269" i="7" s="1"/>
  <c r="K2256" i="7"/>
  <c r="L2256" i="7" s="1"/>
  <c r="K2250" i="7"/>
  <c r="L2250" i="7" s="1"/>
  <c r="K2245" i="7"/>
  <c r="L2245" i="7" s="1"/>
  <c r="K2240" i="7"/>
  <c r="L2240" i="7" s="1"/>
  <c r="K2234" i="7"/>
  <c r="L2234" i="7" s="1"/>
  <c r="K2230" i="7"/>
  <c r="L2230" i="7" s="1"/>
  <c r="K2229" i="7"/>
  <c r="L2229" i="7" s="1"/>
  <c r="K2227" i="7"/>
  <c r="L2227" i="7" s="1"/>
  <c r="K2225" i="7"/>
  <c r="L2225" i="7" s="1"/>
  <c r="K2218" i="7"/>
  <c r="L2218" i="7" s="1"/>
  <c r="K2211" i="7"/>
  <c r="L2211" i="7" s="1"/>
  <c r="K2202" i="7"/>
  <c r="L2202" i="7" s="1"/>
  <c r="K2197" i="7"/>
  <c r="L2197" i="7" s="1"/>
  <c r="K2190" i="7"/>
  <c r="L2190" i="7" s="1"/>
  <c r="K2188" i="7"/>
  <c r="L2188" i="7" s="1"/>
  <c r="K2186" i="7"/>
  <c r="L2186" i="7" s="1"/>
  <c r="K2185" i="7"/>
  <c r="L2185" i="7" s="1"/>
  <c r="K2184" i="7"/>
  <c r="L2184" i="7" s="1"/>
  <c r="K2179" i="7"/>
  <c r="L2179" i="7" s="1"/>
  <c r="K2174" i="7"/>
  <c r="L2174" i="7" s="1"/>
  <c r="K2172" i="7"/>
  <c r="L2172" i="7" s="1"/>
  <c r="K2170" i="7"/>
  <c r="L2170" i="7" s="1"/>
  <c r="K2165" i="7"/>
  <c r="L2165" i="7" s="1"/>
  <c r="K2160" i="7"/>
  <c r="L2160" i="7" s="1"/>
  <c r="K2158" i="7"/>
  <c r="L2158" i="7" s="1"/>
  <c r="K2154" i="7"/>
  <c r="L2154" i="7" s="1"/>
  <c r="K2151" i="7"/>
  <c r="L2151" i="7" s="1"/>
  <c r="K2141" i="7"/>
  <c r="L2141" i="7" s="1"/>
  <c r="K2135" i="7"/>
  <c r="L2135" i="7" s="1"/>
  <c r="K2130" i="7"/>
  <c r="L2130" i="7" s="1"/>
  <c r="K2129" i="7"/>
  <c r="L2129" i="7" s="1"/>
  <c r="K2121" i="7"/>
  <c r="L2121" i="7" s="1"/>
  <c r="K2120" i="7"/>
  <c r="L2120" i="7" s="1"/>
  <c r="K2111" i="7"/>
  <c r="L2111" i="7" s="1"/>
  <c r="K2101" i="7"/>
  <c r="L2101" i="7" s="1"/>
  <c r="K2093" i="7"/>
  <c r="L2093" i="7" s="1"/>
  <c r="K2088" i="7"/>
  <c r="L2088" i="7" s="1"/>
  <c r="K2083" i="7"/>
  <c r="L2083" i="7" s="1"/>
  <c r="K2078" i="7"/>
  <c r="L2078" i="7" s="1"/>
  <c r="K2068" i="7"/>
  <c r="L2068" i="7" s="1"/>
  <c r="K4438" i="7"/>
  <c r="L4438" i="7" s="1"/>
  <c r="K4240" i="7"/>
  <c r="L4240" i="7" s="1"/>
  <c r="K4239" i="7"/>
  <c r="L4239" i="7" s="1"/>
  <c r="K4238" i="7"/>
  <c r="L4238" i="7" s="1"/>
  <c r="K4234" i="7"/>
  <c r="L4234" i="7" s="1"/>
  <c r="K4233" i="7"/>
  <c r="L4233" i="7" s="1"/>
  <c r="K4232" i="7"/>
  <c r="L4232" i="7" s="1"/>
  <c r="K4231" i="7"/>
  <c r="L4231" i="7" s="1"/>
  <c r="K4228" i="7"/>
  <c r="L4228" i="7" s="1"/>
  <c r="K4227" i="7"/>
  <c r="L4227" i="7" s="1"/>
  <c r="K4226" i="7"/>
  <c r="L4226" i="7" s="1"/>
  <c r="K4225" i="7"/>
  <c r="L4225" i="7" s="1"/>
  <c r="K4224" i="7"/>
  <c r="L4224" i="7" s="1"/>
  <c r="K4222" i="7"/>
  <c r="L4222" i="7" s="1"/>
  <c r="K4218" i="7"/>
  <c r="L4218" i="7" s="1"/>
  <c r="K4217" i="7"/>
  <c r="L4217" i="7" s="1"/>
  <c r="K4212" i="7"/>
  <c r="L4212" i="7" s="1"/>
  <c r="K4211" i="7"/>
  <c r="L4211" i="7" s="1"/>
  <c r="K4210" i="7"/>
  <c r="L4210" i="7" s="1"/>
  <c r="K4205" i="7"/>
  <c r="L4205" i="7" s="1"/>
  <c r="K4203" i="7"/>
  <c r="L4203" i="7" s="1"/>
  <c r="K4202" i="7"/>
  <c r="L4202" i="7" s="1"/>
  <c r="K4196" i="7"/>
  <c r="L4196" i="7" s="1"/>
  <c r="K4192" i="7"/>
  <c r="L4192" i="7" s="1"/>
  <c r="K4191" i="7"/>
  <c r="L4191" i="7" s="1"/>
  <c r="K4190" i="7"/>
  <c r="L4190" i="7" s="1"/>
  <c r="K4188" i="7"/>
  <c r="L4188" i="7" s="1"/>
  <c r="K4184" i="7"/>
  <c r="L4184" i="7" s="1"/>
  <c r="K4183" i="7"/>
  <c r="L4183" i="7" s="1"/>
  <c r="K4180" i="7"/>
  <c r="L4180" i="7" s="1"/>
  <c r="K4178" i="7"/>
  <c r="L4178" i="7" s="1"/>
  <c r="K4176" i="7"/>
  <c r="L4176" i="7" s="1"/>
  <c r="K4173" i="7"/>
  <c r="L4173" i="7" s="1"/>
  <c r="K4171" i="7"/>
  <c r="L4171" i="7" s="1"/>
  <c r="K4167" i="7"/>
  <c r="L4167" i="7" s="1"/>
  <c r="K4164" i="7"/>
  <c r="L4164" i="7" s="1"/>
  <c r="K4162" i="7"/>
  <c r="L4162" i="7" s="1"/>
  <c r="K4160" i="7"/>
  <c r="L4160" i="7" s="1"/>
  <c r="K4158" i="7"/>
  <c r="L4158" i="7" s="1"/>
  <c r="K4157" i="7"/>
  <c r="L4157" i="7" s="1"/>
  <c r="K4156" i="7"/>
  <c r="L4156" i="7" s="1"/>
  <c r="K4149" i="7"/>
  <c r="L4149" i="7" s="1"/>
  <c r="K4148" i="7"/>
  <c r="L4148" i="7" s="1"/>
  <c r="K4147" i="7"/>
  <c r="L4147" i="7" s="1"/>
  <c r="K4145" i="7"/>
  <c r="L4145" i="7" s="1"/>
  <c r="K4142" i="7"/>
  <c r="L4142" i="7" s="1"/>
  <c r="K4141" i="7"/>
  <c r="L4141" i="7" s="1"/>
  <c r="K4140" i="7"/>
  <c r="L4140" i="7" s="1"/>
  <c r="K4137" i="7"/>
  <c r="L4137" i="7" s="1"/>
  <c r="K4133" i="7"/>
  <c r="L4133" i="7" s="1"/>
  <c r="K4132" i="7"/>
  <c r="L4132" i="7" s="1"/>
  <c r="K4131" i="7"/>
  <c r="L4131" i="7" s="1"/>
  <c r="K4126" i="7"/>
  <c r="L4126" i="7" s="1"/>
  <c r="K4125" i="7"/>
  <c r="L4125" i="7" s="1"/>
  <c r="K4122" i="7"/>
  <c r="L4122" i="7" s="1"/>
  <c r="K4120" i="7"/>
  <c r="L4120" i="7" s="1"/>
  <c r="K4119" i="7"/>
  <c r="L4119" i="7" s="1"/>
  <c r="K4117" i="7"/>
  <c r="L4117" i="7" s="1"/>
  <c r="K4114" i="7"/>
  <c r="L4114" i="7" s="1"/>
  <c r="K4112" i="7"/>
  <c r="L4112" i="7" s="1"/>
  <c r="K4111" i="7"/>
  <c r="L4111" i="7" s="1"/>
  <c r="K4106" i="7"/>
  <c r="L4106" i="7" s="1"/>
  <c r="K4105" i="7"/>
  <c r="L4105" i="7" s="1"/>
  <c r="K4104" i="7"/>
  <c r="L4104" i="7" s="1"/>
  <c r="K4094" i="7"/>
  <c r="L4094" i="7" s="1"/>
  <c r="K4091" i="7"/>
  <c r="L4091" i="7" s="1"/>
  <c r="K4088" i="7"/>
  <c r="L4088" i="7" s="1"/>
  <c r="K4087" i="7"/>
  <c r="L4087" i="7" s="1"/>
  <c r="K4076" i="7"/>
  <c r="L4076" i="7" s="1"/>
  <c r="K4074" i="7"/>
  <c r="L4074" i="7" s="1"/>
  <c r="K4072" i="7"/>
  <c r="L4072" i="7" s="1"/>
  <c r="K4067" i="7"/>
  <c r="L4067" i="7" s="1"/>
  <c r="K4065" i="7"/>
  <c r="L4065" i="7" s="1"/>
  <c r="K4055" i="7"/>
  <c r="L4055" i="7" s="1"/>
  <c r="K4054" i="7"/>
  <c r="L4054" i="7" s="1"/>
  <c r="K4053" i="7"/>
  <c r="L4053" i="7" s="1"/>
  <c r="K4051" i="7"/>
  <c r="L4051" i="7" s="1"/>
  <c r="K4049" i="7"/>
  <c r="L4049" i="7" s="1"/>
  <c r="K4043" i="7"/>
  <c r="L4043" i="7" s="1"/>
  <c r="K4041" i="7"/>
  <c r="L4041" i="7" s="1"/>
  <c r="K4040" i="7"/>
  <c r="L4040" i="7" s="1"/>
  <c r="K4039" i="7"/>
  <c r="L4039" i="7" s="1"/>
  <c r="K4033" i="7"/>
  <c r="L4033" i="7" s="1"/>
  <c r="K4020" i="7"/>
  <c r="L4020" i="7" s="1"/>
  <c r="K4015" i="7"/>
  <c r="L4015" i="7" s="1"/>
  <c r="K3998" i="7"/>
  <c r="L3998" i="7" s="1"/>
  <c r="K3991" i="7"/>
  <c r="L3991" i="7" s="1"/>
  <c r="K3988" i="7"/>
  <c r="L3988" i="7" s="1"/>
  <c r="K3987" i="7"/>
  <c r="L3987" i="7" s="1"/>
  <c r="K3980" i="7"/>
  <c r="L3980" i="7" s="1"/>
  <c r="K3976" i="7"/>
  <c r="L3976" i="7" s="1"/>
  <c r="K3966" i="7"/>
  <c r="L3966" i="7" s="1"/>
  <c r="K3964" i="7"/>
  <c r="L3964" i="7" s="1"/>
  <c r="K3951" i="7"/>
  <c r="L3951" i="7" s="1"/>
  <c r="K3947" i="7"/>
  <c r="L3947" i="7" s="1"/>
  <c r="K3946" i="7"/>
  <c r="L3946" i="7" s="1"/>
  <c r="K3938" i="7"/>
  <c r="L3938" i="7" s="1"/>
  <c r="K3935" i="7"/>
  <c r="L3935" i="7" s="1"/>
  <c r="K3923" i="7"/>
  <c r="L3923" i="7" s="1"/>
  <c r="K3920" i="7"/>
  <c r="L3920" i="7" s="1"/>
  <c r="K3912" i="7"/>
  <c r="L3912" i="7" s="1"/>
  <c r="K3907" i="7"/>
  <c r="L3907" i="7" s="1"/>
  <c r="K3906" i="7"/>
  <c r="L3906" i="7" s="1"/>
  <c r="K3897" i="7"/>
  <c r="L3897" i="7" s="1"/>
  <c r="K3894" i="7"/>
  <c r="L3894" i="7" s="1"/>
  <c r="K3882" i="7"/>
  <c r="L3882" i="7" s="1"/>
  <c r="K3878" i="7"/>
  <c r="L3878" i="7" s="1"/>
  <c r="K3871" i="7"/>
  <c r="L3871" i="7" s="1"/>
  <c r="K3855" i="7"/>
  <c r="L3855" i="7" s="1"/>
  <c r="K3852" i="7"/>
  <c r="L3852" i="7" s="1"/>
  <c r="K3833" i="7"/>
  <c r="L3833" i="7" s="1"/>
  <c r="K3828" i="7"/>
  <c r="L3828" i="7" s="1"/>
  <c r="K3821" i="7"/>
  <c r="L3821" i="7" s="1"/>
  <c r="K3819" i="7"/>
  <c r="L3819" i="7" s="1"/>
  <c r="K3804" i="7"/>
  <c r="L3804" i="7" s="1"/>
  <c r="K3803" i="7"/>
  <c r="L3803" i="7" s="1"/>
  <c r="K3802" i="7"/>
  <c r="L3802" i="7" s="1"/>
  <c r="K3801" i="7"/>
  <c r="L3801" i="7" s="1"/>
  <c r="K3800" i="7"/>
  <c r="L3800" i="7" s="1"/>
  <c r="K3794" i="7"/>
  <c r="L3794" i="7" s="1"/>
  <c r="K3793" i="7"/>
  <c r="L3793" i="7" s="1"/>
  <c r="K3791" i="7"/>
  <c r="L3791" i="7" s="1"/>
  <c r="K3790" i="7"/>
  <c r="L3790" i="7" s="1"/>
  <c r="K3784" i="7"/>
  <c r="L3784" i="7" s="1"/>
  <c r="K3780" i="7"/>
  <c r="L3780" i="7" s="1"/>
  <c r="K3775" i="7"/>
  <c r="L3775" i="7" s="1"/>
  <c r="K3774" i="7"/>
  <c r="L3774" i="7" s="1"/>
  <c r="K3773" i="7"/>
  <c r="L3773" i="7" s="1"/>
  <c r="K3764" i="7"/>
  <c r="L3764" i="7" s="1"/>
  <c r="K3758" i="7"/>
  <c r="L3758" i="7" s="1"/>
  <c r="K3756" i="7"/>
  <c r="L3756" i="7" s="1"/>
  <c r="K3754" i="7"/>
  <c r="L3754" i="7" s="1"/>
  <c r="K3753" i="7"/>
  <c r="L3753" i="7" s="1"/>
  <c r="K3751" i="7"/>
  <c r="L3751" i="7" s="1"/>
  <c r="K3750" i="7"/>
  <c r="L3750" i="7" s="1"/>
  <c r="K3748" i="7"/>
  <c r="L3748" i="7" s="1"/>
  <c r="K3747" i="7"/>
  <c r="L3747" i="7" s="1"/>
  <c r="K3744" i="7"/>
  <c r="L3744" i="7" s="1"/>
  <c r="K3743" i="7"/>
  <c r="L3743" i="7" s="1"/>
  <c r="K3741" i="7"/>
  <c r="L3741" i="7" s="1"/>
  <c r="K3722" i="7"/>
  <c r="L3722" i="7" s="1"/>
  <c r="K3721" i="7"/>
  <c r="L3721" i="7" s="1"/>
  <c r="K3719" i="7"/>
  <c r="L3719" i="7" s="1"/>
  <c r="K3716" i="7"/>
  <c r="L3716" i="7" s="1"/>
  <c r="K3715" i="7"/>
  <c r="L3715" i="7" s="1"/>
  <c r="K3712" i="7"/>
  <c r="L3712" i="7" s="1"/>
  <c r="K3710" i="7"/>
  <c r="L3710" i="7" s="1"/>
  <c r="K3709" i="7"/>
  <c r="L3709" i="7" s="1"/>
  <c r="K3686" i="7"/>
  <c r="L3686" i="7" s="1"/>
  <c r="K3666" i="7"/>
  <c r="L3666" i="7" s="1"/>
  <c r="K3656" i="7"/>
  <c r="L3656" i="7" s="1"/>
  <c r="K3651" i="7"/>
  <c r="L3651" i="7" s="1"/>
  <c r="K3650" i="7"/>
  <c r="L3650" i="7" s="1"/>
  <c r="K3564" i="7"/>
  <c r="L3564" i="7" s="1"/>
  <c r="K3546" i="7"/>
  <c r="L3546" i="7" s="1"/>
  <c r="K3543" i="7"/>
  <c r="L3543" i="7" s="1"/>
  <c r="K3538" i="7"/>
  <c r="L3538" i="7" s="1"/>
  <c r="K3536" i="7"/>
  <c r="L3536" i="7" s="1"/>
  <c r="K3533" i="7"/>
  <c r="L3533" i="7" s="1"/>
  <c r="K3530" i="7"/>
  <c r="L3530" i="7" s="1"/>
  <c r="K3528" i="7"/>
  <c r="L3528" i="7" s="1"/>
  <c r="K3527" i="7"/>
  <c r="L3527" i="7" s="1"/>
  <c r="K3521" i="7"/>
  <c r="L3521" i="7" s="1"/>
  <c r="K3519" i="7"/>
  <c r="L3519" i="7" s="1"/>
  <c r="K3515" i="7"/>
  <c r="L3515" i="7" s="1"/>
  <c r="K3513" i="7"/>
  <c r="L3513" i="7" s="1"/>
  <c r="K3510" i="7"/>
  <c r="L3510" i="7" s="1"/>
  <c r="K3505" i="7"/>
  <c r="L3505" i="7" s="1"/>
  <c r="K3503" i="7"/>
  <c r="L3503" i="7" s="1"/>
  <c r="K3498" i="7"/>
  <c r="L3498" i="7" s="1"/>
  <c r="K3485" i="7"/>
  <c r="L3485" i="7" s="1"/>
  <c r="K3469" i="7"/>
  <c r="L3469" i="7" s="1"/>
  <c r="K3456" i="7"/>
  <c r="L3456" i="7" s="1"/>
  <c r="K3439" i="7"/>
  <c r="L3439" i="7" s="1"/>
  <c r="K3438" i="7"/>
  <c r="L3438" i="7" s="1"/>
  <c r="K3437" i="7"/>
  <c r="L3437" i="7" s="1"/>
  <c r="K3432" i="7"/>
  <c r="L3432" i="7" s="1"/>
  <c r="K3431" i="7"/>
  <c r="L3431" i="7" s="1"/>
  <c r="K3429" i="7"/>
  <c r="L3429" i="7" s="1"/>
  <c r="K3418" i="7"/>
  <c r="L3418" i="7" s="1"/>
  <c r="K3411" i="7"/>
  <c r="L3411" i="7" s="1"/>
  <c r="K3406" i="7"/>
  <c r="L3406" i="7" s="1"/>
  <c r="K3381" i="7"/>
  <c r="L3381" i="7" s="1"/>
  <c r="K3374" i="7"/>
  <c r="L3374" i="7" s="1"/>
  <c r="K3366" i="7"/>
  <c r="L3366" i="7" s="1"/>
  <c r="K3362" i="7"/>
  <c r="L3362" i="7" s="1"/>
  <c r="K3347" i="7"/>
  <c r="L3347" i="7" s="1"/>
  <c r="K3343" i="7"/>
  <c r="L3343" i="7" s="1"/>
  <c r="K3339" i="7"/>
  <c r="L3339" i="7" s="1"/>
  <c r="K3336" i="7"/>
  <c r="L3336" i="7" s="1"/>
  <c r="K3335" i="7"/>
  <c r="L3335" i="7" s="1"/>
  <c r="K3334" i="7"/>
  <c r="L3334" i="7" s="1"/>
  <c r="K3333" i="7"/>
  <c r="L3333" i="7" s="1"/>
  <c r="K3326" i="7"/>
  <c r="L3326" i="7" s="1"/>
  <c r="K3320" i="7"/>
  <c r="L3320" i="7" s="1"/>
  <c r="K3311" i="7"/>
  <c r="L3311" i="7" s="1"/>
  <c r="K3293" i="7"/>
  <c r="L3293" i="7" s="1"/>
  <c r="K3280" i="7"/>
  <c r="L3280" i="7" s="1"/>
  <c r="K3278" i="7"/>
  <c r="L3278" i="7" s="1"/>
  <c r="K3274" i="7"/>
  <c r="L3274" i="7" s="1"/>
  <c r="K3272" i="7"/>
  <c r="L3272" i="7" s="1"/>
  <c r="K3271" i="7"/>
  <c r="L3271" i="7" s="1"/>
  <c r="K3268" i="7"/>
  <c r="L3268" i="7" s="1"/>
  <c r="K3263" i="7"/>
  <c r="L3263" i="7" s="1"/>
  <c r="K3261" i="7"/>
  <c r="L3261" i="7" s="1"/>
  <c r="K3258" i="7"/>
  <c r="L3258" i="7" s="1"/>
  <c r="K3242" i="7"/>
  <c r="L3242" i="7" s="1"/>
  <c r="K3236" i="7"/>
  <c r="L3236" i="7" s="1"/>
  <c r="K3231" i="7"/>
  <c r="L3231" i="7" s="1"/>
  <c r="K3229" i="7"/>
  <c r="L3229" i="7" s="1"/>
  <c r="K3223" i="7"/>
  <c r="L3223" i="7" s="1"/>
  <c r="K3221" i="7"/>
  <c r="L3221" i="7" s="1"/>
  <c r="K3212" i="7"/>
  <c r="L3212" i="7" s="1"/>
  <c r="K3200" i="7"/>
  <c r="L3200" i="7" s="1"/>
  <c r="K3193" i="7"/>
  <c r="L3193" i="7" s="1"/>
  <c r="K3186" i="7"/>
  <c r="L3186" i="7" s="1"/>
  <c r="K3184" i="7"/>
  <c r="L3184" i="7" s="1"/>
  <c r="K3183" i="7"/>
  <c r="L3183" i="7" s="1"/>
  <c r="K3170" i="7"/>
  <c r="L3170" i="7" s="1"/>
  <c r="K3169" i="7"/>
  <c r="L3169" i="7" s="1"/>
  <c r="K3166" i="7"/>
  <c r="L3166" i="7" s="1"/>
  <c r="K3165" i="7"/>
  <c r="L3165" i="7" s="1"/>
  <c r="K3163" i="7"/>
  <c r="L3163" i="7" s="1"/>
  <c r="K3156" i="7"/>
  <c r="L3156" i="7" s="1"/>
  <c r="K3148" i="7"/>
  <c r="L3148" i="7" s="1"/>
  <c r="K3142" i="7"/>
  <c r="L3142" i="7" s="1"/>
  <c r="K3140" i="7"/>
  <c r="L3140" i="7" s="1"/>
  <c r="K3136" i="7"/>
  <c r="L3136" i="7" s="1"/>
  <c r="K3133" i="7"/>
  <c r="L3133" i="7" s="1"/>
  <c r="K3130" i="7"/>
  <c r="L3130" i="7" s="1"/>
  <c r="K3123" i="7"/>
  <c r="L3123" i="7" s="1"/>
  <c r="K3112" i="7"/>
  <c r="L3112" i="7" s="1"/>
  <c r="K3099" i="7"/>
  <c r="L3099" i="7" s="1"/>
  <c r="K3098" i="7"/>
  <c r="L3098" i="7" s="1"/>
  <c r="K3094" i="7"/>
  <c r="L3094" i="7" s="1"/>
  <c r="K3082" i="7"/>
  <c r="L3082" i="7" s="1"/>
  <c r="K3080" i="7"/>
  <c r="L3080" i="7" s="1"/>
  <c r="K3071" i="7"/>
  <c r="L3071" i="7" s="1"/>
  <c r="K3066" i="7"/>
  <c r="L3066" i="7" s="1"/>
  <c r="K3065" i="7"/>
  <c r="L3065" i="7" s="1"/>
  <c r="K3062" i="7"/>
  <c r="L3062" i="7" s="1"/>
  <c r="K2721" i="7"/>
  <c r="L2721" i="7" s="1"/>
  <c r="K2715" i="7"/>
  <c r="L2715" i="7" s="1"/>
  <c r="K2704" i="7"/>
  <c r="L2704" i="7" s="1"/>
  <c r="K2692" i="7"/>
  <c r="L2692" i="7" s="1"/>
  <c r="K2687" i="7"/>
  <c r="L2687" i="7" s="1"/>
  <c r="K2686" i="7"/>
  <c r="L2686" i="7" s="1"/>
  <c r="K2683" i="7"/>
  <c r="L2683" i="7" s="1"/>
  <c r="K2680" i="7"/>
  <c r="L2680" i="7" s="1"/>
  <c r="K2676" i="7"/>
  <c r="L2676" i="7" s="1"/>
  <c r="K2669" i="7"/>
  <c r="L2669" i="7" s="1"/>
  <c r="K2661" i="7"/>
  <c r="L2661" i="7" s="1"/>
  <c r="K2658" i="7"/>
  <c r="L2658" i="7" s="1"/>
  <c r="K2654" i="7"/>
  <c r="L2654" i="7" s="1"/>
  <c r="K2620" i="7"/>
  <c r="L2620" i="7" s="1"/>
  <c r="K2607" i="7"/>
  <c r="L2607" i="7" s="1"/>
  <c r="K2596" i="7"/>
  <c r="L2596" i="7" s="1"/>
  <c r="K2595" i="7"/>
  <c r="L2595" i="7" s="1"/>
  <c r="K2583" i="7"/>
  <c r="L2583" i="7" s="1"/>
  <c r="K2577" i="7"/>
  <c r="L2577" i="7" s="1"/>
  <c r="K2576" i="7"/>
  <c r="L2576" i="7" s="1"/>
  <c r="K2537" i="7"/>
  <c r="L2537" i="7" s="1"/>
  <c r="K2530" i="7"/>
  <c r="L2530" i="7" s="1"/>
  <c r="K2508" i="7"/>
  <c r="L2508" i="7" s="1"/>
  <c r="K2494" i="7"/>
  <c r="L2494" i="7" s="1"/>
  <c r="K2485" i="7"/>
  <c r="L2485" i="7" s="1"/>
  <c r="K2483" i="7"/>
  <c r="L2483" i="7" s="1"/>
  <c r="K2472" i="7"/>
  <c r="L2472" i="7" s="1"/>
  <c r="K2463" i="7"/>
  <c r="L2463" i="7" s="1"/>
  <c r="K2458" i="7"/>
  <c r="L2458" i="7" s="1"/>
  <c r="K2446" i="7"/>
  <c r="L2446" i="7" s="1"/>
  <c r="K2443" i="7"/>
  <c r="L2443" i="7" s="1"/>
  <c r="K2424" i="7"/>
  <c r="L2424" i="7" s="1"/>
  <c r="K2422" i="7"/>
  <c r="L2422" i="7" s="1"/>
  <c r="K2415" i="7"/>
  <c r="L2415" i="7" s="1"/>
  <c r="K2401" i="7"/>
  <c r="L2401" i="7" s="1"/>
  <c r="K2382" i="7"/>
  <c r="L2382" i="7" s="1"/>
  <c r="K2379" i="7"/>
  <c r="L2379" i="7" s="1"/>
  <c r="K2372" i="7"/>
  <c r="L2372" i="7" s="1"/>
  <c r="K2363" i="7"/>
  <c r="L2363" i="7" s="1"/>
  <c r="K2348" i="7"/>
  <c r="L2348" i="7" s="1"/>
  <c r="K2296" i="7"/>
  <c r="L2296" i="7" s="1"/>
  <c r="K2295" i="7"/>
  <c r="L2295" i="7" s="1"/>
  <c r="K2292" i="7"/>
  <c r="L2292" i="7" s="1"/>
  <c r="K2263" i="7"/>
  <c r="L2263" i="7" s="1"/>
  <c r="K2238" i="7"/>
  <c r="L2238" i="7" s="1"/>
  <c r="K2224" i="7"/>
  <c r="L2224" i="7" s="1"/>
  <c r="K2216" i="7"/>
  <c r="L2216" i="7" s="1"/>
  <c r="K2212" i="7"/>
  <c r="L2212" i="7" s="1"/>
  <c r="K2206" i="7"/>
  <c r="L2206" i="7" s="1"/>
  <c r="K2193" i="7"/>
  <c r="L2193" i="7" s="1"/>
  <c r="K2187" i="7"/>
  <c r="L2187" i="7" s="1"/>
  <c r="K2155" i="7"/>
  <c r="L2155" i="7" s="1"/>
  <c r="K2150" i="7"/>
  <c r="L2150" i="7" s="1"/>
  <c r="K2142" i="7"/>
  <c r="L2142" i="7" s="1"/>
  <c r="K2140" i="7"/>
  <c r="L2140" i="7" s="1"/>
  <c r="K2132" i="7"/>
  <c r="L2132" i="7" s="1"/>
  <c r="K2128" i="7"/>
  <c r="L2128" i="7" s="1"/>
  <c r="K2124" i="7"/>
  <c r="L2124" i="7" s="1"/>
  <c r="K2119" i="7"/>
  <c r="L2119" i="7" s="1"/>
  <c r="K2099" i="7"/>
  <c r="L2099" i="7" s="1"/>
  <c r="K2098" i="7"/>
  <c r="L2098" i="7" s="1"/>
  <c r="K2084" i="7"/>
  <c r="L2084" i="7" s="1"/>
  <c r="K2072" i="7"/>
  <c r="L2072" i="7" s="1"/>
  <c r="K2070" i="7"/>
  <c r="L2070" i="7" s="1"/>
  <c r="K2063" i="7"/>
  <c r="L2063" i="7" s="1"/>
  <c r="K2053" i="7"/>
  <c r="L2053" i="7" s="1"/>
  <c r="K2051" i="7"/>
  <c r="L2051" i="7" s="1"/>
  <c r="K2048" i="7"/>
  <c r="L2048" i="7" s="1"/>
  <c r="L2" i="7" l="1"/>
  <c r="I50" i="4"/>
  <c r="B4" i="10"/>
  <c r="B5" i="10" s="1"/>
  <c r="I36" i="4"/>
  <c r="L1711" i="7"/>
  <c r="I25" i="4"/>
  <c r="L631" i="7"/>
  <c r="I56" i="4"/>
  <c r="L618" i="7"/>
  <c r="I16" i="4"/>
  <c r="L600" i="7"/>
  <c r="I14" i="4"/>
  <c r="L543" i="7"/>
  <c r="I21" i="4"/>
  <c r="L488" i="7"/>
  <c r="I84" i="4"/>
  <c r="L481" i="7"/>
  <c r="I49" i="4"/>
  <c r="L425" i="7"/>
  <c r="I76" i="4"/>
  <c r="L372" i="7"/>
  <c r="I59" i="4"/>
  <c r="L370" i="7"/>
  <c r="I35" i="4"/>
  <c r="L346" i="7"/>
  <c r="I79" i="4"/>
  <c r="L336" i="7"/>
  <c r="I8" i="4"/>
  <c r="L329" i="7"/>
  <c r="I3" i="4"/>
  <c r="L302" i="7"/>
  <c r="I61" i="4"/>
  <c r="L291" i="7"/>
  <c r="I4" i="4"/>
  <c r="L278" i="7"/>
  <c r="I75" i="4"/>
  <c r="L270" i="7"/>
  <c r="I71" i="4"/>
  <c r="L256" i="7"/>
  <c r="I66" i="4"/>
  <c r="L255" i="7"/>
  <c r="I26" i="4"/>
  <c r="L254" i="7"/>
  <c r="I80" i="4"/>
  <c r="L253" i="7"/>
  <c r="I31" i="4"/>
  <c r="L225" i="7"/>
  <c r="I22" i="4"/>
  <c r="L223" i="7"/>
  <c r="I40" i="4"/>
  <c r="L209" i="7"/>
  <c r="I55" i="4"/>
  <c r="L206" i="7"/>
  <c r="I77" i="4"/>
  <c r="L203" i="7"/>
  <c r="I32" i="4"/>
  <c r="L199" i="7"/>
  <c r="I13" i="4"/>
  <c r="L196" i="7"/>
  <c r="I58" i="4"/>
  <c r="L167" i="7"/>
  <c r="I52" i="4"/>
  <c r="L159" i="7"/>
  <c r="I18" i="4"/>
  <c r="L144" i="7"/>
  <c r="I54" i="4"/>
  <c r="L138" i="7"/>
  <c r="I74" i="4"/>
  <c r="L137" i="7"/>
  <c r="I65" i="4"/>
  <c r="L135" i="7"/>
  <c r="I53" i="4"/>
  <c r="L130" i="7"/>
  <c r="I9" i="4"/>
  <c r="L128" i="7"/>
  <c r="I78" i="4"/>
  <c r="L114" i="7"/>
  <c r="I72" i="4"/>
  <c r="L107" i="7"/>
  <c r="I27" i="4"/>
  <c r="L105" i="7"/>
  <c r="I45" i="4"/>
  <c r="L99" i="7"/>
  <c r="I23" i="4"/>
  <c r="L96" i="7"/>
  <c r="I15" i="4"/>
  <c r="L95" i="7"/>
  <c r="I82" i="4"/>
  <c r="L83" i="7"/>
  <c r="I48" i="4"/>
  <c r="L80" i="7"/>
  <c r="I29" i="4"/>
  <c r="L79" i="7"/>
  <c r="I5" i="4"/>
  <c r="L78" i="7"/>
  <c r="I46" i="4"/>
  <c r="L73" i="7"/>
  <c r="I38" i="4"/>
  <c r="L72" i="7"/>
  <c r="I41" i="4"/>
  <c r="L70" i="7"/>
  <c r="I37" i="4"/>
  <c r="L65" i="7"/>
  <c r="I24" i="4"/>
  <c r="L63" i="7"/>
  <c r="I85" i="4"/>
  <c r="L61" i="7"/>
  <c r="I12" i="4"/>
  <c r="L60" i="7"/>
  <c r="I67" i="4"/>
  <c r="L58" i="7"/>
  <c r="I39" i="4"/>
  <c r="L56" i="7"/>
  <c r="I70" i="4"/>
  <c r="L54" i="7"/>
  <c r="I60" i="4"/>
  <c r="L50" i="7"/>
  <c r="I43" i="4"/>
  <c r="L49" i="7"/>
  <c r="I11" i="4"/>
  <c r="L48" i="7"/>
  <c r="I47" i="4"/>
  <c r="L47" i="7"/>
  <c r="I63" i="4"/>
  <c r="L44" i="7"/>
  <c r="I20" i="4"/>
  <c r="L42" i="7"/>
  <c r="I34" i="4"/>
  <c r="L41" i="7"/>
  <c r="I83" i="4"/>
  <c r="L38" i="7"/>
  <c r="I64" i="4"/>
  <c r="L37" i="7"/>
  <c r="I7" i="4"/>
  <c r="L36" i="7"/>
  <c r="I6" i="4"/>
  <c r="L30" i="7"/>
  <c r="I30" i="4"/>
  <c r="L28" i="7"/>
  <c r="I51" i="4"/>
  <c r="L27" i="7"/>
  <c r="I73" i="4"/>
  <c r="L24" i="7"/>
  <c r="I81" i="4"/>
  <c r="L22" i="7"/>
  <c r="I42" i="4"/>
  <c r="L20" i="7"/>
  <c r="I28" i="4"/>
  <c r="L18" i="7"/>
  <c r="I57" i="4"/>
  <c r="L17" i="7"/>
  <c r="I19" i="4"/>
  <c r="L15" i="7"/>
  <c r="I86" i="4"/>
  <c r="L13" i="7"/>
  <c r="I69" i="4"/>
  <c r="L11" i="7"/>
  <c r="I68" i="4"/>
  <c r="L9" i="7"/>
  <c r="I17" i="4"/>
  <c r="L8" i="7"/>
  <c r="I62" i="4"/>
  <c r="L7" i="7"/>
  <c r="I33" i="4"/>
  <c r="L6" i="7"/>
  <c r="I44" i="4"/>
  <c r="L5" i="7"/>
  <c r="I2" i="4"/>
  <c r="L4" i="7"/>
  <c r="I10" i="4"/>
  <c r="L3" i="7"/>
</calcChain>
</file>

<file path=xl/sharedStrings.xml><?xml version="1.0" encoding="utf-8"?>
<sst xmlns="http://schemas.openxmlformats.org/spreadsheetml/2006/main" count="5292" uniqueCount="747">
  <si>
    <t>E-commerce BI Dashboard — Stage 1 Dataset</t>
  </si>
  <si>
    <t>Coverage</t>
  </si>
  <si>
    <t>18 months of order data: Apr 2024 – Sep 2025</t>
  </si>
  <si>
    <t>Orders</t>
  </si>
  <si>
    <t>3,000 orders / 4,583 order lines</t>
  </si>
  <si>
    <t>Customers</t>
  </si>
  <si>
    <t>900 customers across 3 segments (Consumer, Corporate, SMB) and 5 regions</t>
  </si>
  <si>
    <t>Products</t>
  </si>
  <si>
    <t>85 products across 8 categories</t>
  </si>
  <si>
    <t>Returns</t>
  </si>
  <si>
    <t>247 returns (~5.4% of order lines) — rates vary by category (Apparel &amp; Electronics highest)</t>
  </si>
  <si>
    <t>Delivery</t>
  </si>
  <si>
    <t>Each order has a ship date, delivery date, and status (Delivered / Delayed / Cancelled)</t>
  </si>
  <si>
    <t>Design pattern</t>
  </si>
  <si>
    <t>Relational: tables link via ID columns (CustomerID, ProductID, RegionID, CategoryID, OrderID, OrderLineID) — mirrors a real e-commerce database</t>
  </si>
  <si>
    <t>Note on realism</t>
  </si>
  <si>
    <t>Data is synthetically generated with seasonality (festive spike in Oct–Nov), a mild growth trend, and Pareto-style product popularity, so KPIs and trends behave like a real business dataset.</t>
  </si>
  <si>
    <t>Next stage</t>
  </si>
  <si>
    <t>Table Relationships</t>
  </si>
  <si>
    <t>Orders.CustomerID  -&gt;  Customers.CustomerID</t>
  </si>
  <si>
    <t>Orders.RegionID    -&gt;  Regions.RegionID</t>
  </si>
  <si>
    <t>Customers.RegionID -&gt;  Regions.RegionID</t>
  </si>
  <si>
    <t>Sales.OrderID      -&gt;  Orders.OrderID</t>
  </si>
  <si>
    <t>Sales.ProductID    -&gt;  Products.ProductID</t>
  </si>
  <si>
    <t>Products.CategoryID -&gt; Categories.CategoryID</t>
  </si>
  <si>
    <t>Delivery.OrderID   -&gt;  Orders.OrderID</t>
  </si>
  <si>
    <t>Returns.OrderLineID -&gt; Sales.OrderLineID</t>
  </si>
  <si>
    <t>CategoryID</t>
  </si>
  <si>
    <t>CategoryName</t>
  </si>
  <si>
    <t>Electronics</t>
  </si>
  <si>
    <t>Apparel</t>
  </si>
  <si>
    <t>Home &amp; Kitchen</t>
  </si>
  <si>
    <t>Beauty &amp; Personal Care</t>
  </si>
  <si>
    <t>Sports &amp; Outdoors</t>
  </si>
  <si>
    <t>Books &amp; Stationery</t>
  </si>
  <si>
    <t>Toys &amp; Games</t>
  </si>
  <si>
    <t>Grocery</t>
  </si>
  <si>
    <t>RegionID</t>
  </si>
  <si>
    <t>RegionName</t>
  </si>
  <si>
    <t>Country</t>
  </si>
  <si>
    <t>North</t>
  </si>
  <si>
    <t>India</t>
  </si>
  <si>
    <t>South</t>
  </si>
  <si>
    <t>East</t>
  </si>
  <si>
    <t>West</t>
  </si>
  <si>
    <t>Central</t>
  </si>
  <si>
    <t>ProductID</t>
  </si>
  <si>
    <t>ProductName</t>
  </si>
  <si>
    <t>Cost</t>
  </si>
  <si>
    <t>ListPrice</t>
  </si>
  <si>
    <t>TotalUnitsSold</t>
  </si>
  <si>
    <t>TotalRevenue</t>
  </si>
  <si>
    <t>TotalProfit</t>
  </si>
  <si>
    <t>ReturnCount</t>
  </si>
  <si>
    <t>Wireless Earbuds</t>
  </si>
  <si>
    <t>Bluetooth Speaker</t>
  </si>
  <si>
    <t>Smartwatch</t>
  </si>
  <si>
    <t>Power Bank 10000mAh</t>
  </si>
  <si>
    <t>USB-C Charger</t>
  </si>
  <si>
    <t>Laptop Stand</t>
  </si>
  <si>
    <t>Wireless Mouse</t>
  </si>
  <si>
    <t>Mechanical Keyboard</t>
  </si>
  <si>
    <t>Webcam HD</t>
  </si>
  <si>
    <t>Phone Case</t>
  </si>
  <si>
    <t>Screen Protector</t>
  </si>
  <si>
    <t>Portable SSD 500GB</t>
  </si>
  <si>
    <t>Smart Bulb</t>
  </si>
  <si>
    <t>Action Camera</t>
  </si>
  <si>
    <t>Gaming Headset</t>
  </si>
  <si>
    <t>Men's Cotton T-Shirt</t>
  </si>
  <si>
    <t>Women's Kurti</t>
  </si>
  <si>
    <t>Denim Jeans</t>
  </si>
  <si>
    <t>Running Shorts</t>
  </si>
  <si>
    <t>Winter Jacket</t>
  </si>
  <si>
    <t>Formal Shirt</t>
  </si>
  <si>
    <t>Yoga Pants</t>
  </si>
  <si>
    <t>Hooded Sweatshirt</t>
  </si>
  <si>
    <t>Cotton Socks (3-pack)</t>
  </si>
  <si>
    <t>Leather Belt</t>
  </si>
  <si>
    <t>Non-stick Frying Pan</t>
  </si>
  <si>
    <t>Stainless Steel Bottle</t>
  </si>
  <si>
    <t>Ceramic Dinner Set</t>
  </si>
  <si>
    <t>Electric Kettle</t>
  </si>
  <si>
    <t>Storage Containers Set</t>
  </si>
  <si>
    <t>Bed Sheet Set</t>
  </si>
  <si>
    <t>Table Lamp</t>
  </si>
  <si>
    <t>Kitchen Knife Set</t>
  </si>
  <si>
    <t>Wall Clock</t>
  </si>
  <si>
    <t>Bath Towel Set</t>
  </si>
  <si>
    <t>Face Wash</t>
  </si>
  <si>
    <t>Moisturizer Cream</t>
  </si>
  <si>
    <t>Sunscreen SPF50</t>
  </si>
  <si>
    <t>Shampoo 400ml</t>
  </si>
  <si>
    <t>Hair Dryer</t>
  </si>
  <si>
    <t>Lipstick</t>
  </si>
  <si>
    <t>Electric Trimmer</t>
  </si>
  <si>
    <t>Perfume 100ml</t>
  </si>
  <si>
    <t>Face Mask Pack</t>
  </si>
  <si>
    <t>Body Lotion</t>
  </si>
  <si>
    <t>Yoga Mat</t>
  </si>
  <si>
    <t>Adjustable Dumbbells</t>
  </si>
  <si>
    <t>Cricket Bat</t>
  </si>
  <si>
    <t>Football</t>
  </si>
  <si>
    <t>Cycling Helmet</t>
  </si>
  <si>
    <t>Resistance Bands Set</t>
  </si>
  <si>
    <t>Running Shoes</t>
  </si>
  <si>
    <t>Water Bottle Sipper</t>
  </si>
  <si>
    <t>Badminton Racket</t>
  </si>
  <si>
    <t>Skipping Rope</t>
  </si>
  <si>
    <t>Notebook Set (5-pack)</t>
  </si>
  <si>
    <t>Gel Pens (10-pack)</t>
  </si>
  <si>
    <t>Fiction Novel</t>
  </si>
  <si>
    <t>Desk Organizer</t>
  </si>
  <si>
    <t>Sketch Book</t>
  </si>
  <si>
    <t>Highlighter Set</t>
  </si>
  <si>
    <t>Planner Diary</t>
  </si>
  <si>
    <t>Whiteboard Markers</t>
  </si>
  <si>
    <t>Backpack</t>
  </si>
  <si>
    <t>Calculator</t>
  </si>
  <si>
    <t>Building Blocks Set</t>
  </si>
  <si>
    <t>Remote Control Car</t>
  </si>
  <si>
    <t>Puzzle 1000pc</t>
  </si>
  <si>
    <t>Board Game</t>
  </si>
  <si>
    <t>Soft Plush Toy</t>
  </si>
  <si>
    <t>Art &amp; Craft Kit</t>
  </si>
  <si>
    <t>Action Figure</t>
  </si>
  <si>
    <t>Educational Tablet Toy</t>
  </si>
  <si>
    <t>Card Game Set</t>
  </si>
  <si>
    <t>Building Bricks</t>
  </si>
  <si>
    <t>Basmati Rice 5kg</t>
  </si>
  <si>
    <t>Cold Pressed Oil 1L</t>
  </si>
  <si>
    <t>Green Tea Box</t>
  </si>
  <si>
    <t>Almonds 500g</t>
  </si>
  <si>
    <t>Honey 250g</t>
  </si>
  <si>
    <t>Protein Bar (Pack of 6)</t>
  </si>
  <si>
    <t>Instant Noodles (Pack)</t>
  </si>
  <si>
    <t>Coffee Powder 200g</t>
  </si>
  <si>
    <t>Cereal Box</t>
  </si>
  <si>
    <t>Spice Combo Pack</t>
  </si>
  <si>
    <t>CustomerID</t>
  </si>
  <si>
    <t>CustomerName</t>
  </si>
  <si>
    <t>Segment</t>
  </si>
  <si>
    <t>JoinDate</t>
  </si>
  <si>
    <t>Lakshmi Joshi</t>
  </si>
  <si>
    <t>Consumer</t>
  </si>
  <si>
    <t>Saanvi Reddy</t>
  </si>
  <si>
    <t>Deepa Malhotra</t>
  </si>
  <si>
    <t>Reyansh Verma</t>
  </si>
  <si>
    <t>Pari Gupta</t>
  </si>
  <si>
    <t>Deepa Patel</t>
  </si>
  <si>
    <t>Kavya Mehta</t>
  </si>
  <si>
    <t>Sai Menon</t>
  </si>
  <si>
    <t>Aadhya Kapoor</t>
  </si>
  <si>
    <t>SMB</t>
  </si>
  <si>
    <t>Aarav Kapoor</t>
  </si>
  <si>
    <t>Deepa Mehta</t>
  </si>
  <si>
    <t>Corporate</t>
  </si>
  <si>
    <t>Saanvi Rao</t>
  </si>
  <si>
    <t>Meera Verma</t>
  </si>
  <si>
    <t>Vikram Pillai</t>
  </si>
  <si>
    <t>Vihaan Bose</t>
  </si>
  <si>
    <t>Nisha Iyer</t>
  </si>
  <si>
    <t>Ayaan Joshi</t>
  </si>
  <si>
    <t>Ravi Iyer</t>
  </si>
  <si>
    <t>Divya Krishnan</t>
  </si>
  <si>
    <t>Rohan Menon</t>
  </si>
  <si>
    <t>Riya Chatterjee</t>
  </si>
  <si>
    <t>Manoj Shetty</t>
  </si>
  <si>
    <t>Meera Gupta</t>
  </si>
  <si>
    <t>Arjun Menon</t>
  </si>
  <si>
    <t>Meera Rao</t>
  </si>
  <si>
    <t>Arun Rao</t>
  </si>
  <si>
    <t>Anika Reddy</t>
  </si>
  <si>
    <t>Navya Rao</t>
  </si>
  <si>
    <t>Anika Bose</t>
  </si>
  <si>
    <t>Deepa Singh</t>
  </si>
  <si>
    <t>Krishna Singh</t>
  </si>
  <si>
    <t>Ishaan Mehta</t>
  </si>
  <si>
    <t>Arun Nair</t>
  </si>
  <si>
    <t>Priya Verma</t>
  </si>
  <si>
    <t>Pari Reddy</t>
  </si>
  <si>
    <t>Ravi Nair</t>
  </si>
  <si>
    <t>Diya Malhotra</t>
  </si>
  <si>
    <t>Pari Singh</t>
  </si>
  <si>
    <t>Aditya Pillai</t>
  </si>
  <si>
    <t>Riya Menon</t>
  </si>
  <si>
    <t>Karthik Singh</t>
  </si>
  <si>
    <t>Sanjay Kapoor</t>
  </si>
  <si>
    <t>Vivaan Reddy</t>
  </si>
  <si>
    <t>Vikram Singh</t>
  </si>
  <si>
    <t>Sneha Krishnan</t>
  </si>
  <si>
    <t>Neha Joshi</t>
  </si>
  <si>
    <t>Deepa Sharma</t>
  </si>
  <si>
    <t>Saanvi Das</t>
  </si>
  <si>
    <t>Rohan Reddy</t>
  </si>
  <si>
    <t>Riya Malhotra</t>
  </si>
  <si>
    <t>Krishna Gupta</t>
  </si>
  <si>
    <t>Diya Shetty</t>
  </si>
  <si>
    <t>Aarav Rao</t>
  </si>
  <si>
    <t>Nisha Krishnan</t>
  </si>
  <si>
    <t>Aadhya Bose</t>
  </si>
  <si>
    <t>Sai Rao</t>
  </si>
  <si>
    <t>Ishaan Sharma</t>
  </si>
  <si>
    <t>Arjun Chatterjee</t>
  </si>
  <si>
    <t>Neha Pillai</t>
  </si>
  <si>
    <t>Aarav Reddy</t>
  </si>
  <si>
    <t>Divya Chatterjee</t>
  </si>
  <si>
    <t>Manoj Nair</t>
  </si>
  <si>
    <t>Sanjay Malhotra</t>
  </si>
  <si>
    <t>Ananya Pillai</t>
  </si>
  <si>
    <t>Navya Bose</t>
  </si>
  <si>
    <t>Kavya Iyer</t>
  </si>
  <si>
    <t>Karthik Krishnan</t>
  </si>
  <si>
    <t>Ishaan Menon</t>
  </si>
  <si>
    <t>Aadhya Iyer</t>
  </si>
  <si>
    <t>Manoj Malhotra</t>
  </si>
  <si>
    <t>Vikram Sharma</t>
  </si>
  <si>
    <t>Pooja Sharma</t>
  </si>
  <si>
    <t>Neha Malhotra</t>
  </si>
  <si>
    <t>Myra Pillai</t>
  </si>
  <si>
    <t>Vivaan Kapoor</t>
  </si>
  <si>
    <t>Ananya Chatterjee</t>
  </si>
  <si>
    <t>Deepa Nair</t>
  </si>
  <si>
    <t>Anika Kapoor</t>
  </si>
  <si>
    <t>Karthik Kapoor</t>
  </si>
  <si>
    <t>Sai Pillai</t>
  </si>
  <si>
    <t>Sneha Menon</t>
  </si>
  <si>
    <t>Vivaan Menon</t>
  </si>
  <si>
    <t>Aadhya Chatterjee</t>
  </si>
  <si>
    <t>Nisha Shetty</t>
  </si>
  <si>
    <t>Riya Reddy</t>
  </si>
  <si>
    <t>Neha Kapoor</t>
  </si>
  <si>
    <t>Vikram Menon</t>
  </si>
  <si>
    <t>Nisha Reddy</t>
  </si>
  <si>
    <t>Sneha Mehta</t>
  </si>
  <si>
    <t>Sanjay Krishnan</t>
  </si>
  <si>
    <t>Reyansh Malhotra</t>
  </si>
  <si>
    <t>Ishaan Malhotra</t>
  </si>
  <si>
    <t>Navya Shetty</t>
  </si>
  <si>
    <t>Kavya Menon</t>
  </si>
  <si>
    <t>Neha Krishnan</t>
  </si>
  <si>
    <t>Rahul Gupta</t>
  </si>
  <si>
    <t>Aarav Bose</t>
  </si>
  <si>
    <t>Suresh Pillai</t>
  </si>
  <si>
    <t>Pooja Pillai</t>
  </si>
  <si>
    <t>Kiara Menon</t>
  </si>
  <si>
    <t>Vikram Das</t>
  </si>
  <si>
    <t>Riya Singh</t>
  </si>
  <si>
    <t>Ayaan Mehta</t>
  </si>
  <si>
    <t>Aadhya Pillai</t>
  </si>
  <si>
    <t>Divya Shetty</t>
  </si>
  <si>
    <t>Meera Nair</t>
  </si>
  <si>
    <t>Kiara Nair</t>
  </si>
  <si>
    <t>Aarav Joshi</t>
  </si>
  <si>
    <t>Karthik Patel</t>
  </si>
  <si>
    <t>Ayaan Iyer</t>
  </si>
  <si>
    <t>Vihaan Nair</t>
  </si>
  <si>
    <t>Kavya Chatterjee</t>
  </si>
  <si>
    <t>Riya Joshi</t>
  </si>
  <si>
    <t>Reyansh Gupta</t>
  </si>
  <si>
    <t>Sai Patel</t>
  </si>
  <si>
    <t>Ananya Sharma</t>
  </si>
  <si>
    <t>Kiara Verma</t>
  </si>
  <si>
    <t>Manoj Iyer</t>
  </si>
  <si>
    <t>Vikram Gupta</t>
  </si>
  <si>
    <t>Ishaan Singh</t>
  </si>
  <si>
    <t>Ananya Rao</t>
  </si>
  <si>
    <t>Kavya Reddy</t>
  </si>
  <si>
    <t>Amit Singh</t>
  </si>
  <si>
    <t>Sai Shetty</t>
  </si>
  <si>
    <t>Rohan Shetty</t>
  </si>
  <si>
    <t>Aditya Patel</t>
  </si>
  <si>
    <t>Diya Joshi</t>
  </si>
  <si>
    <t>Pooja Das</t>
  </si>
  <si>
    <t>Reyansh Patel</t>
  </si>
  <si>
    <t>Amit Mehta</t>
  </si>
  <si>
    <t>Anika Krishnan</t>
  </si>
  <si>
    <t>Aarav Mehta</t>
  </si>
  <si>
    <t>Divya Das</t>
  </si>
  <si>
    <t>Kavya Verma</t>
  </si>
  <si>
    <t>Kiara Chatterjee</t>
  </si>
  <si>
    <t>Vivaan Shetty</t>
  </si>
  <si>
    <t>Arun Sharma</t>
  </si>
  <si>
    <t>Ayaan Chatterjee</t>
  </si>
  <si>
    <t>Kiara Bose</t>
  </si>
  <si>
    <t>Pooja Menon</t>
  </si>
  <si>
    <t>Saanvi Shetty</t>
  </si>
  <si>
    <t>Navya Malhotra</t>
  </si>
  <si>
    <t>Rahul Nair</t>
  </si>
  <si>
    <t>Karthik Mehta</t>
  </si>
  <si>
    <t>Rohan Gupta</t>
  </si>
  <si>
    <t>Neha Menon</t>
  </si>
  <si>
    <t>Rohan Pillai</t>
  </si>
  <si>
    <t>Ishaan Pillai</t>
  </si>
  <si>
    <t>Vikram Krishnan</t>
  </si>
  <si>
    <t>Ishaan Iyer</t>
  </si>
  <si>
    <t>Ravi Kapoor</t>
  </si>
  <si>
    <t>Meera Kapoor</t>
  </si>
  <si>
    <t>Aditya Shetty</t>
  </si>
  <si>
    <t>Sai Malhotra</t>
  </si>
  <si>
    <t>Vihaan Rao</t>
  </si>
  <si>
    <t>Pari Bose</t>
  </si>
  <si>
    <t>Diya Iyer</t>
  </si>
  <si>
    <t>Pari Pillai</t>
  </si>
  <si>
    <t>Manoj Singh</t>
  </si>
  <si>
    <t>Kiara Mehta</t>
  </si>
  <si>
    <t>Vikram Rao</t>
  </si>
  <si>
    <t>Anika Chatterjee</t>
  </si>
  <si>
    <t>Pooja Reddy</t>
  </si>
  <si>
    <t>Lakshmi Rao</t>
  </si>
  <si>
    <t>Rahul Rao</t>
  </si>
  <si>
    <t>Krishna Reddy</t>
  </si>
  <si>
    <t>Kiara Krishnan</t>
  </si>
  <si>
    <t>Krishna Mehta</t>
  </si>
  <si>
    <t>Sanjay Singh</t>
  </si>
  <si>
    <t>Priya Iyer</t>
  </si>
  <si>
    <t>Meera Reddy</t>
  </si>
  <si>
    <t>Neha Das</t>
  </si>
  <si>
    <t>Ravi Menon</t>
  </si>
  <si>
    <t>Riya Pillai</t>
  </si>
  <si>
    <t>Krishna Kapoor</t>
  </si>
  <si>
    <t>Vikram Nair</t>
  </si>
  <si>
    <t>Ravi Malhotra</t>
  </si>
  <si>
    <t>Priya Gupta</t>
  </si>
  <si>
    <t>Reyansh Das</t>
  </si>
  <si>
    <t>Sai Gupta</t>
  </si>
  <si>
    <t>Vihaan Krishnan</t>
  </si>
  <si>
    <t>Ishaan Shetty</t>
  </si>
  <si>
    <t>Meera Singh</t>
  </si>
  <si>
    <t>Vivaan Nair</t>
  </si>
  <si>
    <t>Rohan Sharma</t>
  </si>
  <si>
    <t>Suresh Bose</t>
  </si>
  <si>
    <t>Kavya Das</t>
  </si>
  <si>
    <t>Sanjay Menon</t>
  </si>
  <si>
    <t>Divya Rao</t>
  </si>
  <si>
    <t>Pooja Kapoor</t>
  </si>
  <si>
    <t>Vikram Mehta</t>
  </si>
  <si>
    <t>Reyansh Reddy</t>
  </si>
  <si>
    <t>Aadhya Malhotra</t>
  </si>
  <si>
    <t>Karthik Chatterjee</t>
  </si>
  <si>
    <t>Deepa Krishnan</t>
  </si>
  <si>
    <t>Pooja Iyer</t>
  </si>
  <si>
    <t>Deepa Reddy</t>
  </si>
  <si>
    <t>Arun Verma</t>
  </si>
  <si>
    <t>Karthik Reddy</t>
  </si>
  <si>
    <t>Lakshmi Bose</t>
  </si>
  <si>
    <t>Navya Joshi</t>
  </si>
  <si>
    <t>Ravi Shetty</t>
  </si>
  <si>
    <t>Nisha Singh</t>
  </si>
  <si>
    <t>Riya Krishnan</t>
  </si>
  <si>
    <t>Lakshmi Kapoor</t>
  </si>
  <si>
    <t>Divya Gupta</t>
  </si>
  <si>
    <t>Ananya Das</t>
  </si>
  <si>
    <t>Ravi Verma</t>
  </si>
  <si>
    <t>Deepa Pillai</t>
  </si>
  <si>
    <t>Kiara Joshi</t>
  </si>
  <si>
    <t>Myra Kapoor</t>
  </si>
  <si>
    <t>Aadhya Rao</t>
  </si>
  <si>
    <t>Anika Rao</t>
  </si>
  <si>
    <t>Myra Bose</t>
  </si>
  <si>
    <t>Amit Verma</t>
  </si>
  <si>
    <t>Rohan Joshi</t>
  </si>
  <si>
    <t>Suresh Rao</t>
  </si>
  <si>
    <t>Ananya Shetty</t>
  </si>
  <si>
    <t>Divya Iyer</t>
  </si>
  <si>
    <t>Karthik Menon</t>
  </si>
  <si>
    <t>Sanjay Reddy</t>
  </si>
  <si>
    <t>Sneha Nair</t>
  </si>
  <si>
    <t>Saanvi Patel</t>
  </si>
  <si>
    <t>Rahul Chatterjee</t>
  </si>
  <si>
    <t>Lakshmi Shetty</t>
  </si>
  <si>
    <t>Vikram Verma</t>
  </si>
  <si>
    <t>Manoj Chatterjee</t>
  </si>
  <si>
    <t>Arjun Iyer</t>
  </si>
  <si>
    <t>Manoj Joshi</t>
  </si>
  <si>
    <t>Lakshmi Gupta</t>
  </si>
  <si>
    <t>Ishaan Verma</t>
  </si>
  <si>
    <t>Sai Bose</t>
  </si>
  <si>
    <t>Priya Das</t>
  </si>
  <si>
    <t>Karthik Shetty</t>
  </si>
  <si>
    <t>Anika Shetty</t>
  </si>
  <si>
    <t>Amit Nair</t>
  </si>
  <si>
    <t>Arun Kapoor</t>
  </si>
  <si>
    <t>Priya Sharma</t>
  </si>
  <si>
    <t>Karthik Pillai</t>
  </si>
  <si>
    <t>Arjun Rao</t>
  </si>
  <si>
    <t>Meera Bose</t>
  </si>
  <si>
    <t>Ravi Rao</t>
  </si>
  <si>
    <t>Meera Menon</t>
  </si>
  <si>
    <t>Priya Joshi</t>
  </si>
  <si>
    <t>Kiara Kapoor</t>
  </si>
  <si>
    <t>Divya Reddy</t>
  </si>
  <si>
    <t>Kavya Bose</t>
  </si>
  <si>
    <t>Myra Chatterjee</t>
  </si>
  <si>
    <t>Vihaan Kapoor</t>
  </si>
  <si>
    <t>Sai Das</t>
  </si>
  <si>
    <t>Karthik Nair</t>
  </si>
  <si>
    <t>Krishna Pillai</t>
  </si>
  <si>
    <t>Vivaan Singh</t>
  </si>
  <si>
    <t>Nisha Bose</t>
  </si>
  <si>
    <t>Ravi Chatterjee</t>
  </si>
  <si>
    <t>Meera Sharma</t>
  </si>
  <si>
    <t>Ishaan Rao</t>
  </si>
  <si>
    <t>Pari Joshi</t>
  </si>
  <si>
    <t>Sanjay Mehta</t>
  </si>
  <si>
    <t>Arjun Das</t>
  </si>
  <si>
    <t>Pooja Patel</t>
  </si>
  <si>
    <t>Manoj Verma</t>
  </si>
  <si>
    <t>Aditya Krishnan</t>
  </si>
  <si>
    <t>Meera Pillai</t>
  </si>
  <si>
    <t>Sneha Verma</t>
  </si>
  <si>
    <t>Ayaan Das</t>
  </si>
  <si>
    <t>Kavya Kapoor</t>
  </si>
  <si>
    <t>Rahul Das</t>
  </si>
  <si>
    <t>Kiara Rao</t>
  </si>
  <si>
    <t>Amit Das</t>
  </si>
  <si>
    <t>Krishna Iyer</t>
  </si>
  <si>
    <t>Krishna Bose</t>
  </si>
  <si>
    <t>Navya Menon</t>
  </si>
  <si>
    <t>Diya Pillai</t>
  </si>
  <si>
    <t>Anika Singh</t>
  </si>
  <si>
    <t>Kiara Pillai</t>
  </si>
  <si>
    <t>Kavya Patel</t>
  </si>
  <si>
    <t>Rohan Das</t>
  </si>
  <si>
    <t>Priya Chatterjee</t>
  </si>
  <si>
    <t>Pooja Bose</t>
  </si>
  <si>
    <t>Arjun Nair</t>
  </si>
  <si>
    <t>Manoj Bose</t>
  </si>
  <si>
    <t>Vikram Patel</t>
  </si>
  <si>
    <t>Sanjay Verma</t>
  </si>
  <si>
    <t>Riya Patel</t>
  </si>
  <si>
    <t>Arun Singh</t>
  </si>
  <si>
    <t>Meera Iyer</t>
  </si>
  <si>
    <t>Vivaan Iyer</t>
  </si>
  <si>
    <t>Aadhya Joshi</t>
  </si>
  <si>
    <t>Pari Kapoor</t>
  </si>
  <si>
    <t>Vihaan Patel</t>
  </si>
  <si>
    <t>Aadhya Krishnan</t>
  </si>
  <si>
    <t>Priya Bose</t>
  </si>
  <si>
    <t>Manoj Reddy</t>
  </si>
  <si>
    <t>Suresh Menon</t>
  </si>
  <si>
    <t>Lakshmi Krishnan</t>
  </si>
  <si>
    <t>Sanjay Chatterjee</t>
  </si>
  <si>
    <t>Anika Das</t>
  </si>
  <si>
    <t>Ravi Reddy</t>
  </si>
  <si>
    <t>Priya Krishnan</t>
  </si>
  <si>
    <t>Ishaan Gupta</t>
  </si>
  <si>
    <t>Aditya Verma</t>
  </si>
  <si>
    <t>Rahul Joshi</t>
  </si>
  <si>
    <t>Myra Verma</t>
  </si>
  <si>
    <t>Lakshmi Reddy</t>
  </si>
  <si>
    <t>Suresh Nair</t>
  </si>
  <si>
    <t>Sanjay Shetty</t>
  </si>
  <si>
    <t>Meera Krishnan</t>
  </si>
  <si>
    <t>Pooja Gupta</t>
  </si>
  <si>
    <t>Kiara Gupta</t>
  </si>
  <si>
    <t>Arun Patel</t>
  </si>
  <si>
    <t>Sai Joshi</t>
  </si>
  <si>
    <t>Suresh Patel</t>
  </si>
  <si>
    <t>Rahul Patel</t>
  </si>
  <si>
    <t>Anika Patel</t>
  </si>
  <si>
    <t>Priya Menon</t>
  </si>
  <si>
    <t>Ishaan Chatterjee</t>
  </si>
  <si>
    <t>Suresh Mehta</t>
  </si>
  <si>
    <t>Aadhya Menon</t>
  </si>
  <si>
    <t>Saanvi Joshi</t>
  </si>
  <si>
    <t>Vihaan Chatterjee</t>
  </si>
  <si>
    <t>Lakshmi Verma</t>
  </si>
  <si>
    <t>Arjun Mehta</t>
  </si>
  <si>
    <t>Aditya Rao</t>
  </si>
  <si>
    <t>Suresh Das</t>
  </si>
  <si>
    <t>Sneha Reddy</t>
  </si>
  <si>
    <t>Divya Nair</t>
  </si>
  <si>
    <t>Vivaan Rao</t>
  </si>
  <si>
    <t>Suresh Shetty</t>
  </si>
  <si>
    <t>Nisha Verma</t>
  </si>
  <si>
    <t>Sanjay Rao</t>
  </si>
  <si>
    <t>Riya Nair</t>
  </si>
  <si>
    <t>Neha Bose</t>
  </si>
  <si>
    <t>Pari Menon</t>
  </si>
  <si>
    <t>Vihaan Mehta</t>
  </si>
  <si>
    <t>Karthik Iyer</t>
  </si>
  <si>
    <t>Riya Sharma</t>
  </si>
  <si>
    <t>Ayaan Pillai</t>
  </si>
  <si>
    <t>Reyansh Pillai</t>
  </si>
  <si>
    <t>Vihaan Sharma</t>
  </si>
  <si>
    <t>Vihaan Shetty</t>
  </si>
  <si>
    <t>Rahul Sharma</t>
  </si>
  <si>
    <t>Aarav Sharma</t>
  </si>
  <si>
    <t>Kiara Sharma</t>
  </si>
  <si>
    <t>Ravi Bose</t>
  </si>
  <si>
    <t>Amit Iyer</t>
  </si>
  <si>
    <t>Lakshmi Menon</t>
  </si>
  <si>
    <t>Sai Verma</t>
  </si>
  <si>
    <t>Arun Pillai</t>
  </si>
  <si>
    <t>Ananya Iyer</t>
  </si>
  <si>
    <t>Karthik Joshi</t>
  </si>
  <si>
    <t>Aditya Menon</t>
  </si>
  <si>
    <t>Navya Verma</t>
  </si>
  <si>
    <t>Myra Das</t>
  </si>
  <si>
    <t>Navya Nair</t>
  </si>
  <si>
    <t>Arun Bose</t>
  </si>
  <si>
    <t>Neha Sharma</t>
  </si>
  <si>
    <t>Arun Menon</t>
  </si>
  <si>
    <t>Neha Patel</t>
  </si>
  <si>
    <t>Anika Menon</t>
  </si>
  <si>
    <t>Ravi Gupta</t>
  </si>
  <si>
    <t>Rohan Patel</t>
  </si>
  <si>
    <t>Navya Kapoor</t>
  </si>
  <si>
    <t>Manoj Gupta</t>
  </si>
  <si>
    <t>Arjun Malhotra</t>
  </si>
  <si>
    <t>Deepa Kapoor</t>
  </si>
  <si>
    <t>Vikram Kapoor</t>
  </si>
  <si>
    <t>Aditya Das</t>
  </si>
  <si>
    <t>Sai Reddy</t>
  </si>
  <si>
    <t>Karthik Malhotra</t>
  </si>
  <si>
    <t>Vikram Bose</t>
  </si>
  <si>
    <t>Reyansh Rao</t>
  </si>
  <si>
    <t>Ishaan Das</t>
  </si>
  <si>
    <t>Divya Pillai</t>
  </si>
  <si>
    <t>Kavya Krishnan</t>
  </si>
  <si>
    <t>Ayaan Sharma</t>
  </si>
  <si>
    <t>Ananya Menon</t>
  </si>
  <si>
    <t>Amit Patel</t>
  </si>
  <si>
    <t>Navya Iyer</t>
  </si>
  <si>
    <t>Rahul Bose</t>
  </si>
  <si>
    <t>Neha Shetty</t>
  </si>
  <si>
    <t>Sneha Chatterjee</t>
  </si>
  <si>
    <t>Vikram Iyer</t>
  </si>
  <si>
    <t>Pari Rao</t>
  </si>
  <si>
    <t>Ishaan Bose</t>
  </si>
  <si>
    <t>Meera Patel</t>
  </si>
  <si>
    <t>Krishna Patel</t>
  </si>
  <si>
    <t>Vihaan Das</t>
  </si>
  <si>
    <t>Saanvi Kapoor</t>
  </si>
  <si>
    <t>Rahul Malhotra</t>
  </si>
  <si>
    <t>Kavya Pillai</t>
  </si>
  <si>
    <t>Myra Rao</t>
  </si>
  <si>
    <t>Kiara Patel</t>
  </si>
  <si>
    <t>Rahul Mehta</t>
  </si>
  <si>
    <t>Navya Mehta</t>
  </si>
  <si>
    <t>Aditya Chatterjee</t>
  </si>
  <si>
    <t>Ayaan Menon</t>
  </si>
  <si>
    <t>Sneha Shetty</t>
  </si>
  <si>
    <t>Rohan Rao</t>
  </si>
  <si>
    <t>Reyansh Nair</t>
  </si>
  <si>
    <t>Ishaan Krishnan</t>
  </si>
  <si>
    <t>Ishaan Joshi</t>
  </si>
  <si>
    <t>Rahul Krishnan</t>
  </si>
  <si>
    <t>Manoj Das</t>
  </si>
  <si>
    <t>Lakshmi Pillai</t>
  </si>
  <si>
    <t>Reyansh Chatterjee</t>
  </si>
  <si>
    <t>Manoj Sharma</t>
  </si>
  <si>
    <t>Krishna Rao</t>
  </si>
  <si>
    <t>Priya Singh</t>
  </si>
  <si>
    <t>Amit Rao</t>
  </si>
  <si>
    <t>Krishna Joshi</t>
  </si>
  <si>
    <t>Aarav Krishnan</t>
  </si>
  <si>
    <t>Neha Nair</t>
  </si>
  <si>
    <t>Divya Joshi</t>
  </si>
  <si>
    <t>Sneha Gupta</t>
  </si>
  <si>
    <t>Nisha Rao</t>
  </si>
  <si>
    <t>Riya Gupta</t>
  </si>
  <si>
    <t>Neha Reddy</t>
  </si>
  <si>
    <t>Divya Sharma</t>
  </si>
  <si>
    <t>Suresh Malhotra</t>
  </si>
  <si>
    <t>Meera Mehta</t>
  </si>
  <si>
    <t>Riya Iyer</t>
  </si>
  <si>
    <t>Deepa Menon</t>
  </si>
  <si>
    <t>Diya Reddy</t>
  </si>
  <si>
    <t>Aarav Patel</t>
  </si>
  <si>
    <t>Divya Singh</t>
  </si>
  <si>
    <t>Navya Reddy</t>
  </si>
  <si>
    <t>Lakshmi Iyer</t>
  </si>
  <si>
    <t>Vihaan Pillai</t>
  </si>
  <si>
    <t>Ananya Singh</t>
  </si>
  <si>
    <t>Aarav Menon</t>
  </si>
  <si>
    <t>Ishaan Patel</t>
  </si>
  <si>
    <t>Rohan Singh</t>
  </si>
  <si>
    <t>Ayaan Bose</t>
  </si>
  <si>
    <t>Manoj Rao</t>
  </si>
  <si>
    <t>Sai Mehta</t>
  </si>
  <si>
    <t>Myra Mehta</t>
  </si>
  <si>
    <t>Krishna Menon</t>
  </si>
  <si>
    <t>Rohan Krishnan</t>
  </si>
  <si>
    <t>Saanvi Nair</t>
  </si>
  <si>
    <t>Ishaan Reddy</t>
  </si>
  <si>
    <t>Suresh Reddy</t>
  </si>
  <si>
    <t>Amit Bose</t>
  </si>
  <si>
    <t>Diya Sharma</t>
  </si>
  <si>
    <t>Arjun Gupta</t>
  </si>
  <si>
    <t>Sai Krishnan</t>
  </si>
  <si>
    <t>Ananya Joshi</t>
  </si>
  <si>
    <t>Aadhya Patel</t>
  </si>
  <si>
    <t>Vihaan Iyer</t>
  </si>
  <si>
    <t>Saanvi Bose</t>
  </si>
  <si>
    <t>Vivaan Krishnan</t>
  </si>
  <si>
    <t>Ananya Reddy</t>
  </si>
  <si>
    <t>Vivaan Das</t>
  </si>
  <si>
    <t>Myra Shetty</t>
  </si>
  <si>
    <t>Amit Joshi</t>
  </si>
  <si>
    <t>Ravi Das</t>
  </si>
  <si>
    <t>Neha Rao</t>
  </si>
  <si>
    <t>Myra Joshi</t>
  </si>
  <si>
    <t>Pari Iyer</t>
  </si>
  <si>
    <t>Aarav Verma</t>
  </si>
  <si>
    <t>Myra Patel</t>
  </si>
  <si>
    <t>Reyansh Krishnan</t>
  </si>
  <si>
    <t>Arun Mehta</t>
  </si>
  <si>
    <t>Kiara Iyer</t>
  </si>
  <si>
    <t>Amit Pillai</t>
  </si>
  <si>
    <t>Diya Chatterjee</t>
  </si>
  <si>
    <t>Suresh Joshi</t>
  </si>
  <si>
    <t>Divya Malhotra</t>
  </si>
  <si>
    <t>Aditya Bose</t>
  </si>
  <si>
    <t>Ananya Gupta</t>
  </si>
  <si>
    <t>Deepa Iyer</t>
  </si>
  <si>
    <t>Neha Mehta</t>
  </si>
  <si>
    <t>Ravi Joshi</t>
  </si>
  <si>
    <t>Meera Das</t>
  </si>
  <si>
    <t>Pari Verma</t>
  </si>
  <si>
    <t>Navya Pillai</t>
  </si>
  <si>
    <t>Kavya Gupta</t>
  </si>
  <si>
    <t>Saanvi Gupta</t>
  </si>
  <si>
    <t>Myra Menon</t>
  </si>
  <si>
    <t>Anika Gupta</t>
  </si>
  <si>
    <t>Priya Mehta</t>
  </si>
  <si>
    <t>Amit Krishnan</t>
  </si>
  <si>
    <t>Neha Verma</t>
  </si>
  <si>
    <t>Sneha Bose</t>
  </si>
  <si>
    <t>Anika Mehta</t>
  </si>
  <si>
    <t>Anika Joshi</t>
  </si>
  <si>
    <t>Vihaan Joshi</t>
  </si>
  <si>
    <t>Saanvi Krishnan</t>
  </si>
  <si>
    <t>Sai Nair</t>
  </si>
  <si>
    <t>Krishna Krishnan</t>
  </si>
  <si>
    <t>Vivaan Joshi</t>
  </si>
  <si>
    <t>Aditya Kapoor</t>
  </si>
  <si>
    <t>Meera Shetty</t>
  </si>
  <si>
    <t>Reyansh Sharma</t>
  </si>
  <si>
    <t>Nisha Nair</t>
  </si>
  <si>
    <t>Aditya Mehta</t>
  </si>
  <si>
    <t>Pooja Krishnan</t>
  </si>
  <si>
    <t>Kiara Das</t>
  </si>
  <si>
    <t>Ayaan Reddy</t>
  </si>
  <si>
    <t>Ayaan Kapoor</t>
  </si>
  <si>
    <t>Krishna Verma</t>
  </si>
  <si>
    <t>Suresh Chatterjee</t>
  </si>
  <si>
    <t>Sneha Kapoor</t>
  </si>
  <si>
    <t>Riya Bose</t>
  </si>
  <si>
    <t>Arun Shetty</t>
  </si>
  <si>
    <t>Karthik Das</t>
  </si>
  <si>
    <t>Vikram Reddy</t>
  </si>
  <si>
    <t>Divya Verma</t>
  </si>
  <si>
    <t>Krishna Malhotra</t>
  </si>
  <si>
    <t>Arun Krishnan</t>
  </si>
  <si>
    <t>Aadhya Gupta</t>
  </si>
  <si>
    <t>Pooja Joshi</t>
  </si>
  <si>
    <t>Vihaan Gupta</t>
  </si>
  <si>
    <t>Anika Nair</t>
  </si>
  <si>
    <t>Ravi Mehta</t>
  </si>
  <si>
    <t>Diya Bose</t>
  </si>
  <si>
    <t>Anika Sharma</t>
  </si>
  <si>
    <t>Arjun Krishnan</t>
  </si>
  <si>
    <t>Arjun Bose</t>
  </si>
  <si>
    <t>Rohan Kapoor</t>
  </si>
  <si>
    <t>Sanjay Iyer</t>
  </si>
  <si>
    <t>Manoj Krishnan</t>
  </si>
  <si>
    <t>Diya Singh</t>
  </si>
  <si>
    <t>Anika Malhotra</t>
  </si>
  <si>
    <t>Aarav Shetty</t>
  </si>
  <si>
    <t>Riya Shetty</t>
  </si>
  <si>
    <t>Amit Sharma</t>
  </si>
  <si>
    <t>Ravi Singh</t>
  </si>
  <si>
    <t>Arun Iyer</t>
  </si>
  <si>
    <t>Kiara Shetty</t>
  </si>
  <si>
    <t>OrderID</t>
  </si>
  <si>
    <t>OrderDate</t>
  </si>
  <si>
    <t>OrderMonth</t>
  </si>
  <si>
    <t>DeliveryDays</t>
  </si>
  <si>
    <t>IsDelayed</t>
  </si>
  <si>
    <t>IsCancelled</t>
  </si>
  <si>
    <t>OrderLineID</t>
  </si>
  <si>
    <t>Quantity</t>
  </si>
  <si>
    <t>UnitPrice</t>
  </si>
  <si>
    <t>DiscountPct</t>
  </si>
  <si>
    <t>Revenue</t>
  </si>
  <si>
    <t>TotalCost</t>
  </si>
  <si>
    <t>Profit</t>
  </si>
  <si>
    <t>ProfitMargin%</t>
  </si>
  <si>
    <t>IsReturned</t>
  </si>
  <si>
    <t>ShipDate</t>
  </si>
  <si>
    <t>DeliveryDate</t>
  </si>
  <si>
    <t>DeliveryStatus</t>
  </si>
  <si>
    <t>Delivered</t>
  </si>
  <si>
    <t>Delayed</t>
  </si>
  <si>
    <t>Cancelled</t>
  </si>
  <si>
    <t>ReturnID</t>
  </si>
  <si>
    <t>ReturnDate</t>
  </si>
  <si>
    <t>ReturnReason</t>
  </si>
  <si>
    <t>Wrong Item Received</t>
  </si>
  <si>
    <t>Size/Fit Issue</t>
  </si>
  <si>
    <t>Defective/Damaged</t>
  </si>
  <si>
    <t>Not as Described</t>
  </si>
  <si>
    <t>Better Price Found Elsewhere</t>
  </si>
  <si>
    <t>Changed Mind</t>
  </si>
  <si>
    <t>Executive KPI Summary</t>
  </si>
  <si>
    <t>Total Revenue</t>
  </si>
  <si>
    <t>Total Profit</t>
  </si>
  <si>
    <t>Profit Margin %</t>
  </si>
  <si>
    <t>Total Orders</t>
  </si>
  <si>
    <t>Total Customers</t>
  </si>
  <si>
    <t>Average Order Value (AOV)</t>
  </si>
  <si>
    <t>Total Returns</t>
  </si>
  <si>
    <t>Total Order Lines</t>
  </si>
  <si>
    <t>Return Rate</t>
  </si>
  <si>
    <t>All figures are live formulas pulling from Sales, Orders, Customers, and Return sheets.</t>
  </si>
  <si>
    <t>Column1</t>
  </si>
  <si>
    <t>Profit Margin</t>
  </si>
  <si>
    <t xml:space="preserve">Total Customers </t>
  </si>
  <si>
    <t xml:space="preserve">  AOV </t>
  </si>
  <si>
    <t xml:space="preserve">Total Returns  </t>
  </si>
  <si>
    <t xml:space="preserve"> Total Order Lines</t>
  </si>
  <si>
    <t xml:space="preserve"> Return Rate </t>
  </si>
  <si>
    <t>Row Labels</t>
  </si>
  <si>
    <t>Grand Total</t>
  </si>
  <si>
    <t>2024</t>
  </si>
  <si>
    <t>2025</t>
  </si>
  <si>
    <t>Sum of Total Revenue</t>
  </si>
  <si>
    <t>Jan</t>
  </si>
  <si>
    <t>Feb</t>
  </si>
  <si>
    <t>Mar</t>
  </si>
  <si>
    <t>Apr</t>
  </si>
  <si>
    <t>May</t>
  </si>
  <si>
    <t>Jun</t>
  </si>
  <si>
    <t>Jul</t>
  </si>
  <si>
    <t>Aug</t>
  </si>
  <si>
    <t>Sep</t>
  </si>
  <si>
    <t>Oct</t>
  </si>
  <si>
    <t>Nov</t>
  </si>
  <si>
    <t>Dec</t>
  </si>
  <si>
    <t>Count of OrderID</t>
  </si>
  <si>
    <t>Sum of Profit</t>
  </si>
  <si>
    <t>Over all profit margin</t>
  </si>
  <si>
    <t>Total profit</t>
  </si>
  <si>
    <t>E-Commerce Sales Dashboard</t>
  </si>
  <si>
    <t>Added calculated columns and metrics such as Total Revenue, Profit, Profit Margin, Delivery Days, Returns, and Order-related measures using Excel formulas including XLOOKUP, SUMIFS, SUM, IF, and COUNT/COUNTA. These calculations were used to connect and analyze data across the Orders, Sales, Products, Customers, Region, Delivery, and Returns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</si>
</sst>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 #,##0.00;[Red]&quot;₹&quot;\ \-#,##0.00"/>
    <numFmt numFmtId="164" formatCode="yyyy\-mm\-dd"/>
    <numFmt numFmtId="165" formatCode="0.0%"/>
    <numFmt numFmtId="166" formatCode="&quot;₹&quot;\ #,##0.00"/>
  </numFmts>
  <fonts count="15" x14ac:knownFonts="1">
    <font>
      <sz val="11"/>
      <color theme="1"/>
      <name val="Calibri"/>
      <family val="2"/>
      <charset val="1"/>
    </font>
    <font>
      <b/>
      <sz val="14"/>
      <color rgb="FF1F4E78"/>
      <name val="Arial"/>
      <charset val="1"/>
    </font>
    <font>
      <b/>
      <sz val="10"/>
      <name val="Arial"/>
      <charset val="1"/>
    </font>
    <font>
      <sz val="10"/>
      <name val="Arial"/>
      <charset val="1"/>
    </font>
    <font>
      <b/>
      <sz val="12"/>
      <color rgb="FF1F4E78"/>
      <name val="Arial"/>
      <charset val="1"/>
    </font>
    <font>
      <sz val="10"/>
      <name val="Consolas"/>
      <charset val="1"/>
    </font>
    <font>
      <b/>
      <sz val="11"/>
      <color rgb="FFFFFFFF"/>
      <name val="Arial"/>
      <charset val="1"/>
    </font>
    <font>
      <b/>
      <sz val="11"/>
      <name val="Arial"/>
      <charset val="1"/>
    </font>
    <font>
      <sz val="11"/>
      <name val="Arial"/>
      <charset val="1"/>
    </font>
    <font>
      <i/>
      <sz val="9"/>
      <color rgb="FF7F7F7F"/>
      <name val="Arial"/>
      <charset val="1"/>
    </font>
    <font>
      <sz val="11"/>
      <color theme="1"/>
      <name val="Calibri"/>
      <family val="2"/>
      <charset val="1"/>
    </font>
    <font>
      <b/>
      <sz val="11"/>
      <color theme="1"/>
      <name val="Calibri"/>
      <family val="2"/>
    </font>
    <font>
      <b/>
      <sz val="12"/>
      <color theme="1"/>
      <name val="Calibri"/>
      <family val="2"/>
    </font>
    <font>
      <b/>
      <sz val="14"/>
      <color theme="1"/>
      <name val="Calibri"/>
      <family val="2"/>
    </font>
    <font>
      <sz val="26"/>
      <color theme="3"/>
      <name val="Bodoni MT"/>
      <family val="1"/>
    </font>
  </fonts>
  <fills count="5">
    <fill>
      <patternFill patternType="none"/>
    </fill>
    <fill>
      <patternFill patternType="gray125"/>
    </fill>
    <fill>
      <patternFill patternType="solid">
        <fgColor rgb="FF1F4E78"/>
        <bgColor rgb="FF003366"/>
      </patternFill>
    </fill>
    <fill>
      <patternFill patternType="solid">
        <fgColor rgb="FFEAF1F8"/>
        <bgColor rgb="FFFFFFFF"/>
      </patternFill>
    </fill>
    <fill>
      <patternFill patternType="solid">
        <fgColor theme="0" tint="-0.249977111117893"/>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0" fillId="0" borderId="0" applyFont="0" applyFill="0" applyBorder="0" applyAlignment="0" applyProtection="0"/>
  </cellStyleXfs>
  <cellXfs count="34">
    <xf numFmtId="0" fontId="0" fillId="0" borderId="0" xfId="0"/>
    <xf numFmtId="0" fontId="2" fillId="0" borderId="0" xfId="0" applyFont="1"/>
    <xf numFmtId="0" fontId="3" fillId="0" borderId="0" xfId="0" applyFont="1" applyAlignment="1">
      <alignment vertical="top" wrapText="1"/>
    </xf>
    <xf numFmtId="0" fontId="4" fillId="0" borderId="0" xfId="0" applyFont="1"/>
    <xf numFmtId="0" fontId="6" fillId="2" borderId="1" xfId="0" applyFont="1" applyFill="1" applyBorder="1" applyAlignment="1">
      <alignment horizontal="center" vertical="center"/>
    </xf>
    <xf numFmtId="0" fontId="3" fillId="0" borderId="1" xfId="0" applyFont="1" applyBorder="1"/>
    <xf numFmtId="164" fontId="3" fillId="0" borderId="1" xfId="0" applyNumberFormat="1" applyFont="1" applyBorder="1"/>
    <xf numFmtId="165" fontId="3" fillId="0" borderId="1" xfId="0" applyNumberFormat="1" applyFont="1" applyBorder="1"/>
    <xf numFmtId="0" fontId="7" fillId="0" borderId="0" xfId="0" applyFont="1"/>
    <xf numFmtId="165" fontId="8" fillId="3" borderId="0" xfId="0" applyNumberFormat="1" applyFont="1" applyFill="1"/>
    <xf numFmtId="3" fontId="8" fillId="3" borderId="0" xfId="0" applyNumberFormat="1" applyFont="1" applyFill="1"/>
    <xf numFmtId="166" fontId="6" fillId="2" borderId="1" xfId="0" applyNumberFormat="1" applyFont="1" applyFill="1" applyBorder="1" applyAlignment="1">
      <alignment horizontal="center" vertical="center"/>
    </xf>
    <xf numFmtId="166" fontId="3" fillId="0" borderId="1" xfId="0" applyNumberFormat="1" applyFont="1" applyBorder="1"/>
    <xf numFmtId="166" fontId="0" fillId="0" borderId="0" xfId="0" applyNumberFormat="1"/>
    <xf numFmtId="166" fontId="8" fillId="3" borderId="0" xfId="0" applyNumberFormat="1" applyFont="1" applyFill="1"/>
    <xf numFmtId="10" fontId="0" fillId="0" borderId="0" xfId="1" applyNumberFormat="1" applyFont="1"/>
    <xf numFmtId="0" fontId="11" fillId="0" borderId="2" xfId="0" applyFont="1" applyBorder="1" applyAlignment="1">
      <alignment horizontal="center" vertical="top"/>
    </xf>
    <xf numFmtId="0" fontId="11" fillId="0" borderId="0" xfId="0" applyFont="1" applyAlignment="1">
      <alignment horizontal="center" vertical="top"/>
    </xf>
    <xf numFmtId="166" fontId="11" fillId="0" borderId="3" xfId="0" applyNumberFormat="1" applyFont="1" applyBorder="1" applyAlignment="1">
      <alignment horizontal="center" vertical="top"/>
    </xf>
    <xf numFmtId="10" fontId="11" fillId="0" borderId="3" xfId="0" applyNumberFormat="1" applyFont="1" applyBorder="1" applyAlignment="1">
      <alignment horizontal="center" vertical="top"/>
    </xf>
    <xf numFmtId="1" fontId="11" fillId="0" borderId="3" xfId="0" applyNumberFormat="1" applyFont="1" applyBorder="1" applyAlignment="1">
      <alignment horizontal="center" vertical="top"/>
    </xf>
    <xf numFmtId="3" fontId="11" fillId="0" borderId="3" xfId="0" applyNumberFormat="1"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0" fontId="12" fillId="4" borderId="3" xfId="0" applyNumberFormat="1" applyFont="1" applyFill="1" applyBorder="1" applyAlignment="1">
      <alignment horizontal="center"/>
    </xf>
    <xf numFmtId="8" fontId="12" fillId="4" borderId="3" xfId="0" applyNumberFormat="1" applyFont="1" applyFill="1" applyBorder="1" applyAlignment="1">
      <alignment horizontal="center"/>
    </xf>
    <xf numFmtId="0" fontId="12" fillId="4" borderId="3" xfId="0" applyFont="1" applyFill="1" applyBorder="1" applyAlignment="1">
      <alignment horizontal="center"/>
    </xf>
    <xf numFmtId="0" fontId="13" fillId="4" borderId="2" xfId="0" applyFont="1" applyFill="1" applyBorder="1" applyAlignment="1">
      <alignment horizontal="center"/>
    </xf>
    <xf numFmtId="0" fontId="14" fillId="4" borderId="0" xfId="0" applyFont="1" applyFill="1" applyAlignment="1">
      <alignment horizontal="center"/>
    </xf>
    <xf numFmtId="0" fontId="5" fillId="0" borderId="0" xfId="0" applyFont="1"/>
    <xf numFmtId="0" fontId="1" fillId="0" borderId="0" xfId="0" applyFont="1"/>
    <xf numFmtId="0" fontId="9" fillId="0" borderId="0" xfId="0" applyFont="1"/>
    <xf numFmtId="0" fontId="0" fillId="0" borderId="0" xfId="0" applyNumberFormat="1"/>
  </cellXfs>
  <cellStyles count="2">
    <cellStyle name="Normal" xfId="0" builtinId="0"/>
    <cellStyle name="Percent" xfId="1" builtinId="5"/>
  </cellStyles>
  <dxfs count="14">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166" formatCode="&quot;₹&quot;\ #,##0.00"/>
    </dxf>
    <dxf>
      <numFmt numFmtId="0" formatCode="General"/>
    </dxf>
    <dxf>
      <numFmt numFmtId="0" formatCode="General"/>
    </dxf>
    <dxf>
      <numFmt numFmtId="0" formatCode="General"/>
    </dxf>
    <dxf>
      <numFmt numFmtId="166" formatCode="&quot;₹&quot;\ #,##0.00"/>
    </dxf>
    <dxf>
      <numFmt numFmtId="166" formatCode="&quot;₹&quot;\ #,##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EAF1F8"/>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[Excel_sales_dashboard.xlsx]Sheet2!PivotTable3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cat>
            <c:multiLvlStrRef>
              <c:f>Sheet2!$A$4:$A$24</c:f>
              <c:multiLvlStrCache>
                <c:ptCount val="18"/>
                <c:lvl>
                  <c:pt idx="0">
                    <c:v>Apr</c:v>
                  </c:pt>
                  <c:pt idx="1">
                    <c:v>May</c:v>
                  </c:pt>
                  <c:pt idx="2">
                    <c:v>Jun</c:v>
                  </c:pt>
                  <c:pt idx="3">
                    <c:v>Jul</c:v>
                  </c:pt>
                  <c:pt idx="4">
                    <c:v>Aug</c:v>
                  </c:pt>
                  <c:pt idx="5">
                    <c:v>Sep</c:v>
                  </c:pt>
                  <c:pt idx="6">
                    <c:v>Oct</c:v>
                  </c:pt>
                  <c:pt idx="7">
                    <c:v>Nov</c:v>
                  </c:pt>
                  <c:pt idx="8">
                    <c:v>Dec</c:v>
                  </c:pt>
                  <c:pt idx="9">
                    <c:v>Jan</c:v>
                  </c:pt>
                  <c:pt idx="10">
                    <c:v>Feb</c:v>
                  </c:pt>
                  <c:pt idx="11">
                    <c:v>Mar</c:v>
                  </c:pt>
                  <c:pt idx="12">
                    <c:v>Apr</c:v>
                  </c:pt>
                  <c:pt idx="13">
                    <c:v>May</c:v>
                  </c:pt>
                  <c:pt idx="14">
                    <c:v>Jun</c:v>
                  </c:pt>
                  <c:pt idx="15">
                    <c:v>Jul</c:v>
                  </c:pt>
                  <c:pt idx="16">
                    <c:v>Aug</c:v>
                  </c:pt>
                  <c:pt idx="17">
                    <c:v>Sep</c:v>
                  </c:pt>
                </c:lvl>
                <c:lvl>
                  <c:pt idx="0">
                    <c:v>2024</c:v>
                  </c:pt>
                  <c:pt idx="9">
                    <c:v>2025</c:v>
                  </c:pt>
                </c:lvl>
              </c:multiLvlStrCache>
            </c:multiLvlStrRef>
          </c:cat>
          <c:val>
            <c:numRef>
              <c:f>Sheet2!$B$4:$B$24</c:f>
              <c:numCache>
                <c:formatCode>General</c:formatCode>
                <c:ptCount val="18"/>
                <c:pt idx="0">
                  <c:v>29177.63</c:v>
                </c:pt>
                <c:pt idx="1">
                  <c:v>20878.939999999999</c:v>
                </c:pt>
                <c:pt idx="2">
                  <c:v>24392.63</c:v>
                </c:pt>
                <c:pt idx="3">
                  <c:v>46439.569999999992</c:v>
                </c:pt>
                <c:pt idx="4">
                  <c:v>61619.869999999995</c:v>
                </c:pt>
                <c:pt idx="5">
                  <c:v>55886.78</c:v>
                </c:pt>
                <c:pt idx="6">
                  <c:v>94568.71</c:v>
                </c:pt>
                <c:pt idx="7">
                  <c:v>77791.669999999984</c:v>
                </c:pt>
                <c:pt idx="8">
                  <c:v>55983.130000000005</c:v>
                </c:pt>
                <c:pt idx="9">
                  <c:v>50370.32</c:v>
                </c:pt>
                <c:pt idx="10">
                  <c:v>29639.200000000001</c:v>
                </c:pt>
                <c:pt idx="11">
                  <c:v>54395.12000000001</c:v>
                </c:pt>
                <c:pt idx="12">
                  <c:v>57177.34</c:v>
                </c:pt>
                <c:pt idx="13">
                  <c:v>57380.19000000001</c:v>
                </c:pt>
                <c:pt idx="14">
                  <c:v>58734.66</c:v>
                </c:pt>
                <c:pt idx="15">
                  <c:v>42299.610000000008</c:v>
                </c:pt>
                <c:pt idx="16">
                  <c:v>46872.920000000006</c:v>
                </c:pt>
                <c:pt idx="17">
                  <c:v>29211.54</c:v>
                </c:pt>
              </c:numCache>
            </c:numRef>
          </c:val>
          <c:smooth val="0"/>
          <c:extLst>
            <c:ext xmlns:c16="http://schemas.microsoft.com/office/drawing/2014/chart" uri="{C3380CC4-5D6E-409C-BE32-E72D297353CC}">
              <c16:uniqueId val="{00000000-68EF-48D1-AB07-A14ED484ACF5}"/>
            </c:ext>
          </c:extLst>
        </c:ser>
        <c:dLbls>
          <c:showLegendKey val="0"/>
          <c:showVal val="0"/>
          <c:showCatName val="0"/>
          <c:showSerName val="0"/>
          <c:showPercent val="0"/>
          <c:showBubbleSize val="0"/>
        </c:dLbls>
        <c:marker val="1"/>
        <c:smooth val="0"/>
        <c:axId val="107241871"/>
        <c:axId val="1665187887"/>
      </c:lineChart>
      <c:catAx>
        <c:axId val="10724187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5187887"/>
        <c:crosses val="autoZero"/>
        <c:auto val="1"/>
        <c:lblAlgn val="ctr"/>
        <c:lblOffset val="100"/>
        <c:noMultiLvlLbl val="0"/>
      </c:catAx>
      <c:valAx>
        <c:axId val="16651878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24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[Excel_sales_dashboard.xlsx]Sheet10!PivotTable2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Revenue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Sheet10!$A$4:$A$5</c:f>
              <c:strCache>
                <c:ptCount val="1"/>
                <c:pt idx="0">
                  <c:v>Central</c:v>
                </c:pt>
              </c:strCache>
            </c:strRef>
          </c:cat>
          <c:val>
            <c:numRef>
              <c:f>Sheet10!$B$4:$B$5</c:f>
              <c:numCache>
                <c:formatCode>General</c:formatCode>
                <c:ptCount val="1"/>
                <c:pt idx="0">
                  <c:v>892819.82999999938</c:v>
                </c:pt>
              </c:numCache>
            </c:numRef>
          </c:val>
          <c:extLst>
            <c:ext xmlns:c16="http://schemas.microsoft.com/office/drawing/2014/chart" uri="{C3380CC4-5D6E-409C-BE32-E72D297353CC}">
              <c16:uniqueId val="{00000000-0D35-48B9-AE18-76A8164CA2E6}"/>
            </c:ext>
          </c:extLst>
        </c:ser>
        <c:dLbls>
          <c:showLegendKey val="0"/>
          <c:showVal val="0"/>
          <c:showCatName val="0"/>
          <c:showSerName val="0"/>
          <c:showPercent val="0"/>
          <c:showBubbleSize val="0"/>
        </c:dLbls>
        <c:gapWidth val="100"/>
        <c:overlap val="-24"/>
        <c:axId val="197972351"/>
        <c:axId val="1665167247"/>
      </c:barChart>
      <c:catAx>
        <c:axId val="1979723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5167247"/>
        <c:crosses val="autoZero"/>
        <c:auto val="1"/>
        <c:lblAlgn val="ctr"/>
        <c:lblOffset val="100"/>
        <c:noMultiLvlLbl val="0"/>
      </c:catAx>
      <c:valAx>
        <c:axId val="16651672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797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[Excel_sales_dashboard.xlsx]Sheet10!PivotTable2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Sheet10!$A$4:$A$5</c:f>
              <c:strCache>
                <c:ptCount val="1"/>
                <c:pt idx="0">
                  <c:v>Central</c:v>
                </c:pt>
              </c:strCache>
            </c:strRef>
          </c:cat>
          <c:val>
            <c:numRef>
              <c:f>Sheet10!$B$4:$B$5</c:f>
              <c:numCache>
                <c:formatCode>General</c:formatCode>
                <c:ptCount val="1"/>
                <c:pt idx="0">
                  <c:v>892819.82999999938</c:v>
                </c:pt>
              </c:numCache>
            </c:numRef>
          </c:val>
          <c:extLst>
            <c:ext xmlns:c16="http://schemas.microsoft.com/office/drawing/2014/chart" uri="{C3380CC4-5D6E-409C-BE32-E72D297353CC}">
              <c16:uniqueId val="{00000000-540B-468E-9A88-41FBC9970AEF}"/>
            </c:ext>
          </c:extLst>
        </c:ser>
        <c:dLbls>
          <c:showLegendKey val="0"/>
          <c:showVal val="0"/>
          <c:showCatName val="0"/>
          <c:showSerName val="0"/>
          <c:showPercent val="0"/>
          <c:showBubbleSize val="0"/>
        </c:dLbls>
        <c:gapWidth val="219"/>
        <c:overlap val="-27"/>
        <c:axId val="197972351"/>
        <c:axId val="1665167247"/>
      </c:barChart>
      <c:catAx>
        <c:axId val="19797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167247"/>
        <c:crosses val="autoZero"/>
        <c:auto val="1"/>
        <c:lblAlgn val="ctr"/>
        <c:lblOffset val="100"/>
        <c:noMultiLvlLbl val="0"/>
      </c:catAx>
      <c:valAx>
        <c:axId val="166516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972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[Excel_sales_dashboard.xlsx]Sheet10!PivotTable2</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Sheet10!$A$4:$A$5</c:f>
              <c:strCache>
                <c:ptCount val="1"/>
                <c:pt idx="0">
                  <c:v>Central</c:v>
                </c:pt>
              </c:strCache>
            </c:strRef>
          </c:cat>
          <c:val>
            <c:numRef>
              <c:f>Sheet10!$B$4:$B$5</c:f>
              <c:numCache>
                <c:formatCode>General</c:formatCode>
                <c:ptCount val="1"/>
                <c:pt idx="0">
                  <c:v>892819.82999999938</c:v>
                </c:pt>
              </c:numCache>
            </c:numRef>
          </c:val>
          <c:extLst>
            <c:ext xmlns:c16="http://schemas.microsoft.com/office/drawing/2014/chart" uri="{C3380CC4-5D6E-409C-BE32-E72D297353CC}">
              <c16:uniqueId val="{00000000-283C-4E08-9B7A-44A35C181DA1}"/>
            </c:ext>
          </c:extLst>
        </c:ser>
        <c:dLbls>
          <c:showLegendKey val="0"/>
          <c:showVal val="0"/>
          <c:showCatName val="0"/>
          <c:showSerName val="0"/>
          <c:showPercent val="0"/>
          <c:showBubbleSize val="0"/>
        </c:dLbls>
        <c:gapWidth val="219"/>
        <c:overlap val="-27"/>
        <c:axId val="1340963808"/>
        <c:axId val="789522256"/>
      </c:barChart>
      <c:catAx>
        <c:axId val="1340963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522256"/>
        <c:crosses val="autoZero"/>
        <c:auto val="1"/>
        <c:lblAlgn val="ctr"/>
        <c:lblOffset val="100"/>
        <c:noMultiLvlLbl val="0"/>
      </c:catAx>
      <c:valAx>
        <c:axId val="78952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963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7</xdr:row>
      <xdr:rowOff>1</xdr:rowOff>
    </xdr:from>
    <xdr:to>
      <xdr:col>6</xdr:col>
      <xdr:colOff>666750</xdr:colOff>
      <xdr:row>17</xdr:row>
      <xdr:rowOff>1</xdr:rowOff>
    </xdr:to>
    <mc:AlternateContent xmlns:mc="http://schemas.openxmlformats.org/markup-compatibility/2006" xmlns:a14="http://schemas.microsoft.com/office/drawing/2010/main">
      <mc:Choice Requires="a14">
        <xdr:graphicFrame macro="">
          <xdr:nvGraphicFramePr>
            <xdr:cNvPr id="5" name="RegionName 1">
              <a:extLst>
                <a:ext uri="{FF2B5EF4-FFF2-40B4-BE49-F238E27FC236}">
                  <a16:creationId xmlns:a16="http://schemas.microsoft.com/office/drawing/2014/main" id="{E2117D62-3C1D-4CB4-8B6C-C5FF4BEA5AC1}"/>
                </a:ext>
              </a:extLst>
            </xdr:cNvPr>
            <xdr:cNvGraphicFramePr/>
          </xdr:nvGraphicFramePr>
          <xdr:xfrm>
            <a:off x="0" y="0"/>
            <a:ext cx="0" cy="0"/>
          </xdr:xfrm>
          <a:graphic>
            <a:graphicData uri="http://schemas.microsoft.com/office/drawing/2010/slicer">
              <sle:slicer xmlns:sle="http://schemas.microsoft.com/office/drawing/2010/slicer" name="RegionName 1"/>
            </a:graphicData>
          </a:graphic>
        </xdr:graphicFrame>
      </mc:Choice>
      <mc:Fallback xmlns="">
        <xdr:sp macro="" textlink="">
          <xdr:nvSpPr>
            <xdr:cNvPr id="0" name=""/>
            <xdr:cNvSpPr>
              <a:spLocks noTextEdit="1"/>
            </xdr:cNvSpPr>
          </xdr:nvSpPr>
          <xdr:spPr>
            <a:xfrm>
              <a:off x="4184650" y="1593851"/>
              <a:ext cx="1828800" cy="1841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5</xdr:row>
      <xdr:rowOff>95250</xdr:rowOff>
    </xdr:from>
    <xdr:to>
      <xdr:col>3</xdr:col>
      <xdr:colOff>1111250</xdr:colOff>
      <xdr:row>16</xdr:row>
      <xdr:rowOff>171450</xdr:rowOff>
    </xdr:to>
    <xdr:graphicFrame macro="">
      <xdr:nvGraphicFramePr>
        <xdr:cNvPr id="6" name="Chart 5">
          <a:extLst>
            <a:ext uri="{FF2B5EF4-FFF2-40B4-BE49-F238E27FC236}">
              <a16:creationId xmlns:a16="http://schemas.microsoft.com/office/drawing/2014/main" id="{506CAE05-88B2-4FE0-98F7-1755C7B34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266700</xdr:colOff>
      <xdr:row>5</xdr:row>
      <xdr:rowOff>50800</xdr:rowOff>
    </xdr:from>
    <xdr:to>
      <xdr:col>13</xdr:col>
      <xdr:colOff>971550</xdr:colOff>
      <xdr:row>17</xdr:row>
      <xdr:rowOff>120650</xdr:rowOff>
    </xdr:to>
    <xdr:graphicFrame macro="">
      <xdr:nvGraphicFramePr>
        <xdr:cNvPr id="7" name="Chart 6">
          <a:extLst>
            <a:ext uri="{FF2B5EF4-FFF2-40B4-BE49-F238E27FC236}">
              <a16:creationId xmlns:a16="http://schemas.microsoft.com/office/drawing/2014/main" id="{CAAD8CC0-AB35-476F-BED5-EAC9E886B0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603250</xdr:colOff>
      <xdr:row>3</xdr:row>
      <xdr:rowOff>44450</xdr:rowOff>
    </xdr:from>
    <xdr:to>
      <xdr:col>6</xdr:col>
      <xdr:colOff>603250</xdr:colOff>
      <xdr:row>16</xdr:row>
      <xdr:rowOff>174625</xdr:rowOff>
    </xdr:to>
    <mc:AlternateContent xmlns:mc="http://schemas.openxmlformats.org/markup-compatibility/2006" xmlns:a14="http://schemas.microsoft.com/office/drawing/2010/main">
      <mc:Choice Requires="a14">
        <xdr:graphicFrame macro="">
          <xdr:nvGraphicFramePr>
            <xdr:cNvPr id="2" name="RegionName">
              <a:extLst>
                <a:ext uri="{FF2B5EF4-FFF2-40B4-BE49-F238E27FC236}">
                  <a16:creationId xmlns:a16="http://schemas.microsoft.com/office/drawing/2014/main" id="{16DBA5F8-1158-F693-5DE8-C410240E8E1D}"/>
                </a:ext>
              </a:extLst>
            </xdr:cNvPr>
            <xdr:cNvGraphicFramePr/>
          </xdr:nvGraphicFramePr>
          <xdr:xfrm>
            <a:off x="0" y="0"/>
            <a:ext cx="0" cy="0"/>
          </xdr:xfrm>
          <a:graphic>
            <a:graphicData uri="http://schemas.microsoft.com/office/drawing/2010/slicer">
              <sle:slicer xmlns:sle="http://schemas.microsoft.com/office/drawing/2010/slicer" name="RegionName"/>
            </a:graphicData>
          </a:graphic>
        </xdr:graphicFrame>
      </mc:Choice>
      <mc:Fallback xmlns="">
        <xdr:sp macro="" textlink="">
          <xdr:nvSpPr>
            <xdr:cNvPr id="0" name=""/>
            <xdr:cNvSpPr>
              <a:spLocks noTextEdit="1"/>
            </xdr:cNvSpPr>
          </xdr:nvSpPr>
          <xdr:spPr>
            <a:xfrm>
              <a:off x="3416300" y="596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558800</xdr:colOff>
      <xdr:row>2</xdr:row>
      <xdr:rowOff>82550</xdr:rowOff>
    </xdr:from>
    <xdr:to>
      <xdr:col>10</xdr:col>
      <xdr:colOff>254000</xdr:colOff>
      <xdr:row>17</xdr:row>
      <xdr:rowOff>63500</xdr:rowOff>
    </xdr:to>
    <xdr:graphicFrame macro="">
      <xdr:nvGraphicFramePr>
        <xdr:cNvPr id="2" name="Chart 1">
          <a:extLst>
            <a:ext uri="{FF2B5EF4-FFF2-40B4-BE49-F238E27FC236}">
              <a16:creationId xmlns:a16="http://schemas.microsoft.com/office/drawing/2014/main" id="{840518BF-34FE-6AA9-50BB-411E1129E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244475</xdr:colOff>
      <xdr:row>1</xdr:row>
      <xdr:rowOff>174625</xdr:rowOff>
    </xdr:from>
    <xdr:to>
      <xdr:col>15</xdr:col>
      <xdr:colOff>549275</xdr:colOff>
      <xdr:row>16</xdr:row>
      <xdr:rowOff>155575</xdr:rowOff>
    </xdr:to>
    <xdr:graphicFrame macro="">
      <xdr:nvGraphicFramePr>
        <xdr:cNvPr id="3" name="Chart 2">
          <a:extLst>
            <a:ext uri="{FF2B5EF4-FFF2-40B4-BE49-F238E27FC236}">
              <a16:creationId xmlns:a16="http://schemas.microsoft.com/office/drawing/2014/main" id="{D5EE8940-9F87-1FA1-37DD-51221D519E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660400</xdr:colOff>
      <xdr:row>7</xdr:row>
      <xdr:rowOff>101601</xdr:rowOff>
    </xdr:from>
    <xdr:to>
      <xdr:col>2</xdr:col>
      <xdr:colOff>44450</xdr:colOff>
      <xdr:row>16</xdr:row>
      <xdr:rowOff>177801</xdr:rowOff>
    </xdr:to>
    <mc:AlternateContent xmlns:mc="http://schemas.openxmlformats.org/markup-compatibility/2006">
      <mc:Choice xmlns:a14="http://schemas.microsoft.com/office/drawing/2010/main" Requires="a14">
        <xdr:graphicFrame macro="">
          <xdr:nvGraphicFramePr>
            <xdr:cNvPr id="4" name="RegionName 2">
              <a:extLst>
                <a:ext uri="{FF2B5EF4-FFF2-40B4-BE49-F238E27FC236}">
                  <a16:creationId xmlns:a16="http://schemas.microsoft.com/office/drawing/2014/main" id="{C729D061-D612-AA32-5919-273A71BAB790}"/>
                </a:ext>
              </a:extLst>
            </xdr:cNvPr>
            <xdr:cNvGraphicFramePr/>
          </xdr:nvGraphicFramePr>
          <xdr:xfrm>
            <a:off x="0" y="0"/>
            <a:ext cx="0" cy="0"/>
          </xdr:xfrm>
          <a:graphic>
            <a:graphicData uri="http://schemas.microsoft.com/office/drawing/2010/slicer">
              <sle:slicer xmlns:sle="http://schemas.microsoft.com/office/drawing/2010/slicer" name="RegionName 2"/>
            </a:graphicData>
          </a:graphic>
        </xdr:graphicFrame>
      </mc:Choice>
      <mc:Fallback>
        <xdr:sp macro="" textlink="">
          <xdr:nvSpPr>
            <xdr:cNvPr id="0" name=""/>
            <xdr:cNvSpPr>
              <a:spLocks noTextEdit="1"/>
            </xdr:cNvSpPr>
          </xdr:nvSpPr>
          <xdr:spPr>
            <a:xfrm>
              <a:off x="660400" y="1390651"/>
              <a:ext cx="1587500" cy="1733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htipriya Chandrasekaran" refreshedDate="46290.489484143516" createdVersion="8" refreshedVersion="8" minRefreshableVersion="3" recordCount="3000" xr:uid="{8C210591-E21C-4F4E-B49F-EE5FB4264071}">
  <cacheSource type="worksheet">
    <worksheetSource name="tblOrders"/>
  </cacheSource>
  <cacheFields count="14">
    <cacheField name="OrderID" numFmtId="0">
      <sharedItems containsSemiMixedTypes="0" containsString="0" containsNumber="1" containsInteger="1" minValue="1" maxValue="3000"/>
    </cacheField>
    <cacheField name="OrderDate" numFmtId="164">
      <sharedItems containsSemiMixedTypes="0" containsNonDate="0" containsDate="1" containsString="0" minDate="2024-04-01T00:00:00" maxDate="2025-09-22T00:00:00" count="537">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sharedItems>
      <fieldGroup par="13"/>
    </cacheField>
    <cacheField name="CustomerID" numFmtId="0">
      <sharedItems containsSemiMixedTypes="0" containsString="0" containsNumber="1" containsInteger="1" minValue="1" maxValue="900"/>
    </cacheField>
    <cacheField name="RegionID" numFmtId="0">
      <sharedItems containsSemiMixedTypes="0" containsString="0" containsNumber="1" containsInteger="1" minValue="1" maxValue="5"/>
    </cacheField>
    <cacheField name="CustomerName" numFmtId="0">
      <sharedItems/>
    </cacheField>
    <cacheField name="Segment" numFmtId="0">
      <sharedItems/>
    </cacheField>
    <cacheField name="RegionName" numFmtId="0">
      <sharedItems count="5">
        <s v="East"/>
        <s v="Central"/>
        <s v="South"/>
        <s v="West"/>
        <s v="North"/>
      </sharedItems>
    </cacheField>
    <cacheField name="OrderMonth" numFmtId="0">
      <sharedItems/>
    </cacheField>
    <cacheField name="DeliveryDays" numFmtId="0">
      <sharedItems containsSemiMixedTypes="0" containsString="0" containsNumber="1" containsInteger="1" minValue="-45921" maxValue="12"/>
    </cacheField>
    <cacheField name="IsDelayed" numFmtId="0">
      <sharedItems/>
    </cacheField>
    <cacheField name="IsCancelled" numFmtId="0">
      <sharedItems/>
    </cacheField>
    <cacheField name="Total Revenue" numFmtId="0">
      <sharedItems containsSemiMixedTypes="0" containsString="0" containsNumber="1" minValue="80.47" maxValue="8115.5300000000007"/>
    </cacheField>
    <cacheField name="Months (OrderDate)" numFmtId="0" databaseField="0">
      <fieldGroup base="1">
        <rangePr groupBy="months" startDate="2024-04-01T00:00:00" endDate="2025-09-22T00:00:00"/>
        <groupItems count="14">
          <s v="&lt;01-04-2024"/>
          <s v="Jan"/>
          <s v="Feb"/>
          <s v="Mar"/>
          <s v="Apr"/>
          <s v="May"/>
          <s v="Jun"/>
          <s v="Jul"/>
          <s v="Aug"/>
          <s v="Sep"/>
          <s v="Oct"/>
          <s v="Nov"/>
          <s v="Dec"/>
          <s v="&gt;22-09-2025"/>
        </groupItems>
      </fieldGroup>
    </cacheField>
    <cacheField name="Years (OrderDate)" numFmtId="0" databaseField="0">
      <fieldGroup base="1">
        <rangePr groupBy="years" startDate="2024-04-01T00:00:00" endDate="2025-09-22T00:00:00"/>
        <groupItems count="4">
          <s v="&lt;01-04-2024"/>
          <s v="2024"/>
          <s v="2025"/>
          <s v="&gt;22-09-2025"/>
        </groupItems>
      </fieldGroup>
    </cacheField>
  </cacheFields>
  <extLst>
    <ext xmlns:x14="http://schemas.microsoft.com/office/spreadsheetml/2009/9/main" uri="{725AE2AE-9491-48be-B2B4-4EB974FC3084}">
      <x14:pivotCacheDefinition pivotCacheId="9177949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shtipriya Chandrasekaran" refreshedDate="46290.670224074071" createdVersion="8" refreshedVersion="8" minRefreshableVersion="3" recordCount="4583" xr:uid="{247AF23C-0EB5-464E-A6D9-B906B0527542}">
  <cacheSource type="worksheet">
    <worksheetSource name="tblSales"/>
  </cacheSource>
  <cacheFields count="14">
    <cacheField name="OrderLineID" numFmtId="0">
      <sharedItems containsSemiMixedTypes="0" containsString="0" containsNumber="1" containsInteger="1" minValue="1" maxValue="4583"/>
    </cacheField>
    <cacheField name="OrderID" numFmtId="0">
      <sharedItems containsSemiMixedTypes="0" containsString="0" containsNumber="1" containsInteger="1" minValue="1" maxValue="3000"/>
    </cacheField>
    <cacheField name="ProductID" numFmtId="0">
      <sharedItems containsSemiMixedTypes="0" containsString="0" containsNumber="1" containsInteger="1" minValue="1001" maxValue="1085"/>
    </cacheField>
    <cacheField name="Quantity" numFmtId="0">
      <sharedItems containsSemiMixedTypes="0" containsString="0" containsNumber="1" containsInteger="1" minValue="1" maxValue="3"/>
    </cacheField>
    <cacheField name="UnitPrice" numFmtId="0">
      <sharedItems containsSemiMixedTypes="0" containsString="0" containsNumber="1" minValue="117.54" maxValue="6363.94"/>
    </cacheField>
    <cacheField name="DiscountPct" numFmtId="0">
      <sharedItems containsSemiMixedTypes="0" containsString="0" containsNumber="1" minValue="0" maxValue="0.3"/>
    </cacheField>
    <cacheField name="CategoryID" numFmtId="0">
      <sharedItems containsSemiMixedTypes="0" containsString="0" containsNumber="1" containsInteger="1" minValue="1" maxValue="8"/>
    </cacheField>
    <cacheField name="Cost" numFmtId="166">
      <sharedItems containsSemiMixedTypes="0" containsString="0" containsNumber="1" minValue="80.47" maxValue="4324.57"/>
    </cacheField>
    <cacheField name="Revenue" numFmtId="166">
      <sharedItems containsSemiMixedTypes="0" containsString="0" containsNumber="1" minValue="82.278000000000006" maxValue="18931.800000000003"/>
    </cacheField>
    <cacheField name="TotalCost" numFmtId="166">
      <sharedItems containsSemiMixedTypes="0" containsString="0" containsNumber="1" minValue="80.47" maxValue="12973.71"/>
    </cacheField>
    <cacheField name="Profit" numFmtId="166">
      <sharedItems containsSemiMixedTypes="0" containsString="0" containsNumber="1" minValue="-907.67800000000079" maxValue="7820.220000000003"/>
    </cacheField>
    <cacheField name="ProfitMargin%" numFmtId="165">
      <sharedItems containsSemiMixedTypes="0" containsString="0" containsNumber="1" minValue="-0.13900884612050721" maxValue="0.46880014718358082"/>
    </cacheField>
    <cacheField name="IsReturned" numFmtId="0">
      <sharedItems/>
    </cacheField>
    <cacheField name="Column1" numFmtId="166">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
    <x v="0"/>
    <n v="390"/>
    <n v="3"/>
    <s v="Meera Krishnan"/>
    <s v="Consumer"/>
    <x v="0"/>
    <s v="2024-04"/>
    <n v="5"/>
    <s v="No"/>
    <s v="No"/>
    <n v="3794.7"/>
  </r>
  <r>
    <n v="2"/>
    <x v="0"/>
    <n v="821"/>
    <n v="5"/>
    <s v="Pari Iyer"/>
    <s v="Consumer"/>
    <x v="1"/>
    <s v="2024-04"/>
    <n v="5"/>
    <s v="No"/>
    <s v="No"/>
    <n v="3429.16"/>
  </r>
  <r>
    <n v="3"/>
    <x v="0"/>
    <n v="776"/>
    <n v="3"/>
    <s v="Saanvi Das"/>
    <s v="SMB"/>
    <x v="0"/>
    <s v="2024-04"/>
    <n v="6"/>
    <s v="No"/>
    <s v="No"/>
    <n v="1458.83"/>
  </r>
  <r>
    <n v="4"/>
    <x v="0"/>
    <n v="260"/>
    <n v="3"/>
    <s v="Lakshmi Shetty"/>
    <s v="Consumer"/>
    <x v="0"/>
    <s v="2024-04"/>
    <n v="10"/>
    <s v="Yes"/>
    <s v="No"/>
    <n v="705.26"/>
  </r>
  <r>
    <n v="5"/>
    <x v="1"/>
    <n v="889"/>
    <n v="5"/>
    <s v="Krishna Kapoor"/>
    <s v="SMB"/>
    <x v="1"/>
    <s v="2024-04"/>
    <n v="2"/>
    <s v="No"/>
    <s v="No"/>
    <n v="741.85"/>
  </r>
  <r>
    <n v="6"/>
    <x v="1"/>
    <n v="56"/>
    <n v="2"/>
    <s v="Aadhya Bose"/>
    <s v="Consumer"/>
    <x v="2"/>
    <s v="2024-04"/>
    <n v="-45385"/>
    <s v="No"/>
    <s v="Yes"/>
    <n v="2213.3200000000002"/>
  </r>
  <r>
    <n v="7"/>
    <x v="1"/>
    <n v="56"/>
    <n v="2"/>
    <s v="Aadhya Bose"/>
    <s v="Consumer"/>
    <x v="2"/>
    <s v="2024-04"/>
    <n v="3"/>
    <s v="No"/>
    <s v="No"/>
    <n v="2564.61"/>
  </r>
  <r>
    <n v="8"/>
    <x v="2"/>
    <n v="430"/>
    <n v="4"/>
    <s v="Vihaan Chatterjee"/>
    <s v="Consumer"/>
    <x v="3"/>
    <s v="2024-04"/>
    <n v="2"/>
    <s v="No"/>
    <s v="No"/>
    <n v="3021.65"/>
  </r>
  <r>
    <n v="9"/>
    <x v="2"/>
    <n v="281"/>
    <n v="3"/>
    <s v="Meera Bose"/>
    <s v="Consumer"/>
    <x v="0"/>
    <s v="2024-04"/>
    <n v="6"/>
    <s v="No"/>
    <s v="No"/>
    <n v="3197.34"/>
  </r>
  <r>
    <n v="10"/>
    <x v="2"/>
    <n v="788"/>
    <n v="1"/>
    <s v="Reyansh Sharma"/>
    <s v="Consumer"/>
    <x v="4"/>
    <s v="2024-04"/>
    <n v="4"/>
    <s v="No"/>
    <s v="No"/>
    <n v="390.4"/>
  </r>
  <r>
    <n v="11"/>
    <x v="2"/>
    <n v="24"/>
    <n v="2"/>
    <s v="Arjun Menon"/>
    <s v="Consumer"/>
    <x v="2"/>
    <s v="2024-04"/>
    <n v="2"/>
    <s v="No"/>
    <s v="No"/>
    <n v="175.69"/>
  </r>
  <r>
    <n v="12"/>
    <x v="2"/>
    <n v="809"/>
    <n v="5"/>
    <s v="Suresh Joshi"/>
    <s v="Consumer"/>
    <x v="1"/>
    <s v="2024-04"/>
    <n v="2"/>
    <s v="No"/>
    <s v="No"/>
    <n v="1575.6"/>
  </r>
  <r>
    <n v="13"/>
    <x v="2"/>
    <n v="242"/>
    <n v="4"/>
    <s v="Aadhya Bose"/>
    <s v="Consumer"/>
    <x v="3"/>
    <s v="2024-04"/>
    <n v="2"/>
    <s v="No"/>
    <s v="No"/>
    <n v="175.69"/>
  </r>
  <r>
    <n v="14"/>
    <x v="3"/>
    <n v="708"/>
    <n v="4"/>
    <s v="Meera Kapoor"/>
    <s v="Consumer"/>
    <x v="3"/>
    <s v="2024-04"/>
    <n v="3"/>
    <s v="No"/>
    <s v="No"/>
    <n v="540.32000000000005"/>
  </r>
  <r>
    <n v="15"/>
    <x v="3"/>
    <n v="13"/>
    <n v="1"/>
    <s v="Meera Verma"/>
    <s v="Corporate"/>
    <x v="4"/>
    <s v="2024-04"/>
    <n v="5"/>
    <s v="No"/>
    <s v="No"/>
    <n v="705.26"/>
  </r>
  <r>
    <n v="16"/>
    <x v="3"/>
    <n v="825"/>
    <n v="4"/>
    <s v="Riya Bose"/>
    <s v="Consumer"/>
    <x v="3"/>
    <s v="2024-04"/>
    <n v="3"/>
    <s v="No"/>
    <s v="No"/>
    <n v="184.26"/>
  </r>
  <r>
    <n v="17"/>
    <x v="3"/>
    <n v="745"/>
    <n v="3"/>
    <s v="Myra Menon"/>
    <s v="Corporate"/>
    <x v="0"/>
    <s v="2024-04"/>
    <n v="5"/>
    <s v="No"/>
    <s v="No"/>
    <n v="2213.3200000000002"/>
  </r>
  <r>
    <n v="18"/>
    <x v="4"/>
    <n v="527"/>
    <n v="5"/>
    <s v="Aditya Das"/>
    <s v="Corporate"/>
    <x v="1"/>
    <s v="2024-04"/>
    <n v="3"/>
    <s v="No"/>
    <s v="No"/>
    <n v="772.88"/>
  </r>
  <r>
    <n v="19"/>
    <x v="4"/>
    <n v="749"/>
    <n v="3"/>
    <s v="Navya Malhotra"/>
    <s v="SMB"/>
    <x v="0"/>
    <s v="2024-04"/>
    <n v="-45387"/>
    <s v="No"/>
    <s v="Yes"/>
    <n v="2389.0100000000002"/>
  </r>
  <r>
    <n v="20"/>
    <x v="4"/>
    <n v="722"/>
    <n v="4"/>
    <s v="Ravi Joshi"/>
    <s v="Consumer"/>
    <x v="3"/>
    <s v="2024-04"/>
    <n v="2"/>
    <s v="No"/>
    <s v="No"/>
    <n v="2432.0300000000002"/>
  </r>
  <r>
    <n v="21"/>
    <x v="4"/>
    <n v="771"/>
    <n v="2"/>
    <s v="Rahul Krishnan"/>
    <s v="Corporate"/>
    <x v="2"/>
    <s v="2024-04"/>
    <n v="6"/>
    <s v="No"/>
    <s v="No"/>
    <n v="3573.83"/>
  </r>
  <r>
    <n v="22"/>
    <x v="4"/>
    <n v="612"/>
    <n v="1"/>
    <s v="Deepa Menon"/>
    <s v="Consumer"/>
    <x v="4"/>
    <s v="2024-04"/>
    <n v="4"/>
    <s v="No"/>
    <s v="No"/>
    <n v="2129.88"/>
  </r>
  <r>
    <n v="23"/>
    <x v="4"/>
    <n v="876"/>
    <n v="2"/>
    <s v="Aditya Rao"/>
    <s v="SMB"/>
    <x v="2"/>
    <s v="2024-04"/>
    <n v="9"/>
    <s v="Yes"/>
    <s v="No"/>
    <n v="2607.7200000000003"/>
  </r>
  <r>
    <n v="24"/>
    <x v="4"/>
    <n v="522"/>
    <n v="3"/>
    <s v="Manoj Gupta"/>
    <s v="Consumer"/>
    <x v="0"/>
    <s v="2024-04"/>
    <n v="5"/>
    <s v="No"/>
    <s v="No"/>
    <n v="2918.58"/>
  </r>
  <r>
    <n v="25"/>
    <x v="4"/>
    <n v="624"/>
    <n v="1"/>
    <s v="Ishaan Patel"/>
    <s v="SMB"/>
    <x v="4"/>
    <s v="2024-04"/>
    <n v="4"/>
    <s v="No"/>
    <s v="No"/>
    <n v="2265.7800000000002"/>
  </r>
  <r>
    <n v="26"/>
    <x v="4"/>
    <n v="422"/>
    <n v="5"/>
    <s v="Ishaan Chatterjee"/>
    <s v="Corporate"/>
    <x v="1"/>
    <s v="2024-04"/>
    <n v="4"/>
    <s v="No"/>
    <s v="No"/>
    <n v="1296.42"/>
  </r>
  <r>
    <n v="27"/>
    <x v="5"/>
    <n v="890"/>
    <n v="3"/>
    <s v="Ishaan Rao"/>
    <s v="Corporate"/>
    <x v="0"/>
    <s v="2024-04"/>
    <n v="3"/>
    <s v="No"/>
    <s v="No"/>
    <n v="3689.0099999999998"/>
  </r>
  <r>
    <n v="28"/>
    <x v="5"/>
    <n v="21"/>
    <n v="1"/>
    <s v="Riya Chatterjee"/>
    <s v="Consumer"/>
    <x v="4"/>
    <s v="2024-04"/>
    <n v="2"/>
    <s v="No"/>
    <s v="No"/>
    <n v="3021.65"/>
  </r>
  <r>
    <n v="29"/>
    <x v="5"/>
    <n v="659"/>
    <n v="4"/>
    <s v="Aadhya Patel"/>
    <s v="Consumer"/>
    <x v="3"/>
    <s v="2024-04"/>
    <n v="6"/>
    <s v="No"/>
    <s v="No"/>
    <n v="3621.2300000000005"/>
  </r>
  <r>
    <n v="30"/>
    <x v="5"/>
    <n v="218"/>
    <n v="5"/>
    <s v="Ishaan Iyer"/>
    <s v="Consumer"/>
    <x v="1"/>
    <s v="2024-04"/>
    <n v="7"/>
    <s v="Yes"/>
    <s v="No"/>
    <n v="407.68"/>
  </r>
  <r>
    <n v="31"/>
    <x v="6"/>
    <n v="602"/>
    <n v="5"/>
    <s v="Neha Reddy"/>
    <s v="Consumer"/>
    <x v="1"/>
    <s v="2024-04"/>
    <n v="-45391"/>
    <s v="No"/>
    <s v="Yes"/>
    <n v="4278.0199999999995"/>
  </r>
  <r>
    <n v="32"/>
    <x v="6"/>
    <n v="165"/>
    <n v="3"/>
    <s v="Ishaan Iyer"/>
    <s v="Consumer"/>
    <x v="0"/>
    <s v="2024-04"/>
    <n v="10"/>
    <s v="Yes"/>
    <s v="No"/>
    <n v="1029.98"/>
  </r>
  <r>
    <n v="33"/>
    <x v="6"/>
    <n v="282"/>
    <n v="2"/>
    <s v="Ravi Nair"/>
    <s v="Consumer"/>
    <x v="2"/>
    <s v="2024-04"/>
    <n v="3"/>
    <s v="No"/>
    <s v="No"/>
    <n v="2213.3200000000002"/>
  </r>
  <r>
    <n v="34"/>
    <x v="6"/>
    <n v="615"/>
    <n v="3"/>
    <s v="Aarav Patel"/>
    <s v="Consumer"/>
    <x v="0"/>
    <s v="2024-04"/>
    <n v="4"/>
    <s v="No"/>
    <s v="No"/>
    <n v="3334.3"/>
  </r>
  <r>
    <n v="35"/>
    <x v="6"/>
    <n v="357"/>
    <n v="3"/>
    <s v="Aadhya Krishnan"/>
    <s v="Corporate"/>
    <x v="0"/>
    <s v="2024-04"/>
    <n v="-45390"/>
    <s v="No"/>
    <s v="Yes"/>
    <n v="312.64999999999998"/>
  </r>
  <r>
    <n v="36"/>
    <x v="6"/>
    <n v="595"/>
    <n v="1"/>
    <s v="Ravi Chatterjee"/>
    <s v="SMB"/>
    <x v="4"/>
    <s v="2024-04"/>
    <n v="2"/>
    <s v="No"/>
    <s v="No"/>
    <n v="2748.16"/>
  </r>
  <r>
    <n v="37"/>
    <x v="7"/>
    <n v="582"/>
    <n v="2"/>
    <s v="Reyansh Chatterjee"/>
    <s v="Consumer"/>
    <x v="2"/>
    <s v="2024-04"/>
    <n v="3"/>
    <s v="No"/>
    <s v="No"/>
    <n v="872.66"/>
  </r>
  <r>
    <n v="38"/>
    <x v="8"/>
    <n v="104"/>
    <n v="3"/>
    <s v="Navya Shetty"/>
    <s v="Corporate"/>
    <x v="0"/>
    <s v="2024-04"/>
    <n v="3"/>
    <s v="No"/>
    <s v="No"/>
    <n v="2129.88"/>
  </r>
  <r>
    <n v="39"/>
    <x v="9"/>
    <n v="622"/>
    <n v="1"/>
    <s v="Ayaan Menon"/>
    <s v="Corporate"/>
    <x v="4"/>
    <s v="2024-04"/>
    <n v="6"/>
    <s v="No"/>
    <s v="No"/>
    <n v="3892.38"/>
  </r>
  <r>
    <n v="40"/>
    <x v="9"/>
    <n v="242"/>
    <n v="4"/>
    <s v="Aadhya Bose"/>
    <s v="Consumer"/>
    <x v="3"/>
    <s v="2024-04"/>
    <n v="5"/>
    <s v="No"/>
    <s v="No"/>
    <n v="2213.3200000000002"/>
  </r>
  <r>
    <n v="41"/>
    <x v="9"/>
    <n v="371"/>
    <n v="5"/>
    <s v="Arun Rao"/>
    <s v="Consumer"/>
    <x v="1"/>
    <s v="2024-04"/>
    <n v="-45392"/>
    <s v="No"/>
    <s v="Yes"/>
    <n v="145.43"/>
  </r>
  <r>
    <n v="42"/>
    <x v="9"/>
    <n v="454"/>
    <n v="2"/>
    <s v="Pari Menon"/>
    <s v="Consumer"/>
    <x v="2"/>
    <s v="2024-04"/>
    <n v="5"/>
    <s v="No"/>
    <s v="No"/>
    <n v="3369.6099999999997"/>
  </r>
  <r>
    <n v="43"/>
    <x v="9"/>
    <n v="321"/>
    <n v="4"/>
    <s v="Kiara Rao"/>
    <s v="Consumer"/>
    <x v="3"/>
    <s v="2024-04"/>
    <n v="3"/>
    <s v="No"/>
    <s v="No"/>
    <n v="1296.42"/>
  </r>
  <r>
    <n v="44"/>
    <x v="9"/>
    <n v="234"/>
    <n v="3"/>
    <s v="Nisha Singh"/>
    <s v="Consumer"/>
    <x v="0"/>
    <s v="2024-04"/>
    <n v="6"/>
    <s v="No"/>
    <s v="No"/>
    <n v="175.69"/>
  </r>
  <r>
    <n v="45"/>
    <x v="9"/>
    <n v="150"/>
    <n v="1"/>
    <s v="Arun Sharma"/>
    <s v="Consumer"/>
    <x v="4"/>
    <s v="2024-04"/>
    <n v="5"/>
    <s v="No"/>
    <s v="No"/>
    <n v="297.2"/>
  </r>
  <r>
    <n v="46"/>
    <x v="10"/>
    <n v="568"/>
    <n v="1"/>
    <s v="Krishna Gupta"/>
    <s v="SMB"/>
    <x v="4"/>
    <s v="2024-04"/>
    <n v="2"/>
    <s v="No"/>
    <s v="No"/>
    <n v="540.32000000000005"/>
  </r>
  <r>
    <n v="47"/>
    <x v="10"/>
    <n v="671"/>
    <n v="3"/>
    <s v="Pari Joshi"/>
    <s v="Consumer"/>
    <x v="0"/>
    <s v="2024-04"/>
    <n v="4"/>
    <s v="No"/>
    <s v="No"/>
    <n v="798.62"/>
  </r>
  <r>
    <n v="48"/>
    <x v="10"/>
    <n v="174"/>
    <n v="2"/>
    <s v="Pari Pillai"/>
    <s v="SMB"/>
    <x v="2"/>
    <s v="2024-04"/>
    <n v="2"/>
    <s v="No"/>
    <s v="No"/>
    <n v="859.81"/>
  </r>
  <r>
    <n v="49"/>
    <x v="10"/>
    <n v="543"/>
    <n v="2"/>
    <s v="Deepa Kapoor"/>
    <s v="Consumer"/>
    <x v="2"/>
    <s v="2024-04"/>
    <n v="3"/>
    <s v="No"/>
    <s v="No"/>
    <n v="2490.89"/>
  </r>
  <r>
    <n v="50"/>
    <x v="10"/>
    <n v="119"/>
    <n v="3"/>
    <s v="Karthik Patel"/>
    <s v="SMB"/>
    <x v="0"/>
    <s v="2024-04"/>
    <n v="4"/>
    <s v="No"/>
    <s v="No"/>
    <n v="175.69"/>
  </r>
  <r>
    <n v="51"/>
    <x v="11"/>
    <n v="581"/>
    <n v="1"/>
    <s v="Lakshmi Pillai"/>
    <s v="SMB"/>
    <x v="4"/>
    <s v="2024-04"/>
    <n v="3"/>
    <s v="No"/>
    <s v="No"/>
    <n v="175.69"/>
  </r>
  <r>
    <n v="52"/>
    <x v="12"/>
    <n v="251"/>
    <n v="1"/>
    <s v="Suresh Rao"/>
    <s v="Consumer"/>
    <x v="4"/>
    <s v="2024-04"/>
    <n v="2"/>
    <s v="No"/>
    <s v="No"/>
    <n v="5730.82"/>
  </r>
  <r>
    <n v="53"/>
    <x v="12"/>
    <n v="300"/>
    <n v="4"/>
    <s v="Riya Reddy"/>
    <s v="Consumer"/>
    <x v="3"/>
    <s v="2024-04"/>
    <n v="6"/>
    <s v="No"/>
    <s v="No"/>
    <n v="2187.08"/>
  </r>
  <r>
    <n v="54"/>
    <x v="13"/>
    <n v="600"/>
    <n v="5"/>
    <s v="Riya Gupta"/>
    <s v="Consumer"/>
    <x v="1"/>
    <s v="2024-04"/>
    <n v="2"/>
    <s v="No"/>
    <s v="No"/>
    <n v="798.2"/>
  </r>
  <r>
    <n v="55"/>
    <x v="13"/>
    <n v="409"/>
    <n v="5"/>
    <s v="Kiara Chatterjee"/>
    <s v="SMB"/>
    <x v="1"/>
    <s v="2024-04"/>
    <n v="3"/>
    <s v="No"/>
    <s v="No"/>
    <n v="98.34"/>
  </r>
  <r>
    <n v="56"/>
    <x v="13"/>
    <n v="393"/>
    <n v="4"/>
    <s v="Kiara Gupta"/>
    <s v="Corporate"/>
    <x v="3"/>
    <s v="2024-04"/>
    <n v="-45397"/>
    <s v="No"/>
    <s v="Yes"/>
    <n v="1338.52"/>
  </r>
  <r>
    <n v="57"/>
    <x v="13"/>
    <n v="253"/>
    <n v="5"/>
    <s v="Deepa Reddy"/>
    <s v="Consumer"/>
    <x v="1"/>
    <s v="2024-04"/>
    <n v="6"/>
    <s v="No"/>
    <s v="No"/>
    <n v="5234.97"/>
  </r>
  <r>
    <n v="58"/>
    <x v="13"/>
    <n v="733"/>
    <n v="1"/>
    <s v="Navya Malhotra"/>
    <s v="Corporate"/>
    <x v="4"/>
    <s v="2024-04"/>
    <n v="3"/>
    <s v="No"/>
    <s v="No"/>
    <n v="1390.3400000000001"/>
  </r>
  <r>
    <n v="59"/>
    <x v="13"/>
    <n v="253"/>
    <n v="5"/>
    <s v="Deepa Reddy"/>
    <s v="Consumer"/>
    <x v="1"/>
    <s v="2024-04"/>
    <n v="-45398"/>
    <s v="No"/>
    <s v="Yes"/>
    <n v="184.26"/>
  </r>
  <r>
    <n v="60"/>
    <x v="13"/>
    <n v="583"/>
    <n v="4"/>
    <s v="Manoj Sharma"/>
    <s v="SMB"/>
    <x v="3"/>
    <s v="2024-04"/>
    <n v="2"/>
    <s v="No"/>
    <s v="No"/>
    <n v="903.47"/>
  </r>
  <r>
    <n v="61"/>
    <x v="14"/>
    <n v="56"/>
    <n v="2"/>
    <s v="Aadhya Bose"/>
    <s v="Consumer"/>
    <x v="2"/>
    <s v="2024-04"/>
    <n v="2"/>
    <s v="No"/>
    <s v="No"/>
    <n v="1296.42"/>
  </r>
  <r>
    <n v="62"/>
    <x v="14"/>
    <n v="824"/>
    <n v="5"/>
    <s v="Arun Sharma"/>
    <s v="SMB"/>
    <x v="1"/>
    <s v="2024-04"/>
    <n v="-45398"/>
    <s v="No"/>
    <s v="Yes"/>
    <n v="2993.58"/>
  </r>
  <r>
    <n v="63"/>
    <x v="14"/>
    <n v="874"/>
    <n v="1"/>
    <s v="Anika Mehta"/>
    <s v="Corporate"/>
    <x v="4"/>
    <s v="2024-04"/>
    <n v="6"/>
    <s v="No"/>
    <s v="No"/>
    <n v="442.57"/>
  </r>
  <r>
    <n v="64"/>
    <x v="15"/>
    <n v="167"/>
    <n v="4"/>
    <s v="Meera Kapoor"/>
    <s v="SMB"/>
    <x v="3"/>
    <s v="2024-04"/>
    <n v="5"/>
    <s v="No"/>
    <s v="No"/>
    <n v="175.69"/>
  </r>
  <r>
    <n v="65"/>
    <x v="15"/>
    <n v="386"/>
    <n v="2"/>
    <s v="Suresh Nair"/>
    <s v="Consumer"/>
    <x v="2"/>
    <s v="2024-04"/>
    <n v="3"/>
    <s v="No"/>
    <s v="No"/>
    <n v="897.98"/>
  </r>
  <r>
    <n v="66"/>
    <x v="15"/>
    <n v="99"/>
    <n v="5"/>
    <s v="Manoj Malhotra"/>
    <s v="SMB"/>
    <x v="1"/>
    <s v="2024-04"/>
    <n v="2"/>
    <s v="No"/>
    <s v="No"/>
    <n v="1111.27"/>
  </r>
  <r>
    <n v="67"/>
    <x v="15"/>
    <n v="360"/>
    <n v="2"/>
    <s v="Manoj Reddy"/>
    <s v="Consumer"/>
    <x v="2"/>
    <s v="2024-04"/>
    <n v="5"/>
    <s v="No"/>
    <s v="No"/>
    <n v="2765.5"/>
  </r>
  <r>
    <n v="68"/>
    <x v="15"/>
    <n v="787"/>
    <n v="1"/>
    <s v="Meera Shetty"/>
    <s v="Consumer"/>
    <x v="4"/>
    <s v="2024-04"/>
    <n v="2"/>
    <s v="No"/>
    <s v="No"/>
    <n v="175.69"/>
  </r>
  <r>
    <n v="69"/>
    <x v="16"/>
    <n v="536"/>
    <n v="1"/>
    <s v="Divya Pillai"/>
    <s v="Consumer"/>
    <x v="4"/>
    <s v="2024-04"/>
    <n v="3"/>
    <s v="No"/>
    <s v="No"/>
    <n v="2323.7399999999998"/>
  </r>
  <r>
    <n v="70"/>
    <x v="16"/>
    <n v="123"/>
    <n v="5"/>
    <s v="Nisha Shetty"/>
    <s v="Consumer"/>
    <x v="1"/>
    <s v="2024-04"/>
    <n v="8"/>
    <s v="Yes"/>
    <s v="No"/>
    <n v="1266.9100000000001"/>
  </r>
  <r>
    <n v="71"/>
    <x v="17"/>
    <n v="876"/>
    <n v="2"/>
    <s v="Aditya Rao"/>
    <s v="SMB"/>
    <x v="2"/>
    <s v="2024-04"/>
    <n v="3"/>
    <s v="No"/>
    <s v="No"/>
    <n v="3205.91"/>
  </r>
  <r>
    <n v="72"/>
    <x v="17"/>
    <n v="496"/>
    <n v="1"/>
    <s v="Reyansh Malhotra"/>
    <s v="Consumer"/>
    <x v="4"/>
    <s v="2024-04"/>
    <n v="3"/>
    <s v="No"/>
    <s v="No"/>
    <n v="1317.1299999999999"/>
  </r>
  <r>
    <n v="73"/>
    <x v="17"/>
    <n v="72"/>
    <n v="3"/>
    <s v="Aadhya Iyer"/>
    <s v="Consumer"/>
    <x v="0"/>
    <s v="2024-04"/>
    <n v="3"/>
    <s v="No"/>
    <s v="No"/>
    <n v="351.29"/>
  </r>
  <r>
    <n v="74"/>
    <x v="17"/>
    <n v="307"/>
    <n v="1"/>
    <s v="Neha Das"/>
    <s v="Consumer"/>
    <x v="4"/>
    <s v="2024-04"/>
    <n v="12"/>
    <s v="Yes"/>
    <s v="No"/>
    <n v="836.8900000000001"/>
  </r>
  <r>
    <n v="75"/>
    <x v="17"/>
    <n v="127"/>
    <n v="5"/>
    <s v="Sai Patel"/>
    <s v="Consumer"/>
    <x v="1"/>
    <s v="2024-04"/>
    <n v="-45400"/>
    <s v="No"/>
    <s v="Yes"/>
    <n v="540.32000000000005"/>
  </r>
  <r>
    <n v="76"/>
    <x v="18"/>
    <n v="808"/>
    <n v="2"/>
    <s v="Krishna Verma"/>
    <s v="SMB"/>
    <x v="2"/>
    <s v="2024-04"/>
    <n v="12"/>
    <s v="Yes"/>
    <s v="No"/>
    <n v="3021.65"/>
  </r>
  <r>
    <n v="77"/>
    <x v="18"/>
    <n v="337"/>
    <n v="2"/>
    <s v="Sanjay Menon"/>
    <s v="Consumer"/>
    <x v="2"/>
    <s v="2024-04"/>
    <n v="2"/>
    <s v="No"/>
    <s v="No"/>
    <n v="872.66"/>
  </r>
  <r>
    <n v="78"/>
    <x v="18"/>
    <n v="441"/>
    <n v="2"/>
    <s v="Meera Kapoor"/>
    <s v="SMB"/>
    <x v="2"/>
    <s v="2024-04"/>
    <n v="2"/>
    <s v="No"/>
    <s v="No"/>
    <n v="1303.81"/>
  </r>
  <r>
    <n v="79"/>
    <x v="18"/>
    <n v="756"/>
    <n v="1"/>
    <s v="Amit Krishnan"/>
    <s v="Corporate"/>
    <x v="4"/>
    <s v="2024-04"/>
    <n v="-45402"/>
    <s v="No"/>
    <s v="Yes"/>
    <n v="4829.5099999999993"/>
  </r>
  <r>
    <n v="80"/>
    <x v="18"/>
    <n v="511"/>
    <n v="4"/>
    <s v="Rahul Nair"/>
    <s v="Consumer"/>
    <x v="3"/>
    <s v="2024-04"/>
    <n v="4"/>
    <s v="No"/>
    <s v="No"/>
    <n v="2490.89"/>
  </r>
  <r>
    <n v="81"/>
    <x v="19"/>
    <n v="46"/>
    <n v="5"/>
    <s v="Sneha Krishnan"/>
    <s v="Consumer"/>
    <x v="1"/>
    <s v="2024-04"/>
    <n v="-45404"/>
    <s v="No"/>
    <s v="Yes"/>
    <n v="1679.15"/>
  </r>
  <r>
    <n v="82"/>
    <x v="19"/>
    <n v="72"/>
    <n v="3"/>
    <s v="Aadhya Iyer"/>
    <s v="Consumer"/>
    <x v="0"/>
    <s v="2024-04"/>
    <n v="3"/>
    <s v="No"/>
    <s v="No"/>
    <n v="8095.25"/>
  </r>
  <r>
    <n v="83"/>
    <x v="19"/>
    <n v="159"/>
    <n v="2"/>
    <s v="Rohan Gupta"/>
    <s v="SMB"/>
    <x v="2"/>
    <s v="2024-04"/>
    <n v="4"/>
    <s v="No"/>
    <s v="No"/>
    <n v="1927.71"/>
  </r>
  <r>
    <n v="84"/>
    <x v="19"/>
    <n v="602"/>
    <n v="5"/>
    <s v="Neha Reddy"/>
    <s v="Consumer"/>
    <x v="1"/>
    <s v="2024-04"/>
    <n v="6"/>
    <s v="No"/>
    <s v="No"/>
    <n v="897.98"/>
  </r>
  <r>
    <n v="85"/>
    <x v="19"/>
    <n v="559"/>
    <n v="2"/>
    <s v="Myra Rao"/>
    <s v="Consumer"/>
    <x v="2"/>
    <s v="2024-04"/>
    <n v="6"/>
    <s v="No"/>
    <s v="No"/>
    <n v="705.26"/>
  </r>
  <r>
    <n v="86"/>
    <x v="20"/>
    <n v="300"/>
    <n v="4"/>
    <s v="Riya Reddy"/>
    <s v="Consumer"/>
    <x v="3"/>
    <s v="2024-04"/>
    <n v="10"/>
    <s v="Yes"/>
    <s v="No"/>
    <n v="188.52"/>
  </r>
  <r>
    <n v="87"/>
    <x v="20"/>
    <n v="258"/>
    <n v="1"/>
    <s v="Saanvi Patel"/>
    <s v="Corporate"/>
    <x v="4"/>
    <s v="2024-04"/>
    <n v="10"/>
    <s v="Yes"/>
    <s v="No"/>
    <n v="95.97"/>
  </r>
  <r>
    <n v="88"/>
    <x v="21"/>
    <n v="73"/>
    <n v="4"/>
    <s v="Manoj Malhotra"/>
    <s v="Consumer"/>
    <x v="3"/>
    <s v="2024-04"/>
    <n v="6"/>
    <s v="No"/>
    <s v="No"/>
    <n v="2017.0299999999997"/>
  </r>
  <r>
    <n v="89"/>
    <x v="21"/>
    <n v="66"/>
    <n v="5"/>
    <s v="Sanjay Malhotra"/>
    <s v="SMB"/>
    <x v="1"/>
    <s v="2024-04"/>
    <n v="6"/>
    <s v="No"/>
    <s v="No"/>
    <n v="777.04"/>
  </r>
  <r>
    <n v="90"/>
    <x v="21"/>
    <n v="575"/>
    <n v="1"/>
    <s v="Kavya Iyer"/>
    <s v="Corporate"/>
    <x v="4"/>
    <s v="2024-04"/>
    <n v="7"/>
    <s v="Yes"/>
    <s v="No"/>
    <n v="297.2"/>
  </r>
  <r>
    <n v="91"/>
    <x v="22"/>
    <n v="716"/>
    <n v="4"/>
    <s v="Ravi Nair"/>
    <s v="Consumer"/>
    <x v="3"/>
    <s v="2024-04"/>
    <n v="-45405"/>
    <s v="No"/>
    <s v="Yes"/>
    <n v="408.62"/>
  </r>
  <r>
    <n v="92"/>
    <x v="22"/>
    <n v="445"/>
    <n v="1"/>
    <s v="Nisha Verma"/>
    <s v="Consumer"/>
    <x v="4"/>
    <s v="2024-04"/>
    <n v="4"/>
    <s v="No"/>
    <s v="No"/>
    <n v="1752.02"/>
  </r>
  <r>
    <n v="93"/>
    <x v="22"/>
    <n v="615"/>
    <n v="3"/>
    <s v="Aarav Patel"/>
    <s v="Consumer"/>
    <x v="0"/>
    <s v="2024-04"/>
    <n v="5"/>
    <s v="No"/>
    <s v="No"/>
    <n v="798.2"/>
  </r>
  <r>
    <n v="94"/>
    <x v="22"/>
    <n v="391"/>
    <n v="3"/>
    <s v="Pooja Gupta"/>
    <s v="SMB"/>
    <x v="0"/>
    <s v="2024-04"/>
    <n v="2"/>
    <s v="No"/>
    <s v="No"/>
    <n v="1137.17"/>
  </r>
  <r>
    <n v="95"/>
    <x v="22"/>
    <n v="52"/>
    <n v="4"/>
    <s v="Krishna Gupta"/>
    <s v="Consumer"/>
    <x v="3"/>
    <s v="2024-04"/>
    <n v="6"/>
    <s v="No"/>
    <s v="No"/>
    <n v="1696.18"/>
  </r>
  <r>
    <n v="96"/>
    <x v="22"/>
    <n v="2"/>
    <n v="4"/>
    <s v="Saanvi Reddy"/>
    <s v="Consumer"/>
    <x v="3"/>
    <s v="2024-04"/>
    <n v="5"/>
    <s v="No"/>
    <s v="No"/>
    <n v="772.88"/>
  </r>
  <r>
    <n v="97"/>
    <x v="23"/>
    <n v="721"/>
    <n v="1"/>
    <s v="Divya Chatterjee"/>
    <s v="SMB"/>
    <x v="4"/>
    <s v="2024-04"/>
    <n v="10"/>
    <s v="Yes"/>
    <s v="No"/>
    <n v="184.26"/>
  </r>
  <r>
    <n v="98"/>
    <x v="23"/>
    <n v="786"/>
    <n v="3"/>
    <s v="Aditya Kapoor"/>
    <s v="SMB"/>
    <x v="0"/>
    <s v="2024-04"/>
    <n v="2"/>
    <s v="No"/>
    <s v="No"/>
    <n v="777.04"/>
  </r>
  <r>
    <n v="99"/>
    <x v="23"/>
    <n v="889"/>
    <n v="5"/>
    <s v="Krishna Kapoor"/>
    <s v="SMB"/>
    <x v="1"/>
    <s v="2024-04"/>
    <n v="2"/>
    <s v="No"/>
    <s v="No"/>
    <n v="175.69"/>
  </r>
  <r>
    <n v="100"/>
    <x v="24"/>
    <n v="255"/>
    <n v="2"/>
    <s v="Karthik Menon"/>
    <s v="Consumer"/>
    <x v="2"/>
    <s v="2024-04"/>
    <n v="2"/>
    <s v="No"/>
    <s v="No"/>
    <n v="1672.88"/>
  </r>
  <r>
    <n v="101"/>
    <x v="24"/>
    <n v="658"/>
    <n v="2"/>
    <s v="Vivaan Kapoor"/>
    <s v="Corporate"/>
    <x v="2"/>
    <s v="2024-04"/>
    <n v="6"/>
    <s v="No"/>
    <s v="No"/>
    <n v="2835.96"/>
  </r>
  <r>
    <n v="102"/>
    <x v="24"/>
    <n v="660"/>
    <n v="2"/>
    <s v="Aditya Shetty"/>
    <s v="Corporate"/>
    <x v="2"/>
    <s v="2024-04"/>
    <n v="5"/>
    <s v="No"/>
    <s v="No"/>
    <n v="3021.65"/>
  </r>
  <r>
    <n v="103"/>
    <x v="24"/>
    <n v="596"/>
    <n v="4"/>
    <s v="Krishna Reddy"/>
    <s v="Consumer"/>
    <x v="3"/>
    <s v="2024-04"/>
    <n v="5"/>
    <s v="No"/>
    <s v="No"/>
    <n v="760.11"/>
  </r>
  <r>
    <n v="104"/>
    <x v="24"/>
    <n v="740"/>
    <n v="1"/>
    <s v="Priya Chatterjee"/>
    <s v="Consumer"/>
    <x v="4"/>
    <s v="2024-04"/>
    <n v="3"/>
    <s v="No"/>
    <s v="No"/>
    <n v="3021.65"/>
  </r>
  <r>
    <n v="105"/>
    <x v="24"/>
    <n v="858"/>
    <n v="3"/>
    <s v="Kavya Menon"/>
    <s v="SMB"/>
    <x v="0"/>
    <s v="2024-04"/>
    <n v="2"/>
    <s v="No"/>
    <s v="No"/>
    <n v="718.47"/>
  </r>
  <r>
    <n v="106"/>
    <x v="24"/>
    <n v="182"/>
    <n v="2"/>
    <s v="Rahul Rao"/>
    <s v="SMB"/>
    <x v="2"/>
    <s v="2024-04"/>
    <n v="5"/>
    <s v="No"/>
    <s v="No"/>
    <n v="176.98"/>
  </r>
  <r>
    <n v="107"/>
    <x v="25"/>
    <n v="652"/>
    <n v="2"/>
    <s v="Ayaan Sharma"/>
    <s v="Consumer"/>
    <x v="2"/>
    <s v="2024-04"/>
    <n v="-45409"/>
    <s v="No"/>
    <s v="Yes"/>
    <n v="785.18000000000006"/>
  </r>
  <r>
    <n v="108"/>
    <x v="25"/>
    <n v="359"/>
    <n v="3"/>
    <s v="Priya Bose"/>
    <s v="Consumer"/>
    <x v="0"/>
    <s v="2024-04"/>
    <n v="6"/>
    <s v="No"/>
    <s v="No"/>
    <n v="5376.74"/>
  </r>
  <r>
    <n v="109"/>
    <x v="26"/>
    <n v="746"/>
    <n v="1"/>
    <s v="Suresh Bose"/>
    <s v="Consumer"/>
    <x v="4"/>
    <s v="2024-04"/>
    <n v="-45411"/>
    <s v="No"/>
    <s v="Yes"/>
    <n v="872.66"/>
  </r>
  <r>
    <n v="110"/>
    <x v="26"/>
    <n v="825"/>
    <n v="4"/>
    <s v="Riya Bose"/>
    <s v="Consumer"/>
    <x v="3"/>
    <s v="2024-04"/>
    <n v="3"/>
    <s v="No"/>
    <s v="No"/>
    <n v="1288.68"/>
  </r>
  <r>
    <n v="111"/>
    <x v="27"/>
    <n v="852"/>
    <n v="3"/>
    <s v="Anika Nair"/>
    <s v="SMB"/>
    <x v="0"/>
    <s v="2024-04"/>
    <n v="5"/>
    <s v="No"/>
    <s v="No"/>
    <n v="1296.42"/>
  </r>
  <r>
    <n v="112"/>
    <x v="27"/>
    <n v="671"/>
    <n v="3"/>
    <s v="Pari Joshi"/>
    <s v="Consumer"/>
    <x v="0"/>
    <s v="2024-04"/>
    <n v="-45411"/>
    <s v="No"/>
    <s v="Yes"/>
    <n v="1458.83"/>
  </r>
  <r>
    <n v="113"/>
    <x v="27"/>
    <n v="831"/>
    <n v="4"/>
    <s v="Rahul Nair"/>
    <s v="SMB"/>
    <x v="3"/>
    <s v="2024-04"/>
    <n v="11"/>
    <s v="Yes"/>
    <s v="No"/>
    <n v="2986.2000000000003"/>
  </r>
  <r>
    <n v="114"/>
    <x v="27"/>
    <n v="108"/>
    <n v="2"/>
    <s v="Kiara Menon"/>
    <s v="Consumer"/>
    <x v="2"/>
    <s v="2024-04"/>
    <n v="4"/>
    <s v="No"/>
    <s v="No"/>
    <n v="705.26"/>
  </r>
  <r>
    <n v="115"/>
    <x v="27"/>
    <n v="86"/>
    <n v="1"/>
    <s v="Vivaan Menon"/>
    <s v="Consumer"/>
    <x v="4"/>
    <s v="2024-04"/>
    <n v="5"/>
    <s v="No"/>
    <s v="No"/>
    <n v="798.2"/>
  </r>
  <r>
    <n v="116"/>
    <x v="27"/>
    <n v="363"/>
    <n v="2"/>
    <s v="Lakshmi Krishnan"/>
    <s v="Consumer"/>
    <x v="2"/>
    <s v="2024-04"/>
    <n v="2"/>
    <s v="No"/>
    <s v="No"/>
    <n v="540.32000000000005"/>
  </r>
  <r>
    <n v="117"/>
    <x v="28"/>
    <n v="644"/>
    <n v="4"/>
    <s v="Ishaan Reddy"/>
    <s v="Consumer"/>
    <x v="3"/>
    <s v="2024-04"/>
    <n v="2"/>
    <s v="No"/>
    <s v="No"/>
    <n v="393.16999999999996"/>
  </r>
  <r>
    <n v="118"/>
    <x v="28"/>
    <n v="727"/>
    <n v="5"/>
    <s v="Navya Kapoor"/>
    <s v="Consumer"/>
    <x v="1"/>
    <s v="2024-04"/>
    <n v="6"/>
    <s v="No"/>
    <s v="No"/>
    <n v="772.88"/>
  </r>
  <r>
    <n v="119"/>
    <x v="28"/>
    <n v="755"/>
    <n v="1"/>
    <s v="Ishaan Bose"/>
    <s v="SMB"/>
    <x v="4"/>
    <s v="2024-04"/>
    <n v="2"/>
    <s v="No"/>
    <s v="No"/>
    <n v="184.26"/>
  </r>
  <r>
    <n v="120"/>
    <x v="28"/>
    <n v="120"/>
    <n v="1"/>
    <s v="Ayaan Iyer"/>
    <s v="Consumer"/>
    <x v="4"/>
    <s v="2024-04"/>
    <n v="3"/>
    <s v="No"/>
    <s v="No"/>
    <n v="1752.02"/>
  </r>
  <r>
    <n v="121"/>
    <x v="28"/>
    <n v="612"/>
    <n v="1"/>
    <s v="Deepa Menon"/>
    <s v="Consumer"/>
    <x v="4"/>
    <s v="2024-04"/>
    <n v="4"/>
    <s v="No"/>
    <s v="No"/>
    <n v="793.15000000000009"/>
  </r>
  <r>
    <n v="122"/>
    <x v="28"/>
    <n v="494"/>
    <n v="2"/>
    <s v="Meera Krishnan"/>
    <s v="Consumer"/>
    <x v="2"/>
    <s v="2024-04"/>
    <n v="-45413"/>
    <s v="No"/>
    <s v="Yes"/>
    <n v="2432.0300000000002"/>
  </r>
  <r>
    <n v="123"/>
    <x v="28"/>
    <n v="151"/>
    <n v="2"/>
    <s v="Ayaan Chatterjee"/>
    <s v="SMB"/>
    <x v="2"/>
    <s v="2024-04"/>
    <n v="4"/>
    <s v="No"/>
    <s v="No"/>
    <n v="805.98"/>
  </r>
  <r>
    <n v="124"/>
    <x v="28"/>
    <n v="421"/>
    <n v="2"/>
    <s v="Ravi Menon"/>
    <s v="Consumer"/>
    <x v="2"/>
    <s v="2024-04"/>
    <n v="4"/>
    <s v="No"/>
    <s v="No"/>
    <n v="3011.5200000000004"/>
  </r>
  <r>
    <n v="125"/>
    <x v="29"/>
    <n v="694"/>
    <n v="1"/>
    <s v="Myra Patel"/>
    <s v="Consumer"/>
    <x v="4"/>
    <s v="2024-04"/>
    <n v="3"/>
    <s v="No"/>
    <s v="No"/>
    <n v="1043.4100000000001"/>
  </r>
  <r>
    <n v="126"/>
    <x v="29"/>
    <n v="151"/>
    <n v="2"/>
    <s v="Ayaan Chatterjee"/>
    <s v="SMB"/>
    <x v="2"/>
    <s v="2024-04"/>
    <n v="7"/>
    <s v="Yes"/>
    <s v="No"/>
    <n v="1752.02"/>
  </r>
  <r>
    <n v="127"/>
    <x v="29"/>
    <n v="815"/>
    <n v="2"/>
    <s v="Divya Shetty"/>
    <s v="Consumer"/>
    <x v="2"/>
    <s v="2024-04"/>
    <n v="-45412"/>
    <s v="No"/>
    <s v="Yes"/>
    <n v="2490.89"/>
  </r>
  <r>
    <n v="128"/>
    <x v="29"/>
    <n v="151"/>
    <n v="2"/>
    <s v="Ayaan Chatterjee"/>
    <s v="SMB"/>
    <x v="2"/>
    <s v="2024-04"/>
    <n v="5"/>
    <s v="No"/>
    <s v="No"/>
    <n v="2389.0100000000002"/>
  </r>
  <r>
    <n v="129"/>
    <x v="30"/>
    <n v="77"/>
    <n v="4"/>
    <s v="Myra Pillai"/>
    <s v="Consumer"/>
    <x v="3"/>
    <s v="2024-05"/>
    <n v="5"/>
    <s v="No"/>
    <s v="No"/>
    <n v="705.26"/>
  </r>
  <r>
    <n v="130"/>
    <x v="30"/>
    <n v="304"/>
    <n v="1"/>
    <s v="Pari Joshi"/>
    <s v="Consumer"/>
    <x v="4"/>
    <s v="2024-05"/>
    <n v="5"/>
    <s v="No"/>
    <s v="No"/>
    <n v="3820.27"/>
  </r>
  <r>
    <n v="131"/>
    <x v="30"/>
    <n v="696"/>
    <n v="2"/>
    <s v="Karthik Patel"/>
    <s v="SMB"/>
    <x v="2"/>
    <s v="2024-05"/>
    <n v="3"/>
    <s v="No"/>
    <s v="No"/>
    <n v="4008.3500000000004"/>
  </r>
  <r>
    <n v="132"/>
    <x v="30"/>
    <n v="694"/>
    <n v="1"/>
    <s v="Myra Patel"/>
    <s v="Consumer"/>
    <x v="4"/>
    <s v="2024-05"/>
    <n v="6"/>
    <s v="No"/>
    <s v="No"/>
    <n v="798.2"/>
  </r>
  <r>
    <n v="133"/>
    <x v="30"/>
    <n v="784"/>
    <n v="2"/>
    <s v="Myra Menon"/>
    <s v="Corporate"/>
    <x v="2"/>
    <s v="2024-05"/>
    <n v="3"/>
    <s v="No"/>
    <s v="No"/>
    <n v="2475.38"/>
  </r>
  <r>
    <n v="134"/>
    <x v="30"/>
    <n v="166"/>
    <n v="3"/>
    <s v="Ravi Kapoor"/>
    <s v="Corporate"/>
    <x v="0"/>
    <s v="2024-05"/>
    <n v="4"/>
    <s v="No"/>
    <s v="No"/>
    <n v="720.16"/>
  </r>
  <r>
    <n v="135"/>
    <x v="30"/>
    <n v="194"/>
    <n v="5"/>
    <s v="Vivaan Shetty"/>
    <s v="SMB"/>
    <x v="1"/>
    <s v="2024-05"/>
    <n v="2"/>
    <s v="No"/>
    <s v="No"/>
    <n v="184.26"/>
  </r>
  <r>
    <n v="136"/>
    <x v="31"/>
    <n v="185"/>
    <n v="2"/>
    <s v="Kavya Verma"/>
    <s v="Consumer"/>
    <x v="2"/>
    <s v="2024-05"/>
    <n v="10"/>
    <s v="Yes"/>
    <s v="No"/>
    <n v="2810.7000000000003"/>
  </r>
  <r>
    <n v="137"/>
    <x v="31"/>
    <n v="185"/>
    <n v="2"/>
    <s v="Kavya Verma"/>
    <s v="Consumer"/>
    <x v="2"/>
    <s v="2024-05"/>
    <n v="6"/>
    <s v="No"/>
    <s v="No"/>
    <n v="705.26"/>
  </r>
  <r>
    <n v="138"/>
    <x v="31"/>
    <n v="367"/>
    <n v="4"/>
    <s v="Kiara Pillai"/>
    <s v="Consumer"/>
    <x v="3"/>
    <s v="2024-05"/>
    <n v="3"/>
    <s v="No"/>
    <s v="No"/>
    <n v="763.44"/>
  </r>
  <r>
    <n v="139"/>
    <x v="32"/>
    <n v="895"/>
    <n v="2"/>
    <s v="Ravi Singh"/>
    <s v="Consumer"/>
    <x v="2"/>
    <s v="2024-05"/>
    <n v="7"/>
    <s v="Yes"/>
    <s v="No"/>
    <n v="772.88"/>
  </r>
  <r>
    <n v="140"/>
    <x v="32"/>
    <n v="606"/>
    <n v="2"/>
    <s v="Vikram Iyer"/>
    <s v="Consumer"/>
    <x v="2"/>
    <s v="2024-05"/>
    <n v="3"/>
    <s v="No"/>
    <s v="No"/>
    <n v="829.93"/>
  </r>
  <r>
    <n v="141"/>
    <x v="32"/>
    <n v="281"/>
    <n v="3"/>
    <s v="Meera Bose"/>
    <s v="Consumer"/>
    <x v="0"/>
    <s v="2024-05"/>
    <n v="2"/>
    <s v="No"/>
    <s v="No"/>
    <n v="2213.3200000000002"/>
  </r>
  <r>
    <n v="142"/>
    <x v="32"/>
    <n v="864"/>
    <n v="5"/>
    <s v="Ishaan Krishnan"/>
    <s v="Consumer"/>
    <x v="1"/>
    <s v="2024-05"/>
    <n v="3"/>
    <s v="No"/>
    <s v="No"/>
    <n v="3289.09"/>
  </r>
  <r>
    <n v="143"/>
    <x v="33"/>
    <n v="502"/>
    <n v="2"/>
    <s v="Navya Nair"/>
    <s v="Consumer"/>
    <x v="2"/>
    <s v="2024-05"/>
    <n v="6"/>
    <s v="No"/>
    <s v="No"/>
    <n v="798.2"/>
  </r>
  <r>
    <n v="144"/>
    <x v="33"/>
    <n v="34"/>
    <n v="1"/>
    <s v="Arun Nair"/>
    <s v="Consumer"/>
    <x v="4"/>
    <s v="2024-05"/>
    <n v="3"/>
    <s v="No"/>
    <s v="No"/>
    <n v="390.4"/>
  </r>
  <r>
    <n v="145"/>
    <x v="33"/>
    <n v="70"/>
    <n v="1"/>
    <s v="Karthik Krishnan"/>
    <s v="SMB"/>
    <x v="4"/>
    <s v="2024-05"/>
    <n v="6"/>
    <s v="No"/>
    <s v="No"/>
    <n v="1025.1400000000001"/>
  </r>
  <r>
    <n v="146"/>
    <x v="33"/>
    <n v="494"/>
    <n v="2"/>
    <s v="Meera Krishnan"/>
    <s v="Consumer"/>
    <x v="2"/>
    <s v="2024-05"/>
    <n v="6"/>
    <s v="No"/>
    <s v="No"/>
    <n v="519.71"/>
  </r>
  <r>
    <n v="147"/>
    <x v="33"/>
    <n v="175"/>
    <n v="1"/>
    <s v="Manoj Singh"/>
    <s v="Consumer"/>
    <x v="4"/>
    <s v="2024-05"/>
    <n v="2"/>
    <s v="No"/>
    <s v="No"/>
    <n v="351.29"/>
  </r>
  <r>
    <n v="148"/>
    <x v="33"/>
    <n v="236"/>
    <n v="1"/>
    <s v="Lakshmi Kapoor"/>
    <s v="Consumer"/>
    <x v="4"/>
    <s v="2024-05"/>
    <n v="-45418"/>
    <s v="No"/>
    <s v="Yes"/>
    <n v="1296.42"/>
  </r>
  <r>
    <n v="149"/>
    <x v="33"/>
    <n v="315"/>
    <n v="3"/>
    <s v="Sneha Verma"/>
    <s v="SMB"/>
    <x v="0"/>
    <s v="2024-05"/>
    <n v="5"/>
    <s v="No"/>
    <s v="No"/>
    <n v="519.71"/>
  </r>
  <r>
    <n v="150"/>
    <x v="33"/>
    <n v="538"/>
    <n v="1"/>
    <s v="Ayaan Sharma"/>
    <s v="SMB"/>
    <x v="4"/>
    <s v="2024-05"/>
    <n v="3"/>
    <s v="No"/>
    <s v="No"/>
    <n v="2213.3200000000002"/>
  </r>
  <r>
    <n v="151"/>
    <x v="34"/>
    <n v="840"/>
    <n v="3"/>
    <s v="Neha Shetty"/>
    <s v="Corporate"/>
    <x v="0"/>
    <s v="2024-05"/>
    <n v="6"/>
    <s v="No"/>
    <s v="No"/>
    <n v="1209.9299999999998"/>
  </r>
  <r>
    <n v="152"/>
    <x v="34"/>
    <n v="82"/>
    <n v="4"/>
    <s v="Anika Kapoor"/>
    <s v="Consumer"/>
    <x v="3"/>
    <s v="2024-05"/>
    <n v="10"/>
    <s v="Yes"/>
    <s v="No"/>
    <n v="3555.65"/>
  </r>
  <r>
    <n v="153"/>
    <x v="34"/>
    <n v="833"/>
    <n v="2"/>
    <s v="Aadhya Chatterjee"/>
    <s v="SMB"/>
    <x v="2"/>
    <s v="2024-05"/>
    <n v="4"/>
    <s v="No"/>
    <s v="No"/>
    <n v="1296.42"/>
  </r>
  <r>
    <n v="154"/>
    <x v="34"/>
    <n v="375"/>
    <n v="4"/>
    <s v="Ishaan Gupta"/>
    <s v="Corporate"/>
    <x v="3"/>
    <s v="2024-05"/>
    <n v="3"/>
    <s v="No"/>
    <s v="No"/>
    <n v="1591.77"/>
  </r>
  <r>
    <n v="155"/>
    <x v="34"/>
    <n v="255"/>
    <n v="2"/>
    <s v="Karthik Menon"/>
    <s v="Consumer"/>
    <x v="2"/>
    <s v="2024-05"/>
    <n v="4"/>
    <s v="No"/>
    <s v="No"/>
    <n v="3085.98"/>
  </r>
  <r>
    <n v="156"/>
    <x v="34"/>
    <n v="245"/>
    <n v="2"/>
    <s v="Aadhya Rao"/>
    <s v="SMB"/>
    <x v="2"/>
    <s v="2024-05"/>
    <n v="2"/>
    <s v="No"/>
    <s v="No"/>
    <n v="3426.3"/>
  </r>
  <r>
    <n v="157"/>
    <x v="35"/>
    <n v="299"/>
    <n v="3"/>
    <s v="Nisha Bose"/>
    <s v="Consumer"/>
    <x v="0"/>
    <s v="2024-05"/>
    <n v="3"/>
    <s v="No"/>
    <s v="No"/>
    <n v="657.75"/>
  </r>
  <r>
    <n v="158"/>
    <x v="35"/>
    <n v="365"/>
    <n v="5"/>
    <s v="Vivaan Iyer"/>
    <s v="SMB"/>
    <x v="1"/>
    <s v="2024-05"/>
    <n v="3"/>
    <s v="No"/>
    <s v="No"/>
    <n v="324.72000000000003"/>
  </r>
  <r>
    <n v="159"/>
    <x v="35"/>
    <n v="345"/>
    <n v="5"/>
    <s v="Sanjay Verma"/>
    <s v="SMB"/>
    <x v="1"/>
    <s v="2024-05"/>
    <n v="4"/>
    <s v="No"/>
    <s v="No"/>
    <n v="184.26"/>
  </r>
  <r>
    <n v="160"/>
    <x v="35"/>
    <n v="764"/>
    <n v="3"/>
    <s v="Riya Malhotra"/>
    <s v="SMB"/>
    <x v="0"/>
    <s v="2024-05"/>
    <n v="2"/>
    <s v="No"/>
    <s v="No"/>
    <n v="2367.8700000000003"/>
  </r>
  <r>
    <n v="161"/>
    <x v="35"/>
    <n v="279"/>
    <n v="2"/>
    <s v="Karthik Pillai"/>
    <s v="Consumer"/>
    <x v="2"/>
    <s v="2024-05"/>
    <n v="4"/>
    <s v="No"/>
    <s v="No"/>
    <n v="617.46"/>
  </r>
  <r>
    <n v="162"/>
    <x v="36"/>
    <n v="214"/>
    <n v="1"/>
    <s v="Sanjay Menon"/>
    <s v="SMB"/>
    <x v="4"/>
    <s v="2024-05"/>
    <n v="3"/>
    <s v="No"/>
    <s v="No"/>
    <n v="760.11"/>
  </r>
  <r>
    <n v="163"/>
    <x v="37"/>
    <n v="841"/>
    <n v="2"/>
    <s v="Neha Malhotra"/>
    <s v="SMB"/>
    <x v="2"/>
    <s v="2024-05"/>
    <n v="3"/>
    <s v="No"/>
    <s v="No"/>
    <n v="184.26"/>
  </r>
  <r>
    <n v="164"/>
    <x v="37"/>
    <n v="696"/>
    <n v="2"/>
    <s v="Karthik Patel"/>
    <s v="SMB"/>
    <x v="2"/>
    <s v="2024-05"/>
    <n v="8"/>
    <s v="Yes"/>
    <s v="No"/>
    <n v="3295.56"/>
  </r>
  <r>
    <n v="165"/>
    <x v="37"/>
    <n v="25"/>
    <n v="5"/>
    <s v="Meera Rao"/>
    <s v="Corporate"/>
    <x v="1"/>
    <s v="2024-05"/>
    <n v="3"/>
    <s v="No"/>
    <s v="No"/>
    <n v="1672.88"/>
  </r>
  <r>
    <n v="166"/>
    <x v="37"/>
    <n v="495"/>
    <n v="3"/>
    <s v="Sai Bose"/>
    <s v="Corporate"/>
    <x v="0"/>
    <s v="2024-05"/>
    <n v="9"/>
    <s v="Yes"/>
    <s v="No"/>
    <n v="1672.88"/>
  </r>
  <r>
    <n v="167"/>
    <x v="37"/>
    <n v="568"/>
    <n v="1"/>
    <s v="Krishna Gupta"/>
    <s v="SMB"/>
    <x v="4"/>
    <s v="2024-05"/>
    <n v="3"/>
    <s v="No"/>
    <s v="No"/>
    <n v="3197.34"/>
  </r>
  <r>
    <n v="168"/>
    <x v="37"/>
    <n v="131"/>
    <n v="5"/>
    <s v="Vikram Gupta"/>
    <s v="Consumer"/>
    <x v="1"/>
    <s v="2024-05"/>
    <n v="6"/>
    <s v="Yes"/>
    <s v="No"/>
    <n v="175.69"/>
  </r>
  <r>
    <n v="169"/>
    <x v="38"/>
    <n v="275"/>
    <n v="1"/>
    <s v="Amit Nair"/>
    <s v="Consumer"/>
    <x v="4"/>
    <s v="2024-05"/>
    <n v="6"/>
    <s v="No"/>
    <s v="No"/>
    <n v="4202.87"/>
  </r>
  <r>
    <n v="170"/>
    <x v="38"/>
    <n v="166"/>
    <n v="3"/>
    <s v="Ravi Kapoor"/>
    <s v="Corporate"/>
    <x v="0"/>
    <s v="2024-05"/>
    <n v="2"/>
    <s v="No"/>
    <s v="No"/>
    <n v="242.57"/>
  </r>
  <r>
    <n v="171"/>
    <x v="38"/>
    <n v="79"/>
    <n v="5"/>
    <s v="Ananya Chatterjee"/>
    <s v="SMB"/>
    <x v="1"/>
    <s v="2024-05"/>
    <n v="5"/>
    <s v="No"/>
    <s v="No"/>
    <n v="1401.81"/>
  </r>
  <r>
    <n v="172"/>
    <x v="38"/>
    <n v="454"/>
    <n v="2"/>
    <s v="Pari Menon"/>
    <s v="Consumer"/>
    <x v="2"/>
    <s v="2024-05"/>
    <n v="5"/>
    <s v="No"/>
    <s v="No"/>
    <n v="1949.71"/>
  </r>
  <r>
    <n v="173"/>
    <x v="38"/>
    <n v="70"/>
    <n v="1"/>
    <s v="Karthik Krishnan"/>
    <s v="SMB"/>
    <x v="4"/>
    <s v="2024-05"/>
    <n v="2"/>
    <s v="No"/>
    <s v="No"/>
    <n v="597.38"/>
  </r>
  <r>
    <n v="174"/>
    <x v="39"/>
    <n v="404"/>
    <n v="1"/>
    <s v="Saanvi Rao"/>
    <s v="Consumer"/>
    <x v="4"/>
    <s v="2024-05"/>
    <n v="-45422"/>
    <s v="No"/>
    <s v="Yes"/>
    <n v="145.43"/>
  </r>
  <r>
    <n v="175"/>
    <x v="39"/>
    <n v="426"/>
    <n v="5"/>
    <s v="Lakshmi Reddy"/>
    <s v="Consumer"/>
    <x v="1"/>
    <s v="2024-05"/>
    <n v="-45424"/>
    <s v="No"/>
    <s v="Yes"/>
    <n v="897.98"/>
  </r>
  <r>
    <n v="176"/>
    <x v="39"/>
    <n v="538"/>
    <n v="1"/>
    <s v="Ayaan Sharma"/>
    <s v="SMB"/>
    <x v="4"/>
    <s v="2024-05"/>
    <n v="5"/>
    <s v="No"/>
    <s v="No"/>
    <n v="741.85"/>
  </r>
  <r>
    <n v="177"/>
    <x v="39"/>
    <n v="771"/>
    <n v="2"/>
    <s v="Rahul Krishnan"/>
    <s v="Corporate"/>
    <x v="2"/>
    <s v="2024-05"/>
    <n v="4"/>
    <s v="No"/>
    <s v="No"/>
    <n v="407.51"/>
  </r>
  <r>
    <n v="178"/>
    <x v="40"/>
    <n v="24"/>
    <n v="2"/>
    <s v="Arjun Menon"/>
    <s v="Consumer"/>
    <x v="2"/>
    <s v="2024-05"/>
    <n v="3"/>
    <s v="No"/>
    <s v="No"/>
    <n v="2432.0300000000002"/>
  </r>
  <r>
    <n v="179"/>
    <x v="40"/>
    <n v="165"/>
    <n v="3"/>
    <s v="Ishaan Iyer"/>
    <s v="Consumer"/>
    <x v="0"/>
    <s v="2024-05"/>
    <n v="6"/>
    <s v="No"/>
    <s v="No"/>
    <n v="2213.3200000000002"/>
  </r>
  <r>
    <n v="180"/>
    <x v="40"/>
    <n v="598"/>
    <n v="5"/>
    <s v="Sai Menon"/>
    <s v="Consumer"/>
    <x v="1"/>
    <s v="2024-05"/>
    <n v="3"/>
    <s v="No"/>
    <s v="No"/>
    <n v="2475.38"/>
  </r>
  <r>
    <n v="181"/>
    <x v="41"/>
    <n v="372"/>
    <n v="5"/>
    <s v="Arun Singh"/>
    <s v="SMB"/>
    <x v="1"/>
    <s v="2024-05"/>
    <n v="10"/>
    <s v="Yes"/>
    <s v="No"/>
    <n v="741.85"/>
  </r>
  <r>
    <n v="182"/>
    <x v="41"/>
    <n v="166"/>
    <n v="3"/>
    <s v="Ravi Kapoor"/>
    <s v="Corporate"/>
    <x v="0"/>
    <s v="2024-05"/>
    <n v="3"/>
    <s v="No"/>
    <s v="No"/>
    <n v="175.69"/>
  </r>
  <r>
    <n v="183"/>
    <x v="41"/>
    <n v="174"/>
    <n v="2"/>
    <s v="Pari Pillai"/>
    <s v="SMB"/>
    <x v="2"/>
    <s v="2024-05"/>
    <n v="8"/>
    <s v="Yes"/>
    <s v="No"/>
    <n v="880.95"/>
  </r>
  <r>
    <n v="184"/>
    <x v="41"/>
    <n v="171"/>
    <n v="4"/>
    <s v="Vihaan Rao"/>
    <s v="Consumer"/>
    <x v="3"/>
    <s v="2024-05"/>
    <n v="2"/>
    <s v="No"/>
    <s v="No"/>
    <n v="175.69"/>
  </r>
  <r>
    <n v="185"/>
    <x v="41"/>
    <n v="831"/>
    <n v="4"/>
    <s v="Rahul Nair"/>
    <s v="SMB"/>
    <x v="3"/>
    <s v="2024-05"/>
    <n v="6"/>
    <s v="No"/>
    <s v="No"/>
    <n v="1593.04"/>
  </r>
  <r>
    <n v="186"/>
    <x v="41"/>
    <n v="323"/>
    <n v="1"/>
    <s v="Deepa Singh"/>
    <s v="Corporate"/>
    <x v="4"/>
    <s v="2024-05"/>
    <n v="6"/>
    <s v="No"/>
    <s v="No"/>
    <n v="798.62"/>
  </r>
  <r>
    <n v="187"/>
    <x v="42"/>
    <n v="520"/>
    <n v="5"/>
    <s v="Navya Kapoor"/>
    <s v="Consumer"/>
    <x v="1"/>
    <s v="2024-05"/>
    <n v="6"/>
    <s v="No"/>
    <s v="No"/>
    <n v="1702.59"/>
  </r>
  <r>
    <n v="188"/>
    <x v="42"/>
    <n v="514"/>
    <n v="2"/>
    <s v="Ravi Gupta"/>
    <s v="Consumer"/>
    <x v="2"/>
    <s v="2024-05"/>
    <n v="5"/>
    <s v="No"/>
    <s v="No"/>
    <n v="617.46"/>
  </r>
  <r>
    <n v="189"/>
    <x v="42"/>
    <n v="671"/>
    <n v="3"/>
    <s v="Pari Joshi"/>
    <s v="Consumer"/>
    <x v="0"/>
    <s v="2024-05"/>
    <n v="3"/>
    <s v="No"/>
    <s v="No"/>
    <n v="2545.54"/>
  </r>
  <r>
    <n v="190"/>
    <x v="42"/>
    <n v="431"/>
    <n v="3"/>
    <s v="Lakshmi Verma"/>
    <s v="Consumer"/>
    <x v="0"/>
    <s v="2024-05"/>
    <n v="3"/>
    <s v="No"/>
    <s v="No"/>
    <n v="4249.46"/>
  </r>
  <r>
    <n v="191"/>
    <x v="43"/>
    <n v="327"/>
    <n v="2"/>
    <s v="Neha Joshi"/>
    <s v="Consumer"/>
    <x v="2"/>
    <s v="2024-05"/>
    <n v="8"/>
    <s v="Yes"/>
    <s v="No"/>
    <n v="974.31"/>
  </r>
  <r>
    <n v="192"/>
    <x v="43"/>
    <n v="640"/>
    <n v="1"/>
    <s v="Amit Iyer"/>
    <s v="Consumer"/>
    <x v="4"/>
    <s v="2024-05"/>
    <n v="2"/>
    <s v="No"/>
    <s v="No"/>
    <n v="705.26"/>
  </r>
  <r>
    <n v="193"/>
    <x v="43"/>
    <n v="267"/>
    <n v="3"/>
    <s v="Ishaan Verma"/>
    <s v="Consumer"/>
    <x v="0"/>
    <s v="2024-05"/>
    <n v="5"/>
    <s v="No"/>
    <s v="No"/>
    <n v="1472.1100000000001"/>
  </r>
  <r>
    <n v="194"/>
    <x v="43"/>
    <n v="87"/>
    <n v="1"/>
    <s v="Ishaan Menon"/>
    <s v="Consumer"/>
    <x v="4"/>
    <s v="2024-05"/>
    <n v="5"/>
    <s v="No"/>
    <s v="No"/>
    <n v="2369.48"/>
  </r>
  <r>
    <n v="195"/>
    <x v="43"/>
    <n v="895"/>
    <n v="2"/>
    <s v="Ravi Singh"/>
    <s v="Consumer"/>
    <x v="2"/>
    <s v="2024-05"/>
    <n v="4"/>
    <s v="No"/>
    <s v="No"/>
    <n v="798.2"/>
  </r>
  <r>
    <n v="196"/>
    <x v="44"/>
    <n v="842"/>
    <n v="4"/>
    <s v="Amit Krishnan"/>
    <s v="SMB"/>
    <x v="3"/>
    <s v="2024-05"/>
    <n v="5"/>
    <s v="No"/>
    <s v="No"/>
    <n v="3021.65"/>
  </r>
  <r>
    <n v="197"/>
    <x v="44"/>
    <n v="401"/>
    <n v="3"/>
    <s v="Myra Verma"/>
    <s v="Consumer"/>
    <x v="0"/>
    <s v="2024-05"/>
    <n v="5"/>
    <s v="No"/>
    <s v="No"/>
    <n v="1795.03"/>
  </r>
  <r>
    <n v="198"/>
    <x v="45"/>
    <n v="646"/>
    <n v="1"/>
    <s v="Riya Chatterjee"/>
    <s v="Consumer"/>
    <x v="4"/>
    <s v="2024-05"/>
    <n v="6"/>
    <s v="No"/>
    <s v="No"/>
    <n v="1417.35"/>
  </r>
  <r>
    <n v="199"/>
    <x v="45"/>
    <n v="737"/>
    <n v="1"/>
    <s v="Krishna Bose"/>
    <s v="SMB"/>
    <x v="4"/>
    <s v="2024-05"/>
    <n v="2"/>
    <s v="No"/>
    <s v="No"/>
    <n v="579.36"/>
  </r>
  <r>
    <n v="200"/>
    <x v="45"/>
    <n v="323"/>
    <n v="1"/>
    <s v="Deepa Singh"/>
    <s v="Corporate"/>
    <x v="4"/>
    <s v="2024-05"/>
    <n v="-45429"/>
    <s v="No"/>
    <s v="Yes"/>
    <n v="95.97"/>
  </r>
  <r>
    <n v="201"/>
    <x v="45"/>
    <n v="166"/>
    <n v="3"/>
    <s v="Ravi Kapoor"/>
    <s v="Corporate"/>
    <x v="0"/>
    <s v="2024-05"/>
    <n v="3"/>
    <s v="No"/>
    <s v="No"/>
    <n v="175.69"/>
  </r>
  <r>
    <n v="202"/>
    <x v="45"/>
    <n v="145"/>
    <n v="1"/>
    <s v="Aarav Mehta"/>
    <s v="Consumer"/>
    <x v="4"/>
    <s v="2024-05"/>
    <n v="3"/>
    <s v="No"/>
    <s v="No"/>
    <n v="5223.62"/>
  </r>
  <r>
    <n v="203"/>
    <x v="45"/>
    <n v="800"/>
    <n v="3"/>
    <s v="Myra Chatterjee"/>
    <s v="SMB"/>
    <x v="0"/>
    <s v="2024-05"/>
    <n v="5"/>
    <s v="No"/>
    <s v="No"/>
    <n v="617.46"/>
  </r>
  <r>
    <n v="204"/>
    <x v="45"/>
    <n v="890"/>
    <n v="3"/>
    <s v="Ishaan Rao"/>
    <s v="Corporate"/>
    <x v="0"/>
    <s v="2024-05"/>
    <n v="6"/>
    <s v="No"/>
    <s v="No"/>
    <n v="1322.72"/>
  </r>
  <r>
    <n v="205"/>
    <x v="46"/>
    <n v="393"/>
    <n v="4"/>
    <s v="Kiara Gupta"/>
    <s v="Corporate"/>
    <x v="3"/>
    <s v="2024-05"/>
    <n v="-45430"/>
    <s v="No"/>
    <s v="Yes"/>
    <n v="1703.31"/>
  </r>
  <r>
    <n v="206"/>
    <x v="46"/>
    <n v="884"/>
    <n v="1"/>
    <s v="Rohan Sharma"/>
    <s v="Consumer"/>
    <x v="4"/>
    <s v="2024-05"/>
    <n v="5"/>
    <s v="No"/>
    <s v="No"/>
    <n v="2571.3599999999997"/>
  </r>
  <r>
    <n v="207"/>
    <x v="47"/>
    <n v="420"/>
    <n v="3"/>
    <s v="Riya Reddy"/>
    <s v="Corporate"/>
    <x v="0"/>
    <s v="2024-05"/>
    <n v="12"/>
    <s v="Yes"/>
    <s v="No"/>
    <n v="3205.91"/>
  </r>
  <r>
    <n v="208"/>
    <x v="47"/>
    <n v="396"/>
    <n v="3"/>
    <s v="Sneha Nair"/>
    <s v="Consumer"/>
    <x v="0"/>
    <s v="2024-05"/>
    <n v="2"/>
    <s v="No"/>
    <s v="No"/>
    <n v="1672.88"/>
  </r>
  <r>
    <n v="209"/>
    <x v="47"/>
    <n v="236"/>
    <n v="1"/>
    <s v="Lakshmi Kapoor"/>
    <s v="Consumer"/>
    <x v="4"/>
    <s v="2024-05"/>
    <n v="5"/>
    <s v="No"/>
    <s v="No"/>
    <n v="1752.02"/>
  </r>
  <r>
    <n v="210"/>
    <x v="47"/>
    <n v="511"/>
    <n v="4"/>
    <s v="Rahul Nair"/>
    <s v="Consumer"/>
    <x v="3"/>
    <s v="2024-05"/>
    <n v="4"/>
    <s v="No"/>
    <s v="No"/>
    <n v="6682.18"/>
  </r>
  <r>
    <n v="211"/>
    <x v="47"/>
    <n v="336"/>
    <n v="2"/>
    <s v="Kiara Rao"/>
    <s v="SMB"/>
    <x v="2"/>
    <s v="2024-05"/>
    <n v="-45431"/>
    <s v="No"/>
    <s v="Yes"/>
    <n v="3740.12"/>
  </r>
  <r>
    <n v="212"/>
    <x v="47"/>
    <n v="786"/>
    <n v="3"/>
    <s v="Aditya Kapoor"/>
    <s v="SMB"/>
    <x v="0"/>
    <s v="2024-05"/>
    <n v="6"/>
    <s v="No"/>
    <s v="No"/>
    <n v="407.51"/>
  </r>
  <r>
    <n v="213"/>
    <x v="47"/>
    <n v="856"/>
    <n v="3"/>
    <s v="Vihaan Kapoor"/>
    <s v="Consumer"/>
    <x v="0"/>
    <s v="2024-05"/>
    <n v="4"/>
    <s v="No"/>
    <s v="No"/>
    <n v="973.8900000000001"/>
  </r>
  <r>
    <n v="214"/>
    <x v="47"/>
    <n v="640"/>
    <n v="1"/>
    <s v="Amit Iyer"/>
    <s v="Consumer"/>
    <x v="4"/>
    <s v="2024-05"/>
    <n v="4"/>
    <s v="No"/>
    <s v="No"/>
    <n v="519.71"/>
  </r>
  <r>
    <n v="215"/>
    <x v="48"/>
    <n v="382"/>
    <n v="5"/>
    <s v="Vivaan Shetty"/>
    <s v="Consumer"/>
    <x v="1"/>
    <s v="2024-05"/>
    <n v="2"/>
    <s v="No"/>
    <s v="No"/>
    <n v="4250.9400000000005"/>
  </r>
  <r>
    <n v="216"/>
    <x v="48"/>
    <n v="308"/>
    <n v="1"/>
    <s v="Arjun Das"/>
    <s v="Consumer"/>
    <x v="4"/>
    <s v="2024-05"/>
    <n v="-45431"/>
    <s v="No"/>
    <s v="Yes"/>
    <n v="183.63"/>
  </r>
  <r>
    <n v="217"/>
    <x v="48"/>
    <n v="877"/>
    <n v="2"/>
    <s v="Sanjay Iyer"/>
    <s v="SMB"/>
    <x v="2"/>
    <s v="2024-05"/>
    <n v="4"/>
    <s v="No"/>
    <s v="No"/>
    <n v="1411.9899999999998"/>
  </r>
  <r>
    <n v="218"/>
    <x v="48"/>
    <n v="608"/>
    <n v="1"/>
    <s v="Suresh Malhotra"/>
    <s v="Corporate"/>
    <x v="4"/>
    <s v="2024-05"/>
    <n v="3"/>
    <s v="No"/>
    <s v="No"/>
    <n v="2130.6999999999998"/>
  </r>
  <r>
    <n v="219"/>
    <x v="48"/>
    <n v="568"/>
    <n v="1"/>
    <s v="Krishna Gupta"/>
    <s v="SMB"/>
    <x v="4"/>
    <s v="2024-05"/>
    <n v="6"/>
    <s v="No"/>
    <s v="No"/>
    <n v="175.69"/>
  </r>
  <r>
    <n v="220"/>
    <x v="48"/>
    <n v="1"/>
    <n v="4"/>
    <s v="Lakshmi Joshi"/>
    <s v="Consumer"/>
    <x v="3"/>
    <s v="2024-05"/>
    <n v="6"/>
    <s v="No"/>
    <s v="No"/>
    <n v="508.8"/>
  </r>
  <r>
    <n v="221"/>
    <x v="48"/>
    <n v="890"/>
    <n v="3"/>
    <s v="Ishaan Rao"/>
    <s v="Corporate"/>
    <x v="0"/>
    <s v="2024-05"/>
    <n v="5"/>
    <s v="No"/>
    <s v="No"/>
    <n v="3289.09"/>
  </r>
  <r>
    <n v="222"/>
    <x v="48"/>
    <n v="278"/>
    <n v="2"/>
    <s v="Priya Sharma"/>
    <s v="Consumer"/>
    <x v="2"/>
    <s v="2024-05"/>
    <n v="3"/>
    <s v="No"/>
    <s v="No"/>
    <n v="1458.83"/>
  </r>
  <r>
    <n v="223"/>
    <x v="48"/>
    <n v="445"/>
    <n v="1"/>
    <s v="Nisha Verma"/>
    <s v="Consumer"/>
    <x v="4"/>
    <s v="2024-05"/>
    <n v="6"/>
    <s v="No"/>
    <s v="No"/>
    <n v="829.93"/>
  </r>
  <r>
    <n v="224"/>
    <x v="48"/>
    <n v="151"/>
    <n v="2"/>
    <s v="Ayaan Chatterjee"/>
    <s v="SMB"/>
    <x v="2"/>
    <s v="2024-05"/>
    <n v="3"/>
    <s v="No"/>
    <s v="No"/>
    <n v="4252.5400000000009"/>
  </r>
  <r>
    <n v="225"/>
    <x v="49"/>
    <n v="874"/>
    <n v="1"/>
    <s v="Anika Mehta"/>
    <s v="Corporate"/>
    <x v="4"/>
    <s v="2024-05"/>
    <n v="2"/>
    <s v="No"/>
    <s v="No"/>
    <n v="184.26"/>
  </r>
  <r>
    <n v="226"/>
    <x v="49"/>
    <n v="808"/>
    <n v="2"/>
    <s v="Krishna Verma"/>
    <s v="SMB"/>
    <x v="2"/>
    <s v="2024-05"/>
    <n v="2"/>
    <s v="No"/>
    <s v="No"/>
    <n v="407.68"/>
  </r>
  <r>
    <n v="227"/>
    <x v="49"/>
    <n v="343"/>
    <n v="5"/>
    <s v="Manoj Bose"/>
    <s v="Consumer"/>
    <x v="1"/>
    <s v="2024-05"/>
    <n v="-45432"/>
    <s v="No"/>
    <s v="Yes"/>
    <n v="184.26"/>
  </r>
  <r>
    <n v="228"/>
    <x v="50"/>
    <n v="718"/>
    <n v="4"/>
    <s v="Deepa Iyer"/>
    <s v="SMB"/>
    <x v="3"/>
    <s v="2024-05"/>
    <n v="6"/>
    <s v="Yes"/>
    <s v="No"/>
    <n v="2490.89"/>
  </r>
  <r>
    <n v="229"/>
    <x v="50"/>
    <n v="895"/>
    <n v="2"/>
    <s v="Ravi Singh"/>
    <s v="Consumer"/>
    <x v="2"/>
    <s v="2024-05"/>
    <n v="6"/>
    <s v="No"/>
    <s v="No"/>
    <n v="3447.1500000000005"/>
  </r>
  <r>
    <n v="230"/>
    <x v="50"/>
    <n v="788"/>
    <n v="1"/>
    <s v="Reyansh Sharma"/>
    <s v="Consumer"/>
    <x v="4"/>
    <s v="2024-05"/>
    <n v="5"/>
    <s v="No"/>
    <s v="No"/>
    <n v="3085.21"/>
  </r>
  <r>
    <n v="231"/>
    <x v="50"/>
    <n v="92"/>
    <n v="3"/>
    <s v="Vikram Menon"/>
    <s v="Consumer"/>
    <x v="0"/>
    <s v="2024-05"/>
    <n v="10"/>
    <s v="Yes"/>
    <s v="No"/>
    <n v="1472.1100000000001"/>
  </r>
  <r>
    <n v="232"/>
    <x v="51"/>
    <n v="73"/>
    <n v="4"/>
    <s v="Manoj Malhotra"/>
    <s v="Consumer"/>
    <x v="3"/>
    <s v="2024-05"/>
    <n v="2"/>
    <s v="No"/>
    <s v="No"/>
    <n v="597.38"/>
  </r>
  <r>
    <n v="233"/>
    <x v="51"/>
    <n v="285"/>
    <n v="4"/>
    <s v="Ravi Rao"/>
    <s v="SMB"/>
    <x v="3"/>
    <s v="2024-05"/>
    <n v="3"/>
    <s v="No"/>
    <s v="No"/>
    <n v="3210.17"/>
  </r>
  <r>
    <n v="234"/>
    <x v="51"/>
    <n v="434"/>
    <n v="1"/>
    <s v="Arjun Mehta"/>
    <s v="SMB"/>
    <x v="4"/>
    <s v="2024-05"/>
    <n v="5"/>
    <s v="No"/>
    <s v="No"/>
    <n v="777.04"/>
  </r>
  <r>
    <n v="235"/>
    <x v="51"/>
    <n v="210"/>
    <n v="2"/>
    <s v="Vivaan Nair"/>
    <s v="Consumer"/>
    <x v="2"/>
    <s v="2024-05"/>
    <n v="6"/>
    <s v="No"/>
    <s v="No"/>
    <n v="1019.93"/>
  </r>
  <r>
    <n v="236"/>
    <x v="52"/>
    <n v="145"/>
    <n v="1"/>
    <s v="Aarav Mehta"/>
    <s v="Consumer"/>
    <x v="4"/>
    <s v="2024-05"/>
    <n v="5"/>
    <s v="No"/>
    <s v="No"/>
    <n v="657.75"/>
  </r>
  <r>
    <n v="237"/>
    <x v="52"/>
    <n v="208"/>
    <n v="2"/>
    <s v="Ishaan Shetty"/>
    <s v="Consumer"/>
    <x v="2"/>
    <s v="2024-05"/>
    <n v="5"/>
    <s v="No"/>
    <s v="No"/>
    <n v="253.01"/>
  </r>
  <r>
    <n v="238"/>
    <x v="52"/>
    <n v="861"/>
    <n v="1"/>
    <s v="Diya Bose"/>
    <s v="Consumer"/>
    <x v="4"/>
    <s v="2024-05"/>
    <n v="-45435"/>
    <s v="No"/>
    <s v="Yes"/>
    <n v="175.69"/>
  </r>
  <r>
    <n v="239"/>
    <x v="52"/>
    <n v="728"/>
    <n v="3"/>
    <s v="Amit Verma"/>
    <s v="Consumer"/>
    <x v="0"/>
    <s v="2024-05"/>
    <n v="4"/>
    <s v="No"/>
    <s v="No"/>
    <n v="519.71"/>
  </r>
  <r>
    <n v="240"/>
    <x v="52"/>
    <n v="139"/>
    <n v="4"/>
    <s v="Aditya Patel"/>
    <s v="Consumer"/>
    <x v="3"/>
    <s v="2024-05"/>
    <n v="3"/>
    <s v="No"/>
    <s v="No"/>
    <n v="407.51"/>
  </r>
  <r>
    <n v="241"/>
    <x v="52"/>
    <n v="375"/>
    <n v="4"/>
    <s v="Ishaan Gupta"/>
    <s v="Corporate"/>
    <x v="3"/>
    <s v="2024-05"/>
    <n v="4"/>
    <s v="No"/>
    <s v="No"/>
    <n v="4699.3500000000004"/>
  </r>
  <r>
    <n v="242"/>
    <x v="52"/>
    <n v="761"/>
    <n v="4"/>
    <s v="Arun Patel"/>
    <s v="Consumer"/>
    <x v="3"/>
    <s v="2024-05"/>
    <n v="4"/>
    <s v="No"/>
    <s v="No"/>
    <n v="741.85"/>
  </r>
  <r>
    <n v="243"/>
    <x v="53"/>
    <n v="238"/>
    <n v="3"/>
    <s v="Ananya Das"/>
    <s v="Consumer"/>
    <x v="0"/>
    <s v="2024-05"/>
    <n v="5"/>
    <s v="No"/>
    <s v="No"/>
    <n v="2918.58"/>
  </r>
  <r>
    <n v="244"/>
    <x v="53"/>
    <n v="464"/>
    <n v="3"/>
    <s v="Kiara Kapoor"/>
    <s v="Consumer"/>
    <x v="0"/>
    <s v="2024-05"/>
    <n v="3"/>
    <s v="No"/>
    <s v="No"/>
    <n v="1296.42"/>
  </r>
  <r>
    <n v="245"/>
    <x v="53"/>
    <n v="245"/>
    <n v="2"/>
    <s v="Aadhya Rao"/>
    <s v="SMB"/>
    <x v="2"/>
    <s v="2024-05"/>
    <n v="-45436"/>
    <s v="No"/>
    <s v="Yes"/>
    <n v="1328.76"/>
  </r>
  <r>
    <n v="246"/>
    <x v="53"/>
    <n v="838"/>
    <n v="2"/>
    <s v="Pooja Bose"/>
    <s v="SMB"/>
    <x v="2"/>
    <s v="2024-05"/>
    <n v="3"/>
    <s v="No"/>
    <s v="No"/>
    <n v="4588.0400000000009"/>
  </r>
  <r>
    <n v="247"/>
    <x v="53"/>
    <n v="453"/>
    <n v="5"/>
    <s v="Ishaan Rao"/>
    <s v="Consumer"/>
    <x v="1"/>
    <s v="2024-05"/>
    <n v="3"/>
    <s v="No"/>
    <s v="No"/>
    <n v="407.68"/>
  </r>
  <r>
    <n v="248"/>
    <x v="53"/>
    <n v="255"/>
    <n v="2"/>
    <s v="Karthik Menon"/>
    <s v="Consumer"/>
    <x v="2"/>
    <s v="2024-05"/>
    <n v="5"/>
    <s v="No"/>
    <s v="No"/>
    <n v="798.2"/>
  </r>
  <r>
    <n v="249"/>
    <x v="53"/>
    <n v="659"/>
    <n v="4"/>
    <s v="Aadhya Patel"/>
    <s v="Consumer"/>
    <x v="3"/>
    <s v="2024-05"/>
    <n v="3"/>
    <s v="No"/>
    <s v="No"/>
    <n v="519.71"/>
  </r>
  <r>
    <n v="250"/>
    <x v="54"/>
    <n v="213"/>
    <n v="1"/>
    <s v="Kavya Das"/>
    <s v="Consumer"/>
    <x v="4"/>
    <s v="2024-05"/>
    <n v="6"/>
    <s v="No"/>
    <s v="No"/>
    <n v="3021.65"/>
  </r>
  <r>
    <n v="251"/>
    <x v="54"/>
    <n v="227"/>
    <n v="5"/>
    <s v="Arun Verma"/>
    <s v="Consumer"/>
    <x v="1"/>
    <s v="2024-05"/>
    <n v="3"/>
    <s v="No"/>
    <s v="No"/>
    <n v="176.98"/>
  </r>
  <r>
    <n v="252"/>
    <x v="54"/>
    <n v="836"/>
    <n v="4"/>
    <s v="Vikram Bose"/>
    <s v="Consumer"/>
    <x v="3"/>
    <s v="2024-05"/>
    <n v="-45437"/>
    <s v="No"/>
    <s v="Yes"/>
    <n v="3947.76"/>
  </r>
  <r>
    <n v="253"/>
    <x v="54"/>
    <n v="814"/>
    <n v="3"/>
    <s v="Lakshmi Joshi"/>
    <s v="Consumer"/>
    <x v="0"/>
    <s v="2024-05"/>
    <n v="3"/>
    <s v="No"/>
    <s v="No"/>
    <n v="1752.02"/>
  </r>
  <r>
    <n v="254"/>
    <x v="54"/>
    <n v="161"/>
    <n v="4"/>
    <s v="Rohan Pillai"/>
    <s v="Corporate"/>
    <x v="3"/>
    <s v="2024-05"/>
    <n v="6"/>
    <s v="No"/>
    <s v="No"/>
    <n v="897.98"/>
  </r>
  <r>
    <n v="255"/>
    <x v="55"/>
    <n v="88"/>
    <n v="3"/>
    <s v="Aadhya Chatterjee"/>
    <s v="Corporate"/>
    <x v="0"/>
    <s v="2024-05"/>
    <n v="5"/>
    <s v="No"/>
    <s v="No"/>
    <n v="3233.25"/>
  </r>
  <r>
    <n v="256"/>
    <x v="56"/>
    <n v="804"/>
    <n v="4"/>
    <s v="Krishna Patel"/>
    <s v="Consumer"/>
    <x v="3"/>
    <s v="2024-05"/>
    <n v="4"/>
    <s v="No"/>
    <s v="No"/>
    <n v="2213.3200000000002"/>
  </r>
  <r>
    <n v="257"/>
    <x v="56"/>
    <n v="375"/>
    <n v="4"/>
    <s v="Ishaan Gupta"/>
    <s v="Corporate"/>
    <x v="3"/>
    <s v="2024-05"/>
    <n v="6"/>
    <s v="No"/>
    <s v="No"/>
    <n v="2213.3200000000002"/>
  </r>
  <r>
    <n v="258"/>
    <x v="57"/>
    <n v="691"/>
    <n v="4"/>
    <s v="Aarav Verma"/>
    <s v="Consumer"/>
    <x v="3"/>
    <s v="2024-05"/>
    <n v="5"/>
    <s v="No"/>
    <s v="No"/>
    <n v="617.46"/>
  </r>
  <r>
    <n v="259"/>
    <x v="58"/>
    <n v="286"/>
    <n v="4"/>
    <s v="Meera Menon"/>
    <s v="Consumer"/>
    <x v="3"/>
    <s v="2024-05"/>
    <n v="3"/>
    <s v="No"/>
    <s v="No"/>
    <n v="3021.65"/>
  </r>
  <r>
    <n v="260"/>
    <x v="58"/>
    <n v="57"/>
    <n v="5"/>
    <s v="Sai Rao"/>
    <s v="Consumer"/>
    <x v="1"/>
    <s v="2024-05"/>
    <n v="4"/>
    <s v="No"/>
    <s v="No"/>
    <n v="705.26"/>
  </r>
  <r>
    <n v="261"/>
    <x v="58"/>
    <n v="114"/>
    <n v="1"/>
    <s v="Divya Shetty"/>
    <s v="Consumer"/>
    <x v="4"/>
    <s v="2024-05"/>
    <n v="6"/>
    <s v="No"/>
    <s v="No"/>
    <n v="534"/>
  </r>
  <r>
    <n v="262"/>
    <x v="58"/>
    <n v="410"/>
    <n v="4"/>
    <s v="Rahul Nair"/>
    <s v="SMB"/>
    <x v="3"/>
    <s v="2024-05"/>
    <n v="4"/>
    <s v="No"/>
    <s v="No"/>
    <n v="1317.3600000000001"/>
  </r>
  <r>
    <n v="263"/>
    <x v="58"/>
    <n v="662"/>
    <n v="2"/>
    <s v="Vihaan Iyer"/>
    <s v="Consumer"/>
    <x v="2"/>
    <s v="2024-05"/>
    <n v="4"/>
    <s v="No"/>
    <s v="No"/>
    <n v="798.2"/>
  </r>
  <r>
    <n v="264"/>
    <x v="59"/>
    <n v="825"/>
    <n v="4"/>
    <s v="Riya Bose"/>
    <s v="Consumer"/>
    <x v="3"/>
    <s v="2024-05"/>
    <n v="2"/>
    <s v="No"/>
    <s v="No"/>
    <n v="1672.88"/>
  </r>
  <r>
    <n v="265"/>
    <x v="59"/>
    <n v="255"/>
    <n v="2"/>
    <s v="Karthik Menon"/>
    <s v="Consumer"/>
    <x v="2"/>
    <s v="2024-05"/>
    <n v="6"/>
    <s v="No"/>
    <s v="No"/>
    <n v="540.32000000000005"/>
  </r>
  <r>
    <n v="266"/>
    <x v="59"/>
    <n v="367"/>
    <n v="4"/>
    <s v="Kiara Pillai"/>
    <s v="Consumer"/>
    <x v="3"/>
    <s v="2024-05"/>
    <n v="4"/>
    <s v="No"/>
    <s v="No"/>
    <n v="3622.91"/>
  </r>
  <r>
    <n v="267"/>
    <x v="59"/>
    <n v="639"/>
    <n v="2"/>
    <s v="Sai Joshi"/>
    <s v="Consumer"/>
    <x v="2"/>
    <s v="2024-05"/>
    <n v="4"/>
    <s v="No"/>
    <s v="No"/>
    <n v="3289.09"/>
  </r>
  <r>
    <n v="268"/>
    <x v="59"/>
    <n v="619"/>
    <n v="5"/>
    <s v="Lakshmi Iyer"/>
    <s v="Consumer"/>
    <x v="1"/>
    <s v="2024-05"/>
    <n v="2"/>
    <s v="No"/>
    <s v="No"/>
    <n v="1752.02"/>
  </r>
  <r>
    <n v="269"/>
    <x v="59"/>
    <n v="701"/>
    <n v="3"/>
    <s v="Arun Mehta"/>
    <s v="Consumer"/>
    <x v="0"/>
    <s v="2024-05"/>
    <n v="3"/>
    <s v="No"/>
    <s v="No"/>
    <n v="175.69"/>
  </r>
  <r>
    <n v="270"/>
    <x v="59"/>
    <n v="666"/>
    <n v="1"/>
    <s v="Vivaan Krishnan"/>
    <s v="Consumer"/>
    <x v="4"/>
    <s v="2024-05"/>
    <n v="5"/>
    <s v="No"/>
    <s v="No"/>
    <n v="6033.59"/>
  </r>
  <r>
    <n v="271"/>
    <x v="60"/>
    <n v="467"/>
    <n v="5"/>
    <s v="Priya Krishnan"/>
    <s v="Consumer"/>
    <x v="1"/>
    <s v="2024-05"/>
    <n v="5"/>
    <s v="No"/>
    <s v="No"/>
    <n v="351.29"/>
  </r>
  <r>
    <n v="272"/>
    <x v="60"/>
    <n v="671"/>
    <n v="3"/>
    <s v="Pari Joshi"/>
    <s v="Consumer"/>
    <x v="0"/>
    <s v="2024-05"/>
    <n v="8"/>
    <s v="Yes"/>
    <s v="No"/>
    <n v="3726.91"/>
  </r>
  <r>
    <n v="273"/>
    <x v="60"/>
    <n v="391"/>
    <n v="3"/>
    <s v="Pooja Gupta"/>
    <s v="SMB"/>
    <x v="0"/>
    <s v="2024-05"/>
    <n v="2"/>
    <s v="No"/>
    <s v="No"/>
    <n v="3718.66"/>
  </r>
  <r>
    <n v="274"/>
    <x v="60"/>
    <n v="699"/>
    <n v="2"/>
    <s v="Ananya Shetty"/>
    <s v="SMB"/>
    <x v="2"/>
    <s v="2024-05"/>
    <n v="6"/>
    <s v="No"/>
    <s v="No"/>
    <n v="705.26"/>
  </r>
  <r>
    <n v="275"/>
    <x v="61"/>
    <n v="404"/>
    <n v="1"/>
    <s v="Saanvi Rao"/>
    <s v="Consumer"/>
    <x v="4"/>
    <s v="2024-06"/>
    <n v="3"/>
    <s v="No"/>
    <s v="No"/>
    <n v="3388.87"/>
  </r>
  <r>
    <n v="276"/>
    <x v="61"/>
    <n v="101"/>
    <n v="5"/>
    <s v="Kavya Menon"/>
    <s v="SMB"/>
    <x v="1"/>
    <s v="2024-06"/>
    <n v="6"/>
    <s v="No"/>
    <s v="No"/>
    <n v="2478.0500000000002"/>
  </r>
  <r>
    <n v="277"/>
    <x v="61"/>
    <n v="728"/>
    <n v="3"/>
    <s v="Amit Verma"/>
    <s v="Consumer"/>
    <x v="0"/>
    <s v="2024-06"/>
    <n v="2"/>
    <s v="No"/>
    <s v="No"/>
    <n v="617.46"/>
  </r>
  <r>
    <n v="278"/>
    <x v="62"/>
    <n v="145"/>
    <n v="1"/>
    <s v="Aarav Mehta"/>
    <s v="Consumer"/>
    <x v="4"/>
    <s v="2024-06"/>
    <n v="3"/>
    <s v="No"/>
    <s v="No"/>
    <n v="888.89"/>
  </r>
  <r>
    <n v="279"/>
    <x v="62"/>
    <n v="482"/>
    <n v="3"/>
    <s v="Ravi Bose"/>
    <s v="Consumer"/>
    <x v="0"/>
    <s v="2024-06"/>
    <n v="3"/>
    <s v="No"/>
    <s v="No"/>
    <n v="364.21000000000004"/>
  </r>
  <r>
    <n v="280"/>
    <x v="62"/>
    <n v="657"/>
    <n v="4"/>
    <s v="Ananya Joshi"/>
    <s v="Consumer"/>
    <x v="3"/>
    <s v="2024-06"/>
    <n v="3"/>
    <s v="No"/>
    <s v="No"/>
    <n v="705.26"/>
  </r>
  <r>
    <n v="281"/>
    <x v="62"/>
    <n v="573"/>
    <n v="4"/>
    <s v="Ishaan Krishnan"/>
    <s v="SMB"/>
    <x v="3"/>
    <s v="2024-06"/>
    <n v="6"/>
    <s v="No"/>
    <s v="No"/>
    <n v="175.69"/>
  </r>
  <r>
    <n v="282"/>
    <x v="62"/>
    <n v="501"/>
    <n v="1"/>
    <s v="Ravi Rao"/>
    <s v="SMB"/>
    <x v="4"/>
    <s v="2024-06"/>
    <n v="4"/>
    <s v="No"/>
    <s v="No"/>
    <n v="2481.9899999999998"/>
  </r>
  <r>
    <n v="283"/>
    <x v="62"/>
    <n v="882"/>
    <n v="5"/>
    <s v="Diya Singh"/>
    <s v="Consumer"/>
    <x v="1"/>
    <s v="2024-06"/>
    <n v="-45447"/>
    <s v="No"/>
    <s v="Yes"/>
    <n v="299.29000000000002"/>
  </r>
  <r>
    <n v="284"/>
    <x v="62"/>
    <n v="234"/>
    <n v="3"/>
    <s v="Nisha Singh"/>
    <s v="Consumer"/>
    <x v="0"/>
    <s v="2024-06"/>
    <n v="5"/>
    <s v="No"/>
    <s v="No"/>
    <n v="760.11"/>
  </r>
  <r>
    <n v="285"/>
    <x v="62"/>
    <n v="444"/>
    <n v="1"/>
    <s v="Aadhya Iyer"/>
    <s v="Consumer"/>
    <x v="4"/>
    <s v="2024-06"/>
    <n v="4"/>
    <s v="No"/>
    <s v="No"/>
    <n v="407.51"/>
  </r>
  <r>
    <n v="286"/>
    <x v="63"/>
    <n v="661"/>
    <n v="5"/>
    <s v="Kiara Pillai"/>
    <s v="Consumer"/>
    <x v="1"/>
    <s v="2024-06"/>
    <n v="4"/>
    <s v="No"/>
    <s v="No"/>
    <n v="2973.4300000000003"/>
  </r>
  <r>
    <n v="287"/>
    <x v="64"/>
    <n v="887"/>
    <n v="4"/>
    <s v="Riya Shetty"/>
    <s v="Consumer"/>
    <x v="3"/>
    <s v="2024-06"/>
    <n v="2"/>
    <s v="No"/>
    <s v="No"/>
    <n v="760.11"/>
  </r>
  <r>
    <n v="288"/>
    <x v="64"/>
    <n v="214"/>
    <n v="1"/>
    <s v="Sanjay Menon"/>
    <s v="SMB"/>
    <x v="4"/>
    <s v="2024-06"/>
    <n v="4"/>
    <s v="No"/>
    <s v="No"/>
    <n v="705.26"/>
  </r>
  <r>
    <n v="289"/>
    <x v="64"/>
    <n v="32"/>
    <n v="1"/>
    <s v="Deepa Mehta"/>
    <s v="Consumer"/>
    <x v="4"/>
    <s v="2024-06"/>
    <n v="3"/>
    <s v="No"/>
    <s v="No"/>
    <n v="3103.7700000000004"/>
  </r>
  <r>
    <n v="290"/>
    <x v="65"/>
    <n v="727"/>
    <n v="5"/>
    <s v="Navya Kapoor"/>
    <s v="Consumer"/>
    <x v="1"/>
    <s v="2024-06"/>
    <n v="2"/>
    <s v="No"/>
    <s v="No"/>
    <n v="896.52"/>
  </r>
  <r>
    <n v="291"/>
    <x v="65"/>
    <n v="581"/>
    <n v="1"/>
    <s v="Lakshmi Pillai"/>
    <s v="SMB"/>
    <x v="4"/>
    <s v="2024-06"/>
    <n v="-45450"/>
    <s v="No"/>
    <s v="Yes"/>
    <n v="5598.28"/>
  </r>
  <r>
    <n v="292"/>
    <x v="65"/>
    <n v="391"/>
    <n v="3"/>
    <s v="Pooja Gupta"/>
    <s v="SMB"/>
    <x v="0"/>
    <s v="2024-06"/>
    <n v="3"/>
    <s v="No"/>
    <s v="No"/>
    <n v="3021.65"/>
  </r>
  <r>
    <n v="293"/>
    <x v="66"/>
    <n v="825"/>
    <n v="4"/>
    <s v="Riya Bose"/>
    <s v="Consumer"/>
    <x v="3"/>
    <s v="2024-06"/>
    <n v="2"/>
    <s v="No"/>
    <s v="No"/>
    <n v="1672.88"/>
  </r>
  <r>
    <n v="294"/>
    <x v="66"/>
    <n v="882"/>
    <n v="5"/>
    <s v="Diya Singh"/>
    <s v="Consumer"/>
    <x v="1"/>
    <s v="2024-06"/>
    <n v="5"/>
    <s v="No"/>
    <s v="No"/>
    <n v="1442.6000000000001"/>
  </r>
  <r>
    <n v="295"/>
    <x v="66"/>
    <n v="315"/>
    <n v="3"/>
    <s v="Sneha Verma"/>
    <s v="SMB"/>
    <x v="0"/>
    <s v="2024-06"/>
    <n v="6"/>
    <s v="No"/>
    <s v="No"/>
    <n v="2129.88"/>
  </r>
  <r>
    <n v="296"/>
    <x v="66"/>
    <n v="367"/>
    <n v="4"/>
    <s v="Kiara Pillai"/>
    <s v="Consumer"/>
    <x v="3"/>
    <s v="2024-06"/>
    <n v="5"/>
    <s v="No"/>
    <s v="No"/>
    <n v="175.69"/>
  </r>
  <r>
    <n v="297"/>
    <x v="66"/>
    <n v="501"/>
    <n v="1"/>
    <s v="Ravi Rao"/>
    <s v="SMB"/>
    <x v="4"/>
    <s v="2024-06"/>
    <n v="3"/>
    <s v="No"/>
    <s v="No"/>
    <n v="5512.54"/>
  </r>
  <r>
    <n v="298"/>
    <x v="67"/>
    <n v="327"/>
    <n v="2"/>
    <s v="Neha Joshi"/>
    <s v="Consumer"/>
    <x v="2"/>
    <s v="2024-06"/>
    <n v="2"/>
    <s v="No"/>
    <s v="No"/>
    <n v="968.63"/>
  </r>
  <r>
    <n v="299"/>
    <x v="67"/>
    <n v="388"/>
    <n v="3"/>
    <s v="Krishna Bose"/>
    <s v="Consumer"/>
    <x v="0"/>
    <s v="2024-06"/>
    <n v="2"/>
    <s v="No"/>
    <s v="No"/>
    <n v="798.2"/>
  </r>
  <r>
    <n v="300"/>
    <x v="67"/>
    <n v="213"/>
    <n v="1"/>
    <s v="Kavya Das"/>
    <s v="Consumer"/>
    <x v="4"/>
    <s v="2024-06"/>
    <n v="2"/>
    <s v="No"/>
    <s v="No"/>
    <n v="2213.3200000000002"/>
  </r>
  <r>
    <n v="301"/>
    <x v="67"/>
    <n v="750"/>
    <n v="5"/>
    <s v="Anika Gupta"/>
    <s v="Consumer"/>
    <x v="1"/>
    <s v="2024-06"/>
    <n v="2"/>
    <s v="No"/>
    <s v="No"/>
    <n v="1725.19"/>
  </r>
  <r>
    <n v="302"/>
    <x v="68"/>
    <n v="390"/>
    <n v="3"/>
    <s v="Meera Krishnan"/>
    <s v="Consumer"/>
    <x v="0"/>
    <s v="2024-06"/>
    <n v="2"/>
    <s v="No"/>
    <s v="No"/>
    <n v="183.63"/>
  </r>
  <r>
    <n v="303"/>
    <x v="68"/>
    <n v="822"/>
    <n v="1"/>
    <s v="Sai Pillai"/>
    <s v="Consumer"/>
    <x v="4"/>
    <s v="2024-06"/>
    <n v="10"/>
    <s v="Yes"/>
    <s v="No"/>
    <n v="4869.03"/>
  </r>
  <r>
    <n v="304"/>
    <x v="68"/>
    <n v="740"/>
    <n v="1"/>
    <s v="Priya Chatterjee"/>
    <s v="Consumer"/>
    <x v="4"/>
    <s v="2024-06"/>
    <n v="4"/>
    <s v="No"/>
    <s v="No"/>
    <n v="472.89"/>
  </r>
  <r>
    <n v="305"/>
    <x v="68"/>
    <n v="438"/>
    <n v="5"/>
    <s v="Sneha Reddy"/>
    <s v="Consumer"/>
    <x v="1"/>
    <s v="2024-06"/>
    <n v="6"/>
    <s v="No"/>
    <s v="No"/>
    <n v="540.32000000000005"/>
  </r>
  <r>
    <n v="306"/>
    <x v="68"/>
    <n v="182"/>
    <n v="2"/>
    <s v="Rahul Rao"/>
    <s v="SMB"/>
    <x v="2"/>
    <s v="2024-06"/>
    <n v="4"/>
    <s v="No"/>
    <s v="No"/>
    <n v="2130.6999999999998"/>
  </r>
  <r>
    <n v="307"/>
    <x v="68"/>
    <n v="12"/>
    <n v="1"/>
    <s v="Saanvi Rao"/>
    <s v="Consumer"/>
    <x v="4"/>
    <s v="2024-06"/>
    <n v="4"/>
    <s v="No"/>
    <s v="No"/>
    <n v="3429.16"/>
  </r>
  <r>
    <n v="308"/>
    <x v="68"/>
    <n v="242"/>
    <n v="4"/>
    <s v="Aadhya Bose"/>
    <s v="Consumer"/>
    <x v="3"/>
    <s v="2024-06"/>
    <n v="4"/>
    <s v="No"/>
    <s v="No"/>
    <n v="1949.71"/>
  </r>
  <r>
    <n v="309"/>
    <x v="69"/>
    <n v="730"/>
    <n v="3"/>
    <s v="Vivaan Krishnan"/>
    <s v="SMB"/>
    <x v="0"/>
    <s v="2024-06"/>
    <n v="6"/>
    <s v="No"/>
    <s v="No"/>
    <n v="828.35"/>
  </r>
  <r>
    <n v="310"/>
    <x v="69"/>
    <n v="494"/>
    <n v="2"/>
    <s v="Meera Krishnan"/>
    <s v="Consumer"/>
    <x v="2"/>
    <s v="2024-06"/>
    <n v="3"/>
    <s v="No"/>
    <s v="No"/>
    <n v="183.63"/>
  </r>
  <r>
    <n v="311"/>
    <x v="69"/>
    <n v="691"/>
    <n v="4"/>
    <s v="Aarav Verma"/>
    <s v="Consumer"/>
    <x v="3"/>
    <s v="2024-06"/>
    <n v="2"/>
    <s v="No"/>
    <s v="No"/>
    <n v="1482.3"/>
  </r>
  <r>
    <n v="312"/>
    <x v="69"/>
    <n v="88"/>
    <n v="3"/>
    <s v="Aadhya Chatterjee"/>
    <s v="Corporate"/>
    <x v="0"/>
    <s v="2024-06"/>
    <n v="2"/>
    <s v="No"/>
    <s v="No"/>
    <n v="780.26"/>
  </r>
  <r>
    <n v="313"/>
    <x v="69"/>
    <n v="670"/>
    <n v="2"/>
    <s v="Neha Das"/>
    <s v="SMB"/>
    <x v="2"/>
    <s v="2024-06"/>
    <n v="3"/>
    <s v="No"/>
    <s v="No"/>
    <n v="705.26"/>
  </r>
  <r>
    <n v="314"/>
    <x v="70"/>
    <n v="890"/>
    <n v="3"/>
    <s v="Ishaan Rao"/>
    <s v="Corporate"/>
    <x v="0"/>
    <s v="2024-06"/>
    <n v="6"/>
    <s v="No"/>
    <s v="No"/>
    <n v="3021.65"/>
  </r>
  <r>
    <n v="315"/>
    <x v="70"/>
    <n v="24"/>
    <n v="2"/>
    <s v="Arjun Menon"/>
    <s v="Consumer"/>
    <x v="2"/>
    <s v="2024-06"/>
    <n v="2"/>
    <s v="No"/>
    <s v="No"/>
    <n v="95.97"/>
  </r>
  <r>
    <n v="316"/>
    <x v="70"/>
    <n v="120"/>
    <n v="1"/>
    <s v="Ayaan Iyer"/>
    <s v="Consumer"/>
    <x v="4"/>
    <s v="2024-06"/>
    <n v="6"/>
    <s v="No"/>
    <s v="No"/>
    <n v="1752.02"/>
  </r>
  <r>
    <n v="317"/>
    <x v="71"/>
    <n v="771"/>
    <n v="2"/>
    <s v="Rahul Krishnan"/>
    <s v="Corporate"/>
    <x v="2"/>
    <s v="2024-06"/>
    <n v="7"/>
    <s v="Yes"/>
    <s v="No"/>
    <n v="1005.6199999999999"/>
  </r>
  <r>
    <n v="318"/>
    <x v="71"/>
    <n v="325"/>
    <n v="4"/>
    <s v="Ishaan Shetty"/>
    <s v="Corporate"/>
    <x v="3"/>
    <s v="2024-06"/>
    <n v="6"/>
    <s v="No"/>
    <s v="No"/>
    <n v="2528"/>
  </r>
  <r>
    <n v="319"/>
    <x v="71"/>
    <n v="267"/>
    <n v="3"/>
    <s v="Ishaan Verma"/>
    <s v="Consumer"/>
    <x v="0"/>
    <s v="2024-06"/>
    <n v="6"/>
    <s v="No"/>
    <s v="No"/>
    <n v="703.97"/>
  </r>
  <r>
    <n v="320"/>
    <x v="72"/>
    <n v="770"/>
    <n v="2"/>
    <s v="Ishaan Krishnan"/>
    <s v="SMB"/>
    <x v="2"/>
    <s v="2024-06"/>
    <n v="3"/>
    <s v="No"/>
    <s v="No"/>
    <n v="2319.23"/>
  </r>
  <r>
    <n v="321"/>
    <x v="72"/>
    <n v="805"/>
    <n v="3"/>
    <s v="Navya Iyer"/>
    <s v="Consumer"/>
    <x v="0"/>
    <s v="2024-06"/>
    <n v="5"/>
    <s v="No"/>
    <s v="No"/>
    <n v="597.38"/>
  </r>
  <r>
    <n v="322"/>
    <x v="72"/>
    <n v="891"/>
    <n v="1"/>
    <s v="Arun Mehta"/>
    <s v="Consumer"/>
    <x v="4"/>
    <s v="2024-06"/>
    <n v="3"/>
    <s v="No"/>
    <s v="No"/>
    <n v="3419.53"/>
  </r>
  <r>
    <n v="323"/>
    <x v="72"/>
    <n v="225"/>
    <n v="1"/>
    <s v="Pooja Iyer"/>
    <s v="Consumer"/>
    <x v="4"/>
    <s v="2024-06"/>
    <n v="5"/>
    <s v="No"/>
    <s v="No"/>
    <n v="175.69"/>
  </r>
  <r>
    <n v="324"/>
    <x v="73"/>
    <n v="523"/>
    <n v="2"/>
    <s v="Arjun Malhotra"/>
    <s v="Corporate"/>
    <x v="2"/>
    <s v="2024-06"/>
    <n v="3"/>
    <s v="No"/>
    <s v="No"/>
    <n v="2749.08"/>
  </r>
  <r>
    <n v="325"/>
    <x v="73"/>
    <n v="87"/>
    <n v="1"/>
    <s v="Ishaan Menon"/>
    <s v="Consumer"/>
    <x v="4"/>
    <s v="2024-06"/>
    <n v="3"/>
    <s v="No"/>
    <s v="No"/>
    <n v="4816.68"/>
  </r>
  <r>
    <n v="326"/>
    <x v="73"/>
    <n v="448"/>
    <n v="3"/>
    <s v="Lakshmi Shetty"/>
    <s v="SMB"/>
    <x v="0"/>
    <s v="2024-06"/>
    <n v="3"/>
    <s v="No"/>
    <s v="No"/>
    <n v="777.04"/>
  </r>
  <r>
    <n v="327"/>
    <x v="73"/>
    <n v="756"/>
    <n v="1"/>
    <s v="Amit Krishnan"/>
    <s v="Corporate"/>
    <x v="4"/>
    <s v="2024-06"/>
    <n v="-45456"/>
    <s v="No"/>
    <s v="Yes"/>
    <n v="591.77"/>
  </r>
  <r>
    <n v="328"/>
    <x v="73"/>
    <n v="275"/>
    <n v="1"/>
    <s v="Amit Nair"/>
    <s v="Consumer"/>
    <x v="4"/>
    <s v="2024-06"/>
    <n v="3"/>
    <s v="No"/>
    <s v="No"/>
    <n v="705.26"/>
  </r>
  <r>
    <n v="329"/>
    <x v="73"/>
    <n v="454"/>
    <n v="2"/>
    <s v="Pari Menon"/>
    <s v="Consumer"/>
    <x v="2"/>
    <s v="2024-06"/>
    <n v="-45456"/>
    <s v="No"/>
    <s v="Yes"/>
    <n v="1752.02"/>
  </r>
  <r>
    <n v="330"/>
    <x v="73"/>
    <n v="597"/>
    <n v="2"/>
    <s v="Deepa Krishnan"/>
    <s v="SMB"/>
    <x v="2"/>
    <s v="2024-06"/>
    <n v="5"/>
    <s v="No"/>
    <s v="No"/>
    <n v="145.43"/>
  </r>
  <r>
    <n v="331"/>
    <x v="74"/>
    <n v="68"/>
    <n v="2"/>
    <s v="Navya Bose"/>
    <s v="Consumer"/>
    <x v="2"/>
    <s v="2024-06"/>
    <n v="6"/>
    <s v="No"/>
    <s v="No"/>
    <n v="872.66"/>
  </r>
  <r>
    <n v="332"/>
    <x v="74"/>
    <n v="245"/>
    <n v="2"/>
    <s v="Aadhya Rao"/>
    <s v="SMB"/>
    <x v="2"/>
    <s v="2024-06"/>
    <n v="6"/>
    <s v="No"/>
    <s v="No"/>
    <n v="2358.75"/>
  </r>
  <r>
    <n v="333"/>
    <x v="74"/>
    <n v="309"/>
    <n v="3"/>
    <s v="Vikram Krishnan"/>
    <s v="Consumer"/>
    <x v="0"/>
    <s v="2024-06"/>
    <n v="-45457"/>
    <s v="No"/>
    <s v="Yes"/>
    <n v="508.8"/>
  </r>
  <r>
    <n v="334"/>
    <x v="74"/>
    <n v="826"/>
    <n v="4"/>
    <s v="Priya Verma"/>
    <s v="SMB"/>
    <x v="3"/>
    <s v="2024-06"/>
    <n v="4"/>
    <s v="No"/>
    <s v="No"/>
    <n v="407.51"/>
  </r>
  <r>
    <n v="335"/>
    <x v="75"/>
    <n v="623"/>
    <n v="3"/>
    <s v="Aarav Menon"/>
    <s v="Consumer"/>
    <x v="0"/>
    <s v="2024-06"/>
    <n v="2"/>
    <s v="No"/>
    <s v="No"/>
    <n v="688.26"/>
  </r>
  <r>
    <n v="336"/>
    <x v="75"/>
    <n v="565"/>
    <n v="1"/>
    <s v="Anika Das"/>
    <s v="SMB"/>
    <x v="4"/>
    <s v="2024-06"/>
    <n v="5"/>
    <s v="No"/>
    <s v="No"/>
    <n v="1575.24"/>
  </r>
  <r>
    <n v="337"/>
    <x v="75"/>
    <n v="214"/>
    <n v="1"/>
    <s v="Sanjay Menon"/>
    <s v="SMB"/>
    <x v="4"/>
    <s v="2024-06"/>
    <n v="-45458"/>
    <s v="No"/>
    <s v="Yes"/>
    <n v="2490.89"/>
  </r>
  <r>
    <n v="338"/>
    <x v="75"/>
    <n v="771"/>
    <n v="2"/>
    <s v="Rahul Krishnan"/>
    <s v="Corporate"/>
    <x v="2"/>
    <s v="2024-06"/>
    <n v="6"/>
    <s v="No"/>
    <s v="No"/>
    <n v="1019.93"/>
  </r>
  <r>
    <n v="339"/>
    <x v="76"/>
    <n v="202"/>
    <n v="3"/>
    <s v="Reyansh Das"/>
    <s v="Consumer"/>
    <x v="0"/>
    <s v="2024-06"/>
    <n v="5"/>
    <s v="No"/>
    <s v="No"/>
    <n v="798.62"/>
  </r>
  <r>
    <n v="340"/>
    <x v="76"/>
    <n v="691"/>
    <n v="4"/>
    <s v="Aarav Verma"/>
    <s v="Consumer"/>
    <x v="3"/>
    <s v="2024-06"/>
    <n v="3"/>
    <s v="No"/>
    <s v="No"/>
    <n v="705.26"/>
  </r>
  <r>
    <n v="341"/>
    <x v="76"/>
    <n v="238"/>
    <n v="3"/>
    <s v="Ananya Das"/>
    <s v="Consumer"/>
    <x v="0"/>
    <s v="2024-06"/>
    <n v="3"/>
    <s v="No"/>
    <s v="No"/>
    <n v="897.98"/>
  </r>
  <r>
    <n v="342"/>
    <x v="76"/>
    <n v="853"/>
    <n v="4"/>
    <s v="Meera Verma"/>
    <s v="Consumer"/>
    <x v="3"/>
    <s v="2024-06"/>
    <n v="3"/>
    <s v="No"/>
    <s v="No"/>
    <n v="508.8"/>
  </r>
  <r>
    <n v="343"/>
    <x v="76"/>
    <n v="52"/>
    <n v="4"/>
    <s v="Krishna Gupta"/>
    <s v="Consumer"/>
    <x v="3"/>
    <s v="2024-06"/>
    <n v="4"/>
    <s v="No"/>
    <s v="No"/>
    <n v="296.57"/>
  </r>
  <r>
    <n v="344"/>
    <x v="77"/>
    <n v="103"/>
    <n v="3"/>
    <s v="Rahul Gupta"/>
    <s v="Consumer"/>
    <x v="0"/>
    <s v="2024-06"/>
    <n v="4"/>
    <s v="No"/>
    <s v="No"/>
    <n v="519.71"/>
  </r>
  <r>
    <n v="345"/>
    <x v="77"/>
    <n v="814"/>
    <n v="3"/>
    <s v="Lakshmi Joshi"/>
    <s v="Consumer"/>
    <x v="0"/>
    <s v="2024-06"/>
    <n v="11"/>
    <s v="Yes"/>
    <s v="No"/>
    <n v="175.69"/>
  </r>
  <r>
    <n v="346"/>
    <x v="77"/>
    <n v="151"/>
    <n v="2"/>
    <s v="Ayaan Chatterjee"/>
    <s v="SMB"/>
    <x v="2"/>
    <s v="2024-06"/>
    <n v="6"/>
    <s v="No"/>
    <s v="No"/>
    <n v="2225.06"/>
  </r>
  <r>
    <n v="347"/>
    <x v="77"/>
    <n v="529"/>
    <n v="4"/>
    <s v="Ravi Verma"/>
    <s v="Consumer"/>
    <x v="3"/>
    <s v="2024-06"/>
    <n v="2"/>
    <s v="No"/>
    <s v="No"/>
    <n v="3943.7300000000005"/>
  </r>
  <r>
    <n v="348"/>
    <x v="77"/>
    <n v="301"/>
    <n v="4"/>
    <s v="Ravi Chatterjee"/>
    <s v="Consumer"/>
    <x v="3"/>
    <s v="2024-06"/>
    <n v="3"/>
    <s v="No"/>
    <s v="No"/>
    <n v="4341.71"/>
  </r>
  <r>
    <n v="349"/>
    <x v="77"/>
    <n v="523"/>
    <n v="2"/>
    <s v="Arjun Malhotra"/>
    <s v="Corporate"/>
    <x v="2"/>
    <s v="2024-06"/>
    <n v="5"/>
    <s v="No"/>
    <s v="No"/>
    <n v="5409.4699999999993"/>
  </r>
  <r>
    <n v="350"/>
    <x v="77"/>
    <n v="552"/>
    <n v="4"/>
    <s v="Lakshmi Kapoor"/>
    <s v="Consumer"/>
    <x v="3"/>
    <s v="2024-06"/>
    <n v="12"/>
    <s v="Yes"/>
    <s v="No"/>
    <n v="1039.76"/>
  </r>
  <r>
    <n v="351"/>
    <x v="78"/>
    <n v="421"/>
    <n v="2"/>
    <s v="Ravi Menon"/>
    <s v="Consumer"/>
    <x v="2"/>
    <s v="2024-06"/>
    <n v="9"/>
    <s v="Yes"/>
    <s v="No"/>
    <n v="407.68"/>
  </r>
  <r>
    <n v="352"/>
    <x v="78"/>
    <n v="438"/>
    <n v="5"/>
    <s v="Sneha Reddy"/>
    <s v="Consumer"/>
    <x v="1"/>
    <s v="2024-06"/>
    <n v="6"/>
    <s v="No"/>
    <s v="No"/>
    <n v="2213.3200000000002"/>
  </r>
  <r>
    <n v="353"/>
    <x v="78"/>
    <n v="659"/>
    <n v="4"/>
    <s v="Aadhya Patel"/>
    <s v="Consumer"/>
    <x v="3"/>
    <s v="2024-06"/>
    <n v="6"/>
    <s v="No"/>
    <s v="No"/>
    <n v="519.71"/>
  </r>
  <r>
    <n v="354"/>
    <x v="78"/>
    <n v="167"/>
    <n v="4"/>
    <s v="Meera Kapoor"/>
    <s v="SMB"/>
    <x v="3"/>
    <s v="2024-06"/>
    <n v="6"/>
    <s v="No"/>
    <s v="No"/>
    <n v="2692.81"/>
  </r>
  <r>
    <n v="355"/>
    <x v="79"/>
    <n v="627"/>
    <n v="1"/>
    <s v="Ayaan Bose"/>
    <s v="Corporate"/>
    <x v="4"/>
    <s v="2024-06"/>
    <n v="4"/>
    <s v="No"/>
    <s v="No"/>
    <n v="1286.81"/>
  </r>
  <r>
    <n v="356"/>
    <x v="79"/>
    <n v="29"/>
    <n v="1"/>
    <s v="Anika Bose"/>
    <s v="Consumer"/>
    <x v="4"/>
    <s v="2024-06"/>
    <n v="6"/>
    <s v="No"/>
    <s v="No"/>
    <n v="1232.6099999999999"/>
  </r>
  <r>
    <n v="357"/>
    <x v="80"/>
    <n v="705"/>
    <n v="2"/>
    <s v="Saanvi Reddy"/>
    <s v="Consumer"/>
    <x v="2"/>
    <s v="2024-06"/>
    <n v="2"/>
    <s v="No"/>
    <s v="No"/>
    <n v="798.2"/>
  </r>
  <r>
    <n v="358"/>
    <x v="80"/>
    <n v="355"/>
    <n v="1"/>
    <s v="Pari Kapoor"/>
    <s v="Consumer"/>
    <x v="4"/>
    <s v="2024-06"/>
    <n v="4"/>
    <s v="No"/>
    <s v="No"/>
    <n v="95.97"/>
  </r>
  <r>
    <n v="359"/>
    <x v="80"/>
    <n v="610"/>
    <n v="2"/>
    <s v="Riya Iyer"/>
    <s v="Consumer"/>
    <x v="2"/>
    <s v="2024-06"/>
    <n v="6"/>
    <s v="No"/>
    <s v="No"/>
    <n v="8021.93"/>
  </r>
  <r>
    <n v="360"/>
    <x v="80"/>
    <n v="132"/>
    <n v="1"/>
    <s v="Ishaan Singh"/>
    <s v="SMB"/>
    <x v="4"/>
    <s v="2024-06"/>
    <n v="3"/>
    <s v="No"/>
    <s v="No"/>
    <n v="296.57"/>
  </r>
  <r>
    <n v="361"/>
    <x v="80"/>
    <n v="866"/>
    <n v="2"/>
    <s v="Arjun Krishnan"/>
    <s v="Consumer"/>
    <x v="2"/>
    <s v="2024-06"/>
    <n v="2"/>
    <s v="No"/>
    <s v="No"/>
    <n v="4324.57"/>
  </r>
  <r>
    <n v="362"/>
    <x v="81"/>
    <n v="832"/>
    <n v="1"/>
    <s v="Anika Shetty"/>
    <s v="Consumer"/>
    <x v="4"/>
    <s v="2024-06"/>
    <n v="4"/>
    <s v="No"/>
    <s v="No"/>
    <n v="1455.5100000000002"/>
  </r>
  <r>
    <n v="363"/>
    <x v="81"/>
    <n v="799"/>
    <n v="1"/>
    <s v="Sai Bose"/>
    <s v="Consumer"/>
    <x v="4"/>
    <s v="2024-06"/>
    <n v="3"/>
    <s v="No"/>
    <s v="No"/>
    <n v="1019.93"/>
  </r>
  <r>
    <n v="364"/>
    <x v="81"/>
    <n v="736"/>
    <n v="5"/>
    <s v="Ananya Iyer"/>
    <s v="Consumer"/>
    <x v="1"/>
    <s v="2024-06"/>
    <n v="2"/>
    <s v="No"/>
    <s v="No"/>
    <n v="705.26"/>
  </r>
  <r>
    <n v="365"/>
    <x v="81"/>
    <n v="668"/>
    <n v="2"/>
    <s v="Ananya Reddy"/>
    <s v="Consumer"/>
    <x v="2"/>
    <s v="2024-06"/>
    <n v="10"/>
    <s v="Yes"/>
    <s v="No"/>
    <n v="184.26"/>
  </r>
  <r>
    <n v="366"/>
    <x v="81"/>
    <n v="19"/>
    <n v="2"/>
    <s v="Divya Krishnan"/>
    <s v="SMB"/>
    <x v="2"/>
    <s v="2024-06"/>
    <n v="5"/>
    <s v="No"/>
    <s v="No"/>
    <n v="2213.3200000000002"/>
  </r>
  <r>
    <n v="367"/>
    <x v="82"/>
    <n v="415"/>
    <n v="2"/>
    <s v="Krishna Pillai"/>
    <s v="Consumer"/>
    <x v="2"/>
    <s v="2024-06"/>
    <n v="5"/>
    <s v="No"/>
    <s v="No"/>
    <n v="688.26"/>
  </r>
  <r>
    <n v="368"/>
    <x v="82"/>
    <n v="185"/>
    <n v="2"/>
    <s v="Kavya Verma"/>
    <s v="Consumer"/>
    <x v="2"/>
    <s v="2024-06"/>
    <n v="-45466"/>
    <s v="No"/>
    <s v="Yes"/>
    <n v="1354.13"/>
  </r>
  <r>
    <n v="369"/>
    <x v="83"/>
    <n v="70"/>
    <n v="1"/>
    <s v="Karthik Krishnan"/>
    <s v="SMB"/>
    <x v="4"/>
    <s v="2024-06"/>
    <n v="5"/>
    <s v="No"/>
    <s v="No"/>
    <n v="1535.19"/>
  </r>
  <r>
    <n v="370"/>
    <x v="83"/>
    <n v="623"/>
    <n v="3"/>
    <s v="Aarav Menon"/>
    <s v="Consumer"/>
    <x v="0"/>
    <s v="2024-06"/>
    <n v="4"/>
    <s v="No"/>
    <s v="No"/>
    <n v="3197.34"/>
  </r>
  <r>
    <n v="371"/>
    <x v="84"/>
    <n v="891"/>
    <n v="1"/>
    <s v="Arun Mehta"/>
    <s v="Consumer"/>
    <x v="4"/>
    <s v="2024-06"/>
    <n v="3"/>
    <s v="No"/>
    <s v="No"/>
    <n v="705.26"/>
  </r>
  <r>
    <n v="372"/>
    <x v="84"/>
    <n v="878"/>
    <n v="2"/>
    <s v="Meera Sharma"/>
    <s v="Corporate"/>
    <x v="2"/>
    <s v="2024-06"/>
    <n v="5"/>
    <s v="No"/>
    <s v="No"/>
    <n v="2692.81"/>
  </r>
  <r>
    <n v="373"/>
    <x v="84"/>
    <n v="337"/>
    <n v="2"/>
    <s v="Sanjay Menon"/>
    <s v="Consumer"/>
    <x v="2"/>
    <s v="2024-06"/>
    <n v="6"/>
    <s v="No"/>
    <s v="No"/>
    <n v="145.43"/>
  </r>
  <r>
    <n v="374"/>
    <x v="85"/>
    <n v="204"/>
    <n v="5"/>
    <s v="Sai Gupta"/>
    <s v="Corporate"/>
    <x v="1"/>
    <s v="2024-06"/>
    <n v="2"/>
    <s v="No"/>
    <s v="No"/>
    <n v="2246.2800000000002"/>
  </r>
  <r>
    <n v="375"/>
    <x v="85"/>
    <n v="543"/>
    <n v="2"/>
    <s v="Deepa Kapoor"/>
    <s v="Consumer"/>
    <x v="2"/>
    <s v="2024-06"/>
    <n v="4"/>
    <s v="No"/>
    <s v="No"/>
    <n v="175.69"/>
  </r>
  <r>
    <n v="376"/>
    <x v="85"/>
    <n v="121"/>
    <n v="5"/>
    <s v="Vihaan Nair"/>
    <s v="Consumer"/>
    <x v="1"/>
    <s v="2024-06"/>
    <n v="6"/>
    <s v="No"/>
    <s v="No"/>
    <n v="271.65999999999997"/>
  </r>
  <r>
    <n v="377"/>
    <x v="85"/>
    <n v="737"/>
    <n v="1"/>
    <s v="Krishna Bose"/>
    <s v="SMB"/>
    <x v="4"/>
    <s v="2024-06"/>
    <n v="6"/>
    <s v="Yes"/>
    <s v="No"/>
    <n v="2788.0899999999997"/>
  </r>
  <r>
    <n v="378"/>
    <x v="85"/>
    <n v="815"/>
    <n v="2"/>
    <s v="Divya Shetty"/>
    <s v="Consumer"/>
    <x v="2"/>
    <s v="2024-06"/>
    <n v="3"/>
    <s v="No"/>
    <s v="No"/>
    <n v="552.17999999999995"/>
  </r>
  <r>
    <n v="379"/>
    <x v="85"/>
    <n v="552"/>
    <n v="4"/>
    <s v="Lakshmi Kapoor"/>
    <s v="Consumer"/>
    <x v="3"/>
    <s v="2024-06"/>
    <n v="4"/>
    <s v="No"/>
    <s v="No"/>
    <n v="3196.1499999999996"/>
  </r>
  <r>
    <n v="380"/>
    <x v="86"/>
    <n v="809"/>
    <n v="5"/>
    <s v="Suresh Joshi"/>
    <s v="Consumer"/>
    <x v="1"/>
    <s v="2024-06"/>
    <n v="3"/>
    <s v="No"/>
    <s v="No"/>
    <n v="3021.65"/>
  </r>
  <r>
    <n v="381"/>
    <x v="86"/>
    <n v="182"/>
    <n v="2"/>
    <s v="Rahul Rao"/>
    <s v="SMB"/>
    <x v="2"/>
    <s v="2024-06"/>
    <n v="4"/>
    <s v="No"/>
    <s v="No"/>
    <n v="897.98"/>
  </r>
  <r>
    <n v="382"/>
    <x v="86"/>
    <n v="801"/>
    <n v="2"/>
    <s v="Manoj Verma"/>
    <s v="Consumer"/>
    <x v="2"/>
    <s v="2024-06"/>
    <n v="11"/>
    <s v="Yes"/>
    <s v="No"/>
    <n v="2432.0300000000002"/>
  </r>
  <r>
    <n v="383"/>
    <x v="86"/>
    <n v="264"/>
    <n v="5"/>
    <s v="Arjun Iyer"/>
    <s v="Corporate"/>
    <x v="1"/>
    <s v="2024-06"/>
    <n v="-45471"/>
    <s v="No"/>
    <s v="Yes"/>
    <n v="407.51"/>
  </r>
  <r>
    <n v="384"/>
    <x v="86"/>
    <n v="454"/>
    <n v="2"/>
    <s v="Pari Menon"/>
    <s v="Consumer"/>
    <x v="2"/>
    <s v="2024-06"/>
    <n v="2"/>
    <s v="No"/>
    <s v="No"/>
    <n v="4356.17"/>
  </r>
  <r>
    <n v="385"/>
    <x v="87"/>
    <n v="832"/>
    <n v="1"/>
    <s v="Anika Shetty"/>
    <s v="Consumer"/>
    <x v="4"/>
    <s v="2024-06"/>
    <n v="6"/>
    <s v="No"/>
    <s v="No"/>
    <n v="2213.3200000000002"/>
  </r>
  <r>
    <n v="386"/>
    <x v="87"/>
    <n v="448"/>
    <n v="3"/>
    <s v="Lakshmi Shetty"/>
    <s v="SMB"/>
    <x v="0"/>
    <s v="2024-06"/>
    <n v="3"/>
    <s v="No"/>
    <s v="No"/>
    <n v="2689.2400000000002"/>
  </r>
  <r>
    <n v="387"/>
    <x v="87"/>
    <n v="720"/>
    <n v="3"/>
    <s v="Neha Mehta"/>
    <s v="Consumer"/>
    <x v="0"/>
    <s v="2024-06"/>
    <n v="4"/>
    <s v="No"/>
    <s v="No"/>
    <n v="2213.3200000000002"/>
  </r>
  <r>
    <n v="388"/>
    <x v="87"/>
    <n v="191"/>
    <n v="1"/>
    <s v="Priya Iyer"/>
    <s v="SMB"/>
    <x v="4"/>
    <s v="2024-06"/>
    <n v="3"/>
    <s v="No"/>
    <s v="No"/>
    <n v="95.97"/>
  </r>
  <r>
    <n v="389"/>
    <x v="88"/>
    <n v="44"/>
    <n v="3"/>
    <s v="Vivaan Reddy"/>
    <s v="SMB"/>
    <x v="0"/>
    <s v="2024-06"/>
    <n v="6"/>
    <s v="No"/>
    <s v="No"/>
    <n v="597.38"/>
  </r>
  <r>
    <n v="390"/>
    <x v="88"/>
    <n v="852"/>
    <n v="3"/>
    <s v="Anika Nair"/>
    <s v="SMB"/>
    <x v="0"/>
    <s v="2024-06"/>
    <n v="3"/>
    <s v="No"/>
    <s v="No"/>
    <n v="1752.02"/>
  </r>
  <r>
    <n v="391"/>
    <x v="88"/>
    <n v="829"/>
    <n v="3"/>
    <s v="Karthik Das"/>
    <s v="SMB"/>
    <x v="0"/>
    <s v="2024-06"/>
    <n v="4"/>
    <s v="No"/>
    <s v="No"/>
    <n v="80.47"/>
  </r>
  <r>
    <n v="392"/>
    <x v="88"/>
    <n v="703"/>
    <n v="1"/>
    <s v="Rahul Nair"/>
    <s v="Consumer"/>
    <x v="4"/>
    <s v="2024-06"/>
    <n v="6"/>
    <s v="No"/>
    <s v="No"/>
    <n v="2666.58"/>
  </r>
  <r>
    <n v="393"/>
    <x v="88"/>
    <n v="438"/>
    <n v="5"/>
    <s v="Sneha Reddy"/>
    <s v="Consumer"/>
    <x v="1"/>
    <s v="2024-06"/>
    <n v="2"/>
    <s v="No"/>
    <s v="No"/>
    <n v="1752.02"/>
  </r>
  <r>
    <n v="394"/>
    <x v="88"/>
    <n v="208"/>
    <n v="2"/>
    <s v="Ishaan Shetty"/>
    <s v="Consumer"/>
    <x v="2"/>
    <s v="2024-06"/>
    <n v="2"/>
    <s v="No"/>
    <s v="No"/>
    <n v="2666.58"/>
  </r>
  <r>
    <n v="395"/>
    <x v="88"/>
    <n v="37"/>
    <n v="2"/>
    <s v="Ravi Nair"/>
    <s v="SMB"/>
    <x v="2"/>
    <s v="2024-06"/>
    <n v="6"/>
    <s v="No"/>
    <s v="No"/>
    <n v="2112.11"/>
  </r>
  <r>
    <n v="396"/>
    <x v="88"/>
    <n v="776"/>
    <n v="3"/>
    <s v="Saanvi Das"/>
    <s v="SMB"/>
    <x v="0"/>
    <s v="2024-06"/>
    <n v="4"/>
    <s v="No"/>
    <s v="No"/>
    <n v="442.57"/>
  </r>
  <r>
    <n v="397"/>
    <x v="89"/>
    <n v="815"/>
    <n v="2"/>
    <s v="Divya Shetty"/>
    <s v="Consumer"/>
    <x v="2"/>
    <s v="2024-06"/>
    <n v="2"/>
    <s v="No"/>
    <s v="No"/>
    <n v="175.69"/>
  </r>
  <r>
    <n v="398"/>
    <x v="89"/>
    <n v="217"/>
    <n v="3"/>
    <s v="Kavya Iyer"/>
    <s v="SMB"/>
    <x v="0"/>
    <s v="2024-06"/>
    <n v="-45474"/>
    <s v="No"/>
    <s v="Yes"/>
    <n v="1296.42"/>
  </r>
  <r>
    <n v="399"/>
    <x v="89"/>
    <n v="590"/>
    <n v="4"/>
    <s v="Krishna Pillai"/>
    <s v="Consumer"/>
    <x v="3"/>
    <s v="2024-06"/>
    <n v="4"/>
    <s v="No"/>
    <s v="No"/>
    <n v="4050.42"/>
  </r>
  <r>
    <n v="400"/>
    <x v="89"/>
    <n v="448"/>
    <n v="3"/>
    <s v="Lakshmi Shetty"/>
    <s v="SMB"/>
    <x v="0"/>
    <s v="2024-06"/>
    <n v="2"/>
    <s v="No"/>
    <s v="No"/>
    <n v="80.47"/>
  </r>
  <r>
    <n v="401"/>
    <x v="89"/>
    <n v="435"/>
    <n v="2"/>
    <s v="Aditya Rao"/>
    <s v="Consumer"/>
    <x v="2"/>
    <s v="2024-06"/>
    <n v="5"/>
    <s v="No"/>
    <s v="No"/>
    <n v="2951.7400000000002"/>
  </r>
  <r>
    <n v="402"/>
    <x v="89"/>
    <n v="432"/>
    <n v="1"/>
    <s v="Vivaan Kapoor"/>
    <s v="Consumer"/>
    <x v="4"/>
    <s v="2024-06"/>
    <n v="5"/>
    <s v="No"/>
    <s v="No"/>
    <n v="1296.42"/>
  </r>
  <r>
    <n v="403"/>
    <x v="89"/>
    <n v="454"/>
    <n v="2"/>
    <s v="Pari Menon"/>
    <s v="Consumer"/>
    <x v="2"/>
    <s v="2024-06"/>
    <n v="6"/>
    <s v="No"/>
    <s v="No"/>
    <n v="1328"/>
  </r>
  <r>
    <n v="404"/>
    <x v="90"/>
    <n v="60"/>
    <n v="5"/>
    <s v="Arjun Chatterjee"/>
    <s v="Consumer"/>
    <x v="1"/>
    <s v="2024-06"/>
    <n v="3"/>
    <s v="No"/>
    <s v="No"/>
    <n v="3419.53"/>
  </r>
  <r>
    <n v="405"/>
    <x v="90"/>
    <n v="201"/>
    <n v="2"/>
    <s v="Priya Gupta"/>
    <s v="Consumer"/>
    <x v="2"/>
    <s v="2024-06"/>
    <n v="6"/>
    <s v="No"/>
    <s v="No"/>
    <n v="175.69"/>
  </r>
  <r>
    <n v="406"/>
    <x v="90"/>
    <n v="214"/>
    <n v="1"/>
    <s v="Sanjay Menon"/>
    <s v="SMB"/>
    <x v="4"/>
    <s v="2024-06"/>
    <n v="5"/>
    <s v="No"/>
    <s v="No"/>
    <n v="2213.3200000000002"/>
  </r>
  <r>
    <n v="407"/>
    <x v="91"/>
    <n v="350"/>
    <n v="5"/>
    <s v="Vikram Nair"/>
    <s v="Consumer"/>
    <x v="1"/>
    <s v="2024-07"/>
    <n v="6"/>
    <s v="No"/>
    <s v="No"/>
    <n v="3703.86"/>
  </r>
  <r>
    <n v="408"/>
    <x v="91"/>
    <n v="330"/>
    <n v="1"/>
    <s v="Navya Menon"/>
    <s v="SMB"/>
    <x v="4"/>
    <s v="2024-07"/>
    <n v="3"/>
    <s v="No"/>
    <s v="No"/>
    <n v="299.29000000000002"/>
  </r>
  <r>
    <n v="409"/>
    <x v="91"/>
    <n v="887"/>
    <n v="4"/>
    <s v="Riya Shetty"/>
    <s v="Consumer"/>
    <x v="3"/>
    <s v="2024-07"/>
    <n v="5"/>
    <s v="No"/>
    <s v="No"/>
    <n v="175.69"/>
  </r>
  <r>
    <n v="410"/>
    <x v="91"/>
    <n v="835"/>
    <n v="4"/>
    <s v="Vikram Reddy"/>
    <s v="SMB"/>
    <x v="3"/>
    <s v="2024-07"/>
    <n v="4"/>
    <s v="No"/>
    <s v="No"/>
    <n v="3197.34"/>
  </r>
  <r>
    <n v="411"/>
    <x v="91"/>
    <n v="624"/>
    <n v="1"/>
    <s v="Ishaan Patel"/>
    <s v="SMB"/>
    <x v="4"/>
    <s v="2024-07"/>
    <n v="4"/>
    <s v="No"/>
    <s v="No"/>
    <n v="2525.9700000000003"/>
  </r>
  <r>
    <n v="412"/>
    <x v="92"/>
    <n v="311"/>
    <n v="1"/>
    <s v="Pooja Patel"/>
    <s v="SMB"/>
    <x v="4"/>
    <s v="2024-07"/>
    <n v="2"/>
    <s v="No"/>
    <s v="No"/>
    <n v="1216.25"/>
  </r>
  <r>
    <n v="413"/>
    <x v="92"/>
    <n v="505"/>
    <n v="4"/>
    <s v="Krishna Iyer"/>
    <s v="Consumer"/>
    <x v="3"/>
    <s v="2024-07"/>
    <n v="4"/>
    <s v="No"/>
    <s v="No"/>
    <n v="95.97"/>
  </r>
  <r>
    <n v="414"/>
    <x v="92"/>
    <n v="427"/>
    <n v="2"/>
    <s v="Saanvi Joshi"/>
    <s v="Consumer"/>
    <x v="2"/>
    <s v="2024-07"/>
    <n v="5"/>
    <s v="No"/>
    <s v="No"/>
    <n v="3021.65"/>
  </r>
  <r>
    <n v="415"/>
    <x v="92"/>
    <n v="310"/>
    <n v="4"/>
    <s v="Karthik Patel"/>
    <s v="SMB"/>
    <x v="3"/>
    <s v="2024-07"/>
    <n v="4"/>
    <s v="No"/>
    <s v="No"/>
    <n v="872.66"/>
  </r>
  <r>
    <n v="416"/>
    <x v="92"/>
    <n v="771"/>
    <n v="2"/>
    <s v="Rahul Krishnan"/>
    <s v="Corporate"/>
    <x v="2"/>
    <s v="2024-07"/>
    <n v="5"/>
    <s v="No"/>
    <s v="No"/>
    <n v="741.85"/>
  </r>
  <r>
    <n v="417"/>
    <x v="92"/>
    <n v="693"/>
    <n v="5"/>
    <s v="Neha Reddy"/>
    <s v="SMB"/>
    <x v="1"/>
    <s v="2024-07"/>
    <n v="8"/>
    <s v="Yes"/>
    <s v="No"/>
    <n v="1778.5"/>
  </r>
  <r>
    <n v="418"/>
    <x v="93"/>
    <n v="640"/>
    <n v="1"/>
    <s v="Amit Iyer"/>
    <s v="Consumer"/>
    <x v="4"/>
    <s v="2024-07"/>
    <n v="3"/>
    <s v="No"/>
    <s v="No"/>
    <n v="2130.6999999999998"/>
  </r>
  <r>
    <n v="419"/>
    <x v="93"/>
    <n v="313"/>
    <n v="5"/>
    <s v="Aditya Krishnan"/>
    <s v="SMB"/>
    <x v="1"/>
    <s v="2024-07"/>
    <n v="3"/>
    <s v="No"/>
    <s v="No"/>
    <n v="2937.88"/>
  </r>
  <r>
    <n v="420"/>
    <x v="93"/>
    <n v="353"/>
    <n v="1"/>
    <s v="Aadhya Joshi"/>
    <s v="Consumer"/>
    <x v="4"/>
    <s v="2024-07"/>
    <n v="6"/>
    <s v="No"/>
    <s v="No"/>
    <n v="868.07999999999993"/>
  </r>
  <r>
    <n v="421"/>
    <x v="93"/>
    <n v="302"/>
    <n v="5"/>
    <s v="Meera Sharma"/>
    <s v="Corporate"/>
    <x v="1"/>
    <s v="2024-07"/>
    <n v="9"/>
    <s v="Yes"/>
    <s v="No"/>
    <n v="2564.61"/>
  </r>
  <r>
    <n v="422"/>
    <x v="93"/>
    <n v="615"/>
    <n v="3"/>
    <s v="Aarav Patel"/>
    <s v="Consumer"/>
    <x v="0"/>
    <s v="2024-07"/>
    <n v="6"/>
    <s v="No"/>
    <s v="No"/>
    <n v="760.11"/>
  </r>
  <r>
    <n v="423"/>
    <x v="93"/>
    <n v="658"/>
    <n v="2"/>
    <s v="Vivaan Kapoor"/>
    <s v="Corporate"/>
    <x v="2"/>
    <s v="2024-07"/>
    <n v="6"/>
    <s v="No"/>
    <s v="No"/>
    <n v="145.43"/>
  </r>
  <r>
    <n v="424"/>
    <x v="94"/>
    <n v="727"/>
    <n v="5"/>
    <s v="Navya Kapoor"/>
    <s v="Consumer"/>
    <x v="1"/>
    <s v="2024-07"/>
    <n v="3"/>
    <s v="No"/>
    <s v="No"/>
    <n v="564.07999999999993"/>
  </r>
  <r>
    <n v="425"/>
    <x v="94"/>
    <n v="509"/>
    <n v="2"/>
    <s v="Arun Menon"/>
    <s v="Consumer"/>
    <x v="2"/>
    <s v="2024-07"/>
    <n v="3"/>
    <s v="No"/>
    <s v="No"/>
    <n v="175.69"/>
  </r>
  <r>
    <n v="426"/>
    <x v="94"/>
    <n v="251"/>
    <n v="1"/>
    <s v="Suresh Rao"/>
    <s v="Consumer"/>
    <x v="4"/>
    <s v="2024-07"/>
    <n v="2"/>
    <s v="No"/>
    <s v="No"/>
    <n v="552.17999999999995"/>
  </r>
  <r>
    <n v="427"/>
    <x v="94"/>
    <n v="720"/>
    <n v="3"/>
    <s v="Neha Mehta"/>
    <s v="Consumer"/>
    <x v="0"/>
    <s v="2024-07"/>
    <n v="2"/>
    <s v="No"/>
    <s v="No"/>
    <n v="1827.43"/>
  </r>
  <r>
    <n v="428"/>
    <x v="94"/>
    <n v="565"/>
    <n v="1"/>
    <s v="Anika Das"/>
    <s v="SMB"/>
    <x v="4"/>
    <s v="2024-07"/>
    <n v="-45478"/>
    <s v="No"/>
    <s v="Yes"/>
    <n v="1180.3899999999999"/>
  </r>
  <r>
    <n v="429"/>
    <x v="94"/>
    <n v="869"/>
    <n v="2"/>
    <s v="Karthik Krishnan"/>
    <s v="Consumer"/>
    <x v="2"/>
    <s v="2024-07"/>
    <n v="-45478"/>
    <s v="No"/>
    <s v="Yes"/>
    <n v="2213.3200000000002"/>
  </r>
  <r>
    <n v="430"/>
    <x v="94"/>
    <n v="315"/>
    <n v="3"/>
    <s v="Sneha Verma"/>
    <s v="SMB"/>
    <x v="0"/>
    <s v="2024-07"/>
    <n v="6"/>
    <s v="No"/>
    <s v="No"/>
    <n v="3726.91"/>
  </r>
  <r>
    <n v="431"/>
    <x v="95"/>
    <n v="151"/>
    <n v="2"/>
    <s v="Ayaan Chatterjee"/>
    <s v="SMB"/>
    <x v="2"/>
    <s v="2024-07"/>
    <n v="4"/>
    <s v="No"/>
    <s v="No"/>
    <n v="176.98"/>
  </r>
  <r>
    <n v="432"/>
    <x v="95"/>
    <n v="756"/>
    <n v="1"/>
    <s v="Amit Krishnan"/>
    <s v="Corporate"/>
    <x v="4"/>
    <s v="2024-07"/>
    <n v="-45478"/>
    <s v="No"/>
    <s v="Yes"/>
    <n v="175.69"/>
  </r>
  <r>
    <n v="433"/>
    <x v="95"/>
    <n v="2"/>
    <n v="4"/>
    <s v="Saanvi Reddy"/>
    <s v="Consumer"/>
    <x v="3"/>
    <s v="2024-07"/>
    <n v="3"/>
    <s v="No"/>
    <s v="No"/>
    <n v="1434.4900000000002"/>
  </r>
  <r>
    <n v="434"/>
    <x v="95"/>
    <n v="145"/>
    <n v="1"/>
    <s v="Aarav Mehta"/>
    <s v="Consumer"/>
    <x v="4"/>
    <s v="2024-07"/>
    <n v="5"/>
    <s v="No"/>
    <s v="No"/>
    <n v="3794.53"/>
  </r>
  <r>
    <n v="435"/>
    <x v="96"/>
    <n v="550"/>
    <n v="3"/>
    <s v="Pari Rao"/>
    <s v="Consumer"/>
    <x v="0"/>
    <s v="2024-07"/>
    <n v="4"/>
    <s v="No"/>
    <s v="No"/>
    <n v="4704.21"/>
  </r>
  <r>
    <n v="436"/>
    <x v="97"/>
    <n v="618"/>
    <n v="3"/>
    <s v="Deepa Singh"/>
    <s v="Consumer"/>
    <x v="0"/>
    <s v="2024-07"/>
    <n v="2"/>
    <s v="No"/>
    <s v="No"/>
    <n v="579.36"/>
  </r>
  <r>
    <n v="437"/>
    <x v="97"/>
    <n v="226"/>
    <n v="3"/>
    <s v="Deepa Reddy"/>
    <s v="Corporate"/>
    <x v="0"/>
    <s v="2024-07"/>
    <n v="7"/>
    <s v="Yes"/>
    <s v="No"/>
    <n v="727.86999999999989"/>
  </r>
  <r>
    <n v="438"/>
    <x v="97"/>
    <n v="31"/>
    <n v="4"/>
    <s v="Krishna Singh"/>
    <s v="Consumer"/>
    <x v="3"/>
    <s v="2024-07"/>
    <n v="6"/>
    <s v="No"/>
    <s v="No"/>
    <n v="3426.3"/>
  </r>
  <r>
    <n v="439"/>
    <x v="97"/>
    <n v="494"/>
    <n v="2"/>
    <s v="Meera Krishnan"/>
    <s v="Consumer"/>
    <x v="2"/>
    <s v="2024-07"/>
    <n v="4"/>
    <s v="No"/>
    <s v="No"/>
    <n v="1040.77"/>
  </r>
  <r>
    <n v="440"/>
    <x v="97"/>
    <n v="697"/>
    <n v="1"/>
    <s v="Arjun Mehta"/>
    <s v="SMB"/>
    <x v="4"/>
    <s v="2024-07"/>
    <n v="2"/>
    <s v="No"/>
    <s v="No"/>
    <n v="3021.65"/>
  </r>
  <r>
    <n v="441"/>
    <x v="97"/>
    <n v="891"/>
    <n v="1"/>
    <s v="Arun Mehta"/>
    <s v="Consumer"/>
    <x v="4"/>
    <s v="2024-07"/>
    <n v="2"/>
    <s v="No"/>
    <s v="No"/>
    <n v="3573.83"/>
  </r>
  <r>
    <n v="442"/>
    <x v="97"/>
    <n v="255"/>
    <n v="2"/>
    <s v="Karthik Menon"/>
    <s v="Consumer"/>
    <x v="2"/>
    <s v="2024-07"/>
    <n v="4"/>
    <s v="No"/>
    <s v="No"/>
    <n v="2401.84"/>
  </r>
  <r>
    <n v="443"/>
    <x v="98"/>
    <n v="254"/>
    <n v="3"/>
    <s v="Divya Iyer"/>
    <s v="Consumer"/>
    <x v="0"/>
    <s v="2024-07"/>
    <n v="3"/>
    <s v="No"/>
    <s v="No"/>
    <n v="2474.6000000000004"/>
  </r>
  <r>
    <n v="444"/>
    <x v="98"/>
    <n v="634"/>
    <n v="1"/>
    <s v="Myra Mehta"/>
    <s v="Consumer"/>
    <x v="4"/>
    <s v="2024-07"/>
    <n v="6"/>
    <s v="No"/>
    <s v="No"/>
    <n v="2129.88"/>
  </r>
  <r>
    <n v="445"/>
    <x v="98"/>
    <n v="705"/>
    <n v="2"/>
    <s v="Saanvi Reddy"/>
    <s v="Consumer"/>
    <x v="2"/>
    <s v="2024-07"/>
    <n v="6"/>
    <s v="No"/>
    <s v="No"/>
    <n v="407.51"/>
  </r>
  <r>
    <n v="446"/>
    <x v="98"/>
    <n v="245"/>
    <n v="2"/>
    <s v="Aadhya Rao"/>
    <s v="SMB"/>
    <x v="2"/>
    <s v="2024-07"/>
    <n v="6"/>
    <s v="No"/>
    <s v="No"/>
    <n v="1118.27"/>
  </r>
  <r>
    <n v="447"/>
    <x v="98"/>
    <n v="101"/>
    <n v="5"/>
    <s v="Kavya Menon"/>
    <s v="SMB"/>
    <x v="1"/>
    <s v="2024-07"/>
    <n v="2"/>
    <s v="No"/>
    <s v="No"/>
    <n v="705.26"/>
  </r>
  <r>
    <n v="448"/>
    <x v="99"/>
    <n v="225"/>
    <n v="1"/>
    <s v="Pooja Iyer"/>
    <s v="Consumer"/>
    <x v="4"/>
    <s v="2024-07"/>
    <n v="5"/>
    <s v="No"/>
    <s v="No"/>
    <n v="3794.53"/>
  </r>
  <r>
    <n v="449"/>
    <x v="99"/>
    <n v="225"/>
    <n v="1"/>
    <s v="Pooja Iyer"/>
    <s v="Consumer"/>
    <x v="4"/>
    <s v="2024-07"/>
    <n v="6"/>
    <s v="No"/>
    <s v="No"/>
    <n v="4511.41"/>
  </r>
  <r>
    <n v="450"/>
    <x v="99"/>
    <n v="454"/>
    <n v="2"/>
    <s v="Pari Menon"/>
    <s v="Consumer"/>
    <x v="2"/>
    <s v="2024-07"/>
    <n v="5"/>
    <s v="No"/>
    <s v="No"/>
    <n v="2213.3200000000002"/>
  </r>
  <r>
    <n v="451"/>
    <x v="99"/>
    <n v="174"/>
    <n v="2"/>
    <s v="Pari Pillai"/>
    <s v="SMB"/>
    <x v="2"/>
    <s v="2024-07"/>
    <n v="2"/>
    <s v="No"/>
    <s v="No"/>
    <n v="793.15000000000009"/>
  </r>
  <r>
    <n v="452"/>
    <x v="99"/>
    <n v="72"/>
    <n v="3"/>
    <s v="Aadhya Iyer"/>
    <s v="Consumer"/>
    <x v="0"/>
    <s v="2024-07"/>
    <n v="3"/>
    <s v="No"/>
    <s v="No"/>
    <n v="760.11"/>
  </r>
  <r>
    <n v="453"/>
    <x v="99"/>
    <n v="874"/>
    <n v="1"/>
    <s v="Anika Mehta"/>
    <s v="Corporate"/>
    <x v="4"/>
    <s v="2024-07"/>
    <n v="3"/>
    <s v="No"/>
    <s v="No"/>
    <n v="2213.3200000000002"/>
  </r>
  <r>
    <n v="454"/>
    <x v="99"/>
    <n v="548"/>
    <n v="3"/>
    <s v="Sneha Chatterjee"/>
    <s v="Corporate"/>
    <x v="0"/>
    <s v="2024-07"/>
    <n v="5"/>
    <s v="No"/>
    <s v="No"/>
    <n v="524.20000000000005"/>
  </r>
  <r>
    <n v="455"/>
    <x v="100"/>
    <n v="15"/>
    <n v="2"/>
    <s v="Vihaan Bose"/>
    <s v="Consumer"/>
    <x v="2"/>
    <s v="2024-07"/>
    <n v="6"/>
    <s v="No"/>
    <s v="No"/>
    <n v="2449.92"/>
  </r>
  <r>
    <n v="456"/>
    <x v="100"/>
    <n v="642"/>
    <n v="2"/>
    <s v="Rohan Krishnan"/>
    <s v="Consumer"/>
    <x v="2"/>
    <s v="2024-07"/>
    <n v="6"/>
    <s v="No"/>
    <s v="No"/>
    <n v="816.91000000000008"/>
  </r>
  <r>
    <n v="457"/>
    <x v="100"/>
    <n v="167"/>
    <n v="4"/>
    <s v="Meera Kapoor"/>
    <s v="SMB"/>
    <x v="3"/>
    <s v="2024-07"/>
    <n v="4"/>
    <s v="No"/>
    <s v="No"/>
    <n v="1085.53"/>
  </r>
  <r>
    <n v="458"/>
    <x v="100"/>
    <n v="343"/>
    <n v="5"/>
    <s v="Manoj Bose"/>
    <s v="Consumer"/>
    <x v="1"/>
    <s v="2024-07"/>
    <n v="3"/>
    <s v="No"/>
    <s v="No"/>
    <n v="872.66"/>
  </r>
  <r>
    <n v="459"/>
    <x v="100"/>
    <n v="489"/>
    <n v="5"/>
    <s v="Aditya Menon"/>
    <s v="Consumer"/>
    <x v="1"/>
    <s v="2024-07"/>
    <n v="3"/>
    <s v="No"/>
    <s v="No"/>
    <n v="540.32000000000005"/>
  </r>
  <r>
    <n v="460"/>
    <x v="100"/>
    <n v="657"/>
    <n v="4"/>
    <s v="Ananya Joshi"/>
    <s v="Consumer"/>
    <x v="3"/>
    <s v="2024-07"/>
    <n v="-45485"/>
    <s v="No"/>
    <s v="Yes"/>
    <n v="1296.42"/>
  </r>
  <r>
    <n v="461"/>
    <x v="100"/>
    <n v="869"/>
    <n v="2"/>
    <s v="Karthik Krishnan"/>
    <s v="Consumer"/>
    <x v="2"/>
    <s v="2024-07"/>
    <n v="3"/>
    <s v="No"/>
    <s v="No"/>
    <n v="5092.41"/>
  </r>
  <r>
    <n v="462"/>
    <x v="100"/>
    <n v="225"/>
    <n v="1"/>
    <s v="Pooja Iyer"/>
    <s v="Consumer"/>
    <x v="4"/>
    <s v="2024-07"/>
    <n v="5"/>
    <s v="No"/>
    <s v="No"/>
    <n v="175.69"/>
  </r>
  <r>
    <n v="463"/>
    <x v="101"/>
    <n v="36"/>
    <n v="5"/>
    <s v="Pari Reddy"/>
    <s v="Consumer"/>
    <x v="1"/>
    <s v="2024-07"/>
    <n v="3"/>
    <s v="No"/>
    <s v="No"/>
    <n v="3021.65"/>
  </r>
  <r>
    <n v="464"/>
    <x v="101"/>
    <n v="182"/>
    <n v="2"/>
    <s v="Rahul Rao"/>
    <s v="SMB"/>
    <x v="2"/>
    <s v="2024-07"/>
    <n v="4"/>
    <s v="No"/>
    <s v="No"/>
    <n v="2213.3200000000002"/>
  </r>
  <r>
    <n v="465"/>
    <x v="101"/>
    <n v="273"/>
    <n v="3"/>
    <s v="Anika Shetty"/>
    <s v="SMB"/>
    <x v="0"/>
    <s v="2024-07"/>
    <n v="4"/>
    <s v="No"/>
    <s v="No"/>
    <n v="175.69"/>
  </r>
  <r>
    <n v="466"/>
    <x v="101"/>
    <n v="194"/>
    <n v="5"/>
    <s v="Vivaan Shetty"/>
    <s v="SMB"/>
    <x v="1"/>
    <s v="2024-07"/>
    <n v="4"/>
    <s v="No"/>
    <s v="No"/>
    <n v="2397.58"/>
  </r>
  <r>
    <n v="467"/>
    <x v="101"/>
    <n v="367"/>
    <n v="4"/>
    <s v="Kiara Pillai"/>
    <s v="Consumer"/>
    <x v="3"/>
    <s v="2024-07"/>
    <n v="-45484"/>
    <s v="No"/>
    <s v="Yes"/>
    <n v="3021.65"/>
  </r>
  <r>
    <n v="468"/>
    <x v="101"/>
    <n v="372"/>
    <n v="5"/>
    <s v="Arun Singh"/>
    <s v="SMB"/>
    <x v="1"/>
    <s v="2024-07"/>
    <n v="6"/>
    <s v="No"/>
    <s v="No"/>
    <n v="3320.94"/>
  </r>
  <r>
    <n v="469"/>
    <x v="101"/>
    <n v="853"/>
    <n v="4"/>
    <s v="Meera Verma"/>
    <s v="Consumer"/>
    <x v="3"/>
    <s v="2024-07"/>
    <n v="3"/>
    <s v="No"/>
    <s v="No"/>
    <n v="3465.79"/>
  </r>
  <r>
    <n v="470"/>
    <x v="102"/>
    <n v="854"/>
    <n v="5"/>
    <s v="Ravi Mehta"/>
    <s v="SMB"/>
    <x v="1"/>
    <s v="2024-07"/>
    <n v="6"/>
    <s v="No"/>
    <s v="No"/>
    <n v="351.29"/>
  </r>
  <r>
    <n v="471"/>
    <x v="102"/>
    <n v="382"/>
    <n v="5"/>
    <s v="Vivaan Shetty"/>
    <s v="Consumer"/>
    <x v="1"/>
    <s v="2024-07"/>
    <n v="3"/>
    <s v="No"/>
    <s v="No"/>
    <n v="1458.83"/>
  </r>
  <r>
    <n v="472"/>
    <x v="102"/>
    <n v="304"/>
    <n v="1"/>
    <s v="Pari Joshi"/>
    <s v="Consumer"/>
    <x v="4"/>
    <s v="2024-07"/>
    <n v="-45487"/>
    <s v="No"/>
    <s v="Yes"/>
    <n v="872.66"/>
  </r>
  <r>
    <n v="473"/>
    <x v="102"/>
    <n v="809"/>
    <n v="5"/>
    <s v="Suresh Joshi"/>
    <s v="Consumer"/>
    <x v="1"/>
    <s v="2024-07"/>
    <n v="3"/>
    <s v="No"/>
    <s v="No"/>
    <n v="3798.69"/>
  </r>
  <r>
    <n v="474"/>
    <x v="103"/>
    <n v="627"/>
    <n v="1"/>
    <s v="Ayaan Bose"/>
    <s v="Corporate"/>
    <x v="4"/>
    <s v="2024-07"/>
    <n v="6"/>
    <s v="No"/>
    <s v="No"/>
    <n v="1848.5700000000002"/>
  </r>
  <r>
    <n v="475"/>
    <x v="103"/>
    <n v="811"/>
    <n v="4"/>
    <s v="Vivaan Nair"/>
    <s v="Consumer"/>
    <x v="3"/>
    <s v="2024-07"/>
    <n v="-45486"/>
    <s v="No"/>
    <s v="Yes"/>
    <n v="2130.6999999999998"/>
  </r>
  <r>
    <n v="476"/>
    <x v="103"/>
    <n v="368"/>
    <n v="4"/>
    <s v="Meera Sharma"/>
    <s v="SMB"/>
    <x v="3"/>
    <s v="2024-07"/>
    <n v="3"/>
    <s v="No"/>
    <s v="No"/>
    <n v="3703.44"/>
  </r>
  <r>
    <n v="477"/>
    <x v="103"/>
    <n v="21"/>
    <n v="1"/>
    <s v="Riya Chatterjee"/>
    <s v="Consumer"/>
    <x v="4"/>
    <s v="2024-07"/>
    <n v="5"/>
    <s v="No"/>
    <s v="No"/>
    <n v="1296.42"/>
  </r>
  <r>
    <n v="478"/>
    <x v="103"/>
    <n v="251"/>
    <n v="1"/>
    <s v="Suresh Rao"/>
    <s v="Consumer"/>
    <x v="4"/>
    <s v="2024-07"/>
    <n v="6"/>
    <s v="No"/>
    <s v="No"/>
    <n v="5938.84"/>
  </r>
  <r>
    <n v="479"/>
    <x v="103"/>
    <n v="182"/>
    <n v="2"/>
    <s v="Rahul Rao"/>
    <s v="SMB"/>
    <x v="2"/>
    <s v="2024-07"/>
    <n v="3"/>
    <s v="No"/>
    <s v="No"/>
    <n v="487.81000000000006"/>
  </r>
  <r>
    <n v="480"/>
    <x v="103"/>
    <n v="564"/>
    <n v="1"/>
    <s v="Pari Rao"/>
    <s v="SMB"/>
    <x v="4"/>
    <s v="2024-07"/>
    <n v="12"/>
    <s v="Yes"/>
    <s v="No"/>
    <n v="2490.89"/>
  </r>
  <r>
    <n v="481"/>
    <x v="104"/>
    <n v="533"/>
    <n v="1"/>
    <s v="Vikram Bose"/>
    <s v="Consumer"/>
    <x v="4"/>
    <s v="2024-07"/>
    <n v="6"/>
    <s v="Yes"/>
    <s v="No"/>
    <n v="1672.88"/>
  </r>
  <r>
    <n v="482"/>
    <x v="104"/>
    <n v="101"/>
    <n v="5"/>
    <s v="Kavya Menon"/>
    <s v="SMB"/>
    <x v="1"/>
    <s v="2024-07"/>
    <n v="2"/>
    <s v="No"/>
    <s v="No"/>
    <n v="3021.65"/>
  </r>
  <r>
    <n v="483"/>
    <x v="104"/>
    <n v="721"/>
    <n v="1"/>
    <s v="Divya Chatterjee"/>
    <s v="SMB"/>
    <x v="4"/>
    <s v="2024-07"/>
    <n v="9"/>
    <s v="Yes"/>
    <s v="No"/>
    <n v="777.4"/>
  </r>
  <r>
    <n v="484"/>
    <x v="104"/>
    <n v="608"/>
    <n v="1"/>
    <s v="Suresh Malhotra"/>
    <s v="Corporate"/>
    <x v="4"/>
    <s v="2024-07"/>
    <n v="5"/>
    <s v="No"/>
    <s v="No"/>
    <n v="2197.08"/>
  </r>
  <r>
    <n v="485"/>
    <x v="104"/>
    <n v="361"/>
    <n v="4"/>
    <s v="Reyansh Verma"/>
    <s v="Consumer"/>
    <x v="3"/>
    <s v="2024-07"/>
    <n v="2"/>
    <s v="No"/>
    <s v="No"/>
    <n v="540.32000000000005"/>
  </r>
  <r>
    <n v="486"/>
    <x v="104"/>
    <n v="385"/>
    <n v="4"/>
    <s v="Lakshmi Reddy"/>
    <s v="Consumer"/>
    <x v="3"/>
    <s v="2024-07"/>
    <n v="4"/>
    <s v="No"/>
    <s v="No"/>
    <n v="4057.94"/>
  </r>
  <r>
    <n v="487"/>
    <x v="105"/>
    <n v="413"/>
    <n v="4"/>
    <s v="Lakshmi Gupta"/>
    <s v="Consumer"/>
    <x v="3"/>
    <s v="2024-07"/>
    <n v="2"/>
    <s v="No"/>
    <s v="No"/>
    <n v="3495.31"/>
  </r>
  <r>
    <n v="488"/>
    <x v="105"/>
    <n v="610"/>
    <n v="2"/>
    <s v="Riya Iyer"/>
    <s v="Consumer"/>
    <x v="2"/>
    <s v="2024-07"/>
    <n v="5"/>
    <s v="No"/>
    <s v="No"/>
    <n v="1149.49"/>
  </r>
  <r>
    <n v="489"/>
    <x v="105"/>
    <n v="434"/>
    <n v="1"/>
    <s v="Arjun Mehta"/>
    <s v="SMB"/>
    <x v="4"/>
    <s v="2024-07"/>
    <n v="5"/>
    <s v="No"/>
    <s v="No"/>
    <n v="772.88"/>
  </r>
  <r>
    <n v="490"/>
    <x v="105"/>
    <n v="820"/>
    <n v="4"/>
    <s v="Sanjay Menon"/>
    <s v="Consumer"/>
    <x v="3"/>
    <s v="2024-07"/>
    <n v="4"/>
    <s v="No"/>
    <s v="No"/>
    <n v="4138.6500000000005"/>
  </r>
  <r>
    <n v="491"/>
    <x v="105"/>
    <n v="570"/>
    <n v="3"/>
    <s v="Rohan Rao"/>
    <s v="Consumer"/>
    <x v="0"/>
    <s v="2024-07"/>
    <n v="3"/>
    <s v="No"/>
    <s v="No"/>
    <n v="188.52"/>
  </r>
  <r>
    <n v="492"/>
    <x v="106"/>
    <n v="304"/>
    <n v="1"/>
    <s v="Pari Joshi"/>
    <s v="Consumer"/>
    <x v="4"/>
    <s v="2024-07"/>
    <n v="7"/>
    <s v="Yes"/>
    <s v="No"/>
    <n v="2213.3200000000002"/>
  </r>
  <r>
    <n v="493"/>
    <x v="106"/>
    <n v="694"/>
    <n v="1"/>
    <s v="Myra Patel"/>
    <s v="Consumer"/>
    <x v="4"/>
    <s v="2024-07"/>
    <n v="6"/>
    <s v="No"/>
    <s v="No"/>
    <n v="225.9"/>
  </r>
  <r>
    <n v="494"/>
    <x v="107"/>
    <n v="524"/>
    <n v="2"/>
    <s v="Riya Menon"/>
    <s v="Consumer"/>
    <x v="2"/>
    <s v="2024-07"/>
    <n v="-45491"/>
    <s v="No"/>
    <s v="Yes"/>
    <n v="617.46"/>
  </r>
  <r>
    <n v="495"/>
    <x v="107"/>
    <n v="172"/>
    <n v="2"/>
    <s v="Pari Bose"/>
    <s v="Consumer"/>
    <x v="2"/>
    <s v="2024-07"/>
    <n v="3"/>
    <s v="No"/>
    <s v="No"/>
    <n v="407.51"/>
  </r>
  <r>
    <n v="496"/>
    <x v="107"/>
    <n v="595"/>
    <n v="1"/>
    <s v="Ravi Chatterjee"/>
    <s v="SMB"/>
    <x v="4"/>
    <s v="2024-07"/>
    <n v="3"/>
    <s v="No"/>
    <s v="No"/>
    <n v="184.26"/>
  </r>
  <r>
    <n v="497"/>
    <x v="107"/>
    <n v="816"/>
    <n v="5"/>
    <s v="Sneha Kapoor"/>
    <s v="Consumer"/>
    <x v="1"/>
    <s v="2024-07"/>
    <n v="-45491"/>
    <s v="No"/>
    <s v="Yes"/>
    <n v="2990.7200000000003"/>
  </r>
  <r>
    <n v="498"/>
    <x v="107"/>
    <n v="404"/>
    <n v="1"/>
    <s v="Saanvi Rao"/>
    <s v="Consumer"/>
    <x v="4"/>
    <s v="2024-07"/>
    <n v="12"/>
    <s v="Yes"/>
    <s v="No"/>
    <n v="154.55000000000001"/>
  </r>
  <r>
    <n v="499"/>
    <x v="108"/>
    <n v="524"/>
    <n v="2"/>
    <s v="Riya Menon"/>
    <s v="Consumer"/>
    <x v="2"/>
    <s v="2024-07"/>
    <n v="4"/>
    <s v="No"/>
    <s v="No"/>
    <n v="2765.5"/>
  </r>
  <r>
    <n v="500"/>
    <x v="108"/>
    <n v="71"/>
    <n v="2"/>
    <s v="Ishaan Menon"/>
    <s v="Consumer"/>
    <x v="2"/>
    <s v="2024-07"/>
    <n v="5"/>
    <s v="No"/>
    <s v="No"/>
    <n v="407.51"/>
  </r>
  <r>
    <n v="501"/>
    <x v="108"/>
    <n v="54"/>
    <n v="4"/>
    <s v="Aarav Rao"/>
    <s v="Consumer"/>
    <x v="3"/>
    <s v="2024-07"/>
    <n v="-45492"/>
    <s v="No"/>
    <s v="Yes"/>
    <n v="617.46"/>
  </r>
  <r>
    <n v="502"/>
    <x v="108"/>
    <n v="227"/>
    <n v="5"/>
    <s v="Arun Verma"/>
    <s v="Consumer"/>
    <x v="1"/>
    <s v="2024-07"/>
    <n v="6"/>
    <s v="No"/>
    <s v="No"/>
    <n v="2475.38"/>
  </r>
  <r>
    <n v="503"/>
    <x v="108"/>
    <n v="854"/>
    <n v="5"/>
    <s v="Ravi Mehta"/>
    <s v="SMB"/>
    <x v="1"/>
    <s v="2024-07"/>
    <n v="4"/>
    <s v="No"/>
    <s v="No"/>
    <n v="3108.35"/>
  </r>
  <r>
    <n v="504"/>
    <x v="108"/>
    <n v="97"/>
    <n v="5"/>
    <s v="Ishaan Malhotra"/>
    <s v="Consumer"/>
    <x v="1"/>
    <s v="2024-07"/>
    <n v="12"/>
    <s v="Yes"/>
    <s v="No"/>
    <n v="880.95"/>
  </r>
  <r>
    <n v="505"/>
    <x v="109"/>
    <n v="261"/>
    <n v="3"/>
    <s v="Kavya Iyer"/>
    <s v="Consumer"/>
    <x v="0"/>
    <s v="2024-07"/>
    <n v="-45493"/>
    <s v="No"/>
    <s v="Yes"/>
    <n v="935.8"/>
  </r>
  <r>
    <n v="506"/>
    <x v="109"/>
    <n v="591"/>
    <n v="3"/>
    <s v="Reyansh Reddy"/>
    <s v="Consumer"/>
    <x v="0"/>
    <s v="2024-07"/>
    <n v="3"/>
    <s v="No"/>
    <s v="No"/>
    <n v="617.46"/>
  </r>
  <r>
    <n v="507"/>
    <x v="109"/>
    <n v="814"/>
    <n v="3"/>
    <s v="Lakshmi Joshi"/>
    <s v="Consumer"/>
    <x v="0"/>
    <s v="2024-07"/>
    <n v="5"/>
    <s v="No"/>
    <s v="No"/>
    <n v="407.68"/>
  </r>
  <r>
    <n v="508"/>
    <x v="109"/>
    <n v="863"/>
    <n v="2"/>
    <s v="Anika Sharma"/>
    <s v="Consumer"/>
    <x v="2"/>
    <s v="2024-07"/>
    <n v="2"/>
    <s v="No"/>
    <s v="No"/>
    <n v="95.97"/>
  </r>
  <r>
    <n v="509"/>
    <x v="109"/>
    <n v="579"/>
    <n v="4"/>
    <s v="Aadhya Malhotra"/>
    <s v="SMB"/>
    <x v="3"/>
    <s v="2024-07"/>
    <n v="2"/>
    <s v="No"/>
    <s v="No"/>
    <n v="2703.8"/>
  </r>
  <r>
    <n v="510"/>
    <x v="109"/>
    <n v="42"/>
    <n v="3"/>
    <s v="Karthik Singh"/>
    <s v="SMB"/>
    <x v="0"/>
    <s v="2024-07"/>
    <n v="5"/>
    <s v="No"/>
    <s v="No"/>
    <n v="184.26"/>
  </r>
  <r>
    <n v="511"/>
    <x v="109"/>
    <n v="385"/>
    <n v="4"/>
    <s v="Lakshmi Reddy"/>
    <s v="Consumer"/>
    <x v="3"/>
    <s v="2024-07"/>
    <n v="-45492"/>
    <s v="No"/>
    <s v="Yes"/>
    <n v="1458.83"/>
  </r>
  <r>
    <n v="512"/>
    <x v="109"/>
    <n v="818"/>
    <n v="1"/>
    <s v="Pooja Pillai"/>
    <s v="SMB"/>
    <x v="4"/>
    <s v="2024-07"/>
    <n v="3"/>
    <s v="No"/>
    <s v="No"/>
    <n v="777.04"/>
  </r>
  <r>
    <n v="513"/>
    <x v="109"/>
    <n v="254"/>
    <n v="3"/>
    <s v="Divya Iyer"/>
    <s v="Consumer"/>
    <x v="0"/>
    <s v="2024-07"/>
    <n v="2"/>
    <s v="No"/>
    <s v="No"/>
    <n v="617.46"/>
  </r>
  <r>
    <n v="514"/>
    <x v="109"/>
    <n v="5"/>
    <n v="4"/>
    <s v="Pari Gupta"/>
    <s v="Consumer"/>
    <x v="3"/>
    <s v="2024-07"/>
    <n v="6"/>
    <s v="No"/>
    <s v="No"/>
    <n v="2129.88"/>
  </r>
  <r>
    <n v="515"/>
    <x v="110"/>
    <n v="833"/>
    <n v="2"/>
    <s v="Aadhya Chatterjee"/>
    <s v="SMB"/>
    <x v="2"/>
    <s v="2024-07"/>
    <n v="5"/>
    <s v="No"/>
    <s v="No"/>
    <n v="1296.42"/>
  </r>
  <r>
    <n v="516"/>
    <x v="110"/>
    <n v="814"/>
    <n v="3"/>
    <s v="Lakshmi Joshi"/>
    <s v="Consumer"/>
    <x v="0"/>
    <s v="2024-07"/>
    <n v="3"/>
    <s v="No"/>
    <s v="No"/>
    <n v="175.69"/>
  </r>
  <r>
    <n v="517"/>
    <x v="110"/>
    <n v="652"/>
    <n v="2"/>
    <s v="Ayaan Sharma"/>
    <s v="Consumer"/>
    <x v="2"/>
    <s v="2024-07"/>
    <n v="6"/>
    <s v="No"/>
    <s v="No"/>
    <n v="2306.86"/>
  </r>
  <r>
    <n v="518"/>
    <x v="110"/>
    <n v="151"/>
    <n v="2"/>
    <s v="Ayaan Chatterjee"/>
    <s v="SMB"/>
    <x v="2"/>
    <s v="2024-07"/>
    <n v="2"/>
    <s v="No"/>
    <s v="No"/>
    <n v="800.55"/>
  </r>
  <r>
    <n v="519"/>
    <x v="110"/>
    <n v="644"/>
    <n v="4"/>
    <s v="Ishaan Reddy"/>
    <s v="Consumer"/>
    <x v="3"/>
    <s v="2024-07"/>
    <n v="-45493"/>
    <s v="No"/>
    <s v="Yes"/>
    <n v="705.26"/>
  </r>
  <r>
    <n v="520"/>
    <x v="111"/>
    <n v="115"/>
    <n v="3"/>
    <s v="Kiara Menon"/>
    <s v="Consumer"/>
    <x v="0"/>
    <s v="2024-07"/>
    <n v="3"/>
    <s v="No"/>
    <s v="No"/>
    <n v="3021.65"/>
  </r>
  <r>
    <n v="521"/>
    <x v="111"/>
    <n v="224"/>
    <n v="3"/>
    <s v="Deepa Krishnan"/>
    <s v="Corporate"/>
    <x v="0"/>
    <s v="2024-07"/>
    <n v="6"/>
    <s v="No"/>
    <s v="No"/>
    <n v="534"/>
  </r>
  <r>
    <n v="522"/>
    <x v="111"/>
    <n v="24"/>
    <n v="2"/>
    <s v="Arjun Menon"/>
    <s v="Consumer"/>
    <x v="2"/>
    <s v="2024-07"/>
    <n v="6"/>
    <s v="Yes"/>
    <s v="No"/>
    <n v="2130.6999999999998"/>
  </r>
  <r>
    <n v="523"/>
    <x v="111"/>
    <n v="191"/>
    <n v="1"/>
    <s v="Priya Iyer"/>
    <s v="SMB"/>
    <x v="4"/>
    <s v="2024-07"/>
    <n v="5"/>
    <s v="No"/>
    <s v="No"/>
    <n v="1169.6399999999999"/>
  </r>
  <r>
    <n v="524"/>
    <x v="111"/>
    <n v="811"/>
    <n v="4"/>
    <s v="Vivaan Nair"/>
    <s v="Consumer"/>
    <x v="3"/>
    <s v="2024-07"/>
    <n v="2"/>
    <s v="No"/>
    <s v="No"/>
    <n v="1434.79"/>
  </r>
  <r>
    <n v="525"/>
    <x v="111"/>
    <n v="664"/>
    <n v="4"/>
    <s v="Neha Das"/>
    <s v="Consumer"/>
    <x v="3"/>
    <s v="2024-07"/>
    <n v="-45496"/>
    <s v="No"/>
    <s v="Yes"/>
    <n v="2928.8999999999996"/>
  </r>
  <r>
    <n v="526"/>
    <x v="111"/>
    <n v="605"/>
    <n v="1"/>
    <s v="Diya Pillai"/>
    <s v="SMB"/>
    <x v="4"/>
    <s v="2024-07"/>
    <n v="10"/>
    <s v="Yes"/>
    <s v="No"/>
    <n v="2103.31"/>
  </r>
  <r>
    <n v="527"/>
    <x v="111"/>
    <n v="541"/>
    <n v="4"/>
    <s v="Amit Patel"/>
    <s v="Consumer"/>
    <x v="3"/>
    <s v="2024-07"/>
    <n v="4"/>
    <s v="No"/>
    <s v="No"/>
    <n v="1571.08"/>
  </r>
  <r>
    <n v="528"/>
    <x v="112"/>
    <n v="195"/>
    <n v="4"/>
    <s v="Ravi Menon"/>
    <s v="Corporate"/>
    <x v="3"/>
    <s v="2024-07"/>
    <n v="5"/>
    <s v="No"/>
    <s v="No"/>
    <n v="184.26"/>
  </r>
  <r>
    <n v="529"/>
    <x v="112"/>
    <n v="81"/>
    <n v="2"/>
    <s v="Deepa Nair"/>
    <s v="SMB"/>
    <x v="2"/>
    <s v="2024-07"/>
    <n v="3"/>
    <s v="No"/>
    <s v="No"/>
    <n v="872.66"/>
  </r>
  <r>
    <n v="530"/>
    <x v="112"/>
    <n v="226"/>
    <n v="3"/>
    <s v="Deepa Reddy"/>
    <s v="Corporate"/>
    <x v="0"/>
    <s v="2024-07"/>
    <n v="5"/>
    <s v="No"/>
    <s v="No"/>
    <n v="5234.97"/>
  </r>
  <r>
    <n v="531"/>
    <x v="112"/>
    <n v="778"/>
    <n v="3"/>
    <s v="Pari Menon"/>
    <s v="Corporate"/>
    <x v="0"/>
    <s v="2024-07"/>
    <n v="6"/>
    <s v="No"/>
    <s v="No"/>
    <n v="4773.67"/>
  </r>
  <r>
    <n v="532"/>
    <x v="113"/>
    <n v="458"/>
    <n v="4"/>
    <s v="Meera Gupta"/>
    <s v="Consumer"/>
    <x v="3"/>
    <s v="2024-07"/>
    <n v="6"/>
    <s v="No"/>
    <s v="No"/>
    <n v="1303.81"/>
  </r>
  <r>
    <n v="533"/>
    <x v="113"/>
    <n v="66"/>
    <n v="5"/>
    <s v="Sanjay Malhotra"/>
    <s v="SMB"/>
    <x v="1"/>
    <s v="2024-07"/>
    <n v="-45496"/>
    <s v="No"/>
    <s v="Yes"/>
    <n v="1296.42"/>
  </r>
  <r>
    <n v="534"/>
    <x v="114"/>
    <n v="243"/>
    <n v="3"/>
    <s v="Kiara Joshi"/>
    <s v="Consumer"/>
    <x v="0"/>
    <s v="2024-07"/>
    <n v="3"/>
    <s v="No"/>
    <s v="No"/>
    <n v="1415.66"/>
  </r>
  <r>
    <n v="535"/>
    <x v="114"/>
    <n v="394"/>
    <n v="3"/>
    <s v="Pooja Das"/>
    <s v="Consumer"/>
    <x v="0"/>
    <s v="2024-07"/>
    <n v="5"/>
    <s v="No"/>
    <s v="No"/>
    <n v="2306.39"/>
  </r>
  <r>
    <n v="536"/>
    <x v="114"/>
    <n v="164"/>
    <n v="2"/>
    <s v="Divya Chatterjee"/>
    <s v="Consumer"/>
    <x v="2"/>
    <s v="2024-07"/>
    <n v="2"/>
    <s v="No"/>
    <s v="No"/>
    <n v="175.69"/>
  </r>
  <r>
    <n v="537"/>
    <x v="114"/>
    <n v="98"/>
    <n v="5"/>
    <s v="Navya Shetty"/>
    <s v="SMB"/>
    <x v="1"/>
    <s v="2024-07"/>
    <n v="6"/>
    <s v="No"/>
    <s v="No"/>
    <n v="780.26"/>
  </r>
  <r>
    <n v="538"/>
    <x v="114"/>
    <n v="435"/>
    <n v="2"/>
    <s v="Aditya Rao"/>
    <s v="Consumer"/>
    <x v="2"/>
    <s v="2024-07"/>
    <n v="3"/>
    <s v="No"/>
    <s v="No"/>
    <n v="175.69"/>
  </r>
  <r>
    <n v="539"/>
    <x v="114"/>
    <n v="799"/>
    <n v="1"/>
    <s v="Sai Bose"/>
    <s v="Consumer"/>
    <x v="4"/>
    <s v="2024-07"/>
    <n v="2"/>
    <s v="No"/>
    <s v="No"/>
    <n v="3013.87"/>
  </r>
  <r>
    <n v="540"/>
    <x v="114"/>
    <n v="208"/>
    <n v="2"/>
    <s v="Ishaan Shetty"/>
    <s v="Consumer"/>
    <x v="2"/>
    <s v="2024-07"/>
    <n v="2"/>
    <s v="No"/>
    <s v="No"/>
    <n v="2130.6999999999998"/>
  </r>
  <r>
    <n v="541"/>
    <x v="115"/>
    <n v="378"/>
    <n v="4"/>
    <s v="Rohan Shetty"/>
    <s v="Consumer"/>
    <x v="3"/>
    <s v="2024-07"/>
    <n v="2"/>
    <s v="No"/>
    <s v="No"/>
    <n v="1999.21"/>
  </r>
  <r>
    <n v="542"/>
    <x v="115"/>
    <n v="718"/>
    <n v="4"/>
    <s v="Deepa Iyer"/>
    <s v="SMB"/>
    <x v="3"/>
    <s v="2024-07"/>
    <n v="3"/>
    <s v="No"/>
    <s v="No"/>
    <n v="897.98"/>
  </r>
  <r>
    <n v="543"/>
    <x v="115"/>
    <n v="506"/>
    <n v="1"/>
    <s v="Arun Bose"/>
    <s v="Consumer"/>
    <x v="4"/>
    <s v="2024-07"/>
    <n v="6"/>
    <s v="No"/>
    <s v="No"/>
    <n v="1266.9100000000001"/>
  </r>
  <r>
    <n v="544"/>
    <x v="116"/>
    <n v="574"/>
    <n v="4"/>
    <s v="Ishaan Joshi"/>
    <s v="Corporate"/>
    <x v="3"/>
    <s v="2024-07"/>
    <n v="6"/>
    <s v="Yes"/>
    <s v="No"/>
    <n v="2038.27"/>
  </r>
  <r>
    <n v="545"/>
    <x v="116"/>
    <n v="641"/>
    <n v="3"/>
    <s v="Krishna Menon"/>
    <s v="Consumer"/>
    <x v="0"/>
    <s v="2024-07"/>
    <n v="6"/>
    <s v="No"/>
    <s v="No"/>
    <n v="1180.3899999999999"/>
  </r>
  <r>
    <n v="546"/>
    <x v="116"/>
    <n v="735"/>
    <n v="1"/>
    <s v="Rahul Bose"/>
    <s v="SMB"/>
    <x v="4"/>
    <s v="2024-07"/>
    <n v="3"/>
    <s v="No"/>
    <s v="No"/>
    <n v="1672.88"/>
  </r>
  <r>
    <n v="547"/>
    <x v="116"/>
    <n v="52"/>
    <n v="4"/>
    <s v="Krishna Gupta"/>
    <s v="Consumer"/>
    <x v="3"/>
    <s v="2024-07"/>
    <n v="2"/>
    <s v="No"/>
    <s v="No"/>
    <n v="617.46"/>
  </r>
  <r>
    <n v="548"/>
    <x v="116"/>
    <n v="514"/>
    <n v="2"/>
    <s v="Ravi Gupta"/>
    <s v="Consumer"/>
    <x v="2"/>
    <s v="2024-07"/>
    <n v="4"/>
    <s v="No"/>
    <s v="No"/>
    <n v="1303.81"/>
  </r>
  <r>
    <n v="549"/>
    <x v="116"/>
    <n v="81"/>
    <n v="2"/>
    <s v="Deepa Nair"/>
    <s v="SMB"/>
    <x v="2"/>
    <s v="2024-07"/>
    <n v="2"/>
    <s v="No"/>
    <s v="No"/>
    <n v="175.69"/>
  </r>
  <r>
    <n v="550"/>
    <x v="117"/>
    <n v="145"/>
    <n v="1"/>
    <s v="Aarav Mehta"/>
    <s v="Consumer"/>
    <x v="4"/>
    <s v="2024-07"/>
    <n v="3"/>
    <s v="No"/>
    <s v="No"/>
    <n v="777.04"/>
  </r>
  <r>
    <n v="551"/>
    <x v="117"/>
    <n v="49"/>
    <n v="3"/>
    <s v="Saanvi Das"/>
    <s v="Consumer"/>
    <x v="0"/>
    <s v="2024-07"/>
    <n v="9"/>
    <s v="Yes"/>
    <s v="No"/>
    <n v="1144.3699999999999"/>
  </r>
  <r>
    <n v="552"/>
    <x v="117"/>
    <n v="161"/>
    <n v="4"/>
    <s v="Rohan Pillai"/>
    <s v="Corporate"/>
    <x v="3"/>
    <s v="2024-07"/>
    <n v="5"/>
    <s v="No"/>
    <s v="No"/>
    <n v="175.69"/>
  </r>
  <r>
    <n v="553"/>
    <x v="117"/>
    <n v="794"/>
    <n v="3"/>
    <s v="Saanvi Shetty"/>
    <s v="Consumer"/>
    <x v="0"/>
    <s v="2024-07"/>
    <n v="4"/>
    <s v="No"/>
    <s v="No"/>
    <n v="772.88"/>
  </r>
  <r>
    <n v="554"/>
    <x v="117"/>
    <n v="154"/>
    <n v="2"/>
    <s v="Saanvi Shetty"/>
    <s v="Consumer"/>
    <x v="2"/>
    <s v="2024-07"/>
    <n v="3"/>
    <s v="No"/>
    <s v="No"/>
    <n v="2213.3200000000002"/>
  </r>
  <r>
    <n v="555"/>
    <x v="117"/>
    <n v="21"/>
    <n v="1"/>
    <s v="Riya Chatterjee"/>
    <s v="Consumer"/>
    <x v="4"/>
    <s v="2024-07"/>
    <n v="-45501"/>
    <s v="No"/>
    <s v="Yes"/>
    <n v="2251.81"/>
  </r>
  <r>
    <n v="556"/>
    <x v="117"/>
    <n v="226"/>
    <n v="3"/>
    <s v="Deepa Reddy"/>
    <s v="Corporate"/>
    <x v="0"/>
    <s v="2024-07"/>
    <n v="4"/>
    <s v="No"/>
    <s v="No"/>
    <n v="3334.8899999999994"/>
  </r>
  <r>
    <n v="557"/>
    <x v="118"/>
    <n v="689"/>
    <n v="3"/>
    <s v="Sai Krishnan"/>
    <s v="Consumer"/>
    <x v="0"/>
    <s v="2024-07"/>
    <n v="3"/>
    <s v="No"/>
    <s v="No"/>
    <n v="1296.42"/>
  </r>
  <r>
    <n v="558"/>
    <x v="118"/>
    <n v="470"/>
    <n v="4"/>
    <s v="Neha Joshi"/>
    <s v="SMB"/>
    <x v="3"/>
    <s v="2024-07"/>
    <n v="-45502"/>
    <s v="No"/>
    <s v="Yes"/>
    <n v="2830.78"/>
  </r>
  <r>
    <n v="559"/>
    <x v="118"/>
    <n v="484"/>
    <n v="2"/>
    <s v="Lakshmi Menon"/>
    <s v="SMB"/>
    <x v="2"/>
    <s v="2024-07"/>
    <n v="9"/>
    <s v="Yes"/>
    <s v="No"/>
    <n v="3021.65"/>
  </r>
  <r>
    <n v="560"/>
    <x v="119"/>
    <n v="591"/>
    <n v="3"/>
    <s v="Reyansh Reddy"/>
    <s v="Consumer"/>
    <x v="0"/>
    <s v="2024-07"/>
    <n v="3"/>
    <s v="No"/>
    <s v="No"/>
    <n v="705.26"/>
  </r>
  <r>
    <n v="561"/>
    <x v="119"/>
    <n v="258"/>
    <n v="1"/>
    <s v="Saanvi Patel"/>
    <s v="Corporate"/>
    <x v="4"/>
    <s v="2024-07"/>
    <n v="5"/>
    <s v="No"/>
    <s v="No"/>
    <n v="3021.65"/>
  </r>
  <r>
    <n v="562"/>
    <x v="119"/>
    <n v="708"/>
    <n v="4"/>
    <s v="Meera Kapoor"/>
    <s v="Consumer"/>
    <x v="3"/>
    <s v="2024-07"/>
    <n v="2"/>
    <s v="No"/>
    <s v="No"/>
    <n v="1205.71"/>
  </r>
  <r>
    <n v="563"/>
    <x v="120"/>
    <n v="436"/>
    <n v="4"/>
    <s v="Suresh Das"/>
    <s v="SMB"/>
    <x v="3"/>
    <s v="2024-07"/>
    <n v="6"/>
    <s v="No"/>
    <s v="No"/>
    <n v="4242.91"/>
  </r>
  <r>
    <n v="564"/>
    <x v="120"/>
    <n v="255"/>
    <n v="2"/>
    <s v="Karthik Menon"/>
    <s v="Consumer"/>
    <x v="2"/>
    <s v="2024-07"/>
    <n v="3"/>
    <s v="No"/>
    <s v="No"/>
    <n v="2011.39"/>
  </r>
  <r>
    <n v="565"/>
    <x v="121"/>
    <n v="233"/>
    <n v="5"/>
    <s v="Ravi Shetty"/>
    <s v="Corporate"/>
    <x v="1"/>
    <s v="2024-07"/>
    <n v="2"/>
    <s v="No"/>
    <s v="No"/>
    <n v="2397.58"/>
  </r>
  <r>
    <n v="566"/>
    <x v="121"/>
    <n v="888"/>
    <n v="5"/>
    <s v="Amit Sharma"/>
    <s v="Consumer"/>
    <x v="1"/>
    <s v="2024-07"/>
    <n v="6"/>
    <s v="No"/>
    <s v="No"/>
    <n v="1472.1100000000001"/>
  </r>
  <r>
    <n v="567"/>
    <x v="121"/>
    <n v="705"/>
    <n v="2"/>
    <s v="Saanvi Reddy"/>
    <s v="Consumer"/>
    <x v="2"/>
    <s v="2024-07"/>
    <n v="5"/>
    <s v="No"/>
    <s v="No"/>
    <n v="777.04"/>
  </r>
  <r>
    <n v="568"/>
    <x v="121"/>
    <n v="495"/>
    <n v="3"/>
    <s v="Sai Bose"/>
    <s v="Corporate"/>
    <x v="0"/>
    <s v="2024-07"/>
    <n v="12"/>
    <s v="Yes"/>
    <s v="No"/>
    <n v="1883.17"/>
  </r>
  <r>
    <n v="569"/>
    <x v="121"/>
    <n v="454"/>
    <n v="2"/>
    <s v="Pari Menon"/>
    <s v="Consumer"/>
    <x v="2"/>
    <s v="2024-07"/>
    <n v="10"/>
    <s v="Yes"/>
    <s v="No"/>
    <n v="3686.4100000000003"/>
  </r>
  <r>
    <n v="570"/>
    <x v="122"/>
    <n v="549"/>
    <n v="3"/>
    <s v="Vikram Iyer"/>
    <s v="Corporate"/>
    <x v="0"/>
    <s v="2024-08"/>
    <n v="6"/>
    <s v="Yes"/>
    <s v="No"/>
    <n v="2771.95"/>
  </r>
  <r>
    <n v="571"/>
    <x v="122"/>
    <n v="24"/>
    <n v="2"/>
    <s v="Arjun Menon"/>
    <s v="Consumer"/>
    <x v="2"/>
    <s v="2024-08"/>
    <n v="6"/>
    <s v="No"/>
    <s v="No"/>
    <n v="175.69"/>
  </r>
  <r>
    <n v="572"/>
    <x v="122"/>
    <n v="78"/>
    <n v="4"/>
    <s v="Vivaan Kapoor"/>
    <s v="Consumer"/>
    <x v="3"/>
    <s v="2024-08"/>
    <n v="4"/>
    <s v="No"/>
    <s v="No"/>
    <n v="829.93"/>
  </r>
  <r>
    <n v="573"/>
    <x v="122"/>
    <n v="582"/>
    <n v="2"/>
    <s v="Reyansh Chatterjee"/>
    <s v="Consumer"/>
    <x v="2"/>
    <s v="2024-08"/>
    <n v="-45507"/>
    <s v="No"/>
    <s v="Yes"/>
    <n v="3021.65"/>
  </r>
  <r>
    <n v="574"/>
    <x v="123"/>
    <n v="601"/>
    <n v="2"/>
    <s v="Amit Rao"/>
    <s v="Corporate"/>
    <x v="2"/>
    <s v="2024-08"/>
    <n v="3"/>
    <s v="No"/>
    <s v="No"/>
    <n v="519.71"/>
  </r>
  <r>
    <n v="575"/>
    <x v="123"/>
    <n v="813"/>
    <n v="5"/>
    <s v="Rohan Sharma"/>
    <s v="Corporate"/>
    <x v="1"/>
    <s v="2024-08"/>
    <n v="3"/>
    <s v="No"/>
    <s v="No"/>
    <n v="1575.6599999999999"/>
  </r>
  <r>
    <n v="576"/>
    <x v="124"/>
    <n v="555"/>
    <n v="4"/>
    <s v="Vihaan Das"/>
    <s v="SMB"/>
    <x v="3"/>
    <s v="2024-08"/>
    <n v="12"/>
    <s v="Yes"/>
    <s v="No"/>
    <n v="312.64999999999998"/>
  </r>
  <r>
    <n v="577"/>
    <x v="124"/>
    <n v="661"/>
    <n v="5"/>
    <s v="Kiara Pillai"/>
    <s v="Consumer"/>
    <x v="1"/>
    <s v="2024-08"/>
    <n v="5"/>
    <s v="No"/>
    <s v="No"/>
    <n v="1628.55"/>
  </r>
  <r>
    <n v="578"/>
    <x v="124"/>
    <n v="506"/>
    <n v="1"/>
    <s v="Arun Bose"/>
    <s v="Consumer"/>
    <x v="4"/>
    <s v="2024-08"/>
    <n v="3"/>
    <s v="No"/>
    <s v="No"/>
    <n v="3113.16"/>
  </r>
  <r>
    <n v="579"/>
    <x v="124"/>
    <n v="351"/>
    <n v="5"/>
    <s v="Nisha Krishnan"/>
    <s v="SMB"/>
    <x v="1"/>
    <s v="2024-08"/>
    <n v="3"/>
    <s v="No"/>
    <s v="No"/>
    <n v="145.43"/>
  </r>
  <r>
    <n v="580"/>
    <x v="125"/>
    <n v="401"/>
    <n v="3"/>
    <s v="Myra Verma"/>
    <s v="Consumer"/>
    <x v="0"/>
    <s v="2024-08"/>
    <n v="4"/>
    <s v="No"/>
    <s v="No"/>
    <n v="4704.21"/>
  </r>
  <r>
    <n v="581"/>
    <x v="125"/>
    <n v="857"/>
    <n v="2"/>
    <s v="Vihaan Sharma"/>
    <s v="Corporate"/>
    <x v="2"/>
    <s v="2024-08"/>
    <n v="6"/>
    <s v="No"/>
    <s v="No"/>
    <n v="1535.19"/>
  </r>
  <r>
    <n v="582"/>
    <x v="125"/>
    <n v="842"/>
    <n v="4"/>
    <s v="Amit Krishnan"/>
    <s v="SMB"/>
    <x v="3"/>
    <s v="2024-08"/>
    <n v="9"/>
    <s v="Yes"/>
    <s v="No"/>
    <n v="982.46"/>
  </r>
  <r>
    <n v="583"/>
    <x v="125"/>
    <n v="808"/>
    <n v="2"/>
    <s v="Krishna Verma"/>
    <s v="SMB"/>
    <x v="2"/>
    <s v="2024-08"/>
    <n v="6"/>
    <s v="Yes"/>
    <s v="No"/>
    <n v="145.43"/>
  </r>
  <r>
    <n v="584"/>
    <x v="125"/>
    <n v="516"/>
    <n v="5"/>
    <s v="Karthik Chatterjee"/>
    <s v="Consumer"/>
    <x v="1"/>
    <s v="2024-08"/>
    <n v="6"/>
    <s v="No"/>
    <s v="No"/>
    <n v="5023.33"/>
  </r>
  <r>
    <n v="585"/>
    <x v="125"/>
    <n v="190"/>
    <n v="4"/>
    <s v="Ishaan Menon"/>
    <s v="SMB"/>
    <x v="3"/>
    <s v="2024-08"/>
    <n v="2"/>
    <s v="No"/>
    <s v="No"/>
    <n v="3064.53"/>
  </r>
  <r>
    <n v="586"/>
    <x v="125"/>
    <n v="73"/>
    <n v="4"/>
    <s v="Manoj Malhotra"/>
    <s v="Consumer"/>
    <x v="3"/>
    <s v="2024-08"/>
    <n v="4"/>
    <s v="No"/>
    <s v="No"/>
    <n v="372.78"/>
  </r>
  <r>
    <n v="587"/>
    <x v="126"/>
    <n v="824"/>
    <n v="5"/>
    <s v="Arun Sharma"/>
    <s v="SMB"/>
    <x v="1"/>
    <s v="2024-08"/>
    <n v="6"/>
    <s v="No"/>
    <s v="No"/>
    <n v="617.46"/>
  </r>
  <r>
    <n v="588"/>
    <x v="126"/>
    <n v="93"/>
    <n v="5"/>
    <s v="Nisha Reddy"/>
    <s v="SMB"/>
    <x v="1"/>
    <s v="2024-08"/>
    <n v="-45511"/>
    <s v="No"/>
    <s v="Yes"/>
    <n v="2507.0700000000002"/>
  </r>
  <r>
    <n v="589"/>
    <x v="127"/>
    <n v="297"/>
    <n v="1"/>
    <s v="Krishna Pillai"/>
    <s v="Consumer"/>
    <x v="4"/>
    <s v="2024-08"/>
    <n v="3"/>
    <s v="No"/>
    <s v="No"/>
    <n v="1296.42"/>
  </r>
  <r>
    <n v="590"/>
    <x v="127"/>
    <n v="733"/>
    <n v="1"/>
    <s v="Navya Malhotra"/>
    <s v="Corporate"/>
    <x v="4"/>
    <s v="2024-08"/>
    <n v="2"/>
    <s v="No"/>
    <s v="No"/>
    <n v="1458.83"/>
  </r>
  <r>
    <n v="591"/>
    <x v="127"/>
    <n v="185"/>
    <n v="2"/>
    <s v="Kavya Verma"/>
    <s v="Consumer"/>
    <x v="2"/>
    <s v="2024-08"/>
    <n v="5"/>
    <s v="No"/>
    <s v="No"/>
    <n v="777.04"/>
  </r>
  <r>
    <n v="592"/>
    <x v="127"/>
    <n v="718"/>
    <n v="4"/>
    <s v="Deepa Iyer"/>
    <s v="SMB"/>
    <x v="3"/>
    <s v="2024-08"/>
    <n v="6"/>
    <s v="No"/>
    <s v="No"/>
    <n v="184.26"/>
  </r>
  <r>
    <n v="593"/>
    <x v="128"/>
    <n v="214"/>
    <n v="1"/>
    <s v="Sanjay Menon"/>
    <s v="SMB"/>
    <x v="4"/>
    <s v="2024-08"/>
    <n v="3"/>
    <s v="No"/>
    <s v="No"/>
    <n v="4321.32"/>
  </r>
  <r>
    <n v="594"/>
    <x v="128"/>
    <n v="704"/>
    <n v="5"/>
    <s v="Sai Rao"/>
    <s v="SMB"/>
    <x v="1"/>
    <s v="2024-08"/>
    <n v="4"/>
    <s v="No"/>
    <s v="No"/>
    <n v="98.34"/>
  </r>
  <r>
    <n v="595"/>
    <x v="128"/>
    <n v="637"/>
    <n v="1"/>
    <s v="Vihaan Nair"/>
    <s v="Corporate"/>
    <x v="4"/>
    <s v="2024-08"/>
    <n v="-45512"/>
    <s v="No"/>
    <s v="Yes"/>
    <n v="125.34"/>
  </r>
  <r>
    <n v="596"/>
    <x v="128"/>
    <n v="245"/>
    <n v="2"/>
    <s v="Aadhya Rao"/>
    <s v="SMB"/>
    <x v="2"/>
    <s v="2024-08"/>
    <n v="3"/>
    <s v="No"/>
    <s v="No"/>
    <n v="1752.02"/>
  </r>
  <r>
    <n v="597"/>
    <x v="128"/>
    <n v="278"/>
    <n v="2"/>
    <s v="Priya Sharma"/>
    <s v="Consumer"/>
    <x v="2"/>
    <s v="2024-08"/>
    <n v="4"/>
    <s v="No"/>
    <s v="No"/>
    <n v="175.69"/>
  </r>
  <r>
    <n v="598"/>
    <x v="128"/>
    <n v="304"/>
    <n v="1"/>
    <s v="Pari Joshi"/>
    <s v="Consumer"/>
    <x v="4"/>
    <s v="2024-08"/>
    <n v="6"/>
    <s v="No"/>
    <s v="No"/>
    <n v="1844.13"/>
  </r>
  <r>
    <n v="599"/>
    <x v="128"/>
    <n v="523"/>
    <n v="2"/>
    <s v="Arjun Malhotra"/>
    <s v="Corporate"/>
    <x v="2"/>
    <s v="2024-08"/>
    <n v="2"/>
    <s v="No"/>
    <s v="No"/>
    <n v="617.46"/>
  </r>
  <r>
    <n v="600"/>
    <x v="129"/>
    <n v="824"/>
    <n v="5"/>
    <s v="Arun Sharma"/>
    <s v="SMB"/>
    <x v="1"/>
    <s v="2024-08"/>
    <n v="5"/>
    <s v="No"/>
    <s v="No"/>
    <n v="888.89"/>
  </r>
  <r>
    <n v="601"/>
    <x v="129"/>
    <n v="486"/>
    <n v="1"/>
    <s v="Arun Pillai"/>
    <s v="Consumer"/>
    <x v="4"/>
    <s v="2024-08"/>
    <n v="6"/>
    <s v="No"/>
    <s v="No"/>
    <n v="95.97"/>
  </r>
  <r>
    <n v="602"/>
    <x v="129"/>
    <n v="363"/>
    <n v="2"/>
    <s v="Lakshmi Krishnan"/>
    <s v="Consumer"/>
    <x v="2"/>
    <s v="2024-08"/>
    <n v="2"/>
    <s v="No"/>
    <s v="No"/>
    <n v="2490.89"/>
  </r>
  <r>
    <n v="603"/>
    <x v="129"/>
    <n v="336"/>
    <n v="2"/>
    <s v="Kiara Rao"/>
    <s v="SMB"/>
    <x v="2"/>
    <s v="2024-08"/>
    <n v="2"/>
    <s v="No"/>
    <s v="No"/>
    <n v="2844.52"/>
  </r>
  <r>
    <n v="604"/>
    <x v="129"/>
    <n v="161"/>
    <n v="4"/>
    <s v="Rohan Pillai"/>
    <s v="Corporate"/>
    <x v="3"/>
    <s v="2024-08"/>
    <n v="5"/>
    <s v="No"/>
    <s v="No"/>
    <n v="490.48"/>
  </r>
  <r>
    <n v="605"/>
    <x v="129"/>
    <n v="600"/>
    <n v="5"/>
    <s v="Riya Gupta"/>
    <s v="Consumer"/>
    <x v="1"/>
    <s v="2024-08"/>
    <n v="5"/>
    <s v="No"/>
    <s v="No"/>
    <n v="1317.72"/>
  </r>
  <r>
    <n v="606"/>
    <x v="129"/>
    <n v="437"/>
    <n v="5"/>
    <s v="Neha Kapoor"/>
    <s v="Consumer"/>
    <x v="1"/>
    <s v="2024-08"/>
    <n v="2"/>
    <s v="No"/>
    <s v="No"/>
    <n v="540.32000000000005"/>
  </r>
  <r>
    <n v="607"/>
    <x v="130"/>
    <n v="815"/>
    <n v="2"/>
    <s v="Divya Shetty"/>
    <s v="Consumer"/>
    <x v="2"/>
    <s v="2024-08"/>
    <n v="2"/>
    <s v="No"/>
    <s v="No"/>
    <n v="772.88"/>
  </r>
  <r>
    <n v="608"/>
    <x v="130"/>
    <n v="458"/>
    <n v="4"/>
    <s v="Meera Gupta"/>
    <s v="Consumer"/>
    <x v="3"/>
    <s v="2024-08"/>
    <n v="2"/>
    <s v="No"/>
    <s v="No"/>
    <n v="2130.6999999999998"/>
  </r>
  <r>
    <n v="609"/>
    <x v="130"/>
    <n v="858"/>
    <n v="3"/>
    <s v="Kavya Menon"/>
    <s v="SMB"/>
    <x v="0"/>
    <s v="2024-08"/>
    <n v="6"/>
    <s v="No"/>
    <s v="No"/>
    <n v="175.69"/>
  </r>
  <r>
    <n v="610"/>
    <x v="131"/>
    <n v="386"/>
    <n v="2"/>
    <s v="Suresh Nair"/>
    <s v="Consumer"/>
    <x v="2"/>
    <s v="2024-08"/>
    <n v="5"/>
    <s v="No"/>
    <s v="No"/>
    <n v="1672.88"/>
  </r>
  <r>
    <n v="611"/>
    <x v="131"/>
    <n v="457"/>
    <n v="3"/>
    <s v="Karthik Iyer"/>
    <s v="SMB"/>
    <x v="0"/>
    <s v="2024-08"/>
    <n v="3"/>
    <s v="No"/>
    <s v="No"/>
    <n v="973.8900000000001"/>
  </r>
  <r>
    <n v="612"/>
    <x v="131"/>
    <n v="167"/>
    <n v="4"/>
    <s v="Meera Kapoor"/>
    <s v="SMB"/>
    <x v="3"/>
    <s v="2024-08"/>
    <n v="-45514"/>
    <s v="No"/>
    <s v="Yes"/>
    <n v="4480.4799999999996"/>
  </r>
  <r>
    <n v="613"/>
    <x v="131"/>
    <n v="707"/>
    <n v="3"/>
    <s v="Amit Pillai"/>
    <s v="Consumer"/>
    <x v="0"/>
    <s v="2024-08"/>
    <n v="-45514"/>
    <s v="No"/>
    <s v="Yes"/>
    <n v="1332.8899999999999"/>
  </r>
  <r>
    <n v="614"/>
    <x v="131"/>
    <n v="25"/>
    <n v="5"/>
    <s v="Meera Rao"/>
    <s v="Corporate"/>
    <x v="1"/>
    <s v="2024-08"/>
    <n v="10"/>
    <s v="Yes"/>
    <s v="No"/>
    <n v="617.46"/>
  </r>
  <r>
    <n v="615"/>
    <x v="131"/>
    <n v="166"/>
    <n v="3"/>
    <s v="Ravi Kapoor"/>
    <s v="Corporate"/>
    <x v="0"/>
    <s v="2024-08"/>
    <n v="-45514"/>
    <s v="No"/>
    <s v="Yes"/>
    <n v="872.66"/>
  </r>
  <r>
    <n v="616"/>
    <x v="131"/>
    <n v="259"/>
    <n v="5"/>
    <s v="Rahul Chatterjee"/>
    <s v="SMB"/>
    <x v="1"/>
    <s v="2024-08"/>
    <n v="4"/>
    <s v="No"/>
    <s v="No"/>
    <n v="188.52"/>
  </r>
  <r>
    <n v="617"/>
    <x v="131"/>
    <n v="756"/>
    <n v="1"/>
    <s v="Amit Krishnan"/>
    <s v="Corporate"/>
    <x v="4"/>
    <s v="2024-08"/>
    <n v="2"/>
    <s v="No"/>
    <s v="No"/>
    <n v="705.26"/>
  </r>
  <r>
    <n v="618"/>
    <x v="132"/>
    <n v="552"/>
    <n v="4"/>
    <s v="Lakshmi Kapoor"/>
    <s v="Consumer"/>
    <x v="3"/>
    <s v="2024-08"/>
    <n v="5"/>
    <s v="No"/>
    <s v="No"/>
    <n v="897.98"/>
  </r>
  <r>
    <n v="619"/>
    <x v="132"/>
    <n v="254"/>
    <n v="3"/>
    <s v="Divya Iyer"/>
    <s v="Consumer"/>
    <x v="0"/>
    <s v="2024-08"/>
    <n v="5"/>
    <s v="No"/>
    <s v="No"/>
    <n v="705.26"/>
  </r>
  <r>
    <n v="620"/>
    <x v="132"/>
    <n v="826"/>
    <n v="4"/>
    <s v="Priya Verma"/>
    <s v="SMB"/>
    <x v="3"/>
    <s v="2024-08"/>
    <n v="4"/>
    <s v="No"/>
    <s v="No"/>
    <n v="2011.39"/>
  </r>
  <r>
    <n v="621"/>
    <x v="133"/>
    <n v="749"/>
    <n v="3"/>
    <s v="Navya Malhotra"/>
    <s v="SMB"/>
    <x v="0"/>
    <s v="2024-08"/>
    <n v="3"/>
    <s v="No"/>
    <s v="No"/>
    <n v="872.66"/>
  </r>
  <r>
    <n v="622"/>
    <x v="133"/>
    <n v="28"/>
    <n v="3"/>
    <s v="Navya Rao"/>
    <s v="Corporate"/>
    <x v="0"/>
    <s v="2024-08"/>
    <n v="6"/>
    <s v="Yes"/>
    <s v="No"/>
    <n v="1949.71"/>
  </r>
  <r>
    <n v="623"/>
    <x v="133"/>
    <n v="218"/>
    <n v="5"/>
    <s v="Ishaan Iyer"/>
    <s v="Consumer"/>
    <x v="1"/>
    <s v="2024-08"/>
    <n v="6"/>
    <s v="No"/>
    <s v="No"/>
    <n v="2213.3200000000002"/>
  </r>
  <r>
    <n v="624"/>
    <x v="133"/>
    <n v="623"/>
    <n v="3"/>
    <s v="Aarav Menon"/>
    <s v="Consumer"/>
    <x v="0"/>
    <s v="2024-08"/>
    <n v="6"/>
    <s v="No"/>
    <s v="No"/>
    <n v="798.2"/>
  </r>
  <r>
    <n v="625"/>
    <x v="134"/>
    <n v="788"/>
    <n v="1"/>
    <s v="Reyansh Sharma"/>
    <s v="Consumer"/>
    <x v="4"/>
    <s v="2024-08"/>
    <n v="2"/>
    <s v="No"/>
    <s v="No"/>
    <n v="175.69"/>
  </r>
  <r>
    <n v="626"/>
    <x v="134"/>
    <n v="661"/>
    <n v="5"/>
    <s v="Kiara Pillai"/>
    <s v="Consumer"/>
    <x v="1"/>
    <s v="2024-08"/>
    <n v="2"/>
    <s v="No"/>
    <s v="No"/>
    <n v="1222.7"/>
  </r>
  <r>
    <n v="627"/>
    <x v="134"/>
    <n v="809"/>
    <n v="5"/>
    <s v="Suresh Joshi"/>
    <s v="Consumer"/>
    <x v="1"/>
    <s v="2024-08"/>
    <n v="-45517"/>
    <s v="No"/>
    <s v="Yes"/>
    <n v="2130.6999999999998"/>
  </r>
  <r>
    <n v="628"/>
    <x v="134"/>
    <n v="115"/>
    <n v="3"/>
    <s v="Kiara Menon"/>
    <s v="Consumer"/>
    <x v="0"/>
    <s v="2024-08"/>
    <n v="5"/>
    <s v="No"/>
    <s v="No"/>
    <n v="2490.89"/>
  </r>
  <r>
    <n v="629"/>
    <x v="134"/>
    <n v="8"/>
    <n v="4"/>
    <s v="Sai Menon"/>
    <s v="Consumer"/>
    <x v="3"/>
    <s v="2024-08"/>
    <n v="3"/>
    <s v="No"/>
    <s v="No"/>
    <n v="3021.65"/>
  </r>
  <r>
    <n v="630"/>
    <x v="135"/>
    <n v="386"/>
    <n v="2"/>
    <s v="Suresh Nair"/>
    <s v="Consumer"/>
    <x v="2"/>
    <s v="2024-08"/>
    <n v="6"/>
    <s v="No"/>
    <s v="No"/>
    <n v="175.69"/>
  </r>
  <r>
    <n v="631"/>
    <x v="135"/>
    <n v="59"/>
    <n v="4"/>
    <s v="Ishaan Sharma"/>
    <s v="Consumer"/>
    <x v="3"/>
    <s v="2024-08"/>
    <n v="2"/>
    <s v="No"/>
    <s v="No"/>
    <n v="183.63"/>
  </r>
  <r>
    <n v="632"/>
    <x v="135"/>
    <n v="594"/>
    <n v="2"/>
    <s v="Sneha Gupta"/>
    <s v="Corporate"/>
    <x v="2"/>
    <s v="2024-08"/>
    <n v="12"/>
    <s v="Yes"/>
    <s v="No"/>
    <n v="2490.89"/>
  </r>
  <r>
    <n v="633"/>
    <x v="135"/>
    <n v="826"/>
    <n v="4"/>
    <s v="Priya Verma"/>
    <s v="SMB"/>
    <x v="3"/>
    <s v="2024-08"/>
    <n v="6"/>
    <s v="No"/>
    <s v="No"/>
    <n v="1144.3699999999999"/>
  </r>
  <r>
    <n v="634"/>
    <x v="135"/>
    <n v="365"/>
    <n v="5"/>
    <s v="Vivaan Iyer"/>
    <s v="SMB"/>
    <x v="1"/>
    <s v="2024-08"/>
    <n v="3"/>
    <s v="No"/>
    <s v="No"/>
    <n v="1733.77"/>
  </r>
  <r>
    <n v="635"/>
    <x v="136"/>
    <n v="524"/>
    <n v="2"/>
    <s v="Riya Menon"/>
    <s v="Consumer"/>
    <x v="2"/>
    <s v="2024-08"/>
    <n v="6"/>
    <s v="No"/>
    <s v="No"/>
    <n v="1949.71"/>
  </r>
  <r>
    <n v="636"/>
    <x v="136"/>
    <n v="331"/>
    <n v="5"/>
    <s v="Diya Pillai"/>
    <s v="Consumer"/>
    <x v="1"/>
    <s v="2024-08"/>
    <n v="5"/>
    <s v="No"/>
    <s v="No"/>
    <n v="175.69"/>
  </r>
  <r>
    <n v="637"/>
    <x v="136"/>
    <n v="151"/>
    <n v="2"/>
    <s v="Ayaan Chatterjee"/>
    <s v="SMB"/>
    <x v="2"/>
    <s v="2024-08"/>
    <n v="-45521"/>
    <s v="No"/>
    <s v="Yes"/>
    <n v="3021.65"/>
  </r>
  <r>
    <n v="638"/>
    <x v="136"/>
    <n v="107"/>
    <n v="1"/>
    <s v="Pooja Pillai"/>
    <s v="Consumer"/>
    <x v="4"/>
    <s v="2024-08"/>
    <n v="6"/>
    <s v="No"/>
    <s v="No"/>
    <n v="3021.65"/>
  </r>
  <r>
    <n v="639"/>
    <x v="137"/>
    <n v="643"/>
    <n v="5"/>
    <s v="Saanvi Nair"/>
    <s v="SMB"/>
    <x v="1"/>
    <s v="2024-08"/>
    <n v="-45520"/>
    <s v="No"/>
    <s v="Yes"/>
    <n v="3048.44"/>
  </r>
  <r>
    <n v="640"/>
    <x v="137"/>
    <n v="821"/>
    <n v="5"/>
    <s v="Pari Iyer"/>
    <s v="Consumer"/>
    <x v="1"/>
    <s v="2024-08"/>
    <n v="-45522"/>
    <s v="No"/>
    <s v="Yes"/>
    <n v="3681.95"/>
  </r>
  <r>
    <n v="641"/>
    <x v="137"/>
    <n v="307"/>
    <n v="1"/>
    <s v="Neha Das"/>
    <s v="Consumer"/>
    <x v="4"/>
    <s v="2024-08"/>
    <n v="4"/>
    <s v="No"/>
    <s v="No"/>
    <n v="1317.91"/>
  </r>
  <r>
    <n v="642"/>
    <x v="137"/>
    <n v="121"/>
    <n v="5"/>
    <s v="Vihaan Nair"/>
    <s v="Consumer"/>
    <x v="1"/>
    <s v="2024-08"/>
    <n v="4"/>
    <s v="No"/>
    <s v="No"/>
    <n v="2213.3200000000002"/>
  </r>
  <r>
    <n v="643"/>
    <x v="138"/>
    <n v="747"/>
    <n v="1"/>
    <s v="Krishna Patel"/>
    <s v="Corporate"/>
    <x v="4"/>
    <s v="2024-08"/>
    <n v="-45523"/>
    <s v="No"/>
    <s v="Yes"/>
    <n v="772.88"/>
  </r>
  <r>
    <n v="644"/>
    <x v="138"/>
    <n v="233"/>
    <n v="5"/>
    <s v="Ravi Shetty"/>
    <s v="Corporate"/>
    <x v="1"/>
    <s v="2024-08"/>
    <n v="2"/>
    <s v="No"/>
    <s v="No"/>
    <n v="829.93"/>
  </r>
  <r>
    <n v="645"/>
    <x v="138"/>
    <n v="688"/>
    <n v="3"/>
    <s v="Karthik Iyer"/>
    <s v="Consumer"/>
    <x v="0"/>
    <s v="2024-08"/>
    <n v="6"/>
    <s v="No"/>
    <s v="No"/>
    <n v="3197.34"/>
  </r>
  <r>
    <n v="646"/>
    <x v="139"/>
    <n v="586"/>
    <n v="2"/>
    <s v="Amit Rao"/>
    <s v="Corporate"/>
    <x v="2"/>
    <s v="2024-08"/>
    <n v="6"/>
    <s v="Yes"/>
    <s v="No"/>
    <n v="3021.65"/>
  </r>
  <r>
    <n v="647"/>
    <x v="139"/>
    <n v="255"/>
    <n v="2"/>
    <s v="Karthik Menon"/>
    <s v="Consumer"/>
    <x v="2"/>
    <s v="2024-08"/>
    <n v="3"/>
    <s v="No"/>
    <s v="No"/>
    <n v="1675.02"/>
  </r>
  <r>
    <n v="648"/>
    <x v="139"/>
    <n v="453"/>
    <n v="5"/>
    <s v="Ishaan Rao"/>
    <s v="Consumer"/>
    <x v="1"/>
    <s v="2024-08"/>
    <n v="6"/>
    <s v="No"/>
    <s v="No"/>
    <n v="800.55"/>
  </r>
  <r>
    <n v="649"/>
    <x v="139"/>
    <n v="310"/>
    <n v="4"/>
    <s v="Karthik Patel"/>
    <s v="SMB"/>
    <x v="3"/>
    <s v="2024-08"/>
    <n v="2"/>
    <s v="No"/>
    <s v="No"/>
    <n v="2577.5300000000002"/>
  </r>
  <r>
    <n v="650"/>
    <x v="139"/>
    <n v="115"/>
    <n v="3"/>
    <s v="Kiara Menon"/>
    <s v="Consumer"/>
    <x v="0"/>
    <s v="2024-08"/>
    <n v="3"/>
    <s v="No"/>
    <s v="No"/>
    <n v="1482.3"/>
  </r>
  <r>
    <n v="651"/>
    <x v="140"/>
    <n v="200"/>
    <n v="3"/>
    <s v="Ravi Malhotra"/>
    <s v="SMB"/>
    <x v="0"/>
    <s v="2024-08"/>
    <n v="5"/>
    <s v="No"/>
    <s v="No"/>
    <n v="872.66"/>
  </r>
  <r>
    <n v="652"/>
    <x v="140"/>
    <n v="515"/>
    <n v="5"/>
    <s v="Aarav Kapoor"/>
    <s v="Consumer"/>
    <x v="1"/>
    <s v="2024-08"/>
    <n v="6"/>
    <s v="No"/>
    <s v="No"/>
    <n v="3230.2300000000005"/>
  </r>
  <r>
    <n v="653"/>
    <x v="140"/>
    <n v="699"/>
    <n v="2"/>
    <s v="Ananya Shetty"/>
    <s v="SMB"/>
    <x v="2"/>
    <s v="2024-08"/>
    <n v="3"/>
    <s v="No"/>
    <s v="No"/>
    <n v="3405.8300000000004"/>
  </r>
  <r>
    <n v="654"/>
    <x v="140"/>
    <n v="84"/>
    <n v="5"/>
    <s v="Sai Pillai"/>
    <s v="Consumer"/>
    <x v="1"/>
    <s v="2024-08"/>
    <n v="5"/>
    <s v="No"/>
    <s v="No"/>
    <n v="145.43"/>
  </r>
  <r>
    <n v="655"/>
    <x v="140"/>
    <n v="178"/>
    <n v="2"/>
    <s v="Anika Chatterjee"/>
    <s v="SMB"/>
    <x v="2"/>
    <s v="2024-08"/>
    <n v="3"/>
    <s v="No"/>
    <s v="No"/>
    <n v="2213.3200000000002"/>
  </r>
  <r>
    <n v="656"/>
    <x v="140"/>
    <n v="9"/>
    <n v="2"/>
    <s v="Aadhya Kapoor"/>
    <s v="SMB"/>
    <x v="2"/>
    <s v="2024-08"/>
    <n v="4"/>
    <s v="No"/>
    <s v="No"/>
    <n v="705.26"/>
  </r>
  <r>
    <n v="657"/>
    <x v="140"/>
    <n v="889"/>
    <n v="5"/>
    <s v="Krishna Kapoor"/>
    <s v="SMB"/>
    <x v="1"/>
    <s v="2024-08"/>
    <n v="6"/>
    <s v="No"/>
    <s v="No"/>
    <n v="2432.0300000000002"/>
  </r>
  <r>
    <n v="658"/>
    <x v="140"/>
    <n v="98"/>
    <n v="5"/>
    <s v="Navya Shetty"/>
    <s v="SMB"/>
    <x v="1"/>
    <s v="2024-08"/>
    <n v="5"/>
    <s v="No"/>
    <s v="No"/>
    <n v="2094.62"/>
  </r>
  <r>
    <n v="659"/>
    <x v="140"/>
    <n v="321"/>
    <n v="4"/>
    <s v="Kiara Rao"/>
    <s v="Consumer"/>
    <x v="3"/>
    <s v="2024-08"/>
    <n v="4"/>
    <s v="No"/>
    <s v="No"/>
    <n v="1144.3699999999999"/>
  </r>
  <r>
    <n v="660"/>
    <x v="141"/>
    <n v="53"/>
    <n v="4"/>
    <s v="Diya Shetty"/>
    <s v="Consumer"/>
    <x v="3"/>
    <s v="2024-08"/>
    <n v="2"/>
    <s v="No"/>
    <s v="No"/>
    <n v="1189.8799999999999"/>
  </r>
  <r>
    <n v="661"/>
    <x v="141"/>
    <n v="443"/>
    <n v="1"/>
    <s v="Suresh Shetty"/>
    <s v="SMB"/>
    <x v="4"/>
    <s v="2024-08"/>
    <n v="4"/>
    <s v="No"/>
    <s v="No"/>
    <n v="253.01"/>
  </r>
  <r>
    <n v="662"/>
    <x v="141"/>
    <n v="574"/>
    <n v="4"/>
    <s v="Ishaan Joshi"/>
    <s v="Corporate"/>
    <x v="3"/>
    <s v="2024-08"/>
    <n v="3"/>
    <s v="No"/>
    <s v="No"/>
    <n v="2213.3200000000002"/>
  </r>
  <r>
    <n v="663"/>
    <x v="141"/>
    <n v="464"/>
    <n v="3"/>
    <s v="Kiara Kapoor"/>
    <s v="Consumer"/>
    <x v="0"/>
    <s v="2024-08"/>
    <n v="2"/>
    <s v="No"/>
    <s v="No"/>
    <n v="1303.81"/>
  </r>
  <r>
    <n v="664"/>
    <x v="142"/>
    <n v="607"/>
    <n v="5"/>
    <s v="Vihaan Kapoor"/>
    <s v="Consumer"/>
    <x v="1"/>
    <s v="2024-08"/>
    <n v="5"/>
    <s v="No"/>
    <s v="No"/>
    <n v="591.77"/>
  </r>
  <r>
    <n v="665"/>
    <x v="142"/>
    <n v="191"/>
    <n v="1"/>
    <s v="Priya Iyer"/>
    <s v="SMB"/>
    <x v="4"/>
    <s v="2024-08"/>
    <n v="2"/>
    <s v="No"/>
    <s v="No"/>
    <n v="2213.3200000000002"/>
  </r>
  <r>
    <n v="666"/>
    <x v="142"/>
    <n v="825"/>
    <n v="4"/>
    <s v="Riya Bose"/>
    <s v="Consumer"/>
    <x v="3"/>
    <s v="2024-08"/>
    <n v="4"/>
    <s v="No"/>
    <s v="No"/>
    <n v="591.94000000000005"/>
  </r>
  <r>
    <n v="667"/>
    <x v="142"/>
    <n v="688"/>
    <n v="3"/>
    <s v="Karthik Iyer"/>
    <s v="Consumer"/>
    <x v="0"/>
    <s v="2024-08"/>
    <n v="2"/>
    <s v="No"/>
    <s v="No"/>
    <n v="880.95"/>
  </r>
  <r>
    <n v="668"/>
    <x v="142"/>
    <n v="173"/>
    <n v="4"/>
    <s v="Diya Iyer"/>
    <s v="Corporate"/>
    <x v="3"/>
    <s v="2024-08"/>
    <n v="3"/>
    <s v="No"/>
    <s v="No"/>
    <n v="407.51"/>
  </r>
  <r>
    <n v="669"/>
    <x v="142"/>
    <n v="396"/>
    <n v="3"/>
    <s v="Sneha Nair"/>
    <s v="Consumer"/>
    <x v="0"/>
    <s v="2024-08"/>
    <n v="4"/>
    <s v="No"/>
    <s v="No"/>
    <n v="880.95"/>
  </r>
  <r>
    <n v="670"/>
    <x v="142"/>
    <n v="19"/>
    <n v="2"/>
    <s v="Divya Krishnan"/>
    <s v="SMB"/>
    <x v="2"/>
    <s v="2024-08"/>
    <n v="4"/>
    <s v="No"/>
    <s v="No"/>
    <n v="3021.65"/>
  </r>
  <r>
    <n v="671"/>
    <x v="143"/>
    <n v="747"/>
    <n v="1"/>
    <s v="Krishna Patel"/>
    <s v="Corporate"/>
    <x v="4"/>
    <s v="2024-08"/>
    <n v="5"/>
    <s v="No"/>
    <s v="No"/>
    <n v="1484.94"/>
  </r>
  <r>
    <n v="672"/>
    <x v="144"/>
    <n v="815"/>
    <n v="2"/>
    <s v="Divya Shetty"/>
    <s v="Consumer"/>
    <x v="2"/>
    <s v="2024-08"/>
    <n v="5"/>
    <s v="No"/>
    <s v="No"/>
    <n v="540.32000000000005"/>
  </r>
  <r>
    <n v="673"/>
    <x v="144"/>
    <n v="464"/>
    <n v="3"/>
    <s v="Kiara Kapoor"/>
    <s v="Consumer"/>
    <x v="0"/>
    <s v="2024-08"/>
    <n v="6"/>
    <s v="No"/>
    <s v="No"/>
    <n v="1795.03"/>
  </r>
  <r>
    <n v="674"/>
    <x v="144"/>
    <n v="301"/>
    <n v="4"/>
    <s v="Ravi Chatterjee"/>
    <s v="Consumer"/>
    <x v="3"/>
    <s v="2024-08"/>
    <n v="2"/>
    <s v="No"/>
    <s v="No"/>
    <n v="2432.0300000000002"/>
  </r>
  <r>
    <n v="675"/>
    <x v="145"/>
    <n v="718"/>
    <n v="4"/>
    <s v="Deepa Iyer"/>
    <s v="SMB"/>
    <x v="3"/>
    <s v="2024-08"/>
    <n v="5"/>
    <s v="No"/>
    <s v="No"/>
    <n v="2426.4500000000003"/>
  </r>
  <r>
    <n v="676"/>
    <x v="145"/>
    <n v="293"/>
    <n v="1"/>
    <s v="Myra Chatterjee"/>
    <s v="SMB"/>
    <x v="4"/>
    <s v="2024-08"/>
    <n v="5"/>
    <s v="No"/>
    <s v="No"/>
    <n v="897.98"/>
  </r>
  <r>
    <n v="677"/>
    <x v="145"/>
    <n v="44"/>
    <n v="3"/>
    <s v="Vivaan Reddy"/>
    <s v="SMB"/>
    <x v="0"/>
    <s v="2024-08"/>
    <n v="5"/>
    <s v="No"/>
    <s v="No"/>
    <n v="324.72000000000003"/>
  </r>
  <r>
    <n v="678"/>
    <x v="145"/>
    <n v="595"/>
    <n v="1"/>
    <s v="Ravi Chatterjee"/>
    <s v="SMB"/>
    <x v="4"/>
    <s v="2024-08"/>
    <n v="-45530"/>
    <s v="No"/>
    <s v="Yes"/>
    <n v="1863.0400000000002"/>
  </r>
  <r>
    <n v="679"/>
    <x v="146"/>
    <n v="355"/>
    <n v="1"/>
    <s v="Pari Kapoor"/>
    <s v="Consumer"/>
    <x v="4"/>
    <s v="2024-08"/>
    <n v="6"/>
    <s v="No"/>
    <s v="No"/>
    <n v="95.97"/>
  </r>
  <r>
    <n v="680"/>
    <x v="146"/>
    <n v="895"/>
    <n v="2"/>
    <s v="Ravi Singh"/>
    <s v="Consumer"/>
    <x v="2"/>
    <s v="2024-08"/>
    <n v="2"/>
    <s v="No"/>
    <s v="No"/>
    <n v="3250.8"/>
  </r>
  <r>
    <n v="681"/>
    <x v="146"/>
    <n v="454"/>
    <n v="2"/>
    <s v="Pari Menon"/>
    <s v="Consumer"/>
    <x v="2"/>
    <s v="2024-08"/>
    <n v="6"/>
    <s v="No"/>
    <s v="No"/>
    <n v="2389.0100000000002"/>
  </r>
  <r>
    <n v="682"/>
    <x v="146"/>
    <n v="106"/>
    <n v="2"/>
    <s v="Suresh Pillai"/>
    <s v="Consumer"/>
    <x v="2"/>
    <s v="2024-08"/>
    <n v="5"/>
    <s v="No"/>
    <s v="No"/>
    <n v="1472.1100000000001"/>
  </r>
  <r>
    <n v="683"/>
    <x v="146"/>
    <n v="703"/>
    <n v="1"/>
    <s v="Rahul Nair"/>
    <s v="Consumer"/>
    <x v="4"/>
    <s v="2024-08"/>
    <n v="6"/>
    <s v="No"/>
    <s v="No"/>
    <n v="3021.65"/>
  </r>
  <r>
    <n v="684"/>
    <x v="146"/>
    <n v="864"/>
    <n v="5"/>
    <s v="Ishaan Krishnan"/>
    <s v="Consumer"/>
    <x v="1"/>
    <s v="2024-08"/>
    <n v="6"/>
    <s v="No"/>
    <s v="No"/>
    <n v="3021.65"/>
  </r>
  <r>
    <n v="685"/>
    <x v="147"/>
    <n v="111"/>
    <n v="2"/>
    <s v="Riya Singh"/>
    <s v="Consumer"/>
    <x v="2"/>
    <s v="2024-08"/>
    <n v="5"/>
    <s v="No"/>
    <s v="No"/>
    <n v="1359.31"/>
  </r>
  <r>
    <n v="686"/>
    <x v="147"/>
    <n v="266"/>
    <n v="4"/>
    <s v="Lakshmi Gupta"/>
    <s v="Consumer"/>
    <x v="3"/>
    <s v="2024-08"/>
    <n v="9"/>
    <s v="Yes"/>
    <s v="No"/>
    <n v="6119.87"/>
  </r>
  <r>
    <n v="687"/>
    <x v="147"/>
    <n v="434"/>
    <n v="1"/>
    <s v="Arjun Mehta"/>
    <s v="SMB"/>
    <x v="4"/>
    <s v="2024-08"/>
    <n v="6"/>
    <s v="No"/>
    <s v="No"/>
    <n v="312.64999999999998"/>
  </r>
  <r>
    <n v="688"/>
    <x v="147"/>
    <n v="634"/>
    <n v="1"/>
    <s v="Myra Mehta"/>
    <s v="Consumer"/>
    <x v="4"/>
    <s v="2024-08"/>
    <n v="2"/>
    <s v="No"/>
    <s v="No"/>
    <n v="188.52"/>
  </r>
  <r>
    <n v="689"/>
    <x v="147"/>
    <n v="630"/>
    <n v="3"/>
    <s v="Sai Mehta"/>
    <s v="Consumer"/>
    <x v="0"/>
    <s v="2024-08"/>
    <n v="-45530"/>
    <s v="No"/>
    <s v="Yes"/>
    <n v="95.97"/>
  </r>
  <r>
    <n v="690"/>
    <x v="147"/>
    <n v="568"/>
    <n v="1"/>
    <s v="Krishna Gupta"/>
    <s v="SMB"/>
    <x v="4"/>
    <s v="2024-08"/>
    <n v="-45531"/>
    <s v="No"/>
    <s v="Yes"/>
    <n v="777.04"/>
  </r>
  <r>
    <n v="691"/>
    <x v="147"/>
    <n v="783"/>
    <n v="4"/>
    <s v="Saanvi Patel"/>
    <s v="SMB"/>
    <x v="3"/>
    <s v="2024-08"/>
    <n v="2"/>
    <s v="No"/>
    <s v="No"/>
    <n v="741.85"/>
  </r>
  <r>
    <n v="692"/>
    <x v="147"/>
    <n v="658"/>
    <n v="2"/>
    <s v="Vivaan Kapoor"/>
    <s v="Corporate"/>
    <x v="2"/>
    <s v="2024-08"/>
    <n v="4"/>
    <s v="No"/>
    <s v="No"/>
    <n v="1515.44"/>
  </r>
  <r>
    <n v="693"/>
    <x v="148"/>
    <n v="22"/>
    <n v="1"/>
    <s v="Manoj Shetty"/>
    <s v="SMB"/>
    <x v="4"/>
    <s v="2024-08"/>
    <n v="-45531"/>
    <s v="No"/>
    <s v="Yes"/>
    <n v="407.51"/>
  </r>
  <r>
    <n v="694"/>
    <x v="148"/>
    <n v="876"/>
    <n v="2"/>
    <s v="Aditya Rao"/>
    <s v="SMB"/>
    <x v="2"/>
    <s v="2024-08"/>
    <n v="2"/>
    <s v="No"/>
    <s v="No"/>
    <n v="1503.46"/>
  </r>
  <r>
    <n v="695"/>
    <x v="148"/>
    <n v="747"/>
    <n v="1"/>
    <s v="Krishna Patel"/>
    <s v="Corporate"/>
    <x v="4"/>
    <s v="2024-08"/>
    <n v="12"/>
    <s v="Yes"/>
    <s v="No"/>
    <n v="490.48"/>
  </r>
  <r>
    <n v="696"/>
    <x v="148"/>
    <n v="602"/>
    <n v="5"/>
    <s v="Neha Reddy"/>
    <s v="Consumer"/>
    <x v="1"/>
    <s v="2024-08"/>
    <n v="5"/>
    <s v="No"/>
    <s v="No"/>
    <n v="5180.13"/>
  </r>
  <r>
    <n v="697"/>
    <x v="148"/>
    <n v="703"/>
    <n v="1"/>
    <s v="Rahul Nair"/>
    <s v="Consumer"/>
    <x v="4"/>
    <s v="2024-08"/>
    <n v="3"/>
    <s v="No"/>
    <s v="No"/>
    <n v="705.26"/>
  </r>
  <r>
    <n v="698"/>
    <x v="149"/>
    <n v="744"/>
    <n v="5"/>
    <s v="Vivaan Kapoor"/>
    <s v="Consumer"/>
    <x v="1"/>
    <s v="2024-08"/>
    <n v="3"/>
    <s v="No"/>
    <s v="No"/>
    <n v="2213.3200000000002"/>
  </r>
  <r>
    <n v="699"/>
    <x v="150"/>
    <n v="46"/>
    <n v="5"/>
    <s v="Sneha Krishnan"/>
    <s v="Consumer"/>
    <x v="1"/>
    <s v="2024-08"/>
    <n v="2"/>
    <s v="No"/>
    <s v="No"/>
    <n v="175.69"/>
  </r>
  <r>
    <n v="700"/>
    <x v="150"/>
    <n v="575"/>
    <n v="1"/>
    <s v="Kavya Iyer"/>
    <s v="Corporate"/>
    <x v="4"/>
    <s v="2024-08"/>
    <n v="3"/>
    <s v="No"/>
    <s v="No"/>
    <n v="2213.3200000000002"/>
  </r>
  <r>
    <n v="701"/>
    <x v="150"/>
    <n v="124"/>
    <n v="5"/>
    <s v="Kavya Chatterjee"/>
    <s v="Consumer"/>
    <x v="1"/>
    <s v="2024-08"/>
    <n v="-45535"/>
    <s v="No"/>
    <s v="Yes"/>
    <n v="3787.31"/>
  </r>
  <r>
    <n v="702"/>
    <x v="150"/>
    <n v="229"/>
    <n v="3"/>
    <s v="Vihaan Rao"/>
    <s v="Corporate"/>
    <x v="0"/>
    <s v="2024-08"/>
    <n v="6"/>
    <s v="No"/>
    <s v="No"/>
    <n v="3264.2200000000003"/>
  </r>
  <r>
    <n v="703"/>
    <x v="150"/>
    <n v="740"/>
    <n v="1"/>
    <s v="Priya Chatterjee"/>
    <s v="Consumer"/>
    <x v="4"/>
    <s v="2024-08"/>
    <n v="2"/>
    <s v="No"/>
    <s v="No"/>
    <n v="95.97"/>
  </r>
  <r>
    <n v="704"/>
    <x v="151"/>
    <n v="489"/>
    <n v="5"/>
    <s v="Aditya Menon"/>
    <s v="Consumer"/>
    <x v="1"/>
    <s v="2024-08"/>
    <n v="-45535"/>
    <s v="No"/>
    <s v="Yes"/>
    <n v="1733.77"/>
  </r>
  <r>
    <n v="705"/>
    <x v="151"/>
    <n v="253"/>
    <n v="5"/>
    <s v="Deepa Reddy"/>
    <s v="Consumer"/>
    <x v="1"/>
    <s v="2024-08"/>
    <n v="2"/>
    <s v="No"/>
    <s v="No"/>
    <n v="617.46"/>
  </r>
  <r>
    <n v="706"/>
    <x v="152"/>
    <n v="174"/>
    <n v="2"/>
    <s v="Pari Pillai"/>
    <s v="SMB"/>
    <x v="2"/>
    <s v="2024-08"/>
    <n v="6"/>
    <s v="No"/>
    <s v="No"/>
    <n v="2553.83"/>
  </r>
  <r>
    <n v="707"/>
    <x v="152"/>
    <n v="426"/>
    <n v="5"/>
    <s v="Lakshmi Reddy"/>
    <s v="Consumer"/>
    <x v="1"/>
    <s v="2024-08"/>
    <n v="2"/>
    <s v="No"/>
    <s v="No"/>
    <n v="175.69"/>
  </r>
  <r>
    <n v="708"/>
    <x v="152"/>
    <n v="97"/>
    <n v="5"/>
    <s v="Ishaan Malhotra"/>
    <s v="Consumer"/>
    <x v="1"/>
    <s v="2024-08"/>
    <n v="6"/>
    <s v="No"/>
    <s v="No"/>
    <n v="3021.65"/>
  </r>
  <r>
    <n v="709"/>
    <x v="152"/>
    <n v="326"/>
    <n v="3"/>
    <s v="Krishna Iyer"/>
    <s v="Consumer"/>
    <x v="0"/>
    <s v="2024-08"/>
    <n v="2"/>
    <s v="No"/>
    <s v="No"/>
    <n v="3021.65"/>
  </r>
  <r>
    <n v="710"/>
    <x v="152"/>
    <n v="776"/>
    <n v="3"/>
    <s v="Saanvi Das"/>
    <s v="SMB"/>
    <x v="0"/>
    <s v="2024-08"/>
    <n v="4"/>
    <s v="No"/>
    <s v="No"/>
    <n v="3021.65"/>
  </r>
  <r>
    <n v="711"/>
    <x v="152"/>
    <n v="312"/>
    <n v="1"/>
    <s v="Manoj Verma"/>
    <s v="Consumer"/>
    <x v="4"/>
    <s v="2024-08"/>
    <n v="5"/>
    <s v="No"/>
    <s v="No"/>
    <n v="3917.42"/>
  </r>
  <r>
    <n v="712"/>
    <x v="152"/>
    <n v="459"/>
    <n v="1"/>
    <s v="Nisha Shetty"/>
    <s v="Consumer"/>
    <x v="4"/>
    <s v="2024-08"/>
    <n v="3"/>
    <s v="No"/>
    <s v="No"/>
    <n v="1361.68"/>
  </r>
  <r>
    <n v="713"/>
    <x v="153"/>
    <n v="853"/>
    <n v="4"/>
    <s v="Meera Verma"/>
    <s v="Consumer"/>
    <x v="3"/>
    <s v="2024-09"/>
    <n v="4"/>
    <s v="No"/>
    <s v="No"/>
    <n v="3822.2"/>
  </r>
  <r>
    <n v="714"/>
    <x v="153"/>
    <n v="304"/>
    <n v="1"/>
    <s v="Pari Joshi"/>
    <s v="Consumer"/>
    <x v="4"/>
    <s v="2024-09"/>
    <n v="3"/>
    <s v="No"/>
    <s v="No"/>
    <n v="1571.08"/>
  </r>
  <r>
    <n v="715"/>
    <x v="153"/>
    <n v="242"/>
    <n v="4"/>
    <s v="Aadhya Bose"/>
    <s v="Consumer"/>
    <x v="3"/>
    <s v="2024-09"/>
    <n v="6"/>
    <s v="No"/>
    <s v="No"/>
    <n v="3021.65"/>
  </r>
  <r>
    <n v="716"/>
    <x v="153"/>
    <n v="362"/>
    <n v="2"/>
    <s v="Suresh Menon"/>
    <s v="SMB"/>
    <x v="2"/>
    <s v="2024-09"/>
    <n v="6"/>
    <s v="No"/>
    <s v="No"/>
    <n v="1322.72"/>
  </r>
  <r>
    <n v="717"/>
    <x v="153"/>
    <n v="333"/>
    <n v="2"/>
    <s v="Kiara Pillai"/>
    <s v="Consumer"/>
    <x v="2"/>
    <s v="2024-09"/>
    <n v="4"/>
    <s v="No"/>
    <s v="No"/>
    <n v="3608.05"/>
  </r>
  <r>
    <n v="718"/>
    <x v="153"/>
    <n v="864"/>
    <n v="5"/>
    <s v="Ishaan Krishnan"/>
    <s v="Consumer"/>
    <x v="1"/>
    <s v="2024-09"/>
    <n v="-45537"/>
    <s v="No"/>
    <s v="Yes"/>
    <n v="2213.3200000000002"/>
  </r>
  <r>
    <n v="719"/>
    <x v="153"/>
    <n v="11"/>
    <n v="4"/>
    <s v="Deepa Mehta"/>
    <s v="Corporate"/>
    <x v="3"/>
    <s v="2024-09"/>
    <n v="-45537"/>
    <s v="No"/>
    <s v="Yes"/>
    <n v="2755.25"/>
  </r>
  <r>
    <n v="720"/>
    <x v="153"/>
    <n v="135"/>
    <n v="4"/>
    <s v="Amit Singh"/>
    <s v="Consumer"/>
    <x v="3"/>
    <s v="2024-09"/>
    <n v="3"/>
    <s v="No"/>
    <s v="No"/>
    <n v="2577.46"/>
  </r>
  <r>
    <n v="721"/>
    <x v="153"/>
    <n v="703"/>
    <n v="1"/>
    <s v="Rahul Nair"/>
    <s v="Consumer"/>
    <x v="4"/>
    <s v="2024-09"/>
    <n v="11"/>
    <s v="Yes"/>
    <s v="No"/>
    <n v="798.62"/>
  </r>
  <r>
    <n v="722"/>
    <x v="154"/>
    <n v="3"/>
    <n v="1"/>
    <s v="Deepa Malhotra"/>
    <s v="Consumer"/>
    <x v="4"/>
    <s v="2024-09"/>
    <n v="2"/>
    <s v="No"/>
    <s v="No"/>
    <n v="2213.3200000000002"/>
  </r>
  <r>
    <n v="723"/>
    <x v="154"/>
    <n v="381"/>
    <n v="5"/>
    <s v="Karthik Reddy"/>
    <s v="SMB"/>
    <x v="1"/>
    <s v="2024-09"/>
    <n v="2"/>
    <s v="No"/>
    <s v="No"/>
    <n v="552.17999999999995"/>
  </r>
  <r>
    <n v="724"/>
    <x v="154"/>
    <n v="623"/>
    <n v="3"/>
    <s v="Aarav Menon"/>
    <s v="Consumer"/>
    <x v="0"/>
    <s v="2024-09"/>
    <n v="3"/>
    <s v="No"/>
    <s v="No"/>
    <n v="705.26"/>
  </r>
  <r>
    <n v="725"/>
    <x v="155"/>
    <n v="55"/>
    <n v="4"/>
    <s v="Nisha Krishnan"/>
    <s v="Consumer"/>
    <x v="3"/>
    <s v="2024-09"/>
    <n v="3"/>
    <s v="No"/>
    <s v="No"/>
    <n v="579.36"/>
  </r>
  <r>
    <n v="726"/>
    <x v="155"/>
    <n v="260"/>
    <n v="3"/>
    <s v="Lakshmi Shetty"/>
    <s v="Consumer"/>
    <x v="0"/>
    <s v="2024-09"/>
    <n v="6"/>
    <s v="No"/>
    <s v="No"/>
    <n v="95.97"/>
  </r>
  <r>
    <n v="727"/>
    <x v="155"/>
    <n v="242"/>
    <n v="4"/>
    <s v="Aadhya Bose"/>
    <s v="Consumer"/>
    <x v="3"/>
    <s v="2024-09"/>
    <n v="2"/>
    <s v="No"/>
    <s v="No"/>
    <n v="3267.93"/>
  </r>
  <r>
    <n v="728"/>
    <x v="155"/>
    <n v="454"/>
    <n v="2"/>
    <s v="Pari Menon"/>
    <s v="Consumer"/>
    <x v="2"/>
    <s v="2024-09"/>
    <n v="3"/>
    <s v="No"/>
    <s v="No"/>
    <n v="2841.32"/>
  </r>
  <r>
    <n v="729"/>
    <x v="155"/>
    <n v="565"/>
    <n v="1"/>
    <s v="Anika Das"/>
    <s v="SMB"/>
    <x v="4"/>
    <s v="2024-09"/>
    <n v="5"/>
    <s v="No"/>
    <s v="No"/>
    <n v="1796.9699999999998"/>
  </r>
  <r>
    <n v="730"/>
    <x v="155"/>
    <n v="677"/>
    <n v="3"/>
    <s v="Karthik Patel"/>
    <s v="SMB"/>
    <x v="0"/>
    <s v="2024-09"/>
    <n v="4"/>
    <s v="No"/>
    <s v="No"/>
    <n v="519.71"/>
  </r>
  <r>
    <n v="731"/>
    <x v="155"/>
    <n v="87"/>
    <n v="1"/>
    <s v="Ishaan Menon"/>
    <s v="Consumer"/>
    <x v="4"/>
    <s v="2024-09"/>
    <n v="3"/>
    <s v="No"/>
    <s v="No"/>
    <n v="266.88"/>
  </r>
  <r>
    <n v="732"/>
    <x v="155"/>
    <n v="219"/>
    <n v="4"/>
    <s v="Vikram Mehta"/>
    <s v="Corporate"/>
    <x v="3"/>
    <s v="2024-09"/>
    <n v="4"/>
    <s v="No"/>
    <s v="No"/>
    <n v="2455.42"/>
  </r>
  <r>
    <n v="733"/>
    <x v="155"/>
    <n v="674"/>
    <n v="1"/>
    <s v="Riya Patel"/>
    <s v="Consumer"/>
    <x v="4"/>
    <s v="2024-09"/>
    <n v="4"/>
    <s v="No"/>
    <s v="No"/>
    <n v="2022.15"/>
  </r>
  <r>
    <n v="734"/>
    <x v="155"/>
    <n v="793"/>
    <n v="1"/>
    <s v="Ravi Reddy"/>
    <s v="Consumer"/>
    <x v="4"/>
    <s v="2024-09"/>
    <n v="-45539"/>
    <s v="No"/>
    <s v="Yes"/>
    <n v="324.72000000000003"/>
  </r>
  <r>
    <n v="735"/>
    <x v="156"/>
    <n v="267"/>
    <n v="3"/>
    <s v="Ishaan Verma"/>
    <s v="Consumer"/>
    <x v="0"/>
    <s v="2024-09"/>
    <n v="4"/>
    <s v="No"/>
    <s v="No"/>
    <n v="175.69"/>
  </r>
  <r>
    <n v="736"/>
    <x v="156"/>
    <n v="56"/>
    <n v="2"/>
    <s v="Aadhya Bose"/>
    <s v="Consumer"/>
    <x v="2"/>
    <s v="2024-09"/>
    <n v="6"/>
    <s v="No"/>
    <s v="No"/>
    <n v="2551.71"/>
  </r>
  <r>
    <n v="737"/>
    <x v="156"/>
    <n v="123"/>
    <n v="5"/>
    <s v="Nisha Shetty"/>
    <s v="Consumer"/>
    <x v="1"/>
    <s v="2024-09"/>
    <n v="2"/>
    <s v="No"/>
    <s v="No"/>
    <n v="777.04"/>
  </r>
  <r>
    <n v="738"/>
    <x v="156"/>
    <n v="710"/>
    <n v="5"/>
    <s v="Anika Menon"/>
    <s v="SMB"/>
    <x v="1"/>
    <s v="2024-09"/>
    <n v="8"/>
    <s v="Yes"/>
    <s v="No"/>
    <n v="896.52"/>
  </r>
  <r>
    <n v="739"/>
    <x v="156"/>
    <n v="120"/>
    <n v="1"/>
    <s v="Ayaan Iyer"/>
    <s v="Consumer"/>
    <x v="4"/>
    <s v="2024-09"/>
    <n v="6"/>
    <s v="No"/>
    <s v="No"/>
    <n v="3021.65"/>
  </r>
  <r>
    <n v="740"/>
    <x v="157"/>
    <n v="191"/>
    <n v="1"/>
    <s v="Priya Iyer"/>
    <s v="SMB"/>
    <x v="4"/>
    <s v="2024-09"/>
    <n v="2"/>
    <s v="No"/>
    <s v="No"/>
    <n v="2213.3200000000002"/>
  </r>
  <r>
    <n v="741"/>
    <x v="157"/>
    <n v="174"/>
    <n v="2"/>
    <s v="Pari Pillai"/>
    <s v="SMB"/>
    <x v="2"/>
    <s v="2024-09"/>
    <n v="-45542"/>
    <s v="No"/>
    <s v="Yes"/>
    <n v="2213.3200000000002"/>
  </r>
  <r>
    <n v="742"/>
    <x v="157"/>
    <n v="360"/>
    <n v="2"/>
    <s v="Manoj Reddy"/>
    <s v="Consumer"/>
    <x v="2"/>
    <s v="2024-09"/>
    <n v="12"/>
    <s v="Yes"/>
    <s v="No"/>
    <n v="772.88"/>
  </r>
  <r>
    <n v="743"/>
    <x v="157"/>
    <n v="579"/>
    <n v="4"/>
    <s v="Aadhya Malhotra"/>
    <s v="SMB"/>
    <x v="3"/>
    <s v="2024-09"/>
    <n v="5"/>
    <s v="No"/>
    <s v="No"/>
    <n v="3021.65"/>
  </r>
  <r>
    <n v="744"/>
    <x v="157"/>
    <n v="123"/>
    <n v="5"/>
    <s v="Nisha Shetty"/>
    <s v="Consumer"/>
    <x v="1"/>
    <s v="2024-09"/>
    <n v="-45541"/>
    <s v="No"/>
    <s v="Yes"/>
    <n v="5920.05"/>
  </r>
  <r>
    <n v="745"/>
    <x v="158"/>
    <n v="418"/>
    <n v="1"/>
    <s v="Priya Menon"/>
    <s v="Consumer"/>
    <x v="4"/>
    <s v="2024-09"/>
    <n v="6"/>
    <s v="No"/>
    <s v="No"/>
    <n v="184.26"/>
  </r>
  <r>
    <n v="746"/>
    <x v="158"/>
    <n v="838"/>
    <n v="2"/>
    <s v="Pooja Bose"/>
    <s v="SMB"/>
    <x v="2"/>
    <s v="2024-09"/>
    <n v="3"/>
    <s v="No"/>
    <s v="No"/>
    <n v="4199.07"/>
  </r>
  <r>
    <n v="747"/>
    <x v="158"/>
    <n v="437"/>
    <n v="5"/>
    <s v="Neha Kapoor"/>
    <s v="Consumer"/>
    <x v="1"/>
    <s v="2024-09"/>
    <n v="12"/>
    <s v="Yes"/>
    <s v="No"/>
    <n v="3197.34"/>
  </r>
  <r>
    <n v="748"/>
    <x v="158"/>
    <n v="434"/>
    <n v="1"/>
    <s v="Arjun Mehta"/>
    <s v="SMB"/>
    <x v="4"/>
    <s v="2024-09"/>
    <n v="-45543"/>
    <s v="No"/>
    <s v="Yes"/>
    <n v="4016.35"/>
  </r>
  <r>
    <n v="749"/>
    <x v="158"/>
    <n v="657"/>
    <n v="4"/>
    <s v="Ananya Joshi"/>
    <s v="Consumer"/>
    <x v="3"/>
    <s v="2024-09"/>
    <n v="11"/>
    <s v="Yes"/>
    <s v="No"/>
    <n v="780.26"/>
  </r>
  <r>
    <n v="750"/>
    <x v="159"/>
    <n v="496"/>
    <n v="1"/>
    <s v="Reyansh Malhotra"/>
    <s v="Consumer"/>
    <x v="4"/>
    <s v="2024-09"/>
    <n v="6"/>
    <s v="No"/>
    <s v="No"/>
    <n v="184.26"/>
  </r>
  <r>
    <n v="751"/>
    <x v="159"/>
    <n v="387"/>
    <n v="1"/>
    <s v="Sanjay Shetty"/>
    <s v="SMB"/>
    <x v="4"/>
    <s v="2024-09"/>
    <n v="2"/>
    <s v="No"/>
    <s v="No"/>
    <n v="708.23"/>
  </r>
  <r>
    <n v="752"/>
    <x v="159"/>
    <n v="758"/>
    <n v="5"/>
    <s v="Neha Verma"/>
    <s v="Consumer"/>
    <x v="1"/>
    <s v="2024-09"/>
    <n v="2"/>
    <s v="No"/>
    <s v="No"/>
    <n v="3197.34"/>
  </r>
  <r>
    <n v="753"/>
    <x v="159"/>
    <n v="124"/>
    <n v="5"/>
    <s v="Kavya Chatterjee"/>
    <s v="Consumer"/>
    <x v="1"/>
    <s v="2024-09"/>
    <n v="2"/>
    <s v="No"/>
    <s v="No"/>
    <n v="3277.9"/>
  </r>
  <r>
    <n v="754"/>
    <x v="159"/>
    <n v="185"/>
    <n v="2"/>
    <s v="Kavya Verma"/>
    <s v="Consumer"/>
    <x v="2"/>
    <s v="2024-09"/>
    <n v="6"/>
    <s v="No"/>
    <s v="No"/>
    <n v="3092.84"/>
  </r>
  <r>
    <n v="755"/>
    <x v="160"/>
    <n v="890"/>
    <n v="3"/>
    <s v="Ishaan Rao"/>
    <s v="Corporate"/>
    <x v="0"/>
    <s v="2024-09"/>
    <n v="5"/>
    <s v="No"/>
    <s v="No"/>
    <n v="2490.89"/>
  </r>
  <r>
    <n v="756"/>
    <x v="160"/>
    <n v="234"/>
    <n v="3"/>
    <s v="Nisha Singh"/>
    <s v="Consumer"/>
    <x v="0"/>
    <s v="2024-09"/>
    <n v="5"/>
    <s v="No"/>
    <s v="No"/>
    <n v="3021.65"/>
  </r>
  <r>
    <n v="757"/>
    <x v="160"/>
    <n v="73"/>
    <n v="4"/>
    <s v="Manoj Malhotra"/>
    <s v="Consumer"/>
    <x v="3"/>
    <s v="2024-09"/>
    <n v="4"/>
    <s v="No"/>
    <s v="No"/>
    <n v="705.26"/>
  </r>
  <r>
    <n v="758"/>
    <x v="160"/>
    <n v="151"/>
    <n v="2"/>
    <s v="Ayaan Chatterjee"/>
    <s v="SMB"/>
    <x v="2"/>
    <s v="2024-09"/>
    <n v="10"/>
    <s v="Yes"/>
    <s v="No"/>
    <n v="4242.91"/>
  </r>
  <r>
    <n v="759"/>
    <x v="160"/>
    <n v="853"/>
    <n v="4"/>
    <s v="Meera Verma"/>
    <s v="Consumer"/>
    <x v="3"/>
    <s v="2024-09"/>
    <n v="3"/>
    <s v="No"/>
    <s v="No"/>
    <n v="777.04"/>
  </r>
  <r>
    <n v="760"/>
    <x v="160"/>
    <n v="168"/>
    <n v="3"/>
    <s v="Aditya Shetty"/>
    <s v="Consumer"/>
    <x v="0"/>
    <s v="2024-09"/>
    <n v="6"/>
    <s v="No"/>
    <s v="No"/>
    <n v="3929.0600000000004"/>
  </r>
  <r>
    <n v="761"/>
    <x v="161"/>
    <n v="472"/>
    <n v="3"/>
    <s v="Rahul Chatterjee"/>
    <s v="Consumer"/>
    <x v="0"/>
    <s v="2024-09"/>
    <n v="6"/>
    <s v="No"/>
    <s v="No"/>
    <n v="175.69"/>
  </r>
  <r>
    <n v="762"/>
    <x v="161"/>
    <n v="658"/>
    <n v="2"/>
    <s v="Vivaan Kapoor"/>
    <s v="Corporate"/>
    <x v="2"/>
    <s v="2024-09"/>
    <n v="2"/>
    <s v="No"/>
    <s v="No"/>
    <n v="3334.3"/>
  </r>
  <r>
    <n v="763"/>
    <x v="161"/>
    <n v="24"/>
    <n v="2"/>
    <s v="Arjun Menon"/>
    <s v="Consumer"/>
    <x v="2"/>
    <s v="2024-09"/>
    <n v="2"/>
    <s v="No"/>
    <s v="No"/>
    <n v="3819.8500000000004"/>
  </r>
  <r>
    <n v="764"/>
    <x v="161"/>
    <n v="242"/>
    <n v="4"/>
    <s v="Aadhya Bose"/>
    <s v="Consumer"/>
    <x v="3"/>
    <s v="2024-09"/>
    <n v="4"/>
    <s v="No"/>
    <s v="No"/>
    <n v="1602.81"/>
  </r>
  <r>
    <n v="765"/>
    <x v="162"/>
    <n v="658"/>
    <n v="2"/>
    <s v="Vivaan Kapoor"/>
    <s v="Corporate"/>
    <x v="2"/>
    <s v="2024-09"/>
    <n v="-45545"/>
    <s v="No"/>
    <s v="Yes"/>
    <n v="95.97"/>
  </r>
  <r>
    <n v="766"/>
    <x v="162"/>
    <n v="239"/>
    <n v="2"/>
    <s v="Nisha Iyer"/>
    <s v="SMB"/>
    <x v="2"/>
    <s v="2024-09"/>
    <n v="4"/>
    <s v="No"/>
    <s v="No"/>
    <n v="2358.75"/>
  </r>
  <r>
    <n v="767"/>
    <x v="162"/>
    <n v="294"/>
    <n v="2"/>
    <s v="Vihaan Kapoor"/>
    <s v="Consumer"/>
    <x v="2"/>
    <s v="2024-09"/>
    <n v="5"/>
    <s v="No"/>
    <s v="No"/>
    <n v="1040.77"/>
  </r>
  <r>
    <n v="768"/>
    <x v="162"/>
    <n v="501"/>
    <n v="1"/>
    <s v="Ravi Rao"/>
    <s v="SMB"/>
    <x v="4"/>
    <s v="2024-09"/>
    <n v="-45547"/>
    <s v="No"/>
    <s v="Yes"/>
    <n v="2918.58"/>
  </r>
  <r>
    <n v="769"/>
    <x v="162"/>
    <n v="721"/>
    <n v="1"/>
    <s v="Divya Chatterjee"/>
    <s v="SMB"/>
    <x v="4"/>
    <s v="2024-09"/>
    <n v="2"/>
    <s v="No"/>
    <s v="No"/>
    <n v="650.52"/>
  </r>
  <r>
    <n v="770"/>
    <x v="162"/>
    <n v="259"/>
    <n v="5"/>
    <s v="Rahul Chatterjee"/>
    <s v="SMB"/>
    <x v="1"/>
    <s v="2024-09"/>
    <n v="12"/>
    <s v="Yes"/>
    <s v="No"/>
    <n v="95.97"/>
  </r>
  <r>
    <n v="771"/>
    <x v="162"/>
    <n v="151"/>
    <n v="2"/>
    <s v="Ayaan Chatterjee"/>
    <s v="SMB"/>
    <x v="2"/>
    <s v="2024-09"/>
    <n v="6"/>
    <s v="No"/>
    <s v="No"/>
    <n v="3021.65"/>
  </r>
  <r>
    <n v="772"/>
    <x v="162"/>
    <n v="25"/>
    <n v="5"/>
    <s v="Meera Rao"/>
    <s v="Corporate"/>
    <x v="1"/>
    <s v="2024-09"/>
    <n v="3"/>
    <s v="No"/>
    <s v="No"/>
    <n v="1479.5"/>
  </r>
  <r>
    <n v="773"/>
    <x v="163"/>
    <n v="239"/>
    <n v="2"/>
    <s v="Nisha Iyer"/>
    <s v="SMB"/>
    <x v="2"/>
    <s v="2024-09"/>
    <n v="-45547"/>
    <s v="No"/>
    <s v="Yes"/>
    <n v="1296.42"/>
  </r>
  <r>
    <n v="774"/>
    <x v="163"/>
    <n v="598"/>
    <n v="5"/>
    <s v="Sai Menon"/>
    <s v="Consumer"/>
    <x v="1"/>
    <s v="2024-09"/>
    <n v="6"/>
    <s v="No"/>
    <s v="No"/>
    <n v="1752.02"/>
  </r>
  <r>
    <n v="775"/>
    <x v="163"/>
    <n v="825"/>
    <n v="4"/>
    <s v="Riya Bose"/>
    <s v="Consumer"/>
    <x v="3"/>
    <s v="2024-09"/>
    <n v="4"/>
    <s v="No"/>
    <s v="No"/>
    <n v="3267.93"/>
  </r>
  <r>
    <n v="776"/>
    <x v="163"/>
    <n v="447"/>
    <n v="5"/>
    <s v="Sanjay Rao"/>
    <s v="Consumer"/>
    <x v="1"/>
    <s v="2024-09"/>
    <n v="4"/>
    <s v="No"/>
    <s v="No"/>
    <n v="3011.5200000000004"/>
  </r>
  <r>
    <n v="777"/>
    <x v="164"/>
    <n v="129"/>
    <n v="3"/>
    <s v="Kiara Verma"/>
    <s v="Consumer"/>
    <x v="0"/>
    <s v="2024-09"/>
    <n v="5"/>
    <s v="No"/>
    <s v="No"/>
    <n v="519.71"/>
  </r>
  <r>
    <n v="778"/>
    <x v="164"/>
    <n v="564"/>
    <n v="1"/>
    <s v="Pari Rao"/>
    <s v="SMB"/>
    <x v="4"/>
    <s v="2024-09"/>
    <n v="4"/>
    <s v="No"/>
    <s v="No"/>
    <n v="7432.0500000000011"/>
  </r>
  <r>
    <n v="779"/>
    <x v="164"/>
    <n v="87"/>
    <n v="1"/>
    <s v="Ishaan Menon"/>
    <s v="Consumer"/>
    <x v="4"/>
    <s v="2024-09"/>
    <n v="6"/>
    <s v="No"/>
    <s v="No"/>
    <n v="184.26"/>
  </r>
  <r>
    <n v="780"/>
    <x v="164"/>
    <n v="117"/>
    <n v="4"/>
    <s v="Kiara Nair"/>
    <s v="Corporate"/>
    <x v="3"/>
    <s v="2024-09"/>
    <n v="5"/>
    <s v="No"/>
    <s v="No"/>
    <n v="1752.02"/>
  </r>
  <r>
    <n v="781"/>
    <x v="164"/>
    <n v="123"/>
    <n v="5"/>
    <s v="Nisha Shetty"/>
    <s v="Consumer"/>
    <x v="1"/>
    <s v="2024-09"/>
    <n v="6"/>
    <s v="No"/>
    <s v="No"/>
    <n v="1527.62"/>
  </r>
  <r>
    <n v="782"/>
    <x v="165"/>
    <n v="836"/>
    <n v="4"/>
    <s v="Vikram Bose"/>
    <s v="Consumer"/>
    <x v="3"/>
    <s v="2024-09"/>
    <n v="3"/>
    <s v="No"/>
    <s v="No"/>
    <n v="175.69"/>
  </r>
  <r>
    <n v="783"/>
    <x v="165"/>
    <n v="564"/>
    <n v="1"/>
    <s v="Pari Rao"/>
    <s v="SMB"/>
    <x v="4"/>
    <s v="2024-09"/>
    <n v="2"/>
    <s v="No"/>
    <s v="No"/>
    <n v="519.71"/>
  </r>
  <r>
    <n v="784"/>
    <x v="165"/>
    <n v="8"/>
    <n v="4"/>
    <s v="Sai Menon"/>
    <s v="Consumer"/>
    <x v="3"/>
    <s v="2024-09"/>
    <n v="4"/>
    <s v="No"/>
    <s v="No"/>
    <n v="705.26"/>
  </r>
  <r>
    <n v="785"/>
    <x v="165"/>
    <n v="840"/>
    <n v="3"/>
    <s v="Neha Shetty"/>
    <s v="Corporate"/>
    <x v="0"/>
    <s v="2024-09"/>
    <n v="2"/>
    <s v="No"/>
    <s v="No"/>
    <n v="2214.73"/>
  </r>
  <r>
    <n v="786"/>
    <x v="165"/>
    <n v="333"/>
    <n v="2"/>
    <s v="Kiara Pillai"/>
    <s v="Consumer"/>
    <x v="2"/>
    <s v="2024-09"/>
    <n v="7"/>
    <s v="Yes"/>
    <s v="No"/>
    <n v="3049.0099999999998"/>
  </r>
  <r>
    <n v="787"/>
    <x v="166"/>
    <n v="151"/>
    <n v="2"/>
    <s v="Ayaan Chatterjee"/>
    <s v="SMB"/>
    <x v="2"/>
    <s v="2024-09"/>
    <n v="3"/>
    <s v="No"/>
    <s v="No"/>
    <n v="351.29"/>
  </r>
  <r>
    <n v="788"/>
    <x v="166"/>
    <n v="605"/>
    <n v="1"/>
    <s v="Diya Pillai"/>
    <s v="SMB"/>
    <x v="4"/>
    <s v="2024-09"/>
    <n v="2"/>
    <s v="No"/>
    <s v="No"/>
    <n v="3703.86"/>
  </r>
  <r>
    <n v="789"/>
    <x v="166"/>
    <n v="454"/>
    <n v="2"/>
    <s v="Pari Menon"/>
    <s v="Consumer"/>
    <x v="2"/>
    <s v="2024-09"/>
    <n v="8"/>
    <s v="Yes"/>
    <s v="No"/>
    <n v="3781.76"/>
  </r>
  <r>
    <n v="790"/>
    <x v="166"/>
    <n v="570"/>
    <n v="3"/>
    <s v="Rohan Rao"/>
    <s v="Consumer"/>
    <x v="0"/>
    <s v="2024-09"/>
    <n v="5"/>
    <s v="No"/>
    <s v="No"/>
    <n v="1672.88"/>
  </r>
  <r>
    <n v="791"/>
    <x v="166"/>
    <n v="386"/>
    <n v="2"/>
    <s v="Suresh Nair"/>
    <s v="Consumer"/>
    <x v="2"/>
    <s v="2024-09"/>
    <n v="3"/>
    <s v="No"/>
    <s v="No"/>
    <n v="3488.53"/>
  </r>
  <r>
    <n v="792"/>
    <x v="166"/>
    <n v="197"/>
    <n v="2"/>
    <s v="Riya Pillai"/>
    <s v="Consumer"/>
    <x v="2"/>
    <s v="2024-09"/>
    <n v="-45549"/>
    <s v="No"/>
    <s v="Yes"/>
    <n v="184.26"/>
  </r>
  <r>
    <n v="793"/>
    <x v="167"/>
    <n v="4"/>
    <n v="3"/>
    <s v="Reyansh Verma"/>
    <s v="Consumer"/>
    <x v="0"/>
    <s v="2024-09"/>
    <n v="3"/>
    <s v="No"/>
    <s v="No"/>
    <n v="1480.0500000000002"/>
  </r>
  <r>
    <n v="794"/>
    <x v="167"/>
    <n v="591"/>
    <n v="3"/>
    <s v="Reyansh Reddy"/>
    <s v="Consumer"/>
    <x v="0"/>
    <s v="2024-09"/>
    <n v="5"/>
    <s v="No"/>
    <s v="No"/>
    <n v="540.32000000000005"/>
  </r>
  <r>
    <n v="795"/>
    <x v="167"/>
    <n v="432"/>
    <n v="1"/>
    <s v="Vivaan Kapoor"/>
    <s v="Consumer"/>
    <x v="4"/>
    <s v="2024-09"/>
    <n v="3"/>
    <s v="No"/>
    <s v="No"/>
    <n v="125.34"/>
  </r>
  <r>
    <n v="796"/>
    <x v="167"/>
    <n v="372"/>
    <n v="5"/>
    <s v="Arun Singh"/>
    <s v="SMB"/>
    <x v="1"/>
    <s v="2024-09"/>
    <n v="6"/>
    <s v="Yes"/>
    <s v="No"/>
    <n v="4325.46"/>
  </r>
  <r>
    <n v="797"/>
    <x v="167"/>
    <n v="563"/>
    <n v="4"/>
    <s v="Aditya Chatterjee"/>
    <s v="Consumer"/>
    <x v="3"/>
    <s v="2024-09"/>
    <n v="6"/>
    <s v="No"/>
    <s v="No"/>
    <n v="242.57"/>
  </r>
  <r>
    <n v="798"/>
    <x v="167"/>
    <n v="439"/>
    <n v="2"/>
    <s v="Divya Nair"/>
    <s v="Corporate"/>
    <x v="2"/>
    <s v="2024-09"/>
    <n v="3"/>
    <s v="No"/>
    <s v="No"/>
    <n v="1073.67"/>
  </r>
  <r>
    <n v="799"/>
    <x v="167"/>
    <n v="826"/>
    <n v="4"/>
    <s v="Priya Verma"/>
    <s v="SMB"/>
    <x v="3"/>
    <s v="2024-09"/>
    <n v="4"/>
    <s v="No"/>
    <s v="No"/>
    <n v="508.8"/>
  </r>
  <r>
    <n v="800"/>
    <x v="168"/>
    <n v="654"/>
    <n v="1"/>
    <s v="Vikram Singh"/>
    <s v="SMB"/>
    <x v="4"/>
    <s v="2024-09"/>
    <n v="5"/>
    <s v="No"/>
    <s v="No"/>
    <n v="1072.17"/>
  </r>
  <r>
    <n v="801"/>
    <x v="168"/>
    <n v="837"/>
    <n v="4"/>
    <s v="Divya Verma"/>
    <s v="Consumer"/>
    <x v="3"/>
    <s v="2024-09"/>
    <n v="2"/>
    <s v="No"/>
    <s v="No"/>
    <n v="829.93"/>
  </r>
  <r>
    <n v="802"/>
    <x v="168"/>
    <n v="210"/>
    <n v="2"/>
    <s v="Vivaan Nair"/>
    <s v="Consumer"/>
    <x v="2"/>
    <s v="2024-09"/>
    <n v="4"/>
    <s v="No"/>
    <s v="No"/>
    <n v="2213.3200000000002"/>
  </r>
  <r>
    <n v="803"/>
    <x v="168"/>
    <n v="565"/>
    <n v="1"/>
    <s v="Anika Das"/>
    <s v="SMB"/>
    <x v="4"/>
    <s v="2024-09"/>
    <n v="5"/>
    <s v="No"/>
    <s v="No"/>
    <n v="540.32000000000005"/>
  </r>
  <r>
    <n v="804"/>
    <x v="168"/>
    <n v="824"/>
    <n v="5"/>
    <s v="Arun Sharma"/>
    <s v="SMB"/>
    <x v="1"/>
    <s v="2024-09"/>
    <n v="3"/>
    <s v="No"/>
    <s v="No"/>
    <n v="1537.15"/>
  </r>
  <r>
    <n v="805"/>
    <x v="168"/>
    <n v="688"/>
    <n v="3"/>
    <s v="Karthik Iyer"/>
    <s v="Consumer"/>
    <x v="0"/>
    <s v="2024-09"/>
    <n v="4"/>
    <s v="No"/>
    <s v="No"/>
    <n v="622.70000000000005"/>
  </r>
  <r>
    <n v="806"/>
    <x v="168"/>
    <n v="333"/>
    <n v="2"/>
    <s v="Kiara Pillai"/>
    <s v="Consumer"/>
    <x v="2"/>
    <s v="2024-09"/>
    <n v="4"/>
    <s v="No"/>
    <s v="No"/>
    <n v="1752.02"/>
  </r>
  <r>
    <n v="807"/>
    <x v="169"/>
    <n v="661"/>
    <n v="5"/>
    <s v="Kiara Pillai"/>
    <s v="Consumer"/>
    <x v="1"/>
    <s v="2024-09"/>
    <n v="3"/>
    <s v="No"/>
    <s v="No"/>
    <n v="4576.45"/>
  </r>
  <r>
    <n v="808"/>
    <x v="169"/>
    <n v="527"/>
    <n v="5"/>
    <s v="Aditya Das"/>
    <s v="Corporate"/>
    <x v="1"/>
    <s v="2024-09"/>
    <n v="5"/>
    <s v="No"/>
    <s v="No"/>
    <n v="4318.07"/>
  </r>
  <r>
    <n v="809"/>
    <x v="169"/>
    <n v="251"/>
    <n v="1"/>
    <s v="Suresh Rao"/>
    <s v="Consumer"/>
    <x v="4"/>
    <s v="2024-09"/>
    <n v="2"/>
    <s v="No"/>
    <s v="No"/>
    <n v="3253.52"/>
  </r>
  <r>
    <n v="810"/>
    <x v="170"/>
    <n v="659"/>
    <n v="4"/>
    <s v="Aadhya Patel"/>
    <s v="Consumer"/>
    <x v="3"/>
    <s v="2024-09"/>
    <n v="6"/>
    <s v="No"/>
    <s v="No"/>
    <n v="3003.3599999999997"/>
  </r>
  <r>
    <n v="811"/>
    <x v="170"/>
    <n v="88"/>
    <n v="3"/>
    <s v="Aadhya Chatterjee"/>
    <s v="Corporate"/>
    <x v="0"/>
    <s v="2024-09"/>
    <n v="2"/>
    <s v="No"/>
    <s v="No"/>
    <n v="519.71"/>
  </r>
  <r>
    <n v="812"/>
    <x v="171"/>
    <n v="87"/>
    <n v="1"/>
    <s v="Ishaan Menon"/>
    <s v="Consumer"/>
    <x v="4"/>
    <s v="2024-09"/>
    <n v="-45555"/>
    <s v="No"/>
    <s v="Yes"/>
    <n v="2678.5299999999997"/>
  </r>
  <r>
    <n v="813"/>
    <x v="171"/>
    <n v="176"/>
    <n v="4"/>
    <s v="Kiara Mehta"/>
    <s v="Consumer"/>
    <x v="3"/>
    <s v="2024-09"/>
    <n v="6"/>
    <s v="Yes"/>
    <s v="No"/>
    <n v="2243.21"/>
  </r>
  <r>
    <n v="814"/>
    <x v="171"/>
    <n v="136"/>
    <n v="4"/>
    <s v="Sai Shetty"/>
    <s v="Consumer"/>
    <x v="3"/>
    <s v="2024-09"/>
    <n v="2"/>
    <s v="No"/>
    <s v="No"/>
    <n v="266.88"/>
  </r>
  <r>
    <n v="815"/>
    <x v="171"/>
    <n v="788"/>
    <n v="1"/>
    <s v="Reyansh Sharma"/>
    <s v="Consumer"/>
    <x v="4"/>
    <s v="2024-09"/>
    <n v="6"/>
    <s v="No"/>
    <s v="No"/>
    <n v="552.17999999999995"/>
  </r>
  <r>
    <n v="816"/>
    <x v="171"/>
    <n v="207"/>
    <n v="2"/>
    <s v="Vikram Gupta"/>
    <s v="SMB"/>
    <x v="2"/>
    <s v="2024-09"/>
    <n v="2"/>
    <s v="No"/>
    <s v="No"/>
    <n v="175.69"/>
  </r>
  <r>
    <n v="817"/>
    <x v="172"/>
    <n v="878"/>
    <n v="2"/>
    <s v="Meera Sharma"/>
    <s v="Corporate"/>
    <x v="2"/>
    <s v="2024-09"/>
    <n v="4"/>
    <s v="No"/>
    <s v="No"/>
    <n v="3672.15"/>
  </r>
  <r>
    <n v="818"/>
    <x v="172"/>
    <n v="41"/>
    <n v="2"/>
    <s v="Riya Menon"/>
    <s v="Consumer"/>
    <x v="2"/>
    <s v="2024-09"/>
    <n v="2"/>
    <s v="No"/>
    <s v="No"/>
    <n v="2213.3200000000002"/>
  </r>
  <r>
    <n v="819"/>
    <x v="172"/>
    <n v="71"/>
    <n v="2"/>
    <s v="Ishaan Menon"/>
    <s v="Consumer"/>
    <x v="2"/>
    <s v="2024-09"/>
    <n v="3"/>
    <s v="No"/>
    <s v="No"/>
    <n v="3021.65"/>
  </r>
  <r>
    <n v="820"/>
    <x v="172"/>
    <n v="365"/>
    <n v="5"/>
    <s v="Vivaan Iyer"/>
    <s v="SMB"/>
    <x v="1"/>
    <s v="2024-09"/>
    <n v="10"/>
    <s v="Yes"/>
    <s v="No"/>
    <n v="2921.8799999999997"/>
  </r>
  <r>
    <n v="821"/>
    <x v="172"/>
    <n v="565"/>
    <n v="1"/>
    <s v="Anika Das"/>
    <s v="SMB"/>
    <x v="4"/>
    <s v="2024-09"/>
    <n v="11"/>
    <s v="Yes"/>
    <s v="No"/>
    <n v="6209.5499999999993"/>
  </r>
  <r>
    <n v="822"/>
    <x v="173"/>
    <n v="574"/>
    <n v="4"/>
    <s v="Ishaan Joshi"/>
    <s v="Corporate"/>
    <x v="3"/>
    <s v="2024-09"/>
    <n v="12"/>
    <s v="Yes"/>
    <s v="No"/>
    <n v="1847.99"/>
  </r>
  <r>
    <n v="823"/>
    <x v="173"/>
    <n v="103"/>
    <n v="3"/>
    <s v="Rahul Gupta"/>
    <s v="Consumer"/>
    <x v="0"/>
    <s v="2024-09"/>
    <n v="-45558"/>
    <s v="No"/>
    <s v="Yes"/>
    <n v="145.43"/>
  </r>
  <r>
    <n v="824"/>
    <x v="173"/>
    <n v="469"/>
    <n v="3"/>
    <s v="Suresh Rao"/>
    <s v="Consumer"/>
    <x v="0"/>
    <s v="2024-09"/>
    <n v="5"/>
    <s v="No"/>
    <s v="No"/>
    <n v="760.11"/>
  </r>
  <r>
    <n v="825"/>
    <x v="174"/>
    <n v="167"/>
    <n v="4"/>
    <s v="Meera Kapoor"/>
    <s v="SMB"/>
    <x v="3"/>
    <s v="2024-09"/>
    <n v="4"/>
    <s v="No"/>
    <s v="No"/>
    <n v="2129.88"/>
  </r>
  <r>
    <n v="826"/>
    <x v="174"/>
    <n v="218"/>
    <n v="5"/>
    <s v="Ishaan Iyer"/>
    <s v="Consumer"/>
    <x v="1"/>
    <s v="2024-09"/>
    <n v="5"/>
    <s v="No"/>
    <s v="No"/>
    <n v="2490.89"/>
  </r>
  <r>
    <n v="827"/>
    <x v="174"/>
    <n v="224"/>
    <n v="3"/>
    <s v="Deepa Krishnan"/>
    <s v="Corporate"/>
    <x v="0"/>
    <s v="2024-09"/>
    <n v="3"/>
    <s v="No"/>
    <s v="No"/>
    <n v="705.26"/>
  </r>
  <r>
    <n v="828"/>
    <x v="174"/>
    <n v="236"/>
    <n v="1"/>
    <s v="Lakshmi Kapoor"/>
    <s v="Consumer"/>
    <x v="4"/>
    <s v="2024-09"/>
    <n v="4"/>
    <s v="No"/>
    <s v="No"/>
    <n v="932.03"/>
  </r>
  <r>
    <n v="829"/>
    <x v="174"/>
    <n v="786"/>
    <n v="3"/>
    <s v="Aditya Kapoor"/>
    <s v="SMB"/>
    <x v="0"/>
    <s v="2024-09"/>
    <n v="8"/>
    <s v="Yes"/>
    <s v="No"/>
    <n v="3021.65"/>
  </r>
  <r>
    <n v="830"/>
    <x v="174"/>
    <n v="724"/>
    <n v="1"/>
    <s v="Reyansh Reddy"/>
    <s v="Consumer"/>
    <x v="4"/>
    <s v="2024-09"/>
    <n v="3"/>
    <s v="No"/>
    <s v="No"/>
    <n v="777.4"/>
  </r>
  <r>
    <n v="831"/>
    <x v="174"/>
    <n v="138"/>
    <n v="3"/>
    <s v="Lakshmi Joshi"/>
    <s v="SMB"/>
    <x v="0"/>
    <s v="2024-09"/>
    <n v="4"/>
    <s v="No"/>
    <s v="No"/>
    <n v="2213.3200000000002"/>
  </r>
  <r>
    <n v="832"/>
    <x v="175"/>
    <n v="613"/>
    <n v="1"/>
    <s v="Ayaan Chatterjee"/>
    <s v="Corporate"/>
    <x v="4"/>
    <s v="2024-09"/>
    <n v="5"/>
    <s v="No"/>
    <s v="No"/>
    <n v="2830.78"/>
  </r>
  <r>
    <n v="833"/>
    <x v="175"/>
    <n v="207"/>
    <n v="2"/>
    <s v="Vikram Gupta"/>
    <s v="SMB"/>
    <x v="2"/>
    <s v="2024-09"/>
    <n v="3"/>
    <s v="No"/>
    <s v="No"/>
    <n v="175.69"/>
  </r>
  <r>
    <n v="834"/>
    <x v="175"/>
    <n v="13"/>
    <n v="1"/>
    <s v="Meera Verma"/>
    <s v="Corporate"/>
    <x v="4"/>
    <s v="2024-09"/>
    <n v="4"/>
    <s v="No"/>
    <s v="No"/>
    <n v="705.26"/>
  </r>
  <r>
    <n v="835"/>
    <x v="175"/>
    <n v="60"/>
    <n v="5"/>
    <s v="Arjun Chatterjee"/>
    <s v="Consumer"/>
    <x v="1"/>
    <s v="2024-09"/>
    <n v="6"/>
    <s v="No"/>
    <s v="No"/>
    <n v="359.95"/>
  </r>
  <r>
    <n v="836"/>
    <x v="175"/>
    <n v="670"/>
    <n v="2"/>
    <s v="Neha Das"/>
    <s v="SMB"/>
    <x v="2"/>
    <s v="2024-09"/>
    <n v="5"/>
    <s v="No"/>
    <s v="No"/>
    <n v="3021.65"/>
  </r>
  <r>
    <n v="837"/>
    <x v="175"/>
    <n v="606"/>
    <n v="2"/>
    <s v="Vikram Iyer"/>
    <s v="Consumer"/>
    <x v="2"/>
    <s v="2024-09"/>
    <n v="4"/>
    <s v="No"/>
    <s v="No"/>
    <n v="3919.63"/>
  </r>
  <r>
    <n v="838"/>
    <x v="175"/>
    <n v="470"/>
    <n v="4"/>
    <s v="Neha Joshi"/>
    <s v="SMB"/>
    <x v="3"/>
    <s v="2024-09"/>
    <n v="6"/>
    <s v="No"/>
    <s v="No"/>
    <n v="6017.41"/>
  </r>
  <r>
    <n v="839"/>
    <x v="176"/>
    <n v="117"/>
    <n v="4"/>
    <s v="Kiara Nair"/>
    <s v="Corporate"/>
    <x v="3"/>
    <s v="2024-09"/>
    <n v="3"/>
    <s v="No"/>
    <s v="No"/>
    <n v="1312.29"/>
  </r>
  <r>
    <n v="840"/>
    <x v="176"/>
    <n v="719"/>
    <n v="1"/>
    <s v="Ishaan Shetty"/>
    <s v="Consumer"/>
    <x v="4"/>
    <s v="2024-09"/>
    <n v="6"/>
    <s v="Yes"/>
    <s v="No"/>
    <n v="829.93"/>
  </r>
  <r>
    <n v="841"/>
    <x v="176"/>
    <n v="452"/>
    <n v="4"/>
    <s v="Neha Bose"/>
    <s v="Consumer"/>
    <x v="3"/>
    <s v="2024-09"/>
    <n v="2"/>
    <s v="No"/>
    <s v="No"/>
    <n v="760.11"/>
  </r>
  <r>
    <n v="842"/>
    <x v="176"/>
    <n v="520"/>
    <n v="5"/>
    <s v="Navya Kapoor"/>
    <s v="Consumer"/>
    <x v="1"/>
    <s v="2024-09"/>
    <n v="2"/>
    <s v="No"/>
    <s v="No"/>
    <n v="798.2"/>
  </r>
  <r>
    <n v="843"/>
    <x v="176"/>
    <n v="737"/>
    <n v="1"/>
    <s v="Krishna Bose"/>
    <s v="SMB"/>
    <x v="4"/>
    <s v="2024-09"/>
    <n v="3"/>
    <s v="No"/>
    <s v="No"/>
    <n v="2213.3200000000002"/>
  </r>
  <r>
    <n v="844"/>
    <x v="177"/>
    <n v="253"/>
    <n v="5"/>
    <s v="Deepa Reddy"/>
    <s v="Consumer"/>
    <x v="1"/>
    <s v="2024-09"/>
    <n v="2"/>
    <s v="No"/>
    <s v="No"/>
    <n v="880.95"/>
  </r>
  <r>
    <n v="845"/>
    <x v="177"/>
    <n v="257"/>
    <n v="2"/>
    <s v="Sneha Nair"/>
    <s v="Consumer"/>
    <x v="2"/>
    <s v="2024-09"/>
    <n v="3"/>
    <s v="No"/>
    <s v="No"/>
    <n v="188.52"/>
  </r>
  <r>
    <n v="846"/>
    <x v="177"/>
    <n v="92"/>
    <n v="3"/>
    <s v="Vikram Menon"/>
    <s v="Consumer"/>
    <x v="0"/>
    <s v="2024-09"/>
    <n v="6"/>
    <s v="No"/>
    <s v="No"/>
    <n v="872.66"/>
  </r>
  <r>
    <n v="847"/>
    <x v="177"/>
    <n v="275"/>
    <n v="1"/>
    <s v="Amit Nair"/>
    <s v="Consumer"/>
    <x v="4"/>
    <s v="2024-09"/>
    <n v="6"/>
    <s v="No"/>
    <s v="No"/>
    <n v="777.04"/>
  </r>
  <r>
    <n v="848"/>
    <x v="178"/>
    <n v="734"/>
    <n v="4"/>
    <s v="Kavya Gupta"/>
    <s v="SMB"/>
    <x v="3"/>
    <s v="2024-09"/>
    <n v="-45562"/>
    <s v="No"/>
    <s v="Yes"/>
    <n v="772.88"/>
  </r>
  <r>
    <n v="849"/>
    <x v="178"/>
    <n v="568"/>
    <n v="1"/>
    <s v="Krishna Gupta"/>
    <s v="SMB"/>
    <x v="4"/>
    <s v="2024-09"/>
    <n v="-45561"/>
    <s v="No"/>
    <s v="Yes"/>
    <n v="324.72000000000003"/>
  </r>
  <r>
    <n v="850"/>
    <x v="178"/>
    <n v="234"/>
    <n v="3"/>
    <s v="Nisha Singh"/>
    <s v="Consumer"/>
    <x v="0"/>
    <s v="2024-09"/>
    <n v="2"/>
    <s v="No"/>
    <s v="No"/>
    <n v="684.49"/>
  </r>
  <r>
    <n v="851"/>
    <x v="178"/>
    <n v="239"/>
    <n v="2"/>
    <s v="Nisha Iyer"/>
    <s v="SMB"/>
    <x v="2"/>
    <s v="2024-09"/>
    <n v="6"/>
    <s v="No"/>
    <s v="No"/>
    <n v="893.78"/>
  </r>
  <r>
    <n v="852"/>
    <x v="178"/>
    <n v="584"/>
    <n v="3"/>
    <s v="Krishna Rao"/>
    <s v="Consumer"/>
    <x v="0"/>
    <s v="2024-09"/>
    <n v="5"/>
    <s v="No"/>
    <s v="No"/>
    <n v="540.32000000000005"/>
  </r>
  <r>
    <n v="853"/>
    <x v="178"/>
    <n v="765"/>
    <n v="1"/>
    <s v="Anika Joshi"/>
    <s v="Consumer"/>
    <x v="4"/>
    <s v="2024-09"/>
    <n v="5"/>
    <s v="No"/>
    <s v="No"/>
    <n v="2001.68"/>
  </r>
  <r>
    <n v="854"/>
    <x v="178"/>
    <n v="357"/>
    <n v="3"/>
    <s v="Aadhya Krishnan"/>
    <s v="Corporate"/>
    <x v="0"/>
    <s v="2024-09"/>
    <n v="5"/>
    <s v="No"/>
    <s v="No"/>
    <n v="3703.86"/>
  </r>
  <r>
    <n v="855"/>
    <x v="178"/>
    <n v="1"/>
    <n v="4"/>
    <s v="Lakshmi Joshi"/>
    <s v="Consumer"/>
    <x v="3"/>
    <s v="2024-09"/>
    <n v="5"/>
    <s v="No"/>
    <s v="No"/>
    <n v="1513.32"/>
  </r>
  <r>
    <n v="856"/>
    <x v="179"/>
    <n v="853"/>
    <n v="4"/>
    <s v="Meera Verma"/>
    <s v="Consumer"/>
    <x v="3"/>
    <s v="2024-09"/>
    <n v="-45564"/>
    <s v="No"/>
    <s v="Yes"/>
    <n v="188.52"/>
  </r>
  <r>
    <n v="857"/>
    <x v="180"/>
    <n v="808"/>
    <n v="2"/>
    <s v="Krishna Verma"/>
    <s v="SMB"/>
    <x v="2"/>
    <s v="2024-09"/>
    <n v="2"/>
    <s v="No"/>
    <s v="No"/>
    <n v="3320.94"/>
  </r>
  <r>
    <n v="858"/>
    <x v="180"/>
    <n v="573"/>
    <n v="4"/>
    <s v="Ishaan Krishnan"/>
    <s v="SMB"/>
    <x v="3"/>
    <s v="2024-09"/>
    <n v="4"/>
    <s v="No"/>
    <s v="No"/>
    <n v="3763.1200000000003"/>
  </r>
  <r>
    <n v="859"/>
    <x v="180"/>
    <n v="37"/>
    <n v="2"/>
    <s v="Ravi Nair"/>
    <s v="SMB"/>
    <x v="2"/>
    <s v="2024-09"/>
    <n v="4"/>
    <s v="No"/>
    <s v="No"/>
    <n v="321.12"/>
  </r>
  <r>
    <n v="860"/>
    <x v="180"/>
    <n v="393"/>
    <n v="4"/>
    <s v="Kiara Gupta"/>
    <s v="Corporate"/>
    <x v="3"/>
    <s v="2024-09"/>
    <n v="2"/>
    <s v="No"/>
    <s v="No"/>
    <n v="540.32000000000005"/>
  </r>
  <r>
    <n v="861"/>
    <x v="180"/>
    <n v="249"/>
    <n v="4"/>
    <s v="Amit Verma"/>
    <s v="Consumer"/>
    <x v="3"/>
    <s v="2024-09"/>
    <n v="6"/>
    <s v="No"/>
    <s v="No"/>
    <n v="742.80000000000007"/>
  </r>
  <r>
    <n v="862"/>
    <x v="180"/>
    <n v="78"/>
    <n v="4"/>
    <s v="Vivaan Kapoor"/>
    <s v="Consumer"/>
    <x v="3"/>
    <s v="2024-09"/>
    <n v="3"/>
    <s v="No"/>
    <s v="No"/>
    <n v="297.2"/>
  </r>
  <r>
    <n v="863"/>
    <x v="180"/>
    <n v="356"/>
    <n v="4"/>
    <s v="Vihaan Patel"/>
    <s v="Consumer"/>
    <x v="3"/>
    <s v="2024-09"/>
    <n v="2"/>
    <s v="No"/>
    <s v="No"/>
    <n v="1320.26"/>
  </r>
  <r>
    <n v="864"/>
    <x v="180"/>
    <n v="450"/>
    <n v="5"/>
    <s v="Suresh Rao"/>
    <s v="Consumer"/>
    <x v="1"/>
    <s v="2024-09"/>
    <n v="4"/>
    <s v="No"/>
    <s v="No"/>
    <n v="2129.88"/>
  </r>
  <r>
    <n v="865"/>
    <x v="180"/>
    <n v="450"/>
    <n v="5"/>
    <s v="Suresh Rao"/>
    <s v="Consumer"/>
    <x v="1"/>
    <s v="2024-09"/>
    <n v="2"/>
    <s v="No"/>
    <s v="No"/>
    <n v="705.26"/>
  </r>
  <r>
    <n v="866"/>
    <x v="180"/>
    <n v="242"/>
    <n v="4"/>
    <s v="Aadhya Bose"/>
    <s v="Consumer"/>
    <x v="3"/>
    <s v="2024-09"/>
    <n v="2"/>
    <s v="No"/>
    <s v="No"/>
    <n v="253.01"/>
  </r>
  <r>
    <n v="867"/>
    <x v="181"/>
    <n v="223"/>
    <n v="1"/>
    <s v="Karthik Chatterjee"/>
    <s v="Consumer"/>
    <x v="4"/>
    <s v="2024-09"/>
    <n v="6"/>
    <s v="No"/>
    <s v="No"/>
    <n v="2367.8700000000003"/>
  </r>
  <r>
    <n v="868"/>
    <x v="181"/>
    <n v="735"/>
    <n v="1"/>
    <s v="Rahul Bose"/>
    <s v="SMB"/>
    <x v="4"/>
    <s v="2024-09"/>
    <n v="2"/>
    <s v="No"/>
    <s v="No"/>
    <n v="1144.3699999999999"/>
  </r>
  <r>
    <n v="869"/>
    <x v="181"/>
    <n v="100"/>
    <n v="1"/>
    <s v="Rohan Menon"/>
    <s v="SMB"/>
    <x v="4"/>
    <s v="2024-09"/>
    <n v="-45566"/>
    <s v="No"/>
    <s v="Yes"/>
    <n v="2396.9500000000003"/>
  </r>
  <r>
    <n v="870"/>
    <x v="181"/>
    <n v="469"/>
    <n v="3"/>
    <s v="Suresh Rao"/>
    <s v="Consumer"/>
    <x v="0"/>
    <s v="2024-09"/>
    <n v="5"/>
    <s v="No"/>
    <s v="No"/>
    <n v="2528.7799999999997"/>
  </r>
  <r>
    <n v="871"/>
    <x v="181"/>
    <n v="496"/>
    <n v="1"/>
    <s v="Reyansh Malhotra"/>
    <s v="Consumer"/>
    <x v="4"/>
    <s v="2024-09"/>
    <n v="4"/>
    <s v="No"/>
    <s v="No"/>
    <n v="4087.71"/>
  </r>
  <r>
    <n v="872"/>
    <x v="181"/>
    <n v="165"/>
    <n v="3"/>
    <s v="Ishaan Iyer"/>
    <s v="Consumer"/>
    <x v="0"/>
    <s v="2024-09"/>
    <n v="-45564"/>
    <s v="No"/>
    <s v="Yes"/>
    <n v="3197.34"/>
  </r>
  <r>
    <n v="873"/>
    <x v="181"/>
    <n v="22"/>
    <n v="1"/>
    <s v="Manoj Shetty"/>
    <s v="SMB"/>
    <x v="4"/>
    <s v="2024-09"/>
    <n v="-45566"/>
    <s v="No"/>
    <s v="Yes"/>
    <n v="175.69"/>
  </r>
  <r>
    <n v="874"/>
    <x v="181"/>
    <n v="446"/>
    <n v="1"/>
    <s v="Kavya Menon"/>
    <s v="Consumer"/>
    <x v="4"/>
    <s v="2024-09"/>
    <n v="6"/>
    <s v="No"/>
    <s v="No"/>
    <n v="3995.5400000000004"/>
  </r>
  <r>
    <n v="875"/>
    <x v="181"/>
    <n v="479"/>
    <n v="3"/>
    <s v="Aarav Sharma"/>
    <s v="Consumer"/>
    <x v="0"/>
    <s v="2024-09"/>
    <n v="9"/>
    <s v="Yes"/>
    <s v="No"/>
    <n v="2593.23"/>
  </r>
  <r>
    <n v="876"/>
    <x v="181"/>
    <n v="140"/>
    <n v="4"/>
    <s v="Diya Joshi"/>
    <s v="Consumer"/>
    <x v="3"/>
    <s v="2024-09"/>
    <n v="5"/>
    <s v="No"/>
    <s v="No"/>
    <n v="3429.16"/>
  </r>
  <r>
    <n v="877"/>
    <x v="181"/>
    <n v="3"/>
    <n v="1"/>
    <s v="Deepa Malhotra"/>
    <s v="Consumer"/>
    <x v="4"/>
    <s v="2024-09"/>
    <n v="6"/>
    <s v="No"/>
    <s v="No"/>
    <n v="1313.2"/>
  </r>
  <r>
    <n v="878"/>
    <x v="181"/>
    <n v="462"/>
    <n v="5"/>
    <s v="Ayaan Pillai"/>
    <s v="SMB"/>
    <x v="1"/>
    <s v="2024-09"/>
    <n v="7"/>
    <s v="Yes"/>
    <s v="No"/>
    <n v="175.69"/>
  </r>
  <r>
    <n v="879"/>
    <x v="181"/>
    <n v="17"/>
    <n v="5"/>
    <s v="Ayaan Joshi"/>
    <s v="Consumer"/>
    <x v="1"/>
    <s v="2024-09"/>
    <n v="6"/>
    <s v="No"/>
    <s v="No"/>
    <n v="583.20000000000005"/>
  </r>
  <r>
    <n v="880"/>
    <x v="182"/>
    <n v="363"/>
    <n v="2"/>
    <s v="Lakshmi Krishnan"/>
    <s v="Consumer"/>
    <x v="2"/>
    <s v="2024-09"/>
    <n v="5"/>
    <s v="No"/>
    <s v="No"/>
    <n v="184.26"/>
  </r>
  <r>
    <n v="881"/>
    <x v="182"/>
    <n v="691"/>
    <n v="4"/>
    <s v="Aarav Verma"/>
    <s v="Consumer"/>
    <x v="3"/>
    <s v="2024-09"/>
    <n v="6"/>
    <s v="No"/>
    <s v="No"/>
    <n v="175.69"/>
  </r>
  <r>
    <n v="882"/>
    <x v="182"/>
    <n v="761"/>
    <n v="4"/>
    <s v="Arun Patel"/>
    <s v="Consumer"/>
    <x v="3"/>
    <s v="2024-09"/>
    <n v="6"/>
    <s v="No"/>
    <s v="No"/>
    <n v="1015.45"/>
  </r>
  <r>
    <n v="883"/>
    <x v="182"/>
    <n v="527"/>
    <n v="5"/>
    <s v="Aditya Das"/>
    <s v="Corporate"/>
    <x v="1"/>
    <s v="2024-09"/>
    <n v="3"/>
    <s v="No"/>
    <s v="No"/>
    <n v="2185.4299999999998"/>
  </r>
  <r>
    <n v="884"/>
    <x v="183"/>
    <n v="544"/>
    <n v="5"/>
    <s v="Navya Iyer"/>
    <s v="Consumer"/>
    <x v="1"/>
    <s v="2024-10"/>
    <n v="6"/>
    <s v="No"/>
    <s v="No"/>
    <n v="919.90000000000009"/>
  </r>
  <r>
    <n v="885"/>
    <x v="183"/>
    <n v="123"/>
    <n v="5"/>
    <s v="Nisha Shetty"/>
    <s v="Consumer"/>
    <x v="1"/>
    <s v="2024-10"/>
    <n v="3"/>
    <s v="No"/>
    <s v="No"/>
    <n v="798.2"/>
  </r>
  <r>
    <n v="886"/>
    <x v="183"/>
    <n v="448"/>
    <n v="3"/>
    <s v="Lakshmi Shetty"/>
    <s v="SMB"/>
    <x v="0"/>
    <s v="2024-10"/>
    <n v="10"/>
    <s v="Yes"/>
    <s v="No"/>
    <n v="3197.34"/>
  </r>
  <r>
    <n v="887"/>
    <x v="183"/>
    <n v="214"/>
    <n v="1"/>
    <s v="Sanjay Menon"/>
    <s v="SMB"/>
    <x v="4"/>
    <s v="2024-10"/>
    <n v="6"/>
    <s v="No"/>
    <s v="No"/>
    <n v="3474.1800000000003"/>
  </r>
  <r>
    <n v="888"/>
    <x v="183"/>
    <n v="744"/>
    <n v="5"/>
    <s v="Vivaan Kapoor"/>
    <s v="Consumer"/>
    <x v="1"/>
    <s v="2024-10"/>
    <n v="6"/>
    <s v="No"/>
    <s v="No"/>
    <n v="2853.8300000000004"/>
  </r>
  <r>
    <n v="889"/>
    <x v="183"/>
    <n v="326"/>
    <n v="3"/>
    <s v="Krishna Iyer"/>
    <s v="Consumer"/>
    <x v="0"/>
    <s v="2024-10"/>
    <n v="2"/>
    <s v="No"/>
    <s v="No"/>
    <n v="798.2"/>
  </r>
  <r>
    <n v="890"/>
    <x v="183"/>
    <n v="568"/>
    <n v="1"/>
    <s v="Krishna Gupta"/>
    <s v="SMB"/>
    <x v="4"/>
    <s v="2024-10"/>
    <n v="2"/>
    <s v="No"/>
    <s v="No"/>
    <n v="741.85"/>
  </r>
  <r>
    <n v="891"/>
    <x v="183"/>
    <n v="674"/>
    <n v="1"/>
    <s v="Riya Patel"/>
    <s v="Consumer"/>
    <x v="4"/>
    <s v="2024-10"/>
    <n v="5"/>
    <s v="No"/>
    <s v="No"/>
    <n v="595.78"/>
  </r>
  <r>
    <n v="892"/>
    <x v="184"/>
    <n v="382"/>
    <n v="5"/>
    <s v="Vivaan Shetty"/>
    <s v="Consumer"/>
    <x v="1"/>
    <s v="2024-10"/>
    <n v="6"/>
    <s v="No"/>
    <s v="No"/>
    <n v="4548.59"/>
  </r>
  <r>
    <n v="893"/>
    <x v="184"/>
    <n v="843"/>
    <n v="5"/>
    <s v="Krishna Malhotra"/>
    <s v="Corporate"/>
    <x v="1"/>
    <s v="2024-10"/>
    <n v="11"/>
    <s v="Yes"/>
    <s v="No"/>
    <n v="1404.06"/>
  </r>
  <r>
    <n v="894"/>
    <x v="184"/>
    <n v="468"/>
    <n v="5"/>
    <s v="Ishaan Sharma"/>
    <s v="Consumer"/>
    <x v="1"/>
    <s v="2024-10"/>
    <n v="5"/>
    <s v="No"/>
    <s v="No"/>
    <n v="125.34"/>
  </r>
  <r>
    <n v="895"/>
    <x v="184"/>
    <n v="238"/>
    <n v="3"/>
    <s v="Ananya Das"/>
    <s v="Consumer"/>
    <x v="0"/>
    <s v="2024-10"/>
    <n v="6"/>
    <s v="No"/>
    <s v="No"/>
    <n v="1037.6500000000001"/>
  </r>
  <r>
    <n v="896"/>
    <x v="184"/>
    <n v="777"/>
    <n v="1"/>
    <s v="Divya Gupta"/>
    <s v="Consumer"/>
    <x v="4"/>
    <s v="2024-10"/>
    <n v="8"/>
    <s v="Yes"/>
    <s v="No"/>
    <n v="1812.61"/>
  </r>
  <r>
    <n v="897"/>
    <x v="184"/>
    <n v="599"/>
    <n v="1"/>
    <s v="Nisha Rao"/>
    <s v="SMB"/>
    <x v="4"/>
    <s v="2024-10"/>
    <n v="5"/>
    <s v="No"/>
    <s v="No"/>
    <n v="1482.5099999999998"/>
  </r>
  <r>
    <n v="898"/>
    <x v="184"/>
    <n v="11"/>
    <n v="4"/>
    <s v="Deepa Mehta"/>
    <s v="Corporate"/>
    <x v="3"/>
    <s v="2024-10"/>
    <n v="4"/>
    <s v="No"/>
    <s v="No"/>
    <n v="2638.6800000000003"/>
  </r>
  <r>
    <n v="899"/>
    <x v="184"/>
    <n v="229"/>
    <n v="3"/>
    <s v="Vihaan Rao"/>
    <s v="Corporate"/>
    <x v="0"/>
    <s v="2024-10"/>
    <n v="2"/>
    <s v="No"/>
    <s v="No"/>
    <n v="359.95"/>
  </r>
  <r>
    <n v="900"/>
    <x v="184"/>
    <n v="673"/>
    <n v="4"/>
    <s v="Lakshmi Gupta"/>
    <s v="SMB"/>
    <x v="3"/>
    <s v="2024-10"/>
    <n v="5"/>
    <s v="No"/>
    <s v="No"/>
    <n v="2490.89"/>
  </r>
  <r>
    <n v="901"/>
    <x v="184"/>
    <n v="593"/>
    <n v="2"/>
    <s v="Divya Joshi"/>
    <s v="Consumer"/>
    <x v="2"/>
    <s v="2024-10"/>
    <n v="2"/>
    <s v="No"/>
    <s v="No"/>
    <n v="800.55"/>
  </r>
  <r>
    <n v="902"/>
    <x v="184"/>
    <n v="427"/>
    <n v="2"/>
    <s v="Saanvi Joshi"/>
    <s v="Consumer"/>
    <x v="2"/>
    <s v="2024-10"/>
    <n v="4"/>
    <s v="No"/>
    <s v="No"/>
    <n v="3021.65"/>
  </r>
  <r>
    <n v="903"/>
    <x v="184"/>
    <n v="855"/>
    <n v="3"/>
    <s v="Pari Bose"/>
    <s v="SMB"/>
    <x v="0"/>
    <s v="2024-10"/>
    <n v="5"/>
    <s v="No"/>
    <s v="No"/>
    <n v="98.34"/>
  </r>
  <r>
    <n v="904"/>
    <x v="185"/>
    <n v="281"/>
    <n v="3"/>
    <s v="Meera Bose"/>
    <s v="Consumer"/>
    <x v="0"/>
    <s v="2024-10"/>
    <n v="3"/>
    <s v="No"/>
    <s v="No"/>
    <n v="184.26"/>
  </r>
  <r>
    <n v="905"/>
    <x v="185"/>
    <n v="626"/>
    <n v="5"/>
    <s v="Rohan Singh"/>
    <s v="SMB"/>
    <x v="1"/>
    <s v="2024-10"/>
    <n v="3"/>
    <s v="No"/>
    <s v="No"/>
    <n v="540.32000000000005"/>
  </r>
  <r>
    <n v="906"/>
    <x v="185"/>
    <n v="291"/>
    <n v="2"/>
    <s v="Divya Reddy"/>
    <s v="Consumer"/>
    <x v="2"/>
    <s v="2024-10"/>
    <n v="5"/>
    <s v="No"/>
    <s v="No"/>
    <n v="4343.2000000000007"/>
  </r>
  <r>
    <n v="907"/>
    <x v="185"/>
    <n v="236"/>
    <n v="1"/>
    <s v="Lakshmi Kapoor"/>
    <s v="Consumer"/>
    <x v="4"/>
    <s v="2024-10"/>
    <n v="5"/>
    <s v="No"/>
    <s v="No"/>
    <n v="1949.71"/>
  </r>
  <r>
    <n v="908"/>
    <x v="185"/>
    <n v="189"/>
    <n v="4"/>
    <s v="Kiara Krishnan"/>
    <s v="SMB"/>
    <x v="3"/>
    <s v="2024-10"/>
    <n v="3"/>
    <s v="No"/>
    <s v="No"/>
    <n v="2830.78"/>
  </r>
  <r>
    <n v="909"/>
    <x v="185"/>
    <n v="83"/>
    <n v="4"/>
    <s v="Karthik Kapoor"/>
    <s v="Consumer"/>
    <x v="3"/>
    <s v="2024-10"/>
    <n v="5"/>
    <s v="No"/>
    <s v="No"/>
    <n v="519.71"/>
  </r>
  <r>
    <n v="910"/>
    <x v="185"/>
    <n v="115"/>
    <n v="3"/>
    <s v="Kiara Menon"/>
    <s v="Consumer"/>
    <x v="0"/>
    <s v="2024-10"/>
    <n v="6"/>
    <s v="No"/>
    <s v="No"/>
    <n v="2432.0300000000002"/>
  </r>
  <r>
    <n v="911"/>
    <x v="185"/>
    <n v="165"/>
    <n v="3"/>
    <s v="Ishaan Iyer"/>
    <s v="Consumer"/>
    <x v="0"/>
    <s v="2024-10"/>
    <n v="11"/>
    <s v="Yes"/>
    <s v="No"/>
    <n v="5234.97"/>
  </r>
  <r>
    <n v="912"/>
    <x v="186"/>
    <n v="251"/>
    <n v="1"/>
    <s v="Suresh Rao"/>
    <s v="Consumer"/>
    <x v="4"/>
    <s v="2024-10"/>
    <n v="2"/>
    <s v="No"/>
    <s v="No"/>
    <n v="1458.83"/>
  </r>
  <r>
    <n v="913"/>
    <x v="186"/>
    <n v="861"/>
    <n v="1"/>
    <s v="Diya Bose"/>
    <s v="Consumer"/>
    <x v="4"/>
    <s v="2024-10"/>
    <n v="6"/>
    <s v="No"/>
    <s v="No"/>
    <n v="1643.09"/>
  </r>
  <r>
    <n v="914"/>
    <x v="186"/>
    <n v="141"/>
    <n v="3"/>
    <s v="Pooja Das"/>
    <s v="Consumer"/>
    <x v="0"/>
    <s v="2024-10"/>
    <n v="2"/>
    <s v="No"/>
    <s v="No"/>
    <n v="2129.88"/>
  </r>
  <r>
    <n v="915"/>
    <x v="186"/>
    <n v="388"/>
    <n v="3"/>
    <s v="Krishna Bose"/>
    <s v="Consumer"/>
    <x v="0"/>
    <s v="2024-10"/>
    <n v="7"/>
    <s v="Yes"/>
    <s v="No"/>
    <n v="622.70000000000005"/>
  </r>
  <r>
    <n v="916"/>
    <x v="186"/>
    <n v="175"/>
    <n v="1"/>
    <s v="Manoj Singh"/>
    <s v="Consumer"/>
    <x v="4"/>
    <s v="2024-10"/>
    <n v="3"/>
    <s v="No"/>
    <s v="No"/>
    <n v="2238.6000000000004"/>
  </r>
  <r>
    <n v="917"/>
    <x v="186"/>
    <n v="370"/>
    <n v="2"/>
    <s v="Amit Verma"/>
    <s v="Consumer"/>
    <x v="2"/>
    <s v="2024-10"/>
    <n v="12"/>
    <s v="Yes"/>
    <s v="No"/>
    <n v="1929.75"/>
  </r>
  <r>
    <n v="918"/>
    <x v="186"/>
    <n v="28"/>
    <n v="3"/>
    <s v="Navya Rao"/>
    <s v="Corporate"/>
    <x v="0"/>
    <s v="2024-10"/>
    <n v="12"/>
    <s v="Yes"/>
    <s v="No"/>
    <n v="705.26"/>
  </r>
  <r>
    <n v="919"/>
    <x v="186"/>
    <n v="238"/>
    <n v="3"/>
    <s v="Ananya Das"/>
    <s v="Consumer"/>
    <x v="0"/>
    <s v="2024-10"/>
    <n v="2"/>
    <s v="No"/>
    <s v="No"/>
    <n v="2649.59"/>
  </r>
  <r>
    <n v="920"/>
    <x v="186"/>
    <n v="226"/>
    <n v="3"/>
    <s v="Deepa Reddy"/>
    <s v="Corporate"/>
    <x v="0"/>
    <s v="2024-10"/>
    <n v="5"/>
    <s v="No"/>
    <s v="No"/>
    <n v="2213.3200000000002"/>
  </r>
  <r>
    <n v="921"/>
    <x v="186"/>
    <n v="472"/>
    <n v="3"/>
    <s v="Rahul Chatterjee"/>
    <s v="Consumer"/>
    <x v="0"/>
    <s v="2024-10"/>
    <n v="4"/>
    <s v="No"/>
    <s v="No"/>
    <n v="1204.19"/>
  </r>
  <r>
    <n v="922"/>
    <x v="187"/>
    <n v="9"/>
    <n v="2"/>
    <s v="Aadhya Kapoor"/>
    <s v="SMB"/>
    <x v="2"/>
    <s v="2024-10"/>
    <n v="5"/>
    <s v="No"/>
    <s v="No"/>
    <n v="412.15"/>
  </r>
  <r>
    <n v="923"/>
    <x v="187"/>
    <n v="435"/>
    <n v="2"/>
    <s v="Aditya Rao"/>
    <s v="Consumer"/>
    <x v="2"/>
    <s v="2024-10"/>
    <n v="8"/>
    <s v="Yes"/>
    <s v="No"/>
    <n v="175.69"/>
  </r>
  <r>
    <n v="924"/>
    <x v="187"/>
    <n v="82"/>
    <n v="4"/>
    <s v="Anika Kapoor"/>
    <s v="Consumer"/>
    <x v="3"/>
    <s v="2024-10"/>
    <n v="2"/>
    <s v="No"/>
    <s v="No"/>
    <n v="3819.8500000000004"/>
  </r>
  <r>
    <n v="925"/>
    <x v="187"/>
    <n v="787"/>
    <n v="1"/>
    <s v="Meera Shetty"/>
    <s v="Consumer"/>
    <x v="4"/>
    <s v="2024-10"/>
    <n v="4"/>
    <s v="No"/>
    <s v="No"/>
    <n v="772.88"/>
  </r>
  <r>
    <n v="926"/>
    <x v="187"/>
    <n v="371"/>
    <n v="5"/>
    <s v="Arun Rao"/>
    <s v="Consumer"/>
    <x v="1"/>
    <s v="2024-10"/>
    <n v="4"/>
    <s v="No"/>
    <s v="No"/>
    <n v="184.26"/>
  </r>
  <r>
    <n v="927"/>
    <x v="188"/>
    <n v="683"/>
    <n v="5"/>
    <s v="Ravi Das"/>
    <s v="Consumer"/>
    <x v="1"/>
    <s v="2024-10"/>
    <n v="5"/>
    <s v="No"/>
    <s v="No"/>
    <n v="741.85"/>
  </r>
  <r>
    <n v="928"/>
    <x v="188"/>
    <n v="749"/>
    <n v="3"/>
    <s v="Navya Malhotra"/>
    <s v="SMB"/>
    <x v="0"/>
    <s v="2024-10"/>
    <n v="-45572"/>
    <s v="No"/>
    <s v="Yes"/>
    <n v="175.69"/>
  </r>
  <r>
    <n v="929"/>
    <x v="188"/>
    <n v="260"/>
    <n v="3"/>
    <s v="Lakshmi Shetty"/>
    <s v="Consumer"/>
    <x v="0"/>
    <s v="2024-10"/>
    <n v="2"/>
    <s v="No"/>
    <s v="No"/>
    <n v="4057.94"/>
  </r>
  <r>
    <n v="930"/>
    <x v="188"/>
    <n v="725"/>
    <n v="3"/>
    <s v="Meera Das"/>
    <s v="SMB"/>
    <x v="0"/>
    <s v="2024-10"/>
    <n v="2"/>
    <s v="No"/>
    <s v="No"/>
    <n v="1503.46"/>
  </r>
  <r>
    <n v="931"/>
    <x v="188"/>
    <n v="485"/>
    <n v="4"/>
    <s v="Sai Verma"/>
    <s v="Consumer"/>
    <x v="3"/>
    <s v="2024-10"/>
    <n v="5"/>
    <s v="No"/>
    <s v="No"/>
    <n v="1195.74"/>
  </r>
  <r>
    <n v="932"/>
    <x v="188"/>
    <n v="735"/>
    <n v="1"/>
    <s v="Rahul Bose"/>
    <s v="SMB"/>
    <x v="4"/>
    <s v="2024-10"/>
    <n v="8"/>
    <s v="Yes"/>
    <s v="No"/>
    <n v="95.97"/>
  </r>
  <r>
    <n v="933"/>
    <x v="188"/>
    <n v="718"/>
    <n v="4"/>
    <s v="Deepa Iyer"/>
    <s v="SMB"/>
    <x v="3"/>
    <s v="2024-10"/>
    <n v="5"/>
    <s v="No"/>
    <s v="No"/>
    <n v="184.26"/>
  </r>
  <r>
    <n v="934"/>
    <x v="188"/>
    <n v="145"/>
    <n v="1"/>
    <s v="Aarav Mehta"/>
    <s v="Consumer"/>
    <x v="4"/>
    <s v="2024-10"/>
    <n v="-45571"/>
    <s v="No"/>
    <s v="Yes"/>
    <n v="519.71"/>
  </r>
  <r>
    <n v="935"/>
    <x v="188"/>
    <n v="590"/>
    <n v="4"/>
    <s v="Krishna Pillai"/>
    <s v="Consumer"/>
    <x v="3"/>
    <s v="2024-10"/>
    <n v="3"/>
    <s v="No"/>
    <s v="No"/>
    <n v="3021.65"/>
  </r>
  <r>
    <n v="936"/>
    <x v="188"/>
    <n v="357"/>
    <n v="3"/>
    <s v="Aadhya Krishnan"/>
    <s v="Corporate"/>
    <x v="0"/>
    <s v="2024-10"/>
    <n v="10"/>
    <s v="Yes"/>
    <s v="No"/>
    <n v="3267.93"/>
  </r>
  <r>
    <n v="937"/>
    <x v="189"/>
    <n v="25"/>
    <n v="5"/>
    <s v="Meera Rao"/>
    <s v="Corporate"/>
    <x v="1"/>
    <s v="2024-10"/>
    <n v="-45574"/>
    <s v="No"/>
    <s v="Yes"/>
    <n v="242.57"/>
  </r>
  <r>
    <n v="938"/>
    <x v="189"/>
    <n v="210"/>
    <n v="2"/>
    <s v="Vivaan Nair"/>
    <s v="Consumer"/>
    <x v="2"/>
    <s v="2024-10"/>
    <n v="4"/>
    <s v="No"/>
    <s v="No"/>
    <n v="253.01"/>
  </r>
  <r>
    <n v="939"/>
    <x v="189"/>
    <n v="188"/>
    <n v="3"/>
    <s v="Sanjay Singh"/>
    <s v="SMB"/>
    <x v="0"/>
    <s v="2024-10"/>
    <n v="9"/>
    <s v="Yes"/>
    <s v="No"/>
    <n v="1224.97"/>
  </r>
  <r>
    <n v="940"/>
    <x v="189"/>
    <n v="493"/>
    <n v="5"/>
    <s v="Riya Patel"/>
    <s v="Consumer"/>
    <x v="1"/>
    <s v="2024-10"/>
    <n v="8"/>
    <s v="Yes"/>
    <s v="No"/>
    <n v="705.26"/>
  </r>
  <r>
    <n v="941"/>
    <x v="189"/>
    <n v="299"/>
    <n v="3"/>
    <s v="Nisha Bose"/>
    <s v="Consumer"/>
    <x v="0"/>
    <s v="2024-10"/>
    <n v="2"/>
    <s v="No"/>
    <s v="No"/>
    <n v="534"/>
  </r>
  <r>
    <n v="942"/>
    <x v="189"/>
    <n v="165"/>
    <n v="3"/>
    <s v="Ishaan Iyer"/>
    <s v="Consumer"/>
    <x v="0"/>
    <s v="2024-10"/>
    <n v="2"/>
    <s v="No"/>
    <s v="No"/>
    <n v="3718.66"/>
  </r>
  <r>
    <n v="943"/>
    <x v="189"/>
    <n v="705"/>
    <n v="2"/>
    <s v="Saanvi Reddy"/>
    <s v="Consumer"/>
    <x v="2"/>
    <s v="2024-10"/>
    <n v="-45574"/>
    <s v="No"/>
    <s v="Yes"/>
    <n v="772.88"/>
  </r>
  <r>
    <n v="944"/>
    <x v="189"/>
    <n v="151"/>
    <n v="2"/>
    <s v="Ayaan Chatterjee"/>
    <s v="SMB"/>
    <x v="2"/>
    <s v="2024-10"/>
    <n v="4"/>
    <s v="No"/>
    <s v="No"/>
    <n v="2210.35"/>
  </r>
  <r>
    <n v="945"/>
    <x v="189"/>
    <n v="661"/>
    <n v="5"/>
    <s v="Kiara Pillai"/>
    <s v="Consumer"/>
    <x v="1"/>
    <s v="2024-10"/>
    <n v="4"/>
    <s v="No"/>
    <s v="No"/>
    <n v="519.71"/>
  </r>
  <r>
    <n v="946"/>
    <x v="190"/>
    <n v="637"/>
    <n v="1"/>
    <s v="Vihaan Nair"/>
    <s v="Corporate"/>
    <x v="4"/>
    <s v="2024-10"/>
    <n v="10"/>
    <s v="Yes"/>
    <s v="No"/>
    <n v="3385.05"/>
  </r>
  <r>
    <n v="947"/>
    <x v="190"/>
    <n v="161"/>
    <n v="4"/>
    <s v="Rohan Pillai"/>
    <s v="Corporate"/>
    <x v="3"/>
    <s v="2024-10"/>
    <n v="-45575"/>
    <s v="No"/>
    <s v="Yes"/>
    <n v="777.04"/>
  </r>
  <r>
    <n v="948"/>
    <x v="190"/>
    <n v="623"/>
    <n v="3"/>
    <s v="Aarav Menon"/>
    <s v="Consumer"/>
    <x v="0"/>
    <s v="2024-10"/>
    <n v="6"/>
    <s v="No"/>
    <s v="No"/>
    <n v="3408.43"/>
  </r>
  <r>
    <n v="949"/>
    <x v="190"/>
    <n v="617"/>
    <n v="1"/>
    <s v="Navya Reddy"/>
    <s v="SMB"/>
    <x v="4"/>
    <s v="2024-10"/>
    <n v="4"/>
    <s v="No"/>
    <s v="No"/>
    <n v="5931.98"/>
  </r>
  <r>
    <n v="950"/>
    <x v="190"/>
    <n v="602"/>
    <n v="5"/>
    <s v="Neha Reddy"/>
    <s v="Consumer"/>
    <x v="1"/>
    <s v="2024-10"/>
    <n v="2"/>
    <s v="No"/>
    <s v="No"/>
    <n v="534"/>
  </r>
  <r>
    <n v="951"/>
    <x v="191"/>
    <n v="865"/>
    <n v="5"/>
    <s v="Riya Pillai"/>
    <s v="SMB"/>
    <x v="1"/>
    <s v="2024-10"/>
    <n v="6"/>
    <s v="No"/>
    <s v="No"/>
    <n v="3798.69"/>
  </r>
  <r>
    <n v="952"/>
    <x v="191"/>
    <n v="840"/>
    <n v="3"/>
    <s v="Neha Shetty"/>
    <s v="Corporate"/>
    <x v="0"/>
    <s v="2024-10"/>
    <n v="2"/>
    <s v="No"/>
    <s v="No"/>
    <n v="4060.86"/>
  </r>
  <r>
    <n v="953"/>
    <x v="191"/>
    <n v="391"/>
    <n v="3"/>
    <s v="Pooja Gupta"/>
    <s v="SMB"/>
    <x v="0"/>
    <s v="2024-10"/>
    <n v="7"/>
    <s v="Yes"/>
    <s v="No"/>
    <n v="617.46"/>
  </r>
  <r>
    <n v="954"/>
    <x v="191"/>
    <n v="259"/>
    <n v="5"/>
    <s v="Rahul Chatterjee"/>
    <s v="SMB"/>
    <x v="1"/>
    <s v="2024-10"/>
    <n v="6"/>
    <s v="No"/>
    <s v="No"/>
    <n v="3021.65"/>
  </r>
  <r>
    <n v="955"/>
    <x v="191"/>
    <n v="104"/>
    <n v="3"/>
    <s v="Navya Shetty"/>
    <s v="Corporate"/>
    <x v="0"/>
    <s v="2024-10"/>
    <n v="2"/>
    <s v="No"/>
    <s v="No"/>
    <n v="3810.1400000000003"/>
  </r>
  <r>
    <n v="956"/>
    <x v="191"/>
    <n v="269"/>
    <n v="5"/>
    <s v="Kavya Chatterjee"/>
    <s v="Consumer"/>
    <x v="1"/>
    <s v="2024-10"/>
    <n v="3"/>
    <s v="No"/>
    <s v="No"/>
    <n v="2309.29"/>
  </r>
  <r>
    <n v="957"/>
    <x v="192"/>
    <n v="584"/>
    <n v="3"/>
    <s v="Krishna Rao"/>
    <s v="Consumer"/>
    <x v="0"/>
    <s v="2024-10"/>
    <n v="6"/>
    <s v="No"/>
    <s v="No"/>
    <n v="5410.66"/>
  </r>
  <r>
    <n v="958"/>
    <x v="192"/>
    <n v="750"/>
    <n v="5"/>
    <s v="Anika Gupta"/>
    <s v="Consumer"/>
    <x v="1"/>
    <s v="2024-10"/>
    <n v="4"/>
    <s v="No"/>
    <s v="No"/>
    <n v="2213.3200000000002"/>
  </r>
  <r>
    <n v="959"/>
    <x v="192"/>
    <n v="129"/>
    <n v="3"/>
    <s v="Kiara Verma"/>
    <s v="Consumer"/>
    <x v="0"/>
    <s v="2024-10"/>
    <n v="2"/>
    <s v="No"/>
    <s v="No"/>
    <n v="519.71"/>
  </r>
  <r>
    <n v="960"/>
    <x v="192"/>
    <n v="462"/>
    <n v="5"/>
    <s v="Ayaan Pillai"/>
    <s v="SMB"/>
    <x v="1"/>
    <s v="2024-10"/>
    <n v="2"/>
    <s v="No"/>
    <s v="No"/>
    <n v="617.46"/>
  </r>
  <r>
    <n v="961"/>
    <x v="192"/>
    <n v="140"/>
    <n v="4"/>
    <s v="Diya Joshi"/>
    <s v="Consumer"/>
    <x v="3"/>
    <s v="2024-10"/>
    <n v="3"/>
    <s v="No"/>
    <s v="No"/>
    <n v="1789.1399999999999"/>
  </r>
  <r>
    <n v="962"/>
    <x v="192"/>
    <n v="796"/>
    <n v="2"/>
    <s v="Aditya Mehta"/>
    <s v="Consumer"/>
    <x v="2"/>
    <s v="2024-10"/>
    <n v="3"/>
    <s v="No"/>
    <s v="No"/>
    <n v="579.36"/>
  </r>
  <r>
    <n v="963"/>
    <x v="192"/>
    <n v="825"/>
    <n v="4"/>
    <s v="Riya Bose"/>
    <s v="Consumer"/>
    <x v="3"/>
    <s v="2024-10"/>
    <n v="2"/>
    <s v="No"/>
    <s v="No"/>
    <n v="1065.21"/>
  </r>
  <r>
    <n v="964"/>
    <x v="192"/>
    <n v="78"/>
    <n v="4"/>
    <s v="Vivaan Kapoor"/>
    <s v="Consumer"/>
    <x v="3"/>
    <s v="2024-10"/>
    <n v="-45577"/>
    <s v="No"/>
    <s v="Yes"/>
    <n v="4028.58"/>
  </r>
  <r>
    <n v="965"/>
    <x v="192"/>
    <n v="75"/>
    <n v="3"/>
    <s v="Pooja Sharma"/>
    <s v="SMB"/>
    <x v="0"/>
    <s v="2024-10"/>
    <n v="3"/>
    <s v="No"/>
    <s v="No"/>
    <n v="3639.11"/>
  </r>
  <r>
    <n v="966"/>
    <x v="193"/>
    <n v="751"/>
    <n v="5"/>
    <s v="Amit Joshi"/>
    <s v="Consumer"/>
    <x v="1"/>
    <s v="2024-10"/>
    <n v="3"/>
    <s v="No"/>
    <s v="No"/>
    <n v="3021.65"/>
  </r>
  <r>
    <n v="967"/>
    <x v="193"/>
    <n v="381"/>
    <n v="5"/>
    <s v="Karthik Reddy"/>
    <s v="SMB"/>
    <x v="1"/>
    <s v="2024-10"/>
    <n v="2"/>
    <s v="No"/>
    <s v="No"/>
    <n v="3021.65"/>
  </r>
  <r>
    <n v="968"/>
    <x v="193"/>
    <n v="304"/>
    <n v="1"/>
    <s v="Pari Joshi"/>
    <s v="Consumer"/>
    <x v="4"/>
    <s v="2024-10"/>
    <n v="5"/>
    <s v="No"/>
    <s v="No"/>
    <n v="3555.65"/>
  </r>
  <r>
    <n v="969"/>
    <x v="193"/>
    <n v="888"/>
    <n v="5"/>
    <s v="Amit Sharma"/>
    <s v="Consumer"/>
    <x v="1"/>
    <s v="2024-10"/>
    <n v="8"/>
    <s v="Yes"/>
    <s v="No"/>
    <n v="1112.77"/>
  </r>
  <r>
    <n v="970"/>
    <x v="193"/>
    <n v="824"/>
    <n v="5"/>
    <s v="Arun Sharma"/>
    <s v="SMB"/>
    <x v="1"/>
    <s v="2024-10"/>
    <n v="11"/>
    <s v="Yes"/>
    <s v="No"/>
    <n v="1303.81"/>
  </r>
  <r>
    <n v="971"/>
    <x v="193"/>
    <n v="215"/>
    <n v="1"/>
    <s v="Divya Rao"/>
    <s v="Consumer"/>
    <x v="4"/>
    <s v="2024-10"/>
    <n v="4"/>
    <s v="No"/>
    <s v="No"/>
    <n v="2011.39"/>
  </r>
  <r>
    <n v="972"/>
    <x v="193"/>
    <n v="232"/>
    <n v="4"/>
    <s v="Navya Joshi"/>
    <s v="Consumer"/>
    <x v="3"/>
    <s v="2024-10"/>
    <n v="2"/>
    <s v="No"/>
    <s v="No"/>
    <n v="772.88"/>
  </r>
  <r>
    <n v="973"/>
    <x v="194"/>
    <n v="834"/>
    <n v="1"/>
    <s v="Karthik Reddy"/>
    <s v="SMB"/>
    <x v="4"/>
    <s v="2024-10"/>
    <n v="12"/>
    <s v="Yes"/>
    <s v="No"/>
    <n v="2852.21"/>
  </r>
  <r>
    <n v="974"/>
    <x v="194"/>
    <n v="840"/>
    <n v="3"/>
    <s v="Neha Shetty"/>
    <s v="Corporate"/>
    <x v="0"/>
    <s v="2024-10"/>
    <n v="3"/>
    <s v="No"/>
    <s v="No"/>
    <n v="519.71"/>
  </r>
  <r>
    <n v="975"/>
    <x v="194"/>
    <n v="386"/>
    <n v="2"/>
    <s v="Suresh Nair"/>
    <s v="Consumer"/>
    <x v="2"/>
    <s v="2024-10"/>
    <n v="5"/>
    <s v="No"/>
    <s v="No"/>
    <n v="188.52"/>
  </r>
  <r>
    <n v="976"/>
    <x v="194"/>
    <n v="365"/>
    <n v="5"/>
    <s v="Vivaan Iyer"/>
    <s v="SMB"/>
    <x v="1"/>
    <s v="2024-10"/>
    <n v="5"/>
    <s v="No"/>
    <s v="No"/>
    <n v="407.51"/>
  </r>
  <r>
    <n v="977"/>
    <x v="194"/>
    <n v="703"/>
    <n v="1"/>
    <s v="Rahul Nair"/>
    <s v="Consumer"/>
    <x v="4"/>
    <s v="2024-10"/>
    <n v="-45577"/>
    <s v="No"/>
    <s v="Yes"/>
    <n v="175.69"/>
  </r>
  <r>
    <n v="978"/>
    <x v="194"/>
    <n v="117"/>
    <n v="4"/>
    <s v="Kiara Nair"/>
    <s v="Corporate"/>
    <x v="3"/>
    <s v="2024-10"/>
    <n v="-45577"/>
    <s v="No"/>
    <s v="Yes"/>
    <n v="1095.82"/>
  </r>
  <r>
    <n v="979"/>
    <x v="194"/>
    <n v="255"/>
    <n v="2"/>
    <s v="Karthik Menon"/>
    <s v="Consumer"/>
    <x v="2"/>
    <s v="2024-10"/>
    <n v="5"/>
    <s v="No"/>
    <s v="No"/>
    <n v="552.17999999999995"/>
  </r>
  <r>
    <n v="980"/>
    <x v="194"/>
    <n v="73"/>
    <n v="4"/>
    <s v="Manoj Malhotra"/>
    <s v="Consumer"/>
    <x v="3"/>
    <s v="2024-10"/>
    <n v="3"/>
    <s v="No"/>
    <s v="No"/>
    <n v="3452.6000000000004"/>
  </r>
  <r>
    <n v="981"/>
    <x v="194"/>
    <n v="141"/>
    <n v="3"/>
    <s v="Pooja Das"/>
    <s v="Consumer"/>
    <x v="0"/>
    <s v="2024-10"/>
    <n v="5"/>
    <s v="No"/>
    <s v="No"/>
    <n v="1322.72"/>
  </r>
  <r>
    <n v="982"/>
    <x v="194"/>
    <n v="123"/>
    <n v="5"/>
    <s v="Nisha Shetty"/>
    <s v="Consumer"/>
    <x v="1"/>
    <s v="2024-10"/>
    <n v="9"/>
    <s v="Yes"/>
    <s v="No"/>
    <n v="2389.0100000000002"/>
  </r>
  <r>
    <n v="983"/>
    <x v="194"/>
    <n v="270"/>
    <n v="4"/>
    <s v="Priya Das"/>
    <s v="SMB"/>
    <x v="3"/>
    <s v="2024-10"/>
    <n v="4"/>
    <s v="No"/>
    <s v="No"/>
    <n v="2918.58"/>
  </r>
  <r>
    <n v="984"/>
    <x v="194"/>
    <n v="670"/>
    <n v="2"/>
    <s v="Neha Das"/>
    <s v="SMB"/>
    <x v="2"/>
    <s v="2024-10"/>
    <n v="3"/>
    <s v="No"/>
    <s v="No"/>
    <n v="175.69"/>
  </r>
  <r>
    <n v="985"/>
    <x v="194"/>
    <n v="840"/>
    <n v="3"/>
    <s v="Neha Shetty"/>
    <s v="Corporate"/>
    <x v="0"/>
    <s v="2024-10"/>
    <n v="11"/>
    <s v="Yes"/>
    <s v="No"/>
    <n v="519.71"/>
  </r>
  <r>
    <n v="986"/>
    <x v="195"/>
    <n v="175"/>
    <n v="1"/>
    <s v="Manoj Singh"/>
    <s v="Consumer"/>
    <x v="4"/>
    <s v="2024-10"/>
    <n v="5"/>
    <s v="No"/>
    <s v="No"/>
    <n v="760.11"/>
  </r>
  <r>
    <n v="987"/>
    <x v="195"/>
    <n v="165"/>
    <n v="3"/>
    <s v="Ishaan Iyer"/>
    <s v="Consumer"/>
    <x v="0"/>
    <s v="2024-10"/>
    <n v="-45579"/>
    <s v="No"/>
    <s v="Yes"/>
    <n v="1019.93"/>
  </r>
  <r>
    <n v="988"/>
    <x v="195"/>
    <n v="487"/>
    <n v="4"/>
    <s v="Ananya Iyer"/>
    <s v="Consumer"/>
    <x v="3"/>
    <s v="2024-10"/>
    <n v="5"/>
    <s v="No"/>
    <s v="No"/>
    <n v="175.69"/>
  </r>
  <r>
    <n v="989"/>
    <x v="195"/>
    <n v="598"/>
    <n v="5"/>
    <s v="Sai Menon"/>
    <s v="Consumer"/>
    <x v="1"/>
    <s v="2024-10"/>
    <n v="8"/>
    <s v="Yes"/>
    <s v="No"/>
    <n v="705.26"/>
  </r>
  <r>
    <n v="990"/>
    <x v="195"/>
    <n v="693"/>
    <n v="5"/>
    <s v="Neha Reddy"/>
    <s v="SMB"/>
    <x v="1"/>
    <s v="2024-10"/>
    <n v="2"/>
    <s v="No"/>
    <s v="No"/>
    <n v="601.26"/>
  </r>
  <r>
    <n v="991"/>
    <x v="195"/>
    <n v="480"/>
    <n v="4"/>
    <s v="Kiara Sharma"/>
    <s v="Consumer"/>
    <x v="3"/>
    <s v="2024-10"/>
    <n v="-45579"/>
    <s v="No"/>
    <s v="Yes"/>
    <n v="947.42000000000007"/>
  </r>
  <r>
    <n v="992"/>
    <x v="195"/>
    <n v="815"/>
    <n v="2"/>
    <s v="Divya Shetty"/>
    <s v="Consumer"/>
    <x v="2"/>
    <s v="2024-10"/>
    <n v="6"/>
    <s v="No"/>
    <s v="No"/>
    <n v="695.40000000000009"/>
  </r>
  <r>
    <n v="993"/>
    <x v="195"/>
    <n v="151"/>
    <n v="2"/>
    <s v="Ayaan Chatterjee"/>
    <s v="SMB"/>
    <x v="2"/>
    <s v="2024-10"/>
    <n v="6"/>
    <s v="No"/>
    <s v="No"/>
    <n v="1303.81"/>
  </r>
  <r>
    <n v="994"/>
    <x v="195"/>
    <n v="410"/>
    <n v="4"/>
    <s v="Rahul Nair"/>
    <s v="SMB"/>
    <x v="3"/>
    <s v="2024-10"/>
    <n v="4"/>
    <s v="No"/>
    <s v="No"/>
    <n v="1752.02"/>
  </r>
  <r>
    <n v="995"/>
    <x v="196"/>
    <n v="120"/>
    <n v="1"/>
    <s v="Ayaan Iyer"/>
    <s v="Consumer"/>
    <x v="4"/>
    <s v="2024-10"/>
    <n v="2"/>
    <s v="No"/>
    <s v="No"/>
    <n v="1527.62"/>
  </r>
  <r>
    <n v="996"/>
    <x v="196"/>
    <n v="887"/>
    <n v="4"/>
    <s v="Riya Shetty"/>
    <s v="Consumer"/>
    <x v="3"/>
    <s v="2024-10"/>
    <n v="5"/>
    <s v="No"/>
    <s v="No"/>
    <n v="798.2"/>
  </r>
  <r>
    <n v="997"/>
    <x v="196"/>
    <n v="890"/>
    <n v="3"/>
    <s v="Ishaan Rao"/>
    <s v="Corporate"/>
    <x v="0"/>
    <s v="2024-10"/>
    <n v="5"/>
    <s v="No"/>
    <s v="No"/>
    <n v="777.04"/>
  </r>
  <r>
    <n v="998"/>
    <x v="196"/>
    <n v="568"/>
    <n v="1"/>
    <s v="Krishna Gupta"/>
    <s v="SMB"/>
    <x v="4"/>
    <s v="2024-10"/>
    <n v="3"/>
    <s v="No"/>
    <s v="No"/>
    <n v="3021.65"/>
  </r>
  <r>
    <n v="999"/>
    <x v="196"/>
    <n v="728"/>
    <n v="3"/>
    <s v="Amit Verma"/>
    <s v="Consumer"/>
    <x v="0"/>
    <s v="2024-10"/>
    <n v="5"/>
    <s v="No"/>
    <s v="No"/>
    <n v="1482.3"/>
  </r>
  <r>
    <n v="1000"/>
    <x v="196"/>
    <n v="513"/>
    <n v="4"/>
    <s v="Anika Menon"/>
    <s v="Corporate"/>
    <x v="3"/>
    <s v="2024-10"/>
    <n v="5"/>
    <s v="No"/>
    <s v="No"/>
    <n v="617.46"/>
  </r>
  <r>
    <n v="1001"/>
    <x v="196"/>
    <n v="860"/>
    <n v="1"/>
    <s v="Saanvi Rao"/>
    <s v="Consumer"/>
    <x v="4"/>
    <s v="2024-10"/>
    <n v="5"/>
    <s v="No"/>
    <s v="No"/>
    <n v="829.93"/>
  </r>
  <r>
    <n v="1002"/>
    <x v="196"/>
    <n v="693"/>
    <n v="5"/>
    <s v="Neha Reddy"/>
    <s v="SMB"/>
    <x v="1"/>
    <s v="2024-10"/>
    <n v="6"/>
    <s v="No"/>
    <s v="No"/>
    <n v="1320.26"/>
  </r>
  <r>
    <n v="1003"/>
    <x v="196"/>
    <n v="463"/>
    <n v="5"/>
    <s v="Aadhya Kapoor"/>
    <s v="SMB"/>
    <x v="1"/>
    <s v="2024-10"/>
    <n v="-45580"/>
    <s v="No"/>
    <s v="Yes"/>
    <n v="3757.9900000000002"/>
  </r>
  <r>
    <n v="1004"/>
    <x v="196"/>
    <n v="412"/>
    <n v="3"/>
    <s v="Anika Patel"/>
    <s v="Consumer"/>
    <x v="0"/>
    <s v="2024-10"/>
    <n v="2"/>
    <s v="No"/>
    <s v="No"/>
    <n v="897.98"/>
  </r>
  <r>
    <n v="1005"/>
    <x v="197"/>
    <n v="626"/>
    <n v="5"/>
    <s v="Rohan Singh"/>
    <s v="SMB"/>
    <x v="1"/>
    <s v="2024-10"/>
    <n v="5"/>
    <s v="No"/>
    <s v="No"/>
    <n v="596.03"/>
  </r>
  <r>
    <n v="1006"/>
    <x v="197"/>
    <n v="132"/>
    <n v="1"/>
    <s v="Ishaan Singh"/>
    <s v="SMB"/>
    <x v="4"/>
    <s v="2024-10"/>
    <n v="7"/>
    <s v="Yes"/>
    <s v="No"/>
    <n v="296.57"/>
  </r>
  <r>
    <n v="1007"/>
    <x v="197"/>
    <n v="365"/>
    <n v="5"/>
    <s v="Vivaan Iyer"/>
    <s v="SMB"/>
    <x v="1"/>
    <s v="2024-10"/>
    <n v="-45582"/>
    <s v="No"/>
    <s v="Yes"/>
    <n v="188.52"/>
  </r>
  <r>
    <n v="1008"/>
    <x v="197"/>
    <n v="78"/>
    <n v="4"/>
    <s v="Vivaan Kapoor"/>
    <s v="Consumer"/>
    <x v="3"/>
    <s v="2024-10"/>
    <n v="4"/>
    <s v="No"/>
    <s v="No"/>
    <n v="534"/>
  </r>
  <r>
    <n v="1009"/>
    <x v="197"/>
    <n v="353"/>
    <n v="1"/>
    <s v="Aadhya Joshi"/>
    <s v="Consumer"/>
    <x v="4"/>
    <s v="2024-10"/>
    <n v="6"/>
    <s v="No"/>
    <s v="No"/>
    <n v="95.97"/>
  </r>
  <r>
    <n v="1010"/>
    <x v="197"/>
    <n v="825"/>
    <n v="4"/>
    <s v="Riya Bose"/>
    <s v="Consumer"/>
    <x v="3"/>
    <s v="2024-10"/>
    <n v="11"/>
    <s v="Yes"/>
    <s v="No"/>
    <n v="889.52"/>
  </r>
  <r>
    <n v="1011"/>
    <x v="197"/>
    <n v="448"/>
    <n v="3"/>
    <s v="Lakshmi Shetty"/>
    <s v="SMB"/>
    <x v="0"/>
    <s v="2024-10"/>
    <n v="-45582"/>
    <s v="No"/>
    <s v="Yes"/>
    <n v="3680.84"/>
  </r>
  <r>
    <n v="1012"/>
    <x v="197"/>
    <n v="655"/>
    <n v="4"/>
    <s v="Arjun Gupta"/>
    <s v="SMB"/>
    <x v="3"/>
    <s v="2024-10"/>
    <n v="3"/>
    <s v="No"/>
    <s v="No"/>
    <n v="772.88"/>
  </r>
  <r>
    <n v="1013"/>
    <x v="197"/>
    <n v="83"/>
    <n v="4"/>
    <s v="Karthik Kapoor"/>
    <s v="Consumer"/>
    <x v="3"/>
    <s v="2024-10"/>
    <n v="2"/>
    <s v="No"/>
    <s v="No"/>
    <n v="1478.1399999999999"/>
  </r>
  <r>
    <n v="1014"/>
    <x v="197"/>
    <n v="42"/>
    <n v="3"/>
    <s v="Karthik Singh"/>
    <s v="SMB"/>
    <x v="0"/>
    <s v="2024-10"/>
    <n v="5"/>
    <s v="No"/>
    <s v="No"/>
    <n v="617.46"/>
  </r>
  <r>
    <n v="1015"/>
    <x v="197"/>
    <n v="190"/>
    <n v="4"/>
    <s v="Ishaan Menon"/>
    <s v="SMB"/>
    <x v="3"/>
    <s v="2024-10"/>
    <n v="2"/>
    <s v="No"/>
    <s v="No"/>
    <n v="2591.19"/>
  </r>
  <r>
    <n v="1016"/>
    <x v="197"/>
    <n v="718"/>
    <n v="4"/>
    <s v="Deepa Iyer"/>
    <s v="SMB"/>
    <x v="3"/>
    <s v="2024-10"/>
    <n v="-45581"/>
    <s v="No"/>
    <s v="Yes"/>
    <n v="1478.1399999999999"/>
  </r>
  <r>
    <n v="1017"/>
    <x v="197"/>
    <n v="195"/>
    <n v="4"/>
    <s v="Ravi Menon"/>
    <s v="Corporate"/>
    <x v="3"/>
    <s v="2024-10"/>
    <n v="2"/>
    <s v="No"/>
    <s v="No"/>
    <n v="3021.65"/>
  </r>
  <r>
    <n v="1018"/>
    <x v="197"/>
    <n v="127"/>
    <n v="5"/>
    <s v="Sai Patel"/>
    <s v="Consumer"/>
    <x v="1"/>
    <s v="2024-10"/>
    <n v="11"/>
    <s v="Yes"/>
    <s v="No"/>
    <n v="1019.93"/>
  </r>
  <r>
    <n v="1019"/>
    <x v="198"/>
    <n v="658"/>
    <n v="2"/>
    <s v="Vivaan Kapoor"/>
    <s v="Corporate"/>
    <x v="2"/>
    <s v="2024-10"/>
    <n v="2"/>
    <s v="No"/>
    <s v="No"/>
    <n v="597.38"/>
  </r>
  <r>
    <n v="1020"/>
    <x v="198"/>
    <n v="513"/>
    <n v="4"/>
    <s v="Anika Menon"/>
    <s v="Corporate"/>
    <x v="3"/>
    <s v="2024-10"/>
    <n v="3"/>
    <s v="No"/>
    <s v="No"/>
    <n v="718.67000000000007"/>
  </r>
  <r>
    <n v="1021"/>
    <x v="198"/>
    <n v="151"/>
    <n v="2"/>
    <s v="Ayaan Chatterjee"/>
    <s v="SMB"/>
    <x v="2"/>
    <s v="2024-10"/>
    <n v="8"/>
    <s v="Yes"/>
    <s v="No"/>
    <n v="880.95"/>
  </r>
  <r>
    <n v="1022"/>
    <x v="198"/>
    <n v="450"/>
    <n v="5"/>
    <s v="Suresh Rao"/>
    <s v="Consumer"/>
    <x v="1"/>
    <s v="2024-10"/>
    <n v="3"/>
    <s v="No"/>
    <s v="No"/>
    <n v="897.98"/>
  </r>
  <r>
    <n v="1023"/>
    <x v="198"/>
    <n v="210"/>
    <n v="2"/>
    <s v="Vivaan Nair"/>
    <s v="Consumer"/>
    <x v="2"/>
    <s v="2024-10"/>
    <n v="2"/>
    <s v="No"/>
    <s v="No"/>
    <n v="184.26"/>
  </r>
  <r>
    <n v="1024"/>
    <x v="198"/>
    <n v="322"/>
    <n v="3"/>
    <s v="Kavya Das"/>
    <s v="Consumer"/>
    <x v="0"/>
    <s v="2024-10"/>
    <n v="8"/>
    <s v="Yes"/>
    <s v="No"/>
    <n v="3021.65"/>
  </r>
  <r>
    <n v="1025"/>
    <x v="198"/>
    <n v="465"/>
    <n v="4"/>
    <s v="Anika Das"/>
    <s v="Consumer"/>
    <x v="3"/>
    <s v="2024-10"/>
    <n v="6"/>
    <s v="No"/>
    <s v="No"/>
    <n v="1019.93"/>
  </r>
  <r>
    <n v="1026"/>
    <x v="198"/>
    <n v="878"/>
    <n v="2"/>
    <s v="Meera Sharma"/>
    <s v="Corporate"/>
    <x v="2"/>
    <s v="2024-10"/>
    <n v="-45583"/>
    <s v="No"/>
    <s v="Yes"/>
    <n v="814.44"/>
  </r>
  <r>
    <n v="1027"/>
    <x v="198"/>
    <n v="325"/>
    <n v="4"/>
    <s v="Ishaan Shetty"/>
    <s v="Corporate"/>
    <x v="3"/>
    <s v="2024-10"/>
    <n v="9"/>
    <s v="Yes"/>
    <s v="No"/>
    <n v="798.2"/>
  </r>
  <r>
    <n v="1028"/>
    <x v="198"/>
    <n v="135"/>
    <n v="4"/>
    <s v="Amit Singh"/>
    <s v="Consumer"/>
    <x v="3"/>
    <s v="2024-10"/>
    <n v="6"/>
    <s v="No"/>
    <s v="No"/>
    <n v="540.32000000000005"/>
  </r>
  <r>
    <n v="1029"/>
    <x v="199"/>
    <n v="600"/>
    <n v="5"/>
    <s v="Riya Gupta"/>
    <s v="Consumer"/>
    <x v="1"/>
    <s v="2024-10"/>
    <n v="5"/>
    <s v="No"/>
    <s v="No"/>
    <n v="4434.79"/>
  </r>
  <r>
    <n v="1030"/>
    <x v="199"/>
    <n v="764"/>
    <n v="3"/>
    <s v="Riya Malhotra"/>
    <s v="SMB"/>
    <x v="0"/>
    <s v="2024-10"/>
    <n v="3"/>
    <s v="No"/>
    <s v="No"/>
    <n v="2011.39"/>
  </r>
  <r>
    <n v="1031"/>
    <x v="199"/>
    <n v="740"/>
    <n v="1"/>
    <s v="Priya Chatterjee"/>
    <s v="Consumer"/>
    <x v="4"/>
    <s v="2024-10"/>
    <n v="3"/>
    <s v="No"/>
    <s v="No"/>
    <n v="1296.42"/>
  </r>
  <r>
    <n v="1032"/>
    <x v="199"/>
    <n v="227"/>
    <n v="5"/>
    <s v="Arun Verma"/>
    <s v="Consumer"/>
    <x v="1"/>
    <s v="2024-10"/>
    <n v="-45584"/>
    <s v="No"/>
    <s v="Yes"/>
    <n v="2570.1"/>
  </r>
  <r>
    <n v="1033"/>
    <x v="200"/>
    <n v="819"/>
    <n v="3"/>
    <s v="Rahul Krishnan"/>
    <s v="Consumer"/>
    <x v="0"/>
    <s v="2024-10"/>
    <n v="5"/>
    <s v="No"/>
    <s v="No"/>
    <n v="184.26"/>
  </r>
  <r>
    <n v="1034"/>
    <x v="200"/>
    <n v="120"/>
    <n v="1"/>
    <s v="Ayaan Iyer"/>
    <s v="Consumer"/>
    <x v="4"/>
    <s v="2024-10"/>
    <n v="3"/>
    <s v="No"/>
    <s v="No"/>
    <n v="772.88"/>
  </r>
  <r>
    <n v="1035"/>
    <x v="200"/>
    <n v="121"/>
    <n v="5"/>
    <s v="Vihaan Nair"/>
    <s v="Consumer"/>
    <x v="1"/>
    <s v="2024-10"/>
    <n v="4"/>
    <s v="No"/>
    <s v="No"/>
    <n v="1019.93"/>
  </r>
  <r>
    <n v="1036"/>
    <x v="200"/>
    <n v="675"/>
    <n v="5"/>
    <s v="Myra Shetty"/>
    <s v="Consumer"/>
    <x v="1"/>
    <s v="2024-10"/>
    <n v="2"/>
    <s v="No"/>
    <s v="No"/>
    <n v="2129.88"/>
  </r>
  <r>
    <n v="1037"/>
    <x v="201"/>
    <n v="641"/>
    <n v="3"/>
    <s v="Krishna Menon"/>
    <s v="Consumer"/>
    <x v="0"/>
    <s v="2024-10"/>
    <n v="2"/>
    <s v="No"/>
    <s v="No"/>
    <n v="1573.41"/>
  </r>
  <r>
    <n v="1038"/>
    <x v="201"/>
    <n v="464"/>
    <n v="3"/>
    <s v="Kiara Kapoor"/>
    <s v="Consumer"/>
    <x v="0"/>
    <s v="2024-10"/>
    <n v="5"/>
    <s v="No"/>
    <s v="No"/>
    <n v="183.63"/>
  </r>
  <r>
    <n v="1039"/>
    <x v="201"/>
    <n v="626"/>
    <n v="5"/>
    <s v="Rohan Singh"/>
    <s v="SMB"/>
    <x v="1"/>
    <s v="2024-10"/>
    <n v="3"/>
    <s v="No"/>
    <s v="No"/>
    <n v="1752.02"/>
  </r>
  <r>
    <n v="1040"/>
    <x v="201"/>
    <n v="244"/>
    <n v="1"/>
    <s v="Myra Kapoor"/>
    <s v="SMB"/>
    <x v="4"/>
    <s v="2024-10"/>
    <n v="2"/>
    <s v="No"/>
    <s v="No"/>
    <n v="188.52"/>
  </r>
  <r>
    <n v="1041"/>
    <x v="201"/>
    <n v="852"/>
    <n v="3"/>
    <s v="Anika Nair"/>
    <s v="SMB"/>
    <x v="0"/>
    <s v="2024-10"/>
    <n v="5"/>
    <s v="No"/>
    <s v="No"/>
    <n v="519.71"/>
  </r>
  <r>
    <n v="1042"/>
    <x v="201"/>
    <n v="351"/>
    <n v="5"/>
    <s v="Nisha Krishnan"/>
    <s v="SMB"/>
    <x v="1"/>
    <s v="2024-10"/>
    <n v="11"/>
    <s v="Yes"/>
    <s v="No"/>
    <n v="705.26"/>
  </r>
  <r>
    <n v="1043"/>
    <x v="201"/>
    <n v="693"/>
    <n v="5"/>
    <s v="Neha Reddy"/>
    <s v="SMB"/>
    <x v="1"/>
    <s v="2024-10"/>
    <n v="2"/>
    <s v="No"/>
    <s v="No"/>
    <n v="3289.09"/>
  </r>
  <r>
    <n v="1044"/>
    <x v="201"/>
    <n v="810"/>
    <n v="3"/>
    <s v="Kavya Patel"/>
    <s v="Corporate"/>
    <x v="0"/>
    <s v="2024-10"/>
    <n v="-45586"/>
    <s v="No"/>
    <s v="Yes"/>
    <n v="2831.43"/>
  </r>
  <r>
    <n v="1045"/>
    <x v="202"/>
    <n v="452"/>
    <n v="4"/>
    <s v="Neha Bose"/>
    <s v="Consumer"/>
    <x v="3"/>
    <s v="2024-10"/>
    <n v="5"/>
    <s v="No"/>
    <s v="No"/>
    <n v="534"/>
  </r>
  <r>
    <n v="1046"/>
    <x v="202"/>
    <n v="3"/>
    <n v="1"/>
    <s v="Deepa Malhotra"/>
    <s v="Consumer"/>
    <x v="4"/>
    <s v="2024-10"/>
    <n v="6"/>
    <s v="No"/>
    <s v="No"/>
    <n v="407.51"/>
  </r>
  <r>
    <n v="1047"/>
    <x v="202"/>
    <n v="693"/>
    <n v="5"/>
    <s v="Neha Reddy"/>
    <s v="SMB"/>
    <x v="1"/>
    <s v="2024-10"/>
    <n v="6"/>
    <s v="No"/>
    <s v="No"/>
    <n v="2357.2200000000003"/>
  </r>
  <r>
    <n v="1048"/>
    <x v="202"/>
    <n v="856"/>
    <n v="3"/>
    <s v="Vihaan Kapoor"/>
    <s v="Consumer"/>
    <x v="0"/>
    <s v="2024-10"/>
    <n v="-45586"/>
    <s v="No"/>
    <s v="Yes"/>
    <n v="175.69"/>
  </r>
  <r>
    <n v="1049"/>
    <x v="202"/>
    <n v="200"/>
    <n v="3"/>
    <s v="Ravi Malhotra"/>
    <s v="SMB"/>
    <x v="0"/>
    <s v="2024-10"/>
    <n v="6"/>
    <s v="No"/>
    <s v="No"/>
    <n v="3851.58"/>
  </r>
  <r>
    <n v="1050"/>
    <x v="202"/>
    <n v="889"/>
    <n v="5"/>
    <s v="Krishna Kapoor"/>
    <s v="SMB"/>
    <x v="1"/>
    <s v="2024-10"/>
    <n v="5"/>
    <s v="No"/>
    <s v="No"/>
    <n v="772.88"/>
  </r>
  <r>
    <n v="1051"/>
    <x v="202"/>
    <n v="53"/>
    <n v="4"/>
    <s v="Diya Shetty"/>
    <s v="Consumer"/>
    <x v="3"/>
    <s v="2024-10"/>
    <n v="6"/>
    <s v="No"/>
    <s v="No"/>
    <n v="2357.39"/>
  </r>
  <r>
    <n v="1052"/>
    <x v="202"/>
    <n v="654"/>
    <n v="1"/>
    <s v="Vikram Singh"/>
    <s v="SMB"/>
    <x v="4"/>
    <s v="2024-10"/>
    <n v="-45587"/>
    <s v="No"/>
    <s v="Yes"/>
    <n v="1025.1400000000001"/>
  </r>
  <r>
    <n v="1053"/>
    <x v="202"/>
    <n v="825"/>
    <n v="4"/>
    <s v="Riya Bose"/>
    <s v="Consumer"/>
    <x v="3"/>
    <s v="2024-10"/>
    <n v="3"/>
    <s v="No"/>
    <s v="No"/>
    <n v="7311.92"/>
  </r>
  <r>
    <n v="1054"/>
    <x v="203"/>
    <n v="859"/>
    <n v="2"/>
    <s v="Vikram Mehta"/>
    <s v="Corporate"/>
    <x v="2"/>
    <s v="2024-10"/>
    <n v="6"/>
    <s v="Yes"/>
    <s v="No"/>
    <n v="2305.5700000000002"/>
  </r>
  <r>
    <n v="1055"/>
    <x v="203"/>
    <n v="33"/>
    <n v="3"/>
    <s v="Ishaan Mehta"/>
    <s v="Consumer"/>
    <x v="0"/>
    <s v="2024-10"/>
    <n v="5"/>
    <s v="No"/>
    <s v="No"/>
    <n v="175.69"/>
  </r>
  <r>
    <n v="1056"/>
    <x v="203"/>
    <n v="836"/>
    <n v="4"/>
    <s v="Vikram Bose"/>
    <s v="Consumer"/>
    <x v="3"/>
    <s v="2024-10"/>
    <n v="4"/>
    <s v="No"/>
    <s v="No"/>
    <n v="942.18000000000006"/>
  </r>
  <r>
    <n v="1057"/>
    <x v="203"/>
    <n v="660"/>
    <n v="2"/>
    <s v="Aditya Shetty"/>
    <s v="Corporate"/>
    <x v="2"/>
    <s v="2024-10"/>
    <n v="4"/>
    <s v="No"/>
    <s v="No"/>
    <n v="772.88"/>
  </r>
  <r>
    <n v="1058"/>
    <x v="203"/>
    <n v="771"/>
    <n v="2"/>
    <s v="Rahul Krishnan"/>
    <s v="Corporate"/>
    <x v="2"/>
    <s v="2024-10"/>
    <n v="6"/>
    <s v="No"/>
    <s v="No"/>
    <n v="2814.96"/>
  </r>
  <r>
    <n v="1059"/>
    <x v="204"/>
    <n v="528"/>
    <n v="3"/>
    <s v="Sai Reddy"/>
    <s v="SMB"/>
    <x v="0"/>
    <s v="2024-10"/>
    <n v="6"/>
    <s v="No"/>
    <s v="No"/>
    <n v="2991.2999999999997"/>
  </r>
  <r>
    <n v="1060"/>
    <x v="204"/>
    <n v="202"/>
    <n v="3"/>
    <s v="Reyansh Das"/>
    <s v="Consumer"/>
    <x v="0"/>
    <s v="2024-10"/>
    <n v="2"/>
    <s v="No"/>
    <s v="No"/>
    <n v="622.70000000000005"/>
  </r>
  <r>
    <n v="1061"/>
    <x v="204"/>
    <n v="590"/>
    <n v="4"/>
    <s v="Krishna Pillai"/>
    <s v="Consumer"/>
    <x v="3"/>
    <s v="2024-10"/>
    <n v="6"/>
    <s v="No"/>
    <s v="No"/>
    <n v="3639.11"/>
  </r>
  <r>
    <n v="1062"/>
    <x v="204"/>
    <n v="651"/>
    <n v="1"/>
    <s v="Arun Menon"/>
    <s v="Consumer"/>
    <x v="4"/>
    <s v="2024-10"/>
    <n v="4"/>
    <s v="No"/>
    <s v="No"/>
    <n v="6656.9"/>
  </r>
  <r>
    <n v="1063"/>
    <x v="204"/>
    <n v="241"/>
    <n v="4"/>
    <s v="Deepa Pillai"/>
    <s v="Corporate"/>
    <x v="3"/>
    <s v="2024-10"/>
    <n v="3"/>
    <s v="No"/>
    <s v="No"/>
    <n v="175.69"/>
  </r>
  <r>
    <n v="1064"/>
    <x v="204"/>
    <n v="465"/>
    <n v="4"/>
    <s v="Anika Das"/>
    <s v="Consumer"/>
    <x v="3"/>
    <s v="2024-10"/>
    <n v="3"/>
    <s v="No"/>
    <s v="No"/>
    <n v="175.69"/>
  </r>
  <r>
    <n v="1065"/>
    <x v="204"/>
    <n v="727"/>
    <n v="5"/>
    <s v="Navya Kapoor"/>
    <s v="Consumer"/>
    <x v="1"/>
    <s v="2024-10"/>
    <n v="-45589"/>
    <s v="No"/>
    <s v="Yes"/>
    <n v="407.51"/>
  </r>
  <r>
    <n v="1066"/>
    <x v="204"/>
    <n v="694"/>
    <n v="1"/>
    <s v="Myra Patel"/>
    <s v="Consumer"/>
    <x v="4"/>
    <s v="2024-10"/>
    <n v="3"/>
    <s v="No"/>
    <s v="No"/>
    <n v="829.93"/>
  </r>
  <r>
    <n v="1067"/>
    <x v="205"/>
    <n v="309"/>
    <n v="3"/>
    <s v="Vikram Krishnan"/>
    <s v="Consumer"/>
    <x v="0"/>
    <s v="2024-10"/>
    <n v="6"/>
    <s v="No"/>
    <s v="No"/>
    <n v="552.17999999999995"/>
  </r>
  <r>
    <n v="1068"/>
    <x v="205"/>
    <n v="628"/>
    <n v="4"/>
    <s v="Myra Bose"/>
    <s v="SMB"/>
    <x v="3"/>
    <s v="2024-10"/>
    <n v="3"/>
    <s v="No"/>
    <s v="No"/>
    <n v="2490.89"/>
  </r>
  <r>
    <n v="1069"/>
    <x v="205"/>
    <n v="806"/>
    <n v="4"/>
    <s v="Ayaan Kapoor"/>
    <s v="Consumer"/>
    <x v="3"/>
    <s v="2024-10"/>
    <n v="10"/>
    <s v="Yes"/>
    <s v="No"/>
    <n v="519.71"/>
  </r>
  <r>
    <n v="1070"/>
    <x v="205"/>
    <n v="771"/>
    <n v="2"/>
    <s v="Rahul Krishnan"/>
    <s v="Corporate"/>
    <x v="2"/>
    <s v="2024-10"/>
    <n v="3"/>
    <s v="No"/>
    <s v="No"/>
    <n v="2130.6999999999998"/>
  </r>
  <r>
    <n v="1071"/>
    <x v="205"/>
    <n v="73"/>
    <n v="4"/>
    <s v="Manoj Malhotra"/>
    <s v="Consumer"/>
    <x v="3"/>
    <s v="2024-10"/>
    <n v="3"/>
    <s v="No"/>
    <s v="No"/>
    <n v="4224.71"/>
  </r>
  <r>
    <n v="1072"/>
    <x v="205"/>
    <n v="259"/>
    <n v="5"/>
    <s v="Rahul Chatterjee"/>
    <s v="SMB"/>
    <x v="1"/>
    <s v="2024-10"/>
    <n v="4"/>
    <s v="No"/>
    <s v="No"/>
    <n v="80.47"/>
  </r>
  <r>
    <n v="1073"/>
    <x v="205"/>
    <n v="232"/>
    <n v="4"/>
    <s v="Navya Joshi"/>
    <s v="Consumer"/>
    <x v="3"/>
    <s v="2024-10"/>
    <n v="3"/>
    <s v="No"/>
    <s v="No"/>
    <n v="540.32000000000005"/>
  </r>
  <r>
    <n v="1074"/>
    <x v="205"/>
    <n v="407"/>
    <n v="3"/>
    <s v="Rahul Patel"/>
    <s v="SMB"/>
    <x v="0"/>
    <s v="2024-10"/>
    <n v="4"/>
    <s v="No"/>
    <s v="No"/>
    <n v="3372.94"/>
  </r>
  <r>
    <n v="1075"/>
    <x v="205"/>
    <n v="174"/>
    <n v="2"/>
    <s v="Pari Pillai"/>
    <s v="SMB"/>
    <x v="2"/>
    <s v="2024-10"/>
    <n v="4"/>
    <s v="No"/>
    <s v="No"/>
    <n v="777.04"/>
  </r>
  <r>
    <n v="1076"/>
    <x v="205"/>
    <n v="151"/>
    <n v="2"/>
    <s v="Ayaan Chatterjee"/>
    <s v="SMB"/>
    <x v="2"/>
    <s v="2024-10"/>
    <n v="6"/>
    <s v="No"/>
    <s v="No"/>
    <n v="351.29"/>
  </r>
  <r>
    <n v="1077"/>
    <x v="206"/>
    <n v="673"/>
    <n v="4"/>
    <s v="Lakshmi Gupta"/>
    <s v="SMB"/>
    <x v="3"/>
    <s v="2024-10"/>
    <n v="5"/>
    <s v="No"/>
    <s v="No"/>
    <n v="973.8900000000001"/>
  </r>
  <r>
    <n v="1078"/>
    <x v="206"/>
    <n v="385"/>
    <n v="4"/>
    <s v="Lakshmi Reddy"/>
    <s v="Consumer"/>
    <x v="3"/>
    <s v="2024-10"/>
    <n v="4"/>
    <s v="No"/>
    <s v="No"/>
    <n v="798.2"/>
  </r>
  <r>
    <n v="1079"/>
    <x v="206"/>
    <n v="224"/>
    <n v="3"/>
    <s v="Deepa Krishnan"/>
    <s v="Corporate"/>
    <x v="0"/>
    <s v="2024-10"/>
    <n v="5"/>
    <s v="No"/>
    <s v="No"/>
    <n v="2213.3200000000002"/>
  </r>
  <r>
    <n v="1080"/>
    <x v="206"/>
    <n v="131"/>
    <n v="5"/>
    <s v="Vikram Gupta"/>
    <s v="Consumer"/>
    <x v="1"/>
    <s v="2024-10"/>
    <n v="4"/>
    <s v="No"/>
    <s v="No"/>
    <n v="705.26"/>
  </r>
  <r>
    <n v="1081"/>
    <x v="206"/>
    <n v="282"/>
    <n v="2"/>
    <s v="Ravi Nair"/>
    <s v="Consumer"/>
    <x v="2"/>
    <s v="2024-10"/>
    <n v="2"/>
    <s v="No"/>
    <s v="No"/>
    <n v="829.93"/>
  </r>
  <r>
    <n v="1082"/>
    <x v="206"/>
    <n v="726"/>
    <n v="1"/>
    <s v="Rahul Joshi"/>
    <s v="Corporate"/>
    <x v="4"/>
    <s v="2024-10"/>
    <n v="11"/>
    <s v="Yes"/>
    <s v="No"/>
    <n v="390.4"/>
  </r>
  <r>
    <n v="1083"/>
    <x v="206"/>
    <n v="561"/>
    <n v="5"/>
    <s v="Rahul Mehta"/>
    <s v="Consumer"/>
    <x v="1"/>
    <s v="2024-10"/>
    <n v="11"/>
    <s v="Yes"/>
    <s v="No"/>
    <n v="188.52"/>
  </r>
  <r>
    <n v="1084"/>
    <x v="206"/>
    <n v="738"/>
    <n v="2"/>
    <s v="Saanvi Gupta"/>
    <s v="SMB"/>
    <x v="2"/>
    <s v="2024-10"/>
    <n v="3"/>
    <s v="No"/>
    <s v="No"/>
    <n v="3021.65"/>
  </r>
  <r>
    <n v="1085"/>
    <x v="206"/>
    <n v="716"/>
    <n v="4"/>
    <s v="Ravi Nair"/>
    <s v="Consumer"/>
    <x v="3"/>
    <s v="2024-10"/>
    <n v="5"/>
    <s v="No"/>
    <s v="No"/>
    <n v="412.15"/>
  </r>
  <r>
    <n v="1086"/>
    <x v="206"/>
    <n v="891"/>
    <n v="1"/>
    <s v="Arun Mehta"/>
    <s v="Consumer"/>
    <x v="4"/>
    <s v="2024-10"/>
    <n v="6"/>
    <s v="No"/>
    <s v="No"/>
    <n v="622.70000000000005"/>
  </r>
  <r>
    <n v="1087"/>
    <x v="207"/>
    <n v="33"/>
    <n v="3"/>
    <s v="Ishaan Mehta"/>
    <s v="Consumer"/>
    <x v="0"/>
    <s v="2024-10"/>
    <n v="5"/>
    <s v="No"/>
    <s v="No"/>
    <n v="1322.72"/>
  </r>
  <r>
    <n v="1088"/>
    <x v="207"/>
    <n v="631"/>
    <n v="5"/>
    <s v="Kiara Joshi"/>
    <s v="SMB"/>
    <x v="1"/>
    <s v="2024-10"/>
    <n v="5"/>
    <s v="No"/>
    <s v="No"/>
    <n v="3794.53"/>
  </r>
  <r>
    <n v="1089"/>
    <x v="207"/>
    <n v="182"/>
    <n v="2"/>
    <s v="Rahul Rao"/>
    <s v="SMB"/>
    <x v="2"/>
    <s v="2024-10"/>
    <n v="4"/>
    <s v="No"/>
    <s v="No"/>
    <n v="2213.3200000000002"/>
  </r>
  <r>
    <n v="1090"/>
    <x v="207"/>
    <n v="210"/>
    <n v="2"/>
    <s v="Vivaan Nair"/>
    <s v="Consumer"/>
    <x v="2"/>
    <s v="2024-10"/>
    <n v="6"/>
    <s v="Yes"/>
    <s v="No"/>
    <n v="508.8"/>
  </r>
  <r>
    <n v="1091"/>
    <x v="207"/>
    <n v="73"/>
    <n v="4"/>
    <s v="Manoj Malhotra"/>
    <s v="Consumer"/>
    <x v="3"/>
    <s v="2024-10"/>
    <n v="4"/>
    <s v="No"/>
    <s v="No"/>
    <n v="1484.94"/>
  </r>
  <r>
    <n v="1092"/>
    <x v="208"/>
    <n v="671"/>
    <n v="3"/>
    <s v="Pari Joshi"/>
    <s v="Consumer"/>
    <x v="0"/>
    <s v="2024-10"/>
    <n v="3"/>
    <s v="No"/>
    <s v="No"/>
    <n v="2129.88"/>
  </r>
  <r>
    <n v="1093"/>
    <x v="208"/>
    <n v="42"/>
    <n v="3"/>
    <s v="Karthik Singh"/>
    <s v="SMB"/>
    <x v="0"/>
    <s v="2024-10"/>
    <n v="3"/>
    <s v="No"/>
    <s v="No"/>
    <n v="3703.86"/>
  </r>
  <r>
    <n v="1094"/>
    <x v="208"/>
    <n v="506"/>
    <n v="1"/>
    <s v="Arun Bose"/>
    <s v="Consumer"/>
    <x v="4"/>
    <s v="2024-10"/>
    <n v="6"/>
    <s v="No"/>
    <s v="No"/>
    <n v="284.49"/>
  </r>
  <r>
    <n v="1095"/>
    <x v="208"/>
    <n v="167"/>
    <n v="4"/>
    <s v="Meera Kapoor"/>
    <s v="SMB"/>
    <x v="3"/>
    <s v="2024-10"/>
    <n v="4"/>
    <s v="No"/>
    <s v="No"/>
    <n v="798.2"/>
  </r>
  <r>
    <n v="1096"/>
    <x v="208"/>
    <n v="686"/>
    <n v="3"/>
    <s v="Lakshmi Verma"/>
    <s v="Consumer"/>
    <x v="0"/>
    <s v="2024-10"/>
    <n v="5"/>
    <s v="No"/>
    <s v="No"/>
    <n v="1296.42"/>
  </r>
  <r>
    <n v="1097"/>
    <x v="208"/>
    <n v="267"/>
    <n v="3"/>
    <s v="Ishaan Verma"/>
    <s v="Consumer"/>
    <x v="0"/>
    <s v="2024-10"/>
    <n v="-45592"/>
    <s v="No"/>
    <s v="Yes"/>
    <n v="2475.38"/>
  </r>
  <r>
    <n v="1098"/>
    <x v="208"/>
    <n v="60"/>
    <n v="5"/>
    <s v="Arjun Chatterjee"/>
    <s v="Consumer"/>
    <x v="1"/>
    <s v="2024-10"/>
    <n v="6"/>
    <s v="No"/>
    <s v="No"/>
    <n v="2951.7400000000002"/>
  </r>
  <r>
    <n v="1099"/>
    <x v="209"/>
    <n v="848"/>
    <n v="4"/>
    <s v="Pooja Joshi"/>
    <s v="Consumer"/>
    <x v="3"/>
    <s v="2024-10"/>
    <n v="6"/>
    <s v="No"/>
    <s v="No"/>
    <n v="2432.0300000000002"/>
  </r>
  <r>
    <n v="1100"/>
    <x v="209"/>
    <n v="213"/>
    <n v="1"/>
    <s v="Kavya Das"/>
    <s v="Consumer"/>
    <x v="4"/>
    <s v="2024-10"/>
    <n v="5"/>
    <s v="No"/>
    <s v="No"/>
    <n v="591.14"/>
  </r>
  <r>
    <n v="1101"/>
    <x v="209"/>
    <n v="362"/>
    <n v="2"/>
    <s v="Suresh Menon"/>
    <s v="SMB"/>
    <x v="2"/>
    <s v="2024-10"/>
    <n v="4"/>
    <s v="No"/>
    <s v="No"/>
    <n v="184.26"/>
  </r>
  <r>
    <n v="1102"/>
    <x v="209"/>
    <n v="166"/>
    <n v="3"/>
    <s v="Ravi Kapoor"/>
    <s v="Corporate"/>
    <x v="0"/>
    <s v="2024-10"/>
    <n v="4"/>
    <s v="No"/>
    <s v="No"/>
    <n v="1927.71"/>
  </r>
  <r>
    <n v="1103"/>
    <x v="209"/>
    <n v="185"/>
    <n v="2"/>
    <s v="Kavya Verma"/>
    <s v="Consumer"/>
    <x v="2"/>
    <s v="2024-10"/>
    <n v="4"/>
    <s v="No"/>
    <s v="No"/>
    <n v="2490.89"/>
  </r>
  <r>
    <n v="1104"/>
    <x v="210"/>
    <n v="400"/>
    <n v="5"/>
    <s v="Vikram Menon"/>
    <s v="Consumer"/>
    <x v="1"/>
    <s v="2024-10"/>
    <n v="4"/>
    <s v="No"/>
    <s v="No"/>
    <n v="2043.78"/>
  </r>
  <r>
    <n v="1105"/>
    <x v="210"/>
    <n v="43"/>
    <n v="5"/>
    <s v="Sanjay Kapoor"/>
    <s v="Corporate"/>
    <x v="1"/>
    <s v="2024-10"/>
    <n v="-45594"/>
    <s v="No"/>
    <s v="Yes"/>
    <n v="829.93"/>
  </r>
  <r>
    <n v="1106"/>
    <x v="210"/>
    <n v="9"/>
    <n v="2"/>
    <s v="Aadhya Kapoor"/>
    <s v="SMB"/>
    <x v="2"/>
    <s v="2024-10"/>
    <n v="6"/>
    <s v="No"/>
    <s v="No"/>
    <n v="772.88"/>
  </r>
  <r>
    <n v="1107"/>
    <x v="210"/>
    <n v="531"/>
    <n v="5"/>
    <s v="Myra Bose"/>
    <s v="Corporate"/>
    <x v="1"/>
    <s v="2024-10"/>
    <n v="2"/>
    <s v="No"/>
    <s v="No"/>
    <n v="952.73"/>
  </r>
  <r>
    <n v="1108"/>
    <x v="210"/>
    <n v="309"/>
    <n v="3"/>
    <s v="Vikram Krishnan"/>
    <s v="Consumer"/>
    <x v="0"/>
    <s v="2024-10"/>
    <n v="-45595"/>
    <s v="No"/>
    <s v="Yes"/>
    <n v="95.97"/>
  </r>
  <r>
    <n v="1109"/>
    <x v="210"/>
    <n v="856"/>
    <n v="3"/>
    <s v="Vihaan Kapoor"/>
    <s v="Consumer"/>
    <x v="0"/>
    <s v="2024-10"/>
    <n v="2"/>
    <s v="No"/>
    <s v="No"/>
    <n v="1049.6399999999999"/>
  </r>
  <r>
    <n v="1110"/>
    <x v="210"/>
    <n v="864"/>
    <n v="5"/>
    <s v="Ishaan Krishnan"/>
    <s v="Consumer"/>
    <x v="1"/>
    <s v="2024-10"/>
    <n v="6"/>
    <s v="No"/>
    <s v="No"/>
    <n v="188.52"/>
  </r>
  <r>
    <n v="1111"/>
    <x v="210"/>
    <n v="8"/>
    <n v="4"/>
    <s v="Sai Menon"/>
    <s v="Consumer"/>
    <x v="3"/>
    <s v="2024-10"/>
    <n v="6"/>
    <s v="No"/>
    <s v="No"/>
    <n v="880.95"/>
  </r>
  <r>
    <n v="1112"/>
    <x v="210"/>
    <n v="551"/>
    <n v="5"/>
    <s v="Ishaan Bose"/>
    <s v="Consumer"/>
    <x v="1"/>
    <s v="2024-10"/>
    <n v="3"/>
    <s v="No"/>
    <s v="No"/>
    <n v="2094.62"/>
  </r>
  <r>
    <n v="1113"/>
    <x v="210"/>
    <n v="233"/>
    <n v="5"/>
    <s v="Ravi Shetty"/>
    <s v="Corporate"/>
    <x v="1"/>
    <s v="2024-10"/>
    <n v="4"/>
    <s v="No"/>
    <s v="No"/>
    <n v="3827.04"/>
  </r>
  <r>
    <n v="1114"/>
    <x v="211"/>
    <n v="72"/>
    <n v="3"/>
    <s v="Aadhya Iyer"/>
    <s v="Consumer"/>
    <x v="0"/>
    <s v="2024-10"/>
    <n v="3"/>
    <s v="No"/>
    <s v="No"/>
    <n v="5594.92"/>
  </r>
  <r>
    <n v="1115"/>
    <x v="211"/>
    <n v="657"/>
    <n v="4"/>
    <s v="Ananya Joshi"/>
    <s v="Consumer"/>
    <x v="3"/>
    <s v="2024-10"/>
    <n v="4"/>
    <s v="No"/>
    <s v="No"/>
    <n v="2490.89"/>
  </r>
  <r>
    <n v="1116"/>
    <x v="211"/>
    <n v="351"/>
    <n v="5"/>
    <s v="Nisha Krishnan"/>
    <s v="SMB"/>
    <x v="1"/>
    <s v="2024-10"/>
    <n v="4"/>
    <s v="No"/>
    <s v="No"/>
    <n v="1458.83"/>
  </r>
  <r>
    <n v="1117"/>
    <x v="211"/>
    <n v="239"/>
    <n v="2"/>
    <s v="Nisha Iyer"/>
    <s v="SMB"/>
    <x v="2"/>
    <s v="2024-10"/>
    <n v="6"/>
    <s v="No"/>
    <s v="No"/>
    <n v="175.69"/>
  </r>
  <r>
    <n v="1118"/>
    <x v="212"/>
    <n v="418"/>
    <n v="1"/>
    <s v="Priya Menon"/>
    <s v="Consumer"/>
    <x v="4"/>
    <s v="2024-10"/>
    <n v="6"/>
    <s v="No"/>
    <s v="No"/>
    <n v="617.46"/>
  </r>
  <r>
    <n v="1119"/>
    <x v="212"/>
    <n v="147"/>
    <n v="5"/>
    <s v="Kavya Verma"/>
    <s v="Consumer"/>
    <x v="1"/>
    <s v="2024-10"/>
    <n v="-45596"/>
    <s v="No"/>
    <s v="Yes"/>
    <n v="4440.6000000000004"/>
  </r>
  <r>
    <n v="1120"/>
    <x v="212"/>
    <n v="591"/>
    <n v="3"/>
    <s v="Reyansh Reddy"/>
    <s v="Consumer"/>
    <x v="0"/>
    <s v="2024-10"/>
    <n v="6"/>
    <s v="Yes"/>
    <s v="No"/>
    <n v="891.31"/>
  </r>
  <r>
    <n v="1121"/>
    <x v="212"/>
    <n v="277"/>
    <n v="4"/>
    <s v="Divya Iyer"/>
    <s v="Corporate"/>
    <x v="3"/>
    <s v="2024-10"/>
    <n v="3"/>
    <s v="No"/>
    <s v="No"/>
    <n v="4029.4500000000003"/>
  </r>
  <r>
    <n v="1122"/>
    <x v="212"/>
    <n v="853"/>
    <n v="4"/>
    <s v="Meera Verma"/>
    <s v="Consumer"/>
    <x v="3"/>
    <s v="2024-10"/>
    <n v="5"/>
    <s v="No"/>
    <s v="No"/>
    <n v="540.32000000000005"/>
  </r>
  <r>
    <n v="1123"/>
    <x v="213"/>
    <n v="552"/>
    <n v="4"/>
    <s v="Lakshmi Kapoor"/>
    <s v="Consumer"/>
    <x v="3"/>
    <s v="2024-10"/>
    <n v="5"/>
    <s v="No"/>
    <s v="No"/>
    <n v="1095.4000000000001"/>
  </r>
  <r>
    <n v="1124"/>
    <x v="213"/>
    <n v="726"/>
    <n v="1"/>
    <s v="Rahul Joshi"/>
    <s v="Corporate"/>
    <x v="4"/>
    <s v="2024-10"/>
    <n v="3"/>
    <s v="No"/>
    <s v="No"/>
    <n v="1169.6399999999999"/>
  </r>
  <r>
    <n v="1125"/>
    <x v="213"/>
    <n v="856"/>
    <n v="3"/>
    <s v="Vihaan Kapoor"/>
    <s v="Consumer"/>
    <x v="0"/>
    <s v="2024-10"/>
    <n v="2"/>
    <s v="No"/>
    <s v="No"/>
    <n v="1412.98"/>
  </r>
  <r>
    <n v="1126"/>
    <x v="213"/>
    <n v="83"/>
    <n v="4"/>
    <s v="Karthik Kapoor"/>
    <s v="Consumer"/>
    <x v="3"/>
    <s v="2024-10"/>
    <n v="5"/>
    <s v="No"/>
    <s v="No"/>
    <n v="3021.65"/>
  </r>
  <r>
    <n v="1127"/>
    <x v="213"/>
    <n v="705"/>
    <n v="2"/>
    <s v="Saanvi Reddy"/>
    <s v="Consumer"/>
    <x v="2"/>
    <s v="2024-10"/>
    <n v="2"/>
    <s v="No"/>
    <s v="No"/>
    <n v="2213.3200000000002"/>
  </r>
  <r>
    <n v="1128"/>
    <x v="213"/>
    <n v="365"/>
    <n v="5"/>
    <s v="Vivaan Iyer"/>
    <s v="SMB"/>
    <x v="1"/>
    <s v="2024-10"/>
    <n v="6"/>
    <s v="No"/>
    <s v="No"/>
    <n v="2129.88"/>
  </r>
  <r>
    <n v="1129"/>
    <x v="213"/>
    <n v="434"/>
    <n v="1"/>
    <s v="Arjun Mehta"/>
    <s v="SMB"/>
    <x v="4"/>
    <s v="2024-10"/>
    <n v="-45596"/>
    <s v="No"/>
    <s v="Yes"/>
    <n v="1490.12"/>
  </r>
  <r>
    <n v="1130"/>
    <x v="213"/>
    <n v="523"/>
    <n v="2"/>
    <s v="Arjun Malhotra"/>
    <s v="Corporate"/>
    <x v="2"/>
    <s v="2024-10"/>
    <n v="6"/>
    <s v="Yes"/>
    <s v="No"/>
    <n v="2918.58"/>
  </r>
  <r>
    <n v="1131"/>
    <x v="213"/>
    <n v="561"/>
    <n v="5"/>
    <s v="Rahul Mehta"/>
    <s v="Consumer"/>
    <x v="1"/>
    <s v="2024-10"/>
    <n v="2"/>
    <s v="No"/>
    <s v="No"/>
    <n v="3021.65"/>
  </r>
  <r>
    <n v="1132"/>
    <x v="213"/>
    <n v="764"/>
    <n v="3"/>
    <s v="Riya Malhotra"/>
    <s v="SMB"/>
    <x v="0"/>
    <s v="2024-10"/>
    <n v="12"/>
    <s v="Yes"/>
    <s v="No"/>
    <n v="2213.3200000000002"/>
  </r>
  <r>
    <n v="1133"/>
    <x v="213"/>
    <n v="174"/>
    <n v="2"/>
    <s v="Pari Pillai"/>
    <s v="SMB"/>
    <x v="2"/>
    <s v="2024-10"/>
    <n v="4"/>
    <s v="No"/>
    <s v="No"/>
    <n v="801.72"/>
  </r>
  <r>
    <n v="1134"/>
    <x v="214"/>
    <n v="550"/>
    <n v="3"/>
    <s v="Pari Rao"/>
    <s v="Consumer"/>
    <x v="0"/>
    <s v="2024-11"/>
    <n v="4"/>
    <s v="No"/>
    <s v="No"/>
    <n v="5786.56"/>
  </r>
  <r>
    <n v="1135"/>
    <x v="214"/>
    <n v="627"/>
    <n v="1"/>
    <s v="Ayaan Bose"/>
    <s v="Corporate"/>
    <x v="4"/>
    <s v="2024-11"/>
    <n v="6"/>
    <s v="No"/>
    <s v="No"/>
    <n v="798.2"/>
  </r>
  <r>
    <n v="1136"/>
    <x v="214"/>
    <n v="302"/>
    <n v="5"/>
    <s v="Meera Sharma"/>
    <s v="Corporate"/>
    <x v="1"/>
    <s v="2024-11"/>
    <n v="5"/>
    <s v="No"/>
    <s v="No"/>
    <n v="2129.88"/>
  </r>
  <r>
    <n v="1137"/>
    <x v="214"/>
    <n v="114"/>
    <n v="1"/>
    <s v="Divya Shetty"/>
    <s v="Consumer"/>
    <x v="4"/>
    <s v="2024-11"/>
    <n v="5"/>
    <s v="No"/>
    <s v="No"/>
    <n v="534"/>
  </r>
  <r>
    <n v="1138"/>
    <x v="214"/>
    <n v="821"/>
    <n v="5"/>
    <s v="Pari Iyer"/>
    <s v="Consumer"/>
    <x v="1"/>
    <s v="2024-11"/>
    <n v="5"/>
    <s v="No"/>
    <s v="No"/>
    <n v="3351.86"/>
  </r>
  <r>
    <n v="1139"/>
    <x v="214"/>
    <n v="50"/>
    <n v="3"/>
    <s v="Rohan Reddy"/>
    <s v="Corporate"/>
    <x v="0"/>
    <s v="2024-11"/>
    <n v="2"/>
    <s v="No"/>
    <s v="No"/>
    <n v="1967.6299999999999"/>
  </r>
  <r>
    <n v="1140"/>
    <x v="214"/>
    <n v="566"/>
    <n v="5"/>
    <s v="Ayaan Menon"/>
    <s v="Consumer"/>
    <x v="1"/>
    <s v="2024-11"/>
    <n v="4"/>
    <s v="No"/>
    <s v="No"/>
    <n v="176.98"/>
  </r>
  <r>
    <n v="1141"/>
    <x v="214"/>
    <n v="531"/>
    <n v="5"/>
    <s v="Myra Bose"/>
    <s v="Corporate"/>
    <x v="1"/>
    <s v="2024-11"/>
    <n v="-45598"/>
    <s v="No"/>
    <s v="Yes"/>
    <n v="3021.65"/>
  </r>
  <r>
    <n v="1142"/>
    <x v="214"/>
    <n v="574"/>
    <n v="4"/>
    <s v="Ishaan Joshi"/>
    <s v="Corporate"/>
    <x v="3"/>
    <s v="2024-11"/>
    <n v="4"/>
    <s v="No"/>
    <s v="No"/>
    <n v="2213.3200000000002"/>
  </r>
  <r>
    <n v="1143"/>
    <x v="214"/>
    <n v="849"/>
    <n v="4"/>
    <s v="Meera Rao"/>
    <s v="SMB"/>
    <x v="3"/>
    <s v="2024-11"/>
    <n v="2"/>
    <s v="No"/>
    <s v="No"/>
    <n v="559.36"/>
  </r>
  <r>
    <n v="1144"/>
    <x v="214"/>
    <n v="876"/>
    <n v="2"/>
    <s v="Aditya Rao"/>
    <s v="SMB"/>
    <x v="2"/>
    <s v="2024-11"/>
    <n v="3"/>
    <s v="No"/>
    <s v="No"/>
    <n v="4706.34"/>
  </r>
  <r>
    <n v="1145"/>
    <x v="214"/>
    <n v="197"/>
    <n v="2"/>
    <s v="Riya Pillai"/>
    <s v="Consumer"/>
    <x v="2"/>
    <s v="2024-11"/>
    <n v="3"/>
    <s v="No"/>
    <s v="No"/>
    <n v="3021.65"/>
  </r>
  <r>
    <n v="1146"/>
    <x v="214"/>
    <n v="635"/>
    <n v="3"/>
    <s v="Aarav Kapoor"/>
    <s v="SMB"/>
    <x v="0"/>
    <s v="2024-11"/>
    <n v="4"/>
    <s v="No"/>
    <s v="No"/>
    <n v="741.85"/>
  </r>
  <r>
    <n v="1147"/>
    <x v="214"/>
    <n v="716"/>
    <n v="4"/>
    <s v="Ravi Nair"/>
    <s v="Consumer"/>
    <x v="3"/>
    <s v="2024-11"/>
    <n v="11"/>
    <s v="Yes"/>
    <s v="No"/>
    <n v="705.26"/>
  </r>
  <r>
    <n v="1148"/>
    <x v="215"/>
    <n v="438"/>
    <n v="5"/>
    <s v="Sneha Reddy"/>
    <s v="Consumer"/>
    <x v="1"/>
    <s v="2024-11"/>
    <n v="4"/>
    <s v="No"/>
    <s v="No"/>
    <n v="175.69"/>
  </r>
  <r>
    <n v="1149"/>
    <x v="215"/>
    <n v="626"/>
    <n v="5"/>
    <s v="Rohan Singh"/>
    <s v="SMB"/>
    <x v="1"/>
    <s v="2024-11"/>
    <n v="6"/>
    <s v="No"/>
    <s v="No"/>
    <n v="1019.93"/>
  </r>
  <r>
    <n v="1150"/>
    <x v="215"/>
    <n v="22"/>
    <n v="1"/>
    <s v="Manoj Shetty"/>
    <s v="SMB"/>
    <x v="4"/>
    <s v="2024-11"/>
    <n v="6"/>
    <s v="No"/>
    <s v="No"/>
    <n v="1671.28"/>
  </r>
  <r>
    <n v="1151"/>
    <x v="215"/>
    <n v="384"/>
    <n v="2"/>
    <s v="Ravi Kapoor"/>
    <s v="Consumer"/>
    <x v="2"/>
    <s v="2024-11"/>
    <n v="2"/>
    <s v="No"/>
    <s v="No"/>
    <n v="1340.87"/>
  </r>
  <r>
    <n v="1152"/>
    <x v="215"/>
    <n v="366"/>
    <n v="1"/>
    <s v="Pari Gupta"/>
    <s v="Consumer"/>
    <x v="4"/>
    <s v="2024-11"/>
    <n v="12"/>
    <s v="Yes"/>
    <s v="No"/>
    <n v="2969.3"/>
  </r>
  <r>
    <n v="1153"/>
    <x v="215"/>
    <n v="681"/>
    <n v="4"/>
    <s v="Krishna Patel"/>
    <s v="Corporate"/>
    <x v="3"/>
    <s v="2024-11"/>
    <n v="11"/>
    <s v="Yes"/>
    <s v="No"/>
    <n v="2455.8900000000003"/>
  </r>
  <r>
    <n v="1154"/>
    <x v="215"/>
    <n v="244"/>
    <n v="1"/>
    <s v="Myra Kapoor"/>
    <s v="SMB"/>
    <x v="4"/>
    <s v="2024-11"/>
    <n v="-45600"/>
    <s v="No"/>
    <s v="Yes"/>
    <n v="773.06999999999994"/>
  </r>
  <r>
    <n v="1155"/>
    <x v="215"/>
    <n v="831"/>
    <n v="4"/>
    <s v="Rahul Nair"/>
    <s v="SMB"/>
    <x v="3"/>
    <s v="2024-11"/>
    <n v="5"/>
    <s v="No"/>
    <s v="No"/>
    <n v="2401.84"/>
  </r>
  <r>
    <n v="1156"/>
    <x v="215"/>
    <n v="631"/>
    <n v="5"/>
    <s v="Kiara Joshi"/>
    <s v="SMB"/>
    <x v="1"/>
    <s v="2024-11"/>
    <n v="2"/>
    <s v="No"/>
    <s v="No"/>
    <n v="657.75"/>
  </r>
  <r>
    <n v="1157"/>
    <x v="216"/>
    <n v="658"/>
    <n v="2"/>
    <s v="Vivaan Kapoor"/>
    <s v="Corporate"/>
    <x v="2"/>
    <s v="2024-11"/>
    <n v="3"/>
    <s v="No"/>
    <s v="No"/>
    <n v="2490.89"/>
  </r>
  <r>
    <n v="1158"/>
    <x v="216"/>
    <n v="846"/>
    <n v="2"/>
    <s v="Sneha Nair"/>
    <s v="SMB"/>
    <x v="2"/>
    <s v="2024-11"/>
    <n v="2"/>
    <s v="No"/>
    <s v="No"/>
    <n v="2305.5700000000002"/>
  </r>
  <r>
    <n v="1159"/>
    <x v="216"/>
    <n v="455"/>
    <n v="4"/>
    <s v="Vihaan Mehta"/>
    <s v="Consumer"/>
    <x v="3"/>
    <s v="2024-11"/>
    <n v="-45601"/>
    <s v="No"/>
    <s v="Yes"/>
    <n v="1696.5499999999997"/>
  </r>
  <r>
    <n v="1160"/>
    <x v="216"/>
    <n v="448"/>
    <n v="3"/>
    <s v="Lakshmi Shetty"/>
    <s v="SMB"/>
    <x v="0"/>
    <s v="2024-11"/>
    <n v="2"/>
    <s v="No"/>
    <s v="No"/>
    <n v="772.88"/>
  </r>
  <r>
    <n v="1161"/>
    <x v="216"/>
    <n v="9"/>
    <n v="2"/>
    <s v="Aadhya Kapoor"/>
    <s v="SMB"/>
    <x v="2"/>
    <s v="2024-11"/>
    <n v="2"/>
    <s v="No"/>
    <s v="No"/>
    <n v="617.46"/>
  </r>
  <r>
    <n v="1162"/>
    <x v="216"/>
    <n v="81"/>
    <n v="2"/>
    <s v="Deepa Nair"/>
    <s v="SMB"/>
    <x v="2"/>
    <s v="2024-11"/>
    <n v="6"/>
    <s v="No"/>
    <s v="No"/>
    <n v="2076.29"/>
  </r>
  <r>
    <n v="1163"/>
    <x v="217"/>
    <n v="710"/>
    <n v="5"/>
    <s v="Anika Menon"/>
    <s v="SMB"/>
    <x v="1"/>
    <s v="2024-11"/>
    <n v="6"/>
    <s v="No"/>
    <s v="No"/>
    <n v="1296.42"/>
  </r>
  <r>
    <n v="1164"/>
    <x v="217"/>
    <n v="546"/>
    <n v="3"/>
    <s v="Rahul Bose"/>
    <s v="SMB"/>
    <x v="0"/>
    <s v="2024-11"/>
    <n v="3"/>
    <s v="No"/>
    <s v="No"/>
    <n v="407.51"/>
  </r>
  <r>
    <n v="1165"/>
    <x v="217"/>
    <n v="662"/>
    <n v="2"/>
    <s v="Vihaan Iyer"/>
    <s v="Consumer"/>
    <x v="2"/>
    <s v="2024-11"/>
    <n v="3"/>
    <s v="No"/>
    <s v="No"/>
    <n v="3965.34"/>
  </r>
  <r>
    <n v="1166"/>
    <x v="217"/>
    <n v="377"/>
    <n v="5"/>
    <s v="Divya Chatterjee"/>
    <s v="Consumer"/>
    <x v="1"/>
    <s v="2024-11"/>
    <n v="6"/>
    <s v="No"/>
    <s v="No"/>
    <n v="1005.6199999999999"/>
  </r>
  <r>
    <n v="1167"/>
    <x v="217"/>
    <n v="145"/>
    <n v="1"/>
    <s v="Aarav Mehta"/>
    <s v="Consumer"/>
    <x v="4"/>
    <s v="2024-11"/>
    <n v="5"/>
    <s v="No"/>
    <s v="No"/>
    <n v="519.71"/>
  </r>
  <r>
    <n v="1168"/>
    <x v="217"/>
    <n v="101"/>
    <n v="5"/>
    <s v="Kavya Menon"/>
    <s v="SMB"/>
    <x v="1"/>
    <s v="2024-11"/>
    <n v="4"/>
    <s v="No"/>
    <s v="No"/>
    <n v="184.26"/>
  </r>
  <r>
    <n v="1169"/>
    <x v="217"/>
    <n v="842"/>
    <n v="4"/>
    <s v="Amit Krishnan"/>
    <s v="SMB"/>
    <x v="3"/>
    <s v="2024-11"/>
    <n v="7"/>
    <s v="Yes"/>
    <s v="No"/>
    <n v="4166.0200000000004"/>
  </r>
  <r>
    <n v="1170"/>
    <x v="217"/>
    <n v="660"/>
    <n v="2"/>
    <s v="Aditya Shetty"/>
    <s v="Corporate"/>
    <x v="2"/>
    <s v="2024-11"/>
    <n v="5"/>
    <s v="No"/>
    <s v="No"/>
    <n v="407.51"/>
  </r>
  <r>
    <n v="1171"/>
    <x v="217"/>
    <n v="126"/>
    <n v="3"/>
    <s v="Reyansh Gupta"/>
    <s v="Corporate"/>
    <x v="0"/>
    <s v="2024-11"/>
    <n v="6"/>
    <s v="No"/>
    <s v="No"/>
    <n v="2129.88"/>
  </r>
  <r>
    <n v="1172"/>
    <x v="218"/>
    <n v="245"/>
    <n v="2"/>
    <s v="Aadhya Rao"/>
    <s v="SMB"/>
    <x v="2"/>
    <s v="2024-11"/>
    <n v="-45603"/>
    <s v="No"/>
    <s v="Yes"/>
    <n v="3167.08"/>
  </r>
  <r>
    <n v="1173"/>
    <x v="218"/>
    <n v="161"/>
    <n v="4"/>
    <s v="Rohan Pillai"/>
    <s v="Corporate"/>
    <x v="3"/>
    <s v="2024-11"/>
    <n v="6"/>
    <s v="No"/>
    <s v="No"/>
    <n v="798.2"/>
  </r>
  <r>
    <n v="1174"/>
    <x v="218"/>
    <n v="263"/>
    <n v="3"/>
    <s v="Manoj Chatterjee"/>
    <s v="Consumer"/>
    <x v="0"/>
    <s v="2024-11"/>
    <n v="5"/>
    <s v="No"/>
    <s v="No"/>
    <n v="3021.65"/>
  </r>
  <r>
    <n v="1175"/>
    <x v="218"/>
    <n v="561"/>
    <n v="5"/>
    <s v="Rahul Mehta"/>
    <s v="Consumer"/>
    <x v="1"/>
    <s v="2024-11"/>
    <n v="2"/>
    <s v="No"/>
    <s v="No"/>
    <n v="329.69"/>
  </r>
  <r>
    <n v="1176"/>
    <x v="218"/>
    <n v="364"/>
    <n v="3"/>
    <s v="Sanjay Chatterjee"/>
    <s v="Consumer"/>
    <x v="0"/>
    <s v="2024-11"/>
    <n v="5"/>
    <s v="No"/>
    <s v="No"/>
    <n v="2490.89"/>
  </r>
  <r>
    <n v="1177"/>
    <x v="218"/>
    <n v="750"/>
    <n v="5"/>
    <s v="Anika Gupta"/>
    <s v="Consumer"/>
    <x v="1"/>
    <s v="2024-11"/>
    <n v="3"/>
    <s v="No"/>
    <s v="No"/>
    <n v="3117.62"/>
  </r>
  <r>
    <n v="1178"/>
    <x v="218"/>
    <n v="56"/>
    <n v="2"/>
    <s v="Aadhya Bose"/>
    <s v="Consumer"/>
    <x v="2"/>
    <s v="2024-11"/>
    <n v="2"/>
    <s v="No"/>
    <s v="No"/>
    <n v="4325.46"/>
  </r>
  <r>
    <n v="1179"/>
    <x v="218"/>
    <n v="32"/>
    <n v="1"/>
    <s v="Deepa Mehta"/>
    <s v="Consumer"/>
    <x v="4"/>
    <s v="2024-11"/>
    <n v="6"/>
    <s v="No"/>
    <s v="No"/>
    <n v="2213.3200000000002"/>
  </r>
  <r>
    <n v="1180"/>
    <x v="219"/>
    <n v="705"/>
    <n v="2"/>
    <s v="Saanvi Reddy"/>
    <s v="Consumer"/>
    <x v="2"/>
    <s v="2024-11"/>
    <n v="-45603"/>
    <s v="No"/>
    <s v="Yes"/>
    <n v="2432.0300000000002"/>
  </r>
  <r>
    <n v="1181"/>
    <x v="219"/>
    <n v="756"/>
    <n v="1"/>
    <s v="Amit Krishnan"/>
    <s v="Corporate"/>
    <x v="4"/>
    <s v="2024-11"/>
    <n v="6"/>
    <s v="No"/>
    <s v="No"/>
    <n v="705.26"/>
  </r>
  <r>
    <n v="1182"/>
    <x v="219"/>
    <n v="589"/>
    <n v="4"/>
    <s v="Aarav Krishnan"/>
    <s v="SMB"/>
    <x v="3"/>
    <s v="2024-11"/>
    <n v="5"/>
    <s v="No"/>
    <s v="No"/>
    <n v="2011.39"/>
  </r>
  <r>
    <n v="1183"/>
    <x v="219"/>
    <n v="207"/>
    <n v="2"/>
    <s v="Vikram Gupta"/>
    <s v="SMB"/>
    <x v="2"/>
    <s v="2024-11"/>
    <n v="6"/>
    <s v="No"/>
    <s v="No"/>
    <n v="183.63"/>
  </r>
  <r>
    <n v="1184"/>
    <x v="219"/>
    <n v="540"/>
    <n v="4"/>
    <s v="Karthik Mehta"/>
    <s v="Consumer"/>
    <x v="3"/>
    <s v="2024-11"/>
    <n v="6"/>
    <s v="No"/>
    <s v="No"/>
    <n v="1296.42"/>
  </r>
  <r>
    <n v="1185"/>
    <x v="219"/>
    <n v="81"/>
    <n v="2"/>
    <s v="Deepa Nair"/>
    <s v="SMB"/>
    <x v="2"/>
    <s v="2024-11"/>
    <n v="2"/>
    <s v="No"/>
    <s v="No"/>
    <n v="1303.81"/>
  </r>
  <r>
    <n v="1186"/>
    <x v="219"/>
    <n v="464"/>
    <n v="3"/>
    <s v="Kiara Kapoor"/>
    <s v="Consumer"/>
    <x v="0"/>
    <s v="2024-11"/>
    <n v="3"/>
    <s v="No"/>
    <s v="No"/>
    <n v="519.71"/>
  </r>
  <r>
    <n v="1187"/>
    <x v="220"/>
    <n v="391"/>
    <n v="3"/>
    <s v="Pooja Gupta"/>
    <s v="SMB"/>
    <x v="0"/>
    <s v="2024-11"/>
    <n v="4"/>
    <s v="No"/>
    <s v="No"/>
    <n v="772.88"/>
  </r>
  <r>
    <n v="1188"/>
    <x v="220"/>
    <n v="72"/>
    <n v="3"/>
    <s v="Aadhya Iyer"/>
    <s v="Consumer"/>
    <x v="0"/>
    <s v="2024-11"/>
    <n v="2"/>
    <s v="No"/>
    <s v="No"/>
    <n v="777.04"/>
  </r>
  <r>
    <n v="1189"/>
    <x v="220"/>
    <n v="670"/>
    <n v="2"/>
    <s v="Neha Das"/>
    <s v="SMB"/>
    <x v="2"/>
    <s v="2024-11"/>
    <n v="3"/>
    <s v="No"/>
    <s v="No"/>
    <n v="2389.0100000000002"/>
  </r>
  <r>
    <n v="1190"/>
    <x v="220"/>
    <n v="835"/>
    <n v="4"/>
    <s v="Vikram Reddy"/>
    <s v="SMB"/>
    <x v="3"/>
    <s v="2024-11"/>
    <n v="2"/>
    <s v="No"/>
    <s v="No"/>
    <n v="412.15"/>
  </r>
  <r>
    <n v="1191"/>
    <x v="220"/>
    <n v="117"/>
    <n v="4"/>
    <s v="Kiara Nair"/>
    <s v="Corporate"/>
    <x v="3"/>
    <s v="2024-11"/>
    <n v="2"/>
    <s v="No"/>
    <s v="No"/>
    <n v="3206.4900000000002"/>
  </r>
  <r>
    <n v="1192"/>
    <x v="220"/>
    <n v="788"/>
    <n v="1"/>
    <s v="Reyansh Sharma"/>
    <s v="Consumer"/>
    <x v="4"/>
    <s v="2024-11"/>
    <n v="3"/>
    <s v="No"/>
    <s v="No"/>
    <n v="798.2"/>
  </r>
  <r>
    <n v="1193"/>
    <x v="221"/>
    <n v="60"/>
    <n v="5"/>
    <s v="Arjun Chatterjee"/>
    <s v="Consumer"/>
    <x v="1"/>
    <s v="2024-11"/>
    <n v="4"/>
    <s v="No"/>
    <s v="No"/>
    <n v="1949.71"/>
  </r>
  <r>
    <n v="1194"/>
    <x v="221"/>
    <n v="645"/>
    <n v="2"/>
    <s v="Suresh Reddy"/>
    <s v="Consumer"/>
    <x v="2"/>
    <s v="2024-11"/>
    <n v="6"/>
    <s v="No"/>
    <s v="No"/>
    <n v="1019.93"/>
  </r>
  <r>
    <n v="1195"/>
    <x v="221"/>
    <n v="755"/>
    <n v="1"/>
    <s v="Ishaan Bose"/>
    <s v="SMB"/>
    <x v="4"/>
    <s v="2024-11"/>
    <n v="2"/>
    <s v="No"/>
    <s v="No"/>
    <n v="407.51"/>
  </r>
  <r>
    <n v="1196"/>
    <x v="221"/>
    <n v="454"/>
    <n v="2"/>
    <s v="Pari Menon"/>
    <s v="Consumer"/>
    <x v="2"/>
    <s v="2024-11"/>
    <n v="5"/>
    <s v="No"/>
    <s v="No"/>
    <n v="534"/>
  </r>
  <r>
    <n v="1197"/>
    <x v="221"/>
    <n v="728"/>
    <n v="3"/>
    <s v="Amit Verma"/>
    <s v="Consumer"/>
    <x v="0"/>
    <s v="2024-11"/>
    <n v="6"/>
    <s v="No"/>
    <s v="No"/>
    <n v="184.26"/>
  </r>
  <r>
    <n v="1198"/>
    <x v="221"/>
    <n v="846"/>
    <n v="2"/>
    <s v="Sneha Nair"/>
    <s v="SMB"/>
    <x v="2"/>
    <s v="2024-11"/>
    <n v="6"/>
    <s v="No"/>
    <s v="No"/>
    <n v="3340.45"/>
  </r>
  <r>
    <n v="1199"/>
    <x v="221"/>
    <n v="491"/>
    <n v="3"/>
    <s v="Lakshmi Verma"/>
    <s v="Consumer"/>
    <x v="0"/>
    <s v="2024-11"/>
    <n v="6"/>
    <s v="No"/>
    <s v="No"/>
    <n v="1485.52"/>
  </r>
  <r>
    <n v="1200"/>
    <x v="221"/>
    <n v="538"/>
    <n v="1"/>
    <s v="Ayaan Sharma"/>
    <s v="SMB"/>
    <x v="4"/>
    <s v="2024-11"/>
    <n v="3"/>
    <s v="No"/>
    <s v="No"/>
    <n v="2490.89"/>
  </r>
  <r>
    <n v="1201"/>
    <x v="221"/>
    <n v="832"/>
    <n v="1"/>
    <s v="Anika Shetty"/>
    <s v="Consumer"/>
    <x v="4"/>
    <s v="2024-11"/>
    <n v="6"/>
    <s v="No"/>
    <s v="No"/>
    <n v="1392.39"/>
  </r>
  <r>
    <n v="1202"/>
    <x v="221"/>
    <n v="242"/>
    <n v="4"/>
    <s v="Aadhya Bose"/>
    <s v="Consumer"/>
    <x v="3"/>
    <s v="2024-11"/>
    <n v="2"/>
    <s v="No"/>
    <s v="No"/>
    <n v="540.32000000000005"/>
  </r>
  <r>
    <n v="1203"/>
    <x v="222"/>
    <n v="644"/>
    <n v="4"/>
    <s v="Ishaan Reddy"/>
    <s v="Consumer"/>
    <x v="3"/>
    <s v="2024-11"/>
    <n v="3"/>
    <s v="No"/>
    <s v="No"/>
    <n v="552.17999999999995"/>
  </r>
  <r>
    <n v="1204"/>
    <x v="222"/>
    <n v="637"/>
    <n v="1"/>
    <s v="Vihaan Nair"/>
    <s v="Corporate"/>
    <x v="4"/>
    <s v="2024-11"/>
    <n v="6"/>
    <s v="No"/>
    <s v="No"/>
    <n v="1296.42"/>
  </r>
  <r>
    <n v="1205"/>
    <x v="222"/>
    <n v="596"/>
    <n v="4"/>
    <s v="Krishna Reddy"/>
    <s v="Consumer"/>
    <x v="3"/>
    <s v="2024-11"/>
    <n v="3"/>
    <s v="No"/>
    <s v="No"/>
    <n v="2142.42"/>
  </r>
  <r>
    <n v="1206"/>
    <x v="222"/>
    <n v="595"/>
    <n v="1"/>
    <s v="Ravi Chatterjee"/>
    <s v="SMB"/>
    <x v="4"/>
    <s v="2024-11"/>
    <n v="11"/>
    <s v="Yes"/>
    <s v="No"/>
    <n v="183.63"/>
  </r>
  <r>
    <n v="1207"/>
    <x v="222"/>
    <n v="223"/>
    <n v="1"/>
    <s v="Karthik Chatterjee"/>
    <s v="Consumer"/>
    <x v="4"/>
    <s v="2024-11"/>
    <n v="6"/>
    <s v="No"/>
    <s v="No"/>
    <n v="2666.58"/>
  </r>
  <r>
    <n v="1208"/>
    <x v="222"/>
    <n v="817"/>
    <n v="2"/>
    <s v="Vihaan Sharma"/>
    <s v="Corporate"/>
    <x v="2"/>
    <s v="2024-11"/>
    <n v="3"/>
    <s v="No"/>
    <s v="No"/>
    <n v="617.46"/>
  </r>
  <r>
    <n v="1209"/>
    <x v="222"/>
    <n v="564"/>
    <n v="1"/>
    <s v="Pari Rao"/>
    <s v="SMB"/>
    <x v="4"/>
    <s v="2024-11"/>
    <n v="3"/>
    <s v="No"/>
    <s v="No"/>
    <n v="2389.0100000000002"/>
  </r>
  <r>
    <n v="1210"/>
    <x v="222"/>
    <n v="272"/>
    <n v="4"/>
    <s v="Karthik Reddy"/>
    <s v="Consumer"/>
    <x v="3"/>
    <s v="2024-11"/>
    <n v="6"/>
    <s v="No"/>
    <s v="No"/>
    <n v="2490.89"/>
  </r>
  <r>
    <n v="1211"/>
    <x v="222"/>
    <n v="175"/>
    <n v="1"/>
    <s v="Manoj Singh"/>
    <s v="Consumer"/>
    <x v="4"/>
    <s v="2024-11"/>
    <n v="2"/>
    <s v="No"/>
    <s v="No"/>
    <n v="772.88"/>
  </r>
  <r>
    <n v="1212"/>
    <x v="222"/>
    <n v="650"/>
    <n v="4"/>
    <s v="Diya Sharma"/>
    <s v="SMB"/>
    <x v="3"/>
    <s v="2024-11"/>
    <n v="4"/>
    <s v="No"/>
    <s v="No"/>
    <n v="7534.7900000000009"/>
  </r>
  <r>
    <n v="1213"/>
    <x v="222"/>
    <n v="19"/>
    <n v="2"/>
    <s v="Divya Krishnan"/>
    <s v="SMB"/>
    <x v="2"/>
    <s v="2024-11"/>
    <n v="4"/>
    <s v="No"/>
    <s v="No"/>
    <n v="175.69"/>
  </r>
  <r>
    <n v="1214"/>
    <x v="222"/>
    <n v="471"/>
    <n v="4"/>
    <s v="Karthik Singh"/>
    <s v="SMB"/>
    <x v="3"/>
    <s v="2024-11"/>
    <n v="2"/>
    <s v="No"/>
    <s v="No"/>
    <n v="552.17999999999995"/>
  </r>
  <r>
    <n v="1215"/>
    <x v="223"/>
    <n v="184"/>
    <n v="1"/>
    <s v="Krishna Reddy"/>
    <s v="SMB"/>
    <x v="4"/>
    <s v="2024-11"/>
    <n v="-45606"/>
    <s v="No"/>
    <s v="Yes"/>
    <n v="2049.2199999999998"/>
  </r>
  <r>
    <n v="1216"/>
    <x v="223"/>
    <n v="825"/>
    <n v="4"/>
    <s v="Riya Bose"/>
    <s v="Consumer"/>
    <x v="3"/>
    <s v="2024-11"/>
    <n v="3"/>
    <s v="No"/>
    <s v="No"/>
    <n v="705.26"/>
  </r>
  <r>
    <n v="1217"/>
    <x v="223"/>
    <n v="643"/>
    <n v="5"/>
    <s v="Saanvi Nair"/>
    <s v="SMB"/>
    <x v="1"/>
    <s v="2024-11"/>
    <n v="6"/>
    <s v="No"/>
    <s v="No"/>
    <n v="1672.88"/>
  </r>
  <r>
    <n v="1218"/>
    <x v="223"/>
    <n v="391"/>
    <n v="3"/>
    <s v="Pooja Gupta"/>
    <s v="SMB"/>
    <x v="0"/>
    <s v="2024-11"/>
    <n v="6"/>
    <s v="No"/>
    <s v="No"/>
    <n v="718.47"/>
  </r>
  <r>
    <n v="1219"/>
    <x v="223"/>
    <n v="551"/>
    <n v="5"/>
    <s v="Ishaan Bose"/>
    <s v="Consumer"/>
    <x v="1"/>
    <s v="2024-11"/>
    <n v="4"/>
    <s v="No"/>
    <s v="No"/>
    <n v="597.38"/>
  </r>
  <r>
    <n v="1220"/>
    <x v="223"/>
    <n v="434"/>
    <n v="1"/>
    <s v="Arjun Mehta"/>
    <s v="SMB"/>
    <x v="4"/>
    <s v="2024-11"/>
    <n v="6"/>
    <s v="No"/>
    <s v="No"/>
    <n v="1679.15"/>
  </r>
  <r>
    <n v="1221"/>
    <x v="223"/>
    <n v="62"/>
    <n v="2"/>
    <s v="Aarav Reddy"/>
    <s v="SMB"/>
    <x v="2"/>
    <s v="2024-11"/>
    <n v="5"/>
    <s v="No"/>
    <s v="No"/>
    <n v="1415.66"/>
  </r>
  <r>
    <n v="1222"/>
    <x v="224"/>
    <n v="367"/>
    <n v="4"/>
    <s v="Kiara Pillai"/>
    <s v="Consumer"/>
    <x v="3"/>
    <s v="2024-11"/>
    <n v="3"/>
    <s v="No"/>
    <s v="No"/>
    <n v="760.11"/>
  </r>
  <r>
    <n v="1223"/>
    <x v="224"/>
    <n v="557"/>
    <n v="4"/>
    <s v="Rahul Malhotra"/>
    <s v="Corporate"/>
    <x v="3"/>
    <s v="2024-11"/>
    <n v="3"/>
    <s v="No"/>
    <s v="No"/>
    <n v="552.17999999999995"/>
  </r>
  <r>
    <n v="1224"/>
    <x v="224"/>
    <n v="448"/>
    <n v="3"/>
    <s v="Lakshmi Shetty"/>
    <s v="SMB"/>
    <x v="0"/>
    <s v="2024-11"/>
    <n v="4"/>
    <s v="No"/>
    <s v="No"/>
    <n v="1503.46"/>
  </r>
  <r>
    <n v="1225"/>
    <x v="224"/>
    <n v="853"/>
    <n v="4"/>
    <s v="Meera Verma"/>
    <s v="Consumer"/>
    <x v="3"/>
    <s v="2024-11"/>
    <n v="6"/>
    <s v="No"/>
    <s v="No"/>
    <n v="242.57"/>
  </r>
  <r>
    <n v="1226"/>
    <x v="224"/>
    <n v="312"/>
    <n v="1"/>
    <s v="Manoj Verma"/>
    <s v="Consumer"/>
    <x v="4"/>
    <s v="2024-11"/>
    <n v="3"/>
    <s v="No"/>
    <s v="No"/>
    <n v="3021.65"/>
  </r>
  <r>
    <n v="1227"/>
    <x v="224"/>
    <n v="472"/>
    <n v="3"/>
    <s v="Rahul Chatterjee"/>
    <s v="Consumer"/>
    <x v="0"/>
    <s v="2024-11"/>
    <n v="2"/>
    <s v="No"/>
    <s v="No"/>
    <n v="3541.36"/>
  </r>
  <r>
    <n v="1228"/>
    <x v="224"/>
    <n v="317"/>
    <n v="2"/>
    <s v="Kavya Kapoor"/>
    <s v="Consumer"/>
    <x v="2"/>
    <s v="2024-11"/>
    <n v="4"/>
    <s v="No"/>
    <s v="No"/>
    <n v="645.05000000000007"/>
  </r>
  <r>
    <n v="1229"/>
    <x v="224"/>
    <n v="809"/>
    <n v="5"/>
    <s v="Suresh Joshi"/>
    <s v="Consumer"/>
    <x v="1"/>
    <s v="2024-11"/>
    <n v="6"/>
    <s v="No"/>
    <s v="No"/>
    <n v="95.97"/>
  </r>
  <r>
    <n v="1230"/>
    <x v="224"/>
    <n v="825"/>
    <n v="4"/>
    <s v="Riya Bose"/>
    <s v="Consumer"/>
    <x v="3"/>
    <s v="2024-11"/>
    <n v="4"/>
    <s v="No"/>
    <s v="No"/>
    <n v="1741.75"/>
  </r>
  <r>
    <n v="1231"/>
    <x v="224"/>
    <n v="420"/>
    <n v="3"/>
    <s v="Riya Reddy"/>
    <s v="Corporate"/>
    <x v="0"/>
    <s v="2024-11"/>
    <n v="5"/>
    <s v="No"/>
    <s v="No"/>
    <n v="2213.3200000000002"/>
  </r>
  <r>
    <n v="1232"/>
    <x v="225"/>
    <n v="172"/>
    <n v="2"/>
    <s v="Pari Bose"/>
    <s v="Consumer"/>
    <x v="2"/>
    <s v="2024-11"/>
    <n v="-45610"/>
    <s v="No"/>
    <s v="Yes"/>
    <n v="4439.99"/>
  </r>
  <r>
    <n v="1233"/>
    <x v="225"/>
    <n v="388"/>
    <n v="3"/>
    <s v="Krishna Bose"/>
    <s v="Consumer"/>
    <x v="0"/>
    <s v="2024-11"/>
    <n v="6"/>
    <s v="No"/>
    <s v="No"/>
    <n v="5234.97"/>
  </r>
  <r>
    <n v="1234"/>
    <x v="225"/>
    <n v="725"/>
    <n v="3"/>
    <s v="Meera Das"/>
    <s v="SMB"/>
    <x v="0"/>
    <s v="2024-11"/>
    <n v="6"/>
    <s v="No"/>
    <s v="No"/>
    <n v="175.69"/>
  </r>
  <r>
    <n v="1235"/>
    <x v="225"/>
    <n v="312"/>
    <n v="1"/>
    <s v="Manoj Verma"/>
    <s v="Consumer"/>
    <x v="4"/>
    <s v="2024-11"/>
    <n v="3"/>
    <s v="No"/>
    <s v="No"/>
    <n v="1157.7800000000002"/>
  </r>
  <r>
    <n v="1236"/>
    <x v="225"/>
    <n v="825"/>
    <n v="4"/>
    <s v="Riya Bose"/>
    <s v="Consumer"/>
    <x v="3"/>
    <s v="2024-11"/>
    <n v="2"/>
    <s v="No"/>
    <s v="No"/>
    <n v="534"/>
  </r>
  <r>
    <n v="1237"/>
    <x v="225"/>
    <n v="724"/>
    <n v="1"/>
    <s v="Reyansh Reddy"/>
    <s v="Consumer"/>
    <x v="4"/>
    <s v="2024-11"/>
    <n v="6"/>
    <s v="No"/>
    <s v="No"/>
    <n v="798.2"/>
  </r>
  <r>
    <n v="1238"/>
    <x v="225"/>
    <n v="120"/>
    <n v="1"/>
    <s v="Ayaan Iyer"/>
    <s v="Consumer"/>
    <x v="4"/>
    <s v="2024-11"/>
    <n v="4"/>
    <s v="No"/>
    <s v="No"/>
    <n v="4124.79"/>
  </r>
  <r>
    <n v="1239"/>
    <x v="225"/>
    <n v="472"/>
    <n v="3"/>
    <s v="Rahul Chatterjee"/>
    <s v="Consumer"/>
    <x v="0"/>
    <s v="2024-11"/>
    <n v="8"/>
    <s v="Yes"/>
    <s v="No"/>
    <n v="184.26"/>
  </r>
  <r>
    <n v="1240"/>
    <x v="225"/>
    <n v="788"/>
    <n v="1"/>
    <s v="Reyansh Sharma"/>
    <s v="Consumer"/>
    <x v="4"/>
    <s v="2024-11"/>
    <n v="5"/>
    <s v="No"/>
    <s v="No"/>
    <n v="540.32000000000005"/>
  </r>
  <r>
    <n v="1241"/>
    <x v="225"/>
    <n v="846"/>
    <n v="2"/>
    <s v="Sneha Nair"/>
    <s v="SMB"/>
    <x v="2"/>
    <s v="2024-11"/>
    <n v="-45610"/>
    <s v="No"/>
    <s v="Yes"/>
    <n v="5527.5300000000007"/>
  </r>
  <r>
    <n v="1242"/>
    <x v="226"/>
    <n v="104"/>
    <n v="3"/>
    <s v="Navya Shetty"/>
    <s v="Corporate"/>
    <x v="0"/>
    <s v="2024-11"/>
    <n v="6"/>
    <s v="No"/>
    <s v="No"/>
    <n v="184.26"/>
  </r>
  <r>
    <n v="1243"/>
    <x v="226"/>
    <n v="91"/>
    <n v="2"/>
    <s v="Neha Kapoor"/>
    <s v="SMB"/>
    <x v="2"/>
    <s v="2024-11"/>
    <n v="3"/>
    <s v="No"/>
    <s v="No"/>
    <n v="412.15"/>
  </r>
  <r>
    <n v="1244"/>
    <x v="227"/>
    <n v="435"/>
    <n v="2"/>
    <s v="Aditya Rao"/>
    <s v="Consumer"/>
    <x v="2"/>
    <s v="2024-11"/>
    <n v="3"/>
    <s v="No"/>
    <s v="No"/>
    <n v="175.69"/>
  </r>
  <r>
    <n v="1245"/>
    <x v="227"/>
    <n v="460"/>
    <n v="2"/>
    <s v="Vikram Mehta"/>
    <s v="Consumer"/>
    <x v="2"/>
    <s v="2024-11"/>
    <n v="4"/>
    <s v="No"/>
    <s v="No"/>
    <n v="718.26"/>
  </r>
  <r>
    <n v="1246"/>
    <x v="227"/>
    <n v="227"/>
    <n v="5"/>
    <s v="Arun Verma"/>
    <s v="Consumer"/>
    <x v="1"/>
    <s v="2024-11"/>
    <n v="3"/>
    <s v="No"/>
    <s v="No"/>
    <n v="5234.97"/>
  </r>
  <r>
    <n v="1247"/>
    <x v="227"/>
    <n v="820"/>
    <n v="4"/>
    <s v="Sanjay Menon"/>
    <s v="Consumer"/>
    <x v="3"/>
    <s v="2024-11"/>
    <n v="-45611"/>
    <s v="No"/>
    <s v="Yes"/>
    <n v="798.62"/>
  </r>
  <r>
    <n v="1248"/>
    <x v="227"/>
    <n v="199"/>
    <n v="1"/>
    <s v="Vikram Nair"/>
    <s v="SMB"/>
    <x v="4"/>
    <s v="2024-11"/>
    <n v="-45612"/>
    <s v="No"/>
    <s v="Yes"/>
    <n v="1216.25"/>
  </r>
  <r>
    <n v="1249"/>
    <x v="227"/>
    <n v="627"/>
    <n v="1"/>
    <s v="Ayaan Bose"/>
    <s v="Corporate"/>
    <x v="4"/>
    <s v="2024-11"/>
    <n v="3"/>
    <s v="No"/>
    <s v="No"/>
    <n v="184.26"/>
  </r>
  <r>
    <n v="1250"/>
    <x v="228"/>
    <n v="671"/>
    <n v="3"/>
    <s v="Pari Joshi"/>
    <s v="Consumer"/>
    <x v="0"/>
    <s v="2024-11"/>
    <n v="3"/>
    <s v="No"/>
    <s v="No"/>
    <n v="880.95"/>
  </r>
  <r>
    <n v="1251"/>
    <x v="228"/>
    <n v="26"/>
    <n v="1"/>
    <s v="Arun Rao"/>
    <s v="SMB"/>
    <x v="4"/>
    <s v="2024-11"/>
    <n v="4"/>
    <s v="No"/>
    <s v="No"/>
    <n v="3021.65"/>
  </r>
  <r>
    <n v="1252"/>
    <x v="228"/>
    <n v="46"/>
    <n v="5"/>
    <s v="Sneha Krishnan"/>
    <s v="Consumer"/>
    <x v="1"/>
    <s v="2024-11"/>
    <n v="5"/>
    <s v="No"/>
    <s v="No"/>
    <n v="5234.97"/>
  </r>
  <r>
    <n v="1253"/>
    <x v="228"/>
    <n v="552"/>
    <n v="4"/>
    <s v="Lakshmi Kapoor"/>
    <s v="Consumer"/>
    <x v="3"/>
    <s v="2024-11"/>
    <n v="6"/>
    <s v="No"/>
    <s v="No"/>
    <n v="705.26"/>
  </r>
  <r>
    <n v="1254"/>
    <x v="228"/>
    <n v="100"/>
    <n v="1"/>
    <s v="Rohan Menon"/>
    <s v="SMB"/>
    <x v="4"/>
    <s v="2024-11"/>
    <n v="2"/>
    <s v="No"/>
    <s v="No"/>
    <n v="2213.3200000000002"/>
  </r>
  <r>
    <n v="1255"/>
    <x v="228"/>
    <n v="161"/>
    <n v="4"/>
    <s v="Rohan Pillai"/>
    <s v="Corporate"/>
    <x v="3"/>
    <s v="2024-11"/>
    <n v="8"/>
    <s v="Yes"/>
    <s v="No"/>
    <n v="2213.3200000000002"/>
  </r>
  <r>
    <n v="1256"/>
    <x v="228"/>
    <n v="776"/>
    <n v="3"/>
    <s v="Saanvi Das"/>
    <s v="SMB"/>
    <x v="0"/>
    <s v="2024-11"/>
    <n v="4"/>
    <s v="No"/>
    <s v="No"/>
    <n v="2213.3200000000002"/>
  </r>
  <r>
    <n v="1257"/>
    <x v="228"/>
    <n v="404"/>
    <n v="1"/>
    <s v="Saanvi Rao"/>
    <s v="Consumer"/>
    <x v="4"/>
    <s v="2024-11"/>
    <n v="3"/>
    <s v="No"/>
    <s v="No"/>
    <n v="829.93"/>
  </r>
  <r>
    <n v="1258"/>
    <x v="228"/>
    <n v="331"/>
    <n v="5"/>
    <s v="Diya Pillai"/>
    <s v="Consumer"/>
    <x v="1"/>
    <s v="2024-11"/>
    <n v="12"/>
    <s v="Yes"/>
    <s v="No"/>
    <n v="760.11"/>
  </r>
  <r>
    <n v="1259"/>
    <x v="228"/>
    <n v="840"/>
    <n v="3"/>
    <s v="Neha Shetty"/>
    <s v="Corporate"/>
    <x v="0"/>
    <s v="2024-11"/>
    <n v="3"/>
    <s v="No"/>
    <s v="No"/>
    <n v="3726.91"/>
  </r>
  <r>
    <n v="1260"/>
    <x v="228"/>
    <n v="386"/>
    <n v="2"/>
    <s v="Suresh Nair"/>
    <s v="Consumer"/>
    <x v="2"/>
    <s v="2024-11"/>
    <n v="-45612"/>
    <s v="No"/>
    <s v="Yes"/>
    <n v="183.63"/>
  </r>
  <r>
    <n v="1261"/>
    <x v="229"/>
    <n v="185"/>
    <n v="2"/>
    <s v="Kavya Verma"/>
    <s v="Consumer"/>
    <x v="2"/>
    <s v="2024-11"/>
    <n v="4"/>
    <s v="No"/>
    <s v="No"/>
    <n v="2620.83"/>
  </r>
  <r>
    <n v="1262"/>
    <x v="229"/>
    <n v="376"/>
    <n v="3"/>
    <s v="Aditya Verma"/>
    <s v="Consumer"/>
    <x v="0"/>
    <s v="2024-11"/>
    <n v="6"/>
    <s v="No"/>
    <s v="No"/>
    <n v="3011.5200000000004"/>
  </r>
  <r>
    <n v="1263"/>
    <x v="229"/>
    <n v="434"/>
    <n v="1"/>
    <s v="Arjun Mehta"/>
    <s v="SMB"/>
    <x v="4"/>
    <s v="2024-11"/>
    <n v="9"/>
    <s v="Yes"/>
    <s v="No"/>
    <n v="175.69"/>
  </r>
  <r>
    <n v="1264"/>
    <x v="229"/>
    <n v="737"/>
    <n v="1"/>
    <s v="Krishna Bose"/>
    <s v="SMB"/>
    <x v="4"/>
    <s v="2024-11"/>
    <n v="4"/>
    <s v="No"/>
    <s v="No"/>
    <n v="7264.5599999999995"/>
  </r>
  <r>
    <n v="1265"/>
    <x v="229"/>
    <n v="747"/>
    <n v="1"/>
    <s v="Krishna Patel"/>
    <s v="Corporate"/>
    <x v="4"/>
    <s v="2024-11"/>
    <n v="6"/>
    <s v="No"/>
    <s v="No"/>
    <n v="184.26"/>
  </r>
  <r>
    <n v="1266"/>
    <x v="229"/>
    <n v="182"/>
    <n v="2"/>
    <s v="Rahul Rao"/>
    <s v="SMB"/>
    <x v="2"/>
    <s v="2024-11"/>
    <n v="3"/>
    <s v="No"/>
    <s v="No"/>
    <n v="763.62"/>
  </r>
  <r>
    <n v="1267"/>
    <x v="229"/>
    <n v="382"/>
    <n v="5"/>
    <s v="Vivaan Shetty"/>
    <s v="Consumer"/>
    <x v="1"/>
    <s v="2024-11"/>
    <n v="2"/>
    <s v="No"/>
    <s v="No"/>
    <n v="772.88"/>
  </r>
  <r>
    <n v="1268"/>
    <x v="229"/>
    <n v="851"/>
    <n v="2"/>
    <s v="Vihaan Gupta"/>
    <s v="Consumer"/>
    <x v="2"/>
    <s v="2024-11"/>
    <n v="2"/>
    <s v="No"/>
    <s v="No"/>
    <n v="162.82"/>
  </r>
  <r>
    <n v="1269"/>
    <x v="229"/>
    <n v="185"/>
    <n v="2"/>
    <s v="Kavya Verma"/>
    <s v="Consumer"/>
    <x v="2"/>
    <s v="2024-11"/>
    <n v="6"/>
    <s v="No"/>
    <s v="No"/>
    <n v="961.3"/>
  </r>
  <r>
    <n v="1270"/>
    <x v="229"/>
    <n v="181"/>
    <n v="1"/>
    <s v="Amit Singh"/>
    <s v="Consumer"/>
    <x v="4"/>
    <s v="2024-11"/>
    <n v="11"/>
    <s v="Yes"/>
    <s v="No"/>
    <n v="800.55"/>
  </r>
  <r>
    <n v="1271"/>
    <x v="229"/>
    <n v="361"/>
    <n v="4"/>
    <s v="Reyansh Verma"/>
    <s v="Consumer"/>
    <x v="3"/>
    <s v="2024-11"/>
    <n v="2"/>
    <s v="No"/>
    <s v="No"/>
    <n v="3021.65"/>
  </r>
  <r>
    <n v="1272"/>
    <x v="230"/>
    <n v="829"/>
    <n v="3"/>
    <s v="Karthik Das"/>
    <s v="SMB"/>
    <x v="0"/>
    <s v="2024-11"/>
    <n v="2"/>
    <s v="No"/>
    <s v="No"/>
    <n v="1144.3699999999999"/>
  </r>
  <r>
    <n v="1273"/>
    <x v="230"/>
    <n v="262"/>
    <n v="1"/>
    <s v="Vikram Verma"/>
    <s v="Consumer"/>
    <x v="4"/>
    <s v="2024-11"/>
    <n v="2"/>
    <s v="No"/>
    <s v="No"/>
    <n v="741.85"/>
  </r>
  <r>
    <n v="1274"/>
    <x v="230"/>
    <n v="484"/>
    <n v="2"/>
    <s v="Lakshmi Menon"/>
    <s v="SMB"/>
    <x v="2"/>
    <s v="2024-11"/>
    <n v="3"/>
    <s v="No"/>
    <s v="No"/>
    <n v="1303.81"/>
  </r>
  <r>
    <n v="1275"/>
    <x v="230"/>
    <n v="199"/>
    <n v="1"/>
    <s v="Vikram Nair"/>
    <s v="SMB"/>
    <x v="4"/>
    <s v="2024-11"/>
    <n v="2"/>
    <s v="No"/>
    <s v="No"/>
    <n v="1672.88"/>
  </r>
  <r>
    <n v="1276"/>
    <x v="230"/>
    <n v="128"/>
    <n v="5"/>
    <s v="Ananya Sharma"/>
    <s v="Consumer"/>
    <x v="1"/>
    <s v="2024-11"/>
    <n v="2"/>
    <s v="No"/>
    <s v="No"/>
    <n v="982.46"/>
  </r>
  <r>
    <n v="1277"/>
    <x v="230"/>
    <n v="269"/>
    <n v="5"/>
    <s v="Kavya Chatterjee"/>
    <s v="Consumer"/>
    <x v="1"/>
    <s v="2024-11"/>
    <n v="2"/>
    <s v="No"/>
    <s v="No"/>
    <n v="3021.65"/>
  </r>
  <r>
    <n v="1278"/>
    <x v="230"/>
    <n v="401"/>
    <n v="3"/>
    <s v="Myra Verma"/>
    <s v="Consumer"/>
    <x v="0"/>
    <s v="2024-11"/>
    <n v="6"/>
    <s v="No"/>
    <s v="No"/>
    <n v="584.66"/>
  </r>
  <r>
    <n v="1279"/>
    <x v="230"/>
    <n v="666"/>
    <n v="1"/>
    <s v="Vivaan Krishnan"/>
    <s v="Consumer"/>
    <x v="4"/>
    <s v="2024-11"/>
    <n v="4"/>
    <s v="No"/>
    <s v="No"/>
    <n v="2104.2600000000002"/>
  </r>
  <r>
    <n v="1280"/>
    <x v="231"/>
    <n v="370"/>
    <n v="2"/>
    <s v="Amit Verma"/>
    <s v="Consumer"/>
    <x v="2"/>
    <s v="2024-11"/>
    <n v="3"/>
    <s v="No"/>
    <s v="No"/>
    <n v="3205.91"/>
  </r>
  <r>
    <n v="1281"/>
    <x v="231"/>
    <n v="710"/>
    <n v="5"/>
    <s v="Anika Menon"/>
    <s v="SMB"/>
    <x v="1"/>
    <s v="2024-11"/>
    <n v="6"/>
    <s v="No"/>
    <s v="No"/>
    <n v="4592.7300000000005"/>
  </r>
  <r>
    <n v="1282"/>
    <x v="231"/>
    <n v="831"/>
    <n v="4"/>
    <s v="Rahul Nair"/>
    <s v="SMB"/>
    <x v="3"/>
    <s v="2024-11"/>
    <n v="8"/>
    <s v="Yes"/>
    <s v="No"/>
    <n v="2990.36"/>
  </r>
  <r>
    <n v="1283"/>
    <x v="231"/>
    <n v="86"/>
    <n v="1"/>
    <s v="Vivaan Menon"/>
    <s v="Consumer"/>
    <x v="4"/>
    <s v="2024-11"/>
    <n v="5"/>
    <s v="No"/>
    <s v="No"/>
    <n v="2839.2300000000005"/>
  </r>
  <r>
    <n v="1284"/>
    <x v="231"/>
    <n v="630"/>
    <n v="3"/>
    <s v="Sai Mehta"/>
    <s v="Consumer"/>
    <x v="0"/>
    <s v="2024-11"/>
    <n v="11"/>
    <s v="Yes"/>
    <s v="No"/>
    <n v="1296.42"/>
  </r>
  <r>
    <n v="1285"/>
    <x v="231"/>
    <n v="234"/>
    <n v="3"/>
    <s v="Nisha Singh"/>
    <s v="Consumer"/>
    <x v="0"/>
    <s v="2024-11"/>
    <n v="4"/>
    <s v="No"/>
    <s v="No"/>
    <n v="705.26"/>
  </r>
  <r>
    <n v="1286"/>
    <x v="231"/>
    <n v="314"/>
    <n v="2"/>
    <s v="Meera Pillai"/>
    <s v="Consumer"/>
    <x v="2"/>
    <s v="2024-11"/>
    <n v="2"/>
    <s v="No"/>
    <s v="No"/>
    <n v="1296.42"/>
  </r>
  <r>
    <n v="1287"/>
    <x v="231"/>
    <n v="84"/>
    <n v="5"/>
    <s v="Sai Pillai"/>
    <s v="Consumer"/>
    <x v="1"/>
    <s v="2024-11"/>
    <n v="-45614"/>
    <s v="No"/>
    <s v="Yes"/>
    <n v="4737.41"/>
  </r>
  <r>
    <n v="1288"/>
    <x v="231"/>
    <n v="540"/>
    <n v="4"/>
    <s v="Karthik Mehta"/>
    <s v="Consumer"/>
    <x v="3"/>
    <s v="2024-11"/>
    <n v="5"/>
    <s v="No"/>
    <s v="No"/>
    <n v="2129.88"/>
  </r>
  <r>
    <n v="1289"/>
    <x v="231"/>
    <n v="772"/>
    <n v="2"/>
    <s v="Vihaan Sharma"/>
    <s v="Consumer"/>
    <x v="2"/>
    <s v="2024-11"/>
    <n v="6"/>
    <s v="No"/>
    <s v="No"/>
    <n v="5234.97"/>
  </r>
  <r>
    <n v="1290"/>
    <x v="231"/>
    <n v="267"/>
    <n v="3"/>
    <s v="Ishaan Verma"/>
    <s v="Consumer"/>
    <x v="0"/>
    <s v="2024-11"/>
    <n v="5"/>
    <s v="No"/>
    <s v="No"/>
    <n v="1319.47"/>
  </r>
  <r>
    <n v="1291"/>
    <x v="231"/>
    <n v="627"/>
    <n v="1"/>
    <s v="Ayaan Bose"/>
    <s v="Corporate"/>
    <x v="4"/>
    <s v="2024-11"/>
    <n v="3"/>
    <s v="No"/>
    <s v="No"/>
    <n v="1885.65"/>
  </r>
  <r>
    <n v="1292"/>
    <x v="232"/>
    <n v="734"/>
    <n v="4"/>
    <s v="Kavya Gupta"/>
    <s v="SMB"/>
    <x v="3"/>
    <s v="2024-11"/>
    <n v="11"/>
    <s v="Yes"/>
    <s v="No"/>
    <n v="145.43"/>
  </r>
  <r>
    <n v="1293"/>
    <x v="232"/>
    <n v="371"/>
    <n v="5"/>
    <s v="Arun Rao"/>
    <s v="Consumer"/>
    <x v="1"/>
    <s v="2024-11"/>
    <n v="2"/>
    <s v="No"/>
    <s v="No"/>
    <n v="184.26"/>
  </r>
  <r>
    <n v="1294"/>
    <x v="232"/>
    <n v="245"/>
    <n v="2"/>
    <s v="Aadhya Rao"/>
    <s v="SMB"/>
    <x v="2"/>
    <s v="2024-11"/>
    <n v="6"/>
    <s v="No"/>
    <s v="No"/>
    <n v="2490.89"/>
  </r>
  <r>
    <n v="1295"/>
    <x v="232"/>
    <n v="120"/>
    <n v="1"/>
    <s v="Ayaan Iyer"/>
    <s v="Consumer"/>
    <x v="4"/>
    <s v="2024-11"/>
    <n v="5"/>
    <s v="No"/>
    <s v="No"/>
    <n v="552.17999999999995"/>
  </r>
  <r>
    <n v="1296"/>
    <x v="232"/>
    <n v="836"/>
    <n v="4"/>
    <s v="Vikram Bose"/>
    <s v="Consumer"/>
    <x v="3"/>
    <s v="2024-11"/>
    <n v="9"/>
    <s v="Yes"/>
    <s v="No"/>
    <n v="798.2"/>
  </r>
  <r>
    <n v="1297"/>
    <x v="232"/>
    <n v="261"/>
    <n v="3"/>
    <s v="Kavya Iyer"/>
    <s v="Consumer"/>
    <x v="0"/>
    <s v="2024-11"/>
    <n v="6"/>
    <s v="No"/>
    <s v="No"/>
    <n v="2069.3000000000002"/>
  </r>
  <r>
    <n v="1298"/>
    <x v="232"/>
    <n v="600"/>
    <n v="5"/>
    <s v="Riya Gupta"/>
    <s v="Consumer"/>
    <x v="1"/>
    <s v="2024-11"/>
    <n v="3"/>
    <s v="No"/>
    <s v="No"/>
    <n v="95.97"/>
  </r>
  <r>
    <n v="1299"/>
    <x v="232"/>
    <n v="432"/>
    <n v="1"/>
    <s v="Vivaan Kapoor"/>
    <s v="Consumer"/>
    <x v="4"/>
    <s v="2024-11"/>
    <n v="3"/>
    <s v="No"/>
    <s v="No"/>
    <n v="3412.05"/>
  </r>
  <r>
    <n v="1300"/>
    <x v="232"/>
    <n v="761"/>
    <n v="4"/>
    <s v="Arun Patel"/>
    <s v="Consumer"/>
    <x v="3"/>
    <s v="2024-11"/>
    <n v="2"/>
    <s v="No"/>
    <s v="No"/>
    <n v="772.88"/>
  </r>
  <r>
    <n v="1301"/>
    <x v="233"/>
    <n v="270"/>
    <n v="4"/>
    <s v="Priya Das"/>
    <s v="SMB"/>
    <x v="3"/>
    <s v="2024-11"/>
    <n v="6"/>
    <s v="No"/>
    <s v="No"/>
    <n v="184.26"/>
  </r>
  <r>
    <n v="1302"/>
    <x v="233"/>
    <n v="762"/>
    <n v="2"/>
    <s v="Anika Mehta"/>
    <s v="SMB"/>
    <x v="2"/>
    <s v="2024-11"/>
    <n v="-45618"/>
    <s v="No"/>
    <s v="Yes"/>
    <n v="3021.65"/>
  </r>
  <r>
    <n v="1303"/>
    <x v="233"/>
    <n v="825"/>
    <n v="4"/>
    <s v="Riya Bose"/>
    <s v="Consumer"/>
    <x v="3"/>
    <s v="2024-11"/>
    <n v="11"/>
    <s v="Yes"/>
    <s v="No"/>
    <n v="3726.91"/>
  </r>
  <r>
    <n v="1304"/>
    <x v="233"/>
    <n v="758"/>
    <n v="5"/>
    <s v="Neha Verma"/>
    <s v="Consumer"/>
    <x v="1"/>
    <s v="2024-11"/>
    <n v="6"/>
    <s v="No"/>
    <s v="No"/>
    <n v="617.46"/>
  </r>
  <r>
    <n v="1305"/>
    <x v="233"/>
    <n v="268"/>
    <n v="1"/>
    <s v="Sai Bose"/>
    <s v="Corporate"/>
    <x v="4"/>
    <s v="2024-11"/>
    <n v="5"/>
    <s v="No"/>
    <s v="No"/>
    <n v="2753.6400000000003"/>
  </r>
  <r>
    <n v="1306"/>
    <x v="233"/>
    <n v="253"/>
    <n v="5"/>
    <s v="Deepa Reddy"/>
    <s v="Consumer"/>
    <x v="1"/>
    <s v="2024-11"/>
    <n v="2"/>
    <s v="No"/>
    <s v="No"/>
    <n v="4336.12"/>
  </r>
  <r>
    <n v="1307"/>
    <x v="233"/>
    <n v="372"/>
    <n v="5"/>
    <s v="Arun Singh"/>
    <s v="SMB"/>
    <x v="1"/>
    <s v="2024-11"/>
    <n v="3"/>
    <s v="No"/>
    <s v="No"/>
    <n v="184.26"/>
  </r>
  <r>
    <n v="1308"/>
    <x v="233"/>
    <n v="703"/>
    <n v="1"/>
    <s v="Rahul Nair"/>
    <s v="Consumer"/>
    <x v="4"/>
    <s v="2024-11"/>
    <n v="8"/>
    <s v="Yes"/>
    <s v="No"/>
    <n v="793.15000000000009"/>
  </r>
  <r>
    <n v="1309"/>
    <x v="233"/>
    <n v="585"/>
    <n v="2"/>
    <s v="Priya Singh"/>
    <s v="Consumer"/>
    <x v="2"/>
    <s v="2024-11"/>
    <n v="8"/>
    <s v="Yes"/>
    <s v="No"/>
    <n v="1099.8399999999999"/>
  </r>
  <r>
    <n v="1310"/>
    <x v="233"/>
    <n v="226"/>
    <n v="3"/>
    <s v="Deepa Reddy"/>
    <s v="Corporate"/>
    <x v="0"/>
    <s v="2024-11"/>
    <n v="2"/>
    <s v="No"/>
    <s v="No"/>
    <n v="552.17999999999995"/>
  </r>
  <r>
    <n v="1311"/>
    <x v="234"/>
    <n v="412"/>
    <n v="3"/>
    <s v="Anika Patel"/>
    <s v="Consumer"/>
    <x v="0"/>
    <s v="2024-11"/>
    <n v="4"/>
    <s v="No"/>
    <s v="No"/>
    <n v="2356.9299999999998"/>
  </r>
  <r>
    <n v="1312"/>
    <x v="234"/>
    <n v="214"/>
    <n v="1"/>
    <s v="Sanjay Menon"/>
    <s v="SMB"/>
    <x v="4"/>
    <s v="2024-11"/>
    <n v="2"/>
    <s v="No"/>
    <s v="No"/>
    <n v="793.15000000000009"/>
  </r>
  <r>
    <n v="1313"/>
    <x v="234"/>
    <n v="729"/>
    <n v="3"/>
    <s v="Pari Verma"/>
    <s v="Corporate"/>
    <x v="0"/>
    <s v="2024-11"/>
    <n v="3"/>
    <s v="No"/>
    <s v="No"/>
    <n v="617.46"/>
  </r>
  <r>
    <n v="1314"/>
    <x v="234"/>
    <n v="786"/>
    <n v="3"/>
    <s v="Aditya Kapoor"/>
    <s v="SMB"/>
    <x v="0"/>
    <s v="2024-11"/>
    <n v="4"/>
    <s v="No"/>
    <s v="No"/>
    <n v="312.64999999999998"/>
  </r>
  <r>
    <n v="1315"/>
    <x v="234"/>
    <n v="283"/>
    <n v="2"/>
    <s v="Diya Shetty"/>
    <s v="SMB"/>
    <x v="2"/>
    <s v="2024-11"/>
    <n v="6"/>
    <s v="No"/>
    <s v="No"/>
    <n v="3021.65"/>
  </r>
  <r>
    <n v="1316"/>
    <x v="235"/>
    <n v="857"/>
    <n v="2"/>
    <s v="Vihaan Sharma"/>
    <s v="Corporate"/>
    <x v="2"/>
    <s v="2024-11"/>
    <n v="5"/>
    <s v="No"/>
    <s v="No"/>
    <n v="579.36"/>
  </r>
  <r>
    <n v="1317"/>
    <x v="235"/>
    <n v="450"/>
    <n v="5"/>
    <s v="Suresh Rao"/>
    <s v="Consumer"/>
    <x v="1"/>
    <s v="2024-11"/>
    <n v="3"/>
    <s v="No"/>
    <s v="No"/>
    <n v="3098.08"/>
  </r>
  <r>
    <n v="1318"/>
    <x v="235"/>
    <n v="346"/>
    <n v="2"/>
    <s v="Riya Patel"/>
    <s v="Consumer"/>
    <x v="2"/>
    <s v="2024-11"/>
    <n v="9"/>
    <s v="Yes"/>
    <s v="No"/>
    <n v="705.26"/>
  </r>
  <r>
    <n v="1319"/>
    <x v="235"/>
    <n v="33"/>
    <n v="3"/>
    <s v="Ishaan Mehta"/>
    <s v="Consumer"/>
    <x v="0"/>
    <s v="2024-11"/>
    <n v="8"/>
    <s v="Yes"/>
    <s v="No"/>
    <n v="3919.63"/>
  </r>
  <r>
    <n v="1320"/>
    <x v="235"/>
    <n v="275"/>
    <n v="1"/>
    <s v="Amit Nair"/>
    <s v="Consumer"/>
    <x v="4"/>
    <s v="2024-11"/>
    <n v="4"/>
    <s v="No"/>
    <s v="No"/>
    <n v="253.01"/>
  </r>
  <r>
    <n v="1321"/>
    <x v="235"/>
    <n v="771"/>
    <n v="2"/>
    <s v="Rahul Krishnan"/>
    <s v="Corporate"/>
    <x v="2"/>
    <s v="2024-11"/>
    <n v="5"/>
    <s v="No"/>
    <s v="No"/>
    <n v="1672.88"/>
  </r>
  <r>
    <n v="1322"/>
    <x v="235"/>
    <n v="644"/>
    <n v="4"/>
    <s v="Ishaan Reddy"/>
    <s v="Consumer"/>
    <x v="3"/>
    <s v="2024-11"/>
    <n v="5"/>
    <s v="No"/>
    <s v="No"/>
    <n v="2396.9500000000003"/>
  </r>
  <r>
    <n v="1323"/>
    <x v="236"/>
    <n v="838"/>
    <n v="2"/>
    <s v="Pooja Bose"/>
    <s v="SMB"/>
    <x v="2"/>
    <s v="2024-11"/>
    <n v="-45621"/>
    <s v="No"/>
    <s v="Yes"/>
    <n v="798.2"/>
  </r>
  <r>
    <n v="1324"/>
    <x v="236"/>
    <n v="28"/>
    <n v="3"/>
    <s v="Navya Rao"/>
    <s v="Corporate"/>
    <x v="0"/>
    <s v="2024-11"/>
    <n v="6"/>
    <s v="No"/>
    <s v="No"/>
    <n v="786.6"/>
  </r>
  <r>
    <n v="1325"/>
    <x v="236"/>
    <n v="708"/>
    <n v="4"/>
    <s v="Meera Kapoor"/>
    <s v="Consumer"/>
    <x v="3"/>
    <s v="2024-11"/>
    <n v="3"/>
    <s v="No"/>
    <s v="No"/>
    <n v="3021.65"/>
  </r>
  <r>
    <n v="1326"/>
    <x v="236"/>
    <n v="473"/>
    <n v="5"/>
    <s v="Krishna Mehta"/>
    <s v="Consumer"/>
    <x v="1"/>
    <s v="2024-11"/>
    <n v="3"/>
    <s v="No"/>
    <s v="No"/>
    <n v="1095.4000000000001"/>
  </r>
  <r>
    <n v="1327"/>
    <x v="236"/>
    <n v="852"/>
    <n v="3"/>
    <s v="Anika Nair"/>
    <s v="SMB"/>
    <x v="0"/>
    <s v="2024-11"/>
    <n v="8"/>
    <s v="Yes"/>
    <s v="No"/>
    <n v="2783.32"/>
  </r>
  <r>
    <n v="1328"/>
    <x v="236"/>
    <n v="671"/>
    <n v="3"/>
    <s v="Pari Joshi"/>
    <s v="Consumer"/>
    <x v="0"/>
    <s v="2024-11"/>
    <n v="6"/>
    <s v="No"/>
    <s v="No"/>
    <n v="705.26"/>
  </r>
  <r>
    <n v="1329"/>
    <x v="236"/>
    <n v="460"/>
    <n v="2"/>
    <s v="Vikram Mehta"/>
    <s v="Consumer"/>
    <x v="2"/>
    <s v="2024-11"/>
    <n v="2"/>
    <s v="No"/>
    <s v="No"/>
    <n v="1195.6199999999999"/>
  </r>
  <r>
    <n v="1330"/>
    <x v="237"/>
    <n v="587"/>
    <n v="4"/>
    <s v="Sai Reddy"/>
    <s v="Consumer"/>
    <x v="3"/>
    <s v="2024-11"/>
    <n v="2"/>
    <s v="No"/>
    <s v="No"/>
    <n v="3595.2200000000003"/>
  </r>
  <r>
    <n v="1331"/>
    <x v="237"/>
    <n v="867"/>
    <n v="5"/>
    <s v="Arjun Bose"/>
    <s v="Consumer"/>
    <x v="1"/>
    <s v="2024-11"/>
    <n v="6"/>
    <s v="No"/>
    <s v="No"/>
    <n v="1317.91"/>
  </r>
  <r>
    <n v="1332"/>
    <x v="237"/>
    <n v="81"/>
    <n v="2"/>
    <s v="Deepa Nair"/>
    <s v="SMB"/>
    <x v="2"/>
    <s v="2024-11"/>
    <n v="2"/>
    <s v="No"/>
    <s v="No"/>
    <n v="184.26"/>
  </r>
  <r>
    <n v="1333"/>
    <x v="237"/>
    <n v="183"/>
    <n v="5"/>
    <s v="Sneha Menon"/>
    <s v="Corporate"/>
    <x v="1"/>
    <s v="2024-11"/>
    <n v="6"/>
    <s v="No"/>
    <s v="No"/>
    <n v="1266.9100000000001"/>
  </r>
  <r>
    <n v="1334"/>
    <x v="237"/>
    <n v="360"/>
    <n v="2"/>
    <s v="Manoj Reddy"/>
    <s v="Consumer"/>
    <x v="2"/>
    <s v="2024-11"/>
    <n v="6"/>
    <s v="No"/>
    <s v="No"/>
    <n v="6725.51"/>
  </r>
  <r>
    <n v="1335"/>
    <x v="237"/>
    <n v="253"/>
    <n v="5"/>
    <s v="Deepa Reddy"/>
    <s v="Consumer"/>
    <x v="1"/>
    <s v="2024-11"/>
    <n v="2"/>
    <s v="No"/>
    <s v="No"/>
    <n v="2457.2799999999997"/>
  </r>
  <r>
    <n v="1336"/>
    <x v="237"/>
    <n v="496"/>
    <n v="1"/>
    <s v="Reyansh Malhotra"/>
    <s v="Consumer"/>
    <x v="4"/>
    <s v="2024-11"/>
    <n v="2"/>
    <s v="No"/>
    <s v="No"/>
    <n v="617.46"/>
  </r>
  <r>
    <n v="1337"/>
    <x v="237"/>
    <n v="541"/>
    <n v="4"/>
    <s v="Amit Patel"/>
    <s v="Consumer"/>
    <x v="3"/>
    <s v="2024-11"/>
    <n v="11"/>
    <s v="Yes"/>
    <s v="No"/>
    <n v="688.26"/>
  </r>
  <r>
    <n v="1338"/>
    <x v="237"/>
    <n v="607"/>
    <n v="5"/>
    <s v="Vihaan Kapoor"/>
    <s v="Consumer"/>
    <x v="1"/>
    <s v="2024-11"/>
    <n v="2"/>
    <s v="No"/>
    <s v="No"/>
    <n v="3794.53"/>
  </r>
  <r>
    <n v="1339"/>
    <x v="237"/>
    <n v="9"/>
    <n v="2"/>
    <s v="Aadhya Kapoor"/>
    <s v="SMB"/>
    <x v="2"/>
    <s v="2024-11"/>
    <n v="-45620"/>
    <s v="No"/>
    <s v="Yes"/>
    <n v="253.01"/>
  </r>
  <r>
    <n v="1340"/>
    <x v="237"/>
    <n v="786"/>
    <n v="3"/>
    <s v="Aditya Kapoor"/>
    <s v="SMB"/>
    <x v="0"/>
    <s v="2024-11"/>
    <n v="2"/>
    <s v="No"/>
    <s v="No"/>
    <n v="390.4"/>
  </r>
  <r>
    <n v="1341"/>
    <x v="238"/>
    <n v="174"/>
    <n v="2"/>
    <s v="Pari Pillai"/>
    <s v="SMB"/>
    <x v="2"/>
    <s v="2024-11"/>
    <n v="6"/>
    <s v="No"/>
    <s v="No"/>
    <n v="176.98"/>
  </r>
  <r>
    <n v="1342"/>
    <x v="238"/>
    <n v="82"/>
    <n v="4"/>
    <s v="Anika Kapoor"/>
    <s v="Consumer"/>
    <x v="3"/>
    <s v="2024-11"/>
    <n v="5"/>
    <s v="No"/>
    <s v="No"/>
    <n v="1672.88"/>
  </r>
  <r>
    <n v="1343"/>
    <x v="238"/>
    <n v="728"/>
    <n v="3"/>
    <s v="Amit Verma"/>
    <s v="Consumer"/>
    <x v="0"/>
    <s v="2024-11"/>
    <n v="2"/>
    <s v="No"/>
    <s v="No"/>
    <n v="508.8"/>
  </r>
  <r>
    <n v="1344"/>
    <x v="238"/>
    <n v="198"/>
    <n v="5"/>
    <s v="Krishna Kapoor"/>
    <s v="Consumer"/>
    <x v="1"/>
    <s v="2024-11"/>
    <n v="7"/>
    <s v="Yes"/>
    <s v="No"/>
    <n v="1967.6299999999999"/>
  </r>
  <r>
    <n v="1345"/>
    <x v="238"/>
    <n v="237"/>
    <n v="4"/>
    <s v="Divya Gupta"/>
    <s v="Consumer"/>
    <x v="3"/>
    <s v="2024-11"/>
    <n v="4"/>
    <s v="No"/>
    <s v="No"/>
    <n v="1296.42"/>
  </r>
  <r>
    <n v="1346"/>
    <x v="238"/>
    <n v="261"/>
    <n v="3"/>
    <s v="Kavya Iyer"/>
    <s v="Consumer"/>
    <x v="0"/>
    <s v="2024-11"/>
    <n v="-45622"/>
    <s v="No"/>
    <s v="Yes"/>
    <n v="716.01"/>
  </r>
  <r>
    <n v="1347"/>
    <x v="238"/>
    <n v="202"/>
    <n v="3"/>
    <s v="Reyansh Das"/>
    <s v="Consumer"/>
    <x v="0"/>
    <s v="2024-11"/>
    <n v="2"/>
    <s v="No"/>
    <s v="No"/>
    <n v="3021.65"/>
  </r>
  <r>
    <n v="1348"/>
    <x v="238"/>
    <n v="615"/>
    <n v="3"/>
    <s v="Aarav Patel"/>
    <s v="Consumer"/>
    <x v="0"/>
    <s v="2024-11"/>
    <n v="2"/>
    <s v="No"/>
    <s v="No"/>
    <n v="2490.89"/>
  </r>
  <r>
    <n v="1349"/>
    <x v="239"/>
    <n v="166"/>
    <n v="3"/>
    <s v="Ravi Kapoor"/>
    <s v="Corporate"/>
    <x v="0"/>
    <s v="2024-11"/>
    <n v="11"/>
    <s v="Yes"/>
    <s v="No"/>
    <n v="777.04"/>
  </r>
  <r>
    <n v="1350"/>
    <x v="239"/>
    <n v="790"/>
    <n v="1"/>
    <s v="Ishaan Gupta"/>
    <s v="Corporate"/>
    <x v="4"/>
    <s v="2024-11"/>
    <n v="3"/>
    <s v="No"/>
    <s v="No"/>
    <n v="552.17999999999995"/>
  </r>
  <r>
    <n v="1351"/>
    <x v="239"/>
    <n v="489"/>
    <n v="5"/>
    <s v="Aditya Menon"/>
    <s v="Consumer"/>
    <x v="1"/>
    <s v="2024-11"/>
    <n v="4"/>
    <s v="No"/>
    <s v="No"/>
    <n v="1717.25"/>
  </r>
  <r>
    <n v="1352"/>
    <x v="239"/>
    <n v="693"/>
    <n v="5"/>
    <s v="Neha Reddy"/>
    <s v="SMB"/>
    <x v="1"/>
    <s v="2024-11"/>
    <n v="6"/>
    <s v="No"/>
    <s v="No"/>
    <n v="829.93"/>
  </r>
  <r>
    <n v="1353"/>
    <x v="239"/>
    <n v="824"/>
    <n v="5"/>
    <s v="Arun Sharma"/>
    <s v="SMB"/>
    <x v="1"/>
    <s v="2024-11"/>
    <n v="4"/>
    <s v="No"/>
    <s v="No"/>
    <n v="760.11"/>
  </r>
  <r>
    <n v="1354"/>
    <x v="240"/>
    <n v="825"/>
    <n v="4"/>
    <s v="Riya Bose"/>
    <s v="Consumer"/>
    <x v="3"/>
    <s v="2024-11"/>
    <n v="7"/>
    <s v="Yes"/>
    <s v="No"/>
    <n v="3881.9"/>
  </r>
  <r>
    <n v="1355"/>
    <x v="240"/>
    <n v="551"/>
    <n v="5"/>
    <s v="Ishaan Bose"/>
    <s v="Consumer"/>
    <x v="1"/>
    <s v="2024-11"/>
    <n v="2"/>
    <s v="No"/>
    <s v="No"/>
    <n v="2213.3200000000002"/>
  </r>
  <r>
    <n v="1356"/>
    <x v="240"/>
    <n v="633"/>
    <n v="4"/>
    <s v="Meera Menon"/>
    <s v="Consumer"/>
    <x v="3"/>
    <s v="2024-11"/>
    <n v="5"/>
    <s v="No"/>
    <s v="No"/>
    <n v="519.71"/>
  </r>
  <r>
    <n v="1357"/>
    <x v="240"/>
    <n v="228"/>
    <n v="4"/>
    <s v="Karthik Reddy"/>
    <s v="Consumer"/>
    <x v="3"/>
    <s v="2024-11"/>
    <n v="5"/>
    <s v="No"/>
    <s v="No"/>
    <n v="1458.83"/>
  </r>
  <r>
    <n v="1358"/>
    <x v="240"/>
    <n v="278"/>
    <n v="2"/>
    <s v="Priya Sharma"/>
    <s v="Consumer"/>
    <x v="2"/>
    <s v="2024-11"/>
    <n v="4"/>
    <s v="No"/>
    <s v="No"/>
    <n v="1752.02"/>
  </r>
  <r>
    <n v="1359"/>
    <x v="241"/>
    <n v="440"/>
    <n v="5"/>
    <s v="Vivaan Rao"/>
    <s v="Consumer"/>
    <x v="1"/>
    <s v="2024-11"/>
    <n v="10"/>
    <s v="Yes"/>
    <s v="No"/>
    <n v="4103.13"/>
  </r>
  <r>
    <n v="1360"/>
    <x v="241"/>
    <n v="283"/>
    <n v="2"/>
    <s v="Diya Shetty"/>
    <s v="SMB"/>
    <x v="2"/>
    <s v="2024-11"/>
    <n v="6"/>
    <s v="No"/>
    <s v="No"/>
    <n v="3267.93"/>
  </r>
  <r>
    <n v="1361"/>
    <x v="241"/>
    <n v="434"/>
    <n v="1"/>
    <s v="Arjun Mehta"/>
    <s v="SMB"/>
    <x v="4"/>
    <s v="2024-11"/>
    <n v="2"/>
    <s v="No"/>
    <s v="No"/>
    <n v="175.69"/>
  </r>
  <r>
    <n v="1362"/>
    <x v="241"/>
    <n v="391"/>
    <n v="3"/>
    <s v="Pooja Gupta"/>
    <s v="SMB"/>
    <x v="0"/>
    <s v="2024-11"/>
    <n v="2"/>
    <s v="No"/>
    <s v="No"/>
    <n v="4220.08"/>
  </r>
  <r>
    <n v="1363"/>
    <x v="241"/>
    <n v="420"/>
    <n v="3"/>
    <s v="Riya Reddy"/>
    <s v="Corporate"/>
    <x v="0"/>
    <s v="2024-11"/>
    <n v="4"/>
    <s v="No"/>
    <s v="No"/>
    <n v="4416.0300000000007"/>
  </r>
  <r>
    <n v="1364"/>
    <x v="241"/>
    <n v="353"/>
    <n v="1"/>
    <s v="Aadhya Joshi"/>
    <s v="Consumer"/>
    <x v="4"/>
    <s v="2024-11"/>
    <n v="3"/>
    <s v="No"/>
    <s v="No"/>
    <n v="175.69"/>
  </r>
  <r>
    <n v="1365"/>
    <x v="242"/>
    <n v="183"/>
    <n v="5"/>
    <s v="Sneha Menon"/>
    <s v="Corporate"/>
    <x v="1"/>
    <s v="2024-11"/>
    <n v="4"/>
    <s v="No"/>
    <s v="No"/>
    <n v="617.46"/>
  </r>
  <r>
    <n v="1366"/>
    <x v="242"/>
    <n v="635"/>
    <n v="3"/>
    <s v="Aarav Kapoor"/>
    <s v="SMB"/>
    <x v="0"/>
    <s v="2024-11"/>
    <n v="6"/>
    <s v="No"/>
    <s v="No"/>
    <n v="2490.89"/>
  </r>
  <r>
    <n v="1367"/>
    <x v="242"/>
    <n v="200"/>
    <n v="3"/>
    <s v="Ravi Malhotra"/>
    <s v="SMB"/>
    <x v="0"/>
    <s v="2024-11"/>
    <n v="2"/>
    <s v="No"/>
    <s v="No"/>
    <n v="1019.93"/>
  </r>
  <r>
    <n v="1368"/>
    <x v="242"/>
    <n v="158"/>
    <n v="4"/>
    <s v="Karthik Mehta"/>
    <s v="SMB"/>
    <x v="3"/>
    <s v="2024-11"/>
    <n v="2"/>
    <s v="No"/>
    <s v="No"/>
    <n v="2432.0300000000002"/>
  </r>
  <r>
    <n v="1369"/>
    <x v="242"/>
    <n v="204"/>
    <n v="5"/>
    <s v="Sai Gupta"/>
    <s v="Corporate"/>
    <x v="1"/>
    <s v="2024-11"/>
    <n v="4"/>
    <s v="No"/>
    <s v="No"/>
    <n v="184.26"/>
  </r>
  <r>
    <n v="1370"/>
    <x v="243"/>
    <n v="479"/>
    <n v="3"/>
    <s v="Aarav Sharma"/>
    <s v="Consumer"/>
    <x v="0"/>
    <s v="2024-11"/>
    <n v="5"/>
    <s v="No"/>
    <s v="No"/>
    <n v="5234.97"/>
  </r>
  <r>
    <n v="1371"/>
    <x v="243"/>
    <n v="26"/>
    <n v="1"/>
    <s v="Arun Rao"/>
    <s v="SMB"/>
    <x v="4"/>
    <s v="2024-11"/>
    <n v="5"/>
    <s v="No"/>
    <s v="No"/>
    <n v="4176.75"/>
  </r>
  <r>
    <n v="1372"/>
    <x v="243"/>
    <n v="591"/>
    <n v="3"/>
    <s v="Reyansh Reddy"/>
    <s v="Consumer"/>
    <x v="0"/>
    <s v="2024-11"/>
    <n v="3"/>
    <s v="No"/>
    <s v="No"/>
    <n v="3969.4700000000003"/>
  </r>
  <r>
    <n v="1373"/>
    <x v="243"/>
    <n v="253"/>
    <n v="5"/>
    <s v="Deepa Reddy"/>
    <s v="Consumer"/>
    <x v="1"/>
    <s v="2024-11"/>
    <n v="3"/>
    <s v="No"/>
    <s v="No"/>
    <n v="829.93"/>
  </r>
  <r>
    <n v="1374"/>
    <x v="243"/>
    <n v="250"/>
    <n v="4"/>
    <s v="Rohan Joshi"/>
    <s v="Consumer"/>
    <x v="3"/>
    <s v="2024-11"/>
    <n v="3"/>
    <s v="No"/>
    <s v="No"/>
    <n v="760.11"/>
  </r>
  <r>
    <n v="1375"/>
    <x v="243"/>
    <n v="591"/>
    <n v="3"/>
    <s v="Reyansh Reddy"/>
    <s v="Consumer"/>
    <x v="0"/>
    <s v="2024-11"/>
    <n v="-45628"/>
    <s v="No"/>
    <s v="Yes"/>
    <n v="188.52"/>
  </r>
  <r>
    <n v="1376"/>
    <x v="243"/>
    <n v="695"/>
    <n v="1"/>
    <s v="Vivaan Krishnan"/>
    <s v="Consumer"/>
    <x v="4"/>
    <s v="2024-11"/>
    <n v="7"/>
    <s v="Yes"/>
    <s v="No"/>
    <n v="5021.7700000000004"/>
  </r>
  <r>
    <n v="1377"/>
    <x v="243"/>
    <n v="120"/>
    <n v="1"/>
    <s v="Ayaan Iyer"/>
    <s v="Consumer"/>
    <x v="4"/>
    <s v="2024-11"/>
    <n v="4"/>
    <s v="No"/>
    <s v="No"/>
    <n v="2314.96"/>
  </r>
  <r>
    <n v="1378"/>
    <x v="244"/>
    <n v="585"/>
    <n v="2"/>
    <s v="Priya Singh"/>
    <s v="Consumer"/>
    <x v="2"/>
    <s v="2024-12"/>
    <n v="6"/>
    <s v="No"/>
    <s v="No"/>
    <n v="552.17999999999995"/>
  </r>
  <r>
    <n v="1379"/>
    <x v="244"/>
    <n v="11"/>
    <n v="4"/>
    <s v="Deepa Mehta"/>
    <s v="Corporate"/>
    <x v="3"/>
    <s v="2024-12"/>
    <n v="5"/>
    <s v="No"/>
    <s v="No"/>
    <n v="705.26"/>
  </r>
  <r>
    <n v="1380"/>
    <x v="244"/>
    <n v="891"/>
    <n v="1"/>
    <s v="Arun Mehta"/>
    <s v="Consumer"/>
    <x v="4"/>
    <s v="2024-12"/>
    <n v="5"/>
    <s v="No"/>
    <s v="No"/>
    <n v="777.04"/>
  </r>
  <r>
    <n v="1381"/>
    <x v="244"/>
    <n v="188"/>
    <n v="3"/>
    <s v="Sanjay Singh"/>
    <s v="SMB"/>
    <x v="0"/>
    <s v="2024-12"/>
    <n v="-45628"/>
    <s v="No"/>
    <s v="Yes"/>
    <n v="777.04"/>
  </r>
  <r>
    <n v="1382"/>
    <x v="244"/>
    <n v="360"/>
    <n v="2"/>
    <s v="Manoj Reddy"/>
    <s v="Consumer"/>
    <x v="2"/>
    <s v="2024-12"/>
    <n v="-45629"/>
    <s v="No"/>
    <s v="Yes"/>
    <n v="705.26"/>
  </r>
  <r>
    <n v="1383"/>
    <x v="244"/>
    <n v="388"/>
    <n v="3"/>
    <s v="Krishna Bose"/>
    <s v="Consumer"/>
    <x v="0"/>
    <s v="2024-12"/>
    <n v="6"/>
    <s v="No"/>
    <s v="No"/>
    <n v="297.2"/>
  </r>
  <r>
    <n v="1384"/>
    <x v="244"/>
    <n v="253"/>
    <n v="5"/>
    <s v="Deepa Reddy"/>
    <s v="Consumer"/>
    <x v="1"/>
    <s v="2024-12"/>
    <n v="4"/>
    <s v="No"/>
    <s v="No"/>
    <n v="4400.7800000000007"/>
  </r>
  <r>
    <n v="1385"/>
    <x v="244"/>
    <n v="764"/>
    <n v="3"/>
    <s v="Riya Malhotra"/>
    <s v="SMB"/>
    <x v="0"/>
    <s v="2024-12"/>
    <n v="5"/>
    <s v="No"/>
    <s v="No"/>
    <n v="407.51"/>
  </r>
  <r>
    <n v="1386"/>
    <x v="244"/>
    <n v="893"/>
    <n v="3"/>
    <s v="Riya Gupta"/>
    <s v="Corporate"/>
    <x v="0"/>
    <s v="2024-12"/>
    <n v="6"/>
    <s v="Yes"/>
    <s v="No"/>
    <n v="176.98"/>
  </r>
  <r>
    <n v="1387"/>
    <x v="244"/>
    <n v="157"/>
    <n v="4"/>
    <s v="Rahul Nair"/>
    <s v="Consumer"/>
    <x v="3"/>
    <s v="2024-12"/>
    <n v="3"/>
    <s v="No"/>
    <s v="No"/>
    <n v="490.48"/>
  </r>
  <r>
    <n v="1388"/>
    <x v="244"/>
    <n v="106"/>
    <n v="2"/>
    <s v="Suresh Pillai"/>
    <s v="Consumer"/>
    <x v="2"/>
    <s v="2024-12"/>
    <n v="6"/>
    <s v="No"/>
    <s v="No"/>
    <n v="705.26"/>
  </r>
  <r>
    <n v="1389"/>
    <x v="244"/>
    <n v="214"/>
    <n v="1"/>
    <s v="Sanjay Menon"/>
    <s v="SMB"/>
    <x v="4"/>
    <s v="2024-12"/>
    <n v="3"/>
    <s v="No"/>
    <s v="No"/>
    <n v="1296.42"/>
  </r>
  <r>
    <n v="1390"/>
    <x v="245"/>
    <n v="310"/>
    <n v="4"/>
    <s v="Karthik Patel"/>
    <s v="SMB"/>
    <x v="3"/>
    <s v="2024-12"/>
    <n v="5"/>
    <s v="No"/>
    <s v="No"/>
    <n v="3238.46"/>
  </r>
  <r>
    <n v="1391"/>
    <x v="245"/>
    <n v="1"/>
    <n v="4"/>
    <s v="Lakshmi Joshi"/>
    <s v="Consumer"/>
    <x v="3"/>
    <s v="2024-12"/>
    <n v="5"/>
    <s v="No"/>
    <s v="No"/>
    <n v="183.63"/>
  </r>
  <r>
    <n v="1392"/>
    <x v="245"/>
    <n v="309"/>
    <n v="3"/>
    <s v="Vikram Krishnan"/>
    <s v="Consumer"/>
    <x v="0"/>
    <s v="2024-12"/>
    <n v="7"/>
    <s v="Yes"/>
    <s v="No"/>
    <n v="3021.65"/>
  </r>
  <r>
    <n v="1393"/>
    <x v="245"/>
    <n v="518"/>
    <n v="3"/>
    <s v="Rohan Patel"/>
    <s v="SMB"/>
    <x v="0"/>
    <s v="2024-12"/>
    <n v="2"/>
    <s v="No"/>
    <s v="No"/>
    <n v="1752.02"/>
  </r>
  <r>
    <n v="1394"/>
    <x v="245"/>
    <n v="169"/>
    <n v="1"/>
    <s v="Sai Malhotra"/>
    <s v="SMB"/>
    <x v="4"/>
    <s v="2024-12"/>
    <n v="4"/>
    <s v="No"/>
    <s v="No"/>
    <n v="175.69"/>
  </r>
  <r>
    <n v="1395"/>
    <x v="245"/>
    <n v="239"/>
    <n v="2"/>
    <s v="Nisha Iyer"/>
    <s v="SMB"/>
    <x v="2"/>
    <s v="2024-12"/>
    <n v="4"/>
    <s v="No"/>
    <s v="No"/>
    <n v="2213.3200000000002"/>
  </r>
  <r>
    <n v="1396"/>
    <x v="245"/>
    <n v="372"/>
    <n v="5"/>
    <s v="Arun Singh"/>
    <s v="SMB"/>
    <x v="1"/>
    <s v="2024-12"/>
    <n v="4"/>
    <s v="No"/>
    <s v="No"/>
    <n v="175.69"/>
  </r>
  <r>
    <n v="1397"/>
    <x v="245"/>
    <n v="388"/>
    <n v="3"/>
    <s v="Krishna Bose"/>
    <s v="Consumer"/>
    <x v="0"/>
    <s v="2024-12"/>
    <n v="6"/>
    <s v="No"/>
    <s v="No"/>
    <n v="3197.34"/>
  </r>
  <r>
    <n v="1398"/>
    <x v="245"/>
    <n v="502"/>
    <n v="2"/>
    <s v="Navya Nair"/>
    <s v="Consumer"/>
    <x v="2"/>
    <s v="2024-12"/>
    <n v="3"/>
    <s v="No"/>
    <s v="No"/>
    <n v="2213.3200000000002"/>
  </r>
  <r>
    <n v="1399"/>
    <x v="246"/>
    <n v="119"/>
    <n v="3"/>
    <s v="Karthik Patel"/>
    <s v="SMB"/>
    <x v="0"/>
    <s v="2024-12"/>
    <n v="4"/>
    <s v="No"/>
    <s v="No"/>
    <n v="1898.55"/>
  </r>
  <r>
    <n v="1400"/>
    <x v="246"/>
    <n v="489"/>
    <n v="5"/>
    <s v="Aditya Menon"/>
    <s v="Consumer"/>
    <x v="1"/>
    <s v="2024-12"/>
    <n v="3"/>
    <s v="No"/>
    <s v="No"/>
    <n v="3419.53"/>
  </r>
  <r>
    <n v="1401"/>
    <x v="246"/>
    <n v="620"/>
    <n v="2"/>
    <s v="Vihaan Pillai"/>
    <s v="SMB"/>
    <x v="2"/>
    <s v="2024-12"/>
    <n v="6"/>
    <s v="No"/>
    <s v="No"/>
    <n v="2130.6999999999998"/>
  </r>
  <r>
    <n v="1402"/>
    <x v="246"/>
    <n v="899"/>
    <n v="2"/>
    <s v="Sneha Nair"/>
    <s v="Corporate"/>
    <x v="2"/>
    <s v="2024-12"/>
    <n v="4"/>
    <s v="No"/>
    <s v="No"/>
    <n v="2213.3200000000002"/>
  </r>
  <r>
    <n v="1403"/>
    <x v="246"/>
    <n v="442"/>
    <n v="1"/>
    <s v="Sneha Nair"/>
    <s v="Consumer"/>
    <x v="4"/>
    <s v="2024-12"/>
    <n v="-45629"/>
    <s v="No"/>
    <s v="Yes"/>
    <n v="1752.02"/>
  </r>
  <r>
    <n v="1404"/>
    <x v="246"/>
    <n v="858"/>
    <n v="3"/>
    <s v="Kavya Menon"/>
    <s v="SMB"/>
    <x v="0"/>
    <s v="2024-12"/>
    <n v="5"/>
    <s v="No"/>
    <s v="No"/>
    <n v="95.97"/>
  </r>
  <r>
    <n v="1405"/>
    <x v="246"/>
    <n v="386"/>
    <n v="2"/>
    <s v="Suresh Nair"/>
    <s v="Consumer"/>
    <x v="2"/>
    <s v="2024-12"/>
    <n v="2"/>
    <s v="No"/>
    <s v="No"/>
    <n v="880.95"/>
  </r>
  <r>
    <n v="1406"/>
    <x v="246"/>
    <n v="814"/>
    <n v="3"/>
    <s v="Lakshmi Joshi"/>
    <s v="Consumer"/>
    <x v="0"/>
    <s v="2024-12"/>
    <n v="5"/>
    <s v="No"/>
    <s v="No"/>
    <n v="772.88"/>
  </r>
  <r>
    <n v="1407"/>
    <x v="246"/>
    <n v="650"/>
    <n v="4"/>
    <s v="Diya Sharma"/>
    <s v="SMB"/>
    <x v="3"/>
    <s v="2024-12"/>
    <n v="6"/>
    <s v="No"/>
    <s v="No"/>
    <n v="3021.65"/>
  </r>
  <r>
    <n v="1408"/>
    <x v="246"/>
    <n v="305"/>
    <n v="5"/>
    <s v="Priya Iyer"/>
    <s v="SMB"/>
    <x v="1"/>
    <s v="2024-12"/>
    <n v="6"/>
    <s v="No"/>
    <s v="No"/>
    <n v="2639.5"/>
  </r>
  <r>
    <n v="1409"/>
    <x v="247"/>
    <n v="54"/>
    <n v="4"/>
    <s v="Aarav Rao"/>
    <s v="Consumer"/>
    <x v="3"/>
    <s v="2024-12"/>
    <n v="4"/>
    <s v="No"/>
    <s v="No"/>
    <n v="617.46"/>
  </r>
  <r>
    <n v="1410"/>
    <x v="247"/>
    <n v="251"/>
    <n v="1"/>
    <s v="Suresh Rao"/>
    <s v="Consumer"/>
    <x v="4"/>
    <s v="2024-12"/>
    <n v="4"/>
    <s v="No"/>
    <s v="No"/>
    <n v="2524.9"/>
  </r>
  <r>
    <n v="1411"/>
    <x v="247"/>
    <n v="86"/>
    <n v="1"/>
    <s v="Vivaan Menon"/>
    <s v="Consumer"/>
    <x v="4"/>
    <s v="2024-12"/>
    <n v="4"/>
    <s v="No"/>
    <s v="No"/>
    <n v="1208.45"/>
  </r>
  <r>
    <n v="1412"/>
    <x v="247"/>
    <n v="329"/>
    <n v="3"/>
    <s v="Krishna Bose"/>
    <s v="Consumer"/>
    <x v="0"/>
    <s v="2024-12"/>
    <n v="4"/>
    <s v="No"/>
    <s v="No"/>
    <n v="2069.3000000000002"/>
  </r>
  <r>
    <n v="1413"/>
    <x v="247"/>
    <n v="670"/>
    <n v="2"/>
    <s v="Neha Das"/>
    <s v="SMB"/>
    <x v="2"/>
    <s v="2024-12"/>
    <n v="4"/>
    <s v="No"/>
    <s v="No"/>
    <n v="299.29000000000002"/>
  </r>
  <r>
    <n v="1414"/>
    <x v="247"/>
    <n v="483"/>
    <n v="4"/>
    <s v="Amit Iyer"/>
    <s v="Consumer"/>
    <x v="3"/>
    <s v="2024-12"/>
    <n v="6"/>
    <s v="No"/>
    <s v="No"/>
    <n v="1216.25"/>
  </r>
  <r>
    <n v="1415"/>
    <x v="247"/>
    <n v="487"/>
    <n v="4"/>
    <s v="Ananya Iyer"/>
    <s v="Consumer"/>
    <x v="3"/>
    <s v="2024-12"/>
    <n v="2"/>
    <s v="No"/>
    <s v="No"/>
    <n v="3319.96"/>
  </r>
  <r>
    <n v="1416"/>
    <x v="247"/>
    <n v="714"/>
    <n v="4"/>
    <s v="Pari Pillai"/>
    <s v="Consumer"/>
    <x v="3"/>
    <s v="2024-12"/>
    <n v="3"/>
    <s v="No"/>
    <s v="No"/>
    <n v="3346.37"/>
  </r>
  <r>
    <n v="1417"/>
    <x v="247"/>
    <n v="734"/>
    <n v="4"/>
    <s v="Kavya Gupta"/>
    <s v="SMB"/>
    <x v="3"/>
    <s v="2024-12"/>
    <n v="3"/>
    <s v="No"/>
    <s v="No"/>
    <n v="622.70000000000005"/>
  </r>
  <r>
    <n v="1418"/>
    <x v="247"/>
    <n v="686"/>
    <n v="3"/>
    <s v="Lakshmi Verma"/>
    <s v="Consumer"/>
    <x v="0"/>
    <s v="2024-12"/>
    <n v="5"/>
    <s v="No"/>
    <s v="No"/>
    <n v="1002.46"/>
  </r>
  <r>
    <n v="1419"/>
    <x v="247"/>
    <n v="660"/>
    <n v="2"/>
    <s v="Aditya Shetty"/>
    <s v="Corporate"/>
    <x v="2"/>
    <s v="2024-12"/>
    <n v="5"/>
    <s v="No"/>
    <s v="No"/>
    <n v="1752.02"/>
  </r>
  <r>
    <n v="1420"/>
    <x v="247"/>
    <n v="323"/>
    <n v="1"/>
    <s v="Deepa Singh"/>
    <s v="Corporate"/>
    <x v="4"/>
    <s v="2024-12"/>
    <n v="4"/>
    <s v="No"/>
    <s v="No"/>
    <n v="2213.3200000000002"/>
  </r>
  <r>
    <n v="1421"/>
    <x v="247"/>
    <n v="251"/>
    <n v="1"/>
    <s v="Suresh Rao"/>
    <s v="Consumer"/>
    <x v="4"/>
    <s v="2024-12"/>
    <n v="2"/>
    <s v="No"/>
    <s v="No"/>
    <n v="760.11"/>
  </r>
  <r>
    <n v="1422"/>
    <x v="248"/>
    <n v="460"/>
    <n v="2"/>
    <s v="Vikram Mehta"/>
    <s v="Consumer"/>
    <x v="2"/>
    <s v="2024-12"/>
    <n v="3"/>
    <s v="No"/>
    <s v="No"/>
    <n v="3619.03"/>
  </r>
  <r>
    <n v="1423"/>
    <x v="248"/>
    <n v="167"/>
    <n v="4"/>
    <s v="Meera Kapoor"/>
    <s v="SMB"/>
    <x v="3"/>
    <s v="2024-12"/>
    <n v="6"/>
    <s v="No"/>
    <s v="No"/>
    <n v="800.55"/>
  </r>
  <r>
    <n v="1424"/>
    <x v="248"/>
    <n v="65"/>
    <n v="4"/>
    <s v="Nisha Krishnan"/>
    <s v="SMB"/>
    <x v="3"/>
    <s v="2024-12"/>
    <n v="5"/>
    <s v="No"/>
    <s v="No"/>
    <n v="2213.3200000000002"/>
  </r>
  <r>
    <n v="1425"/>
    <x v="248"/>
    <n v="166"/>
    <n v="3"/>
    <s v="Ravi Kapoor"/>
    <s v="Corporate"/>
    <x v="0"/>
    <s v="2024-12"/>
    <n v="-45632"/>
    <s v="No"/>
    <s v="Yes"/>
    <n v="1571.08"/>
  </r>
  <r>
    <n v="1426"/>
    <x v="249"/>
    <n v="604"/>
    <n v="5"/>
    <s v="Neha Joshi"/>
    <s v="Consumer"/>
    <x v="1"/>
    <s v="2024-12"/>
    <n v="3"/>
    <s v="No"/>
    <s v="No"/>
    <n v="225.9"/>
  </r>
  <r>
    <n v="1427"/>
    <x v="249"/>
    <n v="832"/>
    <n v="1"/>
    <s v="Anika Shetty"/>
    <s v="Consumer"/>
    <x v="4"/>
    <s v="2024-12"/>
    <n v="5"/>
    <s v="No"/>
    <s v="No"/>
    <n v="508.8"/>
  </r>
  <r>
    <n v="1428"/>
    <x v="249"/>
    <n v="591"/>
    <n v="3"/>
    <s v="Reyansh Reddy"/>
    <s v="Consumer"/>
    <x v="0"/>
    <s v="2024-12"/>
    <n v="3"/>
    <s v="No"/>
    <s v="No"/>
    <n v="552.17999999999995"/>
  </r>
  <r>
    <n v="1429"/>
    <x v="249"/>
    <n v="644"/>
    <n v="4"/>
    <s v="Ishaan Reddy"/>
    <s v="Consumer"/>
    <x v="3"/>
    <s v="2024-12"/>
    <n v="4"/>
    <s v="No"/>
    <s v="No"/>
    <n v="253.01"/>
  </r>
  <r>
    <n v="1430"/>
    <x v="249"/>
    <n v="72"/>
    <n v="3"/>
    <s v="Aadhya Iyer"/>
    <s v="Consumer"/>
    <x v="0"/>
    <s v="2024-12"/>
    <n v="4"/>
    <s v="No"/>
    <s v="No"/>
    <n v="1458.83"/>
  </r>
  <r>
    <n v="1431"/>
    <x v="249"/>
    <n v="292"/>
    <n v="4"/>
    <s v="Kavya Bose"/>
    <s v="Consumer"/>
    <x v="3"/>
    <s v="2024-12"/>
    <n v="5"/>
    <s v="No"/>
    <s v="No"/>
    <n v="1849.6299999999999"/>
  </r>
  <r>
    <n v="1432"/>
    <x v="249"/>
    <n v="572"/>
    <n v="2"/>
    <s v="Navya Nair"/>
    <s v="Corporate"/>
    <x v="2"/>
    <s v="2024-12"/>
    <n v="-45632"/>
    <s v="No"/>
    <s v="Yes"/>
    <n v="3794.53"/>
  </r>
  <r>
    <n v="1433"/>
    <x v="249"/>
    <n v="430"/>
    <n v="4"/>
    <s v="Vihaan Chatterjee"/>
    <s v="Consumer"/>
    <x v="3"/>
    <s v="2024-12"/>
    <n v="-45632"/>
    <s v="No"/>
    <s v="Yes"/>
    <n v="2213.3200000000002"/>
  </r>
  <r>
    <n v="1434"/>
    <x v="249"/>
    <n v="256"/>
    <n v="2"/>
    <s v="Sanjay Reddy"/>
    <s v="Consumer"/>
    <x v="2"/>
    <s v="2024-12"/>
    <n v="2"/>
    <s v="No"/>
    <s v="No"/>
    <n v="2213.3200000000002"/>
  </r>
  <r>
    <n v="1435"/>
    <x v="250"/>
    <n v="843"/>
    <n v="5"/>
    <s v="Krishna Malhotra"/>
    <s v="Corporate"/>
    <x v="1"/>
    <s v="2024-12"/>
    <n v="2"/>
    <s v="No"/>
    <s v="No"/>
    <n v="705.26"/>
  </r>
  <r>
    <n v="1436"/>
    <x v="250"/>
    <n v="214"/>
    <n v="1"/>
    <s v="Sanjay Menon"/>
    <s v="SMB"/>
    <x v="4"/>
    <s v="2024-12"/>
    <n v="6"/>
    <s v="No"/>
    <s v="No"/>
    <n v="2213.3200000000002"/>
  </r>
  <r>
    <n v="1437"/>
    <x v="250"/>
    <n v="606"/>
    <n v="2"/>
    <s v="Vikram Iyer"/>
    <s v="Consumer"/>
    <x v="2"/>
    <s v="2024-12"/>
    <n v="2"/>
    <s v="No"/>
    <s v="No"/>
    <n v="4751.88"/>
  </r>
  <r>
    <n v="1438"/>
    <x v="250"/>
    <n v="418"/>
    <n v="1"/>
    <s v="Priya Menon"/>
    <s v="Consumer"/>
    <x v="4"/>
    <s v="2024-12"/>
    <n v="2"/>
    <s v="No"/>
    <s v="No"/>
    <n v="552.17999999999995"/>
  </r>
  <r>
    <n v="1439"/>
    <x v="250"/>
    <n v="874"/>
    <n v="1"/>
    <s v="Anika Mehta"/>
    <s v="Corporate"/>
    <x v="4"/>
    <s v="2024-12"/>
    <n v="2"/>
    <s v="No"/>
    <s v="No"/>
    <n v="2213.3200000000002"/>
  </r>
  <r>
    <n v="1440"/>
    <x v="250"/>
    <n v="2"/>
    <n v="4"/>
    <s v="Saanvi Reddy"/>
    <s v="Consumer"/>
    <x v="3"/>
    <s v="2024-12"/>
    <n v="2"/>
    <s v="No"/>
    <s v="No"/>
    <n v="407.51"/>
  </r>
  <r>
    <n v="1441"/>
    <x v="250"/>
    <n v="599"/>
    <n v="1"/>
    <s v="Nisha Rao"/>
    <s v="SMB"/>
    <x v="4"/>
    <s v="2024-12"/>
    <n v="5"/>
    <s v="No"/>
    <s v="No"/>
    <n v="3264.2200000000003"/>
  </r>
  <r>
    <n v="1442"/>
    <x v="250"/>
    <n v="764"/>
    <n v="3"/>
    <s v="Riya Malhotra"/>
    <s v="SMB"/>
    <x v="0"/>
    <s v="2024-12"/>
    <n v="5"/>
    <s v="No"/>
    <s v="No"/>
    <n v="175.69"/>
  </r>
  <r>
    <n v="1443"/>
    <x v="250"/>
    <n v="694"/>
    <n v="1"/>
    <s v="Myra Patel"/>
    <s v="Consumer"/>
    <x v="4"/>
    <s v="2024-12"/>
    <n v="6"/>
    <s v="No"/>
    <s v="No"/>
    <n v="2722.88"/>
  </r>
  <r>
    <n v="1444"/>
    <x v="250"/>
    <n v="29"/>
    <n v="1"/>
    <s v="Anika Bose"/>
    <s v="Consumer"/>
    <x v="4"/>
    <s v="2024-12"/>
    <n v="6"/>
    <s v="No"/>
    <s v="No"/>
    <n v="3320.94"/>
  </r>
  <r>
    <n v="1445"/>
    <x v="251"/>
    <n v="266"/>
    <n v="4"/>
    <s v="Lakshmi Gupta"/>
    <s v="Consumer"/>
    <x v="3"/>
    <s v="2024-12"/>
    <n v="3"/>
    <s v="No"/>
    <s v="No"/>
    <n v="184.26"/>
  </r>
  <r>
    <n v="1446"/>
    <x v="252"/>
    <n v="434"/>
    <n v="1"/>
    <s v="Arjun Mehta"/>
    <s v="SMB"/>
    <x v="4"/>
    <s v="2024-12"/>
    <n v="2"/>
    <s v="No"/>
    <s v="No"/>
    <n v="2396.9500000000003"/>
  </r>
  <r>
    <n v="1447"/>
    <x v="252"/>
    <n v="364"/>
    <n v="3"/>
    <s v="Sanjay Chatterjee"/>
    <s v="Consumer"/>
    <x v="0"/>
    <s v="2024-12"/>
    <n v="3"/>
    <s v="No"/>
    <s v="No"/>
    <n v="324.72000000000003"/>
  </r>
  <r>
    <n v="1448"/>
    <x v="252"/>
    <n v="196"/>
    <n v="1"/>
    <s v="Riya Malhotra"/>
    <s v="Consumer"/>
    <x v="4"/>
    <s v="2024-12"/>
    <n v="5"/>
    <s v="No"/>
    <s v="No"/>
    <n v="705.26"/>
  </r>
  <r>
    <n v="1449"/>
    <x v="252"/>
    <n v="38"/>
    <n v="3"/>
    <s v="Diya Malhotra"/>
    <s v="Consumer"/>
    <x v="0"/>
    <s v="2024-12"/>
    <n v="4"/>
    <s v="No"/>
    <s v="No"/>
    <n v="994.86"/>
  </r>
  <r>
    <n v="1450"/>
    <x v="252"/>
    <n v="532"/>
    <n v="4"/>
    <s v="Lakshmi Menon"/>
    <s v="Consumer"/>
    <x v="3"/>
    <s v="2024-12"/>
    <n v="3"/>
    <s v="No"/>
    <s v="No"/>
    <n v="95.97"/>
  </r>
  <r>
    <n v="1451"/>
    <x v="252"/>
    <n v="857"/>
    <n v="2"/>
    <s v="Vihaan Sharma"/>
    <s v="Corporate"/>
    <x v="2"/>
    <s v="2024-12"/>
    <n v="8"/>
    <s v="Yes"/>
    <s v="No"/>
    <n v="760.11"/>
  </r>
  <r>
    <n v="1452"/>
    <x v="253"/>
    <n v="460"/>
    <n v="2"/>
    <s v="Vikram Mehta"/>
    <s v="Consumer"/>
    <x v="2"/>
    <s v="2024-12"/>
    <n v="6"/>
    <s v="No"/>
    <s v="No"/>
    <n v="175.69"/>
  </r>
  <r>
    <n v="1453"/>
    <x v="253"/>
    <n v="243"/>
    <n v="3"/>
    <s v="Kiara Joshi"/>
    <s v="Consumer"/>
    <x v="0"/>
    <s v="2024-12"/>
    <n v="5"/>
    <s v="No"/>
    <s v="No"/>
    <n v="760.11"/>
  </r>
  <r>
    <n v="1454"/>
    <x v="253"/>
    <n v="151"/>
    <n v="2"/>
    <s v="Ayaan Chatterjee"/>
    <s v="SMB"/>
    <x v="2"/>
    <s v="2024-12"/>
    <n v="2"/>
    <s v="No"/>
    <s v="No"/>
    <n v="3021.65"/>
  </r>
  <r>
    <n v="1455"/>
    <x v="253"/>
    <n v="853"/>
    <n v="4"/>
    <s v="Meera Verma"/>
    <s v="Consumer"/>
    <x v="3"/>
    <s v="2024-12"/>
    <n v="5"/>
    <s v="No"/>
    <s v="No"/>
    <n v="524.20000000000005"/>
  </r>
  <r>
    <n v="1456"/>
    <x v="253"/>
    <n v="814"/>
    <n v="3"/>
    <s v="Lakshmi Joshi"/>
    <s v="Consumer"/>
    <x v="0"/>
    <s v="2024-12"/>
    <n v="4"/>
    <s v="No"/>
    <s v="No"/>
    <n v="98.34"/>
  </r>
  <r>
    <n v="1457"/>
    <x v="253"/>
    <n v="78"/>
    <n v="4"/>
    <s v="Vivaan Kapoor"/>
    <s v="Consumer"/>
    <x v="3"/>
    <s v="2024-12"/>
    <n v="4"/>
    <s v="No"/>
    <s v="No"/>
    <n v="2213.3200000000002"/>
  </r>
  <r>
    <n v="1458"/>
    <x v="254"/>
    <n v="740"/>
    <n v="1"/>
    <s v="Priya Chatterjee"/>
    <s v="Consumer"/>
    <x v="4"/>
    <s v="2024-12"/>
    <n v="5"/>
    <s v="No"/>
    <s v="No"/>
    <n v="959.8599999999999"/>
  </r>
  <r>
    <n v="1459"/>
    <x v="254"/>
    <n v="627"/>
    <n v="1"/>
    <s v="Ayaan Bose"/>
    <s v="Corporate"/>
    <x v="4"/>
    <s v="2024-12"/>
    <n v="10"/>
    <s v="Yes"/>
    <s v="No"/>
    <n v="540.32000000000005"/>
  </r>
  <r>
    <n v="1460"/>
    <x v="254"/>
    <n v="255"/>
    <n v="2"/>
    <s v="Karthik Menon"/>
    <s v="Consumer"/>
    <x v="2"/>
    <s v="2024-12"/>
    <n v="3"/>
    <s v="No"/>
    <s v="No"/>
    <n v="175.69"/>
  </r>
  <r>
    <n v="1461"/>
    <x v="254"/>
    <n v="474"/>
    <n v="1"/>
    <s v="Vihaan Bose"/>
    <s v="Consumer"/>
    <x v="4"/>
    <s v="2024-12"/>
    <n v="-45639"/>
    <s v="No"/>
    <s v="Yes"/>
    <n v="705.26"/>
  </r>
  <r>
    <n v="1462"/>
    <x v="254"/>
    <n v="291"/>
    <n v="2"/>
    <s v="Divya Reddy"/>
    <s v="Consumer"/>
    <x v="2"/>
    <s v="2024-12"/>
    <n v="8"/>
    <s v="Yes"/>
    <s v="No"/>
    <n v="351.29"/>
  </r>
  <r>
    <n v="1463"/>
    <x v="254"/>
    <n v="304"/>
    <n v="1"/>
    <s v="Pari Joshi"/>
    <s v="Consumer"/>
    <x v="4"/>
    <s v="2024-12"/>
    <n v="6"/>
    <s v="Yes"/>
    <s v="No"/>
    <n v="312.64999999999998"/>
  </r>
  <r>
    <n v="1464"/>
    <x v="254"/>
    <n v="482"/>
    <n v="3"/>
    <s v="Ravi Bose"/>
    <s v="Consumer"/>
    <x v="0"/>
    <s v="2024-12"/>
    <n v="2"/>
    <s v="No"/>
    <s v="No"/>
    <n v="884.08"/>
  </r>
  <r>
    <n v="1465"/>
    <x v="254"/>
    <n v="730"/>
    <n v="3"/>
    <s v="Vivaan Krishnan"/>
    <s v="SMB"/>
    <x v="0"/>
    <s v="2024-12"/>
    <n v="5"/>
    <s v="No"/>
    <s v="No"/>
    <n v="3541.36"/>
  </r>
  <r>
    <n v="1466"/>
    <x v="254"/>
    <n v="260"/>
    <n v="3"/>
    <s v="Lakshmi Shetty"/>
    <s v="Consumer"/>
    <x v="0"/>
    <s v="2024-12"/>
    <n v="4"/>
    <s v="No"/>
    <s v="No"/>
    <n v="889.52"/>
  </r>
  <r>
    <n v="1467"/>
    <x v="255"/>
    <n v="110"/>
    <n v="4"/>
    <s v="Deepa Mehta"/>
    <s v="Consumer"/>
    <x v="3"/>
    <s v="2024-12"/>
    <n v="4"/>
    <s v="No"/>
    <s v="No"/>
    <n v="705.26"/>
  </r>
  <r>
    <n v="1468"/>
    <x v="255"/>
    <n v="818"/>
    <n v="1"/>
    <s v="Pooja Pillai"/>
    <s v="SMB"/>
    <x v="4"/>
    <s v="2024-12"/>
    <n v="5"/>
    <s v="No"/>
    <s v="No"/>
    <n v="95.97"/>
  </r>
  <r>
    <n v="1469"/>
    <x v="255"/>
    <n v="253"/>
    <n v="5"/>
    <s v="Deepa Reddy"/>
    <s v="Consumer"/>
    <x v="1"/>
    <s v="2024-12"/>
    <n v="10"/>
    <s v="Yes"/>
    <s v="No"/>
    <n v="894.17000000000007"/>
  </r>
  <r>
    <n v="1470"/>
    <x v="255"/>
    <n v="190"/>
    <n v="4"/>
    <s v="Ishaan Menon"/>
    <s v="SMB"/>
    <x v="3"/>
    <s v="2024-12"/>
    <n v="5"/>
    <s v="No"/>
    <s v="No"/>
    <n v="5097.45"/>
  </r>
  <r>
    <n v="1471"/>
    <x v="255"/>
    <n v="758"/>
    <n v="5"/>
    <s v="Neha Verma"/>
    <s v="Consumer"/>
    <x v="1"/>
    <s v="2024-12"/>
    <n v="5"/>
    <s v="No"/>
    <s v="No"/>
    <n v="324.72000000000003"/>
  </r>
  <r>
    <n v="1472"/>
    <x v="255"/>
    <n v="404"/>
    <n v="1"/>
    <s v="Saanvi Rao"/>
    <s v="Consumer"/>
    <x v="4"/>
    <s v="2024-12"/>
    <n v="6"/>
    <s v="No"/>
    <s v="No"/>
    <n v="3740.12"/>
  </r>
  <r>
    <n v="1473"/>
    <x v="256"/>
    <n v="756"/>
    <n v="1"/>
    <s v="Amit Krishnan"/>
    <s v="Corporate"/>
    <x v="4"/>
    <s v="2024-12"/>
    <n v="-45639"/>
    <s v="No"/>
    <s v="Yes"/>
    <n v="829.93"/>
  </r>
  <r>
    <n v="1474"/>
    <x v="256"/>
    <n v="890"/>
    <n v="3"/>
    <s v="Ishaan Rao"/>
    <s v="Corporate"/>
    <x v="0"/>
    <s v="2024-12"/>
    <n v="3"/>
    <s v="No"/>
    <s v="No"/>
    <n v="1195.6199999999999"/>
  </r>
  <r>
    <n v="1475"/>
    <x v="256"/>
    <n v="151"/>
    <n v="2"/>
    <s v="Ayaan Chatterjee"/>
    <s v="SMB"/>
    <x v="2"/>
    <s v="2024-12"/>
    <n v="-45641"/>
    <s v="No"/>
    <s v="Yes"/>
    <n v="2130.6999999999998"/>
  </r>
  <r>
    <n v="1476"/>
    <x v="256"/>
    <n v="644"/>
    <n v="4"/>
    <s v="Ishaan Reddy"/>
    <s v="Consumer"/>
    <x v="3"/>
    <s v="2024-12"/>
    <n v="8"/>
    <s v="Yes"/>
    <s v="No"/>
    <n v="2995.6000000000004"/>
  </r>
  <r>
    <n v="1477"/>
    <x v="256"/>
    <n v="333"/>
    <n v="2"/>
    <s v="Kiara Pillai"/>
    <s v="Consumer"/>
    <x v="2"/>
    <s v="2024-12"/>
    <n v="10"/>
    <s v="Yes"/>
    <s v="No"/>
    <n v="4324.57"/>
  </r>
  <r>
    <n v="1478"/>
    <x v="256"/>
    <n v="347"/>
    <n v="3"/>
    <s v="Divya Rao"/>
    <s v="SMB"/>
    <x v="0"/>
    <s v="2024-12"/>
    <n v="2"/>
    <s v="No"/>
    <s v="No"/>
    <n v="1019.6099999999999"/>
  </r>
  <r>
    <n v="1479"/>
    <x v="256"/>
    <n v="307"/>
    <n v="1"/>
    <s v="Neha Das"/>
    <s v="Consumer"/>
    <x v="4"/>
    <s v="2024-12"/>
    <n v="4"/>
    <s v="No"/>
    <s v="No"/>
    <n v="175.69"/>
  </r>
  <r>
    <n v="1480"/>
    <x v="256"/>
    <n v="454"/>
    <n v="2"/>
    <s v="Pari Menon"/>
    <s v="Consumer"/>
    <x v="2"/>
    <s v="2024-12"/>
    <n v="6"/>
    <s v="No"/>
    <s v="No"/>
    <n v="3021.65"/>
  </r>
  <r>
    <n v="1481"/>
    <x v="257"/>
    <n v="661"/>
    <n v="5"/>
    <s v="Kiara Pillai"/>
    <s v="Consumer"/>
    <x v="1"/>
    <s v="2024-12"/>
    <n v="3"/>
    <s v="No"/>
    <s v="No"/>
    <n v="3448.8599999999997"/>
  </r>
  <r>
    <n v="1482"/>
    <x v="257"/>
    <n v="141"/>
    <n v="3"/>
    <s v="Pooja Das"/>
    <s v="Consumer"/>
    <x v="0"/>
    <s v="2024-12"/>
    <n v="10"/>
    <s v="Yes"/>
    <s v="No"/>
    <n v="2911.11"/>
  </r>
  <r>
    <n v="1483"/>
    <x v="257"/>
    <n v="351"/>
    <n v="5"/>
    <s v="Nisha Krishnan"/>
    <s v="SMB"/>
    <x v="1"/>
    <s v="2024-12"/>
    <n v="9"/>
    <s v="Yes"/>
    <s v="No"/>
    <n v="175.69"/>
  </r>
  <r>
    <n v="1484"/>
    <x v="257"/>
    <n v="185"/>
    <n v="2"/>
    <s v="Kavya Verma"/>
    <s v="Consumer"/>
    <x v="2"/>
    <s v="2024-12"/>
    <n v="3"/>
    <s v="No"/>
    <s v="No"/>
    <n v="2073.46"/>
  </r>
  <r>
    <n v="1485"/>
    <x v="257"/>
    <n v="126"/>
    <n v="3"/>
    <s v="Reyansh Gupta"/>
    <s v="Corporate"/>
    <x v="0"/>
    <s v="2024-12"/>
    <n v="2"/>
    <s v="No"/>
    <s v="No"/>
    <n v="2130.6999999999998"/>
  </r>
  <r>
    <n v="1486"/>
    <x v="257"/>
    <n v="61"/>
    <n v="2"/>
    <s v="Neha Pillai"/>
    <s v="Consumer"/>
    <x v="2"/>
    <s v="2024-12"/>
    <n v="2"/>
    <s v="No"/>
    <s v="No"/>
    <n v="4621.59"/>
  </r>
  <r>
    <n v="1487"/>
    <x v="258"/>
    <n v="831"/>
    <n v="4"/>
    <s v="Rahul Nair"/>
    <s v="SMB"/>
    <x v="3"/>
    <s v="2024-12"/>
    <n v="6"/>
    <s v="No"/>
    <s v="No"/>
    <n v="973.8900000000001"/>
  </r>
  <r>
    <n v="1488"/>
    <x v="258"/>
    <n v="292"/>
    <n v="4"/>
    <s v="Kavya Bose"/>
    <s v="Consumer"/>
    <x v="3"/>
    <s v="2024-12"/>
    <n v="4"/>
    <s v="No"/>
    <s v="No"/>
    <n v="772.88"/>
  </r>
  <r>
    <n v="1489"/>
    <x v="258"/>
    <n v="435"/>
    <n v="2"/>
    <s v="Aditya Rao"/>
    <s v="Consumer"/>
    <x v="2"/>
    <s v="2024-12"/>
    <n v="2"/>
    <s v="No"/>
    <s v="No"/>
    <n v="552.17999999999995"/>
  </r>
  <r>
    <n v="1490"/>
    <x v="258"/>
    <n v="185"/>
    <n v="2"/>
    <s v="Kavya Verma"/>
    <s v="Consumer"/>
    <x v="2"/>
    <s v="2024-12"/>
    <n v="-45642"/>
    <s v="No"/>
    <s v="Yes"/>
    <n v="3011.5200000000004"/>
  </r>
  <r>
    <n v="1491"/>
    <x v="258"/>
    <n v="412"/>
    <n v="3"/>
    <s v="Anika Patel"/>
    <s v="Consumer"/>
    <x v="0"/>
    <s v="2024-12"/>
    <n v="6"/>
    <s v="No"/>
    <s v="No"/>
    <n v="1302.6399999999999"/>
  </r>
  <r>
    <n v="1492"/>
    <x v="258"/>
    <n v="3"/>
    <n v="1"/>
    <s v="Deepa Malhotra"/>
    <s v="Consumer"/>
    <x v="4"/>
    <s v="2024-12"/>
    <n v="4"/>
    <s v="No"/>
    <s v="No"/>
    <n v="3541.36"/>
  </r>
  <r>
    <n v="1493"/>
    <x v="258"/>
    <n v="494"/>
    <n v="2"/>
    <s v="Meera Krishnan"/>
    <s v="Consumer"/>
    <x v="2"/>
    <s v="2024-12"/>
    <n v="6"/>
    <s v="No"/>
    <s v="No"/>
    <n v="1935.65"/>
  </r>
  <r>
    <n v="1494"/>
    <x v="258"/>
    <n v="237"/>
    <n v="4"/>
    <s v="Divya Gupta"/>
    <s v="Consumer"/>
    <x v="3"/>
    <s v="2024-12"/>
    <n v="12"/>
    <s v="Yes"/>
    <s v="No"/>
    <n v="2213.3200000000002"/>
  </r>
  <r>
    <n v="1495"/>
    <x v="259"/>
    <n v="357"/>
    <n v="3"/>
    <s v="Aadhya Krishnan"/>
    <s v="Corporate"/>
    <x v="0"/>
    <s v="2024-12"/>
    <n v="12"/>
    <s v="Yes"/>
    <s v="No"/>
    <n v="3496.1800000000003"/>
  </r>
  <r>
    <n v="1496"/>
    <x v="259"/>
    <n v="109"/>
    <n v="5"/>
    <s v="Vikram Das"/>
    <s v="Consumer"/>
    <x v="1"/>
    <s v="2024-12"/>
    <n v="3"/>
    <s v="No"/>
    <s v="No"/>
    <n v="519.71"/>
  </r>
  <r>
    <n v="1497"/>
    <x v="259"/>
    <n v="646"/>
    <n v="1"/>
    <s v="Riya Chatterjee"/>
    <s v="Consumer"/>
    <x v="4"/>
    <s v="2024-12"/>
    <n v="12"/>
    <s v="Yes"/>
    <s v="No"/>
    <n v="7523.93"/>
  </r>
  <r>
    <n v="1498"/>
    <x v="259"/>
    <n v="37"/>
    <n v="2"/>
    <s v="Ravi Nair"/>
    <s v="SMB"/>
    <x v="2"/>
    <s v="2024-12"/>
    <n v="4"/>
    <s v="No"/>
    <s v="No"/>
    <n v="2190.23"/>
  </r>
  <r>
    <n v="1499"/>
    <x v="259"/>
    <n v="52"/>
    <n v="4"/>
    <s v="Krishna Gupta"/>
    <s v="Consumer"/>
    <x v="3"/>
    <s v="2024-12"/>
    <n v="2"/>
    <s v="No"/>
    <s v="No"/>
    <n v="2567.91"/>
  </r>
  <r>
    <n v="1500"/>
    <x v="259"/>
    <n v="793"/>
    <n v="1"/>
    <s v="Ravi Reddy"/>
    <s v="Consumer"/>
    <x v="4"/>
    <s v="2024-12"/>
    <n v="3"/>
    <s v="No"/>
    <s v="No"/>
    <n v="760.11"/>
  </r>
  <r>
    <n v="1501"/>
    <x v="259"/>
    <n v="586"/>
    <n v="2"/>
    <s v="Amit Rao"/>
    <s v="Corporate"/>
    <x v="2"/>
    <s v="2024-12"/>
    <n v="7"/>
    <s v="Yes"/>
    <s v="No"/>
    <n v="2733.03"/>
  </r>
  <r>
    <n v="1502"/>
    <x v="259"/>
    <n v="365"/>
    <n v="5"/>
    <s v="Vivaan Iyer"/>
    <s v="SMB"/>
    <x v="1"/>
    <s v="2024-12"/>
    <n v="4"/>
    <s v="No"/>
    <s v="No"/>
    <n v="897.98"/>
  </r>
  <r>
    <n v="1503"/>
    <x v="259"/>
    <n v="607"/>
    <n v="5"/>
    <s v="Vihaan Kapoor"/>
    <s v="Consumer"/>
    <x v="1"/>
    <s v="2024-12"/>
    <n v="3"/>
    <s v="No"/>
    <s v="No"/>
    <n v="5151.5300000000007"/>
  </r>
  <r>
    <n v="1504"/>
    <x v="259"/>
    <n v="437"/>
    <n v="5"/>
    <s v="Neha Kapoor"/>
    <s v="Consumer"/>
    <x v="1"/>
    <s v="2024-12"/>
    <n v="6"/>
    <s v="No"/>
    <s v="No"/>
    <n v="95.97"/>
  </r>
  <r>
    <n v="1505"/>
    <x v="260"/>
    <n v="253"/>
    <n v="5"/>
    <s v="Deepa Reddy"/>
    <s v="Consumer"/>
    <x v="1"/>
    <s v="2024-12"/>
    <n v="4"/>
    <s v="No"/>
    <s v="No"/>
    <n v="364.21000000000004"/>
  </r>
  <r>
    <n v="1506"/>
    <x v="260"/>
    <n v="117"/>
    <n v="4"/>
    <s v="Kiara Nair"/>
    <s v="Corporate"/>
    <x v="3"/>
    <s v="2024-12"/>
    <n v="5"/>
    <s v="No"/>
    <s v="No"/>
    <n v="709.69"/>
  </r>
  <r>
    <n v="1507"/>
    <x v="260"/>
    <n v="351"/>
    <n v="5"/>
    <s v="Nisha Krishnan"/>
    <s v="SMB"/>
    <x v="1"/>
    <s v="2024-12"/>
    <n v="4"/>
    <s v="No"/>
    <s v="No"/>
    <n v="1288.7"/>
  </r>
  <r>
    <n v="1508"/>
    <x v="260"/>
    <n v="699"/>
    <n v="2"/>
    <s v="Ananya Shetty"/>
    <s v="SMB"/>
    <x v="2"/>
    <s v="2024-12"/>
    <n v="2"/>
    <s v="No"/>
    <s v="No"/>
    <n v="741.85"/>
  </r>
  <r>
    <n v="1509"/>
    <x v="260"/>
    <n v="106"/>
    <n v="2"/>
    <s v="Suresh Pillai"/>
    <s v="Consumer"/>
    <x v="2"/>
    <s v="2024-12"/>
    <n v="5"/>
    <s v="No"/>
    <s v="No"/>
    <n v="798.2"/>
  </r>
  <r>
    <n v="1510"/>
    <x v="261"/>
    <n v="57"/>
    <n v="5"/>
    <s v="Sai Rao"/>
    <s v="Consumer"/>
    <x v="1"/>
    <s v="2024-12"/>
    <n v="3"/>
    <s v="No"/>
    <s v="No"/>
    <n v="420.69000000000005"/>
  </r>
  <r>
    <n v="1511"/>
    <x v="261"/>
    <n v="771"/>
    <n v="2"/>
    <s v="Rahul Krishnan"/>
    <s v="Corporate"/>
    <x v="2"/>
    <s v="2024-12"/>
    <n v="6"/>
    <s v="No"/>
    <s v="No"/>
    <n v="705.26"/>
  </r>
  <r>
    <n v="1512"/>
    <x v="261"/>
    <n v="552"/>
    <n v="4"/>
    <s v="Lakshmi Kapoor"/>
    <s v="Consumer"/>
    <x v="3"/>
    <s v="2024-12"/>
    <n v="5"/>
    <s v="No"/>
    <s v="No"/>
    <n v="2129.88"/>
  </r>
  <r>
    <n v="1513"/>
    <x v="262"/>
    <n v="139"/>
    <n v="4"/>
    <s v="Aditya Patel"/>
    <s v="Consumer"/>
    <x v="3"/>
    <s v="2024-12"/>
    <n v="4"/>
    <s v="No"/>
    <s v="No"/>
    <n v="829.93"/>
  </r>
  <r>
    <n v="1514"/>
    <x v="262"/>
    <n v="245"/>
    <n v="2"/>
    <s v="Aadhya Rao"/>
    <s v="SMB"/>
    <x v="2"/>
    <s v="2024-12"/>
    <n v="6"/>
    <s v="No"/>
    <s v="No"/>
    <n v="1527.62"/>
  </r>
  <r>
    <n v="1515"/>
    <x v="262"/>
    <n v="786"/>
    <n v="3"/>
    <s v="Aditya Kapoor"/>
    <s v="SMB"/>
    <x v="0"/>
    <s v="2024-12"/>
    <n v="4"/>
    <s v="No"/>
    <s v="No"/>
    <n v="188.52"/>
  </r>
  <r>
    <n v="1516"/>
    <x v="262"/>
    <n v="296"/>
    <n v="3"/>
    <s v="Karthik Nair"/>
    <s v="Consumer"/>
    <x v="0"/>
    <s v="2024-12"/>
    <n v="8"/>
    <s v="Yes"/>
    <s v="No"/>
    <n v="705.26"/>
  </r>
  <r>
    <n v="1517"/>
    <x v="263"/>
    <n v="749"/>
    <n v="3"/>
    <s v="Navya Malhotra"/>
    <s v="SMB"/>
    <x v="0"/>
    <s v="2024-12"/>
    <n v="6"/>
    <s v="No"/>
    <s v="No"/>
    <n v="1752.02"/>
  </r>
  <r>
    <n v="1518"/>
    <x v="263"/>
    <n v="532"/>
    <n v="4"/>
    <s v="Lakshmi Menon"/>
    <s v="Consumer"/>
    <x v="3"/>
    <s v="2024-12"/>
    <n v="2"/>
    <s v="No"/>
    <s v="No"/>
    <n v="1823.5900000000001"/>
  </r>
  <r>
    <n v="1519"/>
    <x v="263"/>
    <n v="114"/>
    <n v="1"/>
    <s v="Divya Shetty"/>
    <s v="Consumer"/>
    <x v="4"/>
    <s v="2024-12"/>
    <n v="4"/>
    <s v="No"/>
    <s v="No"/>
    <n v="948.56999999999994"/>
  </r>
  <r>
    <n v="1520"/>
    <x v="263"/>
    <n v="233"/>
    <n v="5"/>
    <s v="Ravi Shetty"/>
    <s v="Corporate"/>
    <x v="1"/>
    <s v="2024-12"/>
    <n v="4"/>
    <s v="No"/>
    <s v="No"/>
    <n v="3021.65"/>
  </r>
  <r>
    <n v="1521"/>
    <x v="263"/>
    <n v="347"/>
    <n v="3"/>
    <s v="Divya Rao"/>
    <s v="SMB"/>
    <x v="0"/>
    <s v="2024-12"/>
    <n v="3"/>
    <s v="No"/>
    <s v="No"/>
    <n v="1488.07"/>
  </r>
  <r>
    <n v="1522"/>
    <x v="264"/>
    <n v="172"/>
    <n v="2"/>
    <s v="Pari Bose"/>
    <s v="Consumer"/>
    <x v="2"/>
    <s v="2024-12"/>
    <n v="-45649"/>
    <s v="No"/>
    <s v="Yes"/>
    <n v="597.38"/>
  </r>
  <r>
    <n v="1523"/>
    <x v="264"/>
    <n v="820"/>
    <n v="4"/>
    <s v="Sanjay Menon"/>
    <s v="Consumer"/>
    <x v="3"/>
    <s v="2024-12"/>
    <n v="9"/>
    <s v="Yes"/>
    <s v="No"/>
    <n v="800.55"/>
  </r>
  <r>
    <n v="1524"/>
    <x v="264"/>
    <n v="762"/>
    <n v="2"/>
    <s v="Anika Mehta"/>
    <s v="SMB"/>
    <x v="2"/>
    <s v="2024-12"/>
    <n v="4"/>
    <s v="No"/>
    <s v="No"/>
    <n v="1394.5"/>
  </r>
  <r>
    <n v="1525"/>
    <x v="264"/>
    <n v="716"/>
    <n v="4"/>
    <s v="Ravi Nair"/>
    <s v="Consumer"/>
    <x v="3"/>
    <s v="2024-12"/>
    <n v="4"/>
    <s v="No"/>
    <s v="No"/>
    <n v="2959.81"/>
  </r>
  <r>
    <n v="1526"/>
    <x v="264"/>
    <n v="852"/>
    <n v="3"/>
    <s v="Anika Nair"/>
    <s v="SMB"/>
    <x v="0"/>
    <s v="2024-12"/>
    <n v="4"/>
    <s v="No"/>
    <s v="No"/>
    <n v="974.31"/>
  </r>
  <r>
    <n v="1527"/>
    <x v="265"/>
    <n v="307"/>
    <n v="1"/>
    <s v="Neha Das"/>
    <s v="Consumer"/>
    <x v="4"/>
    <s v="2024-12"/>
    <n v="6"/>
    <s v="No"/>
    <s v="No"/>
    <n v="762.8900000000001"/>
  </r>
  <r>
    <n v="1528"/>
    <x v="265"/>
    <n v="78"/>
    <n v="4"/>
    <s v="Vivaan Kapoor"/>
    <s v="Consumer"/>
    <x v="3"/>
    <s v="2024-12"/>
    <n v="2"/>
    <s v="No"/>
    <s v="No"/>
    <n v="184.26"/>
  </r>
  <r>
    <n v="1529"/>
    <x v="265"/>
    <n v="806"/>
    <n v="4"/>
    <s v="Ayaan Kapoor"/>
    <s v="Consumer"/>
    <x v="3"/>
    <s v="2024-12"/>
    <n v="4"/>
    <s v="No"/>
    <s v="No"/>
    <n v="3794.53"/>
  </r>
  <r>
    <n v="1530"/>
    <x v="265"/>
    <n v="743"/>
    <n v="1"/>
    <s v="Ananya Singh"/>
    <s v="Corporate"/>
    <x v="4"/>
    <s v="2024-12"/>
    <n v="4"/>
    <s v="No"/>
    <s v="No"/>
    <n v="508.8"/>
  </r>
  <r>
    <n v="1531"/>
    <x v="265"/>
    <n v="253"/>
    <n v="5"/>
    <s v="Deepa Reddy"/>
    <s v="Consumer"/>
    <x v="1"/>
    <s v="2024-12"/>
    <n v="2"/>
    <s v="No"/>
    <s v="No"/>
    <n v="948.56999999999994"/>
  </r>
  <r>
    <n v="1532"/>
    <x v="265"/>
    <n v="223"/>
    <n v="1"/>
    <s v="Karthik Chatterjee"/>
    <s v="Consumer"/>
    <x v="4"/>
    <s v="2024-12"/>
    <n v="4"/>
    <s v="No"/>
    <s v="No"/>
    <n v="412.15"/>
  </r>
  <r>
    <n v="1533"/>
    <x v="265"/>
    <n v="776"/>
    <n v="3"/>
    <s v="Saanvi Das"/>
    <s v="SMB"/>
    <x v="0"/>
    <s v="2024-12"/>
    <n v="8"/>
    <s v="Yes"/>
    <s v="No"/>
    <n v="705.26"/>
  </r>
  <r>
    <n v="1534"/>
    <x v="265"/>
    <n v="269"/>
    <n v="5"/>
    <s v="Kavya Chatterjee"/>
    <s v="Consumer"/>
    <x v="1"/>
    <s v="2024-12"/>
    <n v="5"/>
    <s v="No"/>
    <s v="No"/>
    <n v="3819.8500000000004"/>
  </r>
  <r>
    <n v="1535"/>
    <x v="265"/>
    <n v="126"/>
    <n v="3"/>
    <s v="Reyansh Gupta"/>
    <s v="Corporate"/>
    <x v="0"/>
    <s v="2024-12"/>
    <n v="5"/>
    <s v="No"/>
    <s v="No"/>
    <n v="95.97"/>
  </r>
  <r>
    <n v="1536"/>
    <x v="266"/>
    <n v="236"/>
    <n v="1"/>
    <s v="Lakshmi Kapoor"/>
    <s v="Consumer"/>
    <x v="4"/>
    <s v="2024-12"/>
    <n v="5"/>
    <s v="No"/>
    <s v="No"/>
    <n v="540.32000000000005"/>
  </r>
  <r>
    <n v="1537"/>
    <x v="266"/>
    <n v="644"/>
    <n v="4"/>
    <s v="Ishaan Reddy"/>
    <s v="Consumer"/>
    <x v="3"/>
    <s v="2024-12"/>
    <n v="2"/>
    <s v="No"/>
    <s v="No"/>
    <n v="798.2"/>
  </r>
  <r>
    <n v="1538"/>
    <x v="266"/>
    <n v="595"/>
    <n v="1"/>
    <s v="Ravi Chatterjee"/>
    <s v="SMB"/>
    <x v="4"/>
    <s v="2024-12"/>
    <n v="4"/>
    <s v="No"/>
    <s v="No"/>
    <n v="753.72"/>
  </r>
  <r>
    <n v="1539"/>
    <x v="266"/>
    <n v="174"/>
    <n v="2"/>
    <s v="Pari Pillai"/>
    <s v="SMB"/>
    <x v="2"/>
    <s v="2024-12"/>
    <n v="2"/>
    <s v="No"/>
    <s v="No"/>
    <n v="1704.1000000000001"/>
  </r>
  <r>
    <n v="1540"/>
    <x v="266"/>
    <n v="138"/>
    <n v="3"/>
    <s v="Lakshmi Joshi"/>
    <s v="SMB"/>
    <x v="0"/>
    <s v="2024-12"/>
    <n v="4"/>
    <s v="No"/>
    <s v="No"/>
    <n v="3530.4500000000003"/>
  </r>
  <r>
    <n v="1541"/>
    <x v="267"/>
    <n v="377"/>
    <n v="5"/>
    <s v="Divya Chatterjee"/>
    <s v="Consumer"/>
    <x v="1"/>
    <s v="2024-12"/>
    <n v="5"/>
    <s v="No"/>
    <s v="No"/>
    <n v="175.69"/>
  </r>
  <r>
    <n v="1542"/>
    <x v="267"/>
    <n v="370"/>
    <n v="2"/>
    <s v="Amit Verma"/>
    <s v="Consumer"/>
    <x v="2"/>
    <s v="2024-12"/>
    <n v="6"/>
    <s v="No"/>
    <s v="No"/>
    <n v="4554.9799999999996"/>
  </r>
  <r>
    <n v="1543"/>
    <x v="267"/>
    <n v="40"/>
    <n v="4"/>
    <s v="Aditya Pillai"/>
    <s v="Consumer"/>
    <x v="3"/>
    <s v="2024-12"/>
    <n v="6"/>
    <s v="No"/>
    <s v="No"/>
    <n v="407.51"/>
  </r>
  <r>
    <n v="1544"/>
    <x v="267"/>
    <n v="85"/>
    <n v="1"/>
    <s v="Sneha Menon"/>
    <s v="Corporate"/>
    <x v="4"/>
    <s v="2024-12"/>
    <n v="12"/>
    <s v="Yes"/>
    <s v="No"/>
    <n v="2836.0200000000004"/>
  </r>
  <r>
    <n v="1545"/>
    <x v="267"/>
    <n v="746"/>
    <n v="1"/>
    <s v="Suresh Bose"/>
    <s v="Consumer"/>
    <x v="4"/>
    <s v="2024-12"/>
    <n v="4"/>
    <s v="No"/>
    <s v="No"/>
    <n v="539.77"/>
  </r>
  <r>
    <n v="1546"/>
    <x v="267"/>
    <n v="404"/>
    <n v="1"/>
    <s v="Saanvi Rao"/>
    <s v="Consumer"/>
    <x v="4"/>
    <s v="2024-12"/>
    <n v="3"/>
    <s v="No"/>
    <s v="No"/>
    <n v="617.46"/>
  </r>
  <r>
    <n v="1547"/>
    <x v="267"/>
    <n v="2"/>
    <n v="4"/>
    <s v="Saanvi Reddy"/>
    <s v="Consumer"/>
    <x v="3"/>
    <s v="2024-12"/>
    <n v="5"/>
    <s v="No"/>
    <s v="No"/>
    <n v="2573.41"/>
  </r>
  <r>
    <n v="1548"/>
    <x v="268"/>
    <n v="694"/>
    <n v="1"/>
    <s v="Myra Patel"/>
    <s v="Consumer"/>
    <x v="4"/>
    <s v="2024-12"/>
    <n v="3"/>
    <s v="No"/>
    <s v="No"/>
    <n v="1634.52"/>
  </r>
  <r>
    <n v="1549"/>
    <x v="268"/>
    <n v="523"/>
    <n v="2"/>
    <s v="Arjun Malhotra"/>
    <s v="Corporate"/>
    <x v="2"/>
    <s v="2024-12"/>
    <n v="2"/>
    <s v="No"/>
    <s v="No"/>
    <n v="3937.19"/>
  </r>
  <r>
    <n v="1550"/>
    <x v="268"/>
    <n v="619"/>
    <n v="5"/>
    <s v="Lakshmi Iyer"/>
    <s v="Consumer"/>
    <x v="1"/>
    <s v="2024-12"/>
    <n v="6"/>
    <s v="No"/>
    <s v="No"/>
    <n v="1216.25"/>
  </r>
  <r>
    <n v="1551"/>
    <x v="268"/>
    <n v="670"/>
    <n v="2"/>
    <s v="Neha Das"/>
    <s v="SMB"/>
    <x v="2"/>
    <s v="2024-12"/>
    <n v="4"/>
    <s v="No"/>
    <s v="No"/>
    <n v="798.2"/>
  </r>
  <r>
    <n v="1552"/>
    <x v="268"/>
    <n v="123"/>
    <n v="5"/>
    <s v="Nisha Shetty"/>
    <s v="Consumer"/>
    <x v="1"/>
    <s v="2024-12"/>
    <n v="2"/>
    <s v="No"/>
    <s v="No"/>
    <n v="3021.65"/>
  </r>
  <r>
    <n v="1553"/>
    <x v="268"/>
    <n v="415"/>
    <n v="2"/>
    <s v="Krishna Pillai"/>
    <s v="Consumer"/>
    <x v="2"/>
    <s v="2024-12"/>
    <n v="-45652"/>
    <s v="No"/>
    <s v="Yes"/>
    <n v="175.69"/>
  </r>
  <r>
    <n v="1554"/>
    <x v="268"/>
    <n v="210"/>
    <n v="2"/>
    <s v="Vivaan Nair"/>
    <s v="Consumer"/>
    <x v="2"/>
    <s v="2024-12"/>
    <n v="3"/>
    <s v="No"/>
    <s v="No"/>
    <n v="3021.65"/>
  </r>
  <r>
    <n v="1555"/>
    <x v="268"/>
    <n v="421"/>
    <n v="2"/>
    <s v="Ravi Menon"/>
    <s v="Consumer"/>
    <x v="2"/>
    <s v="2024-12"/>
    <n v="5"/>
    <s v="No"/>
    <s v="No"/>
    <n v="777.04"/>
  </r>
  <r>
    <n v="1556"/>
    <x v="269"/>
    <n v="156"/>
    <n v="5"/>
    <s v="Aarav Rao"/>
    <s v="Corporate"/>
    <x v="1"/>
    <s v="2024-12"/>
    <n v="5"/>
    <s v="No"/>
    <s v="No"/>
    <n v="3794.53"/>
  </r>
  <r>
    <n v="1557"/>
    <x v="269"/>
    <n v="814"/>
    <n v="3"/>
    <s v="Lakshmi Joshi"/>
    <s v="Consumer"/>
    <x v="0"/>
    <s v="2024-12"/>
    <n v="3"/>
    <s v="No"/>
    <s v="No"/>
    <n v="566.08999999999992"/>
  </r>
  <r>
    <n v="1558"/>
    <x v="269"/>
    <n v="749"/>
    <n v="3"/>
    <s v="Navya Malhotra"/>
    <s v="SMB"/>
    <x v="0"/>
    <s v="2024-12"/>
    <n v="12"/>
    <s v="Yes"/>
    <s v="No"/>
    <n v="175.69"/>
  </r>
  <r>
    <n v="1559"/>
    <x v="269"/>
    <n v="534"/>
    <n v="1"/>
    <s v="Reyansh Rao"/>
    <s v="Consumer"/>
    <x v="4"/>
    <s v="2024-12"/>
    <n v="3"/>
    <s v="No"/>
    <s v="No"/>
    <n v="894.17000000000007"/>
  </r>
  <r>
    <n v="1560"/>
    <x v="270"/>
    <n v="499"/>
    <n v="4"/>
    <s v="Myra Das"/>
    <s v="Consumer"/>
    <x v="3"/>
    <s v="2024-12"/>
    <n v="6"/>
    <s v="No"/>
    <s v="No"/>
    <n v="519.71"/>
  </r>
  <r>
    <n v="1561"/>
    <x v="270"/>
    <n v="857"/>
    <n v="2"/>
    <s v="Vihaan Sharma"/>
    <s v="Corporate"/>
    <x v="2"/>
    <s v="2024-12"/>
    <n v="2"/>
    <s v="No"/>
    <s v="No"/>
    <n v="2129.88"/>
  </r>
  <r>
    <n v="1562"/>
    <x v="270"/>
    <n v="605"/>
    <n v="1"/>
    <s v="Diya Pillai"/>
    <s v="SMB"/>
    <x v="4"/>
    <s v="2024-12"/>
    <n v="11"/>
    <s v="Yes"/>
    <s v="No"/>
    <n v="3021.65"/>
  </r>
  <r>
    <n v="1563"/>
    <x v="270"/>
    <n v="365"/>
    <n v="5"/>
    <s v="Vivaan Iyer"/>
    <s v="SMB"/>
    <x v="1"/>
    <s v="2024-12"/>
    <n v="4"/>
    <s v="No"/>
    <s v="No"/>
    <n v="5830.86"/>
  </r>
  <r>
    <n v="1564"/>
    <x v="270"/>
    <n v="259"/>
    <n v="5"/>
    <s v="Rahul Chatterjee"/>
    <s v="SMB"/>
    <x v="1"/>
    <s v="2024-12"/>
    <n v="4"/>
    <s v="No"/>
    <s v="No"/>
    <n v="3763.5"/>
  </r>
  <r>
    <n v="1565"/>
    <x v="270"/>
    <n v="575"/>
    <n v="1"/>
    <s v="Kavya Iyer"/>
    <s v="Corporate"/>
    <x v="4"/>
    <s v="2024-12"/>
    <n v="4"/>
    <s v="No"/>
    <s v="No"/>
    <n v="1752.02"/>
  </r>
  <r>
    <n v="1566"/>
    <x v="270"/>
    <n v="609"/>
    <n v="3"/>
    <s v="Meera Mehta"/>
    <s v="Corporate"/>
    <x v="0"/>
    <s v="2024-12"/>
    <n v="3"/>
    <s v="No"/>
    <s v="No"/>
    <n v="2667.87"/>
  </r>
  <r>
    <n v="1567"/>
    <x v="270"/>
    <n v="740"/>
    <n v="1"/>
    <s v="Priya Chatterjee"/>
    <s v="Consumer"/>
    <x v="4"/>
    <s v="2024-12"/>
    <n v="2"/>
    <s v="No"/>
    <s v="No"/>
    <n v="897.98"/>
  </r>
  <r>
    <n v="1568"/>
    <x v="270"/>
    <n v="869"/>
    <n v="2"/>
    <s v="Karthik Krishnan"/>
    <s v="Consumer"/>
    <x v="2"/>
    <s v="2024-12"/>
    <n v="6"/>
    <s v="No"/>
    <s v="No"/>
    <n v="2213.3200000000002"/>
  </r>
  <r>
    <n v="1569"/>
    <x v="271"/>
    <n v="609"/>
    <n v="3"/>
    <s v="Meera Mehta"/>
    <s v="Corporate"/>
    <x v="0"/>
    <s v="2024-12"/>
    <n v="5"/>
    <s v="No"/>
    <s v="No"/>
    <n v="1144.3699999999999"/>
  </r>
  <r>
    <n v="1570"/>
    <x v="271"/>
    <n v="808"/>
    <n v="2"/>
    <s v="Krishna Verma"/>
    <s v="SMB"/>
    <x v="2"/>
    <s v="2024-12"/>
    <n v="2"/>
    <s v="No"/>
    <s v="No"/>
    <n v="2011.39"/>
  </r>
  <r>
    <n v="1571"/>
    <x v="271"/>
    <n v="386"/>
    <n v="2"/>
    <s v="Suresh Nair"/>
    <s v="Consumer"/>
    <x v="2"/>
    <s v="2024-12"/>
    <n v="2"/>
    <s v="No"/>
    <s v="No"/>
    <n v="897.98"/>
  </r>
  <r>
    <n v="1572"/>
    <x v="271"/>
    <n v="674"/>
    <n v="1"/>
    <s v="Riya Patel"/>
    <s v="Consumer"/>
    <x v="4"/>
    <s v="2024-12"/>
    <n v="3"/>
    <s v="No"/>
    <s v="No"/>
    <n v="5234.97"/>
  </r>
  <r>
    <n v="1573"/>
    <x v="271"/>
    <n v="84"/>
    <n v="5"/>
    <s v="Sai Pillai"/>
    <s v="Consumer"/>
    <x v="1"/>
    <s v="2024-12"/>
    <n v="3"/>
    <s v="No"/>
    <s v="No"/>
    <n v="777.04"/>
  </r>
  <r>
    <n v="1574"/>
    <x v="271"/>
    <n v="735"/>
    <n v="1"/>
    <s v="Rahul Bose"/>
    <s v="SMB"/>
    <x v="4"/>
    <s v="2024-12"/>
    <n v="2"/>
    <s v="No"/>
    <s v="No"/>
    <n v="2290.34"/>
  </r>
  <r>
    <n v="1575"/>
    <x v="271"/>
    <n v="102"/>
    <n v="3"/>
    <s v="Neha Krishnan"/>
    <s v="Consumer"/>
    <x v="0"/>
    <s v="2024-12"/>
    <n v="2"/>
    <s v="No"/>
    <s v="No"/>
    <n v="552.17999999999995"/>
  </r>
  <r>
    <n v="1576"/>
    <x v="271"/>
    <n v="136"/>
    <n v="4"/>
    <s v="Sai Shetty"/>
    <s v="Consumer"/>
    <x v="3"/>
    <s v="2024-12"/>
    <n v="3"/>
    <s v="No"/>
    <s v="No"/>
    <n v="175.69"/>
  </r>
  <r>
    <n v="1577"/>
    <x v="271"/>
    <n v="523"/>
    <n v="2"/>
    <s v="Arjun Malhotra"/>
    <s v="Corporate"/>
    <x v="2"/>
    <s v="2024-12"/>
    <n v="4"/>
    <s v="No"/>
    <s v="No"/>
    <n v="3108.35"/>
  </r>
  <r>
    <n v="1578"/>
    <x v="271"/>
    <n v="435"/>
    <n v="2"/>
    <s v="Aditya Rao"/>
    <s v="Consumer"/>
    <x v="2"/>
    <s v="2024-12"/>
    <n v="4"/>
    <s v="No"/>
    <s v="No"/>
    <n v="777.04"/>
  </r>
  <r>
    <n v="1579"/>
    <x v="271"/>
    <n v="574"/>
    <n v="4"/>
    <s v="Ishaan Joshi"/>
    <s v="Corporate"/>
    <x v="3"/>
    <s v="2024-12"/>
    <n v="6"/>
    <s v="No"/>
    <s v="No"/>
    <n v="4318.07"/>
  </r>
  <r>
    <n v="1580"/>
    <x v="271"/>
    <n v="123"/>
    <n v="5"/>
    <s v="Nisha Shetty"/>
    <s v="Consumer"/>
    <x v="1"/>
    <s v="2024-12"/>
    <n v="3"/>
    <s v="No"/>
    <s v="No"/>
    <n v="741.85"/>
  </r>
  <r>
    <n v="1581"/>
    <x v="271"/>
    <n v="694"/>
    <n v="1"/>
    <s v="Myra Patel"/>
    <s v="Consumer"/>
    <x v="4"/>
    <s v="2024-12"/>
    <n v="5"/>
    <s v="No"/>
    <s v="No"/>
    <n v="760.11"/>
  </r>
  <r>
    <n v="1582"/>
    <x v="271"/>
    <n v="356"/>
    <n v="4"/>
    <s v="Vihaan Patel"/>
    <s v="Consumer"/>
    <x v="3"/>
    <s v="2024-12"/>
    <n v="6"/>
    <s v="No"/>
    <s v="No"/>
    <n v="175.69"/>
  </r>
  <r>
    <n v="1583"/>
    <x v="271"/>
    <n v="694"/>
    <n v="1"/>
    <s v="Myra Patel"/>
    <s v="Consumer"/>
    <x v="4"/>
    <s v="2024-12"/>
    <n v="3"/>
    <s v="No"/>
    <s v="No"/>
    <n v="2129.88"/>
  </r>
  <r>
    <n v="1584"/>
    <x v="271"/>
    <n v="857"/>
    <n v="2"/>
    <s v="Vihaan Sharma"/>
    <s v="Corporate"/>
    <x v="2"/>
    <s v="2024-12"/>
    <n v="2"/>
    <s v="No"/>
    <s v="No"/>
    <n v="617.46"/>
  </r>
  <r>
    <n v="1585"/>
    <x v="272"/>
    <n v="126"/>
    <n v="3"/>
    <s v="Reyansh Gupta"/>
    <s v="Corporate"/>
    <x v="0"/>
    <s v="2024-12"/>
    <n v="6"/>
    <s v="No"/>
    <s v="No"/>
    <n v="617.46"/>
  </r>
  <r>
    <n v="1586"/>
    <x v="272"/>
    <n v="185"/>
    <n v="2"/>
    <s v="Kavya Verma"/>
    <s v="Consumer"/>
    <x v="2"/>
    <s v="2024-12"/>
    <n v="2"/>
    <s v="No"/>
    <s v="No"/>
    <n v="705.26"/>
  </r>
  <r>
    <n v="1587"/>
    <x v="272"/>
    <n v="786"/>
    <n v="3"/>
    <s v="Aditya Kapoor"/>
    <s v="SMB"/>
    <x v="0"/>
    <s v="2024-12"/>
    <n v="5"/>
    <s v="No"/>
    <s v="No"/>
    <n v="6216.68"/>
  </r>
  <r>
    <n v="1588"/>
    <x v="272"/>
    <n v="245"/>
    <n v="2"/>
    <s v="Aadhya Rao"/>
    <s v="SMB"/>
    <x v="2"/>
    <s v="2024-12"/>
    <n v="6"/>
    <s v="No"/>
    <s v="No"/>
    <n v="2571.3599999999997"/>
  </r>
  <r>
    <n v="1589"/>
    <x v="272"/>
    <n v="278"/>
    <n v="2"/>
    <s v="Priya Sharma"/>
    <s v="Consumer"/>
    <x v="2"/>
    <s v="2024-12"/>
    <n v="6"/>
    <s v="No"/>
    <s v="No"/>
    <n v="351.29"/>
  </r>
  <r>
    <n v="1590"/>
    <x v="273"/>
    <n v="330"/>
    <n v="1"/>
    <s v="Navya Menon"/>
    <s v="SMB"/>
    <x v="4"/>
    <s v="2024-12"/>
    <n v="6"/>
    <s v="No"/>
    <s v="No"/>
    <n v="617.46"/>
  </r>
  <r>
    <n v="1591"/>
    <x v="273"/>
    <n v="72"/>
    <n v="3"/>
    <s v="Aadhya Iyer"/>
    <s v="Consumer"/>
    <x v="0"/>
    <s v="2024-12"/>
    <n v="5"/>
    <s v="No"/>
    <s v="No"/>
    <n v="3881.9"/>
  </r>
  <r>
    <n v="1592"/>
    <x v="273"/>
    <n v="251"/>
    <n v="1"/>
    <s v="Suresh Rao"/>
    <s v="Consumer"/>
    <x v="4"/>
    <s v="2024-12"/>
    <n v="4"/>
    <s v="No"/>
    <s v="No"/>
    <n v="777.04"/>
  </r>
  <r>
    <n v="1593"/>
    <x v="273"/>
    <n v="166"/>
    <n v="3"/>
    <s v="Ravi Kapoor"/>
    <s v="Corporate"/>
    <x v="0"/>
    <s v="2024-12"/>
    <n v="2"/>
    <s v="No"/>
    <s v="No"/>
    <n v="2213.3200000000002"/>
  </r>
  <r>
    <n v="1594"/>
    <x v="273"/>
    <n v="740"/>
    <n v="1"/>
    <s v="Priya Chatterjee"/>
    <s v="Consumer"/>
    <x v="4"/>
    <s v="2024-12"/>
    <n v="6"/>
    <s v="No"/>
    <s v="No"/>
    <n v="798.2"/>
  </r>
  <r>
    <n v="1595"/>
    <x v="273"/>
    <n v="555"/>
    <n v="4"/>
    <s v="Vihaan Das"/>
    <s v="SMB"/>
    <x v="3"/>
    <s v="2024-12"/>
    <n v="-45656"/>
    <s v="No"/>
    <s v="Yes"/>
    <n v="1447.3899999999999"/>
  </r>
  <r>
    <n v="1596"/>
    <x v="273"/>
    <n v="73"/>
    <n v="4"/>
    <s v="Manoj Malhotra"/>
    <s v="Consumer"/>
    <x v="3"/>
    <s v="2024-12"/>
    <n v="11"/>
    <s v="Yes"/>
    <s v="No"/>
    <n v="2666.58"/>
  </r>
  <r>
    <n v="1597"/>
    <x v="273"/>
    <n v="787"/>
    <n v="1"/>
    <s v="Meera Shetty"/>
    <s v="Consumer"/>
    <x v="4"/>
    <s v="2024-12"/>
    <n v="3"/>
    <s v="No"/>
    <s v="No"/>
    <n v="508.8"/>
  </r>
  <r>
    <n v="1598"/>
    <x v="273"/>
    <n v="574"/>
    <n v="4"/>
    <s v="Ishaan Joshi"/>
    <s v="Corporate"/>
    <x v="3"/>
    <s v="2024-12"/>
    <n v="4"/>
    <s v="No"/>
    <s v="No"/>
    <n v="871.89"/>
  </r>
  <r>
    <n v="1599"/>
    <x v="273"/>
    <n v="251"/>
    <n v="1"/>
    <s v="Suresh Rao"/>
    <s v="Consumer"/>
    <x v="4"/>
    <s v="2024-12"/>
    <n v="-45656"/>
    <s v="No"/>
    <s v="Yes"/>
    <n v="184.26"/>
  </r>
  <r>
    <n v="1600"/>
    <x v="274"/>
    <n v="438"/>
    <n v="5"/>
    <s v="Sneha Reddy"/>
    <s v="Consumer"/>
    <x v="1"/>
    <s v="2024-12"/>
    <n v="6"/>
    <s v="No"/>
    <s v="No"/>
    <n v="3722.8000000000006"/>
  </r>
  <r>
    <n v="1601"/>
    <x v="274"/>
    <n v="836"/>
    <n v="4"/>
    <s v="Vikram Bose"/>
    <s v="Consumer"/>
    <x v="3"/>
    <s v="2024-12"/>
    <n v="5"/>
    <s v="No"/>
    <s v="No"/>
    <n v="1427.61"/>
  </r>
  <r>
    <n v="1602"/>
    <x v="274"/>
    <n v="33"/>
    <n v="3"/>
    <s v="Ishaan Mehta"/>
    <s v="Consumer"/>
    <x v="0"/>
    <s v="2024-12"/>
    <n v="-45659"/>
    <s v="No"/>
    <s v="Yes"/>
    <n v="4202.45"/>
  </r>
  <r>
    <n v="1603"/>
    <x v="274"/>
    <n v="214"/>
    <n v="1"/>
    <s v="Sanjay Menon"/>
    <s v="SMB"/>
    <x v="4"/>
    <s v="2024-12"/>
    <n v="6"/>
    <s v="No"/>
    <s v="No"/>
    <n v="3881.9"/>
  </r>
  <r>
    <n v="1604"/>
    <x v="274"/>
    <n v="72"/>
    <n v="3"/>
    <s v="Aadhya Iyer"/>
    <s v="Consumer"/>
    <x v="0"/>
    <s v="2024-12"/>
    <n v="4"/>
    <s v="No"/>
    <s v="No"/>
    <n v="1144.3699999999999"/>
  </r>
  <r>
    <n v="1605"/>
    <x v="275"/>
    <n v="841"/>
    <n v="2"/>
    <s v="Neha Malhotra"/>
    <s v="SMB"/>
    <x v="2"/>
    <s v="2025-01"/>
    <n v="4"/>
    <s v="No"/>
    <s v="No"/>
    <n v="3902.6000000000004"/>
  </r>
  <r>
    <n v="1606"/>
    <x v="275"/>
    <n v="255"/>
    <n v="2"/>
    <s v="Karthik Menon"/>
    <s v="Consumer"/>
    <x v="2"/>
    <s v="2025-01"/>
    <n v="3"/>
    <s v="No"/>
    <s v="No"/>
    <n v="184.26"/>
  </r>
  <r>
    <n v="1607"/>
    <x v="275"/>
    <n v="768"/>
    <n v="2"/>
    <s v="Riya Malhotra"/>
    <s v="Consumer"/>
    <x v="2"/>
    <s v="2025-01"/>
    <n v="-45660"/>
    <s v="No"/>
    <s v="Yes"/>
    <n v="579.36"/>
  </r>
  <r>
    <n v="1608"/>
    <x v="275"/>
    <n v="312"/>
    <n v="1"/>
    <s v="Manoj Verma"/>
    <s v="Consumer"/>
    <x v="4"/>
    <s v="2025-01"/>
    <n v="5"/>
    <s v="No"/>
    <s v="No"/>
    <n v="2213.3200000000002"/>
  </r>
  <r>
    <n v="1609"/>
    <x v="275"/>
    <n v="721"/>
    <n v="1"/>
    <s v="Divya Chatterjee"/>
    <s v="SMB"/>
    <x v="4"/>
    <s v="2025-01"/>
    <n v="-45659"/>
    <s v="No"/>
    <s v="Yes"/>
    <n v="3021.65"/>
  </r>
  <r>
    <n v="1610"/>
    <x v="275"/>
    <n v="357"/>
    <n v="3"/>
    <s v="Aadhya Krishnan"/>
    <s v="Corporate"/>
    <x v="0"/>
    <s v="2025-01"/>
    <n v="-45660"/>
    <s v="No"/>
    <s v="Yes"/>
    <n v="1390.3400000000001"/>
  </r>
  <r>
    <n v="1611"/>
    <x v="276"/>
    <n v="375"/>
    <n v="4"/>
    <s v="Ishaan Gupta"/>
    <s v="Corporate"/>
    <x v="3"/>
    <s v="2025-01"/>
    <n v="3"/>
    <s v="No"/>
    <s v="No"/>
    <n v="390.4"/>
  </r>
  <r>
    <n v="1612"/>
    <x v="276"/>
    <n v="410"/>
    <n v="4"/>
    <s v="Rahul Nair"/>
    <s v="SMB"/>
    <x v="3"/>
    <s v="2025-01"/>
    <n v="3"/>
    <s v="No"/>
    <s v="No"/>
    <n v="2129.88"/>
  </r>
  <r>
    <n v="1613"/>
    <x v="276"/>
    <n v="493"/>
    <n v="5"/>
    <s v="Riya Patel"/>
    <s v="Consumer"/>
    <x v="1"/>
    <s v="2025-01"/>
    <n v="11"/>
    <s v="Yes"/>
    <s v="No"/>
    <n v="897.98"/>
  </r>
  <r>
    <n v="1614"/>
    <x v="276"/>
    <n v="429"/>
    <n v="5"/>
    <s v="Vikram Pillai"/>
    <s v="Consumer"/>
    <x v="1"/>
    <s v="2025-01"/>
    <n v="11"/>
    <s v="Yes"/>
    <s v="No"/>
    <n v="705.26"/>
  </r>
  <r>
    <n v="1615"/>
    <x v="276"/>
    <n v="231"/>
    <n v="3"/>
    <s v="Reyansh Das"/>
    <s v="SMB"/>
    <x v="0"/>
    <s v="2025-01"/>
    <n v="2"/>
    <s v="No"/>
    <s v="No"/>
    <n v="1725.05"/>
  </r>
  <r>
    <n v="1616"/>
    <x v="276"/>
    <n v="78"/>
    <n v="4"/>
    <s v="Vivaan Kapoor"/>
    <s v="Consumer"/>
    <x v="3"/>
    <s v="2025-01"/>
    <n v="2"/>
    <s v="No"/>
    <s v="No"/>
    <n v="1203.97"/>
  </r>
  <r>
    <n v="1617"/>
    <x v="276"/>
    <n v="57"/>
    <n v="5"/>
    <s v="Sai Rao"/>
    <s v="Consumer"/>
    <x v="1"/>
    <s v="2025-01"/>
    <n v="2"/>
    <s v="No"/>
    <s v="No"/>
    <n v="579.36"/>
  </r>
  <r>
    <n v="1618"/>
    <x v="276"/>
    <n v="586"/>
    <n v="2"/>
    <s v="Amit Rao"/>
    <s v="Corporate"/>
    <x v="2"/>
    <s v="2025-01"/>
    <n v="6"/>
    <s v="No"/>
    <s v="No"/>
    <n v="705.26"/>
  </r>
  <r>
    <n v="1619"/>
    <x v="277"/>
    <n v="814"/>
    <n v="3"/>
    <s v="Lakshmi Joshi"/>
    <s v="Consumer"/>
    <x v="0"/>
    <s v="2025-01"/>
    <n v="-45662"/>
    <s v="No"/>
    <s v="Yes"/>
    <n v="1778.5"/>
  </r>
  <r>
    <n v="1620"/>
    <x v="277"/>
    <n v="809"/>
    <n v="5"/>
    <s v="Suresh Joshi"/>
    <s v="Consumer"/>
    <x v="1"/>
    <s v="2025-01"/>
    <n v="2"/>
    <s v="No"/>
    <s v="No"/>
    <n v="772.88"/>
  </r>
  <r>
    <n v="1621"/>
    <x v="277"/>
    <n v="537"/>
    <n v="1"/>
    <s v="Kavya Krishnan"/>
    <s v="Consumer"/>
    <x v="4"/>
    <s v="2025-01"/>
    <n v="11"/>
    <s v="Yes"/>
    <s v="No"/>
    <n v="95.97"/>
  </r>
  <r>
    <n v="1622"/>
    <x v="277"/>
    <n v="890"/>
    <n v="3"/>
    <s v="Ishaan Rao"/>
    <s v="Corporate"/>
    <x v="0"/>
    <s v="2025-01"/>
    <n v="4"/>
    <s v="No"/>
    <s v="No"/>
    <n v="3794.53"/>
  </r>
  <r>
    <n v="1623"/>
    <x v="277"/>
    <n v="511"/>
    <n v="4"/>
    <s v="Rahul Nair"/>
    <s v="Consumer"/>
    <x v="3"/>
    <s v="2025-01"/>
    <n v="12"/>
    <s v="Yes"/>
    <s v="No"/>
    <n v="2490.89"/>
  </r>
  <r>
    <n v="1624"/>
    <x v="277"/>
    <n v="563"/>
    <n v="4"/>
    <s v="Aditya Chatterjee"/>
    <s v="Consumer"/>
    <x v="3"/>
    <s v="2025-01"/>
    <n v="-45661"/>
    <s v="No"/>
    <s v="Yes"/>
    <n v="188.52"/>
  </r>
  <r>
    <n v="1625"/>
    <x v="277"/>
    <n v="840"/>
    <n v="3"/>
    <s v="Neha Shetty"/>
    <s v="Corporate"/>
    <x v="0"/>
    <s v="2025-01"/>
    <n v="4"/>
    <s v="No"/>
    <s v="No"/>
    <n v="798.2"/>
  </r>
  <r>
    <n v="1626"/>
    <x v="277"/>
    <n v="574"/>
    <n v="4"/>
    <s v="Ishaan Joshi"/>
    <s v="Corporate"/>
    <x v="3"/>
    <s v="2025-01"/>
    <n v="3"/>
    <s v="No"/>
    <s v="No"/>
    <n v="1296.42"/>
  </r>
  <r>
    <n v="1627"/>
    <x v="278"/>
    <n v="177"/>
    <n v="4"/>
    <s v="Vikram Rao"/>
    <s v="Corporate"/>
    <x v="3"/>
    <s v="2025-01"/>
    <n v="4"/>
    <s v="No"/>
    <s v="No"/>
    <n v="3541.36"/>
  </r>
  <r>
    <n v="1628"/>
    <x v="278"/>
    <n v="576"/>
    <n v="3"/>
    <s v="Sanjay Singh"/>
    <s v="Corporate"/>
    <x v="0"/>
    <s v="2025-01"/>
    <n v="5"/>
    <s v="No"/>
    <s v="No"/>
    <n v="2432.0300000000002"/>
  </r>
  <r>
    <n v="1629"/>
    <x v="278"/>
    <n v="256"/>
    <n v="2"/>
    <s v="Sanjay Reddy"/>
    <s v="Consumer"/>
    <x v="2"/>
    <s v="2025-01"/>
    <n v="5"/>
    <s v="No"/>
    <s v="No"/>
    <n v="705.26"/>
  </r>
  <r>
    <n v="1630"/>
    <x v="279"/>
    <n v="695"/>
    <n v="1"/>
    <s v="Vivaan Krishnan"/>
    <s v="Consumer"/>
    <x v="4"/>
    <s v="2025-01"/>
    <n v="-45662"/>
    <s v="No"/>
    <s v="Yes"/>
    <n v="4057.94"/>
  </r>
  <r>
    <n v="1631"/>
    <x v="279"/>
    <n v="480"/>
    <n v="4"/>
    <s v="Kiara Sharma"/>
    <s v="Consumer"/>
    <x v="3"/>
    <s v="2025-01"/>
    <n v="5"/>
    <s v="No"/>
    <s v="No"/>
    <n v="597.38"/>
  </r>
  <r>
    <n v="1632"/>
    <x v="279"/>
    <n v="849"/>
    <n v="4"/>
    <s v="Meera Rao"/>
    <s v="SMB"/>
    <x v="3"/>
    <s v="2025-01"/>
    <n v="6"/>
    <s v="No"/>
    <s v="No"/>
    <n v="312.64999999999998"/>
  </r>
  <r>
    <n v="1633"/>
    <x v="279"/>
    <n v="650"/>
    <n v="4"/>
    <s v="Diya Sharma"/>
    <s v="SMB"/>
    <x v="3"/>
    <s v="2025-01"/>
    <n v="6"/>
    <s v="No"/>
    <s v="No"/>
    <n v="301.02999999999997"/>
  </r>
  <r>
    <n v="1634"/>
    <x v="279"/>
    <n v="578"/>
    <n v="5"/>
    <s v="Manoj Das"/>
    <s v="SMB"/>
    <x v="1"/>
    <s v="2025-01"/>
    <n v="3"/>
    <s v="No"/>
    <s v="No"/>
    <n v="3014.4100000000003"/>
  </r>
  <r>
    <n v="1635"/>
    <x v="279"/>
    <n v="126"/>
    <n v="3"/>
    <s v="Reyansh Gupta"/>
    <s v="Corporate"/>
    <x v="0"/>
    <s v="2025-01"/>
    <n v="2"/>
    <s v="No"/>
    <s v="No"/>
    <n v="4360.7"/>
  </r>
  <r>
    <n v="1636"/>
    <x v="279"/>
    <n v="890"/>
    <n v="3"/>
    <s v="Ishaan Rao"/>
    <s v="Corporate"/>
    <x v="0"/>
    <s v="2025-01"/>
    <n v="3"/>
    <s v="No"/>
    <s v="No"/>
    <n v="3545.8500000000004"/>
  </r>
  <r>
    <n v="1637"/>
    <x v="280"/>
    <n v="168"/>
    <n v="3"/>
    <s v="Aditya Shetty"/>
    <s v="Consumer"/>
    <x v="0"/>
    <s v="2025-01"/>
    <n v="4"/>
    <s v="No"/>
    <s v="No"/>
    <n v="540.32000000000005"/>
  </r>
  <r>
    <n v="1638"/>
    <x v="280"/>
    <n v="718"/>
    <n v="4"/>
    <s v="Deepa Iyer"/>
    <s v="SMB"/>
    <x v="3"/>
    <s v="2025-01"/>
    <n v="3"/>
    <s v="No"/>
    <s v="No"/>
    <n v="1185.03"/>
  </r>
  <r>
    <n v="1639"/>
    <x v="280"/>
    <n v="778"/>
    <n v="3"/>
    <s v="Pari Menon"/>
    <s v="Corporate"/>
    <x v="0"/>
    <s v="2025-01"/>
    <n v="3"/>
    <s v="No"/>
    <s v="No"/>
    <n v="490.48"/>
  </r>
  <r>
    <n v="1640"/>
    <x v="280"/>
    <n v="200"/>
    <n v="3"/>
    <s v="Ravi Malhotra"/>
    <s v="SMB"/>
    <x v="0"/>
    <s v="2025-01"/>
    <n v="6"/>
    <s v="No"/>
    <s v="No"/>
    <n v="876.9"/>
  </r>
  <r>
    <n v="1641"/>
    <x v="280"/>
    <n v="73"/>
    <n v="4"/>
    <s v="Manoj Malhotra"/>
    <s v="Consumer"/>
    <x v="3"/>
    <s v="2025-01"/>
    <n v="3"/>
    <s v="No"/>
    <s v="No"/>
    <n v="1672.88"/>
  </r>
  <r>
    <n v="1642"/>
    <x v="280"/>
    <n v="68"/>
    <n v="2"/>
    <s v="Navya Bose"/>
    <s v="Consumer"/>
    <x v="2"/>
    <s v="2025-01"/>
    <n v="2"/>
    <s v="No"/>
    <s v="No"/>
    <n v="98.34"/>
  </r>
  <r>
    <n v="1643"/>
    <x v="280"/>
    <n v="175"/>
    <n v="1"/>
    <s v="Manoj Singh"/>
    <s v="Consumer"/>
    <x v="4"/>
    <s v="2025-01"/>
    <n v="4"/>
    <s v="No"/>
    <s v="No"/>
    <n v="2857.75"/>
  </r>
  <r>
    <n v="1644"/>
    <x v="280"/>
    <n v="158"/>
    <n v="4"/>
    <s v="Karthik Mehta"/>
    <s v="SMB"/>
    <x v="3"/>
    <s v="2025-01"/>
    <n v="3"/>
    <s v="No"/>
    <s v="No"/>
    <n v="829.93"/>
  </r>
  <r>
    <n v="1645"/>
    <x v="280"/>
    <n v="132"/>
    <n v="1"/>
    <s v="Ishaan Singh"/>
    <s v="SMB"/>
    <x v="4"/>
    <s v="2025-01"/>
    <n v="3"/>
    <s v="No"/>
    <s v="No"/>
    <n v="772.88"/>
  </r>
  <r>
    <n v="1646"/>
    <x v="281"/>
    <n v="839"/>
    <n v="2"/>
    <s v="Vikram Patel"/>
    <s v="Corporate"/>
    <x v="2"/>
    <s v="2025-01"/>
    <n v="2"/>
    <s v="No"/>
    <s v="No"/>
    <n v="705.26"/>
  </r>
  <r>
    <n v="1647"/>
    <x v="281"/>
    <n v="60"/>
    <n v="5"/>
    <s v="Arjun Chatterjee"/>
    <s v="Consumer"/>
    <x v="1"/>
    <s v="2025-01"/>
    <n v="4"/>
    <s v="No"/>
    <s v="No"/>
    <n v="695.40000000000009"/>
  </r>
  <r>
    <n v="1648"/>
    <x v="281"/>
    <n v="255"/>
    <n v="2"/>
    <s v="Karthik Menon"/>
    <s v="Consumer"/>
    <x v="2"/>
    <s v="2025-01"/>
    <n v="-45665"/>
    <s v="No"/>
    <s v="Yes"/>
    <n v="3703.86"/>
  </r>
  <r>
    <n v="1649"/>
    <x v="282"/>
    <n v="152"/>
    <n v="4"/>
    <s v="Kiara Bose"/>
    <s v="Corporate"/>
    <x v="3"/>
    <s v="2025-01"/>
    <n v="2"/>
    <s v="No"/>
    <s v="No"/>
    <n v="2264.0599999999995"/>
  </r>
  <r>
    <n v="1650"/>
    <x v="282"/>
    <n v="713"/>
    <n v="4"/>
    <s v="Divya Malhotra"/>
    <s v="SMB"/>
    <x v="3"/>
    <s v="2025-01"/>
    <n v="2"/>
    <s v="No"/>
    <s v="No"/>
    <n v="5314.13"/>
  </r>
  <r>
    <n v="1651"/>
    <x v="282"/>
    <n v="71"/>
    <n v="2"/>
    <s v="Ishaan Menon"/>
    <s v="Consumer"/>
    <x v="2"/>
    <s v="2025-01"/>
    <n v="2"/>
    <s v="No"/>
    <s v="No"/>
    <n v="297.2"/>
  </r>
  <r>
    <n v="1652"/>
    <x v="282"/>
    <n v="456"/>
    <n v="3"/>
    <s v="Divya Nair"/>
    <s v="Consumer"/>
    <x v="0"/>
    <s v="2025-01"/>
    <n v="4"/>
    <s v="No"/>
    <s v="No"/>
    <n v="6740.3099999999995"/>
  </r>
  <r>
    <n v="1653"/>
    <x v="282"/>
    <n v="516"/>
    <n v="5"/>
    <s v="Karthik Chatterjee"/>
    <s v="Consumer"/>
    <x v="1"/>
    <s v="2025-01"/>
    <n v="8"/>
    <s v="Yes"/>
    <s v="No"/>
    <n v="2314.1400000000003"/>
  </r>
  <r>
    <n v="1654"/>
    <x v="282"/>
    <n v="265"/>
    <n v="1"/>
    <s v="Manoj Joshi"/>
    <s v="Consumer"/>
    <x v="4"/>
    <s v="2025-01"/>
    <n v="2"/>
    <s v="No"/>
    <s v="No"/>
    <n v="552.17999999999995"/>
  </r>
  <r>
    <n v="1655"/>
    <x v="283"/>
    <n v="253"/>
    <n v="5"/>
    <s v="Deepa Reddy"/>
    <s v="Consumer"/>
    <x v="1"/>
    <s v="2025-01"/>
    <n v="10"/>
    <s v="Yes"/>
    <s v="No"/>
    <n v="2984.21"/>
  </r>
  <r>
    <n v="1656"/>
    <x v="283"/>
    <n v="738"/>
    <n v="2"/>
    <s v="Saanvi Gupta"/>
    <s v="SMB"/>
    <x v="2"/>
    <s v="2025-01"/>
    <n v="6"/>
    <s v="No"/>
    <s v="No"/>
    <n v="2490.89"/>
  </r>
  <r>
    <n v="1657"/>
    <x v="283"/>
    <n v="575"/>
    <n v="1"/>
    <s v="Kavya Iyer"/>
    <s v="Corporate"/>
    <x v="4"/>
    <s v="2025-01"/>
    <n v="4"/>
    <s v="No"/>
    <s v="No"/>
    <n v="2999.92"/>
  </r>
  <r>
    <n v="1658"/>
    <x v="283"/>
    <n v="824"/>
    <n v="5"/>
    <s v="Arun Sharma"/>
    <s v="SMB"/>
    <x v="1"/>
    <s v="2025-01"/>
    <n v="-45666"/>
    <s v="No"/>
    <s v="Yes"/>
    <n v="364.21000000000004"/>
  </r>
  <r>
    <n v="1659"/>
    <x v="283"/>
    <n v="1"/>
    <n v="4"/>
    <s v="Lakshmi Joshi"/>
    <s v="Consumer"/>
    <x v="3"/>
    <s v="2025-01"/>
    <n v="4"/>
    <s v="No"/>
    <s v="No"/>
    <n v="876.23"/>
  </r>
  <r>
    <n v="1660"/>
    <x v="283"/>
    <n v="45"/>
    <n v="5"/>
    <s v="Vikram Singh"/>
    <s v="Consumer"/>
    <x v="1"/>
    <s v="2025-01"/>
    <n v="3"/>
    <s v="No"/>
    <s v="No"/>
    <n v="534"/>
  </r>
  <r>
    <n v="1661"/>
    <x v="283"/>
    <n v="52"/>
    <n v="4"/>
    <s v="Krishna Gupta"/>
    <s v="Consumer"/>
    <x v="3"/>
    <s v="2025-01"/>
    <n v="8"/>
    <s v="Yes"/>
    <s v="No"/>
    <n v="2111.4"/>
  </r>
  <r>
    <n v="1662"/>
    <x v="283"/>
    <n v="788"/>
    <n v="1"/>
    <s v="Reyansh Sharma"/>
    <s v="Consumer"/>
    <x v="4"/>
    <s v="2025-01"/>
    <n v="3"/>
    <s v="No"/>
    <s v="No"/>
    <n v="5114.08"/>
  </r>
  <r>
    <n v="1663"/>
    <x v="284"/>
    <n v="599"/>
    <n v="1"/>
    <s v="Nisha Rao"/>
    <s v="SMB"/>
    <x v="4"/>
    <s v="2025-01"/>
    <n v="6"/>
    <s v="No"/>
    <s v="No"/>
    <n v="4055.15"/>
  </r>
  <r>
    <n v="1664"/>
    <x v="284"/>
    <n v="259"/>
    <n v="5"/>
    <s v="Rahul Chatterjee"/>
    <s v="SMB"/>
    <x v="1"/>
    <s v="2025-01"/>
    <n v="3"/>
    <s v="No"/>
    <s v="No"/>
    <n v="1994.59"/>
  </r>
  <r>
    <n v="1665"/>
    <x v="284"/>
    <n v="435"/>
    <n v="2"/>
    <s v="Aditya Rao"/>
    <s v="Consumer"/>
    <x v="2"/>
    <s v="2025-01"/>
    <n v="5"/>
    <s v="No"/>
    <s v="No"/>
    <n v="1417.69"/>
  </r>
  <r>
    <n v="1666"/>
    <x v="284"/>
    <n v="270"/>
    <n v="4"/>
    <s v="Priya Das"/>
    <s v="SMB"/>
    <x v="3"/>
    <s v="2025-01"/>
    <n v="10"/>
    <s v="Yes"/>
    <s v="No"/>
    <n v="1420.9"/>
  </r>
  <r>
    <n v="1667"/>
    <x v="285"/>
    <n v="198"/>
    <n v="5"/>
    <s v="Krishna Kapoor"/>
    <s v="Consumer"/>
    <x v="1"/>
    <s v="2025-01"/>
    <n v="4"/>
    <s v="No"/>
    <s v="No"/>
    <n v="1591.3500000000001"/>
  </r>
  <r>
    <n v="1668"/>
    <x v="285"/>
    <n v="591"/>
    <n v="3"/>
    <s v="Reyansh Reddy"/>
    <s v="Consumer"/>
    <x v="0"/>
    <s v="2025-01"/>
    <n v="3"/>
    <s v="No"/>
    <s v="No"/>
    <n v="98.34"/>
  </r>
  <r>
    <n v="1669"/>
    <x v="285"/>
    <n v="353"/>
    <n v="1"/>
    <s v="Aadhya Joshi"/>
    <s v="Consumer"/>
    <x v="4"/>
    <s v="2025-01"/>
    <n v="8"/>
    <s v="Yes"/>
    <s v="No"/>
    <n v="1296.42"/>
  </r>
  <r>
    <n v="1670"/>
    <x v="285"/>
    <n v="652"/>
    <n v="2"/>
    <s v="Ayaan Sharma"/>
    <s v="Consumer"/>
    <x v="2"/>
    <s v="2025-01"/>
    <n v="-45669"/>
    <s v="No"/>
    <s v="Yes"/>
    <n v="175.69"/>
  </r>
  <r>
    <n v="1671"/>
    <x v="285"/>
    <n v="375"/>
    <n v="4"/>
    <s v="Ishaan Gupta"/>
    <s v="Corporate"/>
    <x v="3"/>
    <s v="2025-01"/>
    <n v="2"/>
    <s v="No"/>
    <s v="No"/>
    <n v="519.71"/>
  </r>
  <r>
    <n v="1672"/>
    <x v="285"/>
    <n v="756"/>
    <n v="1"/>
    <s v="Amit Krishnan"/>
    <s v="Corporate"/>
    <x v="4"/>
    <s v="2025-01"/>
    <n v="9"/>
    <s v="Yes"/>
    <s v="No"/>
    <n v="3150.6299999999997"/>
  </r>
  <r>
    <n v="1673"/>
    <x v="285"/>
    <n v="862"/>
    <n v="2"/>
    <s v="Navya Mehta"/>
    <s v="Consumer"/>
    <x v="2"/>
    <s v="2025-01"/>
    <n v="3"/>
    <s v="No"/>
    <s v="No"/>
    <n v="154.55000000000001"/>
  </r>
  <r>
    <n v="1674"/>
    <x v="285"/>
    <n v="783"/>
    <n v="4"/>
    <s v="Saanvi Patel"/>
    <s v="SMB"/>
    <x v="3"/>
    <s v="2025-01"/>
    <n v="4"/>
    <s v="No"/>
    <s v="No"/>
    <n v="617.46"/>
  </r>
  <r>
    <n v="1675"/>
    <x v="286"/>
    <n v="372"/>
    <n v="5"/>
    <s v="Arun Singh"/>
    <s v="SMB"/>
    <x v="1"/>
    <s v="2025-01"/>
    <n v="3"/>
    <s v="No"/>
    <s v="No"/>
    <n v="3021.65"/>
  </r>
  <r>
    <n v="1676"/>
    <x v="286"/>
    <n v="853"/>
    <n v="4"/>
    <s v="Meera Verma"/>
    <s v="Consumer"/>
    <x v="3"/>
    <s v="2025-01"/>
    <n v="5"/>
    <s v="No"/>
    <s v="No"/>
    <n v="2490.89"/>
  </r>
  <r>
    <n v="1677"/>
    <x v="286"/>
    <n v="460"/>
    <n v="2"/>
    <s v="Vikram Mehta"/>
    <s v="Consumer"/>
    <x v="2"/>
    <s v="2025-01"/>
    <n v="-45669"/>
    <s v="No"/>
    <s v="Yes"/>
    <n v="705.26"/>
  </r>
  <r>
    <n v="1678"/>
    <x v="286"/>
    <n v="567"/>
    <n v="2"/>
    <s v="Sneha Shetty"/>
    <s v="Corporate"/>
    <x v="2"/>
    <s v="2025-01"/>
    <n v="-45669"/>
    <s v="No"/>
    <s v="Yes"/>
    <n v="3315.12"/>
  </r>
  <r>
    <n v="1679"/>
    <x v="286"/>
    <n v="55"/>
    <n v="4"/>
    <s v="Nisha Krishnan"/>
    <s v="Consumer"/>
    <x v="3"/>
    <s v="2025-01"/>
    <n v="3"/>
    <s v="No"/>
    <s v="No"/>
    <n v="3419.53"/>
  </r>
  <r>
    <n v="1680"/>
    <x v="287"/>
    <n v="820"/>
    <n v="4"/>
    <s v="Sanjay Menon"/>
    <s v="Consumer"/>
    <x v="3"/>
    <s v="2025-01"/>
    <n v="3"/>
    <s v="No"/>
    <s v="No"/>
    <n v="1296.42"/>
  </r>
  <r>
    <n v="1681"/>
    <x v="287"/>
    <n v="626"/>
    <n v="5"/>
    <s v="Rohan Singh"/>
    <s v="SMB"/>
    <x v="1"/>
    <s v="2025-01"/>
    <n v="2"/>
    <s v="No"/>
    <s v="No"/>
    <n v="1484.94"/>
  </r>
  <r>
    <n v="1682"/>
    <x v="287"/>
    <n v="705"/>
    <n v="2"/>
    <s v="Saanvi Reddy"/>
    <s v="Consumer"/>
    <x v="2"/>
    <s v="2025-01"/>
    <n v="4"/>
    <s v="No"/>
    <s v="No"/>
    <n v="828.35"/>
  </r>
  <r>
    <n v="1683"/>
    <x v="287"/>
    <n v="79"/>
    <n v="5"/>
    <s v="Ananya Chatterjee"/>
    <s v="SMB"/>
    <x v="1"/>
    <s v="2025-01"/>
    <n v="2"/>
    <s v="No"/>
    <s v="No"/>
    <n v="1579.8400000000001"/>
  </r>
  <r>
    <n v="1684"/>
    <x v="287"/>
    <n v="123"/>
    <n v="5"/>
    <s v="Nisha Shetty"/>
    <s v="Consumer"/>
    <x v="1"/>
    <s v="2025-01"/>
    <n v="7"/>
    <s v="Yes"/>
    <s v="No"/>
    <n v="1296.42"/>
  </r>
  <r>
    <n v="1685"/>
    <x v="287"/>
    <n v="66"/>
    <n v="5"/>
    <s v="Sanjay Malhotra"/>
    <s v="SMB"/>
    <x v="1"/>
    <s v="2025-01"/>
    <n v="12"/>
    <s v="Yes"/>
    <s v="No"/>
    <n v="2490.89"/>
  </r>
  <r>
    <n v="1686"/>
    <x v="288"/>
    <n v="652"/>
    <n v="2"/>
    <s v="Ayaan Sharma"/>
    <s v="Consumer"/>
    <x v="2"/>
    <s v="2025-01"/>
    <n v="-45672"/>
    <s v="No"/>
    <s v="Yes"/>
    <n v="3212.93"/>
  </r>
  <r>
    <n v="1687"/>
    <x v="288"/>
    <n v="774"/>
    <n v="4"/>
    <s v="Sai Nair"/>
    <s v="Corporate"/>
    <x v="3"/>
    <s v="2025-01"/>
    <n v="2"/>
    <s v="No"/>
    <s v="No"/>
    <n v="1752.02"/>
  </r>
  <r>
    <n v="1688"/>
    <x v="288"/>
    <n v="577"/>
    <n v="1"/>
    <s v="Rahul Krishnan"/>
    <s v="Consumer"/>
    <x v="4"/>
    <s v="2025-01"/>
    <n v="3"/>
    <s v="No"/>
    <s v="No"/>
    <n v="4704.21"/>
  </r>
  <r>
    <n v="1689"/>
    <x v="289"/>
    <n v="623"/>
    <n v="3"/>
    <s v="Aarav Menon"/>
    <s v="Consumer"/>
    <x v="0"/>
    <s v="2025-01"/>
    <n v="6"/>
    <s v="No"/>
    <s v="No"/>
    <n v="777.04"/>
  </r>
  <r>
    <n v="1690"/>
    <x v="289"/>
    <n v="749"/>
    <n v="3"/>
    <s v="Navya Malhotra"/>
    <s v="SMB"/>
    <x v="0"/>
    <s v="2025-01"/>
    <n v="5"/>
    <s v="No"/>
    <s v="No"/>
    <n v="1796.9699999999998"/>
  </r>
  <r>
    <n v="1691"/>
    <x v="289"/>
    <n v="840"/>
    <n v="3"/>
    <s v="Neha Shetty"/>
    <s v="Corporate"/>
    <x v="0"/>
    <s v="2025-01"/>
    <n v="4"/>
    <s v="No"/>
    <s v="No"/>
    <n v="3021.65"/>
  </r>
  <r>
    <n v="1692"/>
    <x v="289"/>
    <n v="351"/>
    <n v="5"/>
    <s v="Nisha Krishnan"/>
    <s v="SMB"/>
    <x v="1"/>
    <s v="2025-01"/>
    <n v="3"/>
    <s v="No"/>
    <s v="No"/>
    <n v="617.46"/>
  </r>
  <r>
    <n v="1693"/>
    <x v="289"/>
    <n v="434"/>
    <n v="1"/>
    <s v="Arjun Mehta"/>
    <s v="SMB"/>
    <x v="4"/>
    <s v="2025-01"/>
    <n v="2"/>
    <s v="No"/>
    <s v="No"/>
    <n v="242.57"/>
  </r>
  <r>
    <n v="1694"/>
    <x v="289"/>
    <n v="103"/>
    <n v="3"/>
    <s v="Rahul Gupta"/>
    <s v="Consumer"/>
    <x v="0"/>
    <s v="2025-01"/>
    <n v="-45672"/>
    <s v="No"/>
    <s v="Yes"/>
    <n v="1535.98"/>
  </r>
  <r>
    <n v="1695"/>
    <x v="290"/>
    <n v="394"/>
    <n v="3"/>
    <s v="Pooja Das"/>
    <s v="Consumer"/>
    <x v="0"/>
    <s v="2025-01"/>
    <n v="4"/>
    <s v="No"/>
    <s v="No"/>
    <n v="80.47"/>
  </r>
  <r>
    <n v="1696"/>
    <x v="290"/>
    <n v="295"/>
    <n v="3"/>
    <s v="Sai Das"/>
    <s v="Consumer"/>
    <x v="0"/>
    <s v="2025-01"/>
    <n v="5"/>
    <s v="No"/>
    <s v="No"/>
    <n v="2213.3200000000002"/>
  </r>
  <r>
    <n v="1697"/>
    <x v="290"/>
    <n v="115"/>
    <n v="3"/>
    <s v="Kiara Menon"/>
    <s v="Consumer"/>
    <x v="0"/>
    <s v="2025-01"/>
    <n v="6"/>
    <s v="No"/>
    <s v="No"/>
    <n v="1004.55"/>
  </r>
  <r>
    <n v="1698"/>
    <x v="291"/>
    <n v="120"/>
    <n v="1"/>
    <s v="Ayaan Iyer"/>
    <s v="Consumer"/>
    <x v="4"/>
    <s v="2025-01"/>
    <n v="6"/>
    <s v="No"/>
    <s v="No"/>
    <n v="297.2"/>
  </r>
  <r>
    <n v="1699"/>
    <x v="291"/>
    <n v="182"/>
    <n v="2"/>
    <s v="Rahul Rao"/>
    <s v="SMB"/>
    <x v="2"/>
    <s v="2025-01"/>
    <n v="4"/>
    <s v="No"/>
    <s v="No"/>
    <n v="657.75"/>
  </r>
  <r>
    <n v="1700"/>
    <x v="291"/>
    <n v="410"/>
    <n v="4"/>
    <s v="Rahul Nair"/>
    <s v="SMB"/>
    <x v="3"/>
    <s v="2025-01"/>
    <n v="4"/>
    <s v="No"/>
    <s v="No"/>
    <n v="1752.02"/>
  </r>
  <r>
    <n v="1701"/>
    <x v="291"/>
    <n v="608"/>
    <n v="1"/>
    <s v="Suresh Malhotra"/>
    <s v="Corporate"/>
    <x v="4"/>
    <s v="2025-01"/>
    <n v="3"/>
    <s v="No"/>
    <s v="No"/>
    <n v="407.51"/>
  </r>
  <r>
    <n v="1702"/>
    <x v="291"/>
    <n v="240"/>
    <n v="3"/>
    <s v="Ravi Verma"/>
    <s v="Corporate"/>
    <x v="0"/>
    <s v="2025-01"/>
    <n v="2"/>
    <s v="No"/>
    <s v="No"/>
    <n v="2490.89"/>
  </r>
  <r>
    <n v="1703"/>
    <x v="291"/>
    <n v="737"/>
    <n v="1"/>
    <s v="Krishna Bose"/>
    <s v="SMB"/>
    <x v="4"/>
    <s v="2025-01"/>
    <n v="4"/>
    <s v="No"/>
    <s v="No"/>
    <n v="1224.97"/>
  </r>
  <r>
    <n v="1704"/>
    <x v="291"/>
    <n v="581"/>
    <n v="1"/>
    <s v="Lakshmi Pillai"/>
    <s v="SMB"/>
    <x v="4"/>
    <s v="2025-01"/>
    <n v="5"/>
    <s v="No"/>
    <s v="No"/>
    <n v="973.8900000000001"/>
  </r>
  <r>
    <n v="1705"/>
    <x v="291"/>
    <n v="587"/>
    <n v="4"/>
    <s v="Sai Reddy"/>
    <s v="Consumer"/>
    <x v="3"/>
    <s v="2025-01"/>
    <n v="6"/>
    <s v="Yes"/>
    <s v="No"/>
    <n v="3630.67"/>
  </r>
  <r>
    <n v="1706"/>
    <x v="292"/>
    <n v="697"/>
    <n v="1"/>
    <s v="Arjun Mehta"/>
    <s v="SMB"/>
    <x v="4"/>
    <s v="2025-01"/>
    <n v="2"/>
    <s v="No"/>
    <s v="No"/>
    <n v="959.68999999999994"/>
  </r>
  <r>
    <n v="1707"/>
    <x v="292"/>
    <n v="273"/>
    <n v="3"/>
    <s v="Anika Shetty"/>
    <s v="SMB"/>
    <x v="0"/>
    <s v="2025-01"/>
    <n v="5"/>
    <s v="No"/>
    <s v="No"/>
    <n v="3581.01"/>
  </r>
  <r>
    <n v="1708"/>
    <x v="292"/>
    <n v="878"/>
    <n v="2"/>
    <s v="Meera Sharma"/>
    <s v="Corporate"/>
    <x v="2"/>
    <s v="2025-01"/>
    <n v="6"/>
    <s v="No"/>
    <s v="No"/>
    <n v="3117.62"/>
  </r>
  <r>
    <n v="1709"/>
    <x v="292"/>
    <n v="60"/>
    <n v="5"/>
    <s v="Arjun Chatterjee"/>
    <s v="Consumer"/>
    <x v="1"/>
    <s v="2025-01"/>
    <n v="3"/>
    <s v="No"/>
    <s v="No"/>
    <n v="657.75"/>
  </r>
  <r>
    <n v="1710"/>
    <x v="292"/>
    <n v="3"/>
    <n v="1"/>
    <s v="Deepa Malhotra"/>
    <s v="Consumer"/>
    <x v="4"/>
    <s v="2025-01"/>
    <n v="5"/>
    <s v="No"/>
    <s v="No"/>
    <n v="2722.59"/>
  </r>
  <r>
    <n v="1711"/>
    <x v="292"/>
    <n v="582"/>
    <n v="2"/>
    <s v="Reyansh Chatterjee"/>
    <s v="Consumer"/>
    <x v="2"/>
    <s v="2025-01"/>
    <n v="7"/>
    <s v="Yes"/>
    <s v="No"/>
    <n v="2213.3200000000002"/>
  </r>
  <r>
    <n v="1712"/>
    <x v="292"/>
    <n v="813"/>
    <n v="5"/>
    <s v="Rohan Sharma"/>
    <s v="Corporate"/>
    <x v="1"/>
    <s v="2025-01"/>
    <n v="3"/>
    <s v="No"/>
    <s v="No"/>
    <n v="175.69"/>
  </r>
  <r>
    <n v="1713"/>
    <x v="292"/>
    <n v="301"/>
    <n v="4"/>
    <s v="Ravi Chatterjee"/>
    <s v="Consumer"/>
    <x v="3"/>
    <s v="2025-01"/>
    <n v="-45675"/>
    <s v="No"/>
    <s v="Yes"/>
    <n v="552.17999999999995"/>
  </r>
  <r>
    <n v="1714"/>
    <x v="292"/>
    <n v="564"/>
    <n v="1"/>
    <s v="Pari Rao"/>
    <s v="SMB"/>
    <x v="4"/>
    <s v="2025-01"/>
    <n v="5"/>
    <s v="No"/>
    <s v="No"/>
    <n v="2213.3200000000002"/>
  </r>
  <r>
    <n v="1715"/>
    <x v="293"/>
    <n v="793"/>
    <n v="1"/>
    <s v="Ravi Reddy"/>
    <s v="Consumer"/>
    <x v="4"/>
    <s v="2025-01"/>
    <n v="2"/>
    <s v="No"/>
    <s v="No"/>
    <n v="716.01"/>
  </r>
  <r>
    <n v="1716"/>
    <x v="293"/>
    <n v="388"/>
    <n v="3"/>
    <s v="Krishna Bose"/>
    <s v="Consumer"/>
    <x v="0"/>
    <s v="2025-01"/>
    <n v="6"/>
    <s v="No"/>
    <s v="No"/>
    <n v="145.43"/>
  </r>
  <r>
    <n v="1717"/>
    <x v="293"/>
    <n v="480"/>
    <n v="4"/>
    <s v="Kiara Sharma"/>
    <s v="Consumer"/>
    <x v="3"/>
    <s v="2025-01"/>
    <n v="-45676"/>
    <s v="No"/>
    <s v="Yes"/>
    <n v="2129.88"/>
  </r>
  <r>
    <n v="1718"/>
    <x v="293"/>
    <n v="825"/>
    <n v="4"/>
    <s v="Riya Bose"/>
    <s v="Consumer"/>
    <x v="3"/>
    <s v="2025-01"/>
    <n v="3"/>
    <s v="No"/>
    <s v="No"/>
    <n v="3021.65"/>
  </r>
  <r>
    <n v="1719"/>
    <x v="293"/>
    <n v="806"/>
    <n v="4"/>
    <s v="Ayaan Kapoor"/>
    <s v="Consumer"/>
    <x v="3"/>
    <s v="2025-01"/>
    <n v="6"/>
    <s v="No"/>
    <s v="No"/>
    <n v="1527.62"/>
  </r>
  <r>
    <n v="1720"/>
    <x v="293"/>
    <n v="304"/>
    <n v="1"/>
    <s v="Pari Joshi"/>
    <s v="Consumer"/>
    <x v="4"/>
    <s v="2025-01"/>
    <n v="4"/>
    <s v="No"/>
    <s v="No"/>
    <n v="3064.53"/>
  </r>
  <r>
    <n v="1721"/>
    <x v="293"/>
    <n v="122"/>
    <n v="4"/>
    <s v="Sai Menon"/>
    <s v="Consumer"/>
    <x v="3"/>
    <s v="2025-01"/>
    <n v="3"/>
    <s v="No"/>
    <s v="No"/>
    <n v="3021.65"/>
  </r>
  <r>
    <n v="1722"/>
    <x v="294"/>
    <n v="394"/>
    <n v="3"/>
    <s v="Pooja Das"/>
    <s v="Consumer"/>
    <x v="0"/>
    <s v="2025-01"/>
    <n v="6"/>
    <s v="No"/>
    <s v="No"/>
    <n v="705.26"/>
  </r>
  <r>
    <n v="1723"/>
    <x v="294"/>
    <n v="350"/>
    <n v="5"/>
    <s v="Vikram Nair"/>
    <s v="Consumer"/>
    <x v="1"/>
    <s v="2025-01"/>
    <n v="-45679"/>
    <s v="No"/>
    <s v="Yes"/>
    <n v="175.69"/>
  </r>
  <r>
    <n v="1724"/>
    <x v="294"/>
    <n v="745"/>
    <n v="3"/>
    <s v="Myra Menon"/>
    <s v="Corporate"/>
    <x v="0"/>
    <s v="2025-01"/>
    <n v="3"/>
    <s v="No"/>
    <s v="No"/>
    <n v="897.98"/>
  </r>
  <r>
    <n v="1725"/>
    <x v="294"/>
    <n v="217"/>
    <n v="3"/>
    <s v="Kavya Iyer"/>
    <s v="SMB"/>
    <x v="0"/>
    <s v="2025-01"/>
    <n v="-45677"/>
    <s v="No"/>
    <s v="Yes"/>
    <n v="872.66"/>
  </r>
  <r>
    <n v="1726"/>
    <x v="294"/>
    <n v="472"/>
    <n v="3"/>
    <s v="Rahul Chatterjee"/>
    <s v="Consumer"/>
    <x v="0"/>
    <s v="2025-01"/>
    <n v="-45679"/>
    <s v="No"/>
    <s v="Yes"/>
    <n v="1795.03"/>
  </r>
  <r>
    <n v="1727"/>
    <x v="295"/>
    <n v="689"/>
    <n v="3"/>
    <s v="Sai Krishnan"/>
    <s v="Consumer"/>
    <x v="0"/>
    <s v="2025-01"/>
    <n v="5"/>
    <s v="No"/>
    <s v="No"/>
    <n v="175.69"/>
  </r>
  <r>
    <n v="1728"/>
    <x v="295"/>
    <n v="897"/>
    <n v="1"/>
    <s v="Arun Iyer"/>
    <s v="Consumer"/>
    <x v="4"/>
    <s v="2025-01"/>
    <n v="-45678"/>
    <s v="No"/>
    <s v="Yes"/>
    <n v="3703.86"/>
  </r>
  <r>
    <n v="1729"/>
    <x v="295"/>
    <n v="460"/>
    <n v="2"/>
    <s v="Vikram Mehta"/>
    <s v="Consumer"/>
    <x v="2"/>
    <s v="2025-01"/>
    <n v="2"/>
    <s v="No"/>
    <s v="No"/>
    <n v="1417.35"/>
  </r>
  <r>
    <n v="1730"/>
    <x v="295"/>
    <n v="356"/>
    <n v="4"/>
    <s v="Vihaan Patel"/>
    <s v="Consumer"/>
    <x v="3"/>
    <s v="2025-01"/>
    <n v="7"/>
    <s v="Yes"/>
    <s v="No"/>
    <n v="418.26"/>
  </r>
  <r>
    <n v="1731"/>
    <x v="296"/>
    <n v="390"/>
    <n v="3"/>
    <s v="Meera Krishnan"/>
    <s v="Consumer"/>
    <x v="0"/>
    <s v="2025-01"/>
    <n v="3"/>
    <s v="No"/>
    <s v="No"/>
    <n v="705.26"/>
  </r>
  <r>
    <n v="1732"/>
    <x v="296"/>
    <n v="480"/>
    <n v="4"/>
    <s v="Kiara Sharma"/>
    <s v="Consumer"/>
    <x v="3"/>
    <s v="2025-01"/>
    <n v="6"/>
    <s v="No"/>
    <s v="No"/>
    <n v="1710.18"/>
  </r>
  <r>
    <n v="1733"/>
    <x v="296"/>
    <n v="747"/>
    <n v="1"/>
    <s v="Krishna Patel"/>
    <s v="Corporate"/>
    <x v="4"/>
    <s v="2025-01"/>
    <n v="2"/>
    <s v="No"/>
    <s v="No"/>
    <n v="6209.5499999999993"/>
  </r>
  <r>
    <n v="1734"/>
    <x v="296"/>
    <n v="196"/>
    <n v="1"/>
    <s v="Riya Malhotra"/>
    <s v="Consumer"/>
    <x v="4"/>
    <s v="2025-01"/>
    <n v="2"/>
    <s v="No"/>
    <s v="No"/>
    <n v="176.98"/>
  </r>
  <r>
    <n v="1735"/>
    <x v="296"/>
    <n v="881"/>
    <n v="1"/>
    <s v="Manoj Krishnan"/>
    <s v="Consumer"/>
    <x v="4"/>
    <s v="2025-01"/>
    <n v="4"/>
    <s v="No"/>
    <s v="No"/>
    <n v="184.26"/>
  </r>
  <r>
    <n v="1736"/>
    <x v="296"/>
    <n v="771"/>
    <n v="2"/>
    <s v="Rahul Krishnan"/>
    <s v="Corporate"/>
    <x v="2"/>
    <s v="2025-01"/>
    <n v="-45679"/>
    <s v="No"/>
    <s v="Yes"/>
    <n v="3021.65"/>
  </r>
  <r>
    <n v="1737"/>
    <x v="296"/>
    <n v="171"/>
    <n v="4"/>
    <s v="Vihaan Rao"/>
    <s v="Consumer"/>
    <x v="3"/>
    <s v="2025-01"/>
    <n v="4"/>
    <s v="No"/>
    <s v="No"/>
    <n v="872.66"/>
  </r>
  <r>
    <n v="1738"/>
    <x v="296"/>
    <n v="45"/>
    <n v="5"/>
    <s v="Vikram Singh"/>
    <s v="Consumer"/>
    <x v="1"/>
    <s v="2025-01"/>
    <n v="5"/>
    <s v="No"/>
    <s v="No"/>
    <n v="540.32000000000005"/>
  </r>
  <r>
    <n v="1739"/>
    <x v="297"/>
    <n v="25"/>
    <n v="5"/>
    <s v="Meera Rao"/>
    <s v="Corporate"/>
    <x v="1"/>
    <s v="2025-01"/>
    <n v="5"/>
    <s v="No"/>
    <s v="No"/>
    <n v="5151.5300000000007"/>
  </r>
  <r>
    <n v="1740"/>
    <x v="297"/>
    <n v="819"/>
    <n v="3"/>
    <s v="Rahul Krishnan"/>
    <s v="Consumer"/>
    <x v="0"/>
    <s v="2025-01"/>
    <n v="2"/>
    <s v="No"/>
    <s v="No"/>
    <n v="3861.14"/>
  </r>
  <r>
    <n v="1741"/>
    <x v="297"/>
    <n v="3"/>
    <n v="1"/>
    <s v="Deepa Malhotra"/>
    <s v="Consumer"/>
    <x v="4"/>
    <s v="2025-01"/>
    <n v="4"/>
    <s v="No"/>
    <s v="No"/>
    <n v="741.85"/>
  </r>
  <r>
    <n v="1742"/>
    <x v="297"/>
    <n v="204"/>
    <n v="5"/>
    <s v="Sai Gupta"/>
    <s v="Corporate"/>
    <x v="1"/>
    <s v="2025-01"/>
    <n v="2"/>
    <s v="No"/>
    <s v="No"/>
    <n v="351.29"/>
  </r>
  <r>
    <n v="1743"/>
    <x v="298"/>
    <n v="607"/>
    <n v="5"/>
    <s v="Vihaan Kapoor"/>
    <s v="Consumer"/>
    <x v="1"/>
    <s v="2025-01"/>
    <n v="3"/>
    <s v="No"/>
    <s v="No"/>
    <n v="407.68"/>
  </r>
  <r>
    <n v="1744"/>
    <x v="298"/>
    <n v="864"/>
    <n v="5"/>
    <s v="Ishaan Krishnan"/>
    <s v="Consumer"/>
    <x v="1"/>
    <s v="2025-01"/>
    <n v="4"/>
    <s v="No"/>
    <s v="No"/>
    <n v="175.69"/>
  </r>
  <r>
    <n v="1745"/>
    <x v="298"/>
    <n v="89"/>
    <n v="1"/>
    <s v="Nisha Shetty"/>
    <s v="SMB"/>
    <x v="4"/>
    <s v="2025-01"/>
    <n v="2"/>
    <s v="No"/>
    <s v="No"/>
    <n v="125.34"/>
  </r>
  <r>
    <n v="1746"/>
    <x v="298"/>
    <n v="437"/>
    <n v="5"/>
    <s v="Neha Kapoor"/>
    <s v="Consumer"/>
    <x v="1"/>
    <s v="2025-01"/>
    <n v="5"/>
    <s v="No"/>
    <s v="No"/>
    <n v="2309.29"/>
  </r>
  <r>
    <n v="1747"/>
    <x v="299"/>
    <n v="617"/>
    <n v="1"/>
    <s v="Navya Reddy"/>
    <s v="SMB"/>
    <x v="4"/>
    <s v="2025-01"/>
    <n v="2"/>
    <s v="No"/>
    <s v="No"/>
    <n v="3064.53"/>
  </r>
  <r>
    <n v="1748"/>
    <x v="299"/>
    <n v="643"/>
    <n v="5"/>
    <s v="Saanvi Nair"/>
    <s v="SMB"/>
    <x v="1"/>
    <s v="2025-01"/>
    <n v="4"/>
    <s v="No"/>
    <s v="No"/>
    <n v="1390.3400000000001"/>
  </r>
  <r>
    <n v="1749"/>
    <x v="299"/>
    <n v="312"/>
    <n v="1"/>
    <s v="Manoj Verma"/>
    <s v="Consumer"/>
    <x v="4"/>
    <s v="2025-01"/>
    <n v="6"/>
    <s v="No"/>
    <s v="No"/>
    <n v="5234.97"/>
  </r>
  <r>
    <n v="1750"/>
    <x v="299"/>
    <n v="464"/>
    <n v="3"/>
    <s v="Kiara Kapoor"/>
    <s v="Consumer"/>
    <x v="0"/>
    <s v="2025-01"/>
    <n v="5"/>
    <s v="No"/>
    <s v="No"/>
    <n v="5065.43"/>
  </r>
  <r>
    <n v="1751"/>
    <x v="299"/>
    <n v="791"/>
    <n v="3"/>
    <s v="Suresh Reddy"/>
    <s v="Corporate"/>
    <x v="0"/>
    <s v="2025-01"/>
    <n v="-45683"/>
    <s v="No"/>
    <s v="Yes"/>
    <n v="688.26"/>
  </r>
  <r>
    <n v="1752"/>
    <x v="299"/>
    <n v="900"/>
    <n v="2"/>
    <s v="Kiara Shetty"/>
    <s v="Consumer"/>
    <x v="2"/>
    <s v="2025-01"/>
    <n v="-45684"/>
    <s v="No"/>
    <s v="Yes"/>
    <n v="3021.65"/>
  </r>
  <r>
    <n v="1753"/>
    <x v="299"/>
    <n v="437"/>
    <n v="5"/>
    <s v="Neha Kapoor"/>
    <s v="Consumer"/>
    <x v="1"/>
    <s v="2025-01"/>
    <n v="5"/>
    <s v="No"/>
    <s v="No"/>
    <n v="1331.18"/>
  </r>
  <r>
    <n v="1754"/>
    <x v="299"/>
    <n v="661"/>
    <n v="5"/>
    <s v="Kiara Pillai"/>
    <s v="Consumer"/>
    <x v="1"/>
    <s v="2025-01"/>
    <n v="-45684"/>
    <s v="No"/>
    <s v="Yes"/>
    <n v="2076.69"/>
  </r>
  <r>
    <n v="1755"/>
    <x v="299"/>
    <n v="602"/>
    <n v="5"/>
    <s v="Neha Reddy"/>
    <s v="Consumer"/>
    <x v="1"/>
    <s v="2025-01"/>
    <n v="-45682"/>
    <s v="No"/>
    <s v="Yes"/>
    <n v="125.34"/>
  </r>
  <r>
    <n v="1756"/>
    <x v="300"/>
    <n v="489"/>
    <n v="5"/>
    <s v="Aditya Menon"/>
    <s v="Consumer"/>
    <x v="1"/>
    <s v="2025-01"/>
    <n v="2"/>
    <s v="No"/>
    <s v="No"/>
    <n v="2213.3200000000002"/>
  </r>
  <r>
    <n v="1757"/>
    <x v="300"/>
    <n v="432"/>
    <n v="1"/>
    <s v="Vivaan Kapoor"/>
    <s v="Consumer"/>
    <x v="4"/>
    <s v="2025-01"/>
    <n v="4"/>
    <s v="No"/>
    <s v="No"/>
    <n v="1558.73"/>
  </r>
  <r>
    <n v="1758"/>
    <x v="300"/>
    <n v="740"/>
    <n v="1"/>
    <s v="Priya Chatterjee"/>
    <s v="Consumer"/>
    <x v="4"/>
    <s v="2025-01"/>
    <n v="6"/>
    <s v="No"/>
    <s v="No"/>
    <n v="2923.01"/>
  </r>
  <r>
    <n v="1759"/>
    <x v="300"/>
    <n v="597"/>
    <n v="2"/>
    <s v="Deepa Krishnan"/>
    <s v="SMB"/>
    <x v="2"/>
    <s v="2025-01"/>
    <n v="6"/>
    <s v="No"/>
    <s v="No"/>
    <n v="95.97"/>
  </r>
  <r>
    <n v="1760"/>
    <x v="300"/>
    <n v="712"/>
    <n v="1"/>
    <s v="Suresh Joshi"/>
    <s v="Consumer"/>
    <x v="4"/>
    <s v="2025-01"/>
    <n v="5"/>
    <s v="No"/>
    <s v="No"/>
    <n v="948.56999999999994"/>
  </r>
  <r>
    <n v="1761"/>
    <x v="300"/>
    <n v="565"/>
    <n v="1"/>
    <s v="Anika Das"/>
    <s v="SMB"/>
    <x v="4"/>
    <s v="2025-01"/>
    <n v="4"/>
    <s v="No"/>
    <s v="No"/>
    <n v="617.46"/>
  </r>
  <r>
    <n v="1762"/>
    <x v="300"/>
    <n v="55"/>
    <n v="4"/>
    <s v="Nisha Krishnan"/>
    <s v="Consumer"/>
    <x v="3"/>
    <s v="2025-01"/>
    <n v="5"/>
    <s v="No"/>
    <s v="No"/>
    <n v="95.97"/>
  </r>
  <r>
    <n v="1763"/>
    <x v="300"/>
    <n v="361"/>
    <n v="4"/>
    <s v="Reyansh Verma"/>
    <s v="Consumer"/>
    <x v="3"/>
    <s v="2025-01"/>
    <n v="4"/>
    <s v="No"/>
    <s v="No"/>
    <n v="2620.83"/>
  </r>
  <r>
    <n v="1764"/>
    <x v="300"/>
    <n v="353"/>
    <n v="1"/>
    <s v="Aadhya Joshi"/>
    <s v="Consumer"/>
    <x v="4"/>
    <s v="2025-01"/>
    <n v="3"/>
    <s v="No"/>
    <s v="No"/>
    <n v="390.4"/>
  </r>
  <r>
    <n v="1765"/>
    <x v="300"/>
    <n v="33"/>
    <n v="3"/>
    <s v="Ishaan Mehta"/>
    <s v="Consumer"/>
    <x v="0"/>
    <s v="2025-01"/>
    <n v="11"/>
    <s v="Yes"/>
    <s v="No"/>
    <n v="2955.17"/>
  </r>
  <r>
    <n v="1766"/>
    <x v="301"/>
    <n v="622"/>
    <n v="1"/>
    <s v="Ayaan Menon"/>
    <s v="Corporate"/>
    <x v="4"/>
    <s v="2025-01"/>
    <n v="-45685"/>
    <s v="No"/>
    <s v="Yes"/>
    <n v="1752.02"/>
  </r>
  <r>
    <n v="1767"/>
    <x v="301"/>
    <n v="710"/>
    <n v="5"/>
    <s v="Anika Menon"/>
    <s v="SMB"/>
    <x v="1"/>
    <s v="2025-01"/>
    <n v="2"/>
    <s v="No"/>
    <s v="No"/>
    <n v="829.93"/>
  </r>
  <r>
    <n v="1768"/>
    <x v="301"/>
    <n v="482"/>
    <n v="3"/>
    <s v="Ravi Bose"/>
    <s v="Consumer"/>
    <x v="0"/>
    <s v="2025-01"/>
    <n v="2"/>
    <s v="No"/>
    <s v="No"/>
    <n v="266.88"/>
  </r>
  <r>
    <n v="1769"/>
    <x v="301"/>
    <n v="641"/>
    <n v="3"/>
    <s v="Krishna Menon"/>
    <s v="Consumer"/>
    <x v="0"/>
    <s v="2025-01"/>
    <n v="2"/>
    <s v="No"/>
    <s v="No"/>
    <n v="6245.98"/>
  </r>
  <r>
    <n v="1770"/>
    <x v="301"/>
    <n v="275"/>
    <n v="1"/>
    <s v="Amit Nair"/>
    <s v="Consumer"/>
    <x v="4"/>
    <s v="2025-01"/>
    <n v="5"/>
    <s v="No"/>
    <s v="No"/>
    <n v="1245.58"/>
  </r>
  <r>
    <n v="1771"/>
    <x v="301"/>
    <n v="641"/>
    <n v="3"/>
    <s v="Krishna Menon"/>
    <s v="Consumer"/>
    <x v="0"/>
    <s v="2025-01"/>
    <n v="2"/>
    <s v="No"/>
    <s v="No"/>
    <n v="1919.1200000000001"/>
  </r>
  <r>
    <n v="1772"/>
    <x v="301"/>
    <n v="462"/>
    <n v="5"/>
    <s v="Ayaan Pillai"/>
    <s v="SMB"/>
    <x v="1"/>
    <s v="2025-01"/>
    <n v="2"/>
    <s v="No"/>
    <s v="No"/>
    <n v="1005.6199999999999"/>
  </r>
  <r>
    <n v="1773"/>
    <x v="301"/>
    <n v="40"/>
    <n v="4"/>
    <s v="Aditya Pillai"/>
    <s v="Consumer"/>
    <x v="3"/>
    <s v="2025-01"/>
    <n v="6"/>
    <s v="No"/>
    <s v="No"/>
    <n v="829.93"/>
  </r>
  <r>
    <n v="1774"/>
    <x v="301"/>
    <n v="641"/>
    <n v="3"/>
    <s v="Krishna Menon"/>
    <s v="Consumer"/>
    <x v="0"/>
    <s v="2025-01"/>
    <n v="6"/>
    <s v="No"/>
    <s v="No"/>
    <n v="3176.2000000000003"/>
  </r>
  <r>
    <n v="1775"/>
    <x v="302"/>
    <n v="493"/>
    <n v="5"/>
    <s v="Riya Patel"/>
    <s v="Consumer"/>
    <x v="1"/>
    <s v="2025-01"/>
    <n v="6"/>
    <s v="Yes"/>
    <s v="No"/>
    <n v="1816.13"/>
  </r>
  <r>
    <n v="1776"/>
    <x v="303"/>
    <n v="437"/>
    <n v="5"/>
    <s v="Neha Kapoor"/>
    <s v="Consumer"/>
    <x v="1"/>
    <s v="2025-01"/>
    <n v="8"/>
    <s v="Yes"/>
    <s v="No"/>
    <n v="1672.88"/>
  </r>
  <r>
    <n v="1777"/>
    <x v="303"/>
    <n v="259"/>
    <n v="5"/>
    <s v="Rahul Chatterjee"/>
    <s v="SMB"/>
    <x v="1"/>
    <s v="2025-01"/>
    <n v="5"/>
    <s v="No"/>
    <s v="No"/>
    <n v="617.46"/>
  </r>
  <r>
    <n v="1778"/>
    <x v="303"/>
    <n v="837"/>
    <n v="4"/>
    <s v="Divya Verma"/>
    <s v="Consumer"/>
    <x v="3"/>
    <s v="2025-01"/>
    <n v="-45687"/>
    <s v="No"/>
    <s v="Yes"/>
    <n v="540.32000000000005"/>
  </r>
  <r>
    <n v="1779"/>
    <x v="303"/>
    <n v="245"/>
    <n v="2"/>
    <s v="Aadhya Rao"/>
    <s v="SMB"/>
    <x v="2"/>
    <s v="2025-01"/>
    <n v="6"/>
    <s v="No"/>
    <s v="No"/>
    <n v="188.52"/>
  </r>
  <r>
    <n v="1780"/>
    <x v="303"/>
    <n v="472"/>
    <n v="3"/>
    <s v="Rahul Chatterjee"/>
    <s v="Consumer"/>
    <x v="0"/>
    <s v="2025-01"/>
    <n v="6"/>
    <s v="No"/>
    <s v="No"/>
    <n v="2490.89"/>
  </r>
  <r>
    <n v="1781"/>
    <x v="303"/>
    <n v="86"/>
    <n v="1"/>
    <s v="Vivaan Menon"/>
    <s v="Consumer"/>
    <x v="4"/>
    <s v="2025-01"/>
    <n v="2"/>
    <s v="No"/>
    <s v="No"/>
    <n v="5369.24"/>
  </r>
  <r>
    <n v="1782"/>
    <x v="303"/>
    <n v="126"/>
    <n v="3"/>
    <s v="Reyansh Gupta"/>
    <s v="Corporate"/>
    <x v="0"/>
    <s v="2025-01"/>
    <n v="6"/>
    <s v="Yes"/>
    <s v="No"/>
    <n v="1019.93"/>
  </r>
  <r>
    <n v="1783"/>
    <x v="303"/>
    <n v="189"/>
    <n v="4"/>
    <s v="Kiara Krishnan"/>
    <s v="SMB"/>
    <x v="3"/>
    <s v="2025-01"/>
    <n v="2"/>
    <s v="No"/>
    <s v="No"/>
    <n v="1672.88"/>
  </r>
  <r>
    <n v="1784"/>
    <x v="304"/>
    <n v="796"/>
    <n v="2"/>
    <s v="Aditya Mehta"/>
    <s v="Consumer"/>
    <x v="2"/>
    <s v="2025-01"/>
    <n v="3"/>
    <s v="No"/>
    <s v="No"/>
    <n v="1672.88"/>
  </r>
  <r>
    <n v="1785"/>
    <x v="304"/>
    <n v="242"/>
    <n v="4"/>
    <s v="Aadhya Bose"/>
    <s v="Consumer"/>
    <x v="3"/>
    <s v="2025-01"/>
    <n v="-45687"/>
    <s v="No"/>
    <s v="Yes"/>
    <n v="2276.2200000000003"/>
  </r>
  <r>
    <n v="1786"/>
    <x v="304"/>
    <n v="818"/>
    <n v="1"/>
    <s v="Pooja Pillai"/>
    <s v="SMB"/>
    <x v="4"/>
    <s v="2025-01"/>
    <n v="6"/>
    <s v="No"/>
    <s v="No"/>
    <n v="3820.27"/>
  </r>
  <r>
    <n v="1787"/>
    <x v="304"/>
    <n v="435"/>
    <n v="2"/>
    <s v="Aditya Rao"/>
    <s v="Consumer"/>
    <x v="2"/>
    <s v="2025-01"/>
    <n v="5"/>
    <s v="No"/>
    <s v="No"/>
    <n v="798.2"/>
  </r>
  <r>
    <n v="1788"/>
    <x v="304"/>
    <n v="435"/>
    <n v="2"/>
    <s v="Aditya Rao"/>
    <s v="Consumer"/>
    <x v="2"/>
    <s v="2025-01"/>
    <n v="4"/>
    <s v="No"/>
    <s v="No"/>
    <n v="145.43"/>
  </r>
  <r>
    <n v="1789"/>
    <x v="305"/>
    <n v="203"/>
    <n v="1"/>
    <s v="Amit Singh"/>
    <s v="Consumer"/>
    <x v="4"/>
    <s v="2025-01"/>
    <n v="5"/>
    <s v="No"/>
    <s v="No"/>
    <n v="154.55000000000001"/>
  </r>
  <r>
    <n v="1790"/>
    <x v="305"/>
    <n v="304"/>
    <n v="1"/>
    <s v="Pari Joshi"/>
    <s v="Consumer"/>
    <x v="4"/>
    <s v="2025-01"/>
    <n v="4"/>
    <s v="No"/>
    <s v="No"/>
    <n v="597.38"/>
  </r>
  <r>
    <n v="1791"/>
    <x v="305"/>
    <n v="234"/>
    <n v="3"/>
    <s v="Nisha Singh"/>
    <s v="Consumer"/>
    <x v="0"/>
    <s v="2025-01"/>
    <n v="-45688"/>
    <s v="No"/>
    <s v="Yes"/>
    <n v="4287.51"/>
  </r>
  <r>
    <n v="1792"/>
    <x v="305"/>
    <n v="626"/>
    <n v="5"/>
    <s v="Rohan Singh"/>
    <s v="SMB"/>
    <x v="1"/>
    <s v="2025-01"/>
    <n v="2"/>
    <s v="No"/>
    <s v="No"/>
    <n v="407.51"/>
  </r>
  <r>
    <n v="1793"/>
    <x v="306"/>
    <n v="292"/>
    <n v="4"/>
    <s v="Kavya Bose"/>
    <s v="Consumer"/>
    <x v="3"/>
    <s v="2025-02"/>
    <n v="3"/>
    <s v="No"/>
    <s v="No"/>
    <n v="1292.5900000000001"/>
  </r>
  <r>
    <n v="1794"/>
    <x v="306"/>
    <n v="853"/>
    <n v="4"/>
    <s v="Meera Verma"/>
    <s v="Consumer"/>
    <x v="3"/>
    <s v="2025-02"/>
    <n v="3"/>
    <s v="No"/>
    <s v="No"/>
    <n v="1672.88"/>
  </r>
  <r>
    <n v="1795"/>
    <x v="306"/>
    <n v="37"/>
    <n v="2"/>
    <s v="Ravi Nair"/>
    <s v="SMB"/>
    <x v="2"/>
    <s v="2025-02"/>
    <n v="3"/>
    <s v="No"/>
    <s v="No"/>
    <n v="2490.89"/>
  </r>
  <r>
    <n v="1796"/>
    <x v="306"/>
    <n v="5"/>
    <n v="4"/>
    <s v="Pari Gupta"/>
    <s v="Consumer"/>
    <x v="3"/>
    <s v="2025-02"/>
    <n v="2"/>
    <s v="No"/>
    <s v="No"/>
    <n v="723.95"/>
  </r>
  <r>
    <n v="1797"/>
    <x v="306"/>
    <n v="460"/>
    <n v="2"/>
    <s v="Vikram Mehta"/>
    <s v="Consumer"/>
    <x v="2"/>
    <s v="2025-02"/>
    <n v="2"/>
    <s v="No"/>
    <s v="No"/>
    <n v="359.95"/>
  </r>
  <r>
    <n v="1798"/>
    <x v="306"/>
    <n v="690"/>
    <n v="1"/>
    <s v="Pari Iyer"/>
    <s v="Consumer"/>
    <x v="4"/>
    <s v="2025-02"/>
    <n v="5"/>
    <s v="No"/>
    <s v="No"/>
    <n v="95.97"/>
  </r>
  <r>
    <n v="1799"/>
    <x v="307"/>
    <n v="114"/>
    <n v="1"/>
    <s v="Divya Shetty"/>
    <s v="Consumer"/>
    <x v="4"/>
    <s v="2025-02"/>
    <n v="2"/>
    <s v="No"/>
    <s v="No"/>
    <n v="2490.89"/>
  </r>
  <r>
    <n v="1800"/>
    <x v="308"/>
    <n v="523"/>
    <n v="2"/>
    <s v="Arjun Malhotra"/>
    <s v="Corporate"/>
    <x v="2"/>
    <s v="2025-02"/>
    <n v="-45691"/>
    <s v="No"/>
    <s v="Yes"/>
    <n v="2722.1200000000003"/>
  </r>
  <r>
    <n v="1801"/>
    <x v="308"/>
    <n v="794"/>
    <n v="3"/>
    <s v="Saanvi Shetty"/>
    <s v="Consumer"/>
    <x v="0"/>
    <s v="2025-02"/>
    <n v="2"/>
    <s v="No"/>
    <s v="No"/>
    <n v="3334.3"/>
  </r>
  <r>
    <n v="1802"/>
    <x v="308"/>
    <n v="637"/>
    <n v="1"/>
    <s v="Vihaan Nair"/>
    <s v="Corporate"/>
    <x v="4"/>
    <s v="2025-02"/>
    <n v="3"/>
    <s v="No"/>
    <s v="No"/>
    <n v="184.26"/>
  </r>
  <r>
    <n v="1803"/>
    <x v="308"/>
    <n v="842"/>
    <n v="4"/>
    <s v="Amit Krishnan"/>
    <s v="SMB"/>
    <x v="3"/>
    <s v="2025-02"/>
    <n v="3"/>
    <s v="No"/>
    <s v="No"/>
    <n v="891.31"/>
  </r>
  <r>
    <n v="1804"/>
    <x v="309"/>
    <n v="378"/>
    <n v="4"/>
    <s v="Rohan Shetty"/>
    <s v="Consumer"/>
    <x v="3"/>
    <s v="2025-02"/>
    <n v="9"/>
    <s v="Yes"/>
    <s v="No"/>
    <n v="2213.3200000000002"/>
  </r>
  <r>
    <n v="1805"/>
    <x v="309"/>
    <n v="369"/>
    <n v="3"/>
    <s v="Anika Das"/>
    <s v="SMB"/>
    <x v="0"/>
    <s v="2025-02"/>
    <n v="2"/>
    <s v="No"/>
    <s v="No"/>
    <n v="351.29"/>
  </r>
  <r>
    <n v="1806"/>
    <x v="309"/>
    <n v="118"/>
    <n v="4"/>
    <s v="Aarav Joshi"/>
    <s v="Consumer"/>
    <x v="3"/>
    <s v="2025-02"/>
    <n v="3"/>
    <s v="No"/>
    <s v="No"/>
    <n v="4624.46"/>
  </r>
  <r>
    <n v="1807"/>
    <x v="310"/>
    <n v="197"/>
    <n v="2"/>
    <s v="Riya Pillai"/>
    <s v="Consumer"/>
    <x v="2"/>
    <s v="2025-02"/>
    <n v="5"/>
    <s v="No"/>
    <s v="No"/>
    <n v="798.62"/>
  </r>
  <r>
    <n v="1808"/>
    <x v="310"/>
    <n v="799"/>
    <n v="1"/>
    <s v="Sai Bose"/>
    <s v="Consumer"/>
    <x v="4"/>
    <s v="2025-02"/>
    <n v="2"/>
    <s v="No"/>
    <s v="No"/>
    <n v="184.26"/>
  </r>
  <r>
    <n v="1809"/>
    <x v="310"/>
    <n v="580"/>
    <n v="5"/>
    <s v="Rohan Rao"/>
    <s v="Consumer"/>
    <x v="1"/>
    <s v="2025-02"/>
    <n v="2"/>
    <s v="No"/>
    <s v="No"/>
    <n v="1752.02"/>
  </r>
  <r>
    <n v="1810"/>
    <x v="310"/>
    <n v="692"/>
    <n v="3"/>
    <s v="Suresh Pillai"/>
    <s v="SMB"/>
    <x v="0"/>
    <s v="2025-02"/>
    <n v="2"/>
    <s v="No"/>
    <s v="No"/>
    <n v="2490.89"/>
  </r>
  <r>
    <n v="1811"/>
    <x v="310"/>
    <n v="175"/>
    <n v="1"/>
    <s v="Manoj Singh"/>
    <s v="Consumer"/>
    <x v="4"/>
    <s v="2025-02"/>
    <n v="2"/>
    <s v="No"/>
    <s v="No"/>
    <n v="1949.71"/>
  </r>
  <r>
    <n v="1812"/>
    <x v="310"/>
    <n v="251"/>
    <n v="1"/>
    <s v="Suresh Rao"/>
    <s v="Consumer"/>
    <x v="4"/>
    <s v="2025-02"/>
    <n v="5"/>
    <s v="No"/>
    <s v="No"/>
    <n v="3263.77"/>
  </r>
  <r>
    <n v="1813"/>
    <x v="310"/>
    <n v="56"/>
    <n v="2"/>
    <s v="Aadhya Bose"/>
    <s v="Consumer"/>
    <x v="2"/>
    <s v="2025-02"/>
    <n v="3"/>
    <s v="No"/>
    <s v="No"/>
    <n v="488.34"/>
  </r>
  <r>
    <n v="1814"/>
    <x v="310"/>
    <n v="438"/>
    <n v="5"/>
    <s v="Sneha Reddy"/>
    <s v="Consumer"/>
    <x v="1"/>
    <s v="2025-02"/>
    <n v="4"/>
    <s v="No"/>
    <s v="No"/>
    <n v="184.26"/>
  </r>
  <r>
    <n v="1815"/>
    <x v="310"/>
    <n v="153"/>
    <n v="2"/>
    <s v="Pooja Menon"/>
    <s v="Consumer"/>
    <x v="2"/>
    <s v="2025-02"/>
    <n v="6"/>
    <s v="No"/>
    <s v="No"/>
    <n v="552.17999999999995"/>
  </r>
  <r>
    <n v="1816"/>
    <x v="311"/>
    <n v="326"/>
    <n v="3"/>
    <s v="Krishna Iyer"/>
    <s v="Consumer"/>
    <x v="0"/>
    <s v="2025-02"/>
    <n v="4"/>
    <s v="No"/>
    <s v="No"/>
    <n v="736.43999999999994"/>
  </r>
  <r>
    <n v="1817"/>
    <x v="311"/>
    <n v="537"/>
    <n v="1"/>
    <s v="Kavya Krishnan"/>
    <s v="Consumer"/>
    <x v="4"/>
    <s v="2025-02"/>
    <n v="4"/>
    <s v="No"/>
    <s v="No"/>
    <n v="2490.89"/>
  </r>
  <r>
    <n v="1818"/>
    <x v="311"/>
    <n v="825"/>
    <n v="4"/>
    <s v="Riya Bose"/>
    <s v="Consumer"/>
    <x v="3"/>
    <s v="2025-02"/>
    <n v="5"/>
    <s v="No"/>
    <s v="No"/>
    <n v="4108.1499999999996"/>
  </r>
  <r>
    <n v="1819"/>
    <x v="312"/>
    <n v="809"/>
    <n v="5"/>
    <s v="Suresh Joshi"/>
    <s v="Consumer"/>
    <x v="1"/>
    <s v="2025-02"/>
    <n v="2"/>
    <s v="No"/>
    <s v="No"/>
    <n v="622.70000000000005"/>
  </r>
  <r>
    <n v="1820"/>
    <x v="312"/>
    <n v="580"/>
    <n v="5"/>
    <s v="Rohan Rao"/>
    <s v="Consumer"/>
    <x v="1"/>
    <s v="2025-02"/>
    <n v="4"/>
    <s v="No"/>
    <s v="No"/>
    <n v="1672.88"/>
  </r>
  <r>
    <n v="1821"/>
    <x v="312"/>
    <n v="26"/>
    <n v="1"/>
    <s v="Arun Rao"/>
    <s v="SMB"/>
    <x v="4"/>
    <s v="2025-02"/>
    <n v="3"/>
    <s v="No"/>
    <s v="No"/>
    <n v="947.82999999999993"/>
  </r>
  <r>
    <n v="1822"/>
    <x v="312"/>
    <n v="692"/>
    <n v="3"/>
    <s v="Suresh Pillai"/>
    <s v="SMB"/>
    <x v="0"/>
    <s v="2025-02"/>
    <n v="8"/>
    <s v="Yes"/>
    <s v="No"/>
    <n v="407.68"/>
  </r>
  <r>
    <n v="1823"/>
    <x v="312"/>
    <n v="446"/>
    <n v="1"/>
    <s v="Kavya Menon"/>
    <s v="Consumer"/>
    <x v="4"/>
    <s v="2025-02"/>
    <n v="6"/>
    <s v="No"/>
    <s v="No"/>
    <n v="2213.3200000000002"/>
  </r>
  <r>
    <n v="1824"/>
    <x v="312"/>
    <n v="308"/>
    <n v="1"/>
    <s v="Arjun Das"/>
    <s v="Consumer"/>
    <x v="4"/>
    <s v="2025-02"/>
    <n v="-45697"/>
    <s v="No"/>
    <s v="Yes"/>
    <n v="6187.82"/>
  </r>
  <r>
    <n v="1825"/>
    <x v="312"/>
    <n v="825"/>
    <n v="4"/>
    <s v="Riya Bose"/>
    <s v="Consumer"/>
    <x v="3"/>
    <s v="2025-02"/>
    <n v="6"/>
    <s v="No"/>
    <s v="No"/>
    <n v="175.69"/>
  </r>
  <r>
    <n v="1826"/>
    <x v="312"/>
    <n v="299"/>
    <n v="3"/>
    <s v="Nisha Bose"/>
    <s v="Consumer"/>
    <x v="0"/>
    <s v="2025-02"/>
    <n v="3"/>
    <s v="No"/>
    <s v="No"/>
    <n v="925.48"/>
  </r>
  <r>
    <n v="1827"/>
    <x v="313"/>
    <n v="734"/>
    <n v="4"/>
    <s v="Kavya Gupta"/>
    <s v="SMB"/>
    <x v="3"/>
    <s v="2025-02"/>
    <n v="6"/>
    <s v="No"/>
    <s v="No"/>
    <n v="540.32000000000005"/>
  </r>
  <r>
    <n v="1828"/>
    <x v="313"/>
    <n v="724"/>
    <n v="1"/>
    <s v="Reyansh Reddy"/>
    <s v="Consumer"/>
    <x v="4"/>
    <s v="2025-02"/>
    <n v="6"/>
    <s v="No"/>
    <s v="No"/>
    <n v="1672.88"/>
  </r>
  <r>
    <n v="1829"/>
    <x v="313"/>
    <n v="332"/>
    <n v="2"/>
    <s v="Anika Singh"/>
    <s v="Corporate"/>
    <x v="2"/>
    <s v="2025-02"/>
    <n v="3"/>
    <s v="No"/>
    <s v="No"/>
    <n v="2213.3200000000002"/>
  </r>
  <r>
    <n v="1830"/>
    <x v="313"/>
    <n v="523"/>
    <n v="2"/>
    <s v="Arjun Malhotra"/>
    <s v="Corporate"/>
    <x v="2"/>
    <s v="2025-02"/>
    <n v="5"/>
    <s v="No"/>
    <s v="No"/>
    <n v="3874.6299999999997"/>
  </r>
  <r>
    <n v="1831"/>
    <x v="313"/>
    <n v="623"/>
    <n v="3"/>
    <s v="Aarav Menon"/>
    <s v="Consumer"/>
    <x v="0"/>
    <s v="2025-02"/>
    <n v="2"/>
    <s v="No"/>
    <s v="No"/>
    <n v="3021.65"/>
  </r>
  <r>
    <n v="1832"/>
    <x v="313"/>
    <n v="274"/>
    <n v="3"/>
    <s v="Vikram Nair"/>
    <s v="SMB"/>
    <x v="0"/>
    <s v="2025-02"/>
    <n v="4"/>
    <s v="No"/>
    <s v="No"/>
    <n v="524.20000000000005"/>
  </r>
  <r>
    <n v="1833"/>
    <x v="314"/>
    <n v="320"/>
    <n v="1"/>
    <s v="Meera Rao"/>
    <s v="Consumer"/>
    <x v="4"/>
    <s v="2025-02"/>
    <n v="2"/>
    <s v="No"/>
    <s v="No"/>
    <n v="95.97"/>
  </r>
  <r>
    <n v="1834"/>
    <x v="314"/>
    <n v="644"/>
    <n v="4"/>
    <s v="Ishaan Reddy"/>
    <s v="Consumer"/>
    <x v="3"/>
    <s v="2025-02"/>
    <n v="2"/>
    <s v="No"/>
    <s v="No"/>
    <n v="705.26"/>
  </r>
  <r>
    <n v="1835"/>
    <x v="314"/>
    <n v="612"/>
    <n v="1"/>
    <s v="Deepa Menon"/>
    <s v="Consumer"/>
    <x v="4"/>
    <s v="2025-02"/>
    <n v="-45700"/>
    <s v="No"/>
    <s v="Yes"/>
    <n v="3113.59"/>
  </r>
  <r>
    <n v="1836"/>
    <x v="314"/>
    <n v="658"/>
    <n v="2"/>
    <s v="Vivaan Kapoor"/>
    <s v="Corporate"/>
    <x v="2"/>
    <s v="2025-02"/>
    <n v="4"/>
    <s v="No"/>
    <s v="No"/>
    <n v="1157.7800000000002"/>
  </r>
  <r>
    <n v="1837"/>
    <x v="314"/>
    <n v="326"/>
    <n v="3"/>
    <s v="Krishna Iyer"/>
    <s v="Consumer"/>
    <x v="0"/>
    <s v="2025-02"/>
    <n v="2"/>
    <s v="No"/>
    <s v="No"/>
    <n v="175.69"/>
  </r>
  <r>
    <n v="1838"/>
    <x v="314"/>
    <n v="214"/>
    <n v="1"/>
    <s v="Sanjay Menon"/>
    <s v="SMB"/>
    <x v="4"/>
    <s v="2025-02"/>
    <n v="-45700"/>
    <s v="No"/>
    <s v="Yes"/>
    <n v="508.8"/>
  </r>
  <r>
    <n v="1839"/>
    <x v="314"/>
    <n v="359"/>
    <n v="3"/>
    <s v="Priya Bose"/>
    <s v="Consumer"/>
    <x v="0"/>
    <s v="2025-02"/>
    <n v="-45698"/>
    <s v="No"/>
    <s v="Yes"/>
    <n v="2159.5299999999997"/>
  </r>
  <r>
    <n v="1840"/>
    <x v="315"/>
    <n v="882"/>
    <n v="5"/>
    <s v="Diya Singh"/>
    <s v="Consumer"/>
    <x v="1"/>
    <s v="2025-02"/>
    <n v="4"/>
    <s v="No"/>
    <s v="No"/>
    <n v="407.68"/>
  </r>
  <r>
    <n v="1841"/>
    <x v="315"/>
    <n v="505"/>
    <n v="4"/>
    <s v="Krishna Iyer"/>
    <s v="Consumer"/>
    <x v="3"/>
    <s v="2025-02"/>
    <n v="4"/>
    <s v="No"/>
    <s v="No"/>
    <n v="3085.98"/>
  </r>
  <r>
    <n v="1842"/>
    <x v="315"/>
    <n v="615"/>
    <n v="3"/>
    <s v="Aarav Patel"/>
    <s v="Consumer"/>
    <x v="0"/>
    <s v="2025-02"/>
    <n v="2"/>
    <s v="No"/>
    <s v="No"/>
    <n v="351.29"/>
  </r>
  <r>
    <n v="1843"/>
    <x v="315"/>
    <n v="245"/>
    <n v="2"/>
    <s v="Aadhya Rao"/>
    <s v="SMB"/>
    <x v="2"/>
    <s v="2025-02"/>
    <n v="6"/>
    <s v="No"/>
    <s v="No"/>
    <n v="2213.3200000000002"/>
  </r>
  <r>
    <n v="1844"/>
    <x v="315"/>
    <n v="718"/>
    <n v="4"/>
    <s v="Deepa Iyer"/>
    <s v="SMB"/>
    <x v="3"/>
    <s v="2025-02"/>
    <n v="4"/>
    <s v="No"/>
    <s v="No"/>
    <n v="617.46"/>
  </r>
  <r>
    <n v="1845"/>
    <x v="315"/>
    <n v="824"/>
    <n v="5"/>
    <s v="Arun Sharma"/>
    <s v="SMB"/>
    <x v="1"/>
    <s v="2025-02"/>
    <n v="6"/>
    <s v="No"/>
    <s v="No"/>
    <n v="184.26"/>
  </r>
  <r>
    <n v="1846"/>
    <x v="316"/>
    <n v="793"/>
    <n v="1"/>
    <s v="Ravi Reddy"/>
    <s v="Consumer"/>
    <x v="4"/>
    <s v="2025-02"/>
    <n v="6"/>
    <s v="No"/>
    <s v="No"/>
    <n v="2213.3200000000002"/>
  </r>
  <r>
    <n v="1847"/>
    <x v="316"/>
    <n v="303"/>
    <n v="5"/>
    <s v="Ishaan Rao"/>
    <s v="Consumer"/>
    <x v="1"/>
    <s v="2025-02"/>
    <n v="6"/>
    <s v="No"/>
    <s v="No"/>
    <n v="95.97"/>
  </r>
  <r>
    <n v="1848"/>
    <x v="316"/>
    <n v="195"/>
    <n v="4"/>
    <s v="Ravi Menon"/>
    <s v="Corporate"/>
    <x v="3"/>
    <s v="2025-02"/>
    <n v="6"/>
    <s v="No"/>
    <s v="No"/>
    <n v="3021.65"/>
  </r>
  <r>
    <n v="1849"/>
    <x v="316"/>
    <n v="540"/>
    <n v="4"/>
    <s v="Karthik Mehta"/>
    <s v="Consumer"/>
    <x v="3"/>
    <s v="2025-02"/>
    <n v="3"/>
    <s v="No"/>
    <s v="No"/>
    <n v="3197.34"/>
  </r>
  <r>
    <n v="1850"/>
    <x v="316"/>
    <n v="522"/>
    <n v="3"/>
    <s v="Manoj Gupta"/>
    <s v="Consumer"/>
    <x v="0"/>
    <s v="2025-02"/>
    <n v="3"/>
    <s v="No"/>
    <s v="No"/>
    <n v="798.2"/>
  </r>
  <r>
    <n v="1851"/>
    <x v="316"/>
    <n v="158"/>
    <n v="4"/>
    <s v="Karthik Mehta"/>
    <s v="SMB"/>
    <x v="3"/>
    <s v="2025-02"/>
    <n v="-45700"/>
    <s v="No"/>
    <s v="Yes"/>
    <n v="154.55000000000001"/>
  </r>
  <r>
    <n v="1852"/>
    <x v="317"/>
    <n v="12"/>
    <n v="1"/>
    <s v="Saanvi Rao"/>
    <s v="Consumer"/>
    <x v="4"/>
    <s v="2025-02"/>
    <n v="4"/>
    <s v="No"/>
    <s v="No"/>
    <n v="718.47"/>
  </r>
  <r>
    <n v="1853"/>
    <x v="317"/>
    <n v="823"/>
    <n v="1"/>
    <s v="Vivaan Reddy"/>
    <s v="Consumer"/>
    <x v="4"/>
    <s v="2025-02"/>
    <n v="2"/>
    <s v="No"/>
    <s v="No"/>
    <n v="617.46"/>
  </r>
  <r>
    <n v="1854"/>
    <x v="317"/>
    <n v="740"/>
    <n v="1"/>
    <s v="Priya Chatterjee"/>
    <s v="Consumer"/>
    <x v="4"/>
    <s v="2025-02"/>
    <n v="3"/>
    <s v="No"/>
    <s v="No"/>
    <n v="175.69"/>
  </r>
  <r>
    <n v="1855"/>
    <x v="318"/>
    <n v="375"/>
    <n v="4"/>
    <s v="Ishaan Gupta"/>
    <s v="Corporate"/>
    <x v="3"/>
    <s v="2025-02"/>
    <n v="11"/>
    <s v="Yes"/>
    <s v="No"/>
    <n v="798.2"/>
  </r>
  <r>
    <n v="1856"/>
    <x v="318"/>
    <n v="78"/>
    <n v="4"/>
    <s v="Vivaan Kapoor"/>
    <s v="Consumer"/>
    <x v="3"/>
    <s v="2025-02"/>
    <n v="5"/>
    <s v="No"/>
    <s v="No"/>
    <n v="829.93"/>
  </r>
  <r>
    <n v="1857"/>
    <x v="318"/>
    <n v="472"/>
    <n v="3"/>
    <s v="Rahul Chatterjee"/>
    <s v="Consumer"/>
    <x v="0"/>
    <s v="2025-02"/>
    <n v="4"/>
    <s v="No"/>
    <s v="No"/>
    <n v="1558.31"/>
  </r>
  <r>
    <n v="1858"/>
    <x v="318"/>
    <n v="384"/>
    <n v="2"/>
    <s v="Ravi Kapoor"/>
    <s v="Consumer"/>
    <x v="2"/>
    <s v="2025-02"/>
    <n v="-45703"/>
    <s v="No"/>
    <s v="Yes"/>
    <n v="1752.02"/>
  </r>
  <r>
    <n v="1859"/>
    <x v="318"/>
    <n v="591"/>
    <n v="3"/>
    <s v="Reyansh Reddy"/>
    <s v="Consumer"/>
    <x v="0"/>
    <s v="2025-02"/>
    <n v="6"/>
    <s v="No"/>
    <s v="No"/>
    <n v="175.69"/>
  </r>
  <r>
    <n v="1860"/>
    <x v="318"/>
    <n v="240"/>
    <n v="3"/>
    <s v="Ravi Verma"/>
    <s v="Corporate"/>
    <x v="0"/>
    <s v="2025-02"/>
    <n v="2"/>
    <s v="No"/>
    <s v="No"/>
    <n v="145.43"/>
  </r>
  <r>
    <n v="1861"/>
    <x v="319"/>
    <n v="286"/>
    <n v="4"/>
    <s v="Meera Menon"/>
    <s v="Consumer"/>
    <x v="3"/>
    <s v="2025-02"/>
    <n v="5"/>
    <s v="No"/>
    <s v="No"/>
    <n v="897.98"/>
  </r>
  <r>
    <n v="1862"/>
    <x v="319"/>
    <n v="582"/>
    <n v="2"/>
    <s v="Reyansh Chatterjee"/>
    <s v="Consumer"/>
    <x v="2"/>
    <s v="2025-02"/>
    <n v="5"/>
    <s v="No"/>
    <s v="No"/>
    <n v="1004.04"/>
  </r>
  <r>
    <n v="1863"/>
    <x v="319"/>
    <n v="657"/>
    <n v="4"/>
    <s v="Ananya Joshi"/>
    <s v="Consumer"/>
    <x v="3"/>
    <s v="2025-02"/>
    <n v="3"/>
    <s v="No"/>
    <s v="No"/>
    <n v="705.26"/>
  </r>
  <r>
    <n v="1864"/>
    <x v="319"/>
    <n v="197"/>
    <n v="2"/>
    <s v="Riya Pillai"/>
    <s v="Consumer"/>
    <x v="2"/>
    <s v="2025-02"/>
    <n v="2"/>
    <s v="No"/>
    <s v="No"/>
    <n v="772.88"/>
  </r>
  <r>
    <n v="1865"/>
    <x v="319"/>
    <n v="346"/>
    <n v="2"/>
    <s v="Riya Patel"/>
    <s v="Consumer"/>
    <x v="2"/>
    <s v="2025-02"/>
    <n v="4"/>
    <s v="No"/>
    <s v="No"/>
    <n v="5512.54"/>
  </r>
  <r>
    <n v="1866"/>
    <x v="319"/>
    <n v="693"/>
    <n v="5"/>
    <s v="Neha Reddy"/>
    <s v="SMB"/>
    <x v="1"/>
    <s v="2025-02"/>
    <n v="6"/>
    <s v="No"/>
    <s v="No"/>
    <n v="1389.56"/>
  </r>
  <r>
    <n v="1867"/>
    <x v="319"/>
    <n v="559"/>
    <n v="2"/>
    <s v="Myra Rao"/>
    <s v="Consumer"/>
    <x v="2"/>
    <s v="2025-02"/>
    <n v="6"/>
    <s v="No"/>
    <s v="No"/>
    <n v="2550.2200000000003"/>
  </r>
  <r>
    <n v="1868"/>
    <x v="319"/>
    <n v="134"/>
    <n v="3"/>
    <s v="Kavya Reddy"/>
    <s v="Consumer"/>
    <x v="0"/>
    <s v="2025-02"/>
    <n v="4"/>
    <s v="No"/>
    <s v="No"/>
    <n v="1296.42"/>
  </r>
  <r>
    <n v="1869"/>
    <x v="320"/>
    <n v="279"/>
    <n v="2"/>
    <s v="Karthik Pillai"/>
    <s v="Consumer"/>
    <x v="2"/>
    <s v="2025-02"/>
    <n v="5"/>
    <s v="No"/>
    <s v="No"/>
    <n v="2213.3200000000002"/>
  </r>
  <r>
    <n v="1870"/>
    <x v="320"/>
    <n v="614"/>
    <n v="2"/>
    <s v="Diya Reddy"/>
    <s v="Consumer"/>
    <x v="2"/>
    <s v="2025-02"/>
    <n v="4"/>
    <s v="No"/>
    <s v="No"/>
    <n v="772.88"/>
  </r>
  <r>
    <n v="1871"/>
    <x v="320"/>
    <n v="42"/>
    <n v="3"/>
    <s v="Karthik Singh"/>
    <s v="SMB"/>
    <x v="0"/>
    <s v="2025-02"/>
    <n v="6"/>
    <s v="No"/>
    <s v="No"/>
    <n v="760.11"/>
  </r>
  <r>
    <n v="1872"/>
    <x v="320"/>
    <n v="840"/>
    <n v="3"/>
    <s v="Neha Shetty"/>
    <s v="Corporate"/>
    <x v="0"/>
    <s v="2025-02"/>
    <n v="4"/>
    <s v="No"/>
    <s v="No"/>
    <n v="3541.36"/>
  </r>
  <r>
    <n v="1873"/>
    <x v="321"/>
    <n v="670"/>
    <n v="2"/>
    <s v="Neha Das"/>
    <s v="SMB"/>
    <x v="2"/>
    <s v="2025-02"/>
    <n v="6"/>
    <s v="No"/>
    <s v="No"/>
    <n v="688.26"/>
  </r>
  <r>
    <n v="1874"/>
    <x v="321"/>
    <n v="273"/>
    <n v="3"/>
    <s v="Anika Shetty"/>
    <s v="SMB"/>
    <x v="0"/>
    <s v="2025-02"/>
    <n v="3"/>
    <s v="No"/>
    <s v="No"/>
    <n v="524.20000000000005"/>
  </r>
  <r>
    <n v="1875"/>
    <x v="321"/>
    <n v="81"/>
    <n v="2"/>
    <s v="Deepa Nair"/>
    <s v="SMB"/>
    <x v="2"/>
    <s v="2025-02"/>
    <n v="6"/>
    <s v="No"/>
    <s v="No"/>
    <n v="312.64999999999998"/>
  </r>
  <r>
    <n v="1876"/>
    <x v="321"/>
    <n v="747"/>
    <n v="1"/>
    <s v="Krishna Patel"/>
    <s v="Corporate"/>
    <x v="4"/>
    <s v="2025-02"/>
    <n v="4"/>
    <s v="No"/>
    <s v="No"/>
    <n v="1949.71"/>
  </r>
  <r>
    <n v="1877"/>
    <x v="321"/>
    <n v="86"/>
    <n v="1"/>
    <s v="Vivaan Menon"/>
    <s v="Consumer"/>
    <x v="4"/>
    <s v="2025-02"/>
    <n v="3"/>
    <s v="No"/>
    <s v="No"/>
    <n v="1224.97"/>
  </r>
  <r>
    <n v="1878"/>
    <x v="322"/>
    <n v="540"/>
    <n v="4"/>
    <s v="Karthik Mehta"/>
    <s v="Consumer"/>
    <x v="3"/>
    <s v="2025-02"/>
    <n v="3"/>
    <s v="No"/>
    <s v="No"/>
    <n v="697.93000000000006"/>
  </r>
  <r>
    <n v="1879"/>
    <x v="322"/>
    <n v="718"/>
    <n v="4"/>
    <s v="Deepa Iyer"/>
    <s v="SMB"/>
    <x v="3"/>
    <s v="2025-02"/>
    <n v="9"/>
    <s v="Yes"/>
    <s v="No"/>
    <n v="2475.38"/>
  </r>
  <r>
    <n v="1880"/>
    <x v="322"/>
    <n v="53"/>
    <n v="4"/>
    <s v="Diya Shetty"/>
    <s v="Consumer"/>
    <x v="3"/>
    <s v="2025-02"/>
    <n v="-45706"/>
    <s v="No"/>
    <s v="Yes"/>
    <n v="3033.29"/>
  </r>
  <r>
    <n v="1881"/>
    <x v="322"/>
    <n v="762"/>
    <n v="2"/>
    <s v="Anika Mehta"/>
    <s v="SMB"/>
    <x v="2"/>
    <s v="2025-02"/>
    <n v="2"/>
    <s v="No"/>
    <s v="No"/>
    <n v="2389.0100000000002"/>
  </r>
  <r>
    <n v="1882"/>
    <x v="322"/>
    <n v="9"/>
    <n v="2"/>
    <s v="Aadhya Kapoor"/>
    <s v="SMB"/>
    <x v="2"/>
    <s v="2025-02"/>
    <n v="4"/>
    <s v="No"/>
    <s v="No"/>
    <n v="472.89"/>
  </r>
  <r>
    <n v="1883"/>
    <x v="323"/>
    <n v="878"/>
    <n v="2"/>
    <s v="Meera Sharma"/>
    <s v="Corporate"/>
    <x v="2"/>
    <s v="2025-02"/>
    <n v="4"/>
    <s v="No"/>
    <s v="No"/>
    <n v="760.11"/>
  </r>
  <r>
    <n v="1884"/>
    <x v="323"/>
    <n v="448"/>
    <n v="3"/>
    <s v="Lakshmi Shetty"/>
    <s v="SMB"/>
    <x v="0"/>
    <s v="2025-02"/>
    <n v="4"/>
    <s v="No"/>
    <s v="No"/>
    <n v="540.32000000000005"/>
  </r>
  <r>
    <n v="1885"/>
    <x v="323"/>
    <n v="543"/>
    <n v="2"/>
    <s v="Deepa Kapoor"/>
    <s v="Consumer"/>
    <x v="2"/>
    <s v="2025-02"/>
    <n v="2"/>
    <s v="No"/>
    <s v="No"/>
    <n v="2490.89"/>
  </r>
  <r>
    <n v="1886"/>
    <x v="323"/>
    <n v="780"/>
    <n v="3"/>
    <s v="Ananya Iyer"/>
    <s v="SMB"/>
    <x v="0"/>
    <s v="2025-02"/>
    <n v="2"/>
    <s v="No"/>
    <s v="No"/>
    <n v="798.2"/>
  </r>
  <r>
    <n v="1887"/>
    <x v="324"/>
    <n v="890"/>
    <n v="3"/>
    <s v="Ishaan Rao"/>
    <s v="Corporate"/>
    <x v="0"/>
    <s v="2025-02"/>
    <n v="-45708"/>
    <s v="No"/>
    <s v="Yes"/>
    <n v="2747.32"/>
  </r>
  <r>
    <n v="1888"/>
    <x v="324"/>
    <n v="151"/>
    <n v="2"/>
    <s v="Ayaan Chatterjee"/>
    <s v="SMB"/>
    <x v="2"/>
    <s v="2025-02"/>
    <n v="6"/>
    <s v="Yes"/>
    <s v="No"/>
    <n v="175.69"/>
  </r>
  <r>
    <n v="1889"/>
    <x v="324"/>
    <n v="66"/>
    <n v="5"/>
    <s v="Sanjay Malhotra"/>
    <s v="SMB"/>
    <x v="1"/>
    <s v="2025-02"/>
    <n v="-45710"/>
    <s v="No"/>
    <s v="Yes"/>
    <n v="2213.3200000000002"/>
  </r>
  <r>
    <n v="1890"/>
    <x v="324"/>
    <n v="806"/>
    <n v="4"/>
    <s v="Ayaan Kapoor"/>
    <s v="Consumer"/>
    <x v="3"/>
    <s v="2025-02"/>
    <n v="5"/>
    <s v="No"/>
    <s v="No"/>
    <n v="175.69"/>
  </r>
  <r>
    <n v="1891"/>
    <x v="325"/>
    <n v="226"/>
    <n v="3"/>
    <s v="Deepa Reddy"/>
    <s v="Corporate"/>
    <x v="0"/>
    <s v="2025-02"/>
    <n v="4"/>
    <s v="No"/>
    <s v="No"/>
    <n v="2213.3200000000002"/>
  </r>
  <r>
    <n v="1892"/>
    <x v="325"/>
    <n v="438"/>
    <n v="5"/>
    <s v="Sneha Reddy"/>
    <s v="Consumer"/>
    <x v="1"/>
    <s v="2025-02"/>
    <n v="5"/>
    <s v="No"/>
    <s v="No"/>
    <n v="4167.38"/>
  </r>
  <r>
    <n v="1893"/>
    <x v="325"/>
    <n v="718"/>
    <n v="4"/>
    <s v="Deepa Iyer"/>
    <s v="SMB"/>
    <x v="3"/>
    <s v="2025-02"/>
    <n v="9"/>
    <s v="Yes"/>
    <s v="No"/>
    <n v="847.33999999999992"/>
  </r>
  <r>
    <n v="1894"/>
    <x v="325"/>
    <n v="736"/>
    <n v="5"/>
    <s v="Ananya Iyer"/>
    <s v="Consumer"/>
    <x v="1"/>
    <s v="2025-02"/>
    <n v="-45709"/>
    <s v="No"/>
    <s v="Yes"/>
    <n v="175.69"/>
  </r>
  <r>
    <n v="1895"/>
    <x v="325"/>
    <n v="484"/>
    <n v="2"/>
    <s v="Lakshmi Menon"/>
    <s v="SMB"/>
    <x v="2"/>
    <s v="2025-02"/>
    <n v="3"/>
    <s v="No"/>
    <s v="No"/>
    <n v="1457.3400000000001"/>
  </r>
  <r>
    <n v="1896"/>
    <x v="325"/>
    <n v="891"/>
    <n v="1"/>
    <s v="Arun Mehta"/>
    <s v="Consumer"/>
    <x v="4"/>
    <s v="2025-02"/>
    <n v="2"/>
    <s v="No"/>
    <s v="No"/>
    <n v="1671.35"/>
  </r>
  <r>
    <n v="1897"/>
    <x v="326"/>
    <n v="852"/>
    <n v="3"/>
    <s v="Anika Nair"/>
    <s v="SMB"/>
    <x v="0"/>
    <s v="2025-02"/>
    <n v="3"/>
    <s v="No"/>
    <s v="No"/>
    <n v="4756.2"/>
  </r>
  <r>
    <n v="1898"/>
    <x v="326"/>
    <n v="198"/>
    <n v="5"/>
    <s v="Krishna Kapoor"/>
    <s v="Consumer"/>
    <x v="1"/>
    <s v="2025-02"/>
    <n v="4"/>
    <s v="No"/>
    <s v="No"/>
    <n v="474.98"/>
  </r>
  <r>
    <n v="1899"/>
    <x v="326"/>
    <n v="814"/>
    <n v="3"/>
    <s v="Lakshmi Joshi"/>
    <s v="Consumer"/>
    <x v="0"/>
    <s v="2025-02"/>
    <n v="5"/>
    <s v="No"/>
    <s v="No"/>
    <n v="183.63"/>
  </r>
  <r>
    <n v="1900"/>
    <x v="326"/>
    <n v="490"/>
    <n v="3"/>
    <s v="Navya Verma"/>
    <s v="SMB"/>
    <x v="0"/>
    <s v="2025-02"/>
    <n v="5"/>
    <s v="No"/>
    <s v="No"/>
    <n v="705.26"/>
  </r>
  <r>
    <n v="1901"/>
    <x v="326"/>
    <n v="166"/>
    <n v="3"/>
    <s v="Ravi Kapoor"/>
    <s v="Corporate"/>
    <x v="0"/>
    <s v="2025-02"/>
    <n v="9"/>
    <s v="Yes"/>
    <s v="No"/>
    <n v="3137.29"/>
  </r>
  <r>
    <n v="1902"/>
    <x v="326"/>
    <n v="350"/>
    <n v="5"/>
    <s v="Vikram Nair"/>
    <s v="Consumer"/>
    <x v="1"/>
    <s v="2025-02"/>
    <n v="6"/>
    <s v="No"/>
    <s v="No"/>
    <n v="3021.65"/>
  </r>
  <r>
    <n v="1903"/>
    <x v="326"/>
    <n v="285"/>
    <n v="4"/>
    <s v="Ravi Rao"/>
    <s v="SMB"/>
    <x v="3"/>
    <s v="2025-02"/>
    <n v="6"/>
    <s v="No"/>
    <s v="No"/>
    <n v="3174.7200000000003"/>
  </r>
  <r>
    <n v="1904"/>
    <x v="326"/>
    <n v="782"/>
    <n v="4"/>
    <s v="Krishna Krishnan"/>
    <s v="SMB"/>
    <x v="3"/>
    <s v="2025-02"/>
    <n v="3"/>
    <s v="No"/>
    <s v="No"/>
    <n v="2228.2200000000003"/>
  </r>
  <r>
    <n v="1905"/>
    <x v="327"/>
    <n v="813"/>
    <n v="5"/>
    <s v="Rohan Sharma"/>
    <s v="Corporate"/>
    <x v="1"/>
    <s v="2025-02"/>
    <n v="2"/>
    <s v="No"/>
    <s v="No"/>
    <n v="1224.97"/>
  </r>
  <r>
    <n v="1906"/>
    <x v="327"/>
    <n v="215"/>
    <n v="1"/>
    <s v="Divya Rao"/>
    <s v="Consumer"/>
    <x v="4"/>
    <s v="2025-02"/>
    <n v="6"/>
    <s v="No"/>
    <s v="No"/>
    <n v="145.43"/>
  </r>
  <r>
    <n v="1907"/>
    <x v="327"/>
    <n v="307"/>
    <n v="1"/>
    <s v="Neha Das"/>
    <s v="Consumer"/>
    <x v="4"/>
    <s v="2025-02"/>
    <n v="5"/>
    <s v="No"/>
    <s v="No"/>
    <n v="1008.73"/>
  </r>
  <r>
    <n v="1908"/>
    <x v="327"/>
    <n v="25"/>
    <n v="5"/>
    <s v="Meera Rao"/>
    <s v="Corporate"/>
    <x v="1"/>
    <s v="2025-02"/>
    <n v="4"/>
    <s v="No"/>
    <s v="No"/>
    <n v="948.56999999999994"/>
  </r>
  <r>
    <n v="1909"/>
    <x v="327"/>
    <n v="28"/>
    <n v="3"/>
    <s v="Navya Rao"/>
    <s v="Corporate"/>
    <x v="0"/>
    <s v="2025-02"/>
    <n v="2"/>
    <s v="No"/>
    <s v="No"/>
    <n v="407.51"/>
  </r>
  <r>
    <n v="1910"/>
    <x v="327"/>
    <n v="254"/>
    <n v="3"/>
    <s v="Divya Iyer"/>
    <s v="Consumer"/>
    <x v="0"/>
    <s v="2025-02"/>
    <n v="2"/>
    <s v="No"/>
    <s v="No"/>
    <n v="677.7"/>
  </r>
  <r>
    <n v="1911"/>
    <x v="328"/>
    <n v="109"/>
    <n v="5"/>
    <s v="Vikram Das"/>
    <s v="Consumer"/>
    <x v="1"/>
    <s v="2025-02"/>
    <n v="2"/>
    <s v="No"/>
    <s v="No"/>
    <n v="705.26"/>
  </r>
  <r>
    <n v="1912"/>
    <x v="328"/>
    <n v="787"/>
    <n v="1"/>
    <s v="Meera Shetty"/>
    <s v="Consumer"/>
    <x v="4"/>
    <s v="2025-02"/>
    <n v="2"/>
    <s v="No"/>
    <s v="No"/>
    <n v="2432.0300000000002"/>
  </r>
  <r>
    <n v="1913"/>
    <x v="328"/>
    <n v="890"/>
    <n v="3"/>
    <s v="Ishaan Rao"/>
    <s v="Corporate"/>
    <x v="0"/>
    <s v="2025-02"/>
    <n v="5"/>
    <s v="No"/>
    <s v="No"/>
    <n v="2213.3200000000002"/>
  </r>
  <r>
    <n v="1914"/>
    <x v="328"/>
    <n v="261"/>
    <n v="3"/>
    <s v="Kavya Iyer"/>
    <s v="Consumer"/>
    <x v="0"/>
    <s v="2025-02"/>
    <n v="5"/>
    <s v="No"/>
    <s v="No"/>
    <n v="175.69"/>
  </r>
  <r>
    <n v="1915"/>
    <x v="328"/>
    <n v="56"/>
    <n v="2"/>
    <s v="Aadhya Bose"/>
    <s v="Consumer"/>
    <x v="2"/>
    <s v="2025-02"/>
    <n v="4"/>
    <s v="No"/>
    <s v="No"/>
    <n v="3108.35"/>
  </r>
  <r>
    <n v="1916"/>
    <x v="329"/>
    <n v="199"/>
    <n v="1"/>
    <s v="Vikram Nair"/>
    <s v="SMB"/>
    <x v="4"/>
    <s v="2025-02"/>
    <n v="12"/>
    <s v="Yes"/>
    <s v="No"/>
    <n v="3233.25"/>
  </r>
  <r>
    <n v="1917"/>
    <x v="329"/>
    <n v="608"/>
    <n v="1"/>
    <s v="Suresh Malhotra"/>
    <s v="Corporate"/>
    <x v="4"/>
    <s v="2025-02"/>
    <n v="2"/>
    <s v="No"/>
    <s v="No"/>
    <n v="2378.1400000000003"/>
  </r>
  <r>
    <n v="1918"/>
    <x v="329"/>
    <n v="283"/>
    <n v="2"/>
    <s v="Diya Shetty"/>
    <s v="SMB"/>
    <x v="2"/>
    <s v="2025-02"/>
    <n v="-45713"/>
    <s v="No"/>
    <s v="Yes"/>
    <n v="1927.71"/>
  </r>
  <r>
    <n v="1919"/>
    <x v="329"/>
    <n v="581"/>
    <n v="1"/>
    <s v="Lakshmi Pillai"/>
    <s v="SMB"/>
    <x v="4"/>
    <s v="2025-02"/>
    <n v="4"/>
    <s v="No"/>
    <s v="No"/>
    <n v="2940.8300000000004"/>
  </r>
  <r>
    <n v="1920"/>
    <x v="329"/>
    <n v="292"/>
    <n v="4"/>
    <s v="Kavya Bose"/>
    <s v="Consumer"/>
    <x v="3"/>
    <s v="2025-02"/>
    <n v="-45714"/>
    <s v="No"/>
    <s v="Yes"/>
    <n v="299.29000000000002"/>
  </r>
  <r>
    <n v="1921"/>
    <x v="329"/>
    <n v="299"/>
    <n v="3"/>
    <s v="Nisha Bose"/>
    <s v="Consumer"/>
    <x v="0"/>
    <s v="2025-02"/>
    <n v="5"/>
    <s v="No"/>
    <s v="No"/>
    <n v="6285.42"/>
  </r>
  <r>
    <n v="1922"/>
    <x v="330"/>
    <n v="221"/>
    <n v="5"/>
    <s v="Reyansh Reddy"/>
    <s v="SMB"/>
    <x v="1"/>
    <s v="2025-02"/>
    <n v="-45714"/>
    <s v="No"/>
    <s v="Yes"/>
    <n v="3703.86"/>
  </r>
  <r>
    <n v="1923"/>
    <x v="330"/>
    <n v="771"/>
    <n v="2"/>
    <s v="Rahul Krishnan"/>
    <s v="Corporate"/>
    <x v="2"/>
    <s v="2025-02"/>
    <n v="-45715"/>
    <s v="No"/>
    <s v="Yes"/>
    <n v="4696.26"/>
  </r>
  <r>
    <n v="1924"/>
    <x v="330"/>
    <n v="268"/>
    <n v="1"/>
    <s v="Sai Bose"/>
    <s v="Corporate"/>
    <x v="4"/>
    <s v="2025-02"/>
    <n v="4"/>
    <s v="No"/>
    <s v="No"/>
    <n v="2432.0300000000002"/>
  </r>
  <r>
    <n v="1925"/>
    <x v="330"/>
    <n v="61"/>
    <n v="2"/>
    <s v="Neha Pillai"/>
    <s v="Consumer"/>
    <x v="2"/>
    <s v="2025-02"/>
    <n v="-45715"/>
    <s v="No"/>
    <s v="Yes"/>
    <n v="4704.21"/>
  </r>
  <r>
    <n v="1926"/>
    <x v="330"/>
    <n v="607"/>
    <n v="5"/>
    <s v="Vihaan Kapoor"/>
    <s v="Consumer"/>
    <x v="1"/>
    <s v="2025-02"/>
    <n v="6"/>
    <s v="No"/>
    <s v="No"/>
    <n v="3274.66"/>
  </r>
  <r>
    <n v="1927"/>
    <x v="330"/>
    <n v="595"/>
    <n v="1"/>
    <s v="Ravi Chatterjee"/>
    <s v="SMB"/>
    <x v="4"/>
    <s v="2025-02"/>
    <n v="4"/>
    <s v="No"/>
    <s v="No"/>
    <n v="5151.5300000000007"/>
  </r>
  <r>
    <n v="1928"/>
    <x v="331"/>
    <n v="249"/>
    <n v="4"/>
    <s v="Amit Verma"/>
    <s v="Consumer"/>
    <x v="3"/>
    <s v="2025-02"/>
    <n v="5"/>
    <s v="No"/>
    <s v="No"/>
    <n v="2213.3200000000002"/>
  </r>
  <r>
    <n v="1929"/>
    <x v="331"/>
    <n v="806"/>
    <n v="4"/>
    <s v="Ayaan Kapoor"/>
    <s v="Consumer"/>
    <x v="3"/>
    <s v="2025-02"/>
    <n v="5"/>
    <s v="No"/>
    <s v="No"/>
    <n v="2383.71"/>
  </r>
  <r>
    <n v="1930"/>
    <x v="331"/>
    <n v="39"/>
    <n v="1"/>
    <s v="Pari Singh"/>
    <s v="Consumer"/>
    <x v="4"/>
    <s v="2025-02"/>
    <n v="2"/>
    <s v="No"/>
    <s v="No"/>
    <n v="183.63"/>
  </r>
  <r>
    <n v="1931"/>
    <x v="331"/>
    <n v="883"/>
    <n v="4"/>
    <s v="Anika Malhotra"/>
    <s v="Consumer"/>
    <x v="3"/>
    <s v="2025-02"/>
    <n v="6"/>
    <s v="No"/>
    <s v="No"/>
    <n v="80.47"/>
  </r>
  <r>
    <n v="1932"/>
    <x v="331"/>
    <n v="469"/>
    <n v="3"/>
    <s v="Suresh Rao"/>
    <s v="Consumer"/>
    <x v="0"/>
    <s v="2025-02"/>
    <n v="5"/>
    <s v="No"/>
    <s v="No"/>
    <n v="519.71"/>
  </r>
  <r>
    <n v="1933"/>
    <x v="331"/>
    <n v="61"/>
    <n v="2"/>
    <s v="Neha Pillai"/>
    <s v="Consumer"/>
    <x v="2"/>
    <s v="2025-02"/>
    <n v="4"/>
    <s v="No"/>
    <s v="No"/>
    <n v="3021.65"/>
  </r>
  <r>
    <n v="1934"/>
    <x v="332"/>
    <n v="275"/>
    <n v="1"/>
    <s v="Amit Nair"/>
    <s v="Consumer"/>
    <x v="4"/>
    <s v="2025-02"/>
    <n v="12"/>
    <s v="Yes"/>
    <s v="No"/>
    <n v="1480.4499999999998"/>
  </r>
  <r>
    <n v="1935"/>
    <x v="332"/>
    <n v="605"/>
    <n v="1"/>
    <s v="Diya Pillai"/>
    <s v="SMB"/>
    <x v="4"/>
    <s v="2025-02"/>
    <n v="-45717"/>
    <s v="No"/>
    <s v="Yes"/>
    <n v="2419.0700000000002"/>
  </r>
  <r>
    <n v="1936"/>
    <x v="332"/>
    <n v="820"/>
    <n v="4"/>
    <s v="Sanjay Menon"/>
    <s v="Consumer"/>
    <x v="3"/>
    <s v="2025-02"/>
    <n v="2"/>
    <s v="No"/>
    <s v="No"/>
    <n v="175.69"/>
  </r>
  <r>
    <n v="1937"/>
    <x v="332"/>
    <n v="499"/>
    <n v="4"/>
    <s v="Myra Das"/>
    <s v="Consumer"/>
    <x v="3"/>
    <s v="2025-02"/>
    <n v="4"/>
    <s v="No"/>
    <s v="No"/>
    <n v="1672.88"/>
  </r>
  <r>
    <n v="1938"/>
    <x v="332"/>
    <n v="771"/>
    <n v="2"/>
    <s v="Rahul Krishnan"/>
    <s v="Corporate"/>
    <x v="2"/>
    <s v="2025-02"/>
    <n v="6"/>
    <s v="No"/>
    <s v="No"/>
    <n v="2389.0100000000002"/>
  </r>
  <r>
    <n v="1939"/>
    <x v="332"/>
    <n v="566"/>
    <n v="5"/>
    <s v="Ayaan Menon"/>
    <s v="Consumer"/>
    <x v="1"/>
    <s v="2025-02"/>
    <n v="6"/>
    <s v="No"/>
    <s v="No"/>
    <n v="3419.53"/>
  </r>
  <r>
    <n v="1940"/>
    <x v="333"/>
    <n v="236"/>
    <n v="1"/>
    <s v="Lakshmi Kapoor"/>
    <s v="Consumer"/>
    <x v="4"/>
    <s v="2025-03"/>
    <n v="4"/>
    <s v="No"/>
    <s v="No"/>
    <n v="3131.71"/>
  </r>
  <r>
    <n v="1941"/>
    <x v="333"/>
    <n v="13"/>
    <n v="1"/>
    <s v="Meera Verma"/>
    <s v="Corporate"/>
    <x v="4"/>
    <s v="2025-03"/>
    <n v="4"/>
    <s v="No"/>
    <s v="No"/>
    <n v="2129.88"/>
  </r>
  <r>
    <n v="1942"/>
    <x v="333"/>
    <n v="534"/>
    <n v="1"/>
    <s v="Reyansh Rao"/>
    <s v="Consumer"/>
    <x v="4"/>
    <s v="2025-03"/>
    <n v="4"/>
    <s v="No"/>
    <s v="No"/>
    <n v="715.12"/>
  </r>
  <r>
    <n v="1943"/>
    <x v="333"/>
    <n v="435"/>
    <n v="2"/>
    <s v="Aditya Rao"/>
    <s v="Consumer"/>
    <x v="2"/>
    <s v="2025-03"/>
    <n v="3"/>
    <s v="No"/>
    <s v="No"/>
    <n v="407.51"/>
  </r>
  <r>
    <n v="1944"/>
    <x v="333"/>
    <n v="410"/>
    <n v="4"/>
    <s v="Rahul Nair"/>
    <s v="SMB"/>
    <x v="3"/>
    <s v="2025-03"/>
    <n v="5"/>
    <s v="No"/>
    <s v="No"/>
    <n v="2490.89"/>
  </r>
  <r>
    <n v="1945"/>
    <x v="334"/>
    <n v="59"/>
    <n v="4"/>
    <s v="Ishaan Sharma"/>
    <s v="Consumer"/>
    <x v="3"/>
    <s v="2025-03"/>
    <n v="4"/>
    <s v="No"/>
    <s v="No"/>
    <n v="880.95"/>
  </r>
  <r>
    <n v="1946"/>
    <x v="334"/>
    <n v="550"/>
    <n v="3"/>
    <s v="Pari Rao"/>
    <s v="Consumer"/>
    <x v="0"/>
    <s v="2025-03"/>
    <n v="6"/>
    <s v="Yes"/>
    <s v="No"/>
    <n v="1019.93"/>
  </r>
  <r>
    <n v="1947"/>
    <x v="334"/>
    <n v="826"/>
    <n v="4"/>
    <s v="Priya Verma"/>
    <s v="SMB"/>
    <x v="3"/>
    <s v="2025-03"/>
    <n v="2"/>
    <s v="No"/>
    <s v="No"/>
    <n v="3021.65"/>
  </r>
  <r>
    <n v="1948"/>
    <x v="334"/>
    <n v="602"/>
    <n v="5"/>
    <s v="Neha Reddy"/>
    <s v="Consumer"/>
    <x v="1"/>
    <s v="2025-03"/>
    <n v="5"/>
    <s v="No"/>
    <s v="No"/>
    <n v="986.72"/>
  </r>
  <r>
    <n v="1949"/>
    <x v="334"/>
    <n v="89"/>
    <n v="1"/>
    <s v="Nisha Shetty"/>
    <s v="SMB"/>
    <x v="4"/>
    <s v="2025-03"/>
    <n v="4"/>
    <s v="No"/>
    <s v="No"/>
    <n v="1795.03"/>
  </r>
  <r>
    <n v="1950"/>
    <x v="334"/>
    <n v="435"/>
    <n v="2"/>
    <s v="Aditya Rao"/>
    <s v="Consumer"/>
    <x v="2"/>
    <s v="2025-03"/>
    <n v="4"/>
    <s v="No"/>
    <s v="No"/>
    <n v="3117.62"/>
  </r>
  <r>
    <n v="1951"/>
    <x v="334"/>
    <n v="718"/>
    <n v="4"/>
    <s v="Deepa Iyer"/>
    <s v="SMB"/>
    <x v="3"/>
    <s v="2025-03"/>
    <n v="2"/>
    <s v="No"/>
    <s v="No"/>
    <n v="798.2"/>
  </r>
  <r>
    <n v="1952"/>
    <x v="334"/>
    <n v="771"/>
    <n v="2"/>
    <s v="Rahul Krishnan"/>
    <s v="Corporate"/>
    <x v="2"/>
    <s v="2025-03"/>
    <n v="2"/>
    <s v="No"/>
    <s v="No"/>
    <n v="617.46"/>
  </r>
  <r>
    <n v="1953"/>
    <x v="335"/>
    <n v="253"/>
    <n v="5"/>
    <s v="Deepa Reddy"/>
    <s v="Consumer"/>
    <x v="1"/>
    <s v="2025-03"/>
    <n v="4"/>
    <s v="No"/>
    <s v="No"/>
    <n v="3573.83"/>
  </r>
  <r>
    <n v="1954"/>
    <x v="335"/>
    <n v="420"/>
    <n v="3"/>
    <s v="Riya Reddy"/>
    <s v="Corporate"/>
    <x v="0"/>
    <s v="2025-03"/>
    <n v="6"/>
    <s v="No"/>
    <s v="No"/>
    <n v="490.48"/>
  </r>
  <r>
    <n v="1955"/>
    <x v="336"/>
    <n v="590"/>
    <n v="4"/>
    <s v="Krishna Pillai"/>
    <s v="Consumer"/>
    <x v="3"/>
    <s v="2025-03"/>
    <n v="5"/>
    <s v="No"/>
    <s v="No"/>
    <n v="786.59"/>
  </r>
  <r>
    <n v="1956"/>
    <x v="336"/>
    <n v="227"/>
    <n v="5"/>
    <s v="Arun Verma"/>
    <s v="Consumer"/>
    <x v="1"/>
    <s v="2025-03"/>
    <n v="5"/>
    <s v="No"/>
    <s v="No"/>
    <n v="1976.3600000000001"/>
  </r>
  <r>
    <n v="1957"/>
    <x v="336"/>
    <n v="52"/>
    <n v="4"/>
    <s v="Krishna Gupta"/>
    <s v="Consumer"/>
    <x v="3"/>
    <s v="2025-03"/>
    <n v="4"/>
    <s v="No"/>
    <s v="No"/>
    <n v="3173.01"/>
  </r>
  <r>
    <n v="1958"/>
    <x v="337"/>
    <n v="756"/>
    <n v="1"/>
    <s v="Amit Krishnan"/>
    <s v="Corporate"/>
    <x v="4"/>
    <s v="2025-03"/>
    <n v="2"/>
    <s v="No"/>
    <s v="No"/>
    <n v="2096.9700000000003"/>
  </r>
  <r>
    <n v="1959"/>
    <x v="337"/>
    <n v="244"/>
    <n v="1"/>
    <s v="Myra Kapoor"/>
    <s v="SMB"/>
    <x v="4"/>
    <s v="2025-03"/>
    <n v="-45722"/>
    <s v="No"/>
    <s v="Yes"/>
    <n v="540.32000000000005"/>
  </r>
  <r>
    <n v="1960"/>
    <x v="337"/>
    <n v="414"/>
    <n v="1"/>
    <s v="Sanjay Krishnan"/>
    <s v="Consumer"/>
    <x v="4"/>
    <s v="2025-03"/>
    <n v="12"/>
    <s v="Yes"/>
    <s v="No"/>
    <n v="4324.57"/>
  </r>
  <r>
    <n v="1961"/>
    <x v="337"/>
    <n v="527"/>
    <n v="5"/>
    <s v="Aditya Das"/>
    <s v="Corporate"/>
    <x v="1"/>
    <s v="2025-03"/>
    <n v="6"/>
    <s v="No"/>
    <s v="No"/>
    <n v="1317.91"/>
  </r>
  <r>
    <n v="1962"/>
    <x v="337"/>
    <n v="9"/>
    <n v="2"/>
    <s v="Aadhya Kapoor"/>
    <s v="SMB"/>
    <x v="2"/>
    <s v="2025-03"/>
    <n v="4"/>
    <s v="No"/>
    <s v="No"/>
    <n v="1386.9399999999998"/>
  </r>
  <r>
    <n v="1963"/>
    <x v="338"/>
    <n v="884"/>
    <n v="1"/>
    <s v="Rohan Sharma"/>
    <s v="Consumer"/>
    <x v="4"/>
    <s v="2025-03"/>
    <n v="2"/>
    <s v="No"/>
    <s v="No"/>
    <n v="772.88"/>
  </r>
  <r>
    <n v="1964"/>
    <x v="338"/>
    <n v="178"/>
    <n v="2"/>
    <s v="Anika Chatterjee"/>
    <s v="SMB"/>
    <x v="2"/>
    <s v="2025-03"/>
    <n v="6"/>
    <s v="No"/>
    <s v="No"/>
    <n v="2213.3200000000002"/>
  </r>
  <r>
    <n v="1965"/>
    <x v="339"/>
    <n v="661"/>
    <n v="5"/>
    <s v="Kiara Pillai"/>
    <s v="Consumer"/>
    <x v="1"/>
    <s v="2025-03"/>
    <n v="4"/>
    <s v="No"/>
    <s v="No"/>
    <n v="705.26"/>
  </r>
  <r>
    <n v="1966"/>
    <x v="339"/>
    <n v="778"/>
    <n v="3"/>
    <s v="Pari Menon"/>
    <s v="Corporate"/>
    <x v="0"/>
    <s v="2025-03"/>
    <n v="6"/>
    <s v="No"/>
    <s v="No"/>
    <n v="705.26"/>
  </r>
  <r>
    <n v="1967"/>
    <x v="339"/>
    <n v="114"/>
    <n v="1"/>
    <s v="Divya Shetty"/>
    <s v="Consumer"/>
    <x v="4"/>
    <s v="2025-03"/>
    <n v="2"/>
    <s v="No"/>
    <s v="No"/>
    <n v="1071.8899999999999"/>
  </r>
  <r>
    <n v="1968"/>
    <x v="339"/>
    <n v="602"/>
    <n v="5"/>
    <s v="Neha Reddy"/>
    <s v="Consumer"/>
    <x v="1"/>
    <s v="2025-03"/>
    <n v="5"/>
    <s v="No"/>
    <s v="No"/>
    <n v="1484.94"/>
  </r>
  <r>
    <n v="1969"/>
    <x v="340"/>
    <n v="367"/>
    <n v="4"/>
    <s v="Kiara Pillai"/>
    <s v="Consumer"/>
    <x v="3"/>
    <s v="2025-03"/>
    <n v="3"/>
    <s v="No"/>
    <s v="No"/>
    <n v="80.47"/>
  </r>
  <r>
    <n v="1970"/>
    <x v="340"/>
    <n v="249"/>
    <n v="4"/>
    <s v="Amit Verma"/>
    <s v="Consumer"/>
    <x v="3"/>
    <s v="2025-03"/>
    <n v="3"/>
    <s v="No"/>
    <s v="No"/>
    <n v="2490.89"/>
  </r>
  <r>
    <n v="1971"/>
    <x v="340"/>
    <n v="309"/>
    <n v="3"/>
    <s v="Vikram Krishnan"/>
    <s v="Consumer"/>
    <x v="0"/>
    <s v="2025-03"/>
    <n v="3"/>
    <s v="No"/>
    <s v="No"/>
    <n v="777.04"/>
  </r>
  <r>
    <n v="1972"/>
    <x v="340"/>
    <n v="555"/>
    <n v="4"/>
    <s v="Vihaan Das"/>
    <s v="SMB"/>
    <x v="3"/>
    <s v="2025-03"/>
    <n v="-45726"/>
    <s v="No"/>
    <s v="Yes"/>
    <n v="3021.65"/>
  </r>
  <r>
    <n v="1973"/>
    <x v="340"/>
    <n v="666"/>
    <n v="1"/>
    <s v="Vivaan Krishnan"/>
    <s v="Consumer"/>
    <x v="4"/>
    <s v="2025-03"/>
    <n v="2"/>
    <s v="No"/>
    <s v="No"/>
    <n v="741.85"/>
  </r>
  <r>
    <n v="1974"/>
    <x v="340"/>
    <n v="849"/>
    <n v="4"/>
    <s v="Meera Rao"/>
    <s v="SMB"/>
    <x v="3"/>
    <s v="2025-03"/>
    <n v="3"/>
    <s v="No"/>
    <s v="No"/>
    <n v="617.46"/>
  </r>
  <r>
    <n v="1975"/>
    <x v="340"/>
    <n v="252"/>
    <n v="3"/>
    <s v="Ananya Shetty"/>
    <s v="Consumer"/>
    <x v="0"/>
    <s v="2025-03"/>
    <n v="-45726"/>
    <s v="No"/>
    <s v="Yes"/>
    <n v="617.46"/>
  </r>
  <r>
    <n v="1976"/>
    <x v="341"/>
    <n v="555"/>
    <n v="4"/>
    <s v="Vihaan Das"/>
    <s v="SMB"/>
    <x v="3"/>
    <s v="2025-03"/>
    <n v="2"/>
    <s v="No"/>
    <s v="No"/>
    <n v="324.72000000000003"/>
  </r>
  <r>
    <n v="1977"/>
    <x v="341"/>
    <n v="461"/>
    <n v="2"/>
    <s v="Riya Sharma"/>
    <s v="Consumer"/>
    <x v="2"/>
    <s v="2025-03"/>
    <n v="3"/>
    <s v="No"/>
    <s v="No"/>
    <n v="519.71"/>
  </r>
  <r>
    <n v="1978"/>
    <x v="341"/>
    <n v="166"/>
    <n v="3"/>
    <s v="Ravi Kapoor"/>
    <s v="Corporate"/>
    <x v="0"/>
    <s v="2025-03"/>
    <n v="3"/>
    <s v="No"/>
    <s v="No"/>
    <n v="1149.49"/>
  </r>
  <r>
    <n v="1979"/>
    <x v="341"/>
    <n v="317"/>
    <n v="2"/>
    <s v="Kavya Kapoor"/>
    <s v="Consumer"/>
    <x v="2"/>
    <s v="2025-03"/>
    <n v="3"/>
    <s v="No"/>
    <s v="No"/>
    <n v="5141.2999999999993"/>
  </r>
  <r>
    <n v="1980"/>
    <x v="342"/>
    <n v="99"/>
    <n v="5"/>
    <s v="Manoj Malhotra"/>
    <s v="SMB"/>
    <x v="1"/>
    <s v="2025-03"/>
    <n v="6"/>
    <s v="Yes"/>
    <s v="No"/>
    <n v="5512.54"/>
  </r>
  <r>
    <n v="1981"/>
    <x v="342"/>
    <n v="471"/>
    <n v="4"/>
    <s v="Karthik Singh"/>
    <s v="SMB"/>
    <x v="3"/>
    <s v="2025-03"/>
    <n v="5"/>
    <s v="No"/>
    <s v="No"/>
    <n v="2490.89"/>
  </r>
  <r>
    <n v="1982"/>
    <x v="342"/>
    <n v="133"/>
    <n v="5"/>
    <s v="Ananya Rao"/>
    <s v="Consumer"/>
    <x v="1"/>
    <s v="2025-03"/>
    <n v="3"/>
    <s v="No"/>
    <s v="No"/>
    <n v="5111.8900000000003"/>
  </r>
  <r>
    <n v="1983"/>
    <x v="342"/>
    <n v="245"/>
    <n v="2"/>
    <s v="Aadhya Rao"/>
    <s v="SMB"/>
    <x v="2"/>
    <s v="2025-03"/>
    <n v="4"/>
    <s v="No"/>
    <s v="No"/>
    <n v="175.69"/>
  </r>
  <r>
    <n v="1984"/>
    <x v="342"/>
    <n v="556"/>
    <n v="5"/>
    <s v="Saanvi Kapoor"/>
    <s v="SMB"/>
    <x v="1"/>
    <s v="2025-03"/>
    <n v="6"/>
    <s v="No"/>
    <s v="No"/>
    <n v="1505.81"/>
  </r>
  <r>
    <n v="1985"/>
    <x v="343"/>
    <n v="76"/>
    <n v="5"/>
    <s v="Neha Malhotra"/>
    <s v="Consumer"/>
    <x v="1"/>
    <s v="2025-03"/>
    <n v="2"/>
    <s v="No"/>
    <s v="No"/>
    <n v="772.88"/>
  </r>
  <r>
    <n v="1986"/>
    <x v="343"/>
    <n v="45"/>
    <n v="5"/>
    <s v="Vikram Singh"/>
    <s v="Consumer"/>
    <x v="1"/>
    <s v="2025-03"/>
    <n v="2"/>
    <s v="No"/>
    <s v="No"/>
    <n v="2475.38"/>
  </r>
  <r>
    <n v="1987"/>
    <x v="343"/>
    <n v="670"/>
    <n v="2"/>
    <s v="Neha Das"/>
    <s v="SMB"/>
    <x v="2"/>
    <s v="2025-03"/>
    <n v="5"/>
    <s v="No"/>
    <s v="No"/>
    <n v="501.70000000000005"/>
  </r>
  <r>
    <n v="1988"/>
    <x v="343"/>
    <n v="800"/>
    <n v="3"/>
    <s v="Myra Chatterjee"/>
    <s v="SMB"/>
    <x v="0"/>
    <s v="2025-03"/>
    <n v="3"/>
    <s v="No"/>
    <s v="No"/>
    <n v="3013.87"/>
  </r>
  <r>
    <n v="1989"/>
    <x v="343"/>
    <n v="337"/>
    <n v="2"/>
    <s v="Sanjay Menon"/>
    <s v="Consumer"/>
    <x v="2"/>
    <s v="2025-03"/>
    <n v="5"/>
    <s v="No"/>
    <s v="No"/>
    <n v="718.47"/>
  </r>
  <r>
    <n v="1990"/>
    <x v="344"/>
    <n v="474"/>
    <n v="1"/>
    <s v="Vihaan Bose"/>
    <s v="Consumer"/>
    <x v="4"/>
    <s v="2025-03"/>
    <n v="5"/>
    <s v="No"/>
    <s v="No"/>
    <n v="1127.1299999999999"/>
  </r>
  <r>
    <n v="1991"/>
    <x v="344"/>
    <n v="234"/>
    <n v="3"/>
    <s v="Nisha Singh"/>
    <s v="Consumer"/>
    <x v="0"/>
    <s v="2025-03"/>
    <n v="2"/>
    <s v="No"/>
    <s v="No"/>
    <n v="154.55000000000001"/>
  </r>
  <r>
    <n v="1992"/>
    <x v="344"/>
    <n v="600"/>
    <n v="5"/>
    <s v="Riya Gupta"/>
    <s v="Consumer"/>
    <x v="1"/>
    <s v="2025-03"/>
    <n v="3"/>
    <s v="No"/>
    <s v="No"/>
    <n v="760.11"/>
  </r>
  <r>
    <n v="1993"/>
    <x v="345"/>
    <n v="92"/>
    <n v="3"/>
    <s v="Vikram Menon"/>
    <s v="Consumer"/>
    <x v="0"/>
    <s v="2025-03"/>
    <n v="4"/>
    <s v="No"/>
    <s v="No"/>
    <n v="772.88"/>
  </r>
  <r>
    <n v="1994"/>
    <x v="345"/>
    <n v="234"/>
    <n v="3"/>
    <s v="Nisha Singh"/>
    <s v="Consumer"/>
    <x v="0"/>
    <s v="2025-03"/>
    <n v="3"/>
    <s v="No"/>
    <s v="No"/>
    <n v="1949.71"/>
  </r>
  <r>
    <n v="1995"/>
    <x v="345"/>
    <n v="252"/>
    <n v="3"/>
    <s v="Ananya Shetty"/>
    <s v="Consumer"/>
    <x v="0"/>
    <s v="2025-03"/>
    <n v="5"/>
    <s v="No"/>
    <s v="No"/>
    <n v="3021.65"/>
  </r>
  <r>
    <n v="1996"/>
    <x v="345"/>
    <n v="234"/>
    <n v="3"/>
    <s v="Nisha Singh"/>
    <s v="Consumer"/>
    <x v="0"/>
    <s v="2025-03"/>
    <n v="6"/>
    <s v="No"/>
    <s v="No"/>
    <n v="705.26"/>
  </r>
  <r>
    <n v="1997"/>
    <x v="346"/>
    <n v="823"/>
    <n v="1"/>
    <s v="Vivaan Reddy"/>
    <s v="Consumer"/>
    <x v="4"/>
    <s v="2025-03"/>
    <n v="12"/>
    <s v="Yes"/>
    <s v="No"/>
    <n v="2427.08"/>
  </r>
  <r>
    <n v="1998"/>
    <x v="346"/>
    <n v="825"/>
    <n v="4"/>
    <s v="Riya Bose"/>
    <s v="Consumer"/>
    <x v="3"/>
    <s v="2025-03"/>
    <n v="6"/>
    <s v="No"/>
    <s v="No"/>
    <n v="2530.3700000000003"/>
  </r>
  <r>
    <n v="1999"/>
    <x v="346"/>
    <n v="516"/>
    <n v="5"/>
    <s v="Karthik Chatterjee"/>
    <s v="Consumer"/>
    <x v="1"/>
    <s v="2025-03"/>
    <n v="5"/>
    <s v="No"/>
    <s v="No"/>
    <n v="4469.43"/>
  </r>
  <r>
    <n v="2000"/>
    <x v="346"/>
    <n v="72"/>
    <n v="3"/>
    <s v="Aadhya Iyer"/>
    <s v="Consumer"/>
    <x v="0"/>
    <s v="2025-03"/>
    <n v="4"/>
    <s v="No"/>
    <s v="No"/>
    <n v="552.17999999999995"/>
  </r>
  <r>
    <n v="2001"/>
    <x v="346"/>
    <n v="255"/>
    <n v="2"/>
    <s v="Karthik Menon"/>
    <s v="Consumer"/>
    <x v="2"/>
    <s v="2025-03"/>
    <n v="4"/>
    <s v="No"/>
    <s v="No"/>
    <n v="2969.3"/>
  </r>
  <r>
    <n v="2002"/>
    <x v="347"/>
    <n v="811"/>
    <n v="4"/>
    <s v="Vivaan Nair"/>
    <s v="Consumer"/>
    <x v="3"/>
    <s v="2025-03"/>
    <n v="6"/>
    <s v="No"/>
    <s v="No"/>
    <n v="3021.65"/>
  </r>
  <r>
    <n v="2003"/>
    <x v="347"/>
    <n v="502"/>
    <n v="2"/>
    <s v="Navya Nair"/>
    <s v="Consumer"/>
    <x v="2"/>
    <s v="2025-03"/>
    <n v="9"/>
    <s v="Yes"/>
    <s v="No"/>
    <n v="498.09999999999997"/>
  </r>
  <r>
    <n v="2004"/>
    <x v="347"/>
    <n v="839"/>
    <n v="2"/>
    <s v="Vikram Patel"/>
    <s v="Corporate"/>
    <x v="2"/>
    <s v="2025-03"/>
    <n v="7"/>
    <s v="Yes"/>
    <s v="No"/>
    <n v="2213.3200000000002"/>
  </r>
  <r>
    <n v="2005"/>
    <x v="347"/>
    <n v="265"/>
    <n v="1"/>
    <s v="Manoj Joshi"/>
    <s v="Consumer"/>
    <x v="4"/>
    <s v="2025-03"/>
    <n v="4"/>
    <s v="No"/>
    <s v="No"/>
    <n v="175.69"/>
  </r>
  <r>
    <n v="2006"/>
    <x v="347"/>
    <n v="581"/>
    <n v="1"/>
    <s v="Lakshmi Pillai"/>
    <s v="SMB"/>
    <x v="4"/>
    <s v="2025-03"/>
    <n v="3"/>
    <s v="No"/>
    <s v="No"/>
    <n v="4057.94"/>
  </r>
  <r>
    <n v="2007"/>
    <x v="347"/>
    <n v="165"/>
    <n v="3"/>
    <s v="Ishaan Iyer"/>
    <s v="Consumer"/>
    <x v="0"/>
    <s v="2025-03"/>
    <n v="3"/>
    <s v="No"/>
    <s v="No"/>
    <n v="1598.75"/>
  </r>
  <r>
    <n v="2008"/>
    <x v="348"/>
    <n v="803"/>
    <n v="1"/>
    <s v="Ayaan Reddy"/>
    <s v="SMB"/>
    <x v="4"/>
    <s v="2025-03"/>
    <n v="3"/>
    <s v="No"/>
    <s v="No"/>
    <n v="361.24"/>
  </r>
  <r>
    <n v="2009"/>
    <x v="348"/>
    <n v="874"/>
    <n v="1"/>
    <s v="Anika Mehta"/>
    <s v="Corporate"/>
    <x v="4"/>
    <s v="2025-03"/>
    <n v="4"/>
    <s v="No"/>
    <s v="No"/>
    <n v="407.51"/>
  </r>
  <r>
    <n v="2010"/>
    <x v="348"/>
    <n v="578"/>
    <n v="5"/>
    <s v="Manoj Das"/>
    <s v="SMB"/>
    <x v="1"/>
    <s v="2025-03"/>
    <n v="5"/>
    <s v="No"/>
    <s v="No"/>
    <n v="705.26"/>
  </r>
  <r>
    <n v="2011"/>
    <x v="348"/>
    <n v="496"/>
    <n v="1"/>
    <s v="Reyansh Malhotra"/>
    <s v="Consumer"/>
    <x v="4"/>
    <s v="2025-03"/>
    <n v="3"/>
    <s v="No"/>
    <s v="No"/>
    <n v="3021.65"/>
  </r>
  <r>
    <n v="2012"/>
    <x v="348"/>
    <n v="836"/>
    <n v="4"/>
    <s v="Vikram Bose"/>
    <s v="Consumer"/>
    <x v="3"/>
    <s v="2025-03"/>
    <n v="2"/>
    <s v="No"/>
    <s v="No"/>
    <n v="4816.68"/>
  </r>
  <r>
    <n v="2013"/>
    <x v="348"/>
    <n v="214"/>
    <n v="1"/>
    <s v="Sanjay Menon"/>
    <s v="SMB"/>
    <x v="4"/>
    <s v="2025-03"/>
    <n v="5"/>
    <s v="No"/>
    <s v="No"/>
    <n v="880.95"/>
  </r>
  <r>
    <n v="2014"/>
    <x v="348"/>
    <n v="800"/>
    <n v="3"/>
    <s v="Myra Chatterjee"/>
    <s v="SMB"/>
    <x v="0"/>
    <s v="2025-03"/>
    <n v="-45733"/>
    <s v="No"/>
    <s v="Yes"/>
    <n v="1349.6399999999999"/>
  </r>
  <r>
    <n v="2015"/>
    <x v="348"/>
    <n v="72"/>
    <n v="3"/>
    <s v="Aadhya Iyer"/>
    <s v="Consumer"/>
    <x v="0"/>
    <s v="2025-03"/>
    <n v="10"/>
    <s v="Yes"/>
    <s v="No"/>
    <n v="5549.41"/>
  </r>
  <r>
    <n v="2016"/>
    <x v="348"/>
    <n v="320"/>
    <n v="1"/>
    <s v="Meera Rao"/>
    <s v="Consumer"/>
    <x v="4"/>
    <s v="2025-03"/>
    <n v="4"/>
    <s v="No"/>
    <s v="No"/>
    <n v="705.26"/>
  </r>
  <r>
    <n v="2017"/>
    <x v="348"/>
    <n v="623"/>
    <n v="3"/>
    <s v="Aarav Menon"/>
    <s v="Consumer"/>
    <x v="0"/>
    <s v="2025-03"/>
    <n v="6"/>
    <s v="No"/>
    <s v="No"/>
    <n v="3021.65"/>
  </r>
  <r>
    <n v="2018"/>
    <x v="349"/>
    <n v="693"/>
    <n v="5"/>
    <s v="Neha Reddy"/>
    <s v="SMB"/>
    <x v="1"/>
    <s v="2025-03"/>
    <n v="2"/>
    <s v="No"/>
    <s v="No"/>
    <n v="540.32000000000005"/>
  </r>
  <r>
    <n v="2019"/>
    <x v="349"/>
    <n v="320"/>
    <n v="1"/>
    <s v="Meera Rao"/>
    <s v="Consumer"/>
    <x v="4"/>
    <s v="2025-03"/>
    <n v="4"/>
    <s v="No"/>
    <s v="No"/>
    <n v="3718.66"/>
  </r>
  <r>
    <n v="2020"/>
    <x v="349"/>
    <n v="716"/>
    <n v="4"/>
    <s v="Ravi Nair"/>
    <s v="Consumer"/>
    <x v="3"/>
    <s v="2025-03"/>
    <n v="5"/>
    <s v="No"/>
    <s v="No"/>
    <n v="184.26"/>
  </r>
  <r>
    <n v="2021"/>
    <x v="349"/>
    <n v="552"/>
    <n v="4"/>
    <s v="Lakshmi Kapoor"/>
    <s v="Consumer"/>
    <x v="3"/>
    <s v="2025-03"/>
    <n v="4"/>
    <s v="No"/>
    <s v="No"/>
    <n v="1245.58"/>
  </r>
  <r>
    <n v="2022"/>
    <x v="349"/>
    <n v="435"/>
    <n v="2"/>
    <s v="Aditya Rao"/>
    <s v="Consumer"/>
    <x v="2"/>
    <s v="2025-03"/>
    <n v="3"/>
    <s v="No"/>
    <s v="No"/>
    <n v="3021.65"/>
  </r>
  <r>
    <n v="2023"/>
    <x v="350"/>
    <n v="261"/>
    <n v="3"/>
    <s v="Kavya Iyer"/>
    <s v="Consumer"/>
    <x v="0"/>
    <s v="2025-03"/>
    <n v="3"/>
    <s v="No"/>
    <s v="No"/>
    <n v="80.47"/>
  </r>
  <r>
    <n v="2024"/>
    <x v="350"/>
    <n v="568"/>
    <n v="1"/>
    <s v="Krishna Gupta"/>
    <s v="SMB"/>
    <x v="4"/>
    <s v="2025-03"/>
    <n v="6"/>
    <s v="No"/>
    <s v="No"/>
    <n v="982.88"/>
  </r>
  <r>
    <n v="2025"/>
    <x v="350"/>
    <n v="891"/>
    <n v="1"/>
    <s v="Arun Mehta"/>
    <s v="Consumer"/>
    <x v="4"/>
    <s v="2025-03"/>
    <n v="3"/>
    <s v="No"/>
    <s v="No"/>
    <n v="183.63"/>
  </r>
  <r>
    <n v="2026"/>
    <x v="350"/>
    <n v="666"/>
    <n v="1"/>
    <s v="Vivaan Krishnan"/>
    <s v="Consumer"/>
    <x v="4"/>
    <s v="2025-03"/>
    <n v="5"/>
    <s v="No"/>
    <s v="No"/>
    <n v="1322.72"/>
  </r>
  <r>
    <n v="2027"/>
    <x v="351"/>
    <n v="76"/>
    <n v="5"/>
    <s v="Neha Malhotra"/>
    <s v="Consumer"/>
    <x v="1"/>
    <s v="2025-03"/>
    <n v="3"/>
    <s v="No"/>
    <s v="No"/>
    <n v="705.26"/>
  </r>
  <r>
    <n v="2028"/>
    <x v="351"/>
    <n v="139"/>
    <n v="4"/>
    <s v="Aditya Patel"/>
    <s v="Consumer"/>
    <x v="3"/>
    <s v="2025-03"/>
    <n v="2"/>
    <s v="No"/>
    <s v="No"/>
    <n v="829.93"/>
  </r>
  <r>
    <n v="2029"/>
    <x v="351"/>
    <n v="863"/>
    <n v="2"/>
    <s v="Anika Sharma"/>
    <s v="Consumer"/>
    <x v="2"/>
    <s v="2025-03"/>
    <n v="6"/>
    <s v="No"/>
    <s v="No"/>
    <n v="519.71"/>
  </r>
  <r>
    <n v="2030"/>
    <x v="352"/>
    <n v="242"/>
    <n v="4"/>
    <s v="Aadhya Bose"/>
    <s v="Consumer"/>
    <x v="3"/>
    <s v="2025-03"/>
    <n v="4"/>
    <s v="No"/>
    <s v="No"/>
    <n v="175.69"/>
  </r>
  <r>
    <n v="2031"/>
    <x v="352"/>
    <n v="875"/>
    <n v="4"/>
    <s v="Priya Bose"/>
    <s v="SMB"/>
    <x v="3"/>
    <s v="2025-03"/>
    <n v="3"/>
    <s v="No"/>
    <s v="No"/>
    <n v="145.43"/>
  </r>
  <r>
    <n v="2032"/>
    <x v="352"/>
    <n v="192"/>
    <n v="3"/>
    <s v="Meera Reddy"/>
    <s v="Consumer"/>
    <x v="0"/>
    <s v="2025-03"/>
    <n v="6"/>
    <s v="Yes"/>
    <s v="No"/>
    <n v="617.46"/>
  </r>
  <r>
    <n v="2033"/>
    <x v="352"/>
    <n v="194"/>
    <n v="5"/>
    <s v="Vivaan Shetty"/>
    <s v="SMB"/>
    <x v="1"/>
    <s v="2025-03"/>
    <n v="2"/>
    <s v="No"/>
    <s v="No"/>
    <n v="2129.88"/>
  </r>
  <r>
    <n v="2034"/>
    <x v="352"/>
    <n v="878"/>
    <n v="2"/>
    <s v="Meera Sharma"/>
    <s v="Corporate"/>
    <x v="2"/>
    <s v="2025-03"/>
    <n v="2"/>
    <s v="No"/>
    <s v="No"/>
    <n v="3021.65"/>
  </r>
  <r>
    <n v="2035"/>
    <x v="353"/>
    <n v="602"/>
    <n v="5"/>
    <s v="Neha Reddy"/>
    <s v="Consumer"/>
    <x v="1"/>
    <s v="2025-03"/>
    <n v="6"/>
    <s v="No"/>
    <s v="No"/>
    <n v="5234.97"/>
  </r>
  <r>
    <n v="2036"/>
    <x v="353"/>
    <n v="818"/>
    <n v="1"/>
    <s v="Pooja Pillai"/>
    <s v="SMB"/>
    <x v="4"/>
    <s v="2025-03"/>
    <n v="4"/>
    <s v="No"/>
    <s v="No"/>
    <n v="828.35"/>
  </r>
  <r>
    <n v="2037"/>
    <x v="353"/>
    <n v="853"/>
    <n v="4"/>
    <s v="Meera Verma"/>
    <s v="Consumer"/>
    <x v="3"/>
    <s v="2025-03"/>
    <n v="2"/>
    <s v="No"/>
    <s v="No"/>
    <n v="412.15"/>
  </r>
  <r>
    <n v="2038"/>
    <x v="353"/>
    <n v="63"/>
    <n v="2"/>
    <s v="Divya Chatterjee"/>
    <s v="Consumer"/>
    <x v="2"/>
    <s v="2025-03"/>
    <n v="11"/>
    <s v="Yes"/>
    <s v="No"/>
    <n v="1112.77"/>
  </r>
  <r>
    <n v="2039"/>
    <x v="353"/>
    <n v="178"/>
    <n v="2"/>
    <s v="Anika Chatterjee"/>
    <s v="SMB"/>
    <x v="2"/>
    <s v="2025-03"/>
    <n v="3"/>
    <s v="No"/>
    <s v="No"/>
    <n v="2129.88"/>
  </r>
  <r>
    <n v="2040"/>
    <x v="353"/>
    <n v="124"/>
    <n v="5"/>
    <s v="Kavya Chatterjee"/>
    <s v="Consumer"/>
    <x v="1"/>
    <s v="2025-03"/>
    <n v="3"/>
    <s v="No"/>
    <s v="No"/>
    <n v="2889.9900000000002"/>
  </r>
  <r>
    <n v="2041"/>
    <x v="353"/>
    <n v="251"/>
    <n v="1"/>
    <s v="Suresh Rao"/>
    <s v="Consumer"/>
    <x v="4"/>
    <s v="2025-03"/>
    <n v="6"/>
    <s v="No"/>
    <s v="No"/>
    <n v="2674.52"/>
  </r>
  <r>
    <n v="2042"/>
    <x v="354"/>
    <n v="167"/>
    <n v="4"/>
    <s v="Meera Kapoor"/>
    <s v="SMB"/>
    <x v="3"/>
    <s v="2025-03"/>
    <n v="5"/>
    <s v="No"/>
    <s v="No"/>
    <n v="351.29"/>
  </r>
  <r>
    <n v="2043"/>
    <x v="354"/>
    <n v="229"/>
    <n v="3"/>
    <s v="Vihaan Rao"/>
    <s v="Corporate"/>
    <x v="0"/>
    <s v="2025-03"/>
    <n v="4"/>
    <s v="No"/>
    <s v="No"/>
    <n v="519.71"/>
  </r>
  <r>
    <n v="2044"/>
    <x v="354"/>
    <n v="277"/>
    <n v="4"/>
    <s v="Divya Iyer"/>
    <s v="Corporate"/>
    <x v="3"/>
    <s v="2025-03"/>
    <n v="2"/>
    <s v="No"/>
    <s v="No"/>
    <n v="242.57"/>
  </r>
  <r>
    <n v="2045"/>
    <x v="354"/>
    <n v="135"/>
    <n v="4"/>
    <s v="Amit Singh"/>
    <s v="Consumer"/>
    <x v="3"/>
    <s v="2025-03"/>
    <n v="2"/>
    <s v="No"/>
    <s v="No"/>
    <n v="312.64999999999998"/>
  </r>
  <r>
    <n v="2046"/>
    <x v="354"/>
    <n v="279"/>
    <n v="2"/>
    <s v="Karthik Pillai"/>
    <s v="Consumer"/>
    <x v="2"/>
    <s v="2025-03"/>
    <n v="-45739"/>
    <s v="No"/>
    <s v="Yes"/>
    <n v="490.48"/>
  </r>
  <r>
    <n v="2047"/>
    <x v="355"/>
    <n v="709"/>
    <n v="4"/>
    <s v="Diya Chatterjee"/>
    <s v="Consumer"/>
    <x v="3"/>
    <s v="2025-03"/>
    <n v="4"/>
    <s v="No"/>
    <s v="No"/>
    <n v="5202.3099999999995"/>
  </r>
  <r>
    <n v="2048"/>
    <x v="355"/>
    <n v="623"/>
    <n v="3"/>
    <s v="Aarav Menon"/>
    <s v="Consumer"/>
    <x v="0"/>
    <s v="2025-03"/>
    <n v="4"/>
    <s v="No"/>
    <s v="No"/>
    <n v="312.64999999999998"/>
  </r>
  <r>
    <n v="2049"/>
    <x v="355"/>
    <n v="73"/>
    <n v="4"/>
    <s v="Manoj Malhotra"/>
    <s v="Consumer"/>
    <x v="3"/>
    <s v="2025-03"/>
    <n v="3"/>
    <s v="No"/>
    <s v="No"/>
    <n v="1818.13"/>
  </r>
  <r>
    <n v="2050"/>
    <x v="355"/>
    <n v="242"/>
    <n v="4"/>
    <s v="Aadhya Bose"/>
    <s v="Consumer"/>
    <x v="3"/>
    <s v="2025-03"/>
    <n v="4"/>
    <s v="No"/>
    <s v="No"/>
    <n v="1390.3400000000001"/>
  </r>
  <r>
    <n v="2051"/>
    <x v="355"/>
    <n v="317"/>
    <n v="2"/>
    <s v="Kavya Kapoor"/>
    <s v="Consumer"/>
    <x v="2"/>
    <s v="2025-03"/>
    <n v="2"/>
    <s v="No"/>
    <s v="No"/>
    <n v="617.46"/>
  </r>
  <r>
    <n v="2052"/>
    <x v="355"/>
    <n v="849"/>
    <n v="4"/>
    <s v="Meera Rao"/>
    <s v="SMB"/>
    <x v="3"/>
    <s v="2025-03"/>
    <n v="5"/>
    <s v="No"/>
    <s v="No"/>
    <n v="184.26"/>
  </r>
  <r>
    <n v="2053"/>
    <x v="355"/>
    <n v="421"/>
    <n v="2"/>
    <s v="Ravi Menon"/>
    <s v="Consumer"/>
    <x v="2"/>
    <s v="2025-03"/>
    <n v="4"/>
    <s v="No"/>
    <s v="No"/>
    <n v="4591.32"/>
  </r>
  <r>
    <n v="2054"/>
    <x v="355"/>
    <n v="460"/>
    <n v="2"/>
    <s v="Vikram Mehta"/>
    <s v="Consumer"/>
    <x v="2"/>
    <s v="2025-03"/>
    <n v="5"/>
    <s v="No"/>
    <s v="No"/>
    <n v="2122.6099999999997"/>
  </r>
  <r>
    <n v="2055"/>
    <x v="356"/>
    <n v="194"/>
    <n v="5"/>
    <s v="Vivaan Shetty"/>
    <s v="SMB"/>
    <x v="1"/>
    <s v="2025-03"/>
    <n v="2"/>
    <s v="No"/>
    <s v="No"/>
    <n v="4079.59"/>
  </r>
  <r>
    <n v="2056"/>
    <x v="356"/>
    <n v="40"/>
    <n v="4"/>
    <s v="Aditya Pillai"/>
    <s v="Consumer"/>
    <x v="3"/>
    <s v="2025-03"/>
    <n v="4"/>
    <s v="No"/>
    <s v="No"/>
    <n v="798.62"/>
  </r>
  <r>
    <n v="2057"/>
    <x v="356"/>
    <n v="406"/>
    <n v="1"/>
    <s v="Suresh Patel"/>
    <s v="SMB"/>
    <x v="4"/>
    <s v="2025-03"/>
    <n v="6"/>
    <s v="No"/>
    <s v="No"/>
    <n v="4288.58"/>
  </r>
  <r>
    <n v="2058"/>
    <x v="356"/>
    <n v="367"/>
    <n v="4"/>
    <s v="Kiara Pillai"/>
    <s v="Consumer"/>
    <x v="3"/>
    <s v="2025-03"/>
    <n v="3"/>
    <s v="No"/>
    <s v="No"/>
    <n v="2213.3200000000002"/>
  </r>
  <r>
    <n v="2059"/>
    <x v="356"/>
    <n v="780"/>
    <n v="3"/>
    <s v="Ananya Iyer"/>
    <s v="SMB"/>
    <x v="0"/>
    <s v="2025-03"/>
    <n v="-45741"/>
    <s v="No"/>
    <s v="Yes"/>
    <n v="519.71"/>
  </r>
  <r>
    <n v="2060"/>
    <x v="357"/>
    <n v="637"/>
    <n v="1"/>
    <s v="Vihaan Nair"/>
    <s v="Corporate"/>
    <x v="4"/>
    <s v="2025-03"/>
    <n v="6"/>
    <s v="No"/>
    <s v="No"/>
    <n v="2306.39"/>
  </r>
  <r>
    <n v="2061"/>
    <x v="357"/>
    <n v="421"/>
    <n v="2"/>
    <s v="Ravi Menon"/>
    <s v="Consumer"/>
    <x v="2"/>
    <s v="2025-03"/>
    <n v="4"/>
    <s v="No"/>
    <s v="No"/>
    <n v="2649.59"/>
  </r>
  <r>
    <n v="2062"/>
    <x v="357"/>
    <n v="31"/>
    <n v="4"/>
    <s v="Krishna Singh"/>
    <s v="Consumer"/>
    <x v="3"/>
    <s v="2025-03"/>
    <n v="6"/>
    <s v="No"/>
    <s v="No"/>
    <n v="994.75"/>
  </r>
  <r>
    <n v="2063"/>
    <x v="357"/>
    <n v="788"/>
    <n v="1"/>
    <s v="Reyansh Sharma"/>
    <s v="Consumer"/>
    <x v="4"/>
    <s v="2025-03"/>
    <n v="5"/>
    <s v="No"/>
    <s v="No"/>
    <n v="1752.02"/>
  </r>
  <r>
    <n v="2064"/>
    <x v="358"/>
    <n v="198"/>
    <n v="5"/>
    <s v="Krishna Kapoor"/>
    <s v="Consumer"/>
    <x v="1"/>
    <s v="2025-03"/>
    <n v="6"/>
    <s v="No"/>
    <s v="No"/>
    <n v="184.26"/>
  </r>
  <r>
    <n v="2065"/>
    <x v="358"/>
    <n v="406"/>
    <n v="1"/>
    <s v="Suresh Patel"/>
    <s v="SMB"/>
    <x v="4"/>
    <s v="2025-03"/>
    <n v="6"/>
    <s v="No"/>
    <s v="No"/>
    <n v="705.26"/>
  </r>
  <r>
    <n v="2066"/>
    <x v="358"/>
    <n v="472"/>
    <n v="3"/>
    <s v="Rahul Chatterjee"/>
    <s v="Consumer"/>
    <x v="0"/>
    <s v="2025-03"/>
    <n v="11"/>
    <s v="Yes"/>
    <s v="No"/>
    <n v="2347.63"/>
  </r>
  <r>
    <n v="2067"/>
    <x v="358"/>
    <n v="490"/>
    <n v="3"/>
    <s v="Navya Verma"/>
    <s v="SMB"/>
    <x v="0"/>
    <s v="2025-03"/>
    <n v="8"/>
    <s v="Yes"/>
    <s v="No"/>
    <n v="705.26"/>
  </r>
  <r>
    <n v="2068"/>
    <x v="358"/>
    <n v="549"/>
    <n v="3"/>
    <s v="Vikram Iyer"/>
    <s v="Corporate"/>
    <x v="0"/>
    <s v="2025-03"/>
    <n v="6"/>
    <s v="No"/>
    <s v="No"/>
    <n v="2397.58"/>
  </r>
  <r>
    <n v="2069"/>
    <x v="358"/>
    <n v="786"/>
    <n v="3"/>
    <s v="Aditya Kapoor"/>
    <s v="SMB"/>
    <x v="0"/>
    <s v="2025-03"/>
    <n v="6"/>
    <s v="No"/>
    <s v="No"/>
    <n v="4773.67"/>
  </r>
  <r>
    <n v="2070"/>
    <x v="358"/>
    <n v="198"/>
    <n v="5"/>
    <s v="Krishna Kapoor"/>
    <s v="Consumer"/>
    <x v="1"/>
    <s v="2025-03"/>
    <n v="12"/>
    <s v="Yes"/>
    <s v="No"/>
    <n v="2129.88"/>
  </r>
  <r>
    <n v="2071"/>
    <x v="358"/>
    <n v="877"/>
    <n v="2"/>
    <s v="Sanjay Iyer"/>
    <s v="SMB"/>
    <x v="2"/>
    <s v="2025-03"/>
    <n v="6"/>
    <s v="Yes"/>
    <s v="No"/>
    <n v="1359.31"/>
  </r>
  <r>
    <n v="2072"/>
    <x v="359"/>
    <n v="380"/>
    <n v="1"/>
    <s v="Rahul Joshi"/>
    <s v="Consumer"/>
    <x v="4"/>
    <s v="2025-03"/>
    <n v="6"/>
    <s v="No"/>
    <s v="No"/>
    <n v="407.51"/>
  </r>
  <r>
    <n v="2073"/>
    <x v="359"/>
    <n v="773"/>
    <n v="4"/>
    <s v="Ananya Joshi"/>
    <s v="SMB"/>
    <x v="3"/>
    <s v="2025-03"/>
    <n v="5"/>
    <s v="No"/>
    <s v="No"/>
    <n v="175.69"/>
  </r>
  <r>
    <n v="2074"/>
    <x v="359"/>
    <n v="637"/>
    <n v="1"/>
    <s v="Vihaan Nair"/>
    <s v="Corporate"/>
    <x v="4"/>
    <s v="2025-03"/>
    <n v="3"/>
    <s v="No"/>
    <s v="No"/>
    <n v="519.71"/>
  </r>
  <r>
    <n v="2075"/>
    <x v="359"/>
    <n v="600"/>
    <n v="5"/>
    <s v="Riya Gupta"/>
    <s v="Consumer"/>
    <x v="1"/>
    <s v="2025-03"/>
    <n v="5"/>
    <s v="No"/>
    <s v="No"/>
    <n v="2213.3200000000002"/>
  </r>
  <r>
    <n v="2076"/>
    <x v="360"/>
    <n v="174"/>
    <n v="2"/>
    <s v="Pari Pillai"/>
    <s v="SMB"/>
    <x v="2"/>
    <s v="2025-03"/>
    <n v="5"/>
    <s v="No"/>
    <s v="No"/>
    <n v="407.51"/>
  </r>
  <r>
    <n v="2077"/>
    <x v="360"/>
    <n v="786"/>
    <n v="3"/>
    <s v="Aditya Kapoor"/>
    <s v="SMB"/>
    <x v="0"/>
    <s v="2025-03"/>
    <n v="4"/>
    <s v="No"/>
    <s v="No"/>
    <n v="4007.53"/>
  </r>
  <r>
    <n v="2078"/>
    <x v="360"/>
    <n v="87"/>
    <n v="1"/>
    <s v="Ishaan Menon"/>
    <s v="Consumer"/>
    <x v="4"/>
    <s v="2025-03"/>
    <n v="2"/>
    <s v="No"/>
    <s v="No"/>
    <n v="3819.8500000000004"/>
  </r>
  <r>
    <n v="2079"/>
    <x v="360"/>
    <n v="259"/>
    <n v="5"/>
    <s v="Rahul Chatterjee"/>
    <s v="SMB"/>
    <x v="1"/>
    <s v="2025-03"/>
    <n v="3"/>
    <s v="No"/>
    <s v="No"/>
    <n v="175.69"/>
  </r>
  <r>
    <n v="2080"/>
    <x v="360"/>
    <n v="100"/>
    <n v="1"/>
    <s v="Rohan Menon"/>
    <s v="SMB"/>
    <x v="4"/>
    <s v="2025-03"/>
    <n v="2"/>
    <s v="No"/>
    <s v="No"/>
    <n v="798.2"/>
  </r>
  <r>
    <n v="2081"/>
    <x v="360"/>
    <n v="244"/>
    <n v="1"/>
    <s v="Myra Kapoor"/>
    <s v="SMB"/>
    <x v="4"/>
    <s v="2025-03"/>
    <n v="2"/>
    <s v="No"/>
    <s v="No"/>
    <n v="897.98"/>
  </r>
  <r>
    <n v="2082"/>
    <x v="360"/>
    <n v="767"/>
    <n v="4"/>
    <s v="Pooja Gupta"/>
    <s v="Consumer"/>
    <x v="3"/>
    <s v="2025-03"/>
    <n v="4"/>
    <s v="No"/>
    <s v="No"/>
    <n v="3548.99"/>
  </r>
  <r>
    <n v="2083"/>
    <x v="361"/>
    <n v="771"/>
    <n v="2"/>
    <s v="Rahul Krishnan"/>
    <s v="Corporate"/>
    <x v="2"/>
    <s v="2025-03"/>
    <n v="3"/>
    <s v="No"/>
    <s v="No"/>
    <n v="772.88"/>
  </r>
  <r>
    <n v="2084"/>
    <x v="361"/>
    <n v="744"/>
    <n v="5"/>
    <s v="Vivaan Kapoor"/>
    <s v="Consumer"/>
    <x v="1"/>
    <s v="2025-03"/>
    <n v="6"/>
    <s v="No"/>
    <s v="No"/>
    <n v="2213.3200000000002"/>
  </r>
  <r>
    <n v="2085"/>
    <x v="361"/>
    <n v="150"/>
    <n v="1"/>
    <s v="Arun Sharma"/>
    <s v="Consumer"/>
    <x v="4"/>
    <s v="2025-03"/>
    <n v="5"/>
    <s v="No"/>
    <s v="No"/>
    <n v="3953.53"/>
  </r>
  <r>
    <n v="2086"/>
    <x v="362"/>
    <n v="462"/>
    <n v="5"/>
    <s v="Ayaan Pillai"/>
    <s v="SMB"/>
    <x v="1"/>
    <s v="2025-03"/>
    <n v="-45746"/>
    <s v="No"/>
    <s v="Yes"/>
    <n v="540.32000000000005"/>
  </r>
  <r>
    <n v="2087"/>
    <x v="362"/>
    <n v="587"/>
    <n v="4"/>
    <s v="Sai Reddy"/>
    <s v="Consumer"/>
    <x v="3"/>
    <s v="2025-03"/>
    <n v="6"/>
    <s v="No"/>
    <s v="No"/>
    <n v="2213.3200000000002"/>
  </r>
  <r>
    <n v="2088"/>
    <x v="362"/>
    <n v="853"/>
    <n v="4"/>
    <s v="Meera Verma"/>
    <s v="Consumer"/>
    <x v="3"/>
    <s v="2025-03"/>
    <n v="6"/>
    <s v="No"/>
    <s v="No"/>
    <n v="4417.2300000000005"/>
  </r>
  <r>
    <n v="2089"/>
    <x v="362"/>
    <n v="395"/>
    <n v="4"/>
    <s v="Ayaan Joshi"/>
    <s v="Corporate"/>
    <x v="3"/>
    <s v="2025-03"/>
    <n v="6"/>
    <s v="No"/>
    <s v="No"/>
    <n v="1257.44"/>
  </r>
  <r>
    <n v="2090"/>
    <x v="363"/>
    <n v="540"/>
    <n v="4"/>
    <s v="Karthik Mehta"/>
    <s v="Consumer"/>
    <x v="3"/>
    <s v="2025-03"/>
    <n v="2"/>
    <s v="No"/>
    <s v="No"/>
    <n v="5620.99"/>
  </r>
  <r>
    <n v="2091"/>
    <x v="363"/>
    <n v="300"/>
    <n v="4"/>
    <s v="Riya Reddy"/>
    <s v="Consumer"/>
    <x v="3"/>
    <s v="2025-03"/>
    <n v="2"/>
    <s v="No"/>
    <s v="No"/>
    <n v="552.17999999999995"/>
  </r>
  <r>
    <n v="2092"/>
    <x v="364"/>
    <n v="750"/>
    <n v="5"/>
    <s v="Anika Gupta"/>
    <s v="Consumer"/>
    <x v="1"/>
    <s v="2025-04"/>
    <n v="3"/>
    <s v="No"/>
    <s v="No"/>
    <n v="2213.3200000000002"/>
  </r>
  <r>
    <n v="2093"/>
    <x v="364"/>
    <n v="806"/>
    <n v="4"/>
    <s v="Ayaan Kapoor"/>
    <s v="Consumer"/>
    <x v="3"/>
    <s v="2025-04"/>
    <n v="4"/>
    <s v="No"/>
    <s v="No"/>
    <n v="1998.68"/>
  </r>
  <r>
    <n v="2094"/>
    <x v="364"/>
    <n v="853"/>
    <n v="4"/>
    <s v="Meera Verma"/>
    <s v="Consumer"/>
    <x v="3"/>
    <s v="2025-04"/>
    <n v="3"/>
    <s v="No"/>
    <s v="No"/>
    <n v="2213.3200000000002"/>
  </r>
  <r>
    <n v="2095"/>
    <x v="364"/>
    <n v="846"/>
    <n v="2"/>
    <s v="Sneha Nair"/>
    <s v="SMB"/>
    <x v="2"/>
    <s v="2025-04"/>
    <n v="3"/>
    <s v="No"/>
    <s v="No"/>
    <n v="895.45"/>
  </r>
  <r>
    <n v="2096"/>
    <x v="365"/>
    <n v="76"/>
    <n v="5"/>
    <s v="Neha Malhotra"/>
    <s v="Consumer"/>
    <x v="1"/>
    <s v="2025-04"/>
    <n v="-45750"/>
    <s v="No"/>
    <s v="Yes"/>
    <n v="3716.7799999999997"/>
  </r>
  <r>
    <n v="2097"/>
    <x v="365"/>
    <n v="658"/>
    <n v="2"/>
    <s v="Vivaan Kapoor"/>
    <s v="Corporate"/>
    <x v="2"/>
    <s v="2025-04"/>
    <n v="3"/>
    <s v="No"/>
    <s v="No"/>
    <n v="519.71"/>
  </r>
  <r>
    <n v="2098"/>
    <x v="365"/>
    <n v="401"/>
    <n v="3"/>
    <s v="Myra Verma"/>
    <s v="Consumer"/>
    <x v="0"/>
    <s v="2025-04"/>
    <n v="4"/>
    <s v="No"/>
    <s v="No"/>
    <n v="596.03"/>
  </r>
  <r>
    <n v="2099"/>
    <x v="365"/>
    <n v="829"/>
    <n v="3"/>
    <s v="Karthik Das"/>
    <s v="SMB"/>
    <x v="0"/>
    <s v="2025-04"/>
    <n v="2"/>
    <s v="No"/>
    <s v="No"/>
    <n v="390.4"/>
  </r>
  <r>
    <n v="2100"/>
    <x v="366"/>
    <n v="365"/>
    <n v="5"/>
    <s v="Vivaan Iyer"/>
    <s v="SMB"/>
    <x v="1"/>
    <s v="2025-04"/>
    <n v="2"/>
    <s v="No"/>
    <s v="No"/>
    <n v="4318.07"/>
  </r>
  <r>
    <n v="2101"/>
    <x v="367"/>
    <n v="88"/>
    <n v="3"/>
    <s v="Aadhya Chatterjee"/>
    <s v="Corporate"/>
    <x v="0"/>
    <s v="2025-04"/>
    <n v="4"/>
    <s v="No"/>
    <s v="No"/>
    <n v="772.88"/>
  </r>
  <r>
    <n v="2102"/>
    <x v="367"/>
    <n v="490"/>
    <n v="3"/>
    <s v="Navya Verma"/>
    <s v="SMB"/>
    <x v="0"/>
    <s v="2025-04"/>
    <n v="5"/>
    <s v="No"/>
    <s v="No"/>
    <n v="3015.7000000000003"/>
  </r>
  <r>
    <n v="2103"/>
    <x v="367"/>
    <n v="78"/>
    <n v="4"/>
    <s v="Vivaan Kapoor"/>
    <s v="Consumer"/>
    <x v="3"/>
    <s v="2025-04"/>
    <n v="4"/>
    <s v="No"/>
    <s v="No"/>
    <n v="1338.52"/>
  </r>
  <r>
    <n v="2104"/>
    <x v="367"/>
    <n v="245"/>
    <n v="2"/>
    <s v="Aadhya Rao"/>
    <s v="SMB"/>
    <x v="2"/>
    <s v="2025-04"/>
    <n v="6"/>
    <s v="No"/>
    <s v="No"/>
    <n v="3021.65"/>
  </r>
  <r>
    <n v="2105"/>
    <x v="367"/>
    <n v="890"/>
    <n v="3"/>
    <s v="Ishaan Rao"/>
    <s v="Corporate"/>
    <x v="0"/>
    <s v="2025-04"/>
    <n v="11"/>
    <s v="Yes"/>
    <s v="No"/>
    <n v="188.52"/>
  </r>
  <r>
    <n v="2106"/>
    <x v="367"/>
    <n v="890"/>
    <n v="3"/>
    <s v="Ishaan Rao"/>
    <s v="Corporate"/>
    <x v="0"/>
    <s v="2025-04"/>
    <n v="12"/>
    <s v="Yes"/>
    <s v="No"/>
    <n v="552.94000000000005"/>
  </r>
  <r>
    <n v="2107"/>
    <x v="367"/>
    <n v="634"/>
    <n v="1"/>
    <s v="Myra Mehta"/>
    <s v="Consumer"/>
    <x v="4"/>
    <s v="2025-04"/>
    <n v="2"/>
    <s v="No"/>
    <s v="No"/>
    <n v="80.47"/>
  </r>
  <r>
    <n v="2108"/>
    <x v="367"/>
    <n v="420"/>
    <n v="3"/>
    <s v="Riya Reddy"/>
    <s v="Corporate"/>
    <x v="0"/>
    <s v="2025-04"/>
    <n v="5"/>
    <s v="No"/>
    <s v="No"/>
    <n v="297.2"/>
  </r>
  <r>
    <n v="2109"/>
    <x v="367"/>
    <n v="5"/>
    <n v="4"/>
    <s v="Pari Gupta"/>
    <s v="Consumer"/>
    <x v="3"/>
    <s v="2025-04"/>
    <n v="6"/>
    <s v="No"/>
    <s v="No"/>
    <n v="705.26"/>
  </r>
  <r>
    <n v="2110"/>
    <x v="368"/>
    <n v="274"/>
    <n v="3"/>
    <s v="Vikram Nair"/>
    <s v="SMB"/>
    <x v="0"/>
    <s v="2025-04"/>
    <n v="7"/>
    <s v="Yes"/>
    <s v="No"/>
    <n v="1195.6199999999999"/>
  </r>
  <r>
    <n v="2111"/>
    <x v="368"/>
    <n v="244"/>
    <n v="1"/>
    <s v="Myra Kapoor"/>
    <s v="SMB"/>
    <x v="4"/>
    <s v="2025-04"/>
    <n v="2"/>
    <s v="No"/>
    <s v="No"/>
    <n v="1458.83"/>
  </r>
  <r>
    <n v="2112"/>
    <x v="368"/>
    <n v="496"/>
    <n v="1"/>
    <s v="Reyansh Malhotra"/>
    <s v="Consumer"/>
    <x v="4"/>
    <s v="2025-04"/>
    <n v="6"/>
    <s v="No"/>
    <s v="No"/>
    <n v="299.29000000000002"/>
  </r>
  <r>
    <n v="2113"/>
    <x v="368"/>
    <n v="479"/>
    <n v="3"/>
    <s v="Aarav Sharma"/>
    <s v="Consumer"/>
    <x v="0"/>
    <s v="2025-04"/>
    <n v="2"/>
    <s v="No"/>
    <s v="No"/>
    <n v="3763.5"/>
  </r>
  <r>
    <n v="2114"/>
    <x v="368"/>
    <n v="624"/>
    <n v="1"/>
    <s v="Ishaan Patel"/>
    <s v="SMB"/>
    <x v="4"/>
    <s v="2025-04"/>
    <n v="2"/>
    <s v="No"/>
    <s v="No"/>
    <n v="3581.01"/>
  </r>
  <r>
    <n v="2115"/>
    <x v="368"/>
    <n v="622"/>
    <n v="1"/>
    <s v="Ayaan Menon"/>
    <s v="Corporate"/>
    <x v="4"/>
    <s v="2025-04"/>
    <n v="2"/>
    <s v="No"/>
    <s v="No"/>
    <n v="1949.71"/>
  </r>
  <r>
    <n v="2116"/>
    <x v="368"/>
    <n v="552"/>
    <n v="4"/>
    <s v="Lakshmi Kapoor"/>
    <s v="Consumer"/>
    <x v="3"/>
    <s v="2025-04"/>
    <n v="2"/>
    <s v="No"/>
    <s v="No"/>
    <n v="1296.75"/>
  </r>
  <r>
    <n v="2117"/>
    <x v="368"/>
    <n v="584"/>
    <n v="3"/>
    <s v="Krishna Rao"/>
    <s v="Consumer"/>
    <x v="0"/>
    <s v="2025-04"/>
    <n v="12"/>
    <s v="Yes"/>
    <s v="No"/>
    <n v="1972.7199999999998"/>
  </r>
  <r>
    <n v="2118"/>
    <x v="368"/>
    <n v="109"/>
    <n v="5"/>
    <s v="Vikram Das"/>
    <s v="Consumer"/>
    <x v="1"/>
    <s v="2025-04"/>
    <n v="11"/>
    <s v="Yes"/>
    <s v="No"/>
    <n v="184.26"/>
  </r>
  <r>
    <n v="2119"/>
    <x v="369"/>
    <n v="53"/>
    <n v="4"/>
    <s v="Diya Shetty"/>
    <s v="Consumer"/>
    <x v="3"/>
    <s v="2025-04"/>
    <n v="6"/>
    <s v="No"/>
    <s v="No"/>
    <n v="1546.71"/>
  </r>
  <r>
    <n v="2120"/>
    <x v="369"/>
    <n v="259"/>
    <n v="5"/>
    <s v="Rahul Chatterjee"/>
    <s v="SMB"/>
    <x v="1"/>
    <s v="2025-04"/>
    <n v="12"/>
    <s v="Yes"/>
    <s v="No"/>
    <n v="1752.02"/>
  </r>
  <r>
    <n v="2121"/>
    <x v="369"/>
    <n v="585"/>
    <n v="2"/>
    <s v="Priya Singh"/>
    <s v="Consumer"/>
    <x v="2"/>
    <s v="2025-04"/>
    <n v="4"/>
    <s v="No"/>
    <s v="No"/>
    <n v="772.88"/>
  </r>
  <r>
    <n v="2122"/>
    <x v="369"/>
    <n v="33"/>
    <n v="3"/>
    <s v="Ishaan Mehta"/>
    <s v="Consumer"/>
    <x v="0"/>
    <s v="2025-04"/>
    <n v="5"/>
    <s v="No"/>
    <s v="No"/>
    <n v="2076.6800000000003"/>
  </r>
  <r>
    <n v="2123"/>
    <x v="369"/>
    <n v="600"/>
    <n v="5"/>
    <s v="Riya Gupta"/>
    <s v="Consumer"/>
    <x v="1"/>
    <s v="2025-04"/>
    <n v="2"/>
    <s v="No"/>
    <s v="No"/>
    <n v="1296.42"/>
  </r>
  <r>
    <n v="2124"/>
    <x v="369"/>
    <n v="671"/>
    <n v="3"/>
    <s v="Pari Joshi"/>
    <s v="Consumer"/>
    <x v="0"/>
    <s v="2025-04"/>
    <n v="2"/>
    <s v="No"/>
    <s v="No"/>
    <n v="1002.46"/>
  </r>
  <r>
    <n v="2125"/>
    <x v="369"/>
    <n v="749"/>
    <n v="3"/>
    <s v="Navya Malhotra"/>
    <s v="SMB"/>
    <x v="0"/>
    <s v="2025-04"/>
    <n v="4"/>
    <s v="No"/>
    <s v="No"/>
    <n v="95.97"/>
  </r>
  <r>
    <n v="2126"/>
    <x v="369"/>
    <n v="524"/>
    <n v="2"/>
    <s v="Riya Menon"/>
    <s v="Consumer"/>
    <x v="2"/>
    <s v="2025-04"/>
    <n v="2"/>
    <s v="No"/>
    <s v="No"/>
    <n v="1546.71"/>
  </r>
  <r>
    <n v="2127"/>
    <x v="369"/>
    <n v="445"/>
    <n v="1"/>
    <s v="Nisha Verma"/>
    <s v="Consumer"/>
    <x v="4"/>
    <s v="2025-04"/>
    <n v="5"/>
    <s v="No"/>
    <s v="No"/>
    <n v="897.98"/>
  </r>
  <r>
    <n v="2128"/>
    <x v="369"/>
    <n v="310"/>
    <n v="4"/>
    <s v="Karthik Patel"/>
    <s v="SMB"/>
    <x v="3"/>
    <s v="2025-04"/>
    <n v="6"/>
    <s v="No"/>
    <s v="No"/>
    <n v="508.8"/>
  </r>
  <r>
    <n v="2129"/>
    <x v="370"/>
    <n v="733"/>
    <n v="1"/>
    <s v="Navya Malhotra"/>
    <s v="Corporate"/>
    <x v="4"/>
    <s v="2025-04"/>
    <n v="2"/>
    <s v="No"/>
    <s v="No"/>
    <n v="145.43"/>
  </r>
  <r>
    <n v="2130"/>
    <x v="370"/>
    <n v="771"/>
    <n v="2"/>
    <s v="Rahul Krishnan"/>
    <s v="Corporate"/>
    <x v="2"/>
    <s v="2025-04"/>
    <n v="-45756"/>
    <s v="No"/>
    <s v="Yes"/>
    <n v="242.57"/>
  </r>
  <r>
    <n v="2131"/>
    <x v="370"/>
    <n v="477"/>
    <n v="5"/>
    <s v="Vihaan Shetty"/>
    <s v="Corporate"/>
    <x v="1"/>
    <s v="2025-04"/>
    <n v="-45754"/>
    <s v="No"/>
    <s v="Yes"/>
    <n v="4130.57"/>
  </r>
  <r>
    <n v="2132"/>
    <x v="370"/>
    <n v="718"/>
    <n v="4"/>
    <s v="Deepa Iyer"/>
    <s v="SMB"/>
    <x v="3"/>
    <s v="2025-04"/>
    <n v="6"/>
    <s v="No"/>
    <s v="No"/>
    <n v="188.52"/>
  </r>
  <r>
    <n v="2133"/>
    <x v="370"/>
    <n v="407"/>
    <n v="3"/>
    <s v="Rahul Patel"/>
    <s v="SMB"/>
    <x v="0"/>
    <s v="2025-04"/>
    <n v="5"/>
    <s v="No"/>
    <s v="No"/>
    <n v="3197.34"/>
  </r>
  <r>
    <n v="2134"/>
    <x v="370"/>
    <n v="726"/>
    <n v="1"/>
    <s v="Rahul Joshi"/>
    <s v="Corporate"/>
    <x v="4"/>
    <s v="2025-04"/>
    <n v="6"/>
    <s v="No"/>
    <s v="No"/>
    <n v="1465.37"/>
  </r>
  <r>
    <n v="2135"/>
    <x v="370"/>
    <n v="723"/>
    <n v="5"/>
    <s v="Suresh Nair"/>
    <s v="Consumer"/>
    <x v="1"/>
    <s v="2025-04"/>
    <n v="-45755"/>
    <s v="No"/>
    <s v="Yes"/>
    <n v="2213.3200000000002"/>
  </r>
  <r>
    <n v="2136"/>
    <x v="370"/>
    <n v="819"/>
    <n v="3"/>
    <s v="Rahul Krishnan"/>
    <s v="Consumer"/>
    <x v="0"/>
    <s v="2025-04"/>
    <n v="2"/>
    <s v="No"/>
    <s v="No"/>
    <n v="829.93"/>
  </r>
  <r>
    <n v="2137"/>
    <x v="371"/>
    <n v="516"/>
    <n v="5"/>
    <s v="Karthik Chatterjee"/>
    <s v="Consumer"/>
    <x v="1"/>
    <s v="2025-04"/>
    <n v="3"/>
    <s v="No"/>
    <s v="No"/>
    <n v="3429.16"/>
  </r>
  <r>
    <n v="2138"/>
    <x v="371"/>
    <n v="846"/>
    <n v="2"/>
    <s v="Sneha Nair"/>
    <s v="SMB"/>
    <x v="2"/>
    <s v="2025-04"/>
    <n v="6"/>
    <s v="No"/>
    <s v="No"/>
    <n v="2129.88"/>
  </r>
  <r>
    <n v="2139"/>
    <x v="371"/>
    <n v="829"/>
    <n v="3"/>
    <s v="Karthik Das"/>
    <s v="SMB"/>
    <x v="0"/>
    <s v="2025-04"/>
    <n v="4"/>
    <s v="No"/>
    <s v="No"/>
    <n v="617.46"/>
  </r>
  <r>
    <n v="2140"/>
    <x v="371"/>
    <n v="255"/>
    <n v="2"/>
    <s v="Karthik Menon"/>
    <s v="Consumer"/>
    <x v="2"/>
    <s v="2025-04"/>
    <n v="-45755"/>
    <s v="No"/>
    <s v="Yes"/>
    <n v="798.2"/>
  </r>
  <r>
    <n v="2141"/>
    <x v="371"/>
    <n v="169"/>
    <n v="1"/>
    <s v="Sai Malhotra"/>
    <s v="SMB"/>
    <x v="4"/>
    <s v="2025-04"/>
    <n v="11"/>
    <s v="Yes"/>
    <s v="No"/>
    <n v="312.64999999999998"/>
  </r>
  <r>
    <n v="2142"/>
    <x v="371"/>
    <n v="635"/>
    <n v="3"/>
    <s v="Aarav Kapoor"/>
    <s v="SMB"/>
    <x v="0"/>
    <s v="2025-04"/>
    <n v="5"/>
    <s v="No"/>
    <s v="No"/>
    <n v="5810.4400000000005"/>
  </r>
  <r>
    <n v="2143"/>
    <x v="371"/>
    <n v="351"/>
    <n v="5"/>
    <s v="Nisha Krishnan"/>
    <s v="SMB"/>
    <x v="1"/>
    <s v="2025-04"/>
    <n v="-45755"/>
    <s v="No"/>
    <s v="Yes"/>
    <n v="175.69"/>
  </r>
  <r>
    <n v="2144"/>
    <x v="371"/>
    <n v="802"/>
    <n v="3"/>
    <s v="Kiara Das"/>
    <s v="SMB"/>
    <x v="0"/>
    <s v="2025-04"/>
    <n v="3"/>
    <s v="No"/>
    <s v="No"/>
    <n v="145.43"/>
  </r>
  <r>
    <n v="2145"/>
    <x v="372"/>
    <n v="9"/>
    <n v="2"/>
    <s v="Aadhya Kapoor"/>
    <s v="SMB"/>
    <x v="2"/>
    <s v="2025-04"/>
    <n v="2"/>
    <s v="No"/>
    <s v="No"/>
    <n v="2765.5"/>
  </r>
  <r>
    <n v="2146"/>
    <x v="372"/>
    <n v="166"/>
    <n v="3"/>
    <s v="Ravi Kapoor"/>
    <s v="Corporate"/>
    <x v="0"/>
    <s v="2025-04"/>
    <n v="4"/>
    <s v="No"/>
    <s v="No"/>
    <n v="519.71"/>
  </r>
  <r>
    <n v="2147"/>
    <x v="373"/>
    <n v="126"/>
    <n v="3"/>
    <s v="Reyansh Gupta"/>
    <s v="Corporate"/>
    <x v="0"/>
    <s v="2025-04"/>
    <n v="6"/>
    <s v="No"/>
    <s v="No"/>
    <n v="266.88"/>
  </r>
  <r>
    <n v="2148"/>
    <x v="373"/>
    <n v="66"/>
    <n v="5"/>
    <s v="Sanjay Malhotra"/>
    <s v="SMB"/>
    <x v="1"/>
    <s v="2025-04"/>
    <n v="6"/>
    <s v="No"/>
    <s v="No"/>
    <n v="716.01"/>
  </r>
  <r>
    <n v="2149"/>
    <x v="373"/>
    <n v="25"/>
    <n v="5"/>
    <s v="Meera Rao"/>
    <s v="Corporate"/>
    <x v="1"/>
    <s v="2025-04"/>
    <n v="-45758"/>
    <s v="No"/>
    <s v="Yes"/>
    <n v="5141.82"/>
  </r>
  <r>
    <n v="2150"/>
    <x v="373"/>
    <n v="3"/>
    <n v="1"/>
    <s v="Deepa Malhotra"/>
    <s v="Consumer"/>
    <x v="4"/>
    <s v="2025-04"/>
    <n v="8"/>
    <s v="Yes"/>
    <s v="No"/>
    <n v="1296.42"/>
  </r>
  <r>
    <n v="2151"/>
    <x v="374"/>
    <n v="81"/>
    <n v="2"/>
    <s v="Deepa Nair"/>
    <s v="SMB"/>
    <x v="2"/>
    <s v="2025-04"/>
    <n v="3"/>
    <s v="No"/>
    <s v="No"/>
    <n v="266.88"/>
  </r>
  <r>
    <n v="2152"/>
    <x v="374"/>
    <n v="26"/>
    <n v="1"/>
    <s v="Arun Rao"/>
    <s v="SMB"/>
    <x v="4"/>
    <s v="2025-04"/>
    <n v="8"/>
    <s v="Yes"/>
    <s v="No"/>
    <n v="777.4"/>
  </r>
  <r>
    <n v="2153"/>
    <x v="374"/>
    <n v="363"/>
    <n v="2"/>
    <s v="Lakshmi Krishnan"/>
    <s v="Consumer"/>
    <x v="2"/>
    <s v="2025-04"/>
    <n v="-45758"/>
    <s v="No"/>
    <s v="Yes"/>
    <n v="2490.89"/>
  </r>
  <r>
    <n v="2154"/>
    <x v="374"/>
    <n v="447"/>
    <n v="5"/>
    <s v="Sanjay Rao"/>
    <s v="Consumer"/>
    <x v="1"/>
    <s v="2025-04"/>
    <n v="5"/>
    <s v="No"/>
    <s v="No"/>
    <n v="798.2"/>
  </r>
  <r>
    <n v="2155"/>
    <x v="374"/>
    <n v="251"/>
    <n v="1"/>
    <s v="Suresh Rao"/>
    <s v="Consumer"/>
    <x v="4"/>
    <s v="2025-04"/>
    <n v="-45758"/>
    <s v="No"/>
    <s v="Yes"/>
    <n v="2490.89"/>
  </r>
  <r>
    <n v="2156"/>
    <x v="374"/>
    <n v="439"/>
    <n v="2"/>
    <s v="Divya Nair"/>
    <s v="Corporate"/>
    <x v="2"/>
    <s v="2025-04"/>
    <n v="6"/>
    <s v="No"/>
    <s v="No"/>
    <n v="1472.1100000000001"/>
  </r>
  <r>
    <n v="2157"/>
    <x v="375"/>
    <n v="84"/>
    <n v="5"/>
    <s v="Sai Pillai"/>
    <s v="Consumer"/>
    <x v="1"/>
    <s v="2025-04"/>
    <n v="5"/>
    <s v="No"/>
    <s v="No"/>
    <n v="1364.66"/>
  </r>
  <r>
    <n v="2158"/>
    <x v="375"/>
    <n v="884"/>
    <n v="1"/>
    <s v="Rohan Sharma"/>
    <s v="Consumer"/>
    <x v="4"/>
    <s v="2025-04"/>
    <n v="2"/>
    <s v="No"/>
    <s v="No"/>
    <n v="1002.46"/>
  </r>
  <r>
    <n v="2159"/>
    <x v="375"/>
    <n v="234"/>
    <n v="3"/>
    <s v="Nisha Singh"/>
    <s v="Consumer"/>
    <x v="0"/>
    <s v="2025-04"/>
    <n v="6"/>
    <s v="No"/>
    <s v="No"/>
    <n v="297.2"/>
  </r>
  <r>
    <n v="2160"/>
    <x v="376"/>
    <n v="688"/>
    <n v="3"/>
    <s v="Karthik Iyer"/>
    <s v="Consumer"/>
    <x v="0"/>
    <s v="2025-04"/>
    <n v="3"/>
    <s v="No"/>
    <s v="No"/>
    <n v="1137.17"/>
  </r>
  <r>
    <n v="2161"/>
    <x v="376"/>
    <n v="252"/>
    <n v="3"/>
    <s v="Ananya Shetty"/>
    <s v="Consumer"/>
    <x v="0"/>
    <s v="2025-04"/>
    <n v="5"/>
    <s v="No"/>
    <s v="No"/>
    <n v="508.8"/>
  </r>
  <r>
    <n v="2162"/>
    <x v="376"/>
    <n v="887"/>
    <n v="4"/>
    <s v="Riya Shetty"/>
    <s v="Consumer"/>
    <x v="3"/>
    <s v="2025-04"/>
    <n v="5"/>
    <s v="No"/>
    <s v="No"/>
    <n v="175.69"/>
  </r>
  <r>
    <n v="2163"/>
    <x v="376"/>
    <n v="191"/>
    <n v="1"/>
    <s v="Priya Iyer"/>
    <s v="SMB"/>
    <x v="4"/>
    <s v="2025-04"/>
    <n v="4"/>
    <s v="No"/>
    <s v="No"/>
    <n v="519.71"/>
  </r>
  <r>
    <n v="2164"/>
    <x v="376"/>
    <n v="26"/>
    <n v="1"/>
    <s v="Arun Rao"/>
    <s v="SMB"/>
    <x v="4"/>
    <s v="2025-04"/>
    <n v="12"/>
    <s v="Yes"/>
    <s v="No"/>
    <n v="359.95"/>
  </r>
  <r>
    <n v="2165"/>
    <x v="376"/>
    <n v="274"/>
    <n v="3"/>
    <s v="Vikram Nair"/>
    <s v="SMB"/>
    <x v="0"/>
    <s v="2025-04"/>
    <n v="4"/>
    <s v="No"/>
    <s v="No"/>
    <n v="617.46"/>
  </r>
  <r>
    <n v="2166"/>
    <x v="376"/>
    <n v="55"/>
    <n v="4"/>
    <s v="Nisha Krishnan"/>
    <s v="Consumer"/>
    <x v="3"/>
    <s v="2025-04"/>
    <n v="6"/>
    <s v="No"/>
    <s v="No"/>
    <n v="617.46"/>
  </r>
  <r>
    <n v="2167"/>
    <x v="376"/>
    <n v="897"/>
    <n v="1"/>
    <s v="Arun Iyer"/>
    <s v="Consumer"/>
    <x v="4"/>
    <s v="2025-04"/>
    <n v="4"/>
    <s v="No"/>
    <s v="No"/>
    <n v="4773.67"/>
  </r>
  <r>
    <n v="2168"/>
    <x v="377"/>
    <n v="890"/>
    <n v="3"/>
    <s v="Ishaan Rao"/>
    <s v="Corporate"/>
    <x v="0"/>
    <s v="2025-04"/>
    <n v="-45761"/>
    <s v="No"/>
    <s v="Yes"/>
    <n v="798.2"/>
  </r>
  <r>
    <n v="2169"/>
    <x v="377"/>
    <n v="225"/>
    <n v="1"/>
    <s v="Pooja Iyer"/>
    <s v="Consumer"/>
    <x v="4"/>
    <s v="2025-04"/>
    <n v="2"/>
    <s v="No"/>
    <s v="No"/>
    <n v="1750.93"/>
  </r>
  <r>
    <n v="2170"/>
    <x v="377"/>
    <n v="52"/>
    <n v="4"/>
    <s v="Krishna Gupta"/>
    <s v="Consumer"/>
    <x v="3"/>
    <s v="2025-04"/>
    <n v="2"/>
    <s v="No"/>
    <s v="No"/>
    <n v="2213.3200000000002"/>
  </r>
  <r>
    <n v="2171"/>
    <x v="378"/>
    <n v="734"/>
    <n v="4"/>
    <s v="Kavya Gupta"/>
    <s v="SMB"/>
    <x v="3"/>
    <s v="2025-04"/>
    <n v="6"/>
    <s v="Yes"/>
    <s v="No"/>
    <n v="526.98"/>
  </r>
  <r>
    <n v="2172"/>
    <x v="378"/>
    <n v="840"/>
    <n v="3"/>
    <s v="Neha Shetty"/>
    <s v="Corporate"/>
    <x v="0"/>
    <s v="2025-04"/>
    <n v="6"/>
    <s v="No"/>
    <s v="No"/>
    <n v="2616.29"/>
  </r>
  <r>
    <n v="2173"/>
    <x v="378"/>
    <n v="853"/>
    <n v="4"/>
    <s v="Meera Verma"/>
    <s v="Consumer"/>
    <x v="3"/>
    <s v="2025-04"/>
    <n v="-45764"/>
    <s v="No"/>
    <s v="Yes"/>
    <n v="4315.76"/>
  </r>
  <r>
    <n v="2174"/>
    <x v="378"/>
    <n v="787"/>
    <n v="1"/>
    <s v="Meera Shetty"/>
    <s v="Consumer"/>
    <x v="4"/>
    <s v="2025-04"/>
    <n v="3"/>
    <s v="No"/>
    <s v="No"/>
    <n v="1356.25"/>
  </r>
  <r>
    <n v="2175"/>
    <x v="378"/>
    <n v="452"/>
    <n v="4"/>
    <s v="Neha Bose"/>
    <s v="Consumer"/>
    <x v="3"/>
    <s v="2025-04"/>
    <n v="4"/>
    <s v="No"/>
    <s v="No"/>
    <n v="3021.65"/>
  </r>
  <r>
    <n v="2176"/>
    <x v="378"/>
    <n v="165"/>
    <n v="3"/>
    <s v="Ishaan Iyer"/>
    <s v="Consumer"/>
    <x v="0"/>
    <s v="2025-04"/>
    <n v="2"/>
    <s v="No"/>
    <s v="No"/>
    <n v="604.77"/>
  </r>
  <r>
    <n v="2177"/>
    <x v="379"/>
    <n v="389"/>
    <n v="2"/>
    <s v="Pooja Bose"/>
    <s v="Consumer"/>
    <x v="2"/>
    <s v="2025-04"/>
    <n v="2"/>
    <s v="No"/>
    <s v="No"/>
    <n v="2432.0300000000002"/>
  </r>
  <r>
    <n v="2178"/>
    <x v="379"/>
    <n v="150"/>
    <n v="1"/>
    <s v="Arun Sharma"/>
    <s v="Consumer"/>
    <x v="4"/>
    <s v="2025-04"/>
    <n v="5"/>
    <s v="No"/>
    <s v="No"/>
    <n v="183.63"/>
  </r>
  <r>
    <n v="2179"/>
    <x v="379"/>
    <n v="650"/>
    <n v="4"/>
    <s v="Diya Sharma"/>
    <s v="SMB"/>
    <x v="3"/>
    <s v="2025-04"/>
    <n v="4"/>
    <s v="No"/>
    <s v="No"/>
    <n v="4324.57"/>
  </r>
  <r>
    <n v="2180"/>
    <x v="379"/>
    <n v="585"/>
    <n v="2"/>
    <s v="Priya Singh"/>
    <s v="Consumer"/>
    <x v="2"/>
    <s v="2025-04"/>
    <n v="3"/>
    <s v="No"/>
    <s v="No"/>
    <n v="793.15000000000009"/>
  </r>
  <r>
    <n v="2181"/>
    <x v="379"/>
    <n v="401"/>
    <n v="3"/>
    <s v="Myra Verma"/>
    <s v="Consumer"/>
    <x v="0"/>
    <s v="2025-04"/>
    <n v="3"/>
    <s v="No"/>
    <s v="No"/>
    <n v="552.17999999999995"/>
  </r>
  <r>
    <n v="2182"/>
    <x v="379"/>
    <n v="708"/>
    <n v="4"/>
    <s v="Meera Kapoor"/>
    <s v="Consumer"/>
    <x v="3"/>
    <s v="2025-04"/>
    <n v="2"/>
    <s v="No"/>
    <s v="No"/>
    <n v="2667.64"/>
  </r>
  <r>
    <n v="2183"/>
    <x v="379"/>
    <n v="603"/>
    <n v="3"/>
    <s v="Divya Sharma"/>
    <s v="SMB"/>
    <x v="0"/>
    <s v="2025-04"/>
    <n v="-45764"/>
    <s v="No"/>
    <s v="Yes"/>
    <n v="705.26"/>
  </r>
  <r>
    <n v="2184"/>
    <x v="379"/>
    <n v="152"/>
    <n v="4"/>
    <s v="Kiara Bose"/>
    <s v="Corporate"/>
    <x v="3"/>
    <s v="2025-04"/>
    <n v="4"/>
    <s v="No"/>
    <s v="No"/>
    <n v="2129.88"/>
  </r>
  <r>
    <n v="2185"/>
    <x v="379"/>
    <n v="337"/>
    <n v="2"/>
    <s v="Sanjay Menon"/>
    <s v="Consumer"/>
    <x v="2"/>
    <s v="2025-04"/>
    <n v="5"/>
    <s v="No"/>
    <s v="No"/>
    <n v="540.32000000000005"/>
  </r>
  <r>
    <n v="2186"/>
    <x v="379"/>
    <n v="623"/>
    <n v="3"/>
    <s v="Aarav Menon"/>
    <s v="Consumer"/>
    <x v="0"/>
    <s v="2025-04"/>
    <n v="4"/>
    <s v="No"/>
    <s v="No"/>
    <n v="1296.42"/>
  </r>
  <r>
    <n v="2187"/>
    <x v="380"/>
    <n v="417"/>
    <n v="1"/>
    <s v="Riya Joshi"/>
    <s v="Corporate"/>
    <x v="4"/>
    <s v="2025-04"/>
    <n v="6"/>
    <s v="No"/>
    <s v="No"/>
    <n v="3233.25"/>
  </r>
  <r>
    <n v="2188"/>
    <x v="380"/>
    <n v="728"/>
    <n v="3"/>
    <s v="Amit Verma"/>
    <s v="Consumer"/>
    <x v="0"/>
    <s v="2025-04"/>
    <n v="3"/>
    <s v="No"/>
    <s v="No"/>
    <n v="324.72000000000003"/>
  </r>
  <r>
    <n v="2189"/>
    <x v="380"/>
    <n v="874"/>
    <n v="1"/>
    <s v="Anika Mehta"/>
    <s v="Corporate"/>
    <x v="4"/>
    <s v="2025-04"/>
    <n v="11"/>
    <s v="Yes"/>
    <s v="No"/>
    <n v="2475.38"/>
  </r>
  <r>
    <n v="2190"/>
    <x v="380"/>
    <n v="884"/>
    <n v="1"/>
    <s v="Rohan Sharma"/>
    <s v="Consumer"/>
    <x v="4"/>
    <s v="2025-04"/>
    <n v="2"/>
    <s v="No"/>
    <s v="No"/>
    <n v="519.71"/>
  </r>
  <r>
    <n v="2191"/>
    <x v="380"/>
    <n v="446"/>
    <n v="1"/>
    <s v="Kavya Menon"/>
    <s v="Consumer"/>
    <x v="4"/>
    <s v="2025-04"/>
    <n v="3"/>
    <s v="No"/>
    <s v="No"/>
    <n v="2378.1400000000003"/>
  </r>
  <r>
    <n v="2192"/>
    <x v="380"/>
    <n v="357"/>
    <n v="3"/>
    <s v="Aadhya Krishnan"/>
    <s v="Corporate"/>
    <x v="0"/>
    <s v="2025-04"/>
    <n v="3"/>
    <s v="No"/>
    <s v="No"/>
    <n v="175.69"/>
  </r>
  <r>
    <n v="2193"/>
    <x v="380"/>
    <n v="506"/>
    <n v="1"/>
    <s v="Arun Bose"/>
    <s v="Consumer"/>
    <x v="4"/>
    <s v="2025-04"/>
    <n v="-45765"/>
    <s v="No"/>
    <s v="Yes"/>
    <n v="2765.23"/>
  </r>
  <r>
    <n v="2194"/>
    <x v="380"/>
    <n v="598"/>
    <n v="5"/>
    <s v="Sai Menon"/>
    <s v="Consumer"/>
    <x v="1"/>
    <s v="2025-04"/>
    <n v="6"/>
    <s v="Yes"/>
    <s v="No"/>
    <n v="2779.64"/>
  </r>
  <r>
    <n v="2195"/>
    <x v="381"/>
    <n v="888"/>
    <n v="5"/>
    <s v="Amit Sharma"/>
    <s v="Consumer"/>
    <x v="1"/>
    <s v="2025-04"/>
    <n v="3"/>
    <s v="No"/>
    <s v="No"/>
    <n v="1357.49"/>
  </r>
  <r>
    <n v="2196"/>
    <x v="382"/>
    <n v="580"/>
    <n v="5"/>
    <s v="Rohan Rao"/>
    <s v="Consumer"/>
    <x v="1"/>
    <s v="2025-04"/>
    <n v="2"/>
    <s v="No"/>
    <s v="No"/>
    <n v="5919.4600000000009"/>
  </r>
  <r>
    <n v="2197"/>
    <x v="382"/>
    <n v="709"/>
    <n v="4"/>
    <s v="Diya Chatterjee"/>
    <s v="Consumer"/>
    <x v="3"/>
    <s v="2025-04"/>
    <n v="4"/>
    <s v="No"/>
    <s v="No"/>
    <n v="3021.65"/>
  </r>
  <r>
    <n v="2198"/>
    <x v="382"/>
    <n v="878"/>
    <n v="2"/>
    <s v="Meera Sharma"/>
    <s v="Corporate"/>
    <x v="2"/>
    <s v="2025-04"/>
    <n v="5"/>
    <s v="No"/>
    <s v="No"/>
    <n v="3064.53"/>
  </r>
  <r>
    <n v="2199"/>
    <x v="382"/>
    <n v="570"/>
    <n v="3"/>
    <s v="Rohan Rao"/>
    <s v="Consumer"/>
    <x v="0"/>
    <s v="2025-04"/>
    <n v="6"/>
    <s v="No"/>
    <s v="No"/>
    <n v="1296.42"/>
  </r>
  <r>
    <n v="2200"/>
    <x v="383"/>
    <n v="750"/>
    <n v="5"/>
    <s v="Anika Gupta"/>
    <s v="Consumer"/>
    <x v="1"/>
    <s v="2025-04"/>
    <n v="3"/>
    <s v="No"/>
    <s v="No"/>
    <n v="1296.42"/>
  </r>
  <r>
    <n v="2201"/>
    <x v="383"/>
    <n v="393"/>
    <n v="4"/>
    <s v="Kiara Gupta"/>
    <s v="Corporate"/>
    <x v="3"/>
    <s v="2025-04"/>
    <n v="6"/>
    <s v="No"/>
    <s v="No"/>
    <n v="359.32"/>
  </r>
  <r>
    <n v="2202"/>
    <x v="383"/>
    <n v="409"/>
    <n v="5"/>
    <s v="Kiara Chatterjee"/>
    <s v="SMB"/>
    <x v="1"/>
    <s v="2025-04"/>
    <n v="4"/>
    <s v="No"/>
    <s v="No"/>
    <n v="3273.58"/>
  </r>
  <r>
    <n v="2203"/>
    <x v="383"/>
    <n v="320"/>
    <n v="1"/>
    <s v="Meera Rao"/>
    <s v="Consumer"/>
    <x v="4"/>
    <s v="2025-04"/>
    <n v="9"/>
    <s v="Yes"/>
    <s v="No"/>
    <n v="95.97"/>
  </r>
  <r>
    <n v="2204"/>
    <x v="383"/>
    <n v="140"/>
    <n v="4"/>
    <s v="Diya Joshi"/>
    <s v="Consumer"/>
    <x v="3"/>
    <s v="2025-04"/>
    <n v="2"/>
    <s v="No"/>
    <s v="No"/>
    <n v="3726.91"/>
  </r>
  <r>
    <n v="2205"/>
    <x v="384"/>
    <n v="215"/>
    <n v="1"/>
    <s v="Divya Rao"/>
    <s v="Consumer"/>
    <x v="4"/>
    <s v="2025-04"/>
    <n v="-45769"/>
    <s v="No"/>
    <s v="Yes"/>
    <n v="880.95"/>
  </r>
  <r>
    <n v="2206"/>
    <x v="384"/>
    <n v="869"/>
    <n v="2"/>
    <s v="Karthik Krishnan"/>
    <s v="Consumer"/>
    <x v="2"/>
    <s v="2025-04"/>
    <n v="5"/>
    <s v="No"/>
    <s v="No"/>
    <n v="872.66"/>
  </r>
  <r>
    <n v="2207"/>
    <x v="384"/>
    <n v="249"/>
    <n v="4"/>
    <s v="Amit Verma"/>
    <s v="Consumer"/>
    <x v="3"/>
    <s v="2025-04"/>
    <n v="5"/>
    <s v="No"/>
    <s v="No"/>
    <n v="4227.3999999999996"/>
  </r>
  <r>
    <n v="2208"/>
    <x v="384"/>
    <n v="216"/>
    <n v="1"/>
    <s v="Pooja Kapoor"/>
    <s v="Consumer"/>
    <x v="4"/>
    <s v="2025-04"/>
    <n v="6"/>
    <s v="No"/>
    <s v="No"/>
    <n v="184.26"/>
  </r>
  <r>
    <n v="2209"/>
    <x v="384"/>
    <n v="644"/>
    <n v="4"/>
    <s v="Ishaan Reddy"/>
    <s v="Consumer"/>
    <x v="3"/>
    <s v="2025-04"/>
    <n v="7"/>
    <s v="Yes"/>
    <s v="No"/>
    <n v="5134.18"/>
  </r>
  <r>
    <n v="2210"/>
    <x v="385"/>
    <n v="559"/>
    <n v="2"/>
    <s v="Myra Rao"/>
    <s v="Consumer"/>
    <x v="2"/>
    <s v="2025-04"/>
    <n v="3"/>
    <s v="No"/>
    <s v="No"/>
    <n v="2928.08"/>
  </r>
  <r>
    <n v="2211"/>
    <x v="385"/>
    <n v="350"/>
    <n v="5"/>
    <s v="Vikram Nair"/>
    <s v="Consumer"/>
    <x v="1"/>
    <s v="2025-04"/>
    <n v="4"/>
    <s v="No"/>
    <s v="No"/>
    <n v="175.69"/>
  </r>
  <r>
    <n v="2212"/>
    <x v="385"/>
    <n v="282"/>
    <n v="2"/>
    <s v="Ravi Nair"/>
    <s v="Consumer"/>
    <x v="2"/>
    <s v="2025-04"/>
    <n v="2"/>
    <s v="No"/>
    <s v="No"/>
    <n v="1303.81"/>
  </r>
  <r>
    <n v="2213"/>
    <x v="385"/>
    <n v="154"/>
    <n v="2"/>
    <s v="Saanvi Shetty"/>
    <s v="Consumer"/>
    <x v="2"/>
    <s v="2025-04"/>
    <n v="3"/>
    <s v="No"/>
    <s v="No"/>
    <n v="2084.04"/>
  </r>
  <r>
    <n v="2214"/>
    <x v="386"/>
    <n v="73"/>
    <n v="4"/>
    <s v="Manoj Malhotra"/>
    <s v="Consumer"/>
    <x v="3"/>
    <s v="2025-04"/>
    <n v="3"/>
    <s v="No"/>
    <s v="No"/>
    <n v="2986.2000000000003"/>
  </r>
  <r>
    <n v="2215"/>
    <x v="386"/>
    <n v="52"/>
    <n v="4"/>
    <s v="Krishna Gupta"/>
    <s v="Consumer"/>
    <x v="3"/>
    <s v="2025-04"/>
    <n v="-45770"/>
    <s v="No"/>
    <s v="Yes"/>
    <n v="351.29"/>
  </r>
  <r>
    <n v="2216"/>
    <x v="386"/>
    <n v="245"/>
    <n v="2"/>
    <s v="Aadhya Rao"/>
    <s v="SMB"/>
    <x v="2"/>
    <s v="2025-04"/>
    <n v="5"/>
    <s v="No"/>
    <s v="No"/>
    <n v="959.8599999999999"/>
  </r>
  <r>
    <n v="2217"/>
    <x v="386"/>
    <n v="453"/>
    <n v="5"/>
    <s v="Ishaan Rao"/>
    <s v="Consumer"/>
    <x v="1"/>
    <s v="2025-04"/>
    <n v="-45770"/>
    <s v="No"/>
    <s v="Yes"/>
    <n v="872.66"/>
  </r>
  <r>
    <n v="2218"/>
    <x v="386"/>
    <n v="435"/>
    <n v="2"/>
    <s v="Aditya Rao"/>
    <s v="Consumer"/>
    <x v="2"/>
    <s v="2025-04"/>
    <n v="5"/>
    <s v="No"/>
    <s v="No"/>
    <n v="617.46"/>
  </r>
  <r>
    <n v="2219"/>
    <x v="386"/>
    <n v="622"/>
    <n v="1"/>
    <s v="Ayaan Menon"/>
    <s v="Corporate"/>
    <x v="4"/>
    <s v="2025-04"/>
    <n v="-45770"/>
    <s v="No"/>
    <s v="Yes"/>
    <n v="175.69"/>
  </r>
  <r>
    <n v="2220"/>
    <x v="387"/>
    <n v="802"/>
    <n v="3"/>
    <s v="Kiara Das"/>
    <s v="SMB"/>
    <x v="0"/>
    <s v="2025-04"/>
    <n v="11"/>
    <s v="Yes"/>
    <s v="No"/>
    <n v="7568.66"/>
  </r>
  <r>
    <n v="2221"/>
    <x v="387"/>
    <n v="470"/>
    <n v="4"/>
    <s v="Neha Joshi"/>
    <s v="SMB"/>
    <x v="3"/>
    <s v="2025-04"/>
    <n v="6"/>
    <s v="No"/>
    <s v="No"/>
    <n v="3021.65"/>
  </r>
  <r>
    <n v="2222"/>
    <x v="387"/>
    <n v="255"/>
    <n v="2"/>
    <s v="Karthik Menon"/>
    <s v="Consumer"/>
    <x v="2"/>
    <s v="2025-04"/>
    <n v="5"/>
    <s v="No"/>
    <s v="No"/>
    <n v="184.26"/>
  </r>
  <r>
    <n v="2223"/>
    <x v="387"/>
    <n v="857"/>
    <n v="2"/>
    <s v="Vihaan Sharma"/>
    <s v="Corporate"/>
    <x v="2"/>
    <s v="2025-04"/>
    <n v="6"/>
    <s v="No"/>
    <s v="No"/>
    <n v="8115.5300000000007"/>
  </r>
  <r>
    <n v="2224"/>
    <x v="387"/>
    <n v="165"/>
    <n v="3"/>
    <s v="Ishaan Iyer"/>
    <s v="Consumer"/>
    <x v="0"/>
    <s v="2025-04"/>
    <n v="5"/>
    <s v="No"/>
    <s v="No"/>
    <n v="175.69"/>
  </r>
  <r>
    <n v="2225"/>
    <x v="388"/>
    <n v="575"/>
    <n v="1"/>
    <s v="Kavya Iyer"/>
    <s v="Corporate"/>
    <x v="4"/>
    <s v="2025-04"/>
    <n v="5"/>
    <s v="No"/>
    <s v="No"/>
    <n v="1768.8500000000001"/>
  </r>
  <r>
    <n v="2226"/>
    <x v="388"/>
    <n v="177"/>
    <n v="4"/>
    <s v="Vikram Rao"/>
    <s v="Corporate"/>
    <x v="3"/>
    <s v="2025-04"/>
    <n v="2"/>
    <s v="No"/>
    <s v="No"/>
    <n v="829.93"/>
  </r>
  <r>
    <n v="2227"/>
    <x v="388"/>
    <n v="522"/>
    <n v="3"/>
    <s v="Manoj Gupta"/>
    <s v="Consumer"/>
    <x v="0"/>
    <s v="2025-04"/>
    <n v="5"/>
    <s v="No"/>
    <s v="No"/>
    <n v="897.98"/>
  </r>
  <r>
    <n v="2228"/>
    <x v="388"/>
    <n v="888"/>
    <n v="5"/>
    <s v="Amit Sharma"/>
    <s v="Consumer"/>
    <x v="1"/>
    <s v="2025-04"/>
    <n v="2"/>
    <s v="No"/>
    <s v="No"/>
    <n v="4800.58"/>
  </r>
  <r>
    <n v="2229"/>
    <x v="388"/>
    <n v="119"/>
    <n v="3"/>
    <s v="Karthik Patel"/>
    <s v="SMB"/>
    <x v="0"/>
    <s v="2025-04"/>
    <n v="5"/>
    <s v="No"/>
    <s v="No"/>
    <n v="3021.65"/>
  </r>
  <r>
    <n v="2230"/>
    <x v="389"/>
    <n v="803"/>
    <n v="1"/>
    <s v="Ayaan Reddy"/>
    <s v="SMB"/>
    <x v="4"/>
    <s v="2025-04"/>
    <n v="4"/>
    <s v="No"/>
    <s v="No"/>
    <n v="154.55000000000001"/>
  </r>
  <r>
    <n v="2231"/>
    <x v="389"/>
    <n v="135"/>
    <n v="4"/>
    <s v="Amit Singh"/>
    <s v="Consumer"/>
    <x v="3"/>
    <s v="2025-04"/>
    <n v="2"/>
    <s v="No"/>
    <s v="No"/>
    <n v="4645.3500000000004"/>
  </r>
  <r>
    <n v="2232"/>
    <x v="389"/>
    <n v="683"/>
    <n v="5"/>
    <s v="Ravi Das"/>
    <s v="Consumer"/>
    <x v="1"/>
    <s v="2025-04"/>
    <n v="-45775"/>
    <s v="No"/>
    <s v="Yes"/>
    <n v="407.51"/>
  </r>
  <r>
    <n v="2233"/>
    <x v="390"/>
    <n v="326"/>
    <n v="3"/>
    <s v="Krishna Iyer"/>
    <s v="Consumer"/>
    <x v="0"/>
    <s v="2025-04"/>
    <n v="6"/>
    <s v="No"/>
    <s v="No"/>
    <n v="3794.53"/>
  </r>
  <r>
    <n v="2234"/>
    <x v="390"/>
    <n v="451"/>
    <n v="1"/>
    <s v="Diya Malhotra"/>
    <s v="Consumer"/>
    <x v="4"/>
    <s v="2025-04"/>
    <n v="6"/>
    <s v="No"/>
    <s v="No"/>
    <n v="2830.78"/>
  </r>
  <r>
    <n v="2235"/>
    <x v="390"/>
    <n v="346"/>
    <n v="2"/>
    <s v="Riya Patel"/>
    <s v="Consumer"/>
    <x v="2"/>
    <s v="2025-04"/>
    <n v="2"/>
    <s v="No"/>
    <s v="No"/>
    <n v="1257.44"/>
  </r>
  <r>
    <n v="2236"/>
    <x v="390"/>
    <n v="831"/>
    <n v="4"/>
    <s v="Rahul Nair"/>
    <s v="SMB"/>
    <x v="3"/>
    <s v="2025-04"/>
    <n v="5"/>
    <s v="No"/>
    <s v="No"/>
    <n v="1424.84"/>
  </r>
  <r>
    <n v="2237"/>
    <x v="390"/>
    <n v="448"/>
    <n v="3"/>
    <s v="Lakshmi Shetty"/>
    <s v="SMB"/>
    <x v="0"/>
    <s v="2025-04"/>
    <n v="6"/>
    <s v="No"/>
    <s v="No"/>
    <n v="2335.35"/>
  </r>
  <r>
    <n v="2238"/>
    <x v="390"/>
    <n v="538"/>
    <n v="1"/>
    <s v="Ayaan Sharma"/>
    <s v="SMB"/>
    <x v="4"/>
    <s v="2025-04"/>
    <n v="2"/>
    <s v="No"/>
    <s v="No"/>
    <n v="6271.26"/>
  </r>
  <r>
    <n v="2239"/>
    <x v="391"/>
    <n v="479"/>
    <n v="3"/>
    <s v="Aarav Sharma"/>
    <s v="Consumer"/>
    <x v="0"/>
    <s v="2025-04"/>
    <n v="6"/>
    <s v="No"/>
    <s v="No"/>
    <n v="872.66"/>
  </r>
  <r>
    <n v="2240"/>
    <x v="391"/>
    <n v="388"/>
    <n v="3"/>
    <s v="Krishna Bose"/>
    <s v="Consumer"/>
    <x v="0"/>
    <s v="2025-04"/>
    <n v="-45775"/>
    <s v="No"/>
    <s v="Yes"/>
    <n v="2213.3200000000002"/>
  </r>
  <r>
    <n v="2241"/>
    <x v="391"/>
    <n v="210"/>
    <n v="2"/>
    <s v="Vivaan Nair"/>
    <s v="Consumer"/>
    <x v="2"/>
    <s v="2025-04"/>
    <n v="3"/>
    <s v="No"/>
    <s v="No"/>
    <n v="4256.04"/>
  </r>
  <r>
    <n v="2242"/>
    <x v="392"/>
    <n v="269"/>
    <n v="5"/>
    <s v="Kavya Chatterjee"/>
    <s v="Consumer"/>
    <x v="1"/>
    <s v="2025-04"/>
    <n v="4"/>
    <s v="No"/>
    <s v="No"/>
    <n v="1832.49"/>
  </r>
  <r>
    <n v="2243"/>
    <x v="392"/>
    <n v="747"/>
    <n v="1"/>
    <s v="Krishna Patel"/>
    <s v="Corporate"/>
    <x v="4"/>
    <s v="2025-04"/>
    <n v="4"/>
    <s v="No"/>
    <s v="No"/>
    <n v="3021.65"/>
  </r>
  <r>
    <n v="2244"/>
    <x v="392"/>
    <n v="435"/>
    <n v="2"/>
    <s v="Aditya Rao"/>
    <s v="Consumer"/>
    <x v="2"/>
    <s v="2025-04"/>
    <n v="4"/>
    <s v="No"/>
    <s v="No"/>
    <n v="2129.88"/>
  </r>
  <r>
    <n v="2245"/>
    <x v="392"/>
    <n v="409"/>
    <n v="5"/>
    <s v="Kiara Chatterjee"/>
    <s v="SMB"/>
    <x v="1"/>
    <s v="2025-04"/>
    <n v="8"/>
    <s v="Yes"/>
    <s v="No"/>
    <n v="2213.3200000000002"/>
  </r>
  <r>
    <n v="2246"/>
    <x v="392"/>
    <n v="608"/>
    <n v="1"/>
    <s v="Suresh Malhotra"/>
    <s v="Corporate"/>
    <x v="4"/>
    <s v="2025-04"/>
    <n v="2"/>
    <s v="No"/>
    <s v="No"/>
    <n v="2213.3200000000002"/>
  </r>
  <r>
    <n v="2247"/>
    <x v="392"/>
    <n v="848"/>
    <n v="4"/>
    <s v="Pooja Joshi"/>
    <s v="Consumer"/>
    <x v="3"/>
    <s v="2025-04"/>
    <n v="6"/>
    <s v="No"/>
    <s v="No"/>
    <n v="3021.65"/>
  </r>
  <r>
    <n v="2248"/>
    <x v="392"/>
    <n v="214"/>
    <n v="1"/>
    <s v="Sanjay Menon"/>
    <s v="SMB"/>
    <x v="4"/>
    <s v="2025-04"/>
    <n v="-45776"/>
    <s v="No"/>
    <s v="Yes"/>
    <n v="184.26"/>
  </r>
  <r>
    <n v="2249"/>
    <x v="393"/>
    <n v="771"/>
    <n v="2"/>
    <s v="Rahul Krishnan"/>
    <s v="Corporate"/>
    <x v="2"/>
    <s v="2025-04"/>
    <n v="6"/>
    <s v="No"/>
    <s v="No"/>
    <n v="2490.89"/>
  </r>
  <r>
    <n v="2250"/>
    <x v="393"/>
    <n v="756"/>
    <n v="1"/>
    <s v="Amit Krishnan"/>
    <s v="Corporate"/>
    <x v="4"/>
    <s v="2025-04"/>
    <n v="4"/>
    <s v="No"/>
    <s v="No"/>
    <n v="617.46"/>
  </r>
  <r>
    <n v="2251"/>
    <x v="393"/>
    <n v="217"/>
    <n v="3"/>
    <s v="Kavya Iyer"/>
    <s v="SMB"/>
    <x v="0"/>
    <s v="2025-04"/>
    <n v="4"/>
    <s v="No"/>
    <s v="No"/>
    <n v="5022.2000000000007"/>
  </r>
  <r>
    <n v="2252"/>
    <x v="393"/>
    <n v="151"/>
    <n v="2"/>
    <s v="Ayaan Chatterjee"/>
    <s v="SMB"/>
    <x v="2"/>
    <s v="2025-04"/>
    <n v="5"/>
    <s v="No"/>
    <s v="No"/>
    <n v="1752.02"/>
  </r>
  <r>
    <n v="2253"/>
    <x v="393"/>
    <n v="861"/>
    <n v="1"/>
    <s v="Diya Bose"/>
    <s v="Consumer"/>
    <x v="4"/>
    <s v="2025-04"/>
    <n v="8"/>
    <s v="Yes"/>
    <s v="No"/>
    <n v="3024.89"/>
  </r>
  <r>
    <n v="2254"/>
    <x v="393"/>
    <n v="239"/>
    <n v="2"/>
    <s v="Nisha Iyer"/>
    <s v="SMB"/>
    <x v="2"/>
    <s v="2025-04"/>
    <n v="6"/>
    <s v="No"/>
    <s v="No"/>
    <n v="7246.3600000000006"/>
  </r>
  <r>
    <n v="2255"/>
    <x v="393"/>
    <n v="57"/>
    <n v="5"/>
    <s v="Sai Rao"/>
    <s v="Consumer"/>
    <x v="1"/>
    <s v="2025-04"/>
    <n v="3"/>
    <s v="No"/>
    <s v="No"/>
    <n v="798.2"/>
  </r>
  <r>
    <n v="2256"/>
    <x v="394"/>
    <n v="126"/>
    <n v="3"/>
    <s v="Reyansh Gupta"/>
    <s v="Corporate"/>
    <x v="0"/>
    <s v="2025-05"/>
    <n v="6"/>
    <s v="No"/>
    <s v="No"/>
    <n v="125.34"/>
  </r>
  <r>
    <n v="2257"/>
    <x v="394"/>
    <n v="255"/>
    <n v="2"/>
    <s v="Karthik Menon"/>
    <s v="Consumer"/>
    <x v="2"/>
    <s v="2025-05"/>
    <n v="3"/>
    <s v="No"/>
    <s v="No"/>
    <n v="1445.81"/>
  </r>
  <r>
    <n v="2258"/>
    <x v="394"/>
    <n v="37"/>
    <n v="2"/>
    <s v="Ravi Nair"/>
    <s v="SMB"/>
    <x v="2"/>
    <s v="2025-05"/>
    <n v="5"/>
    <s v="No"/>
    <s v="No"/>
    <n v="828.35"/>
  </r>
  <r>
    <n v="2259"/>
    <x v="395"/>
    <n v="314"/>
    <n v="2"/>
    <s v="Meera Pillai"/>
    <s v="Consumer"/>
    <x v="2"/>
    <s v="2025-05"/>
    <n v="5"/>
    <s v="No"/>
    <s v="No"/>
    <n v="2490.89"/>
  </r>
  <r>
    <n v="2260"/>
    <x v="395"/>
    <n v="514"/>
    <n v="2"/>
    <s v="Ravi Gupta"/>
    <s v="Consumer"/>
    <x v="2"/>
    <s v="2025-05"/>
    <n v="5"/>
    <s v="No"/>
    <s v="No"/>
    <n v="856.08"/>
  </r>
  <r>
    <n v="2261"/>
    <x v="395"/>
    <n v="702"/>
    <n v="5"/>
    <s v="Pari Reddy"/>
    <s v="Consumer"/>
    <x v="1"/>
    <s v="2025-05"/>
    <n v="4"/>
    <s v="No"/>
    <s v="No"/>
    <n v="175.69"/>
  </r>
  <r>
    <n v="2262"/>
    <x v="396"/>
    <n v="776"/>
    <n v="3"/>
    <s v="Saanvi Das"/>
    <s v="SMB"/>
    <x v="0"/>
    <s v="2025-05"/>
    <n v="-45780"/>
    <s v="No"/>
    <s v="Yes"/>
    <n v="508.8"/>
  </r>
  <r>
    <n v="2263"/>
    <x v="396"/>
    <n v="786"/>
    <n v="3"/>
    <s v="Aditya Kapoor"/>
    <s v="SMB"/>
    <x v="0"/>
    <s v="2025-05"/>
    <n v="2"/>
    <s v="No"/>
    <s v="No"/>
    <n v="2213.3200000000002"/>
  </r>
  <r>
    <n v="2264"/>
    <x v="396"/>
    <n v="842"/>
    <n v="4"/>
    <s v="Amit Krishnan"/>
    <s v="SMB"/>
    <x v="3"/>
    <s v="2025-05"/>
    <n v="5"/>
    <s v="No"/>
    <s v="No"/>
    <n v="2213.3200000000002"/>
  </r>
  <r>
    <n v="2265"/>
    <x v="397"/>
    <n v="365"/>
    <n v="5"/>
    <s v="Vivaan Iyer"/>
    <s v="SMB"/>
    <x v="1"/>
    <s v="2025-05"/>
    <n v="3"/>
    <s v="No"/>
    <s v="No"/>
    <n v="95.97"/>
  </r>
  <r>
    <n v="2266"/>
    <x v="397"/>
    <n v="705"/>
    <n v="2"/>
    <s v="Saanvi Reddy"/>
    <s v="Consumer"/>
    <x v="2"/>
    <s v="2025-05"/>
    <n v="5"/>
    <s v="No"/>
    <s v="No"/>
    <n v="1325.06"/>
  </r>
  <r>
    <n v="2267"/>
    <x v="397"/>
    <n v="572"/>
    <n v="2"/>
    <s v="Navya Nair"/>
    <s v="Corporate"/>
    <x v="2"/>
    <s v="2025-05"/>
    <n v="-45782"/>
    <s v="No"/>
    <s v="Yes"/>
    <n v="897.98"/>
  </r>
  <r>
    <n v="2268"/>
    <x v="398"/>
    <n v="33"/>
    <n v="3"/>
    <s v="Ishaan Mehta"/>
    <s v="Consumer"/>
    <x v="0"/>
    <s v="2025-05"/>
    <n v="5"/>
    <s v="No"/>
    <s v="No"/>
    <n v="760.11"/>
  </r>
  <r>
    <n v="2269"/>
    <x v="398"/>
    <n v="175"/>
    <n v="1"/>
    <s v="Manoj Singh"/>
    <s v="Consumer"/>
    <x v="4"/>
    <s v="2025-05"/>
    <n v="3"/>
    <s v="No"/>
    <s v="No"/>
    <n v="772.88"/>
  </r>
  <r>
    <n v="2270"/>
    <x v="398"/>
    <n v="185"/>
    <n v="2"/>
    <s v="Kavya Verma"/>
    <s v="Consumer"/>
    <x v="2"/>
    <s v="2025-05"/>
    <n v="-45784"/>
    <s v="No"/>
    <s v="Yes"/>
    <n v="617.46"/>
  </r>
  <r>
    <n v="2271"/>
    <x v="398"/>
    <n v="195"/>
    <n v="4"/>
    <s v="Ravi Menon"/>
    <s v="Corporate"/>
    <x v="3"/>
    <s v="2025-05"/>
    <n v="5"/>
    <s v="No"/>
    <s v="No"/>
    <n v="2382.13"/>
  </r>
  <r>
    <n v="2272"/>
    <x v="398"/>
    <n v="194"/>
    <n v="5"/>
    <s v="Vivaan Shetty"/>
    <s v="SMB"/>
    <x v="1"/>
    <s v="2025-05"/>
    <n v="6"/>
    <s v="No"/>
    <s v="No"/>
    <n v="872.66"/>
  </r>
  <r>
    <n v="2273"/>
    <x v="399"/>
    <n v="267"/>
    <n v="3"/>
    <s v="Ishaan Verma"/>
    <s v="Consumer"/>
    <x v="0"/>
    <s v="2025-05"/>
    <n v="4"/>
    <s v="No"/>
    <s v="No"/>
    <n v="490.48"/>
  </r>
  <r>
    <n v="2274"/>
    <x v="399"/>
    <n v="182"/>
    <n v="2"/>
    <s v="Rahul Rao"/>
    <s v="SMB"/>
    <x v="2"/>
    <s v="2025-05"/>
    <n v="6"/>
    <s v="No"/>
    <s v="No"/>
    <n v="1296.42"/>
  </r>
  <r>
    <n v="2275"/>
    <x v="400"/>
    <n v="221"/>
    <n v="5"/>
    <s v="Reyansh Reddy"/>
    <s v="SMB"/>
    <x v="1"/>
    <s v="2025-05"/>
    <n v="-45786"/>
    <s v="No"/>
    <s v="Yes"/>
    <n v="871"/>
  </r>
  <r>
    <n v="2276"/>
    <x v="400"/>
    <n v="204"/>
    <n v="5"/>
    <s v="Sai Gupta"/>
    <s v="Corporate"/>
    <x v="1"/>
    <s v="2025-05"/>
    <n v="6"/>
    <s v="No"/>
    <s v="No"/>
    <n v="713.43000000000006"/>
  </r>
  <r>
    <n v="2277"/>
    <x v="400"/>
    <n v="581"/>
    <n v="1"/>
    <s v="Lakshmi Pillai"/>
    <s v="SMB"/>
    <x v="4"/>
    <s v="2025-05"/>
    <n v="4"/>
    <s v="No"/>
    <s v="No"/>
    <n v="183.63"/>
  </r>
  <r>
    <n v="2278"/>
    <x v="400"/>
    <n v="248"/>
    <n v="3"/>
    <s v="Myra Bose"/>
    <s v="Consumer"/>
    <x v="0"/>
    <s v="2025-05"/>
    <n v="5"/>
    <s v="No"/>
    <s v="No"/>
    <n v="4057.94"/>
  </r>
  <r>
    <n v="2279"/>
    <x v="400"/>
    <n v="114"/>
    <n v="1"/>
    <s v="Divya Shetty"/>
    <s v="Consumer"/>
    <x v="4"/>
    <s v="2025-05"/>
    <n v="4"/>
    <s v="No"/>
    <s v="No"/>
    <n v="175.69"/>
  </r>
  <r>
    <n v="2280"/>
    <x v="400"/>
    <n v="824"/>
    <n v="5"/>
    <s v="Arun Sharma"/>
    <s v="SMB"/>
    <x v="1"/>
    <s v="2025-05"/>
    <n v="2"/>
    <s v="No"/>
    <s v="No"/>
    <n v="540.32000000000005"/>
  </r>
  <r>
    <n v="2281"/>
    <x v="400"/>
    <n v="348"/>
    <n v="3"/>
    <s v="Arun Singh"/>
    <s v="Consumer"/>
    <x v="0"/>
    <s v="2025-05"/>
    <n v="3"/>
    <s v="No"/>
    <s v="No"/>
    <n v="1753.6100000000001"/>
  </r>
  <r>
    <n v="2282"/>
    <x v="400"/>
    <n v="883"/>
    <n v="4"/>
    <s v="Anika Malhotra"/>
    <s v="Consumer"/>
    <x v="3"/>
    <s v="2025-05"/>
    <n v="-45785"/>
    <s v="No"/>
    <s v="Yes"/>
    <n v="407.51"/>
  </r>
  <r>
    <n v="2283"/>
    <x v="400"/>
    <n v="597"/>
    <n v="2"/>
    <s v="Deepa Krishnan"/>
    <s v="SMB"/>
    <x v="2"/>
    <s v="2025-05"/>
    <n v="6"/>
    <s v="No"/>
    <s v="No"/>
    <n v="3021.65"/>
  </r>
  <r>
    <n v="2284"/>
    <x v="400"/>
    <n v="185"/>
    <n v="2"/>
    <s v="Kavya Verma"/>
    <s v="Consumer"/>
    <x v="2"/>
    <s v="2025-05"/>
    <n v="3"/>
    <s v="No"/>
    <s v="No"/>
    <n v="803.13"/>
  </r>
  <r>
    <n v="2285"/>
    <x v="400"/>
    <n v="117"/>
    <n v="4"/>
    <s v="Kiara Nair"/>
    <s v="Corporate"/>
    <x v="3"/>
    <s v="2025-05"/>
    <n v="2"/>
    <s v="No"/>
    <s v="No"/>
    <n v="519.71"/>
  </r>
  <r>
    <n v="2286"/>
    <x v="400"/>
    <n v="773"/>
    <n v="4"/>
    <s v="Ananya Joshi"/>
    <s v="SMB"/>
    <x v="3"/>
    <s v="2025-05"/>
    <n v="4"/>
    <s v="No"/>
    <s v="No"/>
    <n v="2906.92"/>
  </r>
  <r>
    <n v="2287"/>
    <x v="401"/>
    <n v="246"/>
    <n v="1"/>
    <s v="Anika Rao"/>
    <s v="Consumer"/>
    <x v="4"/>
    <s v="2025-05"/>
    <n v="5"/>
    <s v="No"/>
    <s v="No"/>
    <n v="4409.12"/>
  </r>
  <r>
    <n v="2288"/>
    <x v="401"/>
    <n v="55"/>
    <n v="4"/>
    <s v="Nisha Krishnan"/>
    <s v="Consumer"/>
    <x v="3"/>
    <s v="2025-05"/>
    <n v="3"/>
    <s v="No"/>
    <s v="No"/>
    <n v="1303.81"/>
  </r>
  <r>
    <n v="2289"/>
    <x v="401"/>
    <n v="596"/>
    <n v="4"/>
    <s v="Krishna Reddy"/>
    <s v="Consumer"/>
    <x v="3"/>
    <s v="2025-05"/>
    <n v="2"/>
    <s v="No"/>
    <s v="No"/>
    <n v="705.26"/>
  </r>
  <r>
    <n v="2290"/>
    <x v="401"/>
    <n v="18"/>
    <n v="5"/>
    <s v="Ravi Iyer"/>
    <s v="Consumer"/>
    <x v="1"/>
    <s v="2025-05"/>
    <n v="4"/>
    <s v="No"/>
    <s v="No"/>
    <n v="351.29"/>
  </r>
  <r>
    <n v="2291"/>
    <x v="401"/>
    <n v="72"/>
    <n v="3"/>
    <s v="Aadhya Iyer"/>
    <s v="Consumer"/>
    <x v="0"/>
    <s v="2025-05"/>
    <n v="6"/>
    <s v="No"/>
    <s v="No"/>
    <n v="3021.65"/>
  </r>
  <r>
    <n v="2292"/>
    <x v="401"/>
    <n v="672"/>
    <n v="5"/>
    <s v="Vivaan Das"/>
    <s v="SMB"/>
    <x v="1"/>
    <s v="2025-05"/>
    <n v="4"/>
    <s v="No"/>
    <s v="No"/>
    <n v="552.17999999999995"/>
  </r>
  <r>
    <n v="2293"/>
    <x v="402"/>
    <n v="245"/>
    <n v="2"/>
    <s v="Aadhya Rao"/>
    <s v="SMB"/>
    <x v="2"/>
    <s v="2025-05"/>
    <n v="6"/>
    <s v="No"/>
    <s v="No"/>
    <n v="1296.42"/>
  </r>
  <r>
    <n v="2294"/>
    <x v="402"/>
    <n v="673"/>
    <n v="4"/>
    <s v="Lakshmi Gupta"/>
    <s v="SMB"/>
    <x v="3"/>
    <s v="2025-05"/>
    <n v="2"/>
    <s v="No"/>
    <s v="No"/>
    <n v="184.26"/>
  </r>
  <r>
    <n v="2295"/>
    <x v="402"/>
    <n v="530"/>
    <n v="1"/>
    <s v="Karthik Malhotra"/>
    <s v="Consumer"/>
    <x v="4"/>
    <s v="2025-05"/>
    <n v="3"/>
    <s v="No"/>
    <s v="No"/>
    <n v="1110.8499999999999"/>
  </r>
  <r>
    <n v="2296"/>
    <x v="402"/>
    <n v="59"/>
    <n v="4"/>
    <s v="Ishaan Sharma"/>
    <s v="Consumer"/>
    <x v="3"/>
    <s v="2025-05"/>
    <n v="3"/>
    <s v="No"/>
    <s v="No"/>
    <n v="1628.13"/>
  </r>
  <r>
    <n v="2297"/>
    <x v="402"/>
    <n v="836"/>
    <n v="4"/>
    <s v="Vikram Bose"/>
    <s v="Consumer"/>
    <x v="3"/>
    <s v="2025-05"/>
    <n v="3"/>
    <s v="No"/>
    <s v="No"/>
    <n v="2130.6999999999998"/>
  </r>
  <r>
    <n v="2298"/>
    <x v="402"/>
    <n v="270"/>
    <n v="4"/>
    <s v="Priya Das"/>
    <s v="SMB"/>
    <x v="3"/>
    <s v="2025-05"/>
    <n v="2"/>
    <s v="No"/>
    <s v="No"/>
    <n v="242.57"/>
  </r>
  <r>
    <n v="2299"/>
    <x v="403"/>
    <n v="638"/>
    <n v="3"/>
    <s v="Myra Bose"/>
    <s v="Consumer"/>
    <x v="0"/>
    <s v="2025-05"/>
    <n v="4"/>
    <s v="No"/>
    <s v="No"/>
    <n v="524.20000000000005"/>
  </r>
  <r>
    <n v="2300"/>
    <x v="403"/>
    <n v="579"/>
    <n v="4"/>
    <s v="Aadhya Malhotra"/>
    <s v="SMB"/>
    <x v="3"/>
    <s v="2025-05"/>
    <n v="2"/>
    <s v="No"/>
    <s v="No"/>
    <n v="2571.3599999999997"/>
  </r>
  <r>
    <n v="2301"/>
    <x v="403"/>
    <n v="326"/>
    <n v="3"/>
    <s v="Krishna Iyer"/>
    <s v="Consumer"/>
    <x v="0"/>
    <s v="2025-05"/>
    <n v="6"/>
    <s v="No"/>
    <s v="No"/>
    <n v="1005.6199999999999"/>
  </r>
  <r>
    <n v="2302"/>
    <x v="404"/>
    <n v="795"/>
    <n v="3"/>
    <s v="Saanvi Das"/>
    <s v="Corporate"/>
    <x v="0"/>
    <s v="2025-05"/>
    <n v="6"/>
    <s v="No"/>
    <s v="No"/>
    <n v="1949.71"/>
  </r>
  <r>
    <n v="2303"/>
    <x v="404"/>
    <n v="60"/>
    <n v="5"/>
    <s v="Arjun Chatterjee"/>
    <s v="Consumer"/>
    <x v="1"/>
    <s v="2025-05"/>
    <n v="-45790"/>
    <s v="No"/>
    <s v="Yes"/>
    <n v="3021.65"/>
  </r>
  <r>
    <n v="2304"/>
    <x v="404"/>
    <n v="253"/>
    <n v="5"/>
    <s v="Deepa Reddy"/>
    <s v="Consumer"/>
    <x v="1"/>
    <s v="2025-05"/>
    <n v="5"/>
    <s v="No"/>
    <s v="No"/>
    <n v="4163.7700000000004"/>
  </r>
  <r>
    <n v="2305"/>
    <x v="404"/>
    <n v="831"/>
    <n v="4"/>
    <s v="Rahul Nair"/>
    <s v="SMB"/>
    <x v="3"/>
    <s v="2025-05"/>
    <n v="4"/>
    <s v="No"/>
    <s v="No"/>
    <n v="741.85"/>
  </r>
  <r>
    <n v="2306"/>
    <x v="404"/>
    <n v="180"/>
    <n v="3"/>
    <s v="Lakshmi Rao"/>
    <s v="SMB"/>
    <x v="0"/>
    <s v="2025-05"/>
    <n v="3"/>
    <s v="No"/>
    <s v="No"/>
    <n v="2213.3200000000002"/>
  </r>
  <r>
    <n v="2307"/>
    <x v="404"/>
    <n v="373"/>
    <n v="1"/>
    <s v="Ravi Reddy"/>
    <s v="Consumer"/>
    <x v="4"/>
    <s v="2025-05"/>
    <n v="2"/>
    <s v="No"/>
    <s v="No"/>
    <n v="2213.3200000000002"/>
  </r>
  <r>
    <n v="2308"/>
    <x v="405"/>
    <n v="767"/>
    <n v="4"/>
    <s v="Pooja Gupta"/>
    <s v="Consumer"/>
    <x v="3"/>
    <s v="2025-05"/>
    <n v="-45789"/>
    <s v="No"/>
    <s v="Yes"/>
    <n v="604.29999999999995"/>
  </r>
  <r>
    <n v="2309"/>
    <x v="405"/>
    <n v="228"/>
    <n v="4"/>
    <s v="Karthik Reddy"/>
    <s v="Consumer"/>
    <x v="3"/>
    <s v="2025-05"/>
    <n v="2"/>
    <s v="No"/>
    <s v="No"/>
    <n v="540.32000000000005"/>
  </r>
  <r>
    <n v="2310"/>
    <x v="406"/>
    <n v="252"/>
    <n v="3"/>
    <s v="Ananya Shetty"/>
    <s v="Consumer"/>
    <x v="0"/>
    <s v="2025-05"/>
    <n v="-45792"/>
    <s v="No"/>
    <s v="Yes"/>
    <n v="407.51"/>
  </r>
  <r>
    <n v="2311"/>
    <x v="406"/>
    <n v="202"/>
    <n v="3"/>
    <s v="Reyansh Das"/>
    <s v="Consumer"/>
    <x v="0"/>
    <s v="2025-05"/>
    <n v="2"/>
    <s v="No"/>
    <s v="No"/>
    <n v="837.82"/>
  </r>
  <r>
    <n v="2312"/>
    <x v="407"/>
    <n v="655"/>
    <n v="4"/>
    <s v="Arjun Gupta"/>
    <s v="SMB"/>
    <x v="3"/>
    <s v="2025-05"/>
    <n v="2"/>
    <s v="No"/>
    <s v="No"/>
    <n v="705.26"/>
  </r>
  <r>
    <n v="2313"/>
    <x v="407"/>
    <n v="461"/>
    <n v="2"/>
    <s v="Riya Sharma"/>
    <s v="Consumer"/>
    <x v="2"/>
    <s v="2025-05"/>
    <n v="2"/>
    <s v="No"/>
    <s v="No"/>
    <n v="2348.8199999999997"/>
  </r>
  <r>
    <n v="2314"/>
    <x v="407"/>
    <n v="372"/>
    <n v="5"/>
    <s v="Arun Singh"/>
    <s v="SMB"/>
    <x v="1"/>
    <s v="2025-05"/>
    <n v="6"/>
    <s v="No"/>
    <s v="No"/>
    <n v="780.26"/>
  </r>
  <r>
    <n v="2315"/>
    <x v="407"/>
    <n v="810"/>
    <n v="3"/>
    <s v="Kavya Patel"/>
    <s v="Corporate"/>
    <x v="0"/>
    <s v="2025-05"/>
    <n v="5"/>
    <s v="No"/>
    <s v="No"/>
    <n v="242.57"/>
  </r>
  <r>
    <n v="2316"/>
    <x v="407"/>
    <n v="598"/>
    <n v="5"/>
    <s v="Sai Menon"/>
    <s v="Consumer"/>
    <x v="1"/>
    <s v="2025-05"/>
    <n v="8"/>
    <s v="Yes"/>
    <s v="No"/>
    <n v="2466.33"/>
  </r>
  <r>
    <n v="2317"/>
    <x v="407"/>
    <n v="117"/>
    <n v="4"/>
    <s v="Kiara Nair"/>
    <s v="Corporate"/>
    <x v="3"/>
    <s v="2025-05"/>
    <n v="2"/>
    <s v="No"/>
    <s v="No"/>
    <n v="741.85"/>
  </r>
  <r>
    <n v="2318"/>
    <x v="408"/>
    <n v="876"/>
    <n v="2"/>
    <s v="Aditya Rao"/>
    <s v="SMB"/>
    <x v="2"/>
    <s v="2025-05"/>
    <n v="2"/>
    <s v="No"/>
    <s v="No"/>
    <n v="361.24"/>
  </r>
  <r>
    <n v="2319"/>
    <x v="408"/>
    <n v="599"/>
    <n v="1"/>
    <s v="Nisha Rao"/>
    <s v="SMB"/>
    <x v="4"/>
    <s v="2025-05"/>
    <n v="6"/>
    <s v="No"/>
    <s v="No"/>
    <n v="95.97"/>
  </r>
  <r>
    <n v="2320"/>
    <x v="408"/>
    <n v="745"/>
    <n v="3"/>
    <s v="Myra Menon"/>
    <s v="Corporate"/>
    <x v="0"/>
    <s v="2025-05"/>
    <n v="6"/>
    <s v="No"/>
    <s v="No"/>
    <n v="407.51"/>
  </r>
  <r>
    <n v="2321"/>
    <x v="409"/>
    <n v="506"/>
    <n v="1"/>
    <s v="Arun Bose"/>
    <s v="Consumer"/>
    <x v="4"/>
    <s v="2025-05"/>
    <n v="4"/>
    <s v="No"/>
    <s v="No"/>
    <n v="1421.3200000000002"/>
  </r>
  <r>
    <n v="2322"/>
    <x v="409"/>
    <n v="882"/>
    <n v="5"/>
    <s v="Diya Singh"/>
    <s v="Consumer"/>
    <x v="1"/>
    <s v="2025-05"/>
    <n v="6"/>
    <s v="No"/>
    <s v="No"/>
    <n v="793.15000000000009"/>
  </r>
  <r>
    <n v="2323"/>
    <x v="409"/>
    <n v="310"/>
    <n v="4"/>
    <s v="Karthik Patel"/>
    <s v="SMB"/>
    <x v="3"/>
    <s v="2025-05"/>
    <n v="2"/>
    <s v="No"/>
    <s v="No"/>
    <n v="798.2"/>
  </r>
  <r>
    <n v="2324"/>
    <x v="409"/>
    <n v="394"/>
    <n v="3"/>
    <s v="Pooja Das"/>
    <s v="Consumer"/>
    <x v="0"/>
    <s v="2025-05"/>
    <n v="3"/>
    <s v="No"/>
    <s v="No"/>
    <n v="2213.3200000000002"/>
  </r>
  <r>
    <n v="2325"/>
    <x v="409"/>
    <n v="474"/>
    <n v="1"/>
    <s v="Vihaan Bose"/>
    <s v="Consumer"/>
    <x v="4"/>
    <s v="2025-05"/>
    <n v="6"/>
    <s v="No"/>
    <s v="No"/>
    <n v="705.26"/>
  </r>
  <r>
    <n v="2326"/>
    <x v="409"/>
    <n v="262"/>
    <n v="1"/>
    <s v="Vikram Verma"/>
    <s v="Consumer"/>
    <x v="4"/>
    <s v="2025-05"/>
    <n v="-45795"/>
    <s v="No"/>
    <s v="Yes"/>
    <n v="2130.6999999999998"/>
  </r>
  <r>
    <n v="2327"/>
    <x v="410"/>
    <n v="460"/>
    <n v="2"/>
    <s v="Vikram Mehta"/>
    <s v="Consumer"/>
    <x v="2"/>
    <s v="2025-05"/>
    <n v="6"/>
    <s v="No"/>
    <s v="No"/>
    <n v="705.26"/>
  </r>
  <r>
    <n v="2328"/>
    <x v="410"/>
    <n v="834"/>
    <n v="1"/>
    <s v="Karthik Reddy"/>
    <s v="SMB"/>
    <x v="4"/>
    <s v="2025-05"/>
    <n v="2"/>
    <s v="No"/>
    <s v="No"/>
    <n v="588.82000000000005"/>
  </r>
  <r>
    <n v="2329"/>
    <x v="410"/>
    <n v="669"/>
    <n v="2"/>
    <s v="Meera Verma"/>
    <s v="SMB"/>
    <x v="2"/>
    <s v="2025-05"/>
    <n v="10"/>
    <s v="Yes"/>
    <s v="No"/>
    <n v="1672.88"/>
  </r>
  <r>
    <n v="2330"/>
    <x v="410"/>
    <n v="182"/>
    <n v="2"/>
    <s v="Rahul Rao"/>
    <s v="SMB"/>
    <x v="2"/>
    <s v="2025-05"/>
    <n v="-45794"/>
    <s v="No"/>
    <s v="Yes"/>
    <n v="184.26"/>
  </r>
  <r>
    <n v="2331"/>
    <x v="410"/>
    <n v="696"/>
    <n v="2"/>
    <s v="Karthik Patel"/>
    <s v="SMB"/>
    <x v="2"/>
    <s v="2025-05"/>
    <n v="6"/>
    <s v="No"/>
    <s v="No"/>
    <n v="3113.59"/>
  </r>
  <r>
    <n v="2332"/>
    <x v="411"/>
    <n v="78"/>
    <n v="4"/>
    <s v="Vivaan Kapoor"/>
    <s v="Consumer"/>
    <x v="3"/>
    <s v="2025-05"/>
    <n v="4"/>
    <s v="No"/>
    <s v="No"/>
    <n v="2129.88"/>
  </r>
  <r>
    <n v="2333"/>
    <x v="411"/>
    <n v="156"/>
    <n v="5"/>
    <s v="Aarav Rao"/>
    <s v="Corporate"/>
    <x v="1"/>
    <s v="2025-05"/>
    <n v="3"/>
    <s v="No"/>
    <s v="No"/>
    <n v="2213.3200000000002"/>
  </r>
  <r>
    <n v="2334"/>
    <x v="411"/>
    <n v="347"/>
    <n v="3"/>
    <s v="Divya Rao"/>
    <s v="SMB"/>
    <x v="0"/>
    <s v="2025-05"/>
    <n v="5"/>
    <s v="No"/>
    <s v="No"/>
    <n v="4665.4799999999996"/>
  </r>
  <r>
    <n v="2335"/>
    <x v="412"/>
    <n v="575"/>
    <n v="1"/>
    <s v="Kavya Iyer"/>
    <s v="Corporate"/>
    <x v="4"/>
    <s v="2025-05"/>
    <n v="6"/>
    <s v="No"/>
    <s v="No"/>
    <n v="3021.65"/>
  </r>
  <r>
    <n v="2336"/>
    <x v="412"/>
    <n v="136"/>
    <n v="4"/>
    <s v="Sai Shetty"/>
    <s v="Consumer"/>
    <x v="3"/>
    <s v="2025-05"/>
    <n v="2"/>
    <s v="No"/>
    <s v="No"/>
    <n v="519.71"/>
  </r>
  <r>
    <n v="2337"/>
    <x v="412"/>
    <n v="529"/>
    <n v="4"/>
    <s v="Ravi Verma"/>
    <s v="Consumer"/>
    <x v="3"/>
    <s v="2025-05"/>
    <n v="5"/>
    <s v="No"/>
    <s v="No"/>
    <n v="793.15000000000009"/>
  </r>
  <r>
    <n v="2338"/>
    <x v="412"/>
    <n v="524"/>
    <n v="2"/>
    <s v="Riya Menon"/>
    <s v="Consumer"/>
    <x v="2"/>
    <s v="2025-05"/>
    <n v="8"/>
    <s v="Yes"/>
    <s v="No"/>
    <n v="552.17999999999995"/>
  </r>
  <r>
    <n v="2339"/>
    <x v="412"/>
    <n v="850"/>
    <n v="2"/>
    <s v="Divya Reddy"/>
    <s v="Consumer"/>
    <x v="2"/>
    <s v="2025-05"/>
    <n v="5"/>
    <s v="No"/>
    <s v="No"/>
    <n v="1921.77"/>
  </r>
  <r>
    <n v="2340"/>
    <x v="413"/>
    <n v="275"/>
    <n v="1"/>
    <s v="Amit Nair"/>
    <s v="Consumer"/>
    <x v="4"/>
    <s v="2025-05"/>
    <n v="2"/>
    <s v="No"/>
    <s v="No"/>
    <n v="552.17999999999995"/>
  </r>
  <r>
    <n v="2341"/>
    <x v="413"/>
    <n v="853"/>
    <n v="4"/>
    <s v="Meera Verma"/>
    <s v="Consumer"/>
    <x v="3"/>
    <s v="2025-05"/>
    <n v="6"/>
    <s v="Yes"/>
    <s v="No"/>
    <n v="1497.82"/>
  </r>
  <r>
    <n v="2342"/>
    <x v="413"/>
    <n v="243"/>
    <n v="3"/>
    <s v="Kiara Joshi"/>
    <s v="Consumer"/>
    <x v="0"/>
    <s v="2025-05"/>
    <n v="5"/>
    <s v="No"/>
    <s v="No"/>
    <n v="1317.3600000000001"/>
  </r>
  <r>
    <n v="2343"/>
    <x v="413"/>
    <n v="771"/>
    <n v="2"/>
    <s v="Rahul Krishnan"/>
    <s v="Corporate"/>
    <x v="2"/>
    <s v="2025-05"/>
    <n v="5"/>
    <s v="No"/>
    <s v="No"/>
    <n v="3316.88"/>
  </r>
  <r>
    <n v="2344"/>
    <x v="413"/>
    <n v="595"/>
    <n v="1"/>
    <s v="Ravi Chatterjee"/>
    <s v="SMB"/>
    <x v="4"/>
    <s v="2025-05"/>
    <n v="2"/>
    <s v="No"/>
    <s v="No"/>
    <n v="800.55"/>
  </r>
  <r>
    <n v="2345"/>
    <x v="413"/>
    <n v="577"/>
    <n v="1"/>
    <s v="Rahul Krishnan"/>
    <s v="Consumer"/>
    <x v="4"/>
    <s v="2025-05"/>
    <n v="2"/>
    <s v="No"/>
    <s v="No"/>
    <n v="1144.3699999999999"/>
  </r>
  <r>
    <n v="2346"/>
    <x v="413"/>
    <n v="357"/>
    <n v="3"/>
    <s v="Aadhya Krishnan"/>
    <s v="Corporate"/>
    <x v="0"/>
    <s v="2025-05"/>
    <n v="5"/>
    <s v="No"/>
    <s v="No"/>
    <n v="2666.58"/>
  </r>
  <r>
    <n v="2347"/>
    <x v="413"/>
    <n v="99"/>
    <n v="5"/>
    <s v="Manoj Malhotra"/>
    <s v="SMB"/>
    <x v="1"/>
    <s v="2025-05"/>
    <n v="5"/>
    <s v="No"/>
    <s v="No"/>
    <n v="3884.3599999999997"/>
  </r>
  <r>
    <n v="2348"/>
    <x v="414"/>
    <n v="398"/>
    <n v="5"/>
    <s v="Pooja Gupta"/>
    <s v="Consumer"/>
    <x v="1"/>
    <s v="2025-05"/>
    <n v="4"/>
    <s v="No"/>
    <s v="No"/>
    <n v="540.32000000000005"/>
  </r>
  <r>
    <n v="2349"/>
    <x v="414"/>
    <n v="407"/>
    <n v="3"/>
    <s v="Rahul Patel"/>
    <s v="SMB"/>
    <x v="0"/>
    <s v="2025-05"/>
    <n v="2"/>
    <s v="No"/>
    <s v="No"/>
    <n v="872.66"/>
  </r>
  <r>
    <n v="2350"/>
    <x v="414"/>
    <n v="540"/>
    <n v="4"/>
    <s v="Karthik Mehta"/>
    <s v="Consumer"/>
    <x v="3"/>
    <s v="2025-05"/>
    <n v="8"/>
    <s v="Yes"/>
    <s v="No"/>
    <n v="846.27"/>
  </r>
  <r>
    <n v="2351"/>
    <x v="415"/>
    <n v="56"/>
    <n v="2"/>
    <s v="Aadhya Bose"/>
    <s v="Consumer"/>
    <x v="2"/>
    <s v="2025-05"/>
    <n v="-45799"/>
    <s v="No"/>
    <s v="Yes"/>
    <n v="760.11"/>
  </r>
  <r>
    <n v="2352"/>
    <x v="415"/>
    <n v="434"/>
    <n v="1"/>
    <s v="Arjun Mehta"/>
    <s v="SMB"/>
    <x v="4"/>
    <s v="2025-05"/>
    <n v="5"/>
    <s v="No"/>
    <s v="No"/>
    <n v="2011.39"/>
  </r>
  <r>
    <n v="2353"/>
    <x v="415"/>
    <n v="811"/>
    <n v="4"/>
    <s v="Vivaan Nair"/>
    <s v="Consumer"/>
    <x v="3"/>
    <s v="2025-05"/>
    <n v="4"/>
    <s v="No"/>
    <s v="No"/>
    <n v="1445.81"/>
  </r>
  <r>
    <n v="2354"/>
    <x v="415"/>
    <n v="781"/>
    <n v="3"/>
    <s v="Manoj Bose"/>
    <s v="Consumer"/>
    <x v="0"/>
    <s v="2025-05"/>
    <n v="3"/>
    <s v="No"/>
    <s v="No"/>
    <n v="2213.3200000000002"/>
  </r>
  <r>
    <n v="2355"/>
    <x v="415"/>
    <n v="390"/>
    <n v="3"/>
    <s v="Meera Krishnan"/>
    <s v="Consumer"/>
    <x v="0"/>
    <s v="2025-05"/>
    <n v="5"/>
    <s v="No"/>
    <s v="No"/>
    <n v="540.32000000000005"/>
  </r>
  <r>
    <n v="2356"/>
    <x v="415"/>
    <n v="464"/>
    <n v="3"/>
    <s v="Kiara Kapoor"/>
    <s v="Consumer"/>
    <x v="0"/>
    <s v="2025-05"/>
    <n v="6"/>
    <s v="No"/>
    <s v="No"/>
    <n v="2192.59"/>
  </r>
  <r>
    <n v="2357"/>
    <x v="416"/>
    <n v="810"/>
    <n v="3"/>
    <s v="Kavya Patel"/>
    <s v="Corporate"/>
    <x v="0"/>
    <s v="2025-05"/>
    <n v="6"/>
    <s v="No"/>
    <s v="No"/>
    <n v="3197.34"/>
  </r>
  <r>
    <n v="2358"/>
    <x v="416"/>
    <n v="895"/>
    <n v="2"/>
    <s v="Ravi Singh"/>
    <s v="Consumer"/>
    <x v="2"/>
    <s v="2025-05"/>
    <n v="2"/>
    <s v="No"/>
    <s v="No"/>
    <n v="3021.65"/>
  </r>
  <r>
    <n v="2359"/>
    <x v="416"/>
    <n v="221"/>
    <n v="5"/>
    <s v="Reyansh Reddy"/>
    <s v="SMB"/>
    <x v="1"/>
    <s v="2025-05"/>
    <n v="-45801"/>
    <s v="No"/>
    <s v="Yes"/>
    <n v="534"/>
  </r>
  <r>
    <n v="2360"/>
    <x v="416"/>
    <n v="496"/>
    <n v="1"/>
    <s v="Reyansh Malhotra"/>
    <s v="Consumer"/>
    <x v="4"/>
    <s v="2025-05"/>
    <n v="2"/>
    <s v="No"/>
    <s v="No"/>
    <n v="2659.16"/>
  </r>
  <r>
    <n v="2361"/>
    <x v="416"/>
    <n v="514"/>
    <n v="2"/>
    <s v="Ravi Gupta"/>
    <s v="Consumer"/>
    <x v="2"/>
    <s v="2025-05"/>
    <n v="3"/>
    <s v="No"/>
    <s v="No"/>
    <n v="5234.97"/>
  </r>
  <r>
    <n v="2362"/>
    <x v="416"/>
    <n v="493"/>
    <n v="5"/>
    <s v="Riya Patel"/>
    <s v="Consumer"/>
    <x v="1"/>
    <s v="2025-05"/>
    <n v="5"/>
    <s v="No"/>
    <s v="No"/>
    <n v="1002.46"/>
  </r>
  <r>
    <n v="2363"/>
    <x v="416"/>
    <n v="234"/>
    <n v="3"/>
    <s v="Nisha Singh"/>
    <s v="Consumer"/>
    <x v="0"/>
    <s v="2025-05"/>
    <n v="7"/>
    <s v="Yes"/>
    <s v="No"/>
    <n v="617.46"/>
  </r>
  <r>
    <n v="2364"/>
    <x v="417"/>
    <n v="688"/>
    <n v="3"/>
    <s v="Karthik Iyer"/>
    <s v="Consumer"/>
    <x v="0"/>
    <s v="2025-05"/>
    <n v="4"/>
    <s v="No"/>
    <s v="No"/>
    <n v="3021.65"/>
  </r>
  <r>
    <n v="2365"/>
    <x v="417"/>
    <n v="534"/>
    <n v="1"/>
    <s v="Reyansh Rao"/>
    <s v="Consumer"/>
    <x v="4"/>
    <s v="2025-05"/>
    <n v="-45802"/>
    <s v="No"/>
    <s v="Yes"/>
    <n v="552.17999999999995"/>
  </r>
  <r>
    <n v="2366"/>
    <x v="417"/>
    <n v="489"/>
    <n v="5"/>
    <s v="Aditya Menon"/>
    <s v="Consumer"/>
    <x v="1"/>
    <s v="2025-05"/>
    <n v="6"/>
    <s v="No"/>
    <s v="No"/>
    <n v="5636.43"/>
  </r>
  <r>
    <n v="2367"/>
    <x v="417"/>
    <n v="109"/>
    <n v="5"/>
    <s v="Vikram Das"/>
    <s v="Consumer"/>
    <x v="1"/>
    <s v="2025-05"/>
    <n v="8"/>
    <s v="Yes"/>
    <s v="No"/>
    <n v="2305.5700000000002"/>
  </r>
  <r>
    <n v="2368"/>
    <x v="418"/>
    <n v="705"/>
    <n v="2"/>
    <s v="Saanvi Reddy"/>
    <s v="Consumer"/>
    <x v="2"/>
    <s v="2025-05"/>
    <n v="10"/>
    <s v="Yes"/>
    <s v="No"/>
    <n v="175.69"/>
  </r>
  <r>
    <n v="2369"/>
    <x v="418"/>
    <n v="318"/>
    <n v="5"/>
    <s v="Rahul Das"/>
    <s v="SMB"/>
    <x v="1"/>
    <s v="2025-05"/>
    <n v="6"/>
    <s v="No"/>
    <s v="No"/>
    <n v="3520.2200000000003"/>
  </r>
  <r>
    <n v="2370"/>
    <x v="418"/>
    <n v="578"/>
    <n v="5"/>
    <s v="Manoj Das"/>
    <s v="SMB"/>
    <x v="1"/>
    <s v="2025-05"/>
    <n v="-45802"/>
    <s v="No"/>
    <s v="Yes"/>
    <n v="490.48"/>
  </r>
  <r>
    <n v="2371"/>
    <x v="418"/>
    <n v="376"/>
    <n v="3"/>
    <s v="Aditya Verma"/>
    <s v="Consumer"/>
    <x v="0"/>
    <s v="2025-05"/>
    <n v="5"/>
    <s v="No"/>
    <s v="No"/>
    <n v="1303.81"/>
  </r>
  <r>
    <n v="2372"/>
    <x v="418"/>
    <n v="11"/>
    <n v="4"/>
    <s v="Deepa Mehta"/>
    <s v="Corporate"/>
    <x v="3"/>
    <s v="2025-05"/>
    <n v="-45802"/>
    <s v="No"/>
    <s v="Yes"/>
    <n v="798.2"/>
  </r>
  <r>
    <n v="2373"/>
    <x v="418"/>
    <n v="780"/>
    <n v="3"/>
    <s v="Ananya Iyer"/>
    <s v="SMB"/>
    <x v="0"/>
    <s v="2025-05"/>
    <n v="11"/>
    <s v="Yes"/>
    <s v="No"/>
    <n v="3426.3"/>
  </r>
  <r>
    <n v="2374"/>
    <x v="419"/>
    <n v="484"/>
    <n v="2"/>
    <s v="Lakshmi Menon"/>
    <s v="SMB"/>
    <x v="2"/>
    <s v="2025-05"/>
    <n v="3"/>
    <s v="No"/>
    <s v="No"/>
    <n v="2755.25"/>
  </r>
  <r>
    <n v="2375"/>
    <x v="419"/>
    <n v="120"/>
    <n v="1"/>
    <s v="Ayaan Iyer"/>
    <s v="Consumer"/>
    <x v="4"/>
    <s v="2025-05"/>
    <n v="-45804"/>
    <s v="No"/>
    <s v="Yes"/>
    <n v="540.32000000000005"/>
  </r>
  <r>
    <n v="2376"/>
    <x v="420"/>
    <n v="399"/>
    <n v="5"/>
    <s v="Arun Singh"/>
    <s v="Consumer"/>
    <x v="1"/>
    <s v="2025-05"/>
    <n v="2"/>
    <s v="No"/>
    <s v="No"/>
    <n v="1752.02"/>
  </r>
  <r>
    <n v="2377"/>
    <x v="420"/>
    <n v="178"/>
    <n v="2"/>
    <s v="Anika Chatterjee"/>
    <s v="SMB"/>
    <x v="2"/>
    <s v="2025-05"/>
    <n v="3"/>
    <s v="No"/>
    <s v="No"/>
    <n v="1540.0500000000002"/>
  </r>
  <r>
    <n v="2378"/>
    <x v="420"/>
    <n v="821"/>
    <n v="5"/>
    <s v="Pari Iyer"/>
    <s v="Consumer"/>
    <x v="1"/>
    <s v="2025-05"/>
    <n v="5"/>
    <s v="No"/>
    <s v="No"/>
    <n v="3718.66"/>
  </r>
  <r>
    <n v="2379"/>
    <x v="421"/>
    <n v="416"/>
    <n v="3"/>
    <s v="Anika Kapoor"/>
    <s v="Consumer"/>
    <x v="0"/>
    <s v="2025-05"/>
    <n v="6"/>
    <s v="No"/>
    <s v="No"/>
    <n v="3724.7000000000003"/>
  </r>
  <r>
    <n v="2380"/>
    <x v="421"/>
    <n v="175"/>
    <n v="1"/>
    <s v="Manoj Singh"/>
    <s v="Consumer"/>
    <x v="4"/>
    <s v="2025-05"/>
    <n v="12"/>
    <s v="Yes"/>
    <s v="No"/>
    <n v="1144.3699999999999"/>
  </r>
  <r>
    <n v="2381"/>
    <x v="421"/>
    <n v="750"/>
    <n v="5"/>
    <s v="Anika Gupta"/>
    <s v="Consumer"/>
    <x v="1"/>
    <s v="2025-05"/>
    <n v="6"/>
    <s v="No"/>
    <s v="No"/>
    <n v="2293.79"/>
  </r>
  <r>
    <n v="2382"/>
    <x v="421"/>
    <n v="595"/>
    <n v="1"/>
    <s v="Ravi Chatterjee"/>
    <s v="SMB"/>
    <x v="4"/>
    <s v="2025-05"/>
    <n v="2"/>
    <s v="No"/>
    <s v="No"/>
    <n v="1752.02"/>
  </r>
  <r>
    <n v="2383"/>
    <x v="421"/>
    <n v="218"/>
    <n v="5"/>
    <s v="Ishaan Iyer"/>
    <s v="Consumer"/>
    <x v="1"/>
    <s v="2025-05"/>
    <n v="4"/>
    <s v="No"/>
    <s v="No"/>
    <n v="2986.2000000000003"/>
  </r>
  <r>
    <n v="2384"/>
    <x v="422"/>
    <n v="561"/>
    <n v="5"/>
    <s v="Rahul Mehta"/>
    <s v="Consumer"/>
    <x v="1"/>
    <s v="2025-05"/>
    <n v="6"/>
    <s v="No"/>
    <s v="No"/>
    <n v="7046.7199999999993"/>
  </r>
  <r>
    <n v="2385"/>
    <x v="422"/>
    <n v="174"/>
    <n v="2"/>
    <s v="Pari Pillai"/>
    <s v="SMB"/>
    <x v="2"/>
    <s v="2025-05"/>
    <n v="-45806"/>
    <s v="No"/>
    <s v="Yes"/>
    <n v="3970.7"/>
  </r>
  <r>
    <n v="2386"/>
    <x v="422"/>
    <n v="694"/>
    <n v="1"/>
    <s v="Myra Patel"/>
    <s v="Consumer"/>
    <x v="4"/>
    <s v="2025-05"/>
    <n v="3"/>
    <s v="No"/>
    <s v="No"/>
    <n v="351.29"/>
  </r>
  <r>
    <n v="2387"/>
    <x v="422"/>
    <n v="375"/>
    <n v="4"/>
    <s v="Ishaan Gupta"/>
    <s v="Corporate"/>
    <x v="3"/>
    <s v="2025-05"/>
    <n v="2"/>
    <s v="No"/>
    <s v="No"/>
    <n v="872.66"/>
  </r>
  <r>
    <n v="2388"/>
    <x v="423"/>
    <n v="728"/>
    <n v="3"/>
    <s v="Amit Verma"/>
    <s v="Consumer"/>
    <x v="0"/>
    <s v="2025-05"/>
    <n v="4"/>
    <s v="No"/>
    <s v="No"/>
    <n v="242.57"/>
  </r>
  <r>
    <n v="2389"/>
    <x v="423"/>
    <n v="84"/>
    <n v="5"/>
    <s v="Sai Pillai"/>
    <s v="Consumer"/>
    <x v="1"/>
    <s v="2025-05"/>
    <n v="4"/>
    <s v="No"/>
    <s v="No"/>
    <n v="4057.94"/>
  </r>
  <r>
    <n v="2390"/>
    <x v="423"/>
    <n v="251"/>
    <n v="1"/>
    <s v="Suresh Rao"/>
    <s v="Consumer"/>
    <x v="4"/>
    <s v="2025-05"/>
    <n v="5"/>
    <s v="No"/>
    <s v="No"/>
    <n v="540.32000000000005"/>
  </r>
  <r>
    <n v="2391"/>
    <x v="423"/>
    <n v="406"/>
    <n v="1"/>
    <s v="Suresh Patel"/>
    <s v="SMB"/>
    <x v="4"/>
    <s v="2025-05"/>
    <n v="-45807"/>
    <s v="No"/>
    <s v="Yes"/>
    <n v="3322.6800000000003"/>
  </r>
  <r>
    <n v="2392"/>
    <x v="424"/>
    <n v="812"/>
    <n v="3"/>
    <s v="Suresh Chatterjee"/>
    <s v="Consumer"/>
    <x v="0"/>
    <s v="2025-05"/>
    <n v="3"/>
    <s v="No"/>
    <s v="No"/>
    <n v="175.69"/>
  </r>
  <r>
    <n v="2393"/>
    <x v="424"/>
    <n v="89"/>
    <n v="1"/>
    <s v="Nisha Shetty"/>
    <s v="SMB"/>
    <x v="4"/>
    <s v="2025-05"/>
    <n v="-45809"/>
    <s v="No"/>
    <s v="Yes"/>
    <n v="552.17999999999995"/>
  </r>
  <r>
    <n v="2394"/>
    <x v="424"/>
    <n v="897"/>
    <n v="1"/>
    <s v="Arun Iyer"/>
    <s v="Consumer"/>
    <x v="4"/>
    <s v="2025-05"/>
    <n v="3"/>
    <s v="No"/>
    <s v="No"/>
    <n v="741.85"/>
  </r>
  <r>
    <n v="2395"/>
    <x v="425"/>
    <n v="25"/>
    <n v="5"/>
    <s v="Meera Rao"/>
    <s v="Corporate"/>
    <x v="1"/>
    <s v="2025-06"/>
    <n v="6"/>
    <s v="No"/>
    <s v="No"/>
    <n v="1752.02"/>
  </r>
  <r>
    <n v="2396"/>
    <x v="425"/>
    <n v="175"/>
    <n v="1"/>
    <s v="Manoj Singh"/>
    <s v="Consumer"/>
    <x v="4"/>
    <s v="2025-06"/>
    <n v="5"/>
    <s v="No"/>
    <s v="No"/>
    <n v="1076.33"/>
  </r>
  <r>
    <n v="2397"/>
    <x v="425"/>
    <n v="462"/>
    <n v="5"/>
    <s v="Ayaan Pillai"/>
    <s v="SMB"/>
    <x v="1"/>
    <s v="2025-06"/>
    <n v="3"/>
    <s v="No"/>
    <s v="No"/>
    <n v="2538.04"/>
  </r>
  <r>
    <n v="2398"/>
    <x v="425"/>
    <n v="489"/>
    <n v="5"/>
    <s v="Aditya Menon"/>
    <s v="Consumer"/>
    <x v="1"/>
    <s v="2025-06"/>
    <n v="10"/>
    <s v="Yes"/>
    <s v="No"/>
    <n v="705.26"/>
  </r>
  <r>
    <n v="2399"/>
    <x v="426"/>
    <n v="437"/>
    <n v="5"/>
    <s v="Neha Kapoor"/>
    <s v="Consumer"/>
    <x v="1"/>
    <s v="2025-06"/>
    <n v="5"/>
    <s v="No"/>
    <s v="No"/>
    <n v="2213.3200000000002"/>
  </r>
  <r>
    <n v="2400"/>
    <x v="426"/>
    <n v="126"/>
    <n v="3"/>
    <s v="Reyansh Gupta"/>
    <s v="Corporate"/>
    <x v="0"/>
    <s v="2025-06"/>
    <n v="3"/>
    <s v="No"/>
    <s v="No"/>
    <n v="524.20000000000005"/>
  </r>
  <r>
    <n v="2401"/>
    <x v="426"/>
    <n v="622"/>
    <n v="1"/>
    <s v="Ayaan Menon"/>
    <s v="Corporate"/>
    <x v="4"/>
    <s v="2025-06"/>
    <n v="3"/>
    <s v="No"/>
    <s v="No"/>
    <n v="798.2"/>
  </r>
  <r>
    <n v="2402"/>
    <x v="427"/>
    <n v="670"/>
    <n v="2"/>
    <s v="Neha Das"/>
    <s v="SMB"/>
    <x v="2"/>
    <s v="2025-06"/>
    <n v="12"/>
    <s v="Yes"/>
    <s v="No"/>
    <n v="837.52"/>
  </r>
  <r>
    <n v="2403"/>
    <x v="427"/>
    <n v="602"/>
    <n v="5"/>
    <s v="Neha Reddy"/>
    <s v="Consumer"/>
    <x v="1"/>
    <s v="2025-06"/>
    <n v="6"/>
    <s v="No"/>
    <s v="No"/>
    <n v="1233.3800000000001"/>
  </r>
  <r>
    <n v="2404"/>
    <x v="427"/>
    <n v="824"/>
    <n v="5"/>
    <s v="Arun Sharma"/>
    <s v="SMB"/>
    <x v="1"/>
    <s v="2025-06"/>
    <n v="3"/>
    <s v="No"/>
    <s v="No"/>
    <n v="1526.2800000000002"/>
  </r>
  <r>
    <n v="2405"/>
    <x v="427"/>
    <n v="331"/>
    <n v="5"/>
    <s v="Diya Pillai"/>
    <s v="Consumer"/>
    <x v="1"/>
    <s v="2025-06"/>
    <n v="2"/>
    <s v="No"/>
    <s v="No"/>
    <n v="2528"/>
  </r>
  <r>
    <n v="2406"/>
    <x v="427"/>
    <n v="326"/>
    <n v="3"/>
    <s v="Krishna Iyer"/>
    <s v="Consumer"/>
    <x v="0"/>
    <s v="2025-06"/>
    <n v="5"/>
    <s v="No"/>
    <s v="No"/>
    <n v="3253.52"/>
  </r>
  <r>
    <n v="2407"/>
    <x v="427"/>
    <n v="237"/>
    <n v="4"/>
    <s v="Divya Gupta"/>
    <s v="Consumer"/>
    <x v="3"/>
    <s v="2025-06"/>
    <n v="5"/>
    <s v="No"/>
    <s v="No"/>
    <n v="2412.4899999999998"/>
  </r>
  <r>
    <n v="2408"/>
    <x v="427"/>
    <n v="727"/>
    <n v="5"/>
    <s v="Navya Kapoor"/>
    <s v="Consumer"/>
    <x v="1"/>
    <s v="2025-06"/>
    <n v="4"/>
    <s v="No"/>
    <s v="No"/>
    <n v="1527.62"/>
  </r>
  <r>
    <n v="2409"/>
    <x v="428"/>
    <n v="106"/>
    <n v="2"/>
    <s v="Suresh Pillai"/>
    <s v="Consumer"/>
    <x v="2"/>
    <s v="2025-06"/>
    <n v="2"/>
    <s v="No"/>
    <s v="No"/>
    <n v="3021.65"/>
  </r>
  <r>
    <n v="2410"/>
    <x v="428"/>
    <n v="837"/>
    <n v="4"/>
    <s v="Divya Verma"/>
    <s v="Consumer"/>
    <x v="3"/>
    <s v="2025-06"/>
    <n v="6"/>
    <s v="Yes"/>
    <s v="No"/>
    <n v="1752.02"/>
  </r>
  <r>
    <n v="2411"/>
    <x v="428"/>
    <n v="853"/>
    <n v="4"/>
    <s v="Meera Verma"/>
    <s v="Consumer"/>
    <x v="3"/>
    <s v="2025-06"/>
    <n v="4"/>
    <s v="No"/>
    <s v="No"/>
    <n v="3894.31"/>
  </r>
  <r>
    <n v="2412"/>
    <x v="428"/>
    <n v="466"/>
    <n v="3"/>
    <s v="Reyansh Pillai"/>
    <s v="SMB"/>
    <x v="0"/>
    <s v="2025-06"/>
    <n v="4"/>
    <s v="No"/>
    <s v="No"/>
    <n v="3744.74"/>
  </r>
  <r>
    <n v="2413"/>
    <x v="429"/>
    <n v="385"/>
    <n v="4"/>
    <s v="Lakshmi Reddy"/>
    <s v="Consumer"/>
    <x v="3"/>
    <s v="2025-06"/>
    <n v="6"/>
    <s v="No"/>
    <s v="No"/>
    <n v="407.68"/>
  </r>
  <r>
    <n v="2414"/>
    <x v="429"/>
    <n v="385"/>
    <n v="4"/>
    <s v="Lakshmi Reddy"/>
    <s v="Consumer"/>
    <x v="3"/>
    <s v="2025-06"/>
    <n v="10"/>
    <s v="Yes"/>
    <s v="No"/>
    <n v="1296.42"/>
  </r>
  <r>
    <n v="2415"/>
    <x v="429"/>
    <n v="740"/>
    <n v="1"/>
    <s v="Priya Chatterjee"/>
    <s v="Consumer"/>
    <x v="4"/>
    <s v="2025-06"/>
    <n v="6"/>
    <s v="No"/>
    <s v="No"/>
    <n v="1752.02"/>
  </r>
  <r>
    <n v="2416"/>
    <x v="429"/>
    <n v="869"/>
    <n v="2"/>
    <s v="Karthik Krishnan"/>
    <s v="Consumer"/>
    <x v="2"/>
    <s v="2025-06"/>
    <n v="12"/>
    <s v="Yes"/>
    <s v="No"/>
    <n v="175.69"/>
  </r>
  <r>
    <n v="2417"/>
    <x v="429"/>
    <n v="175"/>
    <n v="1"/>
    <s v="Manoj Singh"/>
    <s v="Consumer"/>
    <x v="4"/>
    <s v="2025-06"/>
    <n v="3"/>
    <s v="No"/>
    <s v="No"/>
    <n v="2130.6999999999998"/>
  </r>
  <r>
    <n v="2418"/>
    <x v="430"/>
    <n v="718"/>
    <n v="4"/>
    <s v="Deepa Iyer"/>
    <s v="SMB"/>
    <x v="3"/>
    <s v="2025-06"/>
    <n v="2"/>
    <s v="No"/>
    <s v="No"/>
    <n v="800.55"/>
  </r>
  <r>
    <n v="2419"/>
    <x v="430"/>
    <n v="750"/>
    <n v="5"/>
    <s v="Anika Gupta"/>
    <s v="Consumer"/>
    <x v="1"/>
    <s v="2025-06"/>
    <n v="4"/>
    <s v="No"/>
    <s v="No"/>
    <n v="2213.3200000000002"/>
  </r>
  <r>
    <n v="2420"/>
    <x v="430"/>
    <n v="353"/>
    <n v="1"/>
    <s v="Aadhya Joshi"/>
    <s v="Consumer"/>
    <x v="4"/>
    <s v="2025-06"/>
    <n v="5"/>
    <s v="No"/>
    <s v="No"/>
    <n v="175.69"/>
  </r>
  <r>
    <n v="2421"/>
    <x v="430"/>
    <n v="364"/>
    <n v="3"/>
    <s v="Sanjay Chatterjee"/>
    <s v="Consumer"/>
    <x v="0"/>
    <s v="2025-06"/>
    <n v="4"/>
    <s v="No"/>
    <s v="No"/>
    <n v="442.57"/>
  </r>
  <r>
    <n v="2422"/>
    <x v="430"/>
    <n v="12"/>
    <n v="1"/>
    <s v="Saanvi Rao"/>
    <s v="Consumer"/>
    <x v="4"/>
    <s v="2025-06"/>
    <n v="5"/>
    <s v="No"/>
    <s v="No"/>
    <n v="897.98"/>
  </r>
  <r>
    <n v="2423"/>
    <x v="430"/>
    <n v="236"/>
    <n v="1"/>
    <s v="Lakshmi Kapoor"/>
    <s v="Consumer"/>
    <x v="4"/>
    <s v="2025-06"/>
    <n v="4"/>
    <s v="No"/>
    <s v="No"/>
    <n v="4574.8999999999996"/>
  </r>
  <r>
    <n v="2424"/>
    <x v="430"/>
    <n v="480"/>
    <n v="4"/>
    <s v="Kiara Sharma"/>
    <s v="Consumer"/>
    <x v="3"/>
    <s v="2025-06"/>
    <n v="2"/>
    <s v="No"/>
    <s v="No"/>
    <n v="2073.8200000000002"/>
  </r>
  <r>
    <n v="2425"/>
    <x v="431"/>
    <n v="493"/>
    <n v="5"/>
    <s v="Riya Patel"/>
    <s v="Consumer"/>
    <x v="1"/>
    <s v="2025-06"/>
    <n v="4"/>
    <s v="No"/>
    <s v="No"/>
    <n v="2918.58"/>
  </r>
  <r>
    <n v="2426"/>
    <x v="431"/>
    <n v="643"/>
    <n v="5"/>
    <s v="Saanvi Nair"/>
    <s v="SMB"/>
    <x v="1"/>
    <s v="2025-06"/>
    <n v="7"/>
    <s v="Yes"/>
    <s v="No"/>
    <n v="3021.65"/>
  </r>
  <r>
    <n v="2427"/>
    <x v="431"/>
    <n v="724"/>
    <n v="1"/>
    <s v="Reyansh Reddy"/>
    <s v="Consumer"/>
    <x v="4"/>
    <s v="2025-06"/>
    <n v="2"/>
    <s v="No"/>
    <s v="No"/>
    <n v="1400.13"/>
  </r>
  <r>
    <n v="2428"/>
    <x v="431"/>
    <n v="301"/>
    <n v="4"/>
    <s v="Ravi Chatterjee"/>
    <s v="Consumer"/>
    <x v="3"/>
    <s v="2025-06"/>
    <n v="6"/>
    <s v="No"/>
    <s v="No"/>
    <n v="1725.19"/>
  </r>
  <r>
    <n v="2429"/>
    <x v="432"/>
    <n v="244"/>
    <n v="1"/>
    <s v="Myra Kapoor"/>
    <s v="SMB"/>
    <x v="4"/>
    <s v="2025-06"/>
    <n v="6"/>
    <s v="No"/>
    <s v="No"/>
    <n v="183.63"/>
  </r>
  <r>
    <n v="2430"/>
    <x v="432"/>
    <n v="185"/>
    <n v="2"/>
    <s v="Kavya Verma"/>
    <s v="Consumer"/>
    <x v="2"/>
    <s v="2025-06"/>
    <n v="3"/>
    <s v="No"/>
    <s v="No"/>
    <n v="2909.37"/>
  </r>
  <r>
    <n v="2431"/>
    <x v="432"/>
    <n v="385"/>
    <n v="4"/>
    <s v="Lakshmi Reddy"/>
    <s v="Consumer"/>
    <x v="3"/>
    <s v="2025-06"/>
    <n v="5"/>
    <s v="No"/>
    <s v="No"/>
    <n v="253.01"/>
  </r>
  <r>
    <n v="2432"/>
    <x v="433"/>
    <n v="151"/>
    <n v="2"/>
    <s v="Ayaan Chatterjee"/>
    <s v="SMB"/>
    <x v="2"/>
    <s v="2025-06"/>
    <n v="5"/>
    <s v="No"/>
    <s v="No"/>
    <n v="705.26"/>
  </r>
  <r>
    <n v="2433"/>
    <x v="433"/>
    <n v="582"/>
    <n v="2"/>
    <s v="Reyansh Chatterjee"/>
    <s v="Consumer"/>
    <x v="2"/>
    <s v="2025-06"/>
    <n v="4"/>
    <s v="No"/>
    <s v="No"/>
    <n v="772.88"/>
  </r>
  <r>
    <n v="2434"/>
    <x v="433"/>
    <n v="87"/>
    <n v="1"/>
    <s v="Ishaan Menon"/>
    <s v="Consumer"/>
    <x v="4"/>
    <s v="2025-06"/>
    <n v="3"/>
    <s v="No"/>
    <s v="No"/>
    <n v="798.2"/>
  </r>
  <r>
    <n v="2435"/>
    <x v="433"/>
    <n v="595"/>
    <n v="1"/>
    <s v="Ravi Chatterjee"/>
    <s v="SMB"/>
    <x v="4"/>
    <s v="2025-06"/>
    <n v="5"/>
    <s v="No"/>
    <s v="No"/>
    <n v="80.47"/>
  </r>
  <r>
    <n v="2436"/>
    <x v="433"/>
    <n v="84"/>
    <n v="5"/>
    <s v="Sai Pillai"/>
    <s v="Consumer"/>
    <x v="1"/>
    <s v="2025-06"/>
    <n v="4"/>
    <s v="No"/>
    <s v="No"/>
    <n v="2292.21"/>
  </r>
  <r>
    <n v="2437"/>
    <x v="433"/>
    <n v="725"/>
    <n v="3"/>
    <s v="Meera Das"/>
    <s v="SMB"/>
    <x v="0"/>
    <s v="2025-06"/>
    <n v="9"/>
    <s v="Yes"/>
    <s v="No"/>
    <n v="2130.6999999999998"/>
  </r>
  <r>
    <n v="2438"/>
    <x v="434"/>
    <n v="756"/>
    <n v="1"/>
    <s v="Amit Krishnan"/>
    <s v="Corporate"/>
    <x v="4"/>
    <s v="2025-06"/>
    <n v="3"/>
    <s v="No"/>
    <s v="No"/>
    <n v="2213.3200000000002"/>
  </r>
  <r>
    <n v="2439"/>
    <x v="434"/>
    <n v="549"/>
    <n v="3"/>
    <s v="Vikram Iyer"/>
    <s v="Corporate"/>
    <x v="0"/>
    <s v="2025-06"/>
    <n v="3"/>
    <s v="No"/>
    <s v="No"/>
    <n v="2213.3200000000002"/>
  </r>
  <r>
    <n v="2440"/>
    <x v="434"/>
    <n v="876"/>
    <n v="2"/>
    <s v="Aditya Rao"/>
    <s v="SMB"/>
    <x v="2"/>
    <s v="2025-06"/>
    <n v="7"/>
    <s v="Yes"/>
    <s v="No"/>
    <n v="4321.32"/>
  </r>
  <r>
    <n v="2441"/>
    <x v="434"/>
    <n v="293"/>
    <n v="1"/>
    <s v="Myra Chatterjee"/>
    <s v="SMB"/>
    <x v="4"/>
    <s v="2025-06"/>
    <n v="4"/>
    <s v="No"/>
    <s v="No"/>
    <n v="4528.28"/>
  </r>
  <r>
    <n v="2442"/>
    <x v="434"/>
    <n v="385"/>
    <n v="4"/>
    <s v="Lakshmi Reddy"/>
    <s v="Consumer"/>
    <x v="3"/>
    <s v="2025-06"/>
    <n v="5"/>
    <s v="No"/>
    <s v="No"/>
    <n v="897.98"/>
  </r>
  <r>
    <n v="2443"/>
    <x v="434"/>
    <n v="190"/>
    <n v="4"/>
    <s v="Ishaan Menon"/>
    <s v="SMB"/>
    <x v="3"/>
    <s v="2025-06"/>
    <n v="2"/>
    <s v="No"/>
    <s v="No"/>
    <n v="772.88"/>
  </r>
  <r>
    <n v="2444"/>
    <x v="434"/>
    <n v="516"/>
    <n v="5"/>
    <s v="Karthik Chatterjee"/>
    <s v="Consumer"/>
    <x v="1"/>
    <s v="2025-06"/>
    <n v="6"/>
    <s v="No"/>
    <s v="No"/>
    <n v="95.97"/>
  </r>
  <r>
    <n v="2445"/>
    <x v="435"/>
    <n v="376"/>
    <n v="3"/>
    <s v="Aditya Verma"/>
    <s v="Consumer"/>
    <x v="0"/>
    <s v="2025-06"/>
    <n v="3"/>
    <s v="No"/>
    <s v="No"/>
    <n v="4258.9799999999996"/>
  </r>
  <r>
    <n v="2446"/>
    <x v="435"/>
    <n v="887"/>
    <n v="4"/>
    <s v="Riya Shetty"/>
    <s v="Consumer"/>
    <x v="3"/>
    <s v="2025-06"/>
    <n v="7"/>
    <s v="Yes"/>
    <s v="No"/>
    <n v="1239.26"/>
  </r>
  <r>
    <n v="2447"/>
    <x v="435"/>
    <n v="527"/>
    <n v="5"/>
    <s v="Aditya Das"/>
    <s v="Corporate"/>
    <x v="1"/>
    <s v="2025-06"/>
    <n v="4"/>
    <s v="No"/>
    <s v="No"/>
    <n v="1447.3899999999999"/>
  </r>
  <r>
    <n v="2448"/>
    <x v="436"/>
    <n v="8"/>
    <n v="4"/>
    <s v="Sai Menon"/>
    <s v="Consumer"/>
    <x v="3"/>
    <s v="2025-06"/>
    <n v="5"/>
    <s v="No"/>
    <s v="No"/>
    <n v="615.68000000000006"/>
  </r>
  <r>
    <n v="2449"/>
    <x v="436"/>
    <n v="169"/>
    <n v="1"/>
    <s v="Sai Malhotra"/>
    <s v="SMB"/>
    <x v="4"/>
    <s v="2025-06"/>
    <n v="-45821"/>
    <s v="No"/>
    <s v="Yes"/>
    <n v="705.26"/>
  </r>
  <r>
    <n v="2450"/>
    <x v="436"/>
    <n v="613"/>
    <n v="1"/>
    <s v="Ayaan Chatterjee"/>
    <s v="Corporate"/>
    <x v="4"/>
    <s v="2025-06"/>
    <n v="3"/>
    <s v="No"/>
    <s v="No"/>
    <n v="559.36"/>
  </r>
  <r>
    <n v="2451"/>
    <x v="437"/>
    <n v="769"/>
    <n v="5"/>
    <s v="Saanvi Krishnan"/>
    <s v="Consumer"/>
    <x v="1"/>
    <s v="2025-06"/>
    <n v="-45822"/>
    <s v="No"/>
    <s v="Yes"/>
    <n v="2649.59"/>
  </r>
  <r>
    <n v="2452"/>
    <x v="437"/>
    <n v="543"/>
    <n v="2"/>
    <s v="Deepa Kapoor"/>
    <s v="Consumer"/>
    <x v="2"/>
    <s v="2025-06"/>
    <n v="4"/>
    <s v="No"/>
    <s v="No"/>
    <n v="1484.94"/>
  </r>
  <r>
    <n v="2453"/>
    <x v="437"/>
    <n v="874"/>
    <n v="1"/>
    <s v="Anika Mehta"/>
    <s v="Corporate"/>
    <x v="4"/>
    <s v="2025-06"/>
    <n v="8"/>
    <s v="Yes"/>
    <s v="No"/>
    <n v="175.69"/>
  </r>
  <r>
    <n v="2454"/>
    <x v="437"/>
    <n v="771"/>
    <n v="2"/>
    <s v="Rahul Krishnan"/>
    <s v="Corporate"/>
    <x v="2"/>
    <s v="2025-06"/>
    <n v="-45823"/>
    <s v="No"/>
    <s v="Yes"/>
    <n v="175.69"/>
  </r>
  <r>
    <n v="2455"/>
    <x v="438"/>
    <n v="671"/>
    <n v="3"/>
    <s v="Pari Joshi"/>
    <s v="Consumer"/>
    <x v="0"/>
    <s v="2025-06"/>
    <n v="6"/>
    <s v="No"/>
    <s v="No"/>
    <n v="2815.6099999999997"/>
  </r>
  <r>
    <n v="2456"/>
    <x v="438"/>
    <n v="610"/>
    <n v="2"/>
    <s v="Riya Iyer"/>
    <s v="Consumer"/>
    <x v="2"/>
    <s v="2025-06"/>
    <n v="2"/>
    <s v="No"/>
    <s v="No"/>
    <n v="2490.89"/>
  </r>
  <r>
    <n v="2457"/>
    <x v="439"/>
    <n v="304"/>
    <n v="1"/>
    <s v="Pari Joshi"/>
    <s v="Consumer"/>
    <x v="4"/>
    <s v="2025-06"/>
    <n v="5"/>
    <s v="No"/>
    <s v="No"/>
    <n v="1296.42"/>
  </r>
  <r>
    <n v="2458"/>
    <x v="439"/>
    <n v="26"/>
    <n v="1"/>
    <s v="Arun Rao"/>
    <s v="SMB"/>
    <x v="4"/>
    <s v="2025-06"/>
    <n v="6"/>
    <s v="No"/>
    <s v="No"/>
    <n v="4161.38"/>
  </r>
  <r>
    <n v="2459"/>
    <x v="439"/>
    <n v="492"/>
    <n v="4"/>
    <s v="Aadhya Joshi"/>
    <s v="Consumer"/>
    <x v="3"/>
    <s v="2025-06"/>
    <n v="5"/>
    <s v="No"/>
    <s v="No"/>
    <n v="3609.32"/>
  </r>
  <r>
    <n v="2460"/>
    <x v="439"/>
    <n v="615"/>
    <n v="3"/>
    <s v="Aarav Patel"/>
    <s v="Consumer"/>
    <x v="0"/>
    <s v="2025-06"/>
    <n v="4"/>
    <s v="No"/>
    <s v="No"/>
    <n v="1672.88"/>
  </r>
  <r>
    <n v="2461"/>
    <x v="440"/>
    <n v="788"/>
    <n v="1"/>
    <s v="Reyansh Sharma"/>
    <s v="Consumer"/>
    <x v="4"/>
    <s v="2025-06"/>
    <n v="2"/>
    <s v="No"/>
    <s v="No"/>
    <n v="2986.2000000000003"/>
  </r>
  <r>
    <n v="2462"/>
    <x v="440"/>
    <n v="537"/>
    <n v="1"/>
    <s v="Kavya Krishnan"/>
    <s v="Consumer"/>
    <x v="4"/>
    <s v="2025-06"/>
    <n v="6"/>
    <s v="No"/>
    <s v="No"/>
    <n v="777.04"/>
  </r>
  <r>
    <n v="2463"/>
    <x v="440"/>
    <n v="385"/>
    <n v="4"/>
    <s v="Lakshmi Reddy"/>
    <s v="Consumer"/>
    <x v="3"/>
    <s v="2025-06"/>
    <n v="6"/>
    <s v="No"/>
    <s v="No"/>
    <n v="508.8"/>
  </r>
  <r>
    <n v="2464"/>
    <x v="440"/>
    <n v="84"/>
    <n v="5"/>
    <s v="Sai Pillai"/>
    <s v="Consumer"/>
    <x v="1"/>
    <s v="2025-06"/>
    <n v="5"/>
    <s v="No"/>
    <s v="No"/>
    <n v="2309.29"/>
  </r>
  <r>
    <n v="2465"/>
    <x v="441"/>
    <n v="381"/>
    <n v="5"/>
    <s v="Karthik Reddy"/>
    <s v="SMB"/>
    <x v="1"/>
    <s v="2025-06"/>
    <n v="2"/>
    <s v="No"/>
    <s v="No"/>
    <n v="3021.65"/>
  </r>
  <r>
    <n v="2466"/>
    <x v="441"/>
    <n v="877"/>
    <n v="2"/>
    <s v="Sanjay Iyer"/>
    <s v="SMB"/>
    <x v="2"/>
    <s v="2025-06"/>
    <n v="2"/>
    <s v="No"/>
    <s v="No"/>
    <n v="1338.52"/>
  </r>
  <r>
    <n v="2467"/>
    <x v="441"/>
    <n v="519"/>
    <n v="3"/>
    <s v="Rahul Joshi"/>
    <s v="SMB"/>
    <x v="0"/>
    <s v="2025-06"/>
    <n v="2"/>
    <s v="No"/>
    <s v="No"/>
    <n v="2213.3200000000002"/>
  </r>
  <r>
    <n v="2468"/>
    <x v="441"/>
    <n v="674"/>
    <n v="1"/>
    <s v="Riya Patel"/>
    <s v="Consumer"/>
    <x v="4"/>
    <s v="2025-06"/>
    <n v="7"/>
    <s v="Yes"/>
    <s v="No"/>
    <n v="407.51"/>
  </r>
  <r>
    <n v="2469"/>
    <x v="441"/>
    <n v="849"/>
    <n v="4"/>
    <s v="Meera Rao"/>
    <s v="SMB"/>
    <x v="3"/>
    <s v="2025-06"/>
    <n v="2"/>
    <s v="No"/>
    <s v="No"/>
    <n v="3894.31"/>
  </r>
  <r>
    <n v="2470"/>
    <x v="441"/>
    <n v="214"/>
    <n v="1"/>
    <s v="Sanjay Menon"/>
    <s v="SMB"/>
    <x v="4"/>
    <s v="2025-06"/>
    <n v="-45827"/>
    <s v="No"/>
    <s v="Yes"/>
    <n v="3021.65"/>
  </r>
  <r>
    <n v="2471"/>
    <x v="441"/>
    <n v="234"/>
    <n v="3"/>
    <s v="Nisha Singh"/>
    <s v="Consumer"/>
    <x v="0"/>
    <s v="2025-06"/>
    <n v="4"/>
    <s v="No"/>
    <s v="No"/>
    <n v="777.04"/>
  </r>
  <r>
    <n v="2472"/>
    <x v="442"/>
    <n v="670"/>
    <n v="2"/>
    <s v="Neha Das"/>
    <s v="SMB"/>
    <x v="2"/>
    <s v="2025-06"/>
    <n v="3"/>
    <s v="No"/>
    <s v="No"/>
    <n v="760.11"/>
  </r>
  <r>
    <n v="2473"/>
    <x v="442"/>
    <n v="29"/>
    <n v="1"/>
    <s v="Anika Bose"/>
    <s v="Consumer"/>
    <x v="4"/>
    <s v="2025-06"/>
    <n v="6"/>
    <s v="No"/>
    <s v="No"/>
    <n v="4008.3500000000004"/>
  </r>
  <r>
    <n v="2474"/>
    <x v="442"/>
    <n v="268"/>
    <n v="1"/>
    <s v="Sai Bose"/>
    <s v="Corporate"/>
    <x v="4"/>
    <s v="2025-06"/>
    <n v="3"/>
    <s v="No"/>
    <s v="No"/>
    <n v="4331.58"/>
  </r>
  <r>
    <n v="2475"/>
    <x v="442"/>
    <n v="721"/>
    <n v="1"/>
    <s v="Divya Chatterjee"/>
    <s v="SMB"/>
    <x v="4"/>
    <s v="2025-06"/>
    <n v="-45826"/>
    <s v="No"/>
    <s v="Yes"/>
    <n v="772.88"/>
  </r>
  <r>
    <n v="2476"/>
    <x v="442"/>
    <n v="740"/>
    <n v="1"/>
    <s v="Priya Chatterjee"/>
    <s v="Consumer"/>
    <x v="4"/>
    <s v="2025-06"/>
    <n v="2"/>
    <s v="No"/>
    <s v="No"/>
    <n v="4512.91"/>
  </r>
  <r>
    <n v="2477"/>
    <x v="443"/>
    <n v="167"/>
    <n v="4"/>
    <s v="Meera Kapoor"/>
    <s v="SMB"/>
    <x v="3"/>
    <s v="2025-06"/>
    <n v="3"/>
    <s v="No"/>
    <s v="No"/>
    <n v="4324.57"/>
  </r>
  <r>
    <n v="2478"/>
    <x v="443"/>
    <n v="1"/>
    <n v="4"/>
    <s v="Lakshmi Joshi"/>
    <s v="Consumer"/>
    <x v="3"/>
    <s v="2025-06"/>
    <n v="-45828"/>
    <s v="No"/>
    <s v="Yes"/>
    <n v="2551.1499999999996"/>
  </r>
  <r>
    <n v="2479"/>
    <x v="443"/>
    <n v="863"/>
    <n v="2"/>
    <s v="Anika Sharma"/>
    <s v="Consumer"/>
    <x v="2"/>
    <s v="2025-06"/>
    <n v="-45827"/>
    <s v="No"/>
    <s v="Yes"/>
    <n v="351.29"/>
  </r>
  <r>
    <n v="2480"/>
    <x v="443"/>
    <n v="447"/>
    <n v="5"/>
    <s v="Sanjay Rao"/>
    <s v="Consumer"/>
    <x v="1"/>
    <s v="2025-06"/>
    <n v="8"/>
    <s v="Yes"/>
    <s v="No"/>
    <n v="3149.12"/>
  </r>
  <r>
    <n v="2481"/>
    <x v="444"/>
    <n v="446"/>
    <n v="1"/>
    <s v="Kavya Menon"/>
    <s v="Consumer"/>
    <x v="4"/>
    <s v="2025-06"/>
    <n v="9"/>
    <s v="Yes"/>
    <s v="No"/>
    <n v="407.68"/>
  </r>
  <r>
    <n v="2482"/>
    <x v="444"/>
    <n v="598"/>
    <n v="5"/>
    <s v="Sai Menon"/>
    <s v="Consumer"/>
    <x v="1"/>
    <s v="2025-06"/>
    <n v="3"/>
    <s v="No"/>
    <s v="No"/>
    <n v="800.55"/>
  </r>
  <r>
    <n v="2483"/>
    <x v="444"/>
    <n v="694"/>
    <n v="1"/>
    <s v="Myra Patel"/>
    <s v="Consumer"/>
    <x v="4"/>
    <s v="2025-06"/>
    <n v="4"/>
    <s v="No"/>
    <s v="No"/>
    <n v="3021.65"/>
  </r>
  <r>
    <n v="2484"/>
    <x v="444"/>
    <n v="292"/>
    <n v="4"/>
    <s v="Kavya Bose"/>
    <s v="Consumer"/>
    <x v="3"/>
    <s v="2025-06"/>
    <n v="4"/>
    <s v="No"/>
    <s v="No"/>
    <n v="1539.93"/>
  </r>
  <r>
    <n v="2485"/>
    <x v="444"/>
    <n v="475"/>
    <n v="2"/>
    <s v="Vihaan Sharma"/>
    <s v="Consumer"/>
    <x v="2"/>
    <s v="2025-06"/>
    <n v="2"/>
    <s v="No"/>
    <s v="No"/>
    <n v="1887.92"/>
  </r>
  <r>
    <n v="2486"/>
    <x v="445"/>
    <n v="702"/>
    <n v="5"/>
    <s v="Pari Reddy"/>
    <s v="Consumer"/>
    <x v="1"/>
    <s v="2025-06"/>
    <n v="5"/>
    <s v="No"/>
    <s v="No"/>
    <n v="2835.1400000000003"/>
  </r>
  <r>
    <n v="2487"/>
    <x v="445"/>
    <n v="315"/>
    <n v="3"/>
    <s v="Sneha Verma"/>
    <s v="SMB"/>
    <x v="0"/>
    <s v="2025-06"/>
    <n v="2"/>
    <s v="No"/>
    <s v="No"/>
    <n v="880.95"/>
  </r>
  <r>
    <n v="2488"/>
    <x v="445"/>
    <n v="501"/>
    <n v="1"/>
    <s v="Ravi Rao"/>
    <s v="SMB"/>
    <x v="4"/>
    <s v="2025-06"/>
    <n v="6"/>
    <s v="No"/>
    <s v="No"/>
    <n v="2432.0300000000002"/>
  </r>
  <r>
    <n v="2489"/>
    <x v="445"/>
    <n v="281"/>
    <n v="3"/>
    <s v="Meera Bose"/>
    <s v="Consumer"/>
    <x v="0"/>
    <s v="2025-06"/>
    <n v="3"/>
    <s v="No"/>
    <s v="No"/>
    <n v="4878.6099999999997"/>
  </r>
  <r>
    <n v="2490"/>
    <x v="446"/>
    <n v="851"/>
    <n v="2"/>
    <s v="Vihaan Gupta"/>
    <s v="Consumer"/>
    <x v="2"/>
    <s v="2025-06"/>
    <n v="5"/>
    <s v="No"/>
    <s v="No"/>
    <n v="1019.93"/>
  </r>
  <r>
    <n v="2491"/>
    <x v="446"/>
    <n v="45"/>
    <n v="5"/>
    <s v="Vikram Singh"/>
    <s v="Consumer"/>
    <x v="1"/>
    <s v="2025-06"/>
    <n v="3"/>
    <s v="No"/>
    <s v="No"/>
    <n v="5852.43"/>
  </r>
  <r>
    <n v="2492"/>
    <x v="446"/>
    <n v="658"/>
    <n v="2"/>
    <s v="Vivaan Kapoor"/>
    <s v="Corporate"/>
    <x v="2"/>
    <s v="2025-06"/>
    <n v="5"/>
    <s v="No"/>
    <s v="No"/>
    <n v="4152.9799999999996"/>
  </r>
  <r>
    <n v="2493"/>
    <x v="446"/>
    <n v="457"/>
    <n v="3"/>
    <s v="Karthik Iyer"/>
    <s v="SMB"/>
    <x v="0"/>
    <s v="2025-06"/>
    <n v="4"/>
    <s v="No"/>
    <s v="No"/>
    <n v="4831.43"/>
  </r>
  <r>
    <n v="2494"/>
    <x v="446"/>
    <n v="581"/>
    <n v="1"/>
    <s v="Lakshmi Pillai"/>
    <s v="SMB"/>
    <x v="4"/>
    <s v="2025-06"/>
    <n v="3"/>
    <s v="No"/>
    <s v="No"/>
    <n v="3021.65"/>
  </r>
  <r>
    <n v="2495"/>
    <x v="446"/>
    <n v="196"/>
    <n v="1"/>
    <s v="Riya Malhotra"/>
    <s v="Consumer"/>
    <x v="4"/>
    <s v="2025-06"/>
    <n v="4"/>
    <s v="No"/>
    <s v="No"/>
    <n v="1836.7400000000002"/>
  </r>
  <r>
    <n v="2496"/>
    <x v="446"/>
    <n v="858"/>
    <n v="3"/>
    <s v="Kavya Menon"/>
    <s v="SMB"/>
    <x v="0"/>
    <s v="2025-06"/>
    <n v="3"/>
    <s v="No"/>
    <s v="No"/>
    <n v="2213.3200000000002"/>
  </r>
  <r>
    <n v="2497"/>
    <x v="446"/>
    <n v="430"/>
    <n v="4"/>
    <s v="Vihaan Chatterjee"/>
    <s v="Consumer"/>
    <x v="3"/>
    <s v="2025-06"/>
    <n v="2"/>
    <s v="No"/>
    <s v="No"/>
    <n v="184.26"/>
  </r>
  <r>
    <n v="2498"/>
    <x v="446"/>
    <n v="637"/>
    <n v="1"/>
    <s v="Vihaan Nair"/>
    <s v="Corporate"/>
    <x v="4"/>
    <s v="2025-06"/>
    <n v="4"/>
    <s v="No"/>
    <s v="No"/>
    <n v="2432.0300000000002"/>
  </r>
  <r>
    <n v="2499"/>
    <x v="446"/>
    <n v="83"/>
    <n v="4"/>
    <s v="Karthik Kapoor"/>
    <s v="Consumer"/>
    <x v="3"/>
    <s v="2025-06"/>
    <n v="2"/>
    <s v="No"/>
    <s v="No"/>
    <n v="552.17999999999995"/>
  </r>
  <r>
    <n v="2500"/>
    <x v="446"/>
    <n v="249"/>
    <n v="4"/>
    <s v="Amit Verma"/>
    <s v="Consumer"/>
    <x v="3"/>
    <s v="2025-06"/>
    <n v="-45832"/>
    <s v="No"/>
    <s v="Yes"/>
    <n v="3063.2200000000003"/>
  </r>
  <r>
    <n v="2501"/>
    <x v="446"/>
    <n v="824"/>
    <n v="5"/>
    <s v="Arun Sharma"/>
    <s v="SMB"/>
    <x v="1"/>
    <s v="2025-06"/>
    <n v="4"/>
    <s v="No"/>
    <s v="No"/>
    <n v="256.15999999999997"/>
  </r>
  <r>
    <n v="2502"/>
    <x v="447"/>
    <n v="13"/>
    <n v="1"/>
    <s v="Meera Verma"/>
    <s v="Corporate"/>
    <x v="4"/>
    <s v="2025-06"/>
    <n v="4"/>
    <s v="No"/>
    <s v="No"/>
    <n v="2213.3200000000002"/>
  </r>
  <r>
    <n v="2503"/>
    <x v="447"/>
    <n v="299"/>
    <n v="3"/>
    <s v="Nisha Bose"/>
    <s v="Consumer"/>
    <x v="0"/>
    <s v="2025-06"/>
    <n v="4"/>
    <s v="No"/>
    <s v="No"/>
    <n v="3819.8500000000004"/>
  </r>
  <r>
    <n v="2504"/>
    <x v="447"/>
    <n v="182"/>
    <n v="2"/>
    <s v="Rahul Rao"/>
    <s v="SMB"/>
    <x v="2"/>
    <s v="2025-06"/>
    <n v="-45832"/>
    <s v="No"/>
    <s v="Yes"/>
    <n v="1086.5"/>
  </r>
  <r>
    <n v="2505"/>
    <x v="447"/>
    <n v="275"/>
    <n v="1"/>
    <s v="Amit Nair"/>
    <s v="Consumer"/>
    <x v="4"/>
    <s v="2025-06"/>
    <n v="6"/>
    <s v="Yes"/>
    <s v="No"/>
    <n v="534"/>
  </r>
  <r>
    <n v="2506"/>
    <x v="447"/>
    <n v="566"/>
    <n v="5"/>
    <s v="Ayaan Menon"/>
    <s v="Consumer"/>
    <x v="1"/>
    <s v="2025-06"/>
    <n v="11"/>
    <s v="Yes"/>
    <s v="No"/>
    <n v="312.64999999999998"/>
  </r>
  <r>
    <n v="2507"/>
    <x v="447"/>
    <n v="781"/>
    <n v="3"/>
    <s v="Manoj Bose"/>
    <s v="Consumer"/>
    <x v="0"/>
    <s v="2025-06"/>
    <n v="5"/>
    <s v="No"/>
    <s v="No"/>
    <n v="760.11"/>
  </r>
  <r>
    <n v="2508"/>
    <x v="448"/>
    <n v="474"/>
    <n v="1"/>
    <s v="Vihaan Bose"/>
    <s v="Consumer"/>
    <x v="4"/>
    <s v="2025-06"/>
    <n v="4"/>
    <s v="No"/>
    <s v="No"/>
    <n v="1296.42"/>
  </r>
  <r>
    <n v="2509"/>
    <x v="448"/>
    <n v="824"/>
    <n v="5"/>
    <s v="Arun Sharma"/>
    <s v="SMB"/>
    <x v="1"/>
    <s v="2025-06"/>
    <n v="5"/>
    <s v="No"/>
    <s v="No"/>
    <n v="760.11"/>
  </r>
  <r>
    <n v="2510"/>
    <x v="448"/>
    <n v="634"/>
    <n v="1"/>
    <s v="Myra Mehta"/>
    <s v="Consumer"/>
    <x v="4"/>
    <s v="2025-06"/>
    <n v="3"/>
    <s v="No"/>
    <s v="No"/>
    <n v="2407.3999999999996"/>
  </r>
  <r>
    <n v="2511"/>
    <x v="448"/>
    <n v="849"/>
    <n v="4"/>
    <s v="Meera Rao"/>
    <s v="SMB"/>
    <x v="3"/>
    <s v="2025-06"/>
    <n v="2"/>
    <s v="No"/>
    <s v="No"/>
    <n v="741.85"/>
  </r>
  <r>
    <n v="2512"/>
    <x v="448"/>
    <n v="151"/>
    <n v="2"/>
    <s v="Ayaan Chatterjee"/>
    <s v="SMB"/>
    <x v="2"/>
    <s v="2025-06"/>
    <n v="2"/>
    <s v="No"/>
    <s v="No"/>
    <n v="2906.92"/>
  </r>
  <r>
    <n v="2513"/>
    <x v="449"/>
    <n v="794"/>
    <n v="3"/>
    <s v="Saanvi Shetty"/>
    <s v="Consumer"/>
    <x v="0"/>
    <s v="2025-06"/>
    <n v="5"/>
    <s v="No"/>
    <s v="No"/>
    <n v="772.88"/>
  </r>
  <r>
    <n v="2514"/>
    <x v="449"/>
    <n v="669"/>
    <n v="2"/>
    <s v="Meera Verma"/>
    <s v="SMB"/>
    <x v="2"/>
    <s v="2025-06"/>
    <n v="5"/>
    <s v="No"/>
    <s v="No"/>
    <n v="183.63"/>
  </r>
  <r>
    <n v="2515"/>
    <x v="449"/>
    <n v="852"/>
    <n v="3"/>
    <s v="Anika Nair"/>
    <s v="SMB"/>
    <x v="0"/>
    <s v="2025-06"/>
    <n v="-45833"/>
    <s v="No"/>
    <s v="Yes"/>
    <n v="798.2"/>
  </r>
  <r>
    <n v="2516"/>
    <x v="450"/>
    <n v="37"/>
    <n v="2"/>
    <s v="Ravi Nair"/>
    <s v="SMB"/>
    <x v="2"/>
    <s v="2025-06"/>
    <n v="5"/>
    <s v="No"/>
    <s v="No"/>
    <n v="777.04"/>
  </r>
  <r>
    <n v="2517"/>
    <x v="450"/>
    <n v="87"/>
    <n v="1"/>
    <s v="Ishaan Menon"/>
    <s v="Consumer"/>
    <x v="4"/>
    <s v="2025-06"/>
    <n v="2"/>
    <s v="No"/>
    <s v="No"/>
    <n v="1019.93"/>
  </r>
  <r>
    <n v="2518"/>
    <x v="450"/>
    <n v="8"/>
    <n v="4"/>
    <s v="Sai Menon"/>
    <s v="Consumer"/>
    <x v="3"/>
    <s v="2025-06"/>
    <n v="-45835"/>
    <s v="No"/>
    <s v="Yes"/>
    <n v="2213.3200000000002"/>
  </r>
  <r>
    <n v="2519"/>
    <x v="450"/>
    <n v="3"/>
    <n v="1"/>
    <s v="Deepa Malhotra"/>
    <s v="Consumer"/>
    <x v="4"/>
    <s v="2025-06"/>
    <n v="6"/>
    <s v="No"/>
    <s v="No"/>
    <n v="1527.62"/>
  </r>
  <r>
    <n v="2520"/>
    <x v="450"/>
    <n v="221"/>
    <n v="5"/>
    <s v="Reyansh Reddy"/>
    <s v="SMB"/>
    <x v="1"/>
    <s v="2025-06"/>
    <n v="3"/>
    <s v="No"/>
    <s v="No"/>
    <n v="1281.68"/>
  </r>
  <r>
    <n v="2521"/>
    <x v="451"/>
    <n v="516"/>
    <n v="5"/>
    <s v="Karthik Chatterjee"/>
    <s v="Consumer"/>
    <x v="1"/>
    <s v="2025-06"/>
    <n v="-45835"/>
    <s v="No"/>
    <s v="Yes"/>
    <n v="175.69"/>
  </r>
  <r>
    <n v="2522"/>
    <x v="451"/>
    <n v="357"/>
    <n v="3"/>
    <s v="Aadhya Krishnan"/>
    <s v="Corporate"/>
    <x v="0"/>
    <s v="2025-06"/>
    <n v="2"/>
    <s v="No"/>
    <s v="No"/>
    <n v="2154.23"/>
  </r>
  <r>
    <n v="2523"/>
    <x v="451"/>
    <n v="120"/>
    <n v="1"/>
    <s v="Ayaan Iyer"/>
    <s v="Consumer"/>
    <x v="4"/>
    <s v="2025-06"/>
    <n v="9"/>
    <s v="Yes"/>
    <s v="No"/>
    <n v="351.29"/>
  </r>
  <r>
    <n v="2524"/>
    <x v="451"/>
    <n v="677"/>
    <n v="3"/>
    <s v="Karthik Patel"/>
    <s v="SMB"/>
    <x v="0"/>
    <s v="2025-06"/>
    <n v="6"/>
    <s v="No"/>
    <s v="No"/>
    <n v="829.93"/>
  </r>
  <r>
    <n v="2525"/>
    <x v="452"/>
    <n v="126"/>
    <n v="3"/>
    <s v="Reyansh Gupta"/>
    <s v="Corporate"/>
    <x v="0"/>
    <s v="2025-06"/>
    <n v="4"/>
    <s v="No"/>
    <s v="No"/>
    <n v="95.97"/>
  </r>
  <r>
    <n v="2526"/>
    <x v="452"/>
    <n v="890"/>
    <n v="3"/>
    <s v="Ishaan Rao"/>
    <s v="Corporate"/>
    <x v="0"/>
    <s v="2025-06"/>
    <n v="-45838"/>
    <s v="No"/>
    <s v="Yes"/>
    <n v="6793.4500000000007"/>
  </r>
  <r>
    <n v="2527"/>
    <x v="452"/>
    <n v="255"/>
    <n v="2"/>
    <s v="Karthik Menon"/>
    <s v="Consumer"/>
    <x v="2"/>
    <s v="2025-06"/>
    <n v="2"/>
    <s v="No"/>
    <s v="No"/>
    <n v="175.69"/>
  </r>
  <r>
    <n v="2528"/>
    <x v="453"/>
    <n v="46"/>
    <n v="5"/>
    <s v="Sneha Krishnan"/>
    <s v="Consumer"/>
    <x v="1"/>
    <s v="2025-06"/>
    <n v="4"/>
    <s v="No"/>
    <s v="No"/>
    <n v="1296.42"/>
  </r>
  <r>
    <n v="2529"/>
    <x v="453"/>
    <n v="165"/>
    <n v="3"/>
    <s v="Ishaan Iyer"/>
    <s v="Consumer"/>
    <x v="0"/>
    <s v="2025-06"/>
    <n v="6"/>
    <s v="No"/>
    <s v="No"/>
    <n v="1073.67"/>
  </r>
  <r>
    <n v="2530"/>
    <x v="453"/>
    <n v="29"/>
    <n v="1"/>
    <s v="Anika Bose"/>
    <s v="Consumer"/>
    <x v="4"/>
    <s v="2025-06"/>
    <n v="5"/>
    <s v="No"/>
    <s v="No"/>
    <n v="519.71"/>
  </r>
  <r>
    <n v="2531"/>
    <x v="453"/>
    <n v="204"/>
    <n v="5"/>
    <s v="Sai Gupta"/>
    <s v="Corporate"/>
    <x v="1"/>
    <s v="2025-06"/>
    <n v="9"/>
    <s v="Yes"/>
    <s v="No"/>
    <n v="188.52"/>
  </r>
  <r>
    <n v="2532"/>
    <x v="453"/>
    <n v="596"/>
    <n v="4"/>
    <s v="Krishna Reddy"/>
    <s v="Consumer"/>
    <x v="3"/>
    <s v="2025-06"/>
    <n v="7"/>
    <s v="Yes"/>
    <s v="No"/>
    <n v="617.46"/>
  </r>
  <r>
    <n v="2533"/>
    <x v="453"/>
    <n v="304"/>
    <n v="1"/>
    <s v="Pari Joshi"/>
    <s v="Consumer"/>
    <x v="4"/>
    <s v="2025-06"/>
    <n v="4"/>
    <s v="No"/>
    <s v="No"/>
    <n v="3726.91"/>
  </r>
  <r>
    <n v="2534"/>
    <x v="454"/>
    <n v="9"/>
    <n v="2"/>
    <s v="Aadhya Kapoor"/>
    <s v="SMB"/>
    <x v="2"/>
    <s v="2025-06"/>
    <n v="3"/>
    <s v="No"/>
    <s v="No"/>
    <n v="5522.88"/>
  </r>
  <r>
    <n v="2535"/>
    <x v="454"/>
    <n v="277"/>
    <n v="4"/>
    <s v="Divya Iyer"/>
    <s v="Corporate"/>
    <x v="3"/>
    <s v="2025-06"/>
    <n v="6"/>
    <s v="No"/>
    <s v="No"/>
    <n v="1019.93"/>
  </r>
  <r>
    <n v="2536"/>
    <x v="454"/>
    <n v="281"/>
    <n v="3"/>
    <s v="Meera Bose"/>
    <s v="Consumer"/>
    <x v="0"/>
    <s v="2025-06"/>
    <n v="6"/>
    <s v="No"/>
    <s v="No"/>
    <n v="1855.1200000000001"/>
  </r>
  <r>
    <n v="2537"/>
    <x v="454"/>
    <n v="236"/>
    <n v="1"/>
    <s v="Lakshmi Kapoor"/>
    <s v="Consumer"/>
    <x v="4"/>
    <s v="2025-06"/>
    <n v="6"/>
    <s v="No"/>
    <s v="No"/>
    <n v="540.32000000000005"/>
  </r>
  <r>
    <n v="2538"/>
    <x v="454"/>
    <n v="661"/>
    <n v="5"/>
    <s v="Kiara Pillai"/>
    <s v="Consumer"/>
    <x v="1"/>
    <s v="2025-06"/>
    <n v="2"/>
    <s v="No"/>
    <s v="No"/>
    <n v="3021.65"/>
  </r>
  <r>
    <n v="2539"/>
    <x v="454"/>
    <n v="123"/>
    <n v="5"/>
    <s v="Nisha Shetty"/>
    <s v="Consumer"/>
    <x v="1"/>
    <s v="2025-06"/>
    <n v="6"/>
    <s v="No"/>
    <s v="No"/>
    <n v="800.55"/>
  </r>
  <r>
    <n v="2540"/>
    <x v="454"/>
    <n v="489"/>
    <n v="5"/>
    <s v="Aditya Menon"/>
    <s v="Consumer"/>
    <x v="1"/>
    <s v="2025-06"/>
    <n v="6"/>
    <s v="No"/>
    <s v="No"/>
    <n v="3885.08"/>
  </r>
  <r>
    <n v="2541"/>
    <x v="454"/>
    <n v="25"/>
    <n v="5"/>
    <s v="Meera Rao"/>
    <s v="Corporate"/>
    <x v="1"/>
    <s v="2025-06"/>
    <n v="5"/>
    <s v="No"/>
    <s v="No"/>
    <n v="125.34"/>
  </r>
  <r>
    <n v="2542"/>
    <x v="455"/>
    <n v="407"/>
    <n v="3"/>
    <s v="Rahul Patel"/>
    <s v="SMB"/>
    <x v="0"/>
    <s v="2025-07"/>
    <n v="5"/>
    <s v="No"/>
    <s v="No"/>
    <n v="519.71"/>
  </r>
  <r>
    <n v="2543"/>
    <x v="455"/>
    <n v="692"/>
    <n v="3"/>
    <s v="Suresh Pillai"/>
    <s v="SMB"/>
    <x v="0"/>
    <s v="2025-07"/>
    <n v="4"/>
    <s v="No"/>
    <s v="No"/>
    <n v="2765.5"/>
  </r>
  <r>
    <n v="2544"/>
    <x v="455"/>
    <n v="276"/>
    <n v="3"/>
    <s v="Arun Kapoor"/>
    <s v="Corporate"/>
    <x v="0"/>
    <s v="2025-07"/>
    <n v="2"/>
    <s v="No"/>
    <s v="No"/>
    <n v="2213.3200000000002"/>
  </r>
  <r>
    <n v="2545"/>
    <x v="456"/>
    <n v="89"/>
    <n v="1"/>
    <s v="Nisha Shetty"/>
    <s v="SMB"/>
    <x v="4"/>
    <s v="2025-07"/>
    <n v="-45842"/>
    <s v="No"/>
    <s v="Yes"/>
    <n v="828.35"/>
  </r>
  <r>
    <n v="2546"/>
    <x v="456"/>
    <n v="496"/>
    <n v="1"/>
    <s v="Reyansh Malhotra"/>
    <s v="Consumer"/>
    <x v="4"/>
    <s v="2025-07"/>
    <n v="5"/>
    <s v="No"/>
    <s v="No"/>
    <n v="1936.28"/>
  </r>
  <r>
    <n v="2547"/>
    <x v="456"/>
    <n v="884"/>
    <n v="1"/>
    <s v="Rohan Sharma"/>
    <s v="Consumer"/>
    <x v="4"/>
    <s v="2025-07"/>
    <n v="2"/>
    <s v="No"/>
    <s v="No"/>
    <n v="3021.65"/>
  </r>
  <r>
    <n v="2548"/>
    <x v="456"/>
    <n v="644"/>
    <n v="4"/>
    <s v="Ishaan Reddy"/>
    <s v="Consumer"/>
    <x v="3"/>
    <s v="2025-07"/>
    <n v="4"/>
    <s v="No"/>
    <s v="No"/>
    <n v="1144.3699999999999"/>
  </r>
  <r>
    <n v="2549"/>
    <x v="457"/>
    <n v="413"/>
    <n v="4"/>
    <s v="Lakshmi Gupta"/>
    <s v="Consumer"/>
    <x v="3"/>
    <s v="2025-07"/>
    <n v="3"/>
    <s v="No"/>
    <s v="No"/>
    <n v="772.88"/>
  </r>
  <r>
    <n v="2550"/>
    <x v="457"/>
    <n v="531"/>
    <n v="5"/>
    <s v="Myra Bose"/>
    <s v="Corporate"/>
    <x v="1"/>
    <s v="2025-07"/>
    <n v="5"/>
    <s v="No"/>
    <s v="No"/>
    <n v="80.47"/>
  </r>
  <r>
    <n v="2551"/>
    <x v="457"/>
    <n v="285"/>
    <n v="4"/>
    <s v="Ravi Rao"/>
    <s v="SMB"/>
    <x v="3"/>
    <s v="2025-07"/>
    <n v="-45842"/>
    <s v="No"/>
    <s v="Yes"/>
    <n v="3021.65"/>
  </r>
  <r>
    <n v="2552"/>
    <x v="457"/>
    <n v="342"/>
    <n v="1"/>
    <s v="Arjun Nair"/>
    <s v="SMB"/>
    <x v="4"/>
    <s v="2025-07"/>
    <n v="5"/>
    <s v="No"/>
    <s v="No"/>
    <n v="458.08"/>
  </r>
  <r>
    <n v="2553"/>
    <x v="458"/>
    <n v="742"/>
    <n v="3"/>
    <s v="Diya Pillai"/>
    <s v="Consumer"/>
    <x v="0"/>
    <s v="2025-07"/>
    <n v="5"/>
    <s v="No"/>
    <s v="No"/>
    <n v="95.97"/>
  </r>
  <r>
    <n v="2554"/>
    <x v="458"/>
    <n v="806"/>
    <n v="4"/>
    <s v="Ayaan Kapoor"/>
    <s v="Consumer"/>
    <x v="3"/>
    <s v="2025-07"/>
    <n v="4"/>
    <s v="No"/>
    <s v="No"/>
    <n v="351.29"/>
  </r>
  <r>
    <n v="2555"/>
    <x v="458"/>
    <n v="475"/>
    <n v="2"/>
    <s v="Vihaan Sharma"/>
    <s v="Consumer"/>
    <x v="2"/>
    <s v="2025-07"/>
    <n v="4"/>
    <s v="No"/>
    <s v="No"/>
    <n v="266.88"/>
  </r>
  <r>
    <n v="2556"/>
    <x v="458"/>
    <n v="666"/>
    <n v="1"/>
    <s v="Vivaan Krishnan"/>
    <s v="Consumer"/>
    <x v="4"/>
    <s v="2025-07"/>
    <n v="-45843"/>
    <s v="No"/>
    <s v="Yes"/>
    <n v="772.88"/>
  </r>
  <r>
    <n v="2557"/>
    <x v="458"/>
    <n v="749"/>
    <n v="3"/>
    <s v="Navya Malhotra"/>
    <s v="SMB"/>
    <x v="0"/>
    <s v="2025-07"/>
    <n v="12"/>
    <s v="Yes"/>
    <s v="No"/>
    <n v="1656.3700000000001"/>
  </r>
  <r>
    <n v="2558"/>
    <x v="458"/>
    <n v="550"/>
    <n v="3"/>
    <s v="Pari Rao"/>
    <s v="Consumer"/>
    <x v="0"/>
    <s v="2025-07"/>
    <n v="-45843"/>
    <s v="No"/>
    <s v="Yes"/>
    <n v="2226.6699999999996"/>
  </r>
  <r>
    <n v="2559"/>
    <x v="459"/>
    <n v="831"/>
    <n v="4"/>
    <s v="Rahul Nair"/>
    <s v="SMB"/>
    <x v="3"/>
    <s v="2025-07"/>
    <n v="2"/>
    <s v="No"/>
    <s v="No"/>
    <n v="7394.67"/>
  </r>
  <r>
    <n v="2560"/>
    <x v="459"/>
    <n v="533"/>
    <n v="1"/>
    <s v="Vikram Bose"/>
    <s v="Consumer"/>
    <x v="4"/>
    <s v="2025-07"/>
    <n v="2"/>
    <s v="No"/>
    <s v="No"/>
    <n v="1478.1399999999999"/>
  </r>
  <r>
    <n v="2561"/>
    <x v="459"/>
    <n v="479"/>
    <n v="3"/>
    <s v="Aarav Sharma"/>
    <s v="Consumer"/>
    <x v="0"/>
    <s v="2025-07"/>
    <n v="3"/>
    <s v="No"/>
    <s v="No"/>
    <n v="407.51"/>
  </r>
  <r>
    <n v="2562"/>
    <x v="459"/>
    <n v="657"/>
    <n v="4"/>
    <s v="Ananya Joshi"/>
    <s v="Consumer"/>
    <x v="3"/>
    <s v="2025-07"/>
    <n v="6"/>
    <s v="No"/>
    <s v="No"/>
    <n v="1068.1600000000001"/>
  </r>
  <r>
    <n v="2563"/>
    <x v="459"/>
    <n v="559"/>
    <n v="2"/>
    <s v="Myra Rao"/>
    <s v="Consumer"/>
    <x v="2"/>
    <s v="2025-07"/>
    <n v="7"/>
    <s v="Yes"/>
    <s v="No"/>
    <n v="282.60000000000002"/>
  </r>
  <r>
    <n v="2564"/>
    <x v="459"/>
    <n v="814"/>
    <n v="3"/>
    <s v="Lakshmi Joshi"/>
    <s v="Consumer"/>
    <x v="0"/>
    <s v="2025-07"/>
    <n v="4"/>
    <s v="No"/>
    <s v="No"/>
    <n v="3429.16"/>
  </r>
  <r>
    <n v="2565"/>
    <x v="459"/>
    <n v="705"/>
    <n v="2"/>
    <s v="Saanvi Reddy"/>
    <s v="Consumer"/>
    <x v="2"/>
    <s v="2025-07"/>
    <n v="5"/>
    <s v="No"/>
    <s v="No"/>
    <n v="1849.6299999999999"/>
  </r>
  <r>
    <n v="2566"/>
    <x v="459"/>
    <n v="477"/>
    <n v="5"/>
    <s v="Vihaan Shetty"/>
    <s v="Corporate"/>
    <x v="1"/>
    <s v="2025-07"/>
    <n v="6"/>
    <s v="No"/>
    <s v="No"/>
    <n v="3021.65"/>
  </r>
  <r>
    <n v="2567"/>
    <x v="460"/>
    <n v="627"/>
    <n v="1"/>
    <s v="Ayaan Bose"/>
    <s v="Corporate"/>
    <x v="4"/>
    <s v="2025-07"/>
    <n v="6"/>
    <s v="No"/>
    <s v="No"/>
    <n v="2057.69"/>
  </r>
  <r>
    <n v="2568"/>
    <x v="460"/>
    <n v="814"/>
    <n v="3"/>
    <s v="Lakshmi Joshi"/>
    <s v="Consumer"/>
    <x v="0"/>
    <s v="2025-07"/>
    <n v="5"/>
    <s v="No"/>
    <s v="No"/>
    <n v="5234.97"/>
  </r>
  <r>
    <n v="2569"/>
    <x v="461"/>
    <n v="371"/>
    <n v="5"/>
    <s v="Arun Rao"/>
    <s v="Consumer"/>
    <x v="1"/>
    <s v="2025-07"/>
    <n v="3"/>
    <s v="No"/>
    <s v="No"/>
    <n v="705.26"/>
  </r>
  <r>
    <n v="2570"/>
    <x v="461"/>
    <n v="277"/>
    <n v="4"/>
    <s v="Divya Iyer"/>
    <s v="Corporate"/>
    <x v="3"/>
    <s v="2025-07"/>
    <n v="4"/>
    <s v="No"/>
    <s v="No"/>
    <n v="987.14"/>
  </r>
  <r>
    <n v="2571"/>
    <x v="461"/>
    <n v="756"/>
    <n v="1"/>
    <s v="Amit Krishnan"/>
    <s v="Corporate"/>
    <x v="4"/>
    <s v="2025-07"/>
    <n v="2"/>
    <s v="No"/>
    <s v="No"/>
    <n v="3021.65"/>
  </r>
  <r>
    <n v="2572"/>
    <x v="461"/>
    <n v="84"/>
    <n v="5"/>
    <s v="Sai Pillai"/>
    <s v="Consumer"/>
    <x v="1"/>
    <s v="2025-07"/>
    <n v="2"/>
    <s v="No"/>
    <s v="No"/>
    <n v="617.46"/>
  </r>
  <r>
    <n v="2573"/>
    <x v="461"/>
    <n v="464"/>
    <n v="3"/>
    <s v="Kiara Kapoor"/>
    <s v="Consumer"/>
    <x v="0"/>
    <s v="2025-07"/>
    <n v="3"/>
    <s v="No"/>
    <s v="No"/>
    <n v="1134.1199999999999"/>
  </r>
  <r>
    <n v="2574"/>
    <x v="462"/>
    <n v="46"/>
    <n v="5"/>
    <s v="Sneha Krishnan"/>
    <s v="Consumer"/>
    <x v="1"/>
    <s v="2025-07"/>
    <n v="2"/>
    <s v="No"/>
    <s v="No"/>
    <n v="2228.2200000000003"/>
  </r>
  <r>
    <n v="2575"/>
    <x v="462"/>
    <n v="635"/>
    <n v="3"/>
    <s v="Aarav Kapoor"/>
    <s v="SMB"/>
    <x v="0"/>
    <s v="2025-07"/>
    <n v="4"/>
    <s v="No"/>
    <s v="No"/>
    <n v="760.11"/>
  </r>
  <r>
    <n v="2576"/>
    <x v="462"/>
    <n v="834"/>
    <n v="1"/>
    <s v="Karthik Reddy"/>
    <s v="SMB"/>
    <x v="4"/>
    <s v="2025-07"/>
    <n v="6"/>
    <s v="No"/>
    <s v="No"/>
    <n v="188.52"/>
  </r>
  <r>
    <n v="2577"/>
    <x v="462"/>
    <n v="867"/>
    <n v="5"/>
    <s v="Arjun Bose"/>
    <s v="Consumer"/>
    <x v="1"/>
    <s v="2025-07"/>
    <n v="5"/>
    <s v="No"/>
    <s v="No"/>
    <n v="552.17999999999995"/>
  </r>
  <r>
    <n v="2578"/>
    <x v="462"/>
    <n v="315"/>
    <n v="3"/>
    <s v="Sneha Verma"/>
    <s v="SMB"/>
    <x v="0"/>
    <s v="2025-07"/>
    <n v="6"/>
    <s v="No"/>
    <s v="No"/>
    <n v="3021.65"/>
  </r>
  <r>
    <n v="2579"/>
    <x v="463"/>
    <n v="771"/>
    <n v="2"/>
    <s v="Rahul Krishnan"/>
    <s v="Corporate"/>
    <x v="2"/>
    <s v="2025-07"/>
    <n v="3"/>
    <s v="No"/>
    <s v="No"/>
    <n v="1535.19"/>
  </r>
  <r>
    <n v="2580"/>
    <x v="463"/>
    <n v="585"/>
    <n v="2"/>
    <s v="Priya Singh"/>
    <s v="Consumer"/>
    <x v="2"/>
    <s v="2025-07"/>
    <n v="7"/>
    <s v="Yes"/>
    <s v="No"/>
    <n v="183.63"/>
  </r>
  <r>
    <n v="2581"/>
    <x v="463"/>
    <n v="202"/>
    <n v="3"/>
    <s v="Reyansh Das"/>
    <s v="Consumer"/>
    <x v="0"/>
    <s v="2025-07"/>
    <n v="2"/>
    <s v="No"/>
    <s v="No"/>
    <n v="705.26"/>
  </r>
  <r>
    <n v="2582"/>
    <x v="463"/>
    <n v="55"/>
    <n v="4"/>
    <s v="Nisha Krishnan"/>
    <s v="Consumer"/>
    <x v="3"/>
    <s v="2025-07"/>
    <n v="2"/>
    <s v="No"/>
    <s v="No"/>
    <n v="1176.8200000000002"/>
  </r>
  <r>
    <n v="2583"/>
    <x v="463"/>
    <n v="537"/>
    <n v="1"/>
    <s v="Kavya Krishnan"/>
    <s v="Consumer"/>
    <x v="4"/>
    <s v="2025-07"/>
    <n v="5"/>
    <s v="No"/>
    <s v="No"/>
    <n v="1322.72"/>
  </r>
  <r>
    <n v="2584"/>
    <x v="463"/>
    <n v="285"/>
    <n v="4"/>
    <s v="Ravi Rao"/>
    <s v="SMB"/>
    <x v="3"/>
    <s v="2025-07"/>
    <n v="4"/>
    <s v="No"/>
    <s v="No"/>
    <n v="95.97"/>
  </r>
  <r>
    <n v="2585"/>
    <x v="464"/>
    <n v="799"/>
    <n v="1"/>
    <s v="Sai Bose"/>
    <s v="Consumer"/>
    <x v="4"/>
    <s v="2025-07"/>
    <n v="2"/>
    <s v="No"/>
    <s v="No"/>
    <n v="351.29"/>
  </r>
  <r>
    <n v="2586"/>
    <x v="464"/>
    <n v="843"/>
    <n v="5"/>
    <s v="Krishna Malhotra"/>
    <s v="Corporate"/>
    <x v="1"/>
    <s v="2025-07"/>
    <n v="-45850"/>
    <s v="No"/>
    <s v="Yes"/>
    <n v="741.85"/>
  </r>
  <r>
    <n v="2587"/>
    <x v="464"/>
    <n v="508"/>
    <n v="4"/>
    <s v="Neha Sharma"/>
    <s v="Consumer"/>
    <x v="3"/>
    <s v="2025-07"/>
    <n v="2"/>
    <s v="No"/>
    <s v="No"/>
    <n v="188.52"/>
  </r>
  <r>
    <n v="2588"/>
    <x v="464"/>
    <n v="552"/>
    <n v="4"/>
    <s v="Lakshmi Kapoor"/>
    <s v="Consumer"/>
    <x v="3"/>
    <s v="2025-07"/>
    <n v="3"/>
    <s v="No"/>
    <s v="No"/>
    <n v="829.93"/>
  </r>
  <r>
    <n v="2589"/>
    <x v="465"/>
    <n v="119"/>
    <n v="3"/>
    <s v="Karthik Patel"/>
    <s v="SMB"/>
    <x v="0"/>
    <s v="2025-07"/>
    <n v="2"/>
    <s v="No"/>
    <s v="No"/>
    <n v="2314.7399999999998"/>
  </r>
  <r>
    <n v="2590"/>
    <x v="465"/>
    <n v="277"/>
    <n v="4"/>
    <s v="Divya Iyer"/>
    <s v="Corporate"/>
    <x v="3"/>
    <s v="2025-07"/>
    <n v="6"/>
    <s v="No"/>
    <s v="No"/>
    <n v="872.66"/>
  </r>
  <r>
    <n v="2591"/>
    <x v="465"/>
    <n v="727"/>
    <n v="5"/>
    <s v="Navya Kapoor"/>
    <s v="Consumer"/>
    <x v="1"/>
    <s v="2025-07"/>
    <n v="10"/>
    <s v="Yes"/>
    <s v="No"/>
    <n v="184.26"/>
  </r>
  <r>
    <n v="2592"/>
    <x v="465"/>
    <n v="438"/>
    <n v="5"/>
    <s v="Sneha Reddy"/>
    <s v="Consumer"/>
    <x v="1"/>
    <s v="2025-07"/>
    <n v="6"/>
    <s v="No"/>
    <s v="No"/>
    <n v="1480.68"/>
  </r>
  <r>
    <n v="2593"/>
    <x v="465"/>
    <n v="259"/>
    <n v="5"/>
    <s v="Rahul Chatterjee"/>
    <s v="SMB"/>
    <x v="1"/>
    <s v="2025-07"/>
    <n v="2"/>
    <s v="No"/>
    <s v="No"/>
    <n v="4423.92"/>
  </r>
  <r>
    <n v="2594"/>
    <x v="465"/>
    <n v="471"/>
    <n v="4"/>
    <s v="Karthik Singh"/>
    <s v="SMB"/>
    <x v="3"/>
    <s v="2025-07"/>
    <n v="2"/>
    <s v="No"/>
    <s v="No"/>
    <n v="777.04"/>
  </r>
  <r>
    <n v="2595"/>
    <x v="466"/>
    <n v="446"/>
    <n v="1"/>
    <s v="Kavya Menon"/>
    <s v="Consumer"/>
    <x v="4"/>
    <s v="2025-07"/>
    <n v="4"/>
    <s v="No"/>
    <s v="No"/>
    <n v="175.69"/>
  </r>
  <r>
    <n v="2596"/>
    <x v="466"/>
    <n v="409"/>
    <n v="5"/>
    <s v="Kiara Chatterjee"/>
    <s v="SMB"/>
    <x v="1"/>
    <s v="2025-07"/>
    <n v="2"/>
    <s v="No"/>
    <s v="No"/>
    <n v="716.01"/>
  </r>
  <r>
    <n v="2597"/>
    <x v="466"/>
    <n v="410"/>
    <n v="4"/>
    <s v="Rahul Nair"/>
    <s v="SMB"/>
    <x v="3"/>
    <s v="2025-07"/>
    <n v="-45851"/>
    <s v="No"/>
    <s v="Yes"/>
    <n v="297.2"/>
  </r>
  <r>
    <n v="2598"/>
    <x v="466"/>
    <n v="494"/>
    <n v="2"/>
    <s v="Meera Krishnan"/>
    <s v="Consumer"/>
    <x v="2"/>
    <s v="2025-07"/>
    <n v="6"/>
    <s v="No"/>
    <s v="No"/>
    <n v="2213.3200000000002"/>
  </r>
  <r>
    <n v="2599"/>
    <x v="466"/>
    <n v="853"/>
    <n v="4"/>
    <s v="Meera Verma"/>
    <s v="Consumer"/>
    <x v="3"/>
    <s v="2025-07"/>
    <n v="-45851"/>
    <s v="No"/>
    <s v="Yes"/>
    <n v="80.47"/>
  </r>
  <r>
    <n v="2600"/>
    <x v="467"/>
    <n v="797"/>
    <n v="1"/>
    <s v="Pooja Krishnan"/>
    <s v="Consumer"/>
    <x v="4"/>
    <s v="2025-07"/>
    <n v="5"/>
    <s v="No"/>
    <s v="No"/>
    <n v="3530.4500000000003"/>
  </r>
  <r>
    <n v="2601"/>
    <x v="467"/>
    <n v="479"/>
    <n v="3"/>
    <s v="Aarav Sharma"/>
    <s v="Consumer"/>
    <x v="0"/>
    <s v="2025-07"/>
    <n v="4"/>
    <s v="No"/>
    <s v="No"/>
    <n v="3798.69"/>
  </r>
  <r>
    <n v="2602"/>
    <x v="467"/>
    <n v="41"/>
    <n v="2"/>
    <s v="Riya Menon"/>
    <s v="Consumer"/>
    <x v="2"/>
    <s v="2025-07"/>
    <n v="6"/>
    <s v="No"/>
    <s v="No"/>
    <n v="1017.91"/>
  </r>
  <r>
    <n v="2603"/>
    <x v="467"/>
    <n v="792"/>
    <n v="1"/>
    <s v="Nisha Nair"/>
    <s v="Consumer"/>
    <x v="4"/>
    <s v="2025-07"/>
    <n v="6"/>
    <s v="No"/>
    <s v="No"/>
    <n v="2129.88"/>
  </r>
  <r>
    <n v="2604"/>
    <x v="467"/>
    <n v="578"/>
    <n v="5"/>
    <s v="Manoj Das"/>
    <s v="SMB"/>
    <x v="1"/>
    <s v="2025-07"/>
    <n v="2"/>
    <s v="No"/>
    <s v="No"/>
    <n v="299.29000000000002"/>
  </r>
  <r>
    <n v="2605"/>
    <x v="468"/>
    <n v="114"/>
    <n v="1"/>
    <s v="Divya Shetty"/>
    <s v="Consumer"/>
    <x v="4"/>
    <s v="2025-07"/>
    <n v="2"/>
    <s v="No"/>
    <s v="No"/>
    <n v="188.52"/>
  </r>
  <r>
    <n v="2606"/>
    <x v="468"/>
    <n v="800"/>
    <n v="3"/>
    <s v="Myra Chatterjee"/>
    <s v="SMB"/>
    <x v="0"/>
    <s v="2025-07"/>
    <n v="3"/>
    <s v="No"/>
    <s v="No"/>
    <n v="2490.89"/>
  </r>
  <r>
    <n v="2607"/>
    <x v="468"/>
    <n v="464"/>
    <n v="3"/>
    <s v="Kiara Kapoor"/>
    <s v="Consumer"/>
    <x v="0"/>
    <s v="2025-07"/>
    <n v="2"/>
    <s v="No"/>
    <s v="No"/>
    <n v="271.65999999999997"/>
  </r>
  <r>
    <n v="2608"/>
    <x v="468"/>
    <n v="208"/>
    <n v="2"/>
    <s v="Ishaan Shetty"/>
    <s v="Consumer"/>
    <x v="2"/>
    <s v="2025-07"/>
    <n v="2"/>
    <s v="No"/>
    <s v="No"/>
    <n v="952.75"/>
  </r>
  <r>
    <n v="2609"/>
    <x v="468"/>
    <n v="721"/>
    <n v="1"/>
    <s v="Divya Chatterjee"/>
    <s v="SMB"/>
    <x v="4"/>
    <s v="2025-07"/>
    <n v="6"/>
    <s v="No"/>
    <s v="No"/>
    <n v="2836.0200000000004"/>
  </r>
  <r>
    <n v="2610"/>
    <x v="469"/>
    <n v="237"/>
    <n v="4"/>
    <s v="Divya Gupta"/>
    <s v="Consumer"/>
    <x v="3"/>
    <s v="2025-07"/>
    <n v="6"/>
    <s v="No"/>
    <s v="No"/>
    <n v="705.26"/>
  </r>
  <r>
    <n v="2611"/>
    <x v="469"/>
    <n v="749"/>
    <n v="3"/>
    <s v="Navya Malhotra"/>
    <s v="SMB"/>
    <x v="0"/>
    <s v="2025-07"/>
    <n v="5"/>
    <s v="No"/>
    <s v="No"/>
    <n v="552.17999999999995"/>
  </r>
  <r>
    <n v="2612"/>
    <x v="469"/>
    <n v="557"/>
    <n v="4"/>
    <s v="Rahul Malhotra"/>
    <s v="Corporate"/>
    <x v="3"/>
    <s v="2025-07"/>
    <n v="3"/>
    <s v="No"/>
    <s v="No"/>
    <n v="5497.0300000000007"/>
  </r>
  <r>
    <n v="2613"/>
    <x v="469"/>
    <n v="270"/>
    <n v="4"/>
    <s v="Priya Das"/>
    <s v="SMB"/>
    <x v="3"/>
    <s v="2025-07"/>
    <n v="2"/>
    <s v="No"/>
    <s v="No"/>
    <n v="3021.65"/>
  </r>
  <r>
    <n v="2614"/>
    <x v="470"/>
    <n v="256"/>
    <n v="2"/>
    <s v="Sanjay Reddy"/>
    <s v="Consumer"/>
    <x v="2"/>
    <s v="2025-07"/>
    <n v="5"/>
    <s v="No"/>
    <s v="No"/>
    <n v="2830.78"/>
  </r>
  <r>
    <n v="2615"/>
    <x v="470"/>
    <n v="236"/>
    <n v="1"/>
    <s v="Lakshmi Kapoor"/>
    <s v="Consumer"/>
    <x v="4"/>
    <s v="2025-07"/>
    <n v="3"/>
    <s v="No"/>
    <s v="No"/>
    <n v="705.26"/>
  </r>
  <r>
    <n v="2616"/>
    <x v="470"/>
    <n v="136"/>
    <n v="4"/>
    <s v="Sai Shetty"/>
    <s v="Consumer"/>
    <x v="3"/>
    <s v="2025-07"/>
    <n v="5"/>
    <s v="No"/>
    <s v="No"/>
    <n v="762.8900000000001"/>
  </r>
  <r>
    <n v="2617"/>
    <x v="470"/>
    <n v="218"/>
    <n v="5"/>
    <s v="Ishaan Iyer"/>
    <s v="Consumer"/>
    <x v="1"/>
    <s v="2025-07"/>
    <n v="3"/>
    <s v="No"/>
    <s v="No"/>
    <n v="2018.9"/>
  </r>
  <r>
    <n v="2618"/>
    <x v="470"/>
    <n v="292"/>
    <n v="4"/>
    <s v="Kavya Bose"/>
    <s v="Consumer"/>
    <x v="3"/>
    <s v="2025-07"/>
    <n v="7"/>
    <s v="Yes"/>
    <s v="No"/>
    <n v="3735.84"/>
  </r>
  <r>
    <n v="2619"/>
    <x v="470"/>
    <n v="241"/>
    <n v="4"/>
    <s v="Deepa Pillai"/>
    <s v="Corporate"/>
    <x v="3"/>
    <s v="2025-07"/>
    <n v="-45855"/>
    <s v="No"/>
    <s v="Yes"/>
    <n v="961.4"/>
  </r>
  <r>
    <n v="2620"/>
    <x v="470"/>
    <n v="365"/>
    <n v="5"/>
    <s v="Vivaan Iyer"/>
    <s v="SMB"/>
    <x v="1"/>
    <s v="2025-07"/>
    <n v="3"/>
    <s v="No"/>
    <s v="No"/>
    <n v="1927.71"/>
  </r>
  <r>
    <n v="2621"/>
    <x v="471"/>
    <n v="275"/>
    <n v="1"/>
    <s v="Amit Nair"/>
    <s v="Consumer"/>
    <x v="4"/>
    <s v="2025-07"/>
    <n v="5"/>
    <s v="No"/>
    <s v="No"/>
    <n v="705.26"/>
  </r>
  <r>
    <n v="2622"/>
    <x v="471"/>
    <n v="747"/>
    <n v="1"/>
    <s v="Krishna Patel"/>
    <s v="Corporate"/>
    <x v="4"/>
    <s v="2025-07"/>
    <n v="6"/>
    <s v="No"/>
    <s v="No"/>
    <n v="4165.5999999999995"/>
  </r>
  <r>
    <n v="2623"/>
    <x v="471"/>
    <n v="480"/>
    <n v="4"/>
    <s v="Kiara Sharma"/>
    <s v="Consumer"/>
    <x v="3"/>
    <s v="2025-07"/>
    <n v="6"/>
    <s v="No"/>
    <s v="No"/>
    <n v="407.51"/>
  </r>
  <r>
    <n v="2624"/>
    <x v="471"/>
    <n v="158"/>
    <n v="4"/>
    <s v="Karthik Mehta"/>
    <s v="SMB"/>
    <x v="3"/>
    <s v="2025-07"/>
    <n v="4"/>
    <s v="No"/>
    <s v="No"/>
    <n v="798.62"/>
  </r>
  <r>
    <n v="2625"/>
    <x v="471"/>
    <n v="493"/>
    <n v="5"/>
    <s v="Riya Patel"/>
    <s v="Consumer"/>
    <x v="1"/>
    <s v="2025-07"/>
    <n v="5"/>
    <s v="No"/>
    <s v="No"/>
    <n v="3726.91"/>
  </r>
  <r>
    <n v="2626"/>
    <x v="471"/>
    <n v="226"/>
    <n v="3"/>
    <s v="Deepa Reddy"/>
    <s v="Corporate"/>
    <x v="0"/>
    <s v="2025-07"/>
    <n v="2"/>
    <s v="No"/>
    <s v="No"/>
    <n v="175.69"/>
  </r>
  <r>
    <n v="2627"/>
    <x v="471"/>
    <n v="652"/>
    <n v="2"/>
    <s v="Ayaan Sharma"/>
    <s v="Consumer"/>
    <x v="2"/>
    <s v="2025-07"/>
    <n v="3"/>
    <s v="No"/>
    <s v="No"/>
    <n v="772.88"/>
  </r>
  <r>
    <n v="2628"/>
    <x v="472"/>
    <n v="394"/>
    <n v="3"/>
    <s v="Pooja Das"/>
    <s v="Consumer"/>
    <x v="0"/>
    <s v="2025-07"/>
    <n v="3"/>
    <s v="No"/>
    <s v="No"/>
    <n v="2655.49"/>
  </r>
  <r>
    <n v="2629"/>
    <x v="472"/>
    <n v="853"/>
    <n v="4"/>
    <s v="Meera Verma"/>
    <s v="Consumer"/>
    <x v="3"/>
    <s v="2025-07"/>
    <n v="-45856"/>
    <s v="No"/>
    <s v="Yes"/>
    <n v="1488.07"/>
  </r>
  <r>
    <n v="2630"/>
    <x v="472"/>
    <n v="80"/>
    <n v="1"/>
    <s v="Vivaan Kapoor"/>
    <s v="Consumer"/>
    <x v="4"/>
    <s v="2025-07"/>
    <n v="6"/>
    <s v="No"/>
    <s v="No"/>
    <n v="552.17999999999995"/>
  </r>
  <r>
    <n v="2631"/>
    <x v="472"/>
    <n v="151"/>
    <n v="2"/>
    <s v="Ayaan Chatterjee"/>
    <s v="SMB"/>
    <x v="2"/>
    <s v="2025-07"/>
    <n v="5"/>
    <s v="No"/>
    <s v="No"/>
    <n v="705.26"/>
  </r>
  <r>
    <n v="2632"/>
    <x v="472"/>
    <n v="643"/>
    <n v="5"/>
    <s v="Saanvi Nair"/>
    <s v="SMB"/>
    <x v="1"/>
    <s v="2025-07"/>
    <n v="5"/>
    <s v="No"/>
    <s v="No"/>
    <n v="175.69"/>
  </r>
  <r>
    <n v="2633"/>
    <x v="472"/>
    <n v="204"/>
    <n v="5"/>
    <s v="Sai Gupta"/>
    <s v="Corporate"/>
    <x v="1"/>
    <s v="2025-07"/>
    <n v="6"/>
    <s v="No"/>
    <s v="No"/>
    <n v="508.8"/>
  </r>
  <r>
    <n v="2634"/>
    <x v="473"/>
    <n v="49"/>
    <n v="3"/>
    <s v="Saanvi Das"/>
    <s v="Consumer"/>
    <x v="0"/>
    <s v="2025-07"/>
    <n v="4"/>
    <s v="No"/>
    <s v="No"/>
    <n v="258.78999999999996"/>
  </r>
  <r>
    <n v="2635"/>
    <x v="473"/>
    <n v="489"/>
    <n v="5"/>
    <s v="Aditya Menon"/>
    <s v="Consumer"/>
    <x v="1"/>
    <s v="2025-07"/>
    <n v="-45857"/>
    <s v="No"/>
    <s v="Yes"/>
    <n v="705.26"/>
  </r>
  <r>
    <n v="2636"/>
    <x v="473"/>
    <n v="824"/>
    <n v="5"/>
    <s v="Arun Sharma"/>
    <s v="SMB"/>
    <x v="1"/>
    <s v="2025-07"/>
    <n v="5"/>
    <s v="No"/>
    <s v="No"/>
    <n v="1752.02"/>
  </r>
  <r>
    <n v="2637"/>
    <x v="473"/>
    <n v="404"/>
    <n v="1"/>
    <s v="Saanvi Rao"/>
    <s v="Consumer"/>
    <x v="4"/>
    <s v="2025-07"/>
    <n v="4"/>
    <s v="No"/>
    <s v="No"/>
    <n v="540.32000000000005"/>
  </r>
  <r>
    <n v="2638"/>
    <x v="473"/>
    <n v="450"/>
    <n v="5"/>
    <s v="Suresh Rao"/>
    <s v="Consumer"/>
    <x v="1"/>
    <s v="2025-07"/>
    <n v="4"/>
    <s v="No"/>
    <s v="No"/>
    <n v="880.95"/>
  </r>
  <r>
    <n v="2639"/>
    <x v="473"/>
    <n v="2"/>
    <n v="4"/>
    <s v="Saanvi Reddy"/>
    <s v="Consumer"/>
    <x v="3"/>
    <s v="2025-07"/>
    <n v="5"/>
    <s v="No"/>
    <s v="No"/>
    <n v="519.71"/>
  </r>
  <r>
    <n v="2640"/>
    <x v="473"/>
    <n v="712"/>
    <n v="1"/>
    <s v="Suresh Joshi"/>
    <s v="Consumer"/>
    <x v="4"/>
    <s v="2025-07"/>
    <n v="4"/>
    <s v="No"/>
    <s v="No"/>
    <n v="1019.93"/>
  </r>
  <r>
    <n v="2641"/>
    <x v="473"/>
    <n v="895"/>
    <n v="2"/>
    <s v="Ravi Singh"/>
    <s v="Consumer"/>
    <x v="2"/>
    <s v="2025-07"/>
    <n v="10"/>
    <s v="Yes"/>
    <s v="No"/>
    <n v="666.17000000000007"/>
  </r>
  <r>
    <n v="2642"/>
    <x v="473"/>
    <n v="34"/>
    <n v="1"/>
    <s v="Arun Nair"/>
    <s v="Consumer"/>
    <x v="4"/>
    <s v="2025-07"/>
    <n v="3"/>
    <s v="No"/>
    <s v="No"/>
    <n v="1281.6600000000001"/>
  </r>
  <r>
    <n v="2643"/>
    <x v="473"/>
    <n v="169"/>
    <n v="1"/>
    <s v="Sai Malhotra"/>
    <s v="SMB"/>
    <x v="4"/>
    <s v="2025-07"/>
    <n v="5"/>
    <s v="No"/>
    <s v="No"/>
    <n v="5512.54"/>
  </r>
  <r>
    <n v="2644"/>
    <x v="474"/>
    <n v="167"/>
    <n v="4"/>
    <s v="Meera Kapoor"/>
    <s v="SMB"/>
    <x v="3"/>
    <s v="2025-07"/>
    <n v="2"/>
    <s v="No"/>
    <s v="No"/>
    <n v="4681.8099999999995"/>
  </r>
  <r>
    <n v="2645"/>
    <x v="475"/>
    <n v="749"/>
    <n v="3"/>
    <s v="Navya Malhotra"/>
    <s v="SMB"/>
    <x v="0"/>
    <s v="2025-07"/>
    <n v="2"/>
    <s v="No"/>
    <s v="No"/>
    <n v="3021.65"/>
  </r>
  <r>
    <n v="2646"/>
    <x v="475"/>
    <n v="884"/>
    <n v="1"/>
    <s v="Rohan Sharma"/>
    <s v="Consumer"/>
    <x v="4"/>
    <s v="2025-07"/>
    <n v="3"/>
    <s v="No"/>
    <s v="No"/>
    <n v="1880.44"/>
  </r>
  <r>
    <n v="2647"/>
    <x v="475"/>
    <n v="852"/>
    <n v="3"/>
    <s v="Anika Nair"/>
    <s v="SMB"/>
    <x v="0"/>
    <s v="2025-07"/>
    <n v="6"/>
    <s v="No"/>
    <s v="No"/>
    <n v="800.55"/>
  </r>
  <r>
    <n v="2648"/>
    <x v="476"/>
    <n v="191"/>
    <n v="1"/>
    <s v="Priya Iyer"/>
    <s v="SMB"/>
    <x v="4"/>
    <s v="2025-07"/>
    <n v="3"/>
    <s v="No"/>
    <s v="No"/>
    <n v="3787.31"/>
  </r>
  <r>
    <n v="2649"/>
    <x v="476"/>
    <n v="278"/>
    <n v="2"/>
    <s v="Priya Sharma"/>
    <s v="Consumer"/>
    <x v="2"/>
    <s v="2025-07"/>
    <n v="6"/>
    <s v="No"/>
    <s v="No"/>
    <n v="3429.16"/>
  </r>
  <r>
    <n v="2650"/>
    <x v="476"/>
    <n v="615"/>
    <n v="3"/>
    <s v="Aarav Patel"/>
    <s v="Consumer"/>
    <x v="0"/>
    <s v="2025-07"/>
    <n v="3"/>
    <s v="No"/>
    <s v="No"/>
    <n v="1533.6100000000001"/>
  </r>
  <r>
    <n v="2651"/>
    <x v="476"/>
    <n v="223"/>
    <n v="1"/>
    <s v="Karthik Chatterjee"/>
    <s v="Consumer"/>
    <x v="4"/>
    <s v="2025-07"/>
    <n v="3"/>
    <s v="No"/>
    <s v="No"/>
    <n v="3799.83"/>
  </r>
  <r>
    <n v="2652"/>
    <x v="476"/>
    <n v="825"/>
    <n v="4"/>
    <s v="Riya Bose"/>
    <s v="Consumer"/>
    <x v="3"/>
    <s v="2025-07"/>
    <n v="3"/>
    <s v="No"/>
    <s v="No"/>
    <n v="6278.4299999999994"/>
  </r>
  <r>
    <n v="2653"/>
    <x v="476"/>
    <n v="337"/>
    <n v="2"/>
    <s v="Sanjay Menon"/>
    <s v="Consumer"/>
    <x v="2"/>
    <s v="2025-07"/>
    <n v="3"/>
    <s v="No"/>
    <s v="No"/>
    <n v="2771.95"/>
  </r>
  <r>
    <n v="2654"/>
    <x v="476"/>
    <n v="218"/>
    <n v="5"/>
    <s v="Ishaan Iyer"/>
    <s v="Consumer"/>
    <x v="1"/>
    <s v="2025-07"/>
    <n v="4"/>
    <s v="No"/>
    <s v="No"/>
    <n v="2130.6999999999998"/>
  </r>
  <r>
    <n v="2655"/>
    <x v="477"/>
    <n v="165"/>
    <n v="3"/>
    <s v="Ishaan Iyer"/>
    <s v="Consumer"/>
    <x v="0"/>
    <s v="2025-07"/>
    <n v="6"/>
    <s v="No"/>
    <s v="No"/>
    <n v="705.26"/>
  </r>
  <r>
    <n v="2656"/>
    <x v="477"/>
    <n v="874"/>
    <n v="1"/>
    <s v="Anika Mehta"/>
    <s v="Corporate"/>
    <x v="4"/>
    <s v="2025-07"/>
    <n v="3"/>
    <s v="No"/>
    <s v="No"/>
    <n v="705.26"/>
  </r>
  <r>
    <n v="2657"/>
    <x v="478"/>
    <n v="123"/>
    <n v="5"/>
    <s v="Nisha Shetty"/>
    <s v="Consumer"/>
    <x v="1"/>
    <s v="2025-07"/>
    <n v="5"/>
    <s v="No"/>
    <s v="No"/>
    <n v="1915.45"/>
  </r>
  <r>
    <n v="2658"/>
    <x v="478"/>
    <n v="887"/>
    <n v="4"/>
    <s v="Riya Shetty"/>
    <s v="Consumer"/>
    <x v="3"/>
    <s v="2025-07"/>
    <n v="6"/>
    <s v="No"/>
    <s v="No"/>
    <n v="2292.7000000000003"/>
  </r>
  <r>
    <n v="2659"/>
    <x v="478"/>
    <n v="87"/>
    <n v="1"/>
    <s v="Ishaan Menon"/>
    <s v="Consumer"/>
    <x v="4"/>
    <s v="2025-07"/>
    <n v="7"/>
    <s v="Yes"/>
    <s v="No"/>
    <n v="312.64999999999998"/>
  </r>
  <r>
    <n v="2660"/>
    <x v="478"/>
    <n v="732"/>
    <n v="4"/>
    <s v="Krishna Rao"/>
    <s v="SMB"/>
    <x v="3"/>
    <s v="2025-07"/>
    <n v="4"/>
    <s v="No"/>
    <s v="No"/>
    <n v="125.34"/>
  </r>
  <r>
    <n v="2661"/>
    <x v="478"/>
    <n v="257"/>
    <n v="2"/>
    <s v="Sneha Nair"/>
    <s v="Consumer"/>
    <x v="2"/>
    <s v="2025-07"/>
    <n v="-45864"/>
    <s v="No"/>
    <s v="Yes"/>
    <n v="798.62"/>
  </r>
  <r>
    <n v="2662"/>
    <x v="478"/>
    <n v="832"/>
    <n v="1"/>
    <s v="Anika Shetty"/>
    <s v="Consumer"/>
    <x v="4"/>
    <s v="2025-07"/>
    <n v="2"/>
    <s v="No"/>
    <s v="No"/>
    <n v="145.43"/>
  </r>
  <r>
    <n v="2663"/>
    <x v="478"/>
    <n v="838"/>
    <n v="2"/>
    <s v="Pooja Bose"/>
    <s v="SMB"/>
    <x v="2"/>
    <s v="2025-07"/>
    <n v="3"/>
    <s v="No"/>
    <s v="No"/>
    <n v="4041.58"/>
  </r>
  <r>
    <n v="2664"/>
    <x v="478"/>
    <n v="836"/>
    <n v="4"/>
    <s v="Vikram Bose"/>
    <s v="Consumer"/>
    <x v="3"/>
    <s v="2025-07"/>
    <n v="3"/>
    <s v="No"/>
    <s v="No"/>
    <n v="5755.1100000000006"/>
  </r>
  <r>
    <n v="2665"/>
    <x v="478"/>
    <n v="236"/>
    <n v="1"/>
    <s v="Lakshmi Kapoor"/>
    <s v="Consumer"/>
    <x v="4"/>
    <s v="2025-07"/>
    <n v="2"/>
    <s v="No"/>
    <s v="No"/>
    <n v="2103.31"/>
  </r>
  <r>
    <n v="2666"/>
    <x v="479"/>
    <n v="58"/>
    <n v="2"/>
    <s v="Sai Menon"/>
    <s v="Corporate"/>
    <x v="2"/>
    <s v="2025-07"/>
    <n v="3"/>
    <s v="No"/>
    <s v="No"/>
    <n v="772.88"/>
  </r>
  <r>
    <n v="2667"/>
    <x v="479"/>
    <n v="887"/>
    <n v="4"/>
    <s v="Riya Shetty"/>
    <s v="Consumer"/>
    <x v="3"/>
    <s v="2025-07"/>
    <n v="6"/>
    <s v="No"/>
    <s v="No"/>
    <n v="324.72000000000003"/>
  </r>
  <r>
    <n v="2668"/>
    <x v="479"/>
    <n v="538"/>
    <n v="1"/>
    <s v="Ayaan Sharma"/>
    <s v="SMB"/>
    <x v="4"/>
    <s v="2025-07"/>
    <n v="7"/>
    <s v="Yes"/>
    <s v="No"/>
    <n v="1558.31"/>
  </r>
  <r>
    <n v="2669"/>
    <x v="479"/>
    <n v="194"/>
    <n v="5"/>
    <s v="Vivaan Shetty"/>
    <s v="SMB"/>
    <x v="1"/>
    <s v="2025-07"/>
    <n v="6"/>
    <s v="No"/>
    <s v="No"/>
    <n v="501.70000000000005"/>
  </r>
  <r>
    <n v="2670"/>
    <x v="479"/>
    <n v="427"/>
    <n v="2"/>
    <s v="Saanvi Joshi"/>
    <s v="Consumer"/>
    <x v="2"/>
    <s v="2025-07"/>
    <n v="4"/>
    <s v="No"/>
    <s v="No"/>
    <n v="974.31"/>
  </r>
  <r>
    <n v="2671"/>
    <x v="479"/>
    <n v="825"/>
    <n v="4"/>
    <s v="Riya Bose"/>
    <s v="Consumer"/>
    <x v="3"/>
    <s v="2025-07"/>
    <n v="5"/>
    <s v="No"/>
    <s v="No"/>
    <n v="2918.58"/>
  </r>
  <r>
    <n v="2672"/>
    <x v="479"/>
    <n v="80"/>
    <n v="1"/>
    <s v="Vivaan Kapoor"/>
    <s v="Consumer"/>
    <x v="4"/>
    <s v="2025-07"/>
    <n v="2"/>
    <s v="No"/>
    <s v="No"/>
    <n v="2213.3200000000002"/>
  </r>
  <r>
    <n v="2673"/>
    <x v="480"/>
    <n v="541"/>
    <n v="4"/>
    <s v="Amit Patel"/>
    <s v="Consumer"/>
    <x v="3"/>
    <s v="2025-07"/>
    <n v="5"/>
    <s v="No"/>
    <s v="No"/>
    <n v="2314.33"/>
  </r>
  <r>
    <n v="2674"/>
    <x v="480"/>
    <n v="17"/>
    <n v="5"/>
    <s v="Ayaan Joshi"/>
    <s v="Consumer"/>
    <x v="1"/>
    <s v="2025-07"/>
    <n v="2"/>
    <s v="No"/>
    <s v="No"/>
    <n v="534"/>
  </r>
  <r>
    <n v="2675"/>
    <x v="480"/>
    <n v="336"/>
    <n v="2"/>
    <s v="Kiara Rao"/>
    <s v="SMB"/>
    <x v="2"/>
    <s v="2025-07"/>
    <n v="2"/>
    <s v="No"/>
    <s v="No"/>
    <n v="2011.39"/>
  </r>
  <r>
    <n v="2676"/>
    <x v="480"/>
    <n v="599"/>
    <n v="1"/>
    <s v="Nisha Rao"/>
    <s v="SMB"/>
    <x v="4"/>
    <s v="2025-07"/>
    <n v="4"/>
    <s v="No"/>
    <s v="No"/>
    <n v="1761.83"/>
  </r>
  <r>
    <n v="2677"/>
    <x v="480"/>
    <n v="357"/>
    <n v="3"/>
    <s v="Aadhya Krishnan"/>
    <s v="Corporate"/>
    <x v="0"/>
    <s v="2025-07"/>
    <n v="4"/>
    <s v="No"/>
    <s v="No"/>
    <n v="540.32000000000005"/>
  </r>
  <r>
    <n v="2678"/>
    <x v="480"/>
    <n v="661"/>
    <n v="5"/>
    <s v="Kiara Pillai"/>
    <s v="Consumer"/>
    <x v="1"/>
    <s v="2025-07"/>
    <n v="5"/>
    <s v="No"/>
    <s v="No"/>
    <n v="897.98"/>
  </r>
  <r>
    <n v="2679"/>
    <x v="481"/>
    <n v="372"/>
    <n v="5"/>
    <s v="Arun Singh"/>
    <s v="SMB"/>
    <x v="1"/>
    <s v="2025-07"/>
    <n v="4"/>
    <s v="No"/>
    <s v="No"/>
    <n v="540.32000000000005"/>
  </r>
  <r>
    <n v="2680"/>
    <x v="481"/>
    <n v="494"/>
    <n v="2"/>
    <s v="Meera Krishnan"/>
    <s v="Consumer"/>
    <x v="2"/>
    <s v="2025-07"/>
    <n v="6"/>
    <s v="No"/>
    <s v="No"/>
    <n v="183.63"/>
  </r>
  <r>
    <n v="2681"/>
    <x v="481"/>
    <n v="326"/>
    <n v="3"/>
    <s v="Krishna Iyer"/>
    <s v="Consumer"/>
    <x v="0"/>
    <s v="2025-07"/>
    <n v="5"/>
    <s v="No"/>
    <s v="No"/>
    <n v="617.46"/>
  </r>
  <r>
    <n v="2682"/>
    <x v="481"/>
    <n v="434"/>
    <n v="1"/>
    <s v="Arjun Mehta"/>
    <s v="SMB"/>
    <x v="4"/>
    <s v="2025-07"/>
    <n v="5"/>
    <s v="No"/>
    <s v="No"/>
    <n v="1073.67"/>
  </r>
  <r>
    <n v="2683"/>
    <x v="481"/>
    <n v="362"/>
    <n v="2"/>
    <s v="Suresh Menon"/>
    <s v="SMB"/>
    <x v="2"/>
    <s v="2025-07"/>
    <n v="2"/>
    <s v="No"/>
    <s v="No"/>
    <n v="2129.88"/>
  </r>
  <r>
    <n v="2684"/>
    <x v="481"/>
    <n v="220"/>
    <n v="5"/>
    <s v="Divya Rao"/>
    <s v="Consumer"/>
    <x v="1"/>
    <s v="2025-07"/>
    <n v="4"/>
    <s v="No"/>
    <s v="No"/>
    <n v="3819.8500000000004"/>
  </r>
  <r>
    <n v="2685"/>
    <x v="482"/>
    <n v="126"/>
    <n v="3"/>
    <s v="Reyansh Gupta"/>
    <s v="Corporate"/>
    <x v="0"/>
    <s v="2025-07"/>
    <n v="6"/>
    <s v="No"/>
    <s v="No"/>
    <n v="947.83"/>
  </r>
  <r>
    <n v="2686"/>
    <x v="482"/>
    <n v="615"/>
    <n v="3"/>
    <s v="Aarav Patel"/>
    <s v="Consumer"/>
    <x v="0"/>
    <s v="2025-07"/>
    <n v="-45866"/>
    <s v="No"/>
    <s v="Yes"/>
    <n v="175.69"/>
  </r>
  <r>
    <n v="2687"/>
    <x v="482"/>
    <n v="174"/>
    <n v="2"/>
    <s v="Pari Pillai"/>
    <s v="SMB"/>
    <x v="2"/>
    <s v="2025-07"/>
    <n v="2"/>
    <s v="No"/>
    <s v="No"/>
    <n v="705.26"/>
  </r>
  <r>
    <n v="2688"/>
    <x v="482"/>
    <n v="25"/>
    <n v="5"/>
    <s v="Meera Rao"/>
    <s v="Corporate"/>
    <x v="1"/>
    <s v="2025-07"/>
    <n v="-45868"/>
    <s v="No"/>
    <s v="Yes"/>
    <n v="175.69"/>
  </r>
  <r>
    <n v="2689"/>
    <x v="482"/>
    <n v="874"/>
    <n v="1"/>
    <s v="Anika Mehta"/>
    <s v="Corporate"/>
    <x v="4"/>
    <s v="2025-07"/>
    <n v="2"/>
    <s v="No"/>
    <s v="No"/>
    <n v="3176.2000000000003"/>
  </r>
  <r>
    <n v="2690"/>
    <x v="482"/>
    <n v="147"/>
    <n v="5"/>
    <s v="Kavya Verma"/>
    <s v="Consumer"/>
    <x v="1"/>
    <s v="2025-07"/>
    <n v="-45866"/>
    <s v="No"/>
    <s v="Yes"/>
    <n v="772.88"/>
  </r>
  <r>
    <n v="2691"/>
    <x v="482"/>
    <n v="89"/>
    <n v="1"/>
    <s v="Nisha Shetty"/>
    <s v="SMB"/>
    <x v="4"/>
    <s v="2025-07"/>
    <n v="-45868"/>
    <s v="No"/>
    <s v="Yes"/>
    <n v="897.98"/>
  </r>
  <r>
    <n v="2692"/>
    <x v="482"/>
    <n v="529"/>
    <n v="4"/>
    <s v="Ravi Verma"/>
    <s v="Consumer"/>
    <x v="3"/>
    <s v="2025-07"/>
    <n v="4"/>
    <s v="No"/>
    <s v="No"/>
    <n v="3307.27"/>
  </r>
  <r>
    <n v="2693"/>
    <x v="482"/>
    <n v="355"/>
    <n v="1"/>
    <s v="Pari Kapoor"/>
    <s v="Consumer"/>
    <x v="4"/>
    <s v="2025-07"/>
    <n v="-45868"/>
    <s v="No"/>
    <s v="Yes"/>
    <n v="741.85"/>
  </r>
  <r>
    <n v="2694"/>
    <x v="483"/>
    <n v="654"/>
    <n v="1"/>
    <s v="Vikram Singh"/>
    <s v="SMB"/>
    <x v="4"/>
    <s v="2025-07"/>
    <n v="2"/>
    <s v="No"/>
    <s v="No"/>
    <n v="777.4"/>
  </r>
  <r>
    <n v="2695"/>
    <x v="483"/>
    <n v="505"/>
    <n v="4"/>
    <s v="Krishna Iyer"/>
    <s v="Consumer"/>
    <x v="3"/>
    <s v="2025-07"/>
    <n v="6"/>
    <s v="No"/>
    <s v="No"/>
    <n v="3021.65"/>
  </r>
  <r>
    <n v="2696"/>
    <x v="483"/>
    <n v="513"/>
    <n v="4"/>
    <s v="Anika Menon"/>
    <s v="Corporate"/>
    <x v="3"/>
    <s v="2025-07"/>
    <n v="10"/>
    <s v="Yes"/>
    <s v="No"/>
    <n v="519.71"/>
  </r>
  <r>
    <n v="2697"/>
    <x v="483"/>
    <n v="597"/>
    <n v="2"/>
    <s v="Deepa Krishnan"/>
    <s v="SMB"/>
    <x v="2"/>
    <s v="2025-07"/>
    <n v="2"/>
    <s v="No"/>
    <s v="No"/>
    <n v="3021.65"/>
  </r>
  <r>
    <n v="2698"/>
    <x v="483"/>
    <n v="151"/>
    <n v="2"/>
    <s v="Ayaan Chatterjee"/>
    <s v="SMB"/>
    <x v="2"/>
    <s v="2025-07"/>
    <n v="-45867"/>
    <s v="No"/>
    <s v="Yes"/>
    <n v="893.78"/>
  </r>
  <r>
    <n v="2699"/>
    <x v="483"/>
    <n v="687"/>
    <n v="4"/>
    <s v="Myra Joshi"/>
    <s v="Consumer"/>
    <x v="3"/>
    <s v="2025-07"/>
    <n v="2"/>
    <s v="No"/>
    <s v="No"/>
    <n v="3819.8500000000004"/>
  </r>
  <r>
    <n v="2700"/>
    <x v="483"/>
    <n v="351"/>
    <n v="5"/>
    <s v="Nisha Krishnan"/>
    <s v="SMB"/>
    <x v="1"/>
    <s v="2025-07"/>
    <n v="3"/>
    <s v="No"/>
    <s v="No"/>
    <n v="2271.73"/>
  </r>
  <r>
    <n v="2701"/>
    <x v="483"/>
    <n v="645"/>
    <n v="2"/>
    <s v="Suresh Reddy"/>
    <s v="Consumer"/>
    <x v="2"/>
    <s v="2025-07"/>
    <n v="-45868"/>
    <s v="No"/>
    <s v="Yes"/>
    <n v="145.43"/>
  </r>
  <r>
    <n v="2702"/>
    <x v="483"/>
    <n v="473"/>
    <n v="5"/>
    <s v="Krishna Mehta"/>
    <s v="Consumer"/>
    <x v="1"/>
    <s v="2025-07"/>
    <n v="8"/>
    <s v="Yes"/>
    <s v="No"/>
    <n v="175.69"/>
  </r>
  <r>
    <n v="2703"/>
    <x v="483"/>
    <n v="94"/>
    <n v="3"/>
    <s v="Sneha Mehta"/>
    <s v="Consumer"/>
    <x v="0"/>
    <s v="2025-07"/>
    <n v="2"/>
    <s v="No"/>
    <s v="No"/>
    <n v="1575.24"/>
  </r>
  <r>
    <n v="2704"/>
    <x v="483"/>
    <n v="208"/>
    <n v="2"/>
    <s v="Ishaan Shetty"/>
    <s v="Consumer"/>
    <x v="2"/>
    <s v="2025-07"/>
    <n v="6"/>
    <s v="No"/>
    <s v="No"/>
    <n v="1029.17"/>
  </r>
  <r>
    <n v="2705"/>
    <x v="483"/>
    <n v="347"/>
    <n v="3"/>
    <s v="Divya Rao"/>
    <s v="SMB"/>
    <x v="0"/>
    <s v="2025-07"/>
    <n v="5"/>
    <s v="No"/>
    <s v="No"/>
    <n v="175.69"/>
  </r>
  <r>
    <n v="2706"/>
    <x v="484"/>
    <n v="1"/>
    <n v="4"/>
    <s v="Lakshmi Joshi"/>
    <s v="Consumer"/>
    <x v="3"/>
    <s v="2025-07"/>
    <n v="5"/>
    <s v="No"/>
    <s v="No"/>
    <n v="2512.61"/>
  </r>
  <r>
    <n v="2707"/>
    <x v="484"/>
    <n v="479"/>
    <n v="3"/>
    <s v="Aarav Sharma"/>
    <s v="Consumer"/>
    <x v="0"/>
    <s v="2025-07"/>
    <n v="5"/>
    <s v="No"/>
    <s v="No"/>
    <n v="865.27"/>
  </r>
  <r>
    <n v="2708"/>
    <x v="484"/>
    <n v="77"/>
    <n v="4"/>
    <s v="Myra Pillai"/>
    <s v="Consumer"/>
    <x v="3"/>
    <s v="2025-07"/>
    <n v="5"/>
    <s v="No"/>
    <s v="No"/>
    <n v="4041.58"/>
  </r>
  <r>
    <n v="2709"/>
    <x v="485"/>
    <n v="460"/>
    <n v="2"/>
    <s v="Vikram Mehta"/>
    <s v="Consumer"/>
    <x v="2"/>
    <s v="2025-07"/>
    <n v="7"/>
    <s v="Yes"/>
    <s v="No"/>
    <n v="798.2"/>
  </r>
  <r>
    <n v="2710"/>
    <x v="485"/>
    <n v="888"/>
    <n v="5"/>
    <s v="Amit Sharma"/>
    <s v="Consumer"/>
    <x v="1"/>
    <s v="2025-07"/>
    <n v="6"/>
    <s v="No"/>
    <s v="No"/>
    <n v="1296.42"/>
  </r>
  <r>
    <n v="2711"/>
    <x v="485"/>
    <n v="824"/>
    <n v="5"/>
    <s v="Arun Sharma"/>
    <s v="SMB"/>
    <x v="1"/>
    <s v="2025-07"/>
    <n v="5"/>
    <s v="No"/>
    <s v="No"/>
    <n v="519.71"/>
  </r>
  <r>
    <n v="2712"/>
    <x v="485"/>
    <n v="581"/>
    <n v="1"/>
    <s v="Lakshmi Pillai"/>
    <s v="SMB"/>
    <x v="4"/>
    <s v="2025-07"/>
    <n v="2"/>
    <s v="No"/>
    <s v="No"/>
    <n v="3205.91"/>
  </r>
  <r>
    <n v="2713"/>
    <x v="486"/>
    <n v="60"/>
    <n v="5"/>
    <s v="Arjun Chatterjee"/>
    <s v="Consumer"/>
    <x v="1"/>
    <s v="2025-08"/>
    <n v="2"/>
    <s v="No"/>
    <s v="No"/>
    <n v="2490.89"/>
  </r>
  <r>
    <n v="2714"/>
    <x v="486"/>
    <n v="365"/>
    <n v="5"/>
    <s v="Vivaan Iyer"/>
    <s v="SMB"/>
    <x v="1"/>
    <s v="2025-08"/>
    <n v="3"/>
    <s v="No"/>
    <s v="No"/>
    <n v="1118.27"/>
  </r>
  <r>
    <n v="2715"/>
    <x v="486"/>
    <n v="269"/>
    <n v="5"/>
    <s v="Kavya Chatterjee"/>
    <s v="Consumer"/>
    <x v="1"/>
    <s v="2025-08"/>
    <n v="3"/>
    <s v="No"/>
    <s v="No"/>
    <n v="184.26"/>
  </r>
  <r>
    <n v="2716"/>
    <x v="487"/>
    <n v="182"/>
    <n v="2"/>
    <s v="Rahul Rao"/>
    <s v="SMB"/>
    <x v="2"/>
    <s v="2025-08"/>
    <n v="5"/>
    <s v="No"/>
    <s v="No"/>
    <n v="798.2"/>
  </r>
  <r>
    <n v="2717"/>
    <x v="487"/>
    <n v="771"/>
    <n v="2"/>
    <s v="Rahul Krishnan"/>
    <s v="Corporate"/>
    <x v="2"/>
    <s v="2025-08"/>
    <n v="2"/>
    <s v="No"/>
    <s v="No"/>
    <n v="3021.65"/>
  </r>
  <r>
    <n v="2718"/>
    <x v="487"/>
    <n v="300"/>
    <n v="4"/>
    <s v="Riya Reddy"/>
    <s v="Consumer"/>
    <x v="3"/>
    <s v="2025-08"/>
    <n v="6"/>
    <s v="No"/>
    <s v="No"/>
    <n v="540.32000000000005"/>
  </r>
  <r>
    <n v="2719"/>
    <x v="487"/>
    <n v="234"/>
    <n v="3"/>
    <s v="Nisha Singh"/>
    <s v="Consumer"/>
    <x v="0"/>
    <s v="2025-08"/>
    <n v="3"/>
    <s v="No"/>
    <s v="No"/>
    <n v="1849.6299999999999"/>
  </r>
  <r>
    <n v="2720"/>
    <x v="487"/>
    <n v="686"/>
    <n v="3"/>
    <s v="Lakshmi Verma"/>
    <s v="Consumer"/>
    <x v="0"/>
    <s v="2025-08"/>
    <n v="4"/>
    <s v="No"/>
    <s v="No"/>
    <n v="2475.38"/>
  </r>
  <r>
    <n v="2721"/>
    <x v="487"/>
    <n v="166"/>
    <n v="3"/>
    <s v="Ravi Kapoor"/>
    <s v="Corporate"/>
    <x v="0"/>
    <s v="2025-08"/>
    <n v="4"/>
    <s v="No"/>
    <s v="No"/>
    <n v="705.26"/>
  </r>
  <r>
    <n v="2722"/>
    <x v="488"/>
    <n v="615"/>
    <n v="3"/>
    <s v="Aarav Patel"/>
    <s v="Consumer"/>
    <x v="0"/>
    <s v="2025-08"/>
    <n v="4"/>
    <s v="No"/>
    <s v="No"/>
    <n v="3291.4399999999996"/>
  </r>
  <r>
    <n v="2723"/>
    <x v="488"/>
    <n v="253"/>
    <n v="5"/>
    <s v="Deepa Reddy"/>
    <s v="Consumer"/>
    <x v="1"/>
    <s v="2025-08"/>
    <n v="3"/>
    <s v="No"/>
    <s v="No"/>
    <n v="3747.26"/>
  </r>
  <r>
    <n v="2724"/>
    <x v="488"/>
    <n v="535"/>
    <n v="4"/>
    <s v="Ishaan Das"/>
    <s v="Consumer"/>
    <x v="3"/>
    <s v="2025-08"/>
    <n v="4"/>
    <s v="No"/>
    <s v="No"/>
    <n v="760.11"/>
  </r>
  <r>
    <n v="2725"/>
    <x v="488"/>
    <n v="357"/>
    <n v="3"/>
    <s v="Aadhya Krishnan"/>
    <s v="Corporate"/>
    <x v="0"/>
    <s v="2025-08"/>
    <n v="4"/>
    <s v="No"/>
    <s v="No"/>
    <n v="705.26"/>
  </r>
  <r>
    <n v="2726"/>
    <x v="488"/>
    <n v="810"/>
    <n v="3"/>
    <s v="Kavya Patel"/>
    <s v="Corporate"/>
    <x v="0"/>
    <s v="2025-08"/>
    <n v="6"/>
    <s v="No"/>
    <s v="No"/>
    <n v="1266.9100000000001"/>
  </r>
  <r>
    <n v="2727"/>
    <x v="488"/>
    <n v="190"/>
    <n v="4"/>
    <s v="Ishaan Menon"/>
    <s v="SMB"/>
    <x v="3"/>
    <s v="2025-08"/>
    <n v="12"/>
    <s v="Yes"/>
    <s v="No"/>
    <n v="3703.86"/>
  </r>
  <r>
    <n v="2728"/>
    <x v="489"/>
    <n v="820"/>
    <n v="4"/>
    <s v="Sanjay Menon"/>
    <s v="Consumer"/>
    <x v="3"/>
    <s v="2025-08"/>
    <n v="5"/>
    <s v="No"/>
    <s v="No"/>
    <n v="4971.3600000000006"/>
  </r>
  <r>
    <n v="2729"/>
    <x v="489"/>
    <n v="78"/>
    <n v="4"/>
    <s v="Vivaan Kapoor"/>
    <s v="Consumer"/>
    <x v="3"/>
    <s v="2025-08"/>
    <n v="3"/>
    <s v="No"/>
    <s v="No"/>
    <n v="490.48"/>
  </r>
  <r>
    <n v="2730"/>
    <x v="489"/>
    <n v="43"/>
    <n v="5"/>
    <s v="Sanjay Kapoor"/>
    <s v="Corporate"/>
    <x v="1"/>
    <s v="2025-08"/>
    <n v="4"/>
    <s v="No"/>
    <s v="No"/>
    <n v="351.29"/>
  </r>
  <r>
    <n v="2731"/>
    <x v="489"/>
    <n v="891"/>
    <n v="1"/>
    <s v="Arun Mehta"/>
    <s v="Consumer"/>
    <x v="4"/>
    <s v="2025-08"/>
    <n v="6"/>
    <s v="No"/>
    <s v="No"/>
    <n v="2036.4199999999998"/>
  </r>
  <r>
    <n v="2732"/>
    <x v="489"/>
    <n v="347"/>
    <n v="3"/>
    <s v="Divya Rao"/>
    <s v="SMB"/>
    <x v="0"/>
    <s v="2025-08"/>
    <n v="-45874"/>
    <s v="No"/>
    <s v="Yes"/>
    <n v="3021.65"/>
  </r>
  <r>
    <n v="2733"/>
    <x v="489"/>
    <n v="470"/>
    <n v="4"/>
    <s v="Neha Joshi"/>
    <s v="SMB"/>
    <x v="3"/>
    <s v="2025-08"/>
    <n v="5"/>
    <s v="No"/>
    <s v="No"/>
    <n v="184.26"/>
  </r>
  <r>
    <n v="2734"/>
    <x v="490"/>
    <n v="117"/>
    <n v="4"/>
    <s v="Kiara Nair"/>
    <s v="Corporate"/>
    <x v="3"/>
    <s v="2025-08"/>
    <n v="3"/>
    <s v="No"/>
    <s v="No"/>
    <n v="872.66"/>
  </r>
  <r>
    <n v="2735"/>
    <x v="490"/>
    <n v="849"/>
    <n v="4"/>
    <s v="Meera Rao"/>
    <s v="SMB"/>
    <x v="3"/>
    <s v="2025-08"/>
    <n v="2"/>
    <s v="No"/>
    <s v="No"/>
    <n v="705.26"/>
  </r>
  <r>
    <n v="2736"/>
    <x v="491"/>
    <n v="434"/>
    <n v="1"/>
    <s v="Arjun Mehta"/>
    <s v="SMB"/>
    <x v="4"/>
    <s v="2025-08"/>
    <n v="5"/>
    <s v="No"/>
    <s v="No"/>
    <n v="3187.21"/>
  </r>
  <r>
    <n v="2737"/>
    <x v="491"/>
    <n v="705"/>
    <n v="2"/>
    <s v="Saanvi Reddy"/>
    <s v="Consumer"/>
    <x v="2"/>
    <s v="2025-08"/>
    <n v="4"/>
    <s v="No"/>
    <s v="No"/>
    <n v="2468.6800000000003"/>
  </r>
  <r>
    <n v="2738"/>
    <x v="491"/>
    <n v="579"/>
    <n v="4"/>
    <s v="Aadhya Malhotra"/>
    <s v="SMB"/>
    <x v="3"/>
    <s v="2025-08"/>
    <n v="4"/>
    <s v="No"/>
    <s v="No"/>
    <n v="935.8"/>
  </r>
  <r>
    <n v="2739"/>
    <x v="491"/>
    <n v="177"/>
    <n v="4"/>
    <s v="Vikram Rao"/>
    <s v="Corporate"/>
    <x v="3"/>
    <s v="2025-08"/>
    <n v="11"/>
    <s v="Yes"/>
    <s v="No"/>
    <n v="1861.4"/>
  </r>
  <r>
    <n v="2740"/>
    <x v="491"/>
    <n v="575"/>
    <n v="1"/>
    <s v="Kavya Iyer"/>
    <s v="Corporate"/>
    <x v="4"/>
    <s v="2025-08"/>
    <n v="4"/>
    <s v="No"/>
    <s v="No"/>
    <n v="5244.23"/>
  </r>
  <r>
    <n v="2741"/>
    <x v="491"/>
    <n v="221"/>
    <n v="5"/>
    <s v="Reyansh Reddy"/>
    <s v="SMB"/>
    <x v="1"/>
    <s v="2025-08"/>
    <n v="5"/>
    <s v="No"/>
    <s v="No"/>
    <n v="1128.33"/>
  </r>
  <r>
    <n v="2742"/>
    <x v="491"/>
    <n v="590"/>
    <n v="4"/>
    <s v="Krishna Pillai"/>
    <s v="Consumer"/>
    <x v="3"/>
    <s v="2025-08"/>
    <n v="5"/>
    <s v="No"/>
    <s v="No"/>
    <n v="184.26"/>
  </r>
  <r>
    <n v="2743"/>
    <x v="491"/>
    <n v="464"/>
    <n v="3"/>
    <s v="Kiara Kapoor"/>
    <s v="Consumer"/>
    <x v="0"/>
    <s v="2025-08"/>
    <n v="3"/>
    <s v="No"/>
    <s v="No"/>
    <n v="948.56999999999994"/>
  </r>
  <r>
    <n v="2744"/>
    <x v="491"/>
    <n v="60"/>
    <n v="5"/>
    <s v="Arjun Chatterjee"/>
    <s v="Consumer"/>
    <x v="1"/>
    <s v="2025-08"/>
    <n v="10"/>
    <s v="Yes"/>
    <s v="No"/>
    <n v="961.3"/>
  </r>
  <r>
    <n v="2745"/>
    <x v="491"/>
    <n v="267"/>
    <n v="3"/>
    <s v="Ishaan Verma"/>
    <s v="Consumer"/>
    <x v="0"/>
    <s v="2025-08"/>
    <n v="4"/>
    <s v="No"/>
    <s v="No"/>
    <n v="3119.9900000000002"/>
  </r>
  <r>
    <n v="2746"/>
    <x v="492"/>
    <n v="126"/>
    <n v="3"/>
    <s v="Reyansh Gupta"/>
    <s v="Corporate"/>
    <x v="0"/>
    <s v="2025-08"/>
    <n v="4"/>
    <s v="No"/>
    <s v="No"/>
    <n v="876.9"/>
  </r>
  <r>
    <n v="2747"/>
    <x v="492"/>
    <n v="254"/>
    <n v="3"/>
    <s v="Divya Iyer"/>
    <s v="Consumer"/>
    <x v="0"/>
    <s v="2025-08"/>
    <n v="4"/>
    <s v="No"/>
    <s v="No"/>
    <n v="777.04"/>
  </r>
  <r>
    <n v="2748"/>
    <x v="492"/>
    <n v="718"/>
    <n v="4"/>
    <s v="Deepa Iyer"/>
    <s v="SMB"/>
    <x v="3"/>
    <s v="2025-08"/>
    <n v="4"/>
    <s v="No"/>
    <s v="No"/>
    <n v="872.66"/>
  </r>
  <r>
    <n v="2749"/>
    <x v="492"/>
    <n v="7"/>
    <n v="5"/>
    <s v="Kavya Mehta"/>
    <s v="Consumer"/>
    <x v="1"/>
    <s v="2025-08"/>
    <n v="3"/>
    <s v="No"/>
    <s v="No"/>
    <n v="760.11"/>
  </r>
  <r>
    <n v="2750"/>
    <x v="492"/>
    <n v="191"/>
    <n v="1"/>
    <s v="Priya Iyer"/>
    <s v="SMB"/>
    <x v="4"/>
    <s v="2025-08"/>
    <n v="4"/>
    <s v="No"/>
    <s v="No"/>
    <n v="3882.72"/>
  </r>
  <r>
    <n v="2751"/>
    <x v="493"/>
    <n v="765"/>
    <n v="1"/>
    <s v="Anika Joshi"/>
    <s v="Consumer"/>
    <x v="4"/>
    <s v="2025-08"/>
    <n v="4"/>
    <s v="No"/>
    <s v="No"/>
    <n v="1672.88"/>
  </r>
  <r>
    <n v="2752"/>
    <x v="493"/>
    <n v="121"/>
    <n v="5"/>
    <s v="Vihaan Nair"/>
    <s v="Consumer"/>
    <x v="1"/>
    <s v="2025-08"/>
    <n v="7"/>
    <s v="Yes"/>
    <s v="No"/>
    <n v="772.88"/>
  </r>
  <r>
    <n v="2753"/>
    <x v="493"/>
    <n v="244"/>
    <n v="1"/>
    <s v="Myra Kapoor"/>
    <s v="SMB"/>
    <x v="4"/>
    <s v="2025-08"/>
    <n v="12"/>
    <s v="Yes"/>
    <s v="No"/>
    <n v="2129.88"/>
  </r>
  <r>
    <n v="2754"/>
    <x v="493"/>
    <n v="286"/>
    <n v="4"/>
    <s v="Meera Menon"/>
    <s v="Consumer"/>
    <x v="3"/>
    <s v="2025-08"/>
    <n v="3"/>
    <s v="No"/>
    <s v="No"/>
    <n v="2475.38"/>
  </r>
  <r>
    <n v="2755"/>
    <x v="493"/>
    <n v="601"/>
    <n v="2"/>
    <s v="Amit Rao"/>
    <s v="Corporate"/>
    <x v="2"/>
    <s v="2025-08"/>
    <n v="4"/>
    <s v="No"/>
    <s v="No"/>
    <n v="184.26"/>
  </r>
  <r>
    <n v="2756"/>
    <x v="494"/>
    <n v="882"/>
    <n v="5"/>
    <s v="Diya Singh"/>
    <s v="Consumer"/>
    <x v="1"/>
    <s v="2025-08"/>
    <n v="-45880"/>
    <s v="No"/>
    <s v="Yes"/>
    <n v="760.11"/>
  </r>
  <r>
    <n v="2757"/>
    <x v="494"/>
    <n v="434"/>
    <n v="1"/>
    <s v="Arjun Mehta"/>
    <s v="SMB"/>
    <x v="4"/>
    <s v="2025-08"/>
    <n v="4"/>
    <s v="No"/>
    <s v="No"/>
    <n v="1203.56"/>
  </r>
  <r>
    <n v="2758"/>
    <x v="494"/>
    <n v="507"/>
    <n v="5"/>
    <s v="Sneha Mehta"/>
    <s v="Consumer"/>
    <x v="1"/>
    <s v="2025-08"/>
    <n v="4"/>
    <s v="No"/>
    <s v="No"/>
    <n v="777.04"/>
  </r>
  <r>
    <n v="2759"/>
    <x v="494"/>
    <n v="857"/>
    <n v="2"/>
    <s v="Vihaan Sharma"/>
    <s v="Corporate"/>
    <x v="2"/>
    <s v="2025-08"/>
    <n v="4"/>
    <s v="No"/>
    <s v="No"/>
    <n v="2318.4700000000003"/>
  </r>
  <r>
    <n v="2760"/>
    <x v="494"/>
    <n v="635"/>
    <n v="3"/>
    <s v="Aarav Kapoor"/>
    <s v="SMB"/>
    <x v="0"/>
    <s v="2025-08"/>
    <n v="5"/>
    <s v="No"/>
    <s v="No"/>
    <n v="3021.65"/>
  </r>
  <r>
    <n v="2761"/>
    <x v="494"/>
    <n v="279"/>
    <n v="2"/>
    <s v="Karthik Pillai"/>
    <s v="Consumer"/>
    <x v="2"/>
    <s v="2025-08"/>
    <n v="5"/>
    <s v="No"/>
    <s v="No"/>
    <n v="98.34"/>
  </r>
  <r>
    <n v="2762"/>
    <x v="494"/>
    <n v="718"/>
    <n v="4"/>
    <s v="Deepa Iyer"/>
    <s v="SMB"/>
    <x v="3"/>
    <s v="2025-08"/>
    <n v="3"/>
    <s v="No"/>
    <s v="No"/>
    <n v="80.47"/>
  </r>
  <r>
    <n v="2763"/>
    <x v="495"/>
    <n v="283"/>
    <n v="2"/>
    <s v="Diya Shetty"/>
    <s v="SMB"/>
    <x v="2"/>
    <s v="2025-08"/>
    <n v="5"/>
    <s v="No"/>
    <s v="No"/>
    <n v="4720.47"/>
  </r>
  <r>
    <n v="2764"/>
    <x v="495"/>
    <n v="126"/>
    <n v="3"/>
    <s v="Reyansh Gupta"/>
    <s v="Corporate"/>
    <x v="0"/>
    <s v="2025-08"/>
    <n v="6"/>
    <s v="No"/>
    <s v="No"/>
    <n v="95.97"/>
  </r>
  <r>
    <n v="2765"/>
    <x v="495"/>
    <n v="242"/>
    <n v="4"/>
    <s v="Aadhya Bose"/>
    <s v="Consumer"/>
    <x v="3"/>
    <s v="2025-08"/>
    <n v="-45881"/>
    <s v="No"/>
    <s v="Yes"/>
    <n v="800.55"/>
  </r>
  <r>
    <n v="2766"/>
    <x v="495"/>
    <n v="320"/>
    <n v="1"/>
    <s v="Meera Rao"/>
    <s v="Consumer"/>
    <x v="4"/>
    <s v="2025-08"/>
    <n v="3"/>
    <s v="No"/>
    <s v="No"/>
    <n v="1149.49"/>
  </r>
  <r>
    <n v="2767"/>
    <x v="496"/>
    <n v="445"/>
    <n v="1"/>
    <s v="Nisha Verma"/>
    <s v="Consumer"/>
    <x v="4"/>
    <s v="2025-08"/>
    <n v="4"/>
    <s v="No"/>
    <s v="No"/>
    <n v="175.69"/>
  </r>
  <r>
    <n v="2768"/>
    <x v="496"/>
    <n v="251"/>
    <n v="1"/>
    <s v="Suresh Rao"/>
    <s v="Consumer"/>
    <x v="4"/>
    <s v="2025-08"/>
    <n v="6"/>
    <s v="No"/>
    <s v="No"/>
    <n v="4324.57"/>
  </r>
  <r>
    <n v="2769"/>
    <x v="496"/>
    <n v="703"/>
    <n v="1"/>
    <s v="Rahul Nair"/>
    <s v="Consumer"/>
    <x v="4"/>
    <s v="2025-08"/>
    <n v="6"/>
    <s v="No"/>
    <s v="No"/>
    <n v="2490.89"/>
  </r>
  <r>
    <n v="2770"/>
    <x v="496"/>
    <n v="357"/>
    <n v="3"/>
    <s v="Aadhya Krishnan"/>
    <s v="Corporate"/>
    <x v="0"/>
    <s v="2025-08"/>
    <n v="5"/>
    <s v="No"/>
    <s v="No"/>
    <n v="175.69"/>
  </r>
  <r>
    <n v="2771"/>
    <x v="496"/>
    <n v="853"/>
    <n v="4"/>
    <s v="Meera Verma"/>
    <s v="Consumer"/>
    <x v="3"/>
    <s v="2025-08"/>
    <n v="4"/>
    <s v="No"/>
    <s v="No"/>
    <n v="2625.4700000000003"/>
  </r>
  <r>
    <n v="2772"/>
    <x v="496"/>
    <n v="838"/>
    <n v="2"/>
    <s v="Pooja Bose"/>
    <s v="SMB"/>
    <x v="2"/>
    <s v="2025-08"/>
    <n v="6"/>
    <s v="No"/>
    <s v="No"/>
    <n v="4638.1000000000004"/>
  </r>
  <r>
    <n v="2773"/>
    <x v="497"/>
    <n v="738"/>
    <n v="2"/>
    <s v="Saanvi Gupta"/>
    <s v="SMB"/>
    <x v="2"/>
    <s v="2025-08"/>
    <n v="5"/>
    <s v="No"/>
    <s v="No"/>
    <n v="80.47"/>
  </r>
  <r>
    <n v="2774"/>
    <x v="497"/>
    <n v="894"/>
    <n v="2"/>
    <s v="Suresh Bose"/>
    <s v="Consumer"/>
    <x v="2"/>
    <s v="2025-08"/>
    <n v="6"/>
    <s v="No"/>
    <s v="No"/>
    <n v="2485.3000000000002"/>
  </r>
  <r>
    <n v="2775"/>
    <x v="497"/>
    <n v="217"/>
    <n v="3"/>
    <s v="Kavya Iyer"/>
    <s v="SMB"/>
    <x v="0"/>
    <s v="2025-08"/>
    <n v="2"/>
    <s v="No"/>
    <s v="No"/>
    <n v="2213.3200000000002"/>
  </r>
  <r>
    <n v="2776"/>
    <x v="497"/>
    <n v="120"/>
    <n v="1"/>
    <s v="Ayaan Iyer"/>
    <s v="Consumer"/>
    <x v="4"/>
    <s v="2025-08"/>
    <n v="4"/>
    <s v="No"/>
    <s v="No"/>
    <n v="175.69"/>
  </r>
  <r>
    <n v="2777"/>
    <x v="497"/>
    <n v="302"/>
    <n v="5"/>
    <s v="Meera Sharma"/>
    <s v="Corporate"/>
    <x v="1"/>
    <s v="2025-08"/>
    <n v="6"/>
    <s v="No"/>
    <s v="No"/>
    <n v="3197.34"/>
  </r>
  <r>
    <n v="2778"/>
    <x v="497"/>
    <n v="538"/>
    <n v="1"/>
    <s v="Ayaan Sharma"/>
    <s v="SMB"/>
    <x v="4"/>
    <s v="2025-08"/>
    <n v="6"/>
    <s v="No"/>
    <s v="No"/>
    <n v="2830.78"/>
  </r>
  <r>
    <n v="2779"/>
    <x v="497"/>
    <n v="208"/>
    <n v="2"/>
    <s v="Ishaan Shetty"/>
    <s v="Consumer"/>
    <x v="2"/>
    <s v="2025-08"/>
    <n v="5"/>
    <s v="No"/>
    <s v="No"/>
    <n v="1575.24"/>
  </r>
  <r>
    <n v="2780"/>
    <x v="498"/>
    <n v="661"/>
    <n v="5"/>
    <s v="Kiara Pillai"/>
    <s v="Consumer"/>
    <x v="1"/>
    <s v="2025-08"/>
    <n v="-45884"/>
    <s v="No"/>
    <s v="Yes"/>
    <n v="175.69"/>
  </r>
  <r>
    <n v="2781"/>
    <x v="498"/>
    <n v="541"/>
    <n v="4"/>
    <s v="Amit Patel"/>
    <s v="Consumer"/>
    <x v="3"/>
    <s v="2025-08"/>
    <n v="5"/>
    <s v="No"/>
    <s v="No"/>
    <n v="615.68000000000006"/>
  </r>
  <r>
    <n v="2782"/>
    <x v="498"/>
    <n v="152"/>
    <n v="4"/>
    <s v="Kiara Bose"/>
    <s v="Corporate"/>
    <x v="3"/>
    <s v="2025-08"/>
    <n v="6"/>
    <s v="No"/>
    <s v="No"/>
    <n v="175.69"/>
  </r>
  <r>
    <n v="2783"/>
    <x v="499"/>
    <n v="126"/>
    <n v="3"/>
    <s v="Reyansh Gupta"/>
    <s v="Corporate"/>
    <x v="0"/>
    <s v="2025-08"/>
    <n v="5"/>
    <s v="No"/>
    <s v="No"/>
    <n v="1019.93"/>
  </r>
  <r>
    <n v="2784"/>
    <x v="499"/>
    <n v="472"/>
    <n v="3"/>
    <s v="Rahul Chatterjee"/>
    <s v="Consumer"/>
    <x v="0"/>
    <s v="2025-08"/>
    <n v="6"/>
    <s v="No"/>
    <s v="No"/>
    <n v="981.83"/>
  </r>
  <r>
    <n v="2785"/>
    <x v="499"/>
    <n v="799"/>
    <n v="1"/>
    <s v="Sai Bose"/>
    <s v="Consumer"/>
    <x v="4"/>
    <s v="2025-08"/>
    <n v="4"/>
    <s v="No"/>
    <s v="No"/>
    <n v="1529.82"/>
  </r>
  <r>
    <n v="2786"/>
    <x v="500"/>
    <n v="85"/>
    <n v="1"/>
    <s v="Sneha Menon"/>
    <s v="Corporate"/>
    <x v="4"/>
    <s v="2025-08"/>
    <n v="7"/>
    <s v="Yes"/>
    <s v="No"/>
    <n v="3021.65"/>
  </r>
  <r>
    <n v="2787"/>
    <x v="500"/>
    <n v="693"/>
    <n v="5"/>
    <s v="Neha Reddy"/>
    <s v="SMB"/>
    <x v="1"/>
    <s v="2025-08"/>
    <n v="6"/>
    <s v="No"/>
    <s v="No"/>
    <n v="968.75"/>
  </r>
  <r>
    <n v="2788"/>
    <x v="500"/>
    <n v="480"/>
    <n v="4"/>
    <s v="Kiara Sharma"/>
    <s v="Consumer"/>
    <x v="3"/>
    <s v="2025-08"/>
    <n v="4"/>
    <s v="No"/>
    <s v="No"/>
    <n v="2716.65"/>
  </r>
  <r>
    <n v="2789"/>
    <x v="500"/>
    <n v="856"/>
    <n v="3"/>
    <s v="Vihaan Kapoor"/>
    <s v="Consumer"/>
    <x v="0"/>
    <s v="2025-08"/>
    <n v="6"/>
    <s v="No"/>
    <s v="No"/>
    <n v="5250.76"/>
  </r>
  <r>
    <n v="2790"/>
    <x v="500"/>
    <n v="671"/>
    <n v="3"/>
    <s v="Pari Joshi"/>
    <s v="Consumer"/>
    <x v="0"/>
    <s v="2025-08"/>
    <n v="4"/>
    <s v="No"/>
    <s v="No"/>
    <n v="897.98"/>
  </r>
  <r>
    <n v="2791"/>
    <x v="500"/>
    <n v="83"/>
    <n v="4"/>
    <s v="Karthik Kapoor"/>
    <s v="Consumer"/>
    <x v="3"/>
    <s v="2025-08"/>
    <n v="-45884"/>
    <s v="No"/>
    <s v="Yes"/>
    <n v="762.8900000000001"/>
  </r>
  <r>
    <n v="2792"/>
    <x v="500"/>
    <n v="891"/>
    <n v="1"/>
    <s v="Arun Mehta"/>
    <s v="Consumer"/>
    <x v="4"/>
    <s v="2025-08"/>
    <n v="9"/>
    <s v="Yes"/>
    <s v="No"/>
    <n v="1780.04"/>
  </r>
  <r>
    <n v="2793"/>
    <x v="501"/>
    <n v="494"/>
    <n v="2"/>
    <s v="Meera Krishnan"/>
    <s v="Consumer"/>
    <x v="2"/>
    <s v="2025-08"/>
    <n v="5"/>
    <s v="No"/>
    <s v="No"/>
    <n v="5502.41"/>
  </r>
  <r>
    <n v="2794"/>
    <x v="501"/>
    <n v="832"/>
    <n v="1"/>
    <s v="Anika Shetty"/>
    <s v="Consumer"/>
    <x v="4"/>
    <s v="2025-08"/>
    <n v="2"/>
    <s v="No"/>
    <s v="No"/>
    <n v="540.32000000000005"/>
  </r>
  <r>
    <n v="2795"/>
    <x v="501"/>
    <n v="363"/>
    <n v="2"/>
    <s v="Lakshmi Krishnan"/>
    <s v="Consumer"/>
    <x v="2"/>
    <s v="2025-08"/>
    <n v="2"/>
    <s v="No"/>
    <s v="No"/>
    <n v="184.26"/>
  </r>
  <r>
    <n v="2796"/>
    <x v="501"/>
    <n v="45"/>
    <n v="5"/>
    <s v="Vikram Singh"/>
    <s v="Consumer"/>
    <x v="1"/>
    <s v="2025-08"/>
    <n v="3"/>
    <s v="No"/>
    <s v="No"/>
    <n v="2278.27"/>
  </r>
  <r>
    <n v="2797"/>
    <x v="502"/>
    <n v="853"/>
    <n v="4"/>
    <s v="Meera Verma"/>
    <s v="Consumer"/>
    <x v="3"/>
    <s v="2025-08"/>
    <n v="2"/>
    <s v="No"/>
    <s v="No"/>
    <n v="1350.8"/>
  </r>
  <r>
    <n v="2798"/>
    <x v="502"/>
    <n v="226"/>
    <n v="3"/>
    <s v="Deepa Reddy"/>
    <s v="Corporate"/>
    <x v="0"/>
    <s v="2025-08"/>
    <n v="3"/>
    <s v="No"/>
    <s v="No"/>
    <n v="175.69"/>
  </r>
  <r>
    <n v="2799"/>
    <x v="502"/>
    <n v="242"/>
    <n v="4"/>
    <s v="Aadhya Bose"/>
    <s v="Consumer"/>
    <x v="3"/>
    <s v="2025-08"/>
    <n v="-45886"/>
    <s v="No"/>
    <s v="Yes"/>
    <n v="1628.13"/>
  </r>
  <r>
    <n v="2800"/>
    <x v="502"/>
    <n v="825"/>
    <n v="4"/>
    <s v="Riya Bose"/>
    <s v="Consumer"/>
    <x v="3"/>
    <s v="2025-08"/>
    <n v="4"/>
    <s v="No"/>
    <s v="No"/>
    <n v="695.40000000000009"/>
  </r>
  <r>
    <n v="2801"/>
    <x v="502"/>
    <n v="862"/>
    <n v="2"/>
    <s v="Navya Mehta"/>
    <s v="Consumer"/>
    <x v="2"/>
    <s v="2025-08"/>
    <n v="3"/>
    <s v="No"/>
    <s v="No"/>
    <n v="3943.7300000000005"/>
  </r>
  <r>
    <n v="2802"/>
    <x v="502"/>
    <n v="691"/>
    <n v="4"/>
    <s v="Aarav Verma"/>
    <s v="Consumer"/>
    <x v="3"/>
    <s v="2025-08"/>
    <n v="4"/>
    <s v="No"/>
    <s v="No"/>
    <n v="880.95"/>
  </r>
  <r>
    <n v="2803"/>
    <x v="502"/>
    <n v="762"/>
    <n v="2"/>
    <s v="Anika Mehta"/>
    <s v="SMB"/>
    <x v="2"/>
    <s v="2025-08"/>
    <n v="5"/>
    <s v="No"/>
    <s v="No"/>
    <n v="184.26"/>
  </r>
  <r>
    <n v="2804"/>
    <x v="502"/>
    <n v="591"/>
    <n v="3"/>
    <s v="Reyansh Reddy"/>
    <s v="Consumer"/>
    <x v="0"/>
    <s v="2025-08"/>
    <n v="-45886"/>
    <s v="No"/>
    <s v="Yes"/>
    <n v="145.43"/>
  </r>
  <r>
    <n v="2805"/>
    <x v="503"/>
    <n v="468"/>
    <n v="5"/>
    <s v="Ishaan Sharma"/>
    <s v="Consumer"/>
    <x v="1"/>
    <s v="2025-08"/>
    <n v="4"/>
    <s v="No"/>
    <s v="No"/>
    <n v="1617.26"/>
  </r>
  <r>
    <n v="2806"/>
    <x v="503"/>
    <n v="194"/>
    <n v="5"/>
    <s v="Vivaan Shetty"/>
    <s v="SMB"/>
    <x v="1"/>
    <s v="2025-08"/>
    <n v="2"/>
    <s v="No"/>
    <s v="No"/>
    <n v="372.15"/>
  </r>
  <r>
    <n v="2807"/>
    <x v="503"/>
    <n v="234"/>
    <n v="3"/>
    <s v="Nisha Singh"/>
    <s v="Consumer"/>
    <x v="0"/>
    <s v="2025-08"/>
    <n v="6"/>
    <s v="No"/>
    <s v="No"/>
    <n v="490.48"/>
  </r>
  <r>
    <n v="2808"/>
    <x v="503"/>
    <n v="818"/>
    <n v="1"/>
    <s v="Pooja Pillai"/>
    <s v="SMB"/>
    <x v="4"/>
    <s v="2025-08"/>
    <n v="2"/>
    <s v="No"/>
    <s v="No"/>
    <n v="3874.73"/>
  </r>
  <r>
    <n v="2809"/>
    <x v="503"/>
    <n v="658"/>
    <n v="2"/>
    <s v="Vivaan Kapoor"/>
    <s v="Corporate"/>
    <x v="2"/>
    <s v="2025-08"/>
    <n v="5"/>
    <s v="No"/>
    <s v="No"/>
    <n v="777.04"/>
  </r>
  <r>
    <n v="2810"/>
    <x v="503"/>
    <n v="343"/>
    <n v="5"/>
    <s v="Manoj Bose"/>
    <s v="Consumer"/>
    <x v="1"/>
    <s v="2025-08"/>
    <n v="5"/>
    <s v="No"/>
    <s v="No"/>
    <n v="617.46"/>
  </r>
  <r>
    <n v="2811"/>
    <x v="503"/>
    <n v="129"/>
    <n v="3"/>
    <s v="Kiara Verma"/>
    <s v="Consumer"/>
    <x v="0"/>
    <s v="2025-08"/>
    <n v="3"/>
    <s v="No"/>
    <s v="No"/>
    <n v="2213.3200000000002"/>
  </r>
  <r>
    <n v="2812"/>
    <x v="503"/>
    <n v="133"/>
    <n v="5"/>
    <s v="Ananya Rao"/>
    <s v="Consumer"/>
    <x v="1"/>
    <s v="2025-08"/>
    <n v="4"/>
    <s v="No"/>
    <s v="No"/>
    <n v="2393.4899999999998"/>
  </r>
  <r>
    <n v="2813"/>
    <x v="504"/>
    <n v="240"/>
    <n v="3"/>
    <s v="Ravi Verma"/>
    <s v="Corporate"/>
    <x v="0"/>
    <s v="2025-08"/>
    <n v="2"/>
    <s v="No"/>
    <s v="No"/>
    <n v="2970.4300000000003"/>
  </r>
  <r>
    <n v="2814"/>
    <x v="504"/>
    <n v="99"/>
    <n v="5"/>
    <s v="Manoj Malhotra"/>
    <s v="SMB"/>
    <x v="1"/>
    <s v="2025-08"/>
    <n v="3"/>
    <s v="No"/>
    <s v="No"/>
    <n v="906.99"/>
  </r>
  <r>
    <n v="2815"/>
    <x v="504"/>
    <n v="274"/>
    <n v="3"/>
    <s v="Vikram Nair"/>
    <s v="SMB"/>
    <x v="0"/>
    <s v="2025-08"/>
    <n v="4"/>
    <s v="No"/>
    <s v="No"/>
    <n v="183.63"/>
  </r>
  <r>
    <n v="2816"/>
    <x v="504"/>
    <n v="41"/>
    <n v="2"/>
    <s v="Riya Menon"/>
    <s v="Consumer"/>
    <x v="2"/>
    <s v="2025-08"/>
    <n v="2"/>
    <s v="No"/>
    <s v="No"/>
    <n v="3021.65"/>
  </r>
  <r>
    <n v="2817"/>
    <x v="504"/>
    <n v="854"/>
    <n v="5"/>
    <s v="Ravi Mehta"/>
    <s v="SMB"/>
    <x v="1"/>
    <s v="2025-08"/>
    <n v="2"/>
    <s v="No"/>
    <s v="No"/>
    <n v="3021.65"/>
  </r>
  <r>
    <n v="2818"/>
    <x v="504"/>
    <n v="854"/>
    <n v="5"/>
    <s v="Ravi Mehta"/>
    <s v="SMB"/>
    <x v="1"/>
    <s v="2025-08"/>
    <n v="5"/>
    <s v="No"/>
    <s v="No"/>
    <n v="175.69"/>
  </r>
  <r>
    <n v="2819"/>
    <x v="505"/>
    <n v="338"/>
    <n v="5"/>
    <s v="Pari Pillai"/>
    <s v="Consumer"/>
    <x v="1"/>
    <s v="2025-08"/>
    <n v="-45889"/>
    <s v="No"/>
    <s v="Yes"/>
    <n v="253.01"/>
  </r>
  <r>
    <n v="2820"/>
    <x v="505"/>
    <n v="348"/>
    <n v="3"/>
    <s v="Arun Singh"/>
    <s v="Consumer"/>
    <x v="0"/>
    <s v="2025-08"/>
    <n v="4"/>
    <s v="No"/>
    <s v="No"/>
    <n v="772.88"/>
  </r>
  <r>
    <n v="2821"/>
    <x v="505"/>
    <n v="245"/>
    <n v="2"/>
    <s v="Aadhya Rao"/>
    <s v="SMB"/>
    <x v="2"/>
    <s v="2025-08"/>
    <n v="3"/>
    <s v="No"/>
    <s v="No"/>
    <n v="2928.08"/>
  </r>
  <r>
    <n v="2822"/>
    <x v="505"/>
    <n v="109"/>
    <n v="5"/>
    <s v="Vikram Das"/>
    <s v="Consumer"/>
    <x v="1"/>
    <s v="2025-08"/>
    <n v="6"/>
    <s v="No"/>
    <s v="No"/>
    <n v="2475.38"/>
  </r>
  <r>
    <n v="2823"/>
    <x v="505"/>
    <n v="727"/>
    <n v="5"/>
    <s v="Navya Kapoor"/>
    <s v="Consumer"/>
    <x v="1"/>
    <s v="2025-08"/>
    <n v="4"/>
    <s v="No"/>
    <s v="No"/>
    <n v="777.04"/>
  </r>
  <r>
    <n v="2824"/>
    <x v="506"/>
    <n v="210"/>
    <n v="2"/>
    <s v="Vivaan Nair"/>
    <s v="Consumer"/>
    <x v="2"/>
    <s v="2025-08"/>
    <n v="-45892"/>
    <s v="No"/>
    <s v="Yes"/>
    <n v="777.04"/>
  </r>
  <r>
    <n v="2825"/>
    <x v="506"/>
    <n v="852"/>
    <n v="3"/>
    <s v="Anika Nair"/>
    <s v="SMB"/>
    <x v="0"/>
    <s v="2025-08"/>
    <n v="7"/>
    <s v="Yes"/>
    <s v="No"/>
    <n v="772.88"/>
  </r>
  <r>
    <n v="2826"/>
    <x v="506"/>
    <n v="409"/>
    <n v="5"/>
    <s v="Kiara Chatterjee"/>
    <s v="SMB"/>
    <x v="1"/>
    <s v="2025-08"/>
    <n v="3"/>
    <s v="No"/>
    <s v="No"/>
    <n v="175.69"/>
  </r>
  <r>
    <n v="2827"/>
    <x v="506"/>
    <n v="303"/>
    <n v="5"/>
    <s v="Ishaan Rao"/>
    <s v="Consumer"/>
    <x v="1"/>
    <s v="2025-08"/>
    <n v="9"/>
    <s v="Yes"/>
    <s v="No"/>
    <n v="3541.36"/>
  </r>
  <r>
    <n v="2828"/>
    <x v="506"/>
    <n v="454"/>
    <n v="2"/>
    <s v="Pari Menon"/>
    <s v="Consumer"/>
    <x v="2"/>
    <s v="2025-08"/>
    <n v="6"/>
    <s v="No"/>
    <s v="No"/>
    <n v="705.26"/>
  </r>
  <r>
    <n v="2829"/>
    <x v="506"/>
    <n v="694"/>
    <n v="1"/>
    <s v="Myra Patel"/>
    <s v="Consumer"/>
    <x v="4"/>
    <s v="2025-08"/>
    <n v="2"/>
    <s v="No"/>
    <s v="No"/>
    <n v="772.88"/>
  </r>
  <r>
    <n v="2830"/>
    <x v="506"/>
    <n v="529"/>
    <n v="4"/>
    <s v="Ravi Verma"/>
    <s v="Consumer"/>
    <x v="3"/>
    <s v="2025-08"/>
    <n v="6"/>
    <s v="No"/>
    <s v="No"/>
    <n v="3210.17"/>
  </r>
  <r>
    <n v="2831"/>
    <x v="507"/>
    <n v="197"/>
    <n v="2"/>
    <s v="Riya Pillai"/>
    <s v="Consumer"/>
    <x v="2"/>
    <s v="2025-08"/>
    <n v="5"/>
    <s v="No"/>
    <s v="No"/>
    <n v="1571.08"/>
  </r>
  <r>
    <n v="2832"/>
    <x v="507"/>
    <n v="825"/>
    <n v="4"/>
    <s v="Riya Bose"/>
    <s v="Consumer"/>
    <x v="3"/>
    <s v="2025-08"/>
    <n v="3"/>
    <s v="No"/>
    <s v="No"/>
    <n v="500.41"/>
  </r>
  <r>
    <n v="2833"/>
    <x v="507"/>
    <n v="505"/>
    <n v="4"/>
    <s v="Krishna Iyer"/>
    <s v="Consumer"/>
    <x v="3"/>
    <s v="2025-08"/>
    <n v="4"/>
    <s v="No"/>
    <s v="No"/>
    <n v="741.85"/>
  </r>
  <r>
    <n v="2834"/>
    <x v="508"/>
    <n v="138"/>
    <n v="3"/>
    <s v="Lakshmi Joshi"/>
    <s v="SMB"/>
    <x v="0"/>
    <s v="2025-08"/>
    <n v="6"/>
    <s v="No"/>
    <s v="No"/>
    <n v="552.17999999999995"/>
  </r>
  <r>
    <n v="2835"/>
    <x v="508"/>
    <n v="662"/>
    <n v="2"/>
    <s v="Vihaan Iyer"/>
    <s v="Consumer"/>
    <x v="2"/>
    <s v="2025-08"/>
    <n v="5"/>
    <s v="No"/>
    <s v="No"/>
    <n v="540.32000000000005"/>
  </r>
  <r>
    <n v="2836"/>
    <x v="508"/>
    <n v="24"/>
    <n v="2"/>
    <s v="Arjun Menon"/>
    <s v="Consumer"/>
    <x v="2"/>
    <s v="2025-08"/>
    <n v="2"/>
    <s v="No"/>
    <s v="No"/>
    <n v="490.48"/>
  </r>
  <r>
    <n v="2837"/>
    <x v="508"/>
    <n v="289"/>
    <n v="3"/>
    <s v="Saanvi Shetty"/>
    <s v="Consumer"/>
    <x v="0"/>
    <s v="2025-08"/>
    <n v="4"/>
    <s v="No"/>
    <s v="No"/>
    <n v="2192.59"/>
  </r>
  <r>
    <n v="2838"/>
    <x v="508"/>
    <n v="357"/>
    <n v="3"/>
    <s v="Aadhya Krishnan"/>
    <s v="Corporate"/>
    <x v="0"/>
    <s v="2025-08"/>
    <n v="-45894"/>
    <s v="No"/>
    <s v="Yes"/>
    <n v="2213.3200000000002"/>
  </r>
  <r>
    <n v="2839"/>
    <x v="509"/>
    <n v="11"/>
    <n v="4"/>
    <s v="Deepa Mehta"/>
    <s v="Corporate"/>
    <x v="3"/>
    <s v="2025-08"/>
    <n v="2"/>
    <s v="No"/>
    <s v="No"/>
    <n v="2490.89"/>
  </r>
  <r>
    <n v="2840"/>
    <x v="509"/>
    <n v="254"/>
    <n v="3"/>
    <s v="Divya Iyer"/>
    <s v="Consumer"/>
    <x v="0"/>
    <s v="2025-08"/>
    <n v="2"/>
    <s v="No"/>
    <s v="No"/>
    <n v="622.70000000000005"/>
  </r>
  <r>
    <n v="2841"/>
    <x v="509"/>
    <n v="824"/>
    <n v="5"/>
    <s v="Arun Sharma"/>
    <s v="SMB"/>
    <x v="1"/>
    <s v="2025-08"/>
    <n v="4"/>
    <s v="No"/>
    <s v="No"/>
    <n v="604.18000000000006"/>
  </r>
  <r>
    <n v="2842"/>
    <x v="509"/>
    <n v="542"/>
    <n v="4"/>
    <s v="Vivaan Shetty"/>
    <s v="SMB"/>
    <x v="3"/>
    <s v="2025-08"/>
    <n v="6"/>
    <s v="Yes"/>
    <s v="No"/>
    <n v="3726.91"/>
  </r>
  <r>
    <n v="2843"/>
    <x v="509"/>
    <n v="214"/>
    <n v="1"/>
    <s v="Sanjay Menon"/>
    <s v="SMB"/>
    <x v="4"/>
    <s v="2025-08"/>
    <n v="5"/>
    <s v="No"/>
    <s v="No"/>
    <n v="1672.88"/>
  </r>
  <r>
    <n v="2844"/>
    <x v="510"/>
    <n v="84"/>
    <n v="5"/>
    <s v="Sai Pillai"/>
    <s v="Consumer"/>
    <x v="1"/>
    <s v="2025-08"/>
    <n v="4"/>
    <s v="No"/>
    <s v="No"/>
    <n v="705.26"/>
  </r>
  <r>
    <n v="2845"/>
    <x v="510"/>
    <n v="644"/>
    <n v="4"/>
    <s v="Ishaan Reddy"/>
    <s v="Consumer"/>
    <x v="3"/>
    <s v="2025-08"/>
    <n v="2"/>
    <s v="No"/>
    <s v="No"/>
    <n v="777.04"/>
  </r>
  <r>
    <n v="2846"/>
    <x v="510"/>
    <n v="351"/>
    <n v="5"/>
    <s v="Nisha Krishnan"/>
    <s v="SMB"/>
    <x v="1"/>
    <s v="2025-08"/>
    <n v="5"/>
    <s v="No"/>
    <s v="No"/>
    <n v="390.4"/>
  </r>
  <r>
    <n v="2847"/>
    <x v="510"/>
    <n v="123"/>
    <n v="5"/>
    <s v="Nisha Shetty"/>
    <s v="Consumer"/>
    <x v="1"/>
    <s v="2025-08"/>
    <n v="5"/>
    <s v="No"/>
    <s v="No"/>
    <n v="1019.93"/>
  </r>
  <r>
    <n v="2848"/>
    <x v="511"/>
    <n v="854"/>
    <n v="5"/>
    <s v="Ravi Mehta"/>
    <s v="SMB"/>
    <x v="1"/>
    <s v="2025-08"/>
    <n v="3"/>
    <s v="No"/>
    <s v="No"/>
    <n v="1752.02"/>
  </r>
  <r>
    <n v="2849"/>
    <x v="511"/>
    <n v="151"/>
    <n v="2"/>
    <s v="Ayaan Chatterjee"/>
    <s v="SMB"/>
    <x v="2"/>
    <s v="2025-08"/>
    <n v="6"/>
    <s v="No"/>
    <s v="No"/>
    <n v="617.46"/>
  </r>
  <r>
    <n v="2850"/>
    <x v="511"/>
    <n v="745"/>
    <n v="3"/>
    <s v="Myra Menon"/>
    <s v="Corporate"/>
    <x v="0"/>
    <s v="2025-08"/>
    <n v="6"/>
    <s v="No"/>
    <s v="No"/>
    <n v="4215"/>
  </r>
  <r>
    <n v="2851"/>
    <x v="511"/>
    <n v="590"/>
    <n v="4"/>
    <s v="Krishna Pillai"/>
    <s v="Consumer"/>
    <x v="3"/>
    <s v="2025-08"/>
    <n v="8"/>
    <s v="Yes"/>
    <s v="No"/>
    <n v="519.71"/>
  </r>
  <r>
    <n v="2852"/>
    <x v="512"/>
    <n v="36"/>
    <n v="5"/>
    <s v="Pari Reddy"/>
    <s v="Consumer"/>
    <x v="1"/>
    <s v="2025-08"/>
    <n v="6"/>
    <s v="No"/>
    <s v="No"/>
    <n v="3362.8100000000004"/>
  </r>
  <r>
    <n v="2853"/>
    <x v="512"/>
    <n v="278"/>
    <n v="2"/>
    <s v="Priya Sharma"/>
    <s v="Consumer"/>
    <x v="2"/>
    <s v="2025-08"/>
    <n v="5"/>
    <s v="No"/>
    <s v="No"/>
    <n v="351.29"/>
  </r>
  <r>
    <n v="2854"/>
    <x v="512"/>
    <n v="726"/>
    <n v="1"/>
    <s v="Rahul Joshi"/>
    <s v="Corporate"/>
    <x v="4"/>
    <s v="2025-08"/>
    <n v="4"/>
    <s v="No"/>
    <s v="No"/>
    <n v="552.17999999999995"/>
  </r>
  <r>
    <n v="2855"/>
    <x v="512"/>
    <n v="561"/>
    <n v="5"/>
    <s v="Rahul Mehta"/>
    <s v="Consumer"/>
    <x v="1"/>
    <s v="2025-08"/>
    <n v="3"/>
    <s v="No"/>
    <s v="No"/>
    <n v="2490.89"/>
  </r>
  <r>
    <n v="2856"/>
    <x v="512"/>
    <n v="109"/>
    <n v="5"/>
    <s v="Vikram Das"/>
    <s v="Consumer"/>
    <x v="1"/>
    <s v="2025-08"/>
    <n v="-45897"/>
    <s v="No"/>
    <s v="Yes"/>
    <n v="188.52"/>
  </r>
  <r>
    <n v="2857"/>
    <x v="512"/>
    <n v="191"/>
    <n v="1"/>
    <s v="Priya Iyer"/>
    <s v="SMB"/>
    <x v="4"/>
    <s v="2025-08"/>
    <n v="9"/>
    <s v="Yes"/>
    <s v="No"/>
    <n v="2986.2000000000003"/>
  </r>
  <r>
    <n v="2858"/>
    <x v="513"/>
    <n v="416"/>
    <n v="3"/>
    <s v="Anika Kapoor"/>
    <s v="Consumer"/>
    <x v="0"/>
    <s v="2025-08"/>
    <n v="3"/>
    <s v="No"/>
    <s v="No"/>
    <n v="145.43"/>
  </r>
  <r>
    <n v="2859"/>
    <x v="513"/>
    <n v="56"/>
    <n v="2"/>
    <s v="Aadhya Bose"/>
    <s v="Consumer"/>
    <x v="2"/>
    <s v="2025-08"/>
    <n v="3"/>
    <s v="No"/>
    <s v="No"/>
    <n v="1296.42"/>
  </r>
  <r>
    <n v="2860"/>
    <x v="513"/>
    <n v="252"/>
    <n v="3"/>
    <s v="Ananya Shetty"/>
    <s v="Consumer"/>
    <x v="0"/>
    <s v="2025-08"/>
    <n v="4"/>
    <s v="No"/>
    <s v="No"/>
    <n v="3799.1299999999997"/>
  </r>
  <r>
    <n v="2861"/>
    <x v="513"/>
    <n v="564"/>
    <n v="1"/>
    <s v="Pari Rao"/>
    <s v="SMB"/>
    <x v="4"/>
    <s v="2025-08"/>
    <n v="4"/>
    <s v="No"/>
    <s v="No"/>
    <n v="1818.13"/>
  </r>
  <r>
    <n v="2862"/>
    <x v="513"/>
    <n v="37"/>
    <n v="2"/>
    <s v="Ravi Nair"/>
    <s v="SMB"/>
    <x v="2"/>
    <s v="2025-08"/>
    <n v="2"/>
    <s v="No"/>
    <s v="No"/>
    <n v="175.69"/>
  </r>
  <r>
    <n v="2863"/>
    <x v="514"/>
    <n v="670"/>
    <n v="2"/>
    <s v="Neha Das"/>
    <s v="SMB"/>
    <x v="2"/>
    <s v="2025-08"/>
    <n v="3"/>
    <s v="No"/>
    <s v="No"/>
    <n v="705.26"/>
  </r>
  <r>
    <n v="2864"/>
    <x v="514"/>
    <n v="471"/>
    <n v="4"/>
    <s v="Karthik Singh"/>
    <s v="SMB"/>
    <x v="3"/>
    <s v="2025-08"/>
    <n v="3"/>
    <s v="No"/>
    <s v="No"/>
    <n v="3252.42"/>
  </r>
  <r>
    <n v="2865"/>
    <x v="514"/>
    <n v="735"/>
    <n v="1"/>
    <s v="Rahul Bose"/>
    <s v="SMB"/>
    <x v="4"/>
    <s v="2025-08"/>
    <n v="5"/>
    <s v="No"/>
    <s v="No"/>
    <n v="3113.59"/>
  </r>
  <r>
    <n v="2866"/>
    <x v="514"/>
    <n v="655"/>
    <n v="4"/>
    <s v="Arjun Gupta"/>
    <s v="SMB"/>
    <x v="3"/>
    <s v="2025-08"/>
    <n v="2"/>
    <s v="No"/>
    <s v="No"/>
    <n v="1280.3399999999999"/>
  </r>
  <r>
    <n v="2867"/>
    <x v="514"/>
    <n v="418"/>
    <n v="1"/>
    <s v="Priya Menon"/>
    <s v="Consumer"/>
    <x v="4"/>
    <s v="2025-08"/>
    <n v="4"/>
    <s v="No"/>
    <s v="No"/>
    <n v="4031.07"/>
  </r>
  <r>
    <n v="2868"/>
    <x v="514"/>
    <n v="26"/>
    <n v="1"/>
    <s v="Arun Rao"/>
    <s v="SMB"/>
    <x v="4"/>
    <s v="2025-08"/>
    <n v="2"/>
    <s v="No"/>
    <s v="No"/>
    <n v="3320.94"/>
  </r>
  <r>
    <n v="2869"/>
    <x v="514"/>
    <n v="197"/>
    <n v="2"/>
    <s v="Riya Pillai"/>
    <s v="Consumer"/>
    <x v="2"/>
    <s v="2025-08"/>
    <n v="2"/>
    <s v="No"/>
    <s v="No"/>
    <n v="431.76"/>
  </r>
  <r>
    <n v="2870"/>
    <x v="514"/>
    <n v="207"/>
    <n v="2"/>
    <s v="Vikram Gupta"/>
    <s v="SMB"/>
    <x v="2"/>
    <s v="2025-08"/>
    <n v="3"/>
    <s v="No"/>
    <s v="No"/>
    <n v="1144.3699999999999"/>
  </r>
  <r>
    <n v="2871"/>
    <x v="514"/>
    <n v="572"/>
    <n v="2"/>
    <s v="Navya Nair"/>
    <s v="Corporate"/>
    <x v="2"/>
    <s v="2025-08"/>
    <n v="5"/>
    <s v="No"/>
    <s v="No"/>
    <n v="1332.2"/>
  </r>
  <r>
    <n v="2872"/>
    <x v="514"/>
    <n v="489"/>
    <n v="5"/>
    <s v="Aditya Menon"/>
    <s v="Consumer"/>
    <x v="1"/>
    <s v="2025-08"/>
    <n v="10"/>
    <s v="Yes"/>
    <s v="No"/>
    <n v="175.69"/>
  </r>
  <r>
    <n v="2873"/>
    <x v="514"/>
    <n v="185"/>
    <n v="2"/>
    <s v="Kavya Verma"/>
    <s v="Consumer"/>
    <x v="2"/>
    <s v="2025-08"/>
    <n v="6"/>
    <s v="Yes"/>
    <s v="No"/>
    <n v="431.76"/>
  </r>
  <r>
    <n v="2874"/>
    <x v="514"/>
    <n v="54"/>
    <n v="4"/>
    <s v="Aarav Rao"/>
    <s v="Consumer"/>
    <x v="3"/>
    <s v="2025-08"/>
    <n v="7"/>
    <s v="Yes"/>
    <s v="No"/>
    <n v="1303.81"/>
  </r>
  <r>
    <n v="2875"/>
    <x v="515"/>
    <n v="638"/>
    <n v="3"/>
    <s v="Myra Bose"/>
    <s v="Consumer"/>
    <x v="0"/>
    <s v="2025-08"/>
    <n v="4"/>
    <s v="No"/>
    <s v="No"/>
    <n v="878.67000000000007"/>
  </r>
  <r>
    <n v="2876"/>
    <x v="515"/>
    <n v="800"/>
    <n v="3"/>
    <s v="Myra Chatterjee"/>
    <s v="SMB"/>
    <x v="0"/>
    <s v="2025-08"/>
    <n v="6"/>
    <s v="No"/>
    <s v="No"/>
    <n v="3251"/>
  </r>
  <r>
    <n v="2877"/>
    <x v="515"/>
    <n v="756"/>
    <n v="1"/>
    <s v="Amit Krishnan"/>
    <s v="Corporate"/>
    <x v="4"/>
    <s v="2025-08"/>
    <n v="2"/>
    <s v="No"/>
    <s v="No"/>
    <n v="1479.5"/>
  </r>
  <r>
    <n v="2878"/>
    <x v="515"/>
    <n v="646"/>
    <n v="1"/>
    <s v="Riya Chatterjee"/>
    <s v="Consumer"/>
    <x v="4"/>
    <s v="2025-08"/>
    <n v="5"/>
    <s v="No"/>
    <s v="No"/>
    <n v="948.56999999999994"/>
  </r>
  <r>
    <n v="2879"/>
    <x v="515"/>
    <n v="166"/>
    <n v="3"/>
    <s v="Ravi Kapoor"/>
    <s v="Corporate"/>
    <x v="0"/>
    <s v="2025-08"/>
    <n v="6"/>
    <s v="No"/>
    <s v="No"/>
    <n v="412.15"/>
  </r>
  <r>
    <n v="2880"/>
    <x v="515"/>
    <n v="109"/>
    <n v="5"/>
    <s v="Vikram Das"/>
    <s v="Consumer"/>
    <x v="1"/>
    <s v="2025-08"/>
    <n v="4"/>
    <s v="No"/>
    <s v="No"/>
    <n v="184.26"/>
  </r>
  <r>
    <n v="2881"/>
    <x v="515"/>
    <n v="657"/>
    <n v="4"/>
    <s v="Ananya Joshi"/>
    <s v="Consumer"/>
    <x v="3"/>
    <s v="2025-08"/>
    <n v="2"/>
    <s v="No"/>
    <s v="No"/>
    <n v="3555.65"/>
  </r>
  <r>
    <n v="2882"/>
    <x v="516"/>
    <n v="530"/>
    <n v="1"/>
    <s v="Karthik Malhotra"/>
    <s v="Consumer"/>
    <x v="4"/>
    <s v="2025-09"/>
    <n v="5"/>
    <s v="No"/>
    <s v="No"/>
    <n v="3021.65"/>
  </r>
  <r>
    <n v="2883"/>
    <x v="516"/>
    <n v="225"/>
    <n v="1"/>
    <s v="Pooja Iyer"/>
    <s v="Consumer"/>
    <x v="4"/>
    <s v="2025-09"/>
    <n v="-45902"/>
    <s v="No"/>
    <s v="Yes"/>
    <n v="3021.65"/>
  </r>
  <r>
    <n v="2884"/>
    <x v="516"/>
    <n v="449"/>
    <n v="5"/>
    <s v="Riya Nair"/>
    <s v="SMB"/>
    <x v="1"/>
    <s v="2025-09"/>
    <n v="3"/>
    <s v="No"/>
    <s v="No"/>
    <n v="3196.1499999999996"/>
  </r>
  <r>
    <n v="2885"/>
    <x v="516"/>
    <n v="849"/>
    <n v="4"/>
    <s v="Meera Rao"/>
    <s v="SMB"/>
    <x v="3"/>
    <s v="2025-09"/>
    <n v="9"/>
    <s v="Yes"/>
    <s v="No"/>
    <n v="552.17999999999995"/>
  </r>
  <r>
    <n v="2886"/>
    <x v="516"/>
    <n v="104"/>
    <n v="3"/>
    <s v="Navya Shetty"/>
    <s v="Corporate"/>
    <x v="0"/>
    <s v="2025-09"/>
    <n v="2"/>
    <s v="No"/>
    <s v="No"/>
    <n v="1458.83"/>
  </r>
  <r>
    <n v="2887"/>
    <x v="516"/>
    <n v="537"/>
    <n v="1"/>
    <s v="Kavya Krishnan"/>
    <s v="Consumer"/>
    <x v="4"/>
    <s v="2025-09"/>
    <n v="4"/>
    <s v="No"/>
    <s v="No"/>
    <n v="534"/>
  </r>
  <r>
    <n v="2888"/>
    <x v="516"/>
    <n v="831"/>
    <n v="4"/>
    <s v="Rahul Nair"/>
    <s v="SMB"/>
    <x v="3"/>
    <s v="2025-09"/>
    <n v="-45901"/>
    <s v="No"/>
    <s v="Yes"/>
    <n v="95.97"/>
  </r>
  <r>
    <n v="2889"/>
    <x v="516"/>
    <n v="278"/>
    <n v="2"/>
    <s v="Priya Sharma"/>
    <s v="Consumer"/>
    <x v="2"/>
    <s v="2025-09"/>
    <n v="5"/>
    <s v="No"/>
    <s v="No"/>
    <n v="183.63"/>
  </r>
  <r>
    <n v="2890"/>
    <x v="516"/>
    <n v="891"/>
    <n v="1"/>
    <s v="Arun Mehta"/>
    <s v="Consumer"/>
    <x v="4"/>
    <s v="2025-09"/>
    <n v="5"/>
    <s v="No"/>
    <s v="No"/>
    <n v="1813.08"/>
  </r>
  <r>
    <n v="2891"/>
    <x v="517"/>
    <n v="221"/>
    <n v="5"/>
    <s v="Reyansh Reddy"/>
    <s v="SMB"/>
    <x v="1"/>
    <s v="2025-09"/>
    <n v="6"/>
    <s v="No"/>
    <s v="No"/>
    <n v="617.46"/>
  </r>
  <r>
    <n v="2892"/>
    <x v="517"/>
    <n v="229"/>
    <n v="3"/>
    <s v="Vihaan Rao"/>
    <s v="Corporate"/>
    <x v="0"/>
    <s v="2025-09"/>
    <n v="6"/>
    <s v="No"/>
    <s v="No"/>
    <n v="3419.53"/>
  </r>
  <r>
    <n v="2893"/>
    <x v="517"/>
    <n v="40"/>
    <n v="4"/>
    <s v="Aditya Pillai"/>
    <s v="Consumer"/>
    <x v="3"/>
    <s v="2025-09"/>
    <n v="6"/>
    <s v="No"/>
    <s v="No"/>
    <n v="3108.35"/>
  </r>
  <r>
    <n v="2894"/>
    <x v="517"/>
    <n v="229"/>
    <n v="3"/>
    <s v="Vihaan Rao"/>
    <s v="Corporate"/>
    <x v="0"/>
    <s v="2025-09"/>
    <n v="-45903"/>
    <s v="No"/>
    <s v="Yes"/>
    <n v="772.88"/>
  </r>
  <r>
    <n v="2895"/>
    <x v="518"/>
    <n v="435"/>
    <n v="2"/>
    <s v="Aditya Rao"/>
    <s v="Consumer"/>
    <x v="2"/>
    <s v="2025-09"/>
    <n v="6"/>
    <s v="No"/>
    <s v="No"/>
    <n v="184.26"/>
  </r>
  <r>
    <n v="2896"/>
    <x v="518"/>
    <n v="412"/>
    <n v="3"/>
    <s v="Anika Patel"/>
    <s v="Consumer"/>
    <x v="0"/>
    <s v="2025-09"/>
    <n v="6"/>
    <s v="No"/>
    <s v="No"/>
    <n v="1946.6399999999999"/>
  </r>
  <r>
    <n v="2897"/>
    <x v="518"/>
    <n v="825"/>
    <n v="4"/>
    <s v="Riya Bose"/>
    <s v="Consumer"/>
    <x v="3"/>
    <s v="2025-09"/>
    <n v="4"/>
    <s v="No"/>
    <s v="No"/>
    <n v="601.26"/>
  </r>
  <r>
    <n v="2898"/>
    <x v="518"/>
    <n v="243"/>
    <n v="3"/>
    <s v="Kiara Joshi"/>
    <s v="Consumer"/>
    <x v="0"/>
    <s v="2025-09"/>
    <n v="-45903"/>
    <s v="No"/>
    <s v="Yes"/>
    <n v="801.72"/>
  </r>
  <r>
    <n v="2899"/>
    <x v="518"/>
    <n v="104"/>
    <n v="3"/>
    <s v="Navya Shetty"/>
    <s v="Corporate"/>
    <x v="0"/>
    <s v="2025-09"/>
    <n v="6"/>
    <s v="No"/>
    <s v="No"/>
    <n v="297.2"/>
  </r>
  <r>
    <n v="2900"/>
    <x v="519"/>
    <n v="414"/>
    <n v="1"/>
    <s v="Sanjay Krishnan"/>
    <s v="Consumer"/>
    <x v="4"/>
    <s v="2025-09"/>
    <n v="3"/>
    <s v="No"/>
    <s v="No"/>
    <n v="617.46"/>
  </r>
  <r>
    <n v="2901"/>
    <x v="519"/>
    <n v="454"/>
    <n v="2"/>
    <s v="Pari Menon"/>
    <s v="Consumer"/>
    <x v="2"/>
    <s v="2025-09"/>
    <n v="2"/>
    <s v="No"/>
    <s v="No"/>
    <n v="705.26"/>
  </r>
  <r>
    <n v="2902"/>
    <x v="519"/>
    <n v="24"/>
    <n v="2"/>
    <s v="Arjun Menon"/>
    <s v="Consumer"/>
    <x v="2"/>
    <s v="2025-09"/>
    <n v="4"/>
    <s v="No"/>
    <s v="No"/>
    <n v="176.98"/>
  </r>
  <r>
    <n v="2903"/>
    <x v="519"/>
    <n v="620"/>
    <n v="2"/>
    <s v="Vihaan Pillai"/>
    <s v="SMB"/>
    <x v="2"/>
    <s v="2025-09"/>
    <n v="2"/>
    <s v="No"/>
    <s v="No"/>
    <n v="1024.97"/>
  </r>
  <r>
    <n v="2904"/>
    <x v="519"/>
    <n v="825"/>
    <n v="4"/>
    <s v="Riya Bose"/>
    <s v="Consumer"/>
    <x v="3"/>
    <s v="2025-09"/>
    <n v="3"/>
    <s v="No"/>
    <s v="No"/>
    <n v="858.45"/>
  </r>
  <r>
    <n v="2905"/>
    <x v="519"/>
    <n v="285"/>
    <n v="4"/>
    <s v="Ravi Rao"/>
    <s v="SMB"/>
    <x v="3"/>
    <s v="2025-09"/>
    <n v="5"/>
    <s v="No"/>
    <s v="No"/>
    <n v="508.8"/>
  </r>
  <r>
    <n v="2906"/>
    <x v="520"/>
    <n v="506"/>
    <n v="1"/>
    <s v="Arun Bose"/>
    <s v="Consumer"/>
    <x v="4"/>
    <s v="2025-09"/>
    <n v="3"/>
    <s v="No"/>
    <s v="No"/>
    <n v="5152.3500000000004"/>
  </r>
  <r>
    <n v="2907"/>
    <x v="520"/>
    <n v="824"/>
    <n v="5"/>
    <s v="Arun Sharma"/>
    <s v="SMB"/>
    <x v="1"/>
    <s v="2025-09"/>
    <n v="3"/>
    <s v="No"/>
    <s v="No"/>
    <n v="351.29"/>
  </r>
  <r>
    <n v="2908"/>
    <x v="520"/>
    <n v="691"/>
    <n v="4"/>
    <s v="Aarav Verma"/>
    <s v="Consumer"/>
    <x v="3"/>
    <s v="2025-09"/>
    <n v="12"/>
    <s v="Yes"/>
    <s v="No"/>
    <n v="540.32000000000005"/>
  </r>
  <r>
    <n v="2909"/>
    <x v="520"/>
    <n v="513"/>
    <n v="4"/>
    <s v="Anika Menon"/>
    <s v="Corporate"/>
    <x v="3"/>
    <s v="2025-09"/>
    <n v="3"/>
    <s v="No"/>
    <s v="No"/>
    <n v="4664.74"/>
  </r>
  <r>
    <n v="2910"/>
    <x v="520"/>
    <n v="103"/>
    <n v="3"/>
    <s v="Rahul Gupta"/>
    <s v="Consumer"/>
    <x v="0"/>
    <s v="2025-09"/>
    <n v="4"/>
    <s v="No"/>
    <s v="No"/>
    <n v="519.71"/>
  </r>
  <r>
    <n v="2911"/>
    <x v="521"/>
    <n v="185"/>
    <n v="2"/>
    <s v="Kavya Verma"/>
    <s v="Consumer"/>
    <x v="2"/>
    <s v="2025-09"/>
    <n v="5"/>
    <s v="No"/>
    <s v="No"/>
    <n v="2213.3200000000002"/>
  </r>
  <r>
    <n v="2912"/>
    <x v="521"/>
    <n v="314"/>
    <n v="2"/>
    <s v="Meera Pillai"/>
    <s v="Consumer"/>
    <x v="2"/>
    <s v="2025-09"/>
    <n v="4"/>
    <s v="No"/>
    <s v="No"/>
    <n v="407.51"/>
  </r>
  <r>
    <n v="2913"/>
    <x v="521"/>
    <n v="552"/>
    <n v="4"/>
    <s v="Lakshmi Kapoor"/>
    <s v="Consumer"/>
    <x v="3"/>
    <s v="2025-09"/>
    <n v="6"/>
    <s v="No"/>
    <s v="No"/>
    <n v="175.69"/>
  </r>
  <r>
    <n v="2914"/>
    <x v="521"/>
    <n v="191"/>
    <n v="1"/>
    <s v="Priya Iyer"/>
    <s v="SMB"/>
    <x v="4"/>
    <s v="2025-09"/>
    <n v="5"/>
    <s v="No"/>
    <s v="No"/>
    <n v="798.2"/>
  </r>
  <r>
    <n v="2915"/>
    <x v="521"/>
    <n v="73"/>
    <n v="4"/>
    <s v="Manoj Malhotra"/>
    <s v="Consumer"/>
    <x v="3"/>
    <s v="2025-09"/>
    <n v="9"/>
    <s v="Yes"/>
    <s v="No"/>
    <n v="657.75"/>
  </r>
  <r>
    <n v="2916"/>
    <x v="522"/>
    <n v="876"/>
    <n v="2"/>
    <s v="Aditya Rao"/>
    <s v="SMB"/>
    <x v="2"/>
    <s v="2025-09"/>
    <n v="3"/>
    <s v="No"/>
    <s v="No"/>
    <n v="407.68"/>
  </r>
  <r>
    <n v="2917"/>
    <x v="522"/>
    <n v="729"/>
    <n v="3"/>
    <s v="Pari Verma"/>
    <s v="Corporate"/>
    <x v="0"/>
    <s v="2025-09"/>
    <n v="12"/>
    <s v="Yes"/>
    <s v="No"/>
    <n v="184.26"/>
  </r>
  <r>
    <n v="2918"/>
    <x v="522"/>
    <n v="593"/>
    <n v="2"/>
    <s v="Divya Joshi"/>
    <s v="Consumer"/>
    <x v="2"/>
    <s v="2025-09"/>
    <n v="5"/>
    <s v="No"/>
    <s v="No"/>
    <n v="1766.44"/>
  </r>
  <r>
    <n v="2919"/>
    <x v="522"/>
    <n v="647"/>
    <n v="5"/>
    <s v="Ananya Rao"/>
    <s v="SMB"/>
    <x v="1"/>
    <s v="2025-09"/>
    <n v="5"/>
    <s v="No"/>
    <s v="No"/>
    <n v="1307"/>
  </r>
  <r>
    <n v="2920"/>
    <x v="522"/>
    <n v="771"/>
    <n v="2"/>
    <s v="Rahul Krishnan"/>
    <s v="Corporate"/>
    <x v="2"/>
    <s v="2025-09"/>
    <n v="4"/>
    <s v="No"/>
    <s v="No"/>
    <n v="3542.54"/>
  </r>
  <r>
    <n v="2921"/>
    <x v="522"/>
    <n v="808"/>
    <n v="2"/>
    <s v="Krishna Verma"/>
    <s v="SMB"/>
    <x v="2"/>
    <s v="2025-09"/>
    <n v="2"/>
    <s v="No"/>
    <s v="No"/>
    <n v="297.2"/>
  </r>
  <r>
    <n v="2922"/>
    <x v="522"/>
    <n v="129"/>
    <n v="3"/>
    <s v="Kiara Verma"/>
    <s v="Consumer"/>
    <x v="0"/>
    <s v="2025-09"/>
    <n v="2"/>
    <s v="No"/>
    <s v="No"/>
    <n v="1019.93"/>
  </r>
  <r>
    <n v="2923"/>
    <x v="522"/>
    <n v="221"/>
    <n v="5"/>
    <s v="Reyansh Reddy"/>
    <s v="SMB"/>
    <x v="1"/>
    <s v="2025-09"/>
    <n v="5"/>
    <s v="No"/>
    <s v="No"/>
    <n v="3021.65"/>
  </r>
  <r>
    <n v="2924"/>
    <x v="522"/>
    <n v="878"/>
    <n v="2"/>
    <s v="Meera Sharma"/>
    <s v="Corporate"/>
    <x v="2"/>
    <s v="2025-09"/>
    <n v="5"/>
    <s v="No"/>
    <s v="No"/>
    <n v="705.26"/>
  </r>
  <r>
    <n v="2925"/>
    <x v="523"/>
    <n v="372"/>
    <n v="5"/>
    <s v="Arun Singh"/>
    <s v="SMB"/>
    <x v="1"/>
    <s v="2025-09"/>
    <n v="2"/>
    <s v="No"/>
    <s v="No"/>
    <n v="2442.5300000000002"/>
  </r>
  <r>
    <n v="2926"/>
    <x v="523"/>
    <n v="123"/>
    <n v="5"/>
    <s v="Nisha Shetty"/>
    <s v="Consumer"/>
    <x v="1"/>
    <s v="2025-09"/>
    <n v="5"/>
    <s v="No"/>
    <s v="No"/>
    <n v="2309.29"/>
  </r>
  <r>
    <n v="2927"/>
    <x v="523"/>
    <n v="609"/>
    <n v="3"/>
    <s v="Meera Mehta"/>
    <s v="Corporate"/>
    <x v="0"/>
    <s v="2025-09"/>
    <n v="2"/>
    <s v="No"/>
    <s v="No"/>
    <n v="2490.89"/>
  </r>
  <r>
    <n v="2928"/>
    <x v="523"/>
    <n v="420"/>
    <n v="3"/>
    <s v="Riya Reddy"/>
    <s v="Corporate"/>
    <x v="0"/>
    <s v="2025-09"/>
    <n v="5"/>
    <s v="No"/>
    <s v="No"/>
    <n v="3429.16"/>
  </r>
  <r>
    <n v="2929"/>
    <x v="523"/>
    <n v="239"/>
    <n v="2"/>
    <s v="Nisha Iyer"/>
    <s v="SMB"/>
    <x v="2"/>
    <s v="2025-09"/>
    <n v="5"/>
    <s v="No"/>
    <s v="No"/>
    <n v="5512.54"/>
  </r>
  <r>
    <n v="2930"/>
    <x v="523"/>
    <n v="285"/>
    <n v="4"/>
    <s v="Ravi Rao"/>
    <s v="SMB"/>
    <x v="3"/>
    <s v="2025-09"/>
    <n v="-45908"/>
    <s v="No"/>
    <s v="Yes"/>
    <n v="1672.88"/>
  </r>
  <r>
    <n v="2931"/>
    <x v="524"/>
    <n v="639"/>
    <n v="2"/>
    <s v="Sai Joshi"/>
    <s v="Consumer"/>
    <x v="2"/>
    <s v="2025-09"/>
    <n v="-45910"/>
    <s v="No"/>
    <s v="Yes"/>
    <n v="601.26"/>
  </r>
  <r>
    <n v="2932"/>
    <x v="524"/>
    <n v="242"/>
    <n v="4"/>
    <s v="Aadhya Bose"/>
    <s v="Consumer"/>
    <x v="3"/>
    <s v="2025-09"/>
    <n v="4"/>
    <s v="No"/>
    <s v="No"/>
    <n v="175.69"/>
  </r>
  <r>
    <n v="2933"/>
    <x v="524"/>
    <n v="819"/>
    <n v="3"/>
    <s v="Rahul Krishnan"/>
    <s v="Consumer"/>
    <x v="0"/>
    <s v="2025-09"/>
    <n v="6"/>
    <s v="No"/>
    <s v="No"/>
    <n v="777.04"/>
  </r>
  <r>
    <n v="2934"/>
    <x v="524"/>
    <n v="151"/>
    <n v="2"/>
    <s v="Ayaan Chatterjee"/>
    <s v="SMB"/>
    <x v="2"/>
    <s v="2025-09"/>
    <n v="2"/>
    <s v="No"/>
    <s v="No"/>
    <n v="1503.46"/>
  </r>
  <r>
    <n v="2935"/>
    <x v="524"/>
    <n v="716"/>
    <n v="4"/>
    <s v="Ravi Nair"/>
    <s v="Consumer"/>
    <x v="3"/>
    <s v="2025-09"/>
    <n v="5"/>
    <s v="No"/>
    <s v="No"/>
    <n v="617.46"/>
  </r>
  <r>
    <n v="2936"/>
    <x v="524"/>
    <n v="213"/>
    <n v="1"/>
    <s v="Kavya Das"/>
    <s v="Consumer"/>
    <x v="4"/>
    <s v="2025-09"/>
    <n v="5"/>
    <s v="No"/>
    <s v="No"/>
    <n v="4141.2700000000004"/>
  </r>
  <r>
    <n v="2937"/>
    <x v="525"/>
    <n v="869"/>
    <n v="2"/>
    <s v="Karthik Krishnan"/>
    <s v="Consumer"/>
    <x v="2"/>
    <s v="2025-09"/>
    <n v="-45911"/>
    <s v="No"/>
    <s v="Yes"/>
    <n v="175.69"/>
  </r>
  <r>
    <n v="2938"/>
    <x v="525"/>
    <n v="19"/>
    <n v="2"/>
    <s v="Divya Krishnan"/>
    <s v="SMB"/>
    <x v="2"/>
    <s v="2025-09"/>
    <n v="2"/>
    <s v="No"/>
    <s v="No"/>
    <n v="145.43"/>
  </r>
  <r>
    <n v="2939"/>
    <x v="525"/>
    <n v="173"/>
    <n v="4"/>
    <s v="Diya Iyer"/>
    <s v="Corporate"/>
    <x v="3"/>
    <s v="2025-09"/>
    <n v="5"/>
    <s v="No"/>
    <s v="No"/>
    <n v="95.97"/>
  </r>
  <r>
    <n v="2940"/>
    <x v="525"/>
    <n v="29"/>
    <n v="1"/>
    <s v="Anika Bose"/>
    <s v="Consumer"/>
    <x v="4"/>
    <s v="2025-09"/>
    <n v="6"/>
    <s v="No"/>
    <s v="No"/>
    <n v="741.85"/>
  </r>
  <r>
    <n v="2941"/>
    <x v="525"/>
    <n v="740"/>
    <n v="1"/>
    <s v="Priya Chatterjee"/>
    <s v="Consumer"/>
    <x v="4"/>
    <s v="2025-09"/>
    <n v="2"/>
    <s v="No"/>
    <s v="No"/>
    <n v="798.2"/>
  </r>
  <r>
    <n v="2942"/>
    <x v="526"/>
    <n v="277"/>
    <n v="4"/>
    <s v="Divya Iyer"/>
    <s v="Corporate"/>
    <x v="3"/>
    <s v="2025-09"/>
    <n v="4"/>
    <s v="No"/>
    <s v="No"/>
    <n v="1672.88"/>
  </r>
  <r>
    <n v="2943"/>
    <x v="526"/>
    <n v="371"/>
    <n v="5"/>
    <s v="Arun Rao"/>
    <s v="Consumer"/>
    <x v="1"/>
    <s v="2025-09"/>
    <n v="5"/>
    <s v="No"/>
    <s v="No"/>
    <n v="3322.6499999999996"/>
  </r>
  <r>
    <n v="2944"/>
    <x v="526"/>
    <n v="223"/>
    <n v="1"/>
    <s v="Karthik Chatterjee"/>
    <s v="Consumer"/>
    <x v="4"/>
    <s v="2025-09"/>
    <n v="2"/>
    <s v="No"/>
    <s v="No"/>
    <n v="705.26"/>
  </r>
  <r>
    <n v="2945"/>
    <x v="526"/>
    <n v="269"/>
    <n v="5"/>
    <s v="Kavya Chatterjee"/>
    <s v="Consumer"/>
    <x v="1"/>
    <s v="2025-09"/>
    <n v="2"/>
    <s v="No"/>
    <s v="No"/>
    <n v="2129.88"/>
  </r>
  <r>
    <n v="2946"/>
    <x v="527"/>
    <n v="829"/>
    <n v="3"/>
    <s v="Karthik Das"/>
    <s v="SMB"/>
    <x v="0"/>
    <s v="2025-09"/>
    <n v="4"/>
    <s v="No"/>
    <s v="No"/>
    <n v="1848.5700000000002"/>
  </r>
  <r>
    <n v="2947"/>
    <x v="527"/>
    <n v="635"/>
    <n v="3"/>
    <s v="Aarav Kapoor"/>
    <s v="SMB"/>
    <x v="0"/>
    <s v="2025-09"/>
    <n v="2"/>
    <s v="No"/>
    <s v="No"/>
    <n v="760.11"/>
  </r>
  <r>
    <n v="2948"/>
    <x v="527"/>
    <n v="309"/>
    <n v="3"/>
    <s v="Vikram Krishnan"/>
    <s v="Consumer"/>
    <x v="0"/>
    <s v="2025-09"/>
    <n v="4"/>
    <s v="No"/>
    <s v="No"/>
    <n v="1261.56"/>
  </r>
  <r>
    <n v="2949"/>
    <x v="527"/>
    <n v="25"/>
    <n v="5"/>
    <s v="Meera Rao"/>
    <s v="Corporate"/>
    <x v="1"/>
    <s v="2025-09"/>
    <n v="5"/>
    <s v="No"/>
    <s v="No"/>
    <n v="793.15000000000009"/>
  </r>
  <r>
    <n v="2950"/>
    <x v="527"/>
    <n v="89"/>
    <n v="1"/>
    <s v="Nisha Shetty"/>
    <s v="SMB"/>
    <x v="4"/>
    <s v="2025-09"/>
    <n v="11"/>
    <s v="Yes"/>
    <s v="No"/>
    <n v="1302.6399999999999"/>
  </r>
  <r>
    <n v="2951"/>
    <x v="527"/>
    <n v="309"/>
    <n v="3"/>
    <s v="Vikram Krishnan"/>
    <s v="Consumer"/>
    <x v="0"/>
    <s v="2025-09"/>
    <n v="10"/>
    <s v="Yes"/>
    <s v="No"/>
    <n v="2213.3200000000002"/>
  </r>
  <r>
    <n v="2952"/>
    <x v="528"/>
    <n v="242"/>
    <n v="4"/>
    <s v="Aadhya Bose"/>
    <s v="Consumer"/>
    <x v="3"/>
    <s v="2025-09"/>
    <n v="4"/>
    <s v="No"/>
    <s v="No"/>
    <n v="1296.42"/>
  </r>
  <r>
    <n v="2953"/>
    <x v="528"/>
    <n v="584"/>
    <n v="3"/>
    <s v="Krishna Rao"/>
    <s v="Consumer"/>
    <x v="0"/>
    <s v="2025-09"/>
    <n v="2"/>
    <s v="No"/>
    <s v="No"/>
    <n v="777.04"/>
  </r>
  <r>
    <n v="2954"/>
    <x v="528"/>
    <n v="540"/>
    <n v="4"/>
    <s v="Karthik Mehta"/>
    <s v="Consumer"/>
    <x v="3"/>
    <s v="2025-09"/>
    <n v="6"/>
    <s v="No"/>
    <s v="No"/>
    <n v="617.46"/>
  </r>
  <r>
    <n v="2955"/>
    <x v="528"/>
    <n v="151"/>
    <n v="2"/>
    <s v="Ayaan Chatterjee"/>
    <s v="SMB"/>
    <x v="2"/>
    <s v="2025-09"/>
    <n v="2"/>
    <s v="No"/>
    <s v="No"/>
    <n v="777.04"/>
  </r>
  <r>
    <n v="2956"/>
    <x v="529"/>
    <n v="437"/>
    <n v="5"/>
    <s v="Neha Kapoor"/>
    <s v="Consumer"/>
    <x v="1"/>
    <s v="2025-09"/>
    <n v="2"/>
    <s v="No"/>
    <s v="No"/>
    <n v="519.71"/>
  </r>
  <r>
    <n v="2957"/>
    <x v="529"/>
    <n v="703"/>
    <n v="1"/>
    <s v="Rahul Nair"/>
    <s v="Consumer"/>
    <x v="4"/>
    <s v="2025-09"/>
    <n v="3"/>
    <s v="No"/>
    <s v="No"/>
    <n v="2130.6999999999998"/>
  </r>
  <r>
    <n v="2958"/>
    <x v="529"/>
    <n v="47"/>
    <n v="1"/>
    <s v="Neha Joshi"/>
    <s v="Consumer"/>
    <x v="4"/>
    <s v="2025-09"/>
    <n v="4"/>
    <s v="No"/>
    <s v="No"/>
    <n v="1075.57"/>
  </r>
  <r>
    <n v="2959"/>
    <x v="529"/>
    <n v="285"/>
    <n v="4"/>
    <s v="Ravi Rao"/>
    <s v="SMB"/>
    <x v="3"/>
    <s v="2025-09"/>
    <n v="4"/>
    <s v="No"/>
    <s v="No"/>
    <n v="175.69"/>
  </r>
  <r>
    <n v="2960"/>
    <x v="530"/>
    <n v="237"/>
    <n v="4"/>
    <s v="Divya Gupta"/>
    <s v="Consumer"/>
    <x v="3"/>
    <s v="2025-09"/>
    <n v="6"/>
    <s v="No"/>
    <s v="No"/>
    <n v="552.17999999999995"/>
  </r>
  <r>
    <n v="2961"/>
    <x v="530"/>
    <n v="740"/>
    <n v="1"/>
    <s v="Priya Chatterjee"/>
    <s v="Consumer"/>
    <x v="4"/>
    <s v="2025-09"/>
    <n v="11"/>
    <s v="Yes"/>
    <s v="No"/>
    <n v="873.01"/>
  </r>
  <r>
    <n v="2962"/>
    <x v="530"/>
    <n v="422"/>
    <n v="5"/>
    <s v="Ishaan Chatterjee"/>
    <s v="Corporate"/>
    <x v="1"/>
    <s v="2025-09"/>
    <n v="2"/>
    <s v="No"/>
    <s v="No"/>
    <n v="597.38"/>
  </r>
  <r>
    <n v="2963"/>
    <x v="530"/>
    <n v="660"/>
    <n v="2"/>
    <s v="Aditya Shetty"/>
    <s v="Corporate"/>
    <x v="2"/>
    <s v="2025-09"/>
    <n v="2"/>
    <s v="No"/>
    <s v="No"/>
    <n v="973.8900000000001"/>
  </r>
  <r>
    <n v="2964"/>
    <x v="530"/>
    <n v="648"/>
    <n v="2"/>
    <s v="Aadhya Krishnan"/>
    <s v="Consumer"/>
    <x v="2"/>
    <s v="2025-09"/>
    <n v="4"/>
    <s v="No"/>
    <s v="No"/>
    <n v="524.20000000000005"/>
  </r>
  <r>
    <n v="2965"/>
    <x v="530"/>
    <n v="756"/>
    <n v="1"/>
    <s v="Amit Krishnan"/>
    <s v="Corporate"/>
    <x v="4"/>
    <s v="2025-09"/>
    <n v="4"/>
    <s v="No"/>
    <s v="No"/>
    <n v="2213.3200000000002"/>
  </r>
  <r>
    <n v="2966"/>
    <x v="531"/>
    <n v="235"/>
    <n v="2"/>
    <s v="Riya Krishnan"/>
    <s v="Consumer"/>
    <x v="2"/>
    <s v="2025-09"/>
    <n v="3"/>
    <s v="No"/>
    <s v="No"/>
    <n v="943.63000000000011"/>
  </r>
  <r>
    <n v="2967"/>
    <x v="531"/>
    <n v="679"/>
    <n v="3"/>
    <s v="Divya Das"/>
    <s v="SMB"/>
    <x v="0"/>
    <s v="2025-09"/>
    <n v="5"/>
    <s v="No"/>
    <s v="No"/>
    <n v="2213.3200000000002"/>
  </r>
  <r>
    <n v="2968"/>
    <x v="531"/>
    <n v="664"/>
    <n v="4"/>
    <s v="Neha Das"/>
    <s v="Consumer"/>
    <x v="3"/>
    <s v="2025-09"/>
    <n v="6"/>
    <s v="No"/>
    <s v="No"/>
    <n v="850.69"/>
  </r>
  <r>
    <n v="2969"/>
    <x v="531"/>
    <n v="20"/>
    <n v="2"/>
    <s v="Rohan Menon"/>
    <s v="Consumer"/>
    <x v="2"/>
    <s v="2025-09"/>
    <n v="4"/>
    <s v="No"/>
    <s v="No"/>
    <n v="1210.6300000000001"/>
  </r>
  <r>
    <n v="2970"/>
    <x v="531"/>
    <n v="422"/>
    <n v="5"/>
    <s v="Ishaan Chatterjee"/>
    <s v="Corporate"/>
    <x v="1"/>
    <s v="2025-09"/>
    <n v="6"/>
    <s v="No"/>
    <s v="No"/>
    <n v="1266.9100000000001"/>
  </r>
  <r>
    <n v="2971"/>
    <x v="531"/>
    <n v="596"/>
    <n v="4"/>
    <s v="Krishna Reddy"/>
    <s v="Consumer"/>
    <x v="3"/>
    <s v="2025-09"/>
    <n v="-45918"/>
    <s v="No"/>
    <s v="Yes"/>
    <n v="2311.6600000000003"/>
  </r>
  <r>
    <n v="2972"/>
    <x v="532"/>
    <n v="558"/>
    <n v="5"/>
    <s v="Kavya Pillai"/>
    <s v="Consumer"/>
    <x v="1"/>
    <s v="2025-09"/>
    <n v="6"/>
    <s v="No"/>
    <s v="No"/>
    <n v="188.52"/>
  </r>
  <r>
    <n v="2973"/>
    <x v="532"/>
    <n v="821"/>
    <n v="5"/>
    <s v="Pari Iyer"/>
    <s v="Consumer"/>
    <x v="1"/>
    <s v="2025-09"/>
    <n v="2"/>
    <s v="No"/>
    <s v="No"/>
    <n v="705.26"/>
  </r>
  <r>
    <n v="2974"/>
    <x v="532"/>
    <n v="219"/>
    <n v="4"/>
    <s v="Vikram Mehta"/>
    <s v="Corporate"/>
    <x v="3"/>
    <s v="2025-09"/>
    <n v="2"/>
    <s v="No"/>
    <s v="No"/>
    <n v="4095.32"/>
  </r>
  <r>
    <n v="2975"/>
    <x v="532"/>
    <n v="600"/>
    <n v="5"/>
    <s v="Riya Gupta"/>
    <s v="Consumer"/>
    <x v="1"/>
    <s v="2025-09"/>
    <n v="2"/>
    <s v="No"/>
    <s v="No"/>
    <n v="2130.6999999999998"/>
  </r>
  <r>
    <n v="2976"/>
    <x v="532"/>
    <n v="565"/>
    <n v="1"/>
    <s v="Anika Das"/>
    <s v="SMB"/>
    <x v="4"/>
    <s v="2025-09"/>
    <n v="6"/>
    <s v="No"/>
    <s v="No"/>
    <n v="95.97"/>
  </r>
  <r>
    <n v="2977"/>
    <x v="532"/>
    <n v="448"/>
    <n v="3"/>
    <s v="Lakshmi Shetty"/>
    <s v="SMB"/>
    <x v="0"/>
    <s v="2025-09"/>
    <n v="-45918"/>
    <s v="No"/>
    <s v="Yes"/>
    <n v="2986.2000000000003"/>
  </r>
  <r>
    <n v="2978"/>
    <x v="532"/>
    <n v="658"/>
    <n v="2"/>
    <s v="Vivaan Kapoor"/>
    <s v="Corporate"/>
    <x v="2"/>
    <s v="2025-09"/>
    <n v="5"/>
    <s v="No"/>
    <s v="No"/>
    <n v="2102.4299999999998"/>
  </r>
  <r>
    <n v="2979"/>
    <x v="533"/>
    <n v="279"/>
    <n v="2"/>
    <s v="Karthik Pillai"/>
    <s v="Consumer"/>
    <x v="2"/>
    <s v="2025-09"/>
    <n v="2"/>
    <s v="No"/>
    <s v="No"/>
    <n v="175.69"/>
  </r>
  <r>
    <n v="2980"/>
    <x v="533"/>
    <n v="601"/>
    <n v="2"/>
    <s v="Amit Rao"/>
    <s v="Corporate"/>
    <x v="2"/>
    <s v="2025-09"/>
    <n v="5"/>
    <s v="No"/>
    <s v="No"/>
    <n v="2401.84"/>
  </r>
  <r>
    <n v="2981"/>
    <x v="533"/>
    <n v="418"/>
    <n v="1"/>
    <s v="Priya Menon"/>
    <s v="Consumer"/>
    <x v="4"/>
    <s v="2025-09"/>
    <n v="2"/>
    <s v="No"/>
    <s v="No"/>
    <n v="552.17999999999995"/>
  </r>
  <r>
    <n v="2982"/>
    <x v="533"/>
    <n v="295"/>
    <n v="3"/>
    <s v="Sai Das"/>
    <s v="Consumer"/>
    <x v="0"/>
    <s v="2025-09"/>
    <n v="4"/>
    <s v="No"/>
    <s v="No"/>
    <n v="2213.3200000000002"/>
  </r>
  <r>
    <n v="2983"/>
    <x v="533"/>
    <n v="203"/>
    <n v="1"/>
    <s v="Amit Singh"/>
    <s v="Consumer"/>
    <x v="4"/>
    <s v="2025-09"/>
    <n v="6"/>
    <s v="No"/>
    <s v="No"/>
    <n v="5721.0499999999993"/>
  </r>
  <r>
    <n v="2984"/>
    <x v="533"/>
    <n v="506"/>
    <n v="1"/>
    <s v="Arun Bose"/>
    <s v="Consumer"/>
    <x v="4"/>
    <s v="2025-09"/>
    <n v="3"/>
    <s v="No"/>
    <s v="No"/>
    <n v="4702.0600000000004"/>
  </r>
  <r>
    <n v="2985"/>
    <x v="533"/>
    <n v="811"/>
    <n v="4"/>
    <s v="Vivaan Nair"/>
    <s v="Consumer"/>
    <x v="3"/>
    <s v="2025-09"/>
    <n v="5"/>
    <s v="No"/>
    <s v="No"/>
    <n v="880.95"/>
  </r>
  <r>
    <n v="2986"/>
    <x v="533"/>
    <n v="175"/>
    <n v="1"/>
    <s v="Manoj Singh"/>
    <s v="Consumer"/>
    <x v="4"/>
    <s v="2025-09"/>
    <n v="2"/>
    <s v="No"/>
    <s v="No"/>
    <n v="798.2"/>
  </r>
  <r>
    <n v="2987"/>
    <x v="533"/>
    <n v="801"/>
    <n v="2"/>
    <s v="Manoj Verma"/>
    <s v="Consumer"/>
    <x v="2"/>
    <s v="2025-09"/>
    <n v="-45920"/>
    <s v="No"/>
    <s v="Yes"/>
    <n v="617.46"/>
  </r>
  <r>
    <n v="2988"/>
    <x v="534"/>
    <n v="78"/>
    <n v="4"/>
    <s v="Vivaan Kapoor"/>
    <s v="Consumer"/>
    <x v="3"/>
    <s v="2025-09"/>
    <n v="5"/>
    <s v="No"/>
    <s v="No"/>
    <n v="705.26"/>
  </r>
  <r>
    <n v="2989"/>
    <x v="535"/>
    <n v="890"/>
    <n v="3"/>
    <s v="Ishaan Rao"/>
    <s v="Corporate"/>
    <x v="0"/>
    <s v="2025-09"/>
    <n v="6"/>
    <s v="No"/>
    <s v="No"/>
    <n v="3850"/>
  </r>
  <r>
    <n v="2990"/>
    <x v="535"/>
    <n v="415"/>
    <n v="2"/>
    <s v="Krishna Pillai"/>
    <s v="Consumer"/>
    <x v="2"/>
    <s v="2025-09"/>
    <n v="-45921"/>
    <s v="No"/>
    <s v="Yes"/>
    <n v="760.11"/>
  </r>
  <r>
    <n v="2991"/>
    <x v="535"/>
    <n v="365"/>
    <n v="5"/>
    <s v="Vivaan Iyer"/>
    <s v="SMB"/>
    <x v="1"/>
    <s v="2025-09"/>
    <n v="4"/>
    <s v="No"/>
    <s v="No"/>
    <n v="798.62"/>
  </r>
  <r>
    <n v="2992"/>
    <x v="535"/>
    <n v="771"/>
    <n v="2"/>
    <s v="Rahul Krishnan"/>
    <s v="Corporate"/>
    <x v="2"/>
    <s v="2025-09"/>
    <n v="2"/>
    <s v="No"/>
    <s v="No"/>
    <n v="4282.6200000000008"/>
  </r>
  <r>
    <n v="2993"/>
    <x v="535"/>
    <n v="106"/>
    <n v="2"/>
    <s v="Suresh Pillai"/>
    <s v="Consumer"/>
    <x v="2"/>
    <s v="2025-09"/>
    <n v="2"/>
    <s v="No"/>
    <s v="No"/>
    <n v="705.26"/>
  </r>
  <r>
    <n v="2994"/>
    <x v="535"/>
    <n v="60"/>
    <n v="5"/>
    <s v="Arjun Chatterjee"/>
    <s v="Consumer"/>
    <x v="1"/>
    <s v="2025-09"/>
    <n v="4"/>
    <s v="No"/>
    <s v="No"/>
    <n v="188.52"/>
  </r>
  <r>
    <n v="2995"/>
    <x v="535"/>
    <n v="756"/>
    <n v="1"/>
    <s v="Amit Krishnan"/>
    <s v="Corporate"/>
    <x v="4"/>
    <s v="2025-09"/>
    <n v="2"/>
    <s v="No"/>
    <s v="No"/>
    <n v="1570.69"/>
  </r>
  <r>
    <n v="2996"/>
    <x v="536"/>
    <n v="194"/>
    <n v="5"/>
    <s v="Vivaan Shetty"/>
    <s v="SMB"/>
    <x v="1"/>
    <s v="2025-09"/>
    <n v="4"/>
    <s v="No"/>
    <s v="No"/>
    <n v="1303.81"/>
  </r>
  <r>
    <n v="2997"/>
    <x v="536"/>
    <n v="306"/>
    <n v="4"/>
    <s v="Sanjay Mehta"/>
    <s v="Consumer"/>
    <x v="3"/>
    <s v="2025-09"/>
    <n v="2"/>
    <s v="No"/>
    <s v="No"/>
    <n v="351.29"/>
  </r>
  <r>
    <n v="2998"/>
    <x v="536"/>
    <n v="750"/>
    <n v="5"/>
    <s v="Anika Gupta"/>
    <s v="Consumer"/>
    <x v="1"/>
    <s v="2025-09"/>
    <n v="2"/>
    <s v="No"/>
    <s v="No"/>
    <n v="1131.54"/>
  </r>
  <r>
    <n v="2999"/>
    <x v="536"/>
    <n v="574"/>
    <n v="4"/>
    <s v="Ishaan Joshi"/>
    <s v="Corporate"/>
    <x v="3"/>
    <s v="2025-09"/>
    <n v="6"/>
    <s v="No"/>
    <s v="No"/>
    <n v="3021.65"/>
  </r>
  <r>
    <n v="3000"/>
    <x v="536"/>
    <n v="661"/>
    <n v="5"/>
    <s v="Kiara Pillai"/>
    <s v="Consumer"/>
    <x v="1"/>
    <s v="2025-09"/>
    <n v="3"/>
    <s v="No"/>
    <s v="No"/>
    <n v="889.5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83">
  <r>
    <n v="1"/>
    <n v="1"/>
    <n v="1049"/>
    <n v="2"/>
    <n v="3970.29"/>
    <n v="0.1"/>
    <n v="5"/>
    <n v="2490.89"/>
    <n v="7146.5219999999999"/>
    <n v="4981.78"/>
    <n v="2164.7420000000002"/>
    <n v="0.30290846372543179"/>
    <s v="No"/>
    <m/>
  </r>
  <r>
    <n v="2"/>
    <n v="1"/>
    <n v="1009"/>
    <n v="1"/>
    <n v="2129.15"/>
    <n v="0"/>
    <n v="1"/>
    <n v="1303.81"/>
    <n v="2129.15"/>
    <n v="1303.81"/>
    <n v="825.34000000000015"/>
    <n v="0.38763825939929086"/>
    <s v="Yes"/>
    <m/>
  </r>
  <r>
    <n v="3"/>
    <n v="2"/>
    <n v="1001"/>
    <n v="1"/>
    <n v="3826.19"/>
    <n v="0.15"/>
    <n v="1"/>
    <n v="3021.65"/>
    <n v="3252.2615000000001"/>
    <n v="3021.65"/>
    <n v="230.61149999999998"/>
    <n v="7.0908043526020273E-2"/>
    <s v="No"/>
    <m/>
  </r>
  <r>
    <n v="4"/>
    <n v="2"/>
    <n v="1043"/>
    <n v="1"/>
    <n v="567.48"/>
    <n v="0"/>
    <n v="4"/>
    <n v="407.51"/>
    <n v="567.48"/>
    <n v="407.51"/>
    <n v="159.97000000000003"/>
    <n v="0.28189539719461482"/>
    <s v="No"/>
    <m/>
  </r>
  <r>
    <n v="5"/>
    <n v="3"/>
    <n v="1032"/>
    <n v="1"/>
    <n v="2472.7199999999998"/>
    <n v="0"/>
    <n v="3"/>
    <n v="1458.83"/>
    <n v="2472.7199999999998"/>
    <n v="1458.83"/>
    <n v="1013.8899999999999"/>
    <n v="0.41003025008897082"/>
    <s v="No"/>
    <m/>
  </r>
  <r>
    <n v="6"/>
    <n v="4"/>
    <n v="1061"/>
    <n v="1"/>
    <n v="1128.8399999999999"/>
    <n v="0.25"/>
    <n v="6"/>
    <n v="705.26"/>
    <n v="846.62999999999988"/>
    <n v="705.26"/>
    <n v="141.36999999999989"/>
    <n v="0.16697967234801497"/>
    <s v="No"/>
    <m/>
  </r>
  <r>
    <n v="7"/>
    <n v="5"/>
    <n v="1016"/>
    <n v="1"/>
    <n v="1279.19"/>
    <n v="0"/>
    <n v="2"/>
    <n v="741.85"/>
    <n v="1279.19"/>
    <n v="741.85"/>
    <n v="537.34"/>
    <n v="0.42006269592476492"/>
    <s v="No"/>
    <m/>
  </r>
  <r>
    <n v="8"/>
    <n v="6"/>
    <n v="1067"/>
    <n v="1"/>
    <n v="4128.99"/>
    <n v="0.1"/>
    <n v="7"/>
    <n v="2213.3200000000002"/>
    <n v="3716.0909999999999"/>
    <n v="2213.3200000000002"/>
    <n v="1502.7709999999997"/>
    <n v="0.40439564047274401"/>
    <s v="No"/>
    <m/>
  </r>
  <r>
    <n v="9"/>
    <n v="7"/>
    <n v="1067"/>
    <n v="2"/>
    <n v="4128.99"/>
    <n v="0.3"/>
    <n v="7"/>
    <n v="2213.3200000000002"/>
    <n v="5780.5859999999993"/>
    <n v="4426.6400000000003"/>
    <n v="1353.945999999999"/>
    <n v="0.23422296632209938"/>
    <s v="No"/>
    <m/>
  </r>
  <r>
    <n v="10"/>
    <n v="7"/>
    <n v="1068"/>
    <n v="1"/>
    <n v="550.08000000000004"/>
    <n v="0"/>
    <n v="7"/>
    <n v="351.29"/>
    <n v="550.08000000000004"/>
    <n v="351.29"/>
    <n v="198.79000000000002"/>
    <n v="0.36138379872018617"/>
    <s v="No"/>
    <m/>
  </r>
  <r>
    <n v="11"/>
    <n v="8"/>
    <n v="1001"/>
    <n v="1"/>
    <n v="3826.19"/>
    <n v="0.25"/>
    <n v="1"/>
    <n v="3021.65"/>
    <n v="2869.6424999999999"/>
    <n v="3021.65"/>
    <n v="-152.00750000000016"/>
    <n v="-5.2970884003843741E-2"/>
    <s v="No"/>
    <m/>
  </r>
  <r>
    <n v="12"/>
    <n v="9"/>
    <n v="1085"/>
    <n v="1"/>
    <n v="234.72"/>
    <n v="0.05"/>
    <n v="8"/>
    <n v="175.69"/>
    <n v="222.98399999999998"/>
    <n v="175.69"/>
    <n v="47.293999999999983"/>
    <n v="0.21209593513435937"/>
    <s v="No"/>
    <m/>
  </r>
  <r>
    <n v="13"/>
    <n v="9"/>
    <n v="1001"/>
    <n v="1"/>
    <n v="3826.19"/>
    <n v="0"/>
    <n v="1"/>
    <n v="3021.65"/>
    <n v="3826.19"/>
    <n v="3021.65"/>
    <n v="804.54"/>
    <n v="0.21027183699711721"/>
    <s v="No"/>
    <m/>
  </r>
  <r>
    <n v="14"/>
    <n v="10"/>
    <n v="1018"/>
    <n v="1"/>
    <n v="628.09"/>
    <n v="0"/>
    <n v="2"/>
    <n v="390.4"/>
    <n v="628.09"/>
    <n v="390.4"/>
    <n v="237.69000000000005"/>
    <n v="0.37843302711394872"/>
    <s v="No"/>
    <m/>
  </r>
  <r>
    <n v="15"/>
    <n v="11"/>
    <n v="1085"/>
    <n v="1"/>
    <n v="234.72"/>
    <n v="0.15"/>
    <n v="8"/>
    <n v="175.69"/>
    <n v="199.512"/>
    <n v="175.69"/>
    <n v="23.822000000000003"/>
    <n v="0.11940133926781347"/>
    <s v="No"/>
    <m/>
  </r>
  <r>
    <n v="16"/>
    <n v="12"/>
    <n v="1056"/>
    <n v="2"/>
    <n v="1134.4000000000001"/>
    <n v="0.15"/>
    <n v="6"/>
    <n v="798.2"/>
    <n v="1928.48"/>
    <n v="1596.4"/>
    <n v="332.07999999999993"/>
    <n v="0.17219779308056082"/>
    <s v="Yes"/>
    <m/>
  </r>
  <r>
    <n v="17"/>
    <n v="12"/>
    <n v="1027"/>
    <n v="2"/>
    <n v="1445.05"/>
    <n v="0"/>
    <n v="3"/>
    <n v="777.4"/>
    <n v="2890.1"/>
    <n v="1554.8"/>
    <n v="1335.3"/>
    <n v="0.46202553544860037"/>
    <s v="No"/>
    <m/>
  </r>
  <r>
    <n v="18"/>
    <n v="13"/>
    <n v="1085"/>
    <n v="1"/>
    <n v="234.72"/>
    <n v="0.05"/>
    <n v="8"/>
    <n v="175.69"/>
    <n v="222.98399999999998"/>
    <n v="175.69"/>
    <n v="47.293999999999983"/>
    <n v="0.21209593513435937"/>
    <s v="No"/>
    <m/>
  </r>
  <r>
    <n v="19"/>
    <n v="14"/>
    <n v="1041"/>
    <n v="1"/>
    <n v="767.68"/>
    <n v="0"/>
    <n v="4"/>
    <n v="540.32000000000005"/>
    <n v="767.68"/>
    <n v="540.32000000000005"/>
    <n v="227.3599999999999"/>
    <n v="0.29616506877865767"/>
    <s v="No"/>
    <m/>
  </r>
  <r>
    <n v="20"/>
    <n v="15"/>
    <n v="1061"/>
    <n v="2"/>
    <n v="1128.8399999999999"/>
    <n v="0.25"/>
    <n v="6"/>
    <n v="705.26"/>
    <n v="1693.2599999999998"/>
    <n v="1410.52"/>
    <n v="282.73999999999978"/>
    <n v="0.16697967234801497"/>
    <s v="No"/>
    <m/>
  </r>
  <r>
    <n v="21"/>
    <n v="16"/>
    <n v="1080"/>
    <n v="2"/>
    <n v="256.7"/>
    <n v="0.15"/>
    <n v="8"/>
    <n v="184.26"/>
    <n v="436.39"/>
    <n v="368.52"/>
    <n v="67.87"/>
    <n v="0.15552602030294005"/>
    <s v="No"/>
    <m/>
  </r>
  <r>
    <n v="22"/>
    <n v="17"/>
    <n v="1067"/>
    <n v="1"/>
    <n v="4128.99"/>
    <n v="0"/>
    <n v="7"/>
    <n v="2213.3200000000002"/>
    <n v="4128.99"/>
    <n v="2213.3200000000002"/>
    <n v="1915.6699999999996"/>
    <n v="0.4639560764254696"/>
    <s v="No"/>
    <m/>
  </r>
  <r>
    <n v="23"/>
    <n v="18"/>
    <n v="1072"/>
    <n v="1"/>
    <n v="1404.39"/>
    <n v="0.3"/>
    <n v="7"/>
    <n v="772.88"/>
    <n v="983.07299999999998"/>
    <n v="772.88"/>
    <n v="210.19299999999998"/>
    <n v="0.21381219909406524"/>
    <s v="No"/>
    <m/>
  </r>
  <r>
    <n v="24"/>
    <n v="19"/>
    <n v="1085"/>
    <n v="2"/>
    <n v="234.72"/>
    <n v="0"/>
    <n v="8"/>
    <n v="175.69"/>
    <n v="469.44"/>
    <n v="351.38"/>
    <n v="118.06"/>
    <n v="0.25149113837764148"/>
    <s v="No"/>
    <m/>
  </r>
  <r>
    <n v="25"/>
    <n v="19"/>
    <n v="1067"/>
    <n v="1"/>
    <n v="4128.99"/>
    <n v="0.05"/>
    <n v="7"/>
    <n v="2213.3200000000002"/>
    <n v="3922.5404999999996"/>
    <n v="2213.3200000000002"/>
    <n v="1709.2204999999994"/>
    <n v="0.43574323834259954"/>
    <s v="No"/>
    <m/>
  </r>
  <r>
    <n v="26"/>
    <n v="20"/>
    <n v="1050"/>
    <n v="1"/>
    <n v="4400.7700000000004"/>
    <n v="0.3"/>
    <n v="5"/>
    <n v="2432.0300000000002"/>
    <n v="3080.5390000000002"/>
    <n v="2432.0300000000002"/>
    <n v="648.50900000000001"/>
    <n v="0.21051802947471204"/>
    <s v="No"/>
    <m/>
  </r>
  <r>
    <n v="27"/>
    <n v="21"/>
    <n v="1029"/>
    <n v="1"/>
    <n v="951.92"/>
    <n v="0"/>
    <n v="3"/>
    <n v="552.17999999999995"/>
    <n v="951.92"/>
    <n v="552.17999999999995"/>
    <n v="399.74"/>
    <n v="0.41993024623917979"/>
    <s v="No"/>
    <m/>
  </r>
  <r>
    <n v="28"/>
    <n v="21"/>
    <n v="1001"/>
    <n v="2"/>
    <n v="3826.19"/>
    <n v="0.3"/>
    <n v="1"/>
    <n v="3021.65"/>
    <n v="5356.6660000000002"/>
    <n v="6043.3"/>
    <n v="-686.63400000000001"/>
    <n v="-0.12818309000411823"/>
    <s v="No"/>
    <m/>
  </r>
  <r>
    <n v="29"/>
    <n v="22"/>
    <n v="1005"/>
    <n v="1"/>
    <n v="2703.6"/>
    <n v="0.3"/>
    <n v="1"/>
    <n v="2129.88"/>
    <n v="1892.5199999999998"/>
    <n v="2129.88"/>
    <n v="-237.36000000000035"/>
    <n v="-0.12542007482087397"/>
    <s v="Yes"/>
    <m/>
  </r>
  <r>
    <n v="30"/>
    <n v="23"/>
    <n v="1050"/>
    <n v="2"/>
    <n v="4400.7700000000004"/>
    <n v="0.15"/>
    <n v="5"/>
    <n v="2432.0300000000002"/>
    <n v="7481.3090000000002"/>
    <n v="4864.0600000000004"/>
    <n v="2617.2489999999998"/>
    <n v="0.3498383772144687"/>
    <s v="Yes"/>
    <m/>
  </r>
  <r>
    <n v="31"/>
    <n v="23"/>
    <n v="1085"/>
    <n v="1"/>
    <n v="234.72"/>
    <n v="0"/>
    <n v="8"/>
    <n v="175.69"/>
    <n v="234.72"/>
    <n v="175.69"/>
    <n v="59.03"/>
    <n v="0.25149113837764148"/>
    <s v="No"/>
    <m/>
  </r>
  <r>
    <n v="32"/>
    <n v="24"/>
    <n v="1061"/>
    <n v="1"/>
    <n v="1128.8399999999999"/>
    <n v="0.05"/>
    <n v="6"/>
    <n v="705.26"/>
    <n v="1072.3979999999999"/>
    <n v="705.26"/>
    <n v="367.13799999999992"/>
    <n v="0.34235237290632764"/>
    <s v="No"/>
    <m/>
  </r>
  <r>
    <n v="33"/>
    <n v="24"/>
    <n v="1067"/>
    <n v="2"/>
    <n v="4128.99"/>
    <n v="0"/>
    <n v="7"/>
    <n v="2213.3200000000002"/>
    <n v="8257.98"/>
    <n v="4426.6400000000003"/>
    <n v="3831.3399999999992"/>
    <n v="0.4639560764254696"/>
    <s v="No"/>
    <m/>
  </r>
  <r>
    <n v="34"/>
    <n v="25"/>
    <n v="1061"/>
    <n v="2"/>
    <n v="1128.8399999999999"/>
    <n v="0.25"/>
    <n v="6"/>
    <n v="705.26"/>
    <n v="1693.2599999999998"/>
    <n v="1410.52"/>
    <n v="282.73999999999978"/>
    <n v="0.16697967234801497"/>
    <s v="No"/>
    <m/>
  </r>
  <r>
    <n v="35"/>
    <n v="25"/>
    <n v="1006"/>
    <n v="1"/>
    <n v="2046.37"/>
    <n v="0"/>
    <n v="1"/>
    <n v="1296.42"/>
    <n v="2046.37"/>
    <n v="1296.42"/>
    <n v="749.94999999999982"/>
    <n v="0.3664782028665392"/>
    <s v="No"/>
    <m/>
  </r>
  <r>
    <n v="36"/>
    <n v="25"/>
    <n v="1063"/>
    <n v="1"/>
    <n v="117.54"/>
    <n v="0.1"/>
    <n v="6"/>
    <n v="80.47"/>
    <n v="105.786"/>
    <n v="80.47"/>
    <n v="25.316000000000003"/>
    <n v="0.23931333068648028"/>
    <s v="No"/>
    <m/>
  </r>
  <r>
    <n v="37"/>
    <n v="25"/>
    <n v="1082"/>
    <n v="1"/>
    <n v="337.61"/>
    <n v="0.15"/>
    <n v="8"/>
    <n v="183.63"/>
    <n v="286.96850000000001"/>
    <n v="183.63"/>
    <n v="103.33850000000001"/>
    <n v="0.36010398353826295"/>
    <s v="No"/>
    <m/>
  </r>
  <r>
    <n v="38"/>
    <n v="26"/>
    <n v="1006"/>
    <n v="1"/>
    <n v="2046.37"/>
    <n v="0"/>
    <n v="1"/>
    <n v="1296.42"/>
    <n v="2046.37"/>
    <n v="1296.42"/>
    <n v="749.94999999999982"/>
    <n v="0.3664782028665392"/>
    <s v="No"/>
    <m/>
  </r>
  <r>
    <n v="39"/>
    <n v="27"/>
    <n v="1056"/>
    <n v="1"/>
    <n v="1134.4000000000001"/>
    <n v="0.25"/>
    <n v="6"/>
    <n v="798.2"/>
    <n v="850.80000000000007"/>
    <n v="798.2"/>
    <n v="52.600000000000023"/>
    <n v="6.1824165491302326E-2"/>
    <s v="No"/>
    <m/>
  </r>
  <r>
    <n v="40"/>
    <n v="27"/>
    <n v="1033"/>
    <n v="1"/>
    <n v="3738.1"/>
    <n v="0"/>
    <n v="3"/>
    <n v="2130.6999999999998"/>
    <n v="3738.1"/>
    <n v="2130.6999999999998"/>
    <n v="1607.4"/>
    <n v="0.43000454776490732"/>
    <s v="No"/>
    <m/>
  </r>
  <r>
    <n v="41"/>
    <n v="27"/>
    <n v="1019"/>
    <n v="1"/>
    <n v="1255.73"/>
    <n v="0.3"/>
    <n v="2"/>
    <n v="760.11"/>
    <n v="879.01099999999997"/>
    <n v="760.11"/>
    <n v="118.90099999999995"/>
    <n v="0.13526679415843482"/>
    <s v="No"/>
    <m/>
  </r>
  <r>
    <n v="42"/>
    <n v="28"/>
    <n v="1001"/>
    <n v="1"/>
    <n v="3826.19"/>
    <n v="0.1"/>
    <n v="1"/>
    <n v="3021.65"/>
    <n v="3443.5709999999999"/>
    <n v="3021.65"/>
    <n v="421.92099999999982"/>
    <n v="0.12252426333013021"/>
    <s v="No"/>
    <m/>
  </r>
  <r>
    <n v="43"/>
    <n v="29"/>
    <n v="1062"/>
    <n v="2"/>
    <n v="1145.77"/>
    <n v="0.25"/>
    <n v="6"/>
    <n v="718.47"/>
    <n v="1718.655"/>
    <n v="1436.94"/>
    <n v="281.71499999999992"/>
    <n v="0.16391596917356882"/>
    <s v="No"/>
    <m/>
  </r>
  <r>
    <n v="44"/>
    <n v="29"/>
    <n v="1005"/>
    <n v="1"/>
    <n v="2703.6"/>
    <n v="0"/>
    <n v="1"/>
    <n v="2129.88"/>
    <n v="2703.6"/>
    <n v="2129.88"/>
    <n v="573.7199999999998"/>
    <n v="0.2122059476253883"/>
    <s v="No"/>
    <m/>
  </r>
  <r>
    <n v="45"/>
    <n v="29"/>
    <n v="1072"/>
    <n v="1"/>
    <n v="1404.39"/>
    <n v="0"/>
    <n v="7"/>
    <n v="772.88"/>
    <n v="1404.39"/>
    <n v="772.88"/>
    <n v="631.5100000000001"/>
    <n v="0.44966853936584572"/>
    <s v="No"/>
    <m/>
  </r>
  <r>
    <n v="46"/>
    <n v="30"/>
    <n v="1046"/>
    <n v="1"/>
    <n v="675.87"/>
    <n v="0.3"/>
    <n v="5"/>
    <n v="407.68"/>
    <n v="473.10899999999998"/>
    <n v="407.68"/>
    <n v="65.428999999999974"/>
    <n v="0.13829582612040772"/>
    <s v="No"/>
    <m/>
  </r>
  <r>
    <n v="47"/>
    <n v="31"/>
    <n v="1010"/>
    <n v="1"/>
    <n v="4664.03"/>
    <n v="0.3"/>
    <n v="1"/>
    <n v="3718.66"/>
    <n v="3264.8209999999995"/>
    <n v="3718.66"/>
    <n v="-453.8390000000004"/>
    <n v="-0.13900884612050721"/>
    <s v="No"/>
    <m/>
  </r>
  <r>
    <n v="48"/>
    <n v="31"/>
    <n v="1042"/>
    <n v="1"/>
    <n v="1025.6300000000001"/>
    <n v="0.05"/>
    <n v="4"/>
    <n v="559.36"/>
    <n v="974.34850000000006"/>
    <n v="559.36"/>
    <n v="414.98850000000004"/>
    <n v="0.42591382857365717"/>
    <s v="No"/>
    <m/>
  </r>
  <r>
    <n v="49"/>
    <n v="32"/>
    <n v="1059"/>
    <n v="3"/>
    <n v="540.76"/>
    <n v="0.1"/>
    <n v="6"/>
    <n v="324.72000000000003"/>
    <n v="1460.0519999999999"/>
    <n v="974.16000000000008"/>
    <n v="485.89199999999983"/>
    <n v="0.33279088689991854"/>
    <s v="No"/>
    <m/>
  </r>
  <r>
    <n v="50"/>
    <n v="32"/>
    <n v="1061"/>
    <n v="1"/>
    <n v="1128.8399999999999"/>
    <n v="0"/>
    <n v="6"/>
    <n v="705.26"/>
    <n v="1128.8399999999999"/>
    <n v="705.26"/>
    <n v="423.57999999999993"/>
    <n v="0.37523475426101127"/>
    <s v="No"/>
    <m/>
  </r>
  <r>
    <n v="51"/>
    <n v="33"/>
    <n v="1067"/>
    <n v="1"/>
    <n v="4128.99"/>
    <n v="0.25"/>
    <n v="7"/>
    <n v="2213.3200000000002"/>
    <n v="3096.7424999999998"/>
    <n v="2213.3200000000002"/>
    <n v="883.42249999999967"/>
    <n v="0.28527476856729278"/>
    <s v="No"/>
    <m/>
  </r>
  <r>
    <n v="52"/>
    <n v="34"/>
    <n v="1001"/>
    <n v="1"/>
    <n v="3826.19"/>
    <n v="0"/>
    <n v="1"/>
    <n v="3021.65"/>
    <n v="3826.19"/>
    <n v="3021.65"/>
    <n v="804.54"/>
    <n v="0.21027183699711721"/>
    <s v="No"/>
    <m/>
  </r>
  <r>
    <n v="53"/>
    <n v="34"/>
    <n v="1069"/>
    <n v="2"/>
    <n v="545.38"/>
    <n v="0.3"/>
    <n v="7"/>
    <n v="312.64999999999998"/>
    <n v="763.53199999999993"/>
    <n v="625.29999999999995"/>
    <n v="138.23199999999997"/>
    <n v="0.18104283775925564"/>
    <s v="No"/>
    <m/>
  </r>
  <r>
    <n v="54"/>
    <n v="35"/>
    <n v="1069"/>
    <n v="1"/>
    <n v="545.38"/>
    <n v="0"/>
    <n v="7"/>
    <n v="312.64999999999998"/>
    <n v="545.38"/>
    <n v="312.64999999999998"/>
    <n v="232.73000000000002"/>
    <n v="0.42672998643147902"/>
    <s v="No"/>
    <m/>
  </r>
  <r>
    <n v="55"/>
    <n v="36"/>
    <n v="1038"/>
    <n v="1"/>
    <n v="930.61"/>
    <n v="0.3"/>
    <n v="4"/>
    <n v="617.46"/>
    <n v="651.42700000000002"/>
    <n v="617.46"/>
    <n v="33.966999999999985"/>
    <n v="5.2142450343630187E-2"/>
    <s v="No"/>
    <m/>
  </r>
  <r>
    <n v="56"/>
    <n v="36"/>
    <n v="1033"/>
    <n v="1"/>
    <n v="3738.1"/>
    <n v="0.05"/>
    <n v="3"/>
    <n v="2130.6999999999998"/>
    <n v="3551.1949999999997"/>
    <n v="2130.6999999999998"/>
    <n v="1420.4949999999999"/>
    <n v="0.40000478712095505"/>
    <s v="No"/>
    <m/>
  </r>
  <r>
    <n v="57"/>
    <n v="37"/>
    <n v="1066"/>
    <n v="1"/>
    <n v="1123.68"/>
    <n v="0.2"/>
    <n v="7"/>
    <n v="872.66"/>
    <n v="898.94400000000007"/>
    <n v="872.66"/>
    <n v="26.284000000000106"/>
    <n v="2.9238751245906424E-2"/>
    <s v="No"/>
    <m/>
  </r>
  <r>
    <n v="58"/>
    <n v="38"/>
    <n v="1005"/>
    <n v="3"/>
    <n v="2703.6"/>
    <n v="0.25"/>
    <n v="1"/>
    <n v="2129.88"/>
    <n v="6083.0999999999995"/>
    <n v="6389.64"/>
    <n v="-306.54000000000087"/>
    <n v="-5.0392069832815654E-2"/>
    <s v="No"/>
    <m/>
  </r>
  <r>
    <n v="59"/>
    <n v="39"/>
    <n v="1011"/>
    <n v="3"/>
    <n v="6310.6"/>
    <n v="0.15"/>
    <n v="1"/>
    <n v="3703.86"/>
    <n v="16092.030000000002"/>
    <n v="11111.58"/>
    <n v="4980.4500000000025"/>
    <n v="0.30949793158476596"/>
    <s v="Yes"/>
    <m/>
  </r>
  <r>
    <n v="60"/>
    <n v="39"/>
    <n v="1084"/>
    <n v="1"/>
    <n v="317.63"/>
    <n v="0.1"/>
    <n v="8"/>
    <n v="188.52"/>
    <n v="285.86700000000002"/>
    <n v="188.52"/>
    <n v="97.347000000000008"/>
    <n v="0.34053248538656089"/>
    <s v="No"/>
    <m/>
  </r>
  <r>
    <n v="61"/>
    <n v="40"/>
    <n v="1067"/>
    <n v="1"/>
    <n v="4128.99"/>
    <n v="0.2"/>
    <n v="7"/>
    <n v="2213.3200000000002"/>
    <n v="3303.192"/>
    <n v="2213.3200000000002"/>
    <n v="1089.8719999999998"/>
    <n v="0.32994509553183704"/>
    <s v="No"/>
    <m/>
  </r>
  <r>
    <n v="62"/>
    <n v="41"/>
    <n v="1023"/>
    <n v="1"/>
    <n v="203.79"/>
    <n v="0.3"/>
    <n v="2"/>
    <n v="145.43"/>
    <n v="142.65299999999999"/>
    <n v="145.43"/>
    <n v="-2.7770000000000152"/>
    <n v="-1.9466818083040772E-2"/>
    <s v="No"/>
    <m/>
  </r>
  <r>
    <n v="63"/>
    <n v="42"/>
    <n v="1084"/>
    <n v="1"/>
    <n v="317.63"/>
    <n v="0.2"/>
    <n v="8"/>
    <n v="188.52"/>
    <n v="254.10400000000001"/>
    <n v="188.52"/>
    <n v="65.584000000000003"/>
    <n v="0.25809904605988099"/>
    <s v="No"/>
    <m/>
  </r>
  <r>
    <n v="64"/>
    <n v="42"/>
    <n v="1036"/>
    <n v="1"/>
    <n v="471.33"/>
    <n v="0.1"/>
    <n v="4"/>
    <n v="253.01"/>
    <n v="424.197"/>
    <n v="253.01"/>
    <n v="171.18700000000001"/>
    <n v="0.40355542354142065"/>
    <s v="No"/>
    <m/>
  </r>
  <r>
    <n v="65"/>
    <n v="42"/>
    <n v="1005"/>
    <n v="2"/>
    <n v="2703.6"/>
    <n v="0.1"/>
    <n v="1"/>
    <n v="2129.88"/>
    <n v="4866.4799999999996"/>
    <n v="4259.76"/>
    <n v="606.71999999999935"/>
    <n v="0.12467327513932029"/>
    <s v="No"/>
    <m/>
  </r>
  <r>
    <n v="66"/>
    <n v="42"/>
    <n v="1056"/>
    <n v="1"/>
    <n v="1134.4000000000001"/>
    <n v="0.05"/>
    <n v="6"/>
    <n v="798.2"/>
    <n v="1077.68"/>
    <n v="798.2"/>
    <n v="279.48"/>
    <n v="0.25933486749313339"/>
    <s v="No"/>
    <m/>
  </r>
  <r>
    <n v="67"/>
    <n v="43"/>
    <n v="1006"/>
    <n v="2"/>
    <n v="2046.37"/>
    <n v="0"/>
    <n v="1"/>
    <n v="1296.42"/>
    <n v="4092.74"/>
    <n v="2592.84"/>
    <n v="1499.8999999999996"/>
    <n v="0.3664782028665392"/>
    <s v="No"/>
    <m/>
  </r>
  <r>
    <n v="68"/>
    <n v="44"/>
    <n v="1085"/>
    <n v="1"/>
    <n v="234.72"/>
    <n v="0.05"/>
    <n v="8"/>
    <n v="175.69"/>
    <n v="222.98399999999998"/>
    <n v="175.69"/>
    <n v="47.293999999999983"/>
    <n v="0.21209593513435937"/>
    <s v="No"/>
    <m/>
  </r>
  <r>
    <n v="69"/>
    <n v="45"/>
    <n v="1040"/>
    <n v="1"/>
    <n v="419.14"/>
    <n v="0"/>
    <n v="4"/>
    <n v="297.2"/>
    <n v="419.14"/>
    <n v="297.2"/>
    <n v="121.94"/>
    <n v="0.29092904518776541"/>
    <s v="Yes"/>
    <m/>
  </r>
  <r>
    <n v="70"/>
    <n v="46"/>
    <n v="1041"/>
    <n v="1"/>
    <n v="767.68"/>
    <n v="0.3"/>
    <n v="4"/>
    <n v="540.32000000000005"/>
    <n v="537.37599999999998"/>
    <n v="540.32000000000005"/>
    <n v="-2.9440000000000737"/>
    <n v="-5.4784731733461744E-3"/>
    <s v="No"/>
    <m/>
  </r>
  <r>
    <n v="71"/>
    <n v="47"/>
    <n v="1037"/>
    <n v="2"/>
    <n v="1161.6300000000001"/>
    <n v="0.1"/>
    <n v="4"/>
    <n v="798.62"/>
    <n v="2090.9340000000002"/>
    <n v="1597.24"/>
    <n v="493.69400000000019"/>
    <n v="0.2361117089300763"/>
    <s v="No"/>
    <m/>
  </r>
  <r>
    <n v="72"/>
    <n v="48"/>
    <n v="1045"/>
    <n v="1"/>
    <n v="197.92"/>
    <n v="0.25"/>
    <n v="4"/>
    <n v="154.55000000000001"/>
    <n v="148.44"/>
    <n v="154.55000000000001"/>
    <n v="-6.1100000000000136"/>
    <n v="-4.1161412018323996E-2"/>
    <s v="No"/>
    <m/>
  </r>
  <r>
    <n v="73"/>
    <n v="48"/>
    <n v="1061"/>
    <n v="2"/>
    <n v="1128.8399999999999"/>
    <n v="0.2"/>
    <n v="6"/>
    <n v="705.26"/>
    <n v="1806.144"/>
    <n v="1410.52"/>
    <n v="395.62400000000002"/>
    <n v="0.21904344282626415"/>
    <s v="No"/>
    <m/>
  </r>
  <r>
    <n v="74"/>
    <n v="49"/>
    <n v="1049"/>
    <n v="1"/>
    <n v="3970.29"/>
    <n v="0.1"/>
    <n v="5"/>
    <n v="2490.89"/>
    <n v="3573.261"/>
    <n v="2490.89"/>
    <n v="1082.3710000000001"/>
    <n v="0.30290846372543179"/>
    <s v="Yes"/>
    <m/>
  </r>
  <r>
    <n v="75"/>
    <n v="50"/>
    <n v="1085"/>
    <n v="1"/>
    <n v="234.72"/>
    <n v="0.2"/>
    <n v="8"/>
    <n v="175.69"/>
    <n v="187.77600000000001"/>
    <n v="175.69"/>
    <n v="12.086000000000013"/>
    <n v="6.4363922972051874E-2"/>
    <s v="No"/>
    <m/>
  </r>
  <r>
    <n v="76"/>
    <n v="51"/>
    <n v="1085"/>
    <n v="1"/>
    <n v="234.72"/>
    <n v="0.1"/>
    <n v="8"/>
    <n v="175.69"/>
    <n v="211.24799999999999"/>
    <n v="175.69"/>
    <n v="35.557999999999993"/>
    <n v="0.16832348708626824"/>
    <s v="No"/>
    <m/>
  </r>
  <r>
    <n v="77"/>
    <n v="52"/>
    <n v="1004"/>
    <n v="1"/>
    <n v="5301.74"/>
    <n v="0.3"/>
    <n v="1"/>
    <n v="4057.94"/>
    <n v="3711.2179999999994"/>
    <n v="4057.94"/>
    <n v="-346.72200000000066"/>
    <n v="-9.342539295724496E-2"/>
    <s v="Yes"/>
    <m/>
  </r>
  <r>
    <n v="78"/>
    <n v="52"/>
    <n v="1028"/>
    <n v="1"/>
    <n v="2753.45"/>
    <n v="0"/>
    <n v="3"/>
    <n v="1672.88"/>
    <n v="2753.45"/>
    <n v="1672.88"/>
    <n v="1080.5699999999997"/>
    <n v="0.39244220886524173"/>
    <s v="No"/>
    <m/>
  </r>
  <r>
    <n v="79"/>
    <n v="53"/>
    <n v="1047"/>
    <n v="1"/>
    <n v="3066.17"/>
    <n v="0"/>
    <n v="5"/>
    <n v="2011.39"/>
    <n v="3066.17"/>
    <n v="2011.39"/>
    <n v="1054.78"/>
    <n v="0.34400571396889279"/>
    <s v="No"/>
    <m/>
  </r>
  <r>
    <n v="80"/>
    <n v="53"/>
    <n v="1085"/>
    <n v="1"/>
    <n v="234.72"/>
    <n v="0.25"/>
    <n v="8"/>
    <n v="175.69"/>
    <n v="176.04"/>
    <n v="175.69"/>
    <n v="0.34999999999999432"/>
    <n v="1.9881845035218948E-3"/>
    <s v="No"/>
    <m/>
  </r>
  <r>
    <n v="81"/>
    <n v="54"/>
    <n v="1056"/>
    <n v="1"/>
    <n v="1134.4000000000001"/>
    <n v="0.15"/>
    <n v="6"/>
    <n v="798.2"/>
    <n v="964.24"/>
    <n v="798.2"/>
    <n v="166.03999999999996"/>
    <n v="0.17219779308056082"/>
    <s v="No"/>
    <m/>
  </r>
  <r>
    <n v="82"/>
    <n v="55"/>
    <n v="1081"/>
    <n v="1"/>
    <n v="163.27000000000001"/>
    <n v="0"/>
    <n v="8"/>
    <n v="98.34"/>
    <n v="163.27000000000001"/>
    <n v="98.34"/>
    <n v="64.930000000000007"/>
    <n v="0.39768481656152388"/>
    <s v="No"/>
    <m/>
  </r>
  <r>
    <n v="83"/>
    <n v="56"/>
    <n v="1056"/>
    <n v="1"/>
    <n v="1134.4000000000001"/>
    <n v="0.1"/>
    <n v="6"/>
    <n v="798.2"/>
    <n v="1020.9600000000002"/>
    <n v="798.2"/>
    <n v="222.7600000000001"/>
    <n v="0.21818680457608533"/>
    <s v="No"/>
    <m/>
  </r>
  <r>
    <n v="84"/>
    <n v="56"/>
    <n v="1041"/>
    <n v="1"/>
    <n v="767.68"/>
    <n v="0"/>
    <n v="4"/>
    <n v="540.32000000000005"/>
    <n v="767.68"/>
    <n v="540.32000000000005"/>
    <n v="227.3599999999999"/>
    <n v="0.29616506877865767"/>
    <s v="No"/>
    <m/>
  </r>
  <r>
    <n v="85"/>
    <n v="57"/>
    <n v="1067"/>
    <n v="1"/>
    <n v="4128.99"/>
    <n v="0.2"/>
    <n v="7"/>
    <n v="2213.3200000000002"/>
    <n v="3303.192"/>
    <n v="2213.3200000000002"/>
    <n v="1089.8719999999998"/>
    <n v="0.32994509553183704"/>
    <s v="No"/>
    <m/>
  </r>
  <r>
    <n v="86"/>
    <n v="57"/>
    <n v="1001"/>
    <n v="1"/>
    <n v="3826.19"/>
    <n v="0.15"/>
    <n v="1"/>
    <n v="3021.65"/>
    <n v="3252.2615000000001"/>
    <n v="3021.65"/>
    <n v="230.61149999999998"/>
    <n v="7.0908043526020273E-2"/>
    <s v="Yes"/>
    <m/>
  </r>
  <r>
    <n v="87"/>
    <n v="58"/>
    <n v="1038"/>
    <n v="1"/>
    <n v="930.61"/>
    <n v="0"/>
    <n v="4"/>
    <n v="617.46"/>
    <n v="930.61"/>
    <n v="617.46"/>
    <n v="313.14999999999998"/>
    <n v="0.33649971524054112"/>
    <s v="No"/>
    <m/>
  </r>
  <r>
    <n v="88"/>
    <n v="58"/>
    <n v="1072"/>
    <n v="1"/>
    <n v="1404.39"/>
    <n v="0"/>
    <n v="7"/>
    <n v="772.88"/>
    <n v="1404.39"/>
    <n v="772.88"/>
    <n v="631.5100000000001"/>
    <n v="0.44966853936584572"/>
    <s v="No"/>
    <m/>
  </r>
  <r>
    <n v="89"/>
    <n v="59"/>
    <n v="1080"/>
    <n v="1"/>
    <n v="256.7"/>
    <n v="0.25"/>
    <n v="8"/>
    <n v="184.26"/>
    <n v="192.52499999999998"/>
    <n v="184.26"/>
    <n v="8.2649999999999864"/>
    <n v="4.2929489676665301E-2"/>
    <s v="No"/>
    <m/>
  </r>
  <r>
    <n v="90"/>
    <n v="60"/>
    <n v="1068"/>
    <n v="1"/>
    <n v="550.08000000000004"/>
    <n v="0.3"/>
    <n v="7"/>
    <n v="351.29"/>
    <n v="385.05599999999998"/>
    <n v="351.29"/>
    <n v="33.765999999999963"/>
    <n v="8.7691141028837266E-2"/>
    <s v="No"/>
    <m/>
  </r>
  <r>
    <n v="91"/>
    <n v="60"/>
    <n v="1029"/>
    <n v="3"/>
    <n v="951.92"/>
    <n v="0.1"/>
    <n v="3"/>
    <n v="552.17999999999995"/>
    <n v="2570.1839999999997"/>
    <n v="1656.54"/>
    <n v="913.64399999999978"/>
    <n v="0.35547805137686633"/>
    <s v="No"/>
    <m/>
  </r>
  <r>
    <n v="92"/>
    <n v="61"/>
    <n v="1006"/>
    <n v="2"/>
    <n v="2046.37"/>
    <n v="0.1"/>
    <n v="1"/>
    <n v="1296.42"/>
    <n v="3683.4659999999999"/>
    <n v="2592.84"/>
    <n v="1090.6259999999997"/>
    <n v="0.29608689207393246"/>
    <s v="No"/>
    <m/>
  </r>
  <r>
    <n v="93"/>
    <n v="62"/>
    <n v="1067"/>
    <n v="1"/>
    <n v="4128.99"/>
    <n v="0.1"/>
    <n v="7"/>
    <n v="2213.3200000000002"/>
    <n v="3716.0909999999999"/>
    <n v="2213.3200000000002"/>
    <n v="1502.7709999999997"/>
    <n v="0.40439564047274401"/>
    <s v="No"/>
    <m/>
  </r>
  <r>
    <n v="94"/>
    <n v="62"/>
    <n v="1014"/>
    <n v="1"/>
    <n v="1024.3800000000001"/>
    <n v="0.3"/>
    <n v="1"/>
    <n v="780.26"/>
    <n v="717.06600000000003"/>
    <n v="780.26"/>
    <n v="-63.19399999999996"/>
    <n v="-8.8128568360513471E-2"/>
    <s v="No"/>
    <m/>
  </r>
  <r>
    <n v="95"/>
    <n v="63"/>
    <n v="1022"/>
    <n v="1"/>
    <n v="383.8"/>
    <n v="0.2"/>
    <n v="2"/>
    <n v="266.88"/>
    <n v="307.04000000000002"/>
    <n v="266.88"/>
    <n v="40.160000000000025"/>
    <n v="0.1307972902553414"/>
    <s v="Yes"/>
    <m/>
  </r>
  <r>
    <n v="96"/>
    <n v="63"/>
    <n v="1085"/>
    <n v="1"/>
    <n v="234.72"/>
    <n v="0.3"/>
    <n v="8"/>
    <n v="175.69"/>
    <n v="164.304"/>
    <n v="175.69"/>
    <n v="-11.385999999999996"/>
    <n v="-6.929837374622648E-2"/>
    <s v="No"/>
    <m/>
  </r>
  <r>
    <n v="97"/>
    <n v="64"/>
    <n v="1085"/>
    <n v="1"/>
    <n v="234.72"/>
    <n v="0.2"/>
    <n v="8"/>
    <n v="175.69"/>
    <n v="187.77600000000001"/>
    <n v="175.69"/>
    <n v="12.086000000000013"/>
    <n v="6.4363922972051874E-2"/>
    <s v="No"/>
    <m/>
  </r>
  <r>
    <n v="98"/>
    <n v="65"/>
    <n v="1044"/>
    <n v="1"/>
    <n v="1419.88"/>
    <n v="0"/>
    <n v="4"/>
    <n v="897.98"/>
    <n v="1419.88"/>
    <n v="897.98"/>
    <n v="521.90000000000009"/>
    <n v="0.36756627320618646"/>
    <s v="No"/>
    <m/>
  </r>
  <r>
    <n v="99"/>
    <n v="66"/>
    <n v="1037"/>
    <n v="1"/>
    <n v="1161.6300000000001"/>
    <n v="0"/>
    <n v="4"/>
    <n v="798.62"/>
    <n v="1161.6300000000001"/>
    <n v="798.62"/>
    <n v="363.0100000000001"/>
    <n v="0.31250053803706868"/>
    <s v="No"/>
    <m/>
  </r>
  <r>
    <n v="100"/>
    <n v="66"/>
    <n v="1069"/>
    <n v="1"/>
    <n v="545.38"/>
    <n v="0.1"/>
    <n v="7"/>
    <n v="312.64999999999998"/>
    <n v="490.84199999999998"/>
    <n v="312.64999999999998"/>
    <n v="178.19200000000001"/>
    <n v="0.36303331825719887"/>
    <s v="No"/>
    <m/>
  </r>
  <r>
    <n v="101"/>
    <n v="67"/>
    <n v="1067"/>
    <n v="1"/>
    <n v="4128.99"/>
    <n v="0.2"/>
    <n v="7"/>
    <n v="2213.3200000000002"/>
    <n v="3303.192"/>
    <n v="2213.3200000000002"/>
    <n v="1089.8719999999998"/>
    <n v="0.32994509553183704"/>
    <s v="No"/>
    <m/>
  </r>
  <r>
    <n v="102"/>
    <n v="67"/>
    <n v="1029"/>
    <n v="1"/>
    <n v="951.92"/>
    <n v="0"/>
    <n v="3"/>
    <n v="552.17999999999995"/>
    <n v="951.92"/>
    <n v="552.17999999999995"/>
    <n v="399.74"/>
    <n v="0.41993024623917979"/>
    <s v="No"/>
    <m/>
  </r>
  <r>
    <n v="103"/>
    <n v="68"/>
    <n v="1085"/>
    <n v="1"/>
    <n v="234.72"/>
    <n v="0"/>
    <n v="8"/>
    <n v="175.69"/>
    <n v="234.72"/>
    <n v="175.69"/>
    <n v="59.03"/>
    <n v="0.25149113837764148"/>
    <s v="No"/>
    <m/>
  </r>
  <r>
    <n v="104"/>
    <n v="69"/>
    <n v="1026"/>
    <n v="1"/>
    <n v="1413.81"/>
    <n v="0.1"/>
    <n v="3"/>
    <n v="1019.93"/>
    <n v="1272.4290000000001"/>
    <n v="1019.93"/>
    <n v="252.49900000000014"/>
    <n v="0.19843857692649267"/>
    <s v="No"/>
    <m/>
  </r>
  <r>
    <n v="105"/>
    <n v="69"/>
    <n v="1009"/>
    <n v="2"/>
    <n v="2129.15"/>
    <n v="0.3"/>
    <n v="1"/>
    <n v="1303.81"/>
    <n v="2980.81"/>
    <n v="2607.62"/>
    <n v="373.19000000000005"/>
    <n v="0.1251975134275583"/>
    <s v="No"/>
    <m/>
  </r>
  <r>
    <n v="106"/>
    <n v="70"/>
    <n v="1071"/>
    <n v="1"/>
    <n v="2036.4"/>
    <n v="0.2"/>
    <n v="7"/>
    <n v="1266.9100000000001"/>
    <n v="1629.1200000000001"/>
    <n v="1266.9100000000001"/>
    <n v="362.21000000000004"/>
    <n v="0.22233475741504616"/>
    <s v="No"/>
    <m/>
  </r>
  <r>
    <n v="107"/>
    <n v="71"/>
    <n v="1080"/>
    <n v="1"/>
    <n v="256.7"/>
    <n v="0.1"/>
    <n v="8"/>
    <n v="184.26"/>
    <n v="231.03"/>
    <n v="184.26"/>
    <n v="46.77000000000001"/>
    <n v="0.20244124139722119"/>
    <s v="No"/>
    <m/>
  </r>
  <r>
    <n v="108"/>
    <n v="71"/>
    <n v="1001"/>
    <n v="1"/>
    <n v="3826.19"/>
    <n v="0.15"/>
    <n v="1"/>
    <n v="3021.65"/>
    <n v="3252.2615000000001"/>
    <n v="3021.65"/>
    <n v="230.61149999999998"/>
    <n v="7.0908043526020273E-2"/>
    <s v="Yes"/>
    <m/>
  </r>
  <r>
    <n v="109"/>
    <n v="72"/>
    <n v="1040"/>
    <n v="1"/>
    <n v="419.14"/>
    <n v="0.1"/>
    <n v="4"/>
    <n v="297.2"/>
    <n v="377.226"/>
    <n v="297.2"/>
    <n v="80.02600000000001"/>
    <n v="0.21214338354196161"/>
    <s v="No"/>
    <m/>
  </r>
  <r>
    <n v="110"/>
    <n v="72"/>
    <n v="1026"/>
    <n v="1"/>
    <n v="1413.81"/>
    <n v="0"/>
    <n v="3"/>
    <n v="1019.93"/>
    <n v="1413.81"/>
    <n v="1019.93"/>
    <n v="393.88"/>
    <n v="0.27859471923384332"/>
    <s v="No"/>
    <m/>
  </r>
  <r>
    <n v="111"/>
    <n v="73"/>
    <n v="1068"/>
    <n v="1"/>
    <n v="550.08000000000004"/>
    <n v="0.2"/>
    <n v="7"/>
    <n v="351.29"/>
    <n v="440.06400000000008"/>
    <n v="351.29"/>
    <n v="88.774000000000058"/>
    <n v="0.20172974840023278"/>
    <s v="No"/>
    <m/>
  </r>
  <r>
    <n v="112"/>
    <n v="74"/>
    <n v="1041"/>
    <n v="1"/>
    <n v="767.68"/>
    <n v="0.1"/>
    <n v="4"/>
    <n v="540.32000000000005"/>
    <n v="690.91199999999992"/>
    <n v="540.32000000000005"/>
    <n v="150.59199999999987"/>
    <n v="0.21796118753184182"/>
    <s v="No"/>
    <m/>
  </r>
  <r>
    <n v="113"/>
    <n v="74"/>
    <n v="1077"/>
    <n v="2"/>
    <n v="470.49"/>
    <n v="0"/>
    <n v="8"/>
    <n v="296.57"/>
    <n v="940.98"/>
    <n v="593.14"/>
    <n v="347.84000000000003"/>
    <n v="0.3696571659333886"/>
    <s v="No"/>
    <m/>
  </r>
  <r>
    <n v="114"/>
    <n v="75"/>
    <n v="1041"/>
    <n v="1"/>
    <n v="767.68"/>
    <n v="0.3"/>
    <n v="4"/>
    <n v="540.32000000000005"/>
    <n v="537.37599999999998"/>
    <n v="540.32000000000005"/>
    <n v="-2.9440000000000737"/>
    <n v="-5.4784731733461744E-3"/>
    <s v="No"/>
    <m/>
  </r>
  <r>
    <n v="115"/>
    <n v="76"/>
    <n v="1001"/>
    <n v="1"/>
    <n v="3826.19"/>
    <n v="0"/>
    <n v="1"/>
    <n v="3021.65"/>
    <n v="3826.19"/>
    <n v="3021.65"/>
    <n v="804.54"/>
    <n v="0.21027183699711721"/>
    <s v="No"/>
    <m/>
  </r>
  <r>
    <n v="116"/>
    <n v="77"/>
    <n v="1066"/>
    <n v="1"/>
    <n v="1123.68"/>
    <n v="0.2"/>
    <n v="7"/>
    <n v="872.66"/>
    <n v="898.94400000000007"/>
    <n v="872.66"/>
    <n v="26.284000000000106"/>
    <n v="2.9238751245906424E-2"/>
    <s v="No"/>
    <m/>
  </r>
  <r>
    <n v="117"/>
    <n v="78"/>
    <n v="1009"/>
    <n v="1"/>
    <n v="2129.15"/>
    <n v="0"/>
    <n v="1"/>
    <n v="1303.81"/>
    <n v="2129.15"/>
    <n v="1303.81"/>
    <n v="825.34000000000015"/>
    <n v="0.38763825939929086"/>
    <s v="No"/>
    <m/>
  </r>
  <r>
    <n v="118"/>
    <n v="79"/>
    <n v="1056"/>
    <n v="1"/>
    <n v="1134.4000000000001"/>
    <n v="0.05"/>
    <n v="6"/>
    <n v="798.2"/>
    <n v="1077.68"/>
    <n v="798.2"/>
    <n v="279.48"/>
    <n v="0.25933486749313339"/>
    <s v="No"/>
    <m/>
  </r>
  <r>
    <n v="119"/>
    <n v="79"/>
    <n v="1010"/>
    <n v="2"/>
    <n v="4664.03"/>
    <n v="0.1"/>
    <n v="1"/>
    <n v="3718.66"/>
    <n v="8395.253999999999"/>
    <n v="7437.32"/>
    <n v="957.93399999999929"/>
    <n v="0.1141042307951611"/>
    <s v="No"/>
    <m/>
  </r>
  <r>
    <n v="120"/>
    <n v="79"/>
    <n v="1069"/>
    <n v="1"/>
    <n v="545.38"/>
    <n v="0"/>
    <n v="7"/>
    <n v="312.64999999999998"/>
    <n v="545.38"/>
    <n v="312.64999999999998"/>
    <n v="232.73000000000002"/>
    <n v="0.42672998643147902"/>
    <s v="No"/>
    <m/>
  </r>
  <r>
    <n v="121"/>
    <n v="80"/>
    <n v="1049"/>
    <n v="1"/>
    <n v="3970.29"/>
    <n v="0.05"/>
    <n v="5"/>
    <n v="2490.89"/>
    <n v="3771.7754999999997"/>
    <n v="2490.89"/>
    <n v="1280.8854999999999"/>
    <n v="0.339597491950409"/>
    <s v="No"/>
    <m/>
  </r>
  <r>
    <n v="122"/>
    <n v="81"/>
    <n v="1061"/>
    <n v="1"/>
    <n v="1128.8399999999999"/>
    <n v="0.15"/>
    <n v="6"/>
    <n v="705.26"/>
    <n v="959.5139999999999"/>
    <n v="705.26"/>
    <n v="254.25399999999991"/>
    <n v="0.26498206383648382"/>
    <s v="No"/>
    <m/>
  </r>
  <r>
    <n v="123"/>
    <n v="81"/>
    <n v="1085"/>
    <n v="2"/>
    <n v="234.72"/>
    <n v="0.15"/>
    <n v="8"/>
    <n v="175.69"/>
    <n v="399.024"/>
    <n v="351.38"/>
    <n v="47.644000000000005"/>
    <n v="0.11940133926781347"/>
    <s v="No"/>
    <m/>
  </r>
  <r>
    <n v="124"/>
    <n v="81"/>
    <n v="1056"/>
    <n v="2"/>
    <n v="1134.4000000000001"/>
    <n v="0.2"/>
    <n v="6"/>
    <n v="798.2"/>
    <n v="1815.0400000000002"/>
    <n v="1596.4"/>
    <n v="218.6400000000001"/>
    <n v="0.12046015514809595"/>
    <s v="No"/>
    <m/>
  </r>
  <r>
    <n v="125"/>
    <n v="82"/>
    <n v="1009"/>
    <n v="1"/>
    <n v="2129.15"/>
    <n v="0"/>
    <n v="1"/>
    <n v="1303.81"/>
    <n v="2129.15"/>
    <n v="1303.81"/>
    <n v="825.34000000000015"/>
    <n v="0.38763825939929086"/>
    <s v="No"/>
    <m/>
  </r>
  <r>
    <n v="126"/>
    <n v="82"/>
    <n v="1001"/>
    <n v="1"/>
    <n v="3826.19"/>
    <n v="0"/>
    <n v="1"/>
    <n v="3021.65"/>
    <n v="3826.19"/>
    <n v="3021.65"/>
    <n v="804.54"/>
    <n v="0.21027183699711721"/>
    <s v="No"/>
    <m/>
  </r>
  <r>
    <n v="127"/>
    <n v="82"/>
    <n v="1008"/>
    <n v="1"/>
    <n v="4916.16"/>
    <n v="0.2"/>
    <n v="1"/>
    <n v="3064.53"/>
    <n v="3932.9279999999999"/>
    <n v="3064.53"/>
    <n v="868.39799999999968"/>
    <n v="0.22080190636594407"/>
    <s v="No"/>
    <m/>
  </r>
  <r>
    <n v="128"/>
    <n v="82"/>
    <n v="1061"/>
    <n v="1"/>
    <n v="1128.8399999999999"/>
    <n v="0.15"/>
    <n v="6"/>
    <n v="705.26"/>
    <n v="959.5139999999999"/>
    <n v="705.26"/>
    <n v="254.25399999999991"/>
    <n v="0.26498206383648382"/>
    <s v="No"/>
    <m/>
  </r>
  <r>
    <n v="129"/>
    <n v="83"/>
    <n v="1052"/>
    <n v="1"/>
    <n v="2801.53"/>
    <n v="0.25"/>
    <n v="5"/>
    <n v="1752.02"/>
    <n v="2101.1475"/>
    <n v="1752.02"/>
    <n v="349.12750000000005"/>
    <n v="0.1661603956885464"/>
    <s v="No"/>
    <m/>
  </r>
  <r>
    <n v="130"/>
    <n v="83"/>
    <n v="1085"/>
    <n v="1"/>
    <n v="234.72"/>
    <n v="0.1"/>
    <n v="8"/>
    <n v="175.69"/>
    <n v="211.24799999999999"/>
    <n v="175.69"/>
    <n v="35.557999999999993"/>
    <n v="0.16832348708626824"/>
    <s v="No"/>
    <m/>
  </r>
  <r>
    <n v="131"/>
    <n v="84"/>
    <n v="1044"/>
    <n v="1"/>
    <n v="1419.88"/>
    <n v="0"/>
    <n v="4"/>
    <n v="897.98"/>
    <n v="1419.88"/>
    <n v="897.98"/>
    <n v="521.90000000000009"/>
    <n v="0.36756627320618646"/>
    <s v="No"/>
    <m/>
  </r>
  <r>
    <n v="132"/>
    <n v="85"/>
    <n v="1061"/>
    <n v="2"/>
    <n v="1128.8399999999999"/>
    <n v="0.15"/>
    <n v="6"/>
    <n v="705.26"/>
    <n v="1919.0279999999998"/>
    <n v="1410.52"/>
    <n v="508.50799999999981"/>
    <n v="0.26498206383648382"/>
    <s v="No"/>
    <m/>
  </r>
  <r>
    <n v="133"/>
    <n v="86"/>
    <n v="1084"/>
    <n v="1"/>
    <n v="317.63"/>
    <n v="0.25"/>
    <n v="8"/>
    <n v="188.52"/>
    <n v="238.2225"/>
    <n v="188.52"/>
    <n v="49.702499999999986"/>
    <n v="0.208638982463873"/>
    <s v="No"/>
    <m/>
  </r>
  <r>
    <n v="134"/>
    <n v="87"/>
    <n v="1064"/>
    <n v="3"/>
    <n v="177.92"/>
    <n v="0.1"/>
    <n v="6"/>
    <n v="95.97"/>
    <n v="480.38400000000001"/>
    <n v="287.90999999999997"/>
    <n v="192.47400000000005"/>
    <n v="0.40066696642685862"/>
    <s v="No"/>
    <m/>
  </r>
  <r>
    <n v="135"/>
    <n v="88"/>
    <n v="1066"/>
    <n v="1"/>
    <n v="1123.68"/>
    <n v="0.15"/>
    <n v="7"/>
    <n v="872.66"/>
    <n v="955.12800000000004"/>
    <n v="872.66"/>
    <n v="82.468000000000075"/>
    <n v="8.6342354113794248E-2"/>
    <s v="No"/>
    <m/>
  </r>
  <r>
    <n v="136"/>
    <n v="88"/>
    <n v="1073"/>
    <n v="1"/>
    <n v="1588.01"/>
    <n v="0.1"/>
    <n v="7"/>
    <n v="1144.3699999999999"/>
    <n v="1429.2090000000001"/>
    <n v="1144.3699999999999"/>
    <n v="284.83900000000017"/>
    <n v="0.1992983531449915"/>
    <s v="No"/>
    <m/>
  </r>
  <r>
    <n v="137"/>
    <n v="89"/>
    <n v="1053"/>
    <n v="1"/>
    <n v="1295.03"/>
    <n v="0.15"/>
    <n v="5"/>
    <n v="777.04"/>
    <n v="1100.7755"/>
    <n v="777.04"/>
    <n v="323.7355"/>
    <n v="0.29409766114889002"/>
    <s v="No"/>
    <m/>
  </r>
  <r>
    <n v="138"/>
    <n v="90"/>
    <n v="1040"/>
    <n v="1"/>
    <n v="419.14"/>
    <n v="0.05"/>
    <n v="4"/>
    <n v="297.2"/>
    <n v="398.18299999999999"/>
    <n v="297.2"/>
    <n v="100.983"/>
    <n v="0.25360952125027941"/>
    <s v="No"/>
    <m/>
  </r>
  <r>
    <n v="139"/>
    <n v="91"/>
    <n v="1069"/>
    <n v="1"/>
    <n v="545.38"/>
    <n v="0"/>
    <n v="7"/>
    <n v="312.64999999999998"/>
    <n v="545.38"/>
    <n v="312.64999999999998"/>
    <n v="232.73000000000002"/>
    <n v="0.42672998643147902"/>
    <s v="No"/>
    <m/>
  </r>
  <r>
    <n v="140"/>
    <n v="91"/>
    <n v="1064"/>
    <n v="1"/>
    <n v="177.92"/>
    <n v="0"/>
    <n v="6"/>
    <n v="95.97"/>
    <n v="177.92"/>
    <n v="95.97"/>
    <n v="81.949999999999989"/>
    <n v="0.46060026978417262"/>
    <s v="No"/>
    <m/>
  </r>
  <r>
    <n v="141"/>
    <n v="92"/>
    <n v="1052"/>
    <n v="1"/>
    <n v="2801.53"/>
    <n v="0"/>
    <n v="5"/>
    <n v="1752.02"/>
    <n v="2801.53"/>
    <n v="1752.02"/>
    <n v="1049.5100000000002"/>
    <n v="0.37462029676640984"/>
    <s v="No"/>
    <m/>
  </r>
  <r>
    <n v="142"/>
    <n v="93"/>
    <n v="1056"/>
    <n v="1"/>
    <n v="1134.4000000000001"/>
    <n v="0"/>
    <n v="6"/>
    <n v="798.2"/>
    <n v="1134.4000000000001"/>
    <n v="798.2"/>
    <n v="336.20000000000005"/>
    <n v="0.29636812411847674"/>
    <s v="No"/>
    <m/>
  </r>
  <r>
    <n v="143"/>
    <n v="94"/>
    <n v="1017"/>
    <n v="2"/>
    <n v="978.37"/>
    <n v="0.05"/>
    <n v="2"/>
    <n v="519.71"/>
    <n v="1858.903"/>
    <n v="1039.42"/>
    <n v="819.48299999999995"/>
    <n v="0.44084226019324296"/>
    <s v="Yes"/>
    <m/>
  </r>
  <r>
    <n v="144"/>
    <n v="94"/>
    <n v="1038"/>
    <n v="1"/>
    <n v="930.61"/>
    <n v="0.05"/>
    <n v="4"/>
    <n v="617.46"/>
    <n v="884.07949999999994"/>
    <n v="617.46"/>
    <n v="266.6194999999999"/>
    <n v="0.30157864762162218"/>
    <s v="No"/>
    <m/>
  </r>
  <r>
    <n v="145"/>
    <n v="95"/>
    <n v="1044"/>
    <n v="1"/>
    <n v="1419.88"/>
    <n v="0"/>
    <n v="4"/>
    <n v="897.98"/>
    <n v="1419.88"/>
    <n v="897.98"/>
    <n v="521.90000000000009"/>
    <n v="0.36756627320618646"/>
    <s v="No"/>
    <m/>
  </r>
  <r>
    <n v="146"/>
    <n v="95"/>
    <n v="1056"/>
    <n v="1"/>
    <n v="1134.4000000000001"/>
    <n v="0.2"/>
    <n v="6"/>
    <n v="798.2"/>
    <n v="907.5200000000001"/>
    <n v="798.2"/>
    <n v="109.32000000000005"/>
    <n v="0.12046015514809595"/>
    <s v="No"/>
    <m/>
  </r>
  <r>
    <n v="147"/>
    <n v="96"/>
    <n v="1072"/>
    <n v="1"/>
    <n v="1404.39"/>
    <n v="0.3"/>
    <n v="7"/>
    <n v="772.88"/>
    <n v="983.07299999999998"/>
    <n v="772.88"/>
    <n v="210.19299999999998"/>
    <n v="0.21381219909406524"/>
    <s v="No"/>
    <m/>
  </r>
  <r>
    <n v="148"/>
    <n v="97"/>
    <n v="1080"/>
    <n v="1"/>
    <n v="256.7"/>
    <n v="0"/>
    <n v="8"/>
    <n v="184.26"/>
    <n v="256.7"/>
    <n v="184.26"/>
    <n v="72.44"/>
    <n v="0.28219711725749902"/>
    <s v="No"/>
    <m/>
  </r>
  <r>
    <n v="149"/>
    <n v="98"/>
    <n v="1053"/>
    <n v="1"/>
    <n v="1295.03"/>
    <n v="0.1"/>
    <n v="5"/>
    <n v="777.04"/>
    <n v="1165.527"/>
    <n v="777.04"/>
    <n v="388.48700000000008"/>
    <n v="0.33331445775172952"/>
    <s v="No"/>
    <m/>
  </r>
  <r>
    <n v="150"/>
    <n v="99"/>
    <n v="1085"/>
    <n v="1"/>
    <n v="234.72"/>
    <n v="0.1"/>
    <n v="8"/>
    <n v="175.69"/>
    <n v="211.24799999999999"/>
    <n v="175.69"/>
    <n v="35.557999999999993"/>
    <n v="0.16832348708626824"/>
    <s v="No"/>
    <m/>
  </r>
  <r>
    <n v="151"/>
    <n v="100"/>
    <n v="1028"/>
    <n v="1"/>
    <n v="2753.45"/>
    <n v="0"/>
    <n v="3"/>
    <n v="1672.88"/>
    <n v="2753.45"/>
    <n v="1672.88"/>
    <n v="1080.5699999999997"/>
    <n v="0.39244220886524173"/>
    <s v="No"/>
    <m/>
  </r>
  <r>
    <n v="152"/>
    <n v="101"/>
    <n v="1061"/>
    <n v="1"/>
    <n v="1128.8399999999999"/>
    <n v="0"/>
    <n v="6"/>
    <n v="705.26"/>
    <n v="1128.8399999999999"/>
    <n v="705.26"/>
    <n v="423.57999999999993"/>
    <n v="0.37523475426101127"/>
    <s v="No"/>
    <m/>
  </r>
  <r>
    <n v="153"/>
    <n v="101"/>
    <n v="1033"/>
    <n v="1"/>
    <n v="3738.1"/>
    <n v="0.15"/>
    <n v="3"/>
    <n v="2130.6999999999998"/>
    <n v="3177.3849999999998"/>
    <n v="2130.6999999999998"/>
    <n v="1046.6849999999999"/>
    <n v="0.32941711501753801"/>
    <s v="No"/>
    <m/>
  </r>
  <r>
    <n v="154"/>
    <n v="102"/>
    <n v="1001"/>
    <n v="2"/>
    <n v="3826.19"/>
    <n v="0.25"/>
    <n v="1"/>
    <n v="3021.65"/>
    <n v="5739.2849999999999"/>
    <n v="6043.3"/>
    <n v="-304.01500000000033"/>
    <n v="-5.2970884003843741E-2"/>
    <s v="No"/>
    <m/>
  </r>
  <r>
    <n v="155"/>
    <n v="103"/>
    <n v="1019"/>
    <n v="1"/>
    <n v="1255.73"/>
    <n v="0.1"/>
    <n v="2"/>
    <n v="760.11"/>
    <n v="1130.1570000000002"/>
    <n v="760.11"/>
    <n v="370.04700000000014"/>
    <n v="0.32742972878989385"/>
    <s v="No"/>
    <m/>
  </r>
  <r>
    <n v="156"/>
    <n v="104"/>
    <n v="1001"/>
    <n v="2"/>
    <n v="3826.19"/>
    <n v="0.3"/>
    <n v="1"/>
    <n v="3021.65"/>
    <n v="5356.6660000000002"/>
    <n v="6043.3"/>
    <n v="-686.63400000000001"/>
    <n v="-0.12818309000411823"/>
    <s v="No"/>
    <m/>
  </r>
  <r>
    <n v="157"/>
    <n v="105"/>
    <n v="1062"/>
    <n v="1"/>
    <n v="1145.77"/>
    <n v="0.3"/>
    <n v="6"/>
    <n v="718.47"/>
    <n v="802.03899999999999"/>
    <n v="718.47"/>
    <n v="83.56899999999996"/>
    <n v="0.10419568125739516"/>
    <s v="No"/>
    <m/>
  </r>
  <r>
    <n v="158"/>
    <n v="106"/>
    <n v="1051"/>
    <n v="1"/>
    <n v="304.13"/>
    <n v="0.1"/>
    <n v="5"/>
    <n v="176.98"/>
    <n v="273.71699999999998"/>
    <n v="176.98"/>
    <n v="96.736999999999995"/>
    <n v="0.35341977297719906"/>
    <s v="No"/>
    <m/>
  </r>
  <r>
    <n v="159"/>
    <n v="107"/>
    <n v="1040"/>
    <n v="1"/>
    <n v="419.14"/>
    <n v="0"/>
    <n v="4"/>
    <n v="297.2"/>
    <n v="419.14"/>
    <n v="297.2"/>
    <n v="121.94"/>
    <n v="0.29092904518776541"/>
    <s v="No"/>
    <m/>
  </r>
  <r>
    <n v="160"/>
    <n v="107"/>
    <n v="1043"/>
    <n v="1"/>
    <n v="567.48"/>
    <n v="0.25"/>
    <n v="4"/>
    <n v="407.51"/>
    <n v="425.61"/>
    <n v="407.51"/>
    <n v="18.100000000000023"/>
    <n v="4.2527196259486436E-2"/>
    <s v="No"/>
    <m/>
  </r>
  <r>
    <n v="161"/>
    <n v="107"/>
    <n v="1063"/>
    <n v="2"/>
    <n v="117.54"/>
    <n v="0.3"/>
    <n v="6"/>
    <n v="80.47"/>
    <n v="164.55600000000001"/>
    <n v="160.94"/>
    <n v="3.6160000000000139"/>
    <n v="2.1974282311188979E-2"/>
    <s v="No"/>
    <m/>
  </r>
  <r>
    <n v="162"/>
    <n v="108"/>
    <n v="1011"/>
    <n v="2"/>
    <n v="6310.6"/>
    <n v="0"/>
    <n v="1"/>
    <n v="3703.86"/>
    <n v="12621.2"/>
    <n v="7407.72"/>
    <n v="5213.4800000000005"/>
    <n v="0.41307324184705102"/>
    <s v="No"/>
    <m/>
  </r>
  <r>
    <n v="163"/>
    <n v="108"/>
    <n v="1028"/>
    <n v="2"/>
    <n v="2753.45"/>
    <n v="0.2"/>
    <n v="3"/>
    <n v="1672.88"/>
    <n v="4405.5199999999995"/>
    <n v="3345.76"/>
    <n v="1059.7599999999993"/>
    <n v="0.2405527610815521"/>
    <s v="No"/>
    <m/>
  </r>
  <r>
    <n v="164"/>
    <n v="109"/>
    <n v="1066"/>
    <n v="1"/>
    <n v="1123.68"/>
    <n v="0.25"/>
    <n v="7"/>
    <n v="872.66"/>
    <n v="842.76"/>
    <n v="872.66"/>
    <n v="-29.899999999999977"/>
    <n v="-3.5478665337699909E-2"/>
    <s v="No"/>
    <m/>
  </r>
  <r>
    <n v="165"/>
    <n v="110"/>
    <n v="1056"/>
    <n v="1"/>
    <n v="1134.4000000000001"/>
    <n v="0.15"/>
    <n v="6"/>
    <n v="798.2"/>
    <n v="964.24"/>
    <n v="798.2"/>
    <n v="166.03999999999996"/>
    <n v="0.17219779308056082"/>
    <s v="No"/>
    <m/>
  </r>
  <r>
    <n v="166"/>
    <n v="110"/>
    <n v="1057"/>
    <n v="2"/>
    <n v="670.06"/>
    <n v="0.15"/>
    <n v="6"/>
    <n v="490.48"/>
    <n v="1139.1019999999999"/>
    <n v="980.96"/>
    <n v="158.14199999999983"/>
    <n v="0.13883041202631533"/>
    <s v="No"/>
    <m/>
  </r>
  <r>
    <n v="167"/>
    <n v="111"/>
    <n v="1006"/>
    <n v="1"/>
    <n v="2046.37"/>
    <n v="0.15"/>
    <n v="1"/>
    <n v="1296.42"/>
    <n v="1739.4144999999999"/>
    <n v="1296.42"/>
    <n v="442.99449999999979"/>
    <n v="0.25468023866651673"/>
    <s v="No"/>
    <m/>
  </r>
  <r>
    <n v="168"/>
    <n v="112"/>
    <n v="1032"/>
    <n v="1"/>
    <n v="2472.7199999999998"/>
    <n v="0.15"/>
    <n v="3"/>
    <n v="1458.83"/>
    <n v="2101.8119999999999"/>
    <n v="1458.83"/>
    <n v="642.98199999999997"/>
    <n v="0.30591794128114219"/>
    <s v="No"/>
    <m/>
  </r>
  <r>
    <n v="169"/>
    <n v="113"/>
    <n v="1072"/>
    <n v="1"/>
    <n v="1404.39"/>
    <n v="0"/>
    <n v="7"/>
    <n v="772.88"/>
    <n v="1404.39"/>
    <n v="772.88"/>
    <n v="631.5100000000001"/>
    <n v="0.44966853936584572"/>
    <s v="No"/>
    <m/>
  </r>
  <r>
    <n v="170"/>
    <n v="113"/>
    <n v="1067"/>
    <n v="1"/>
    <n v="4128.99"/>
    <n v="0.2"/>
    <n v="7"/>
    <n v="2213.3200000000002"/>
    <n v="3303.192"/>
    <n v="2213.3200000000002"/>
    <n v="1089.8719999999998"/>
    <n v="0.32994509553183704"/>
    <s v="No"/>
    <m/>
  </r>
  <r>
    <n v="171"/>
    <n v="114"/>
    <n v="1061"/>
    <n v="1"/>
    <n v="1128.8399999999999"/>
    <n v="0.15"/>
    <n v="6"/>
    <n v="705.26"/>
    <n v="959.5139999999999"/>
    <n v="705.26"/>
    <n v="254.25399999999991"/>
    <n v="0.26498206383648382"/>
    <s v="No"/>
    <m/>
  </r>
  <r>
    <n v="172"/>
    <n v="115"/>
    <n v="1056"/>
    <n v="1"/>
    <n v="1134.4000000000001"/>
    <n v="0"/>
    <n v="6"/>
    <n v="798.2"/>
    <n v="1134.4000000000001"/>
    <n v="798.2"/>
    <n v="336.20000000000005"/>
    <n v="0.29636812411847674"/>
    <s v="No"/>
    <m/>
  </r>
  <r>
    <n v="173"/>
    <n v="116"/>
    <n v="1041"/>
    <n v="1"/>
    <n v="767.68"/>
    <n v="0.05"/>
    <n v="4"/>
    <n v="540.32000000000005"/>
    <n v="729.29599999999994"/>
    <n v="540.32000000000005"/>
    <n v="188.97599999999989"/>
    <n v="0.25912112503016593"/>
    <s v="No"/>
    <m/>
  </r>
  <r>
    <n v="174"/>
    <n v="117"/>
    <n v="1040"/>
    <n v="1"/>
    <n v="419.14"/>
    <n v="0"/>
    <n v="4"/>
    <n v="297.2"/>
    <n v="419.14"/>
    <n v="297.2"/>
    <n v="121.94"/>
    <n v="0.29092904518776541"/>
    <s v="Yes"/>
    <m/>
  </r>
  <r>
    <n v="175"/>
    <n v="117"/>
    <n v="1064"/>
    <n v="1"/>
    <n v="177.92"/>
    <n v="0.05"/>
    <n v="6"/>
    <n v="95.97"/>
    <n v="169.02399999999997"/>
    <n v="95.97"/>
    <n v="73.053999999999974"/>
    <n v="0.43221081029912906"/>
    <s v="No"/>
    <m/>
  </r>
  <r>
    <n v="176"/>
    <n v="118"/>
    <n v="1072"/>
    <n v="1"/>
    <n v="1404.39"/>
    <n v="0.2"/>
    <n v="7"/>
    <n v="772.88"/>
    <n v="1123.5120000000002"/>
    <n v="772.88"/>
    <n v="350.63200000000018"/>
    <n v="0.31208567420730721"/>
    <s v="No"/>
    <m/>
  </r>
  <r>
    <n v="177"/>
    <n v="119"/>
    <n v="1080"/>
    <n v="1"/>
    <n v="256.7"/>
    <n v="0"/>
    <n v="8"/>
    <n v="184.26"/>
    <n v="256.7"/>
    <n v="184.26"/>
    <n v="72.44"/>
    <n v="0.28219711725749902"/>
    <s v="No"/>
    <m/>
  </r>
  <r>
    <n v="178"/>
    <n v="120"/>
    <n v="1052"/>
    <n v="1"/>
    <n v="2801.53"/>
    <n v="0"/>
    <n v="5"/>
    <n v="1752.02"/>
    <n v="2801.53"/>
    <n v="1752.02"/>
    <n v="1049.5100000000002"/>
    <n v="0.37462029676640984"/>
    <s v="No"/>
    <m/>
  </r>
  <r>
    <n v="179"/>
    <n v="121"/>
    <n v="1085"/>
    <n v="1"/>
    <n v="234.72"/>
    <n v="0.1"/>
    <n v="8"/>
    <n v="175.69"/>
    <n v="211.24799999999999"/>
    <n v="175.69"/>
    <n v="35.557999999999993"/>
    <n v="0.16832348708626824"/>
    <s v="No"/>
    <m/>
  </r>
  <r>
    <n v="180"/>
    <n v="121"/>
    <n v="1038"/>
    <n v="1"/>
    <n v="930.61"/>
    <n v="0.3"/>
    <n v="4"/>
    <n v="617.46"/>
    <n v="651.42700000000002"/>
    <n v="617.46"/>
    <n v="33.966999999999985"/>
    <n v="5.2142450343630187E-2"/>
    <s v="No"/>
    <m/>
  </r>
  <r>
    <n v="181"/>
    <n v="122"/>
    <n v="1050"/>
    <n v="1"/>
    <n v="4400.7700000000004"/>
    <n v="0"/>
    <n v="5"/>
    <n v="2432.0300000000002"/>
    <n v="4400.7700000000004"/>
    <n v="2432.0300000000002"/>
    <n v="1968.7400000000002"/>
    <n v="0.44736262063229842"/>
    <s v="No"/>
    <m/>
  </r>
  <r>
    <n v="182"/>
    <n v="123"/>
    <n v="1084"/>
    <n v="1"/>
    <n v="317.63"/>
    <n v="0"/>
    <n v="8"/>
    <n v="188.52"/>
    <n v="317.63"/>
    <n v="188.52"/>
    <n v="129.10999999999999"/>
    <n v="0.40647923684790477"/>
    <s v="No"/>
    <m/>
  </r>
  <r>
    <n v="183"/>
    <n v="123"/>
    <n v="1038"/>
    <n v="1"/>
    <n v="930.61"/>
    <n v="0"/>
    <n v="4"/>
    <n v="617.46"/>
    <n v="930.61"/>
    <n v="617.46"/>
    <n v="313.14999999999998"/>
    <n v="0.33649971524054112"/>
    <s v="No"/>
    <m/>
  </r>
  <r>
    <n v="184"/>
    <n v="124"/>
    <n v="1067"/>
    <n v="2"/>
    <n v="4128.99"/>
    <n v="0.3"/>
    <n v="7"/>
    <n v="2213.3200000000002"/>
    <n v="5780.5859999999993"/>
    <n v="4426.6400000000003"/>
    <n v="1353.945999999999"/>
    <n v="0.23422296632209938"/>
    <s v="Yes"/>
    <m/>
  </r>
  <r>
    <n v="185"/>
    <n v="124"/>
    <n v="1056"/>
    <n v="1"/>
    <n v="1134.4000000000001"/>
    <n v="0"/>
    <n v="6"/>
    <n v="798.2"/>
    <n v="1134.4000000000001"/>
    <n v="798.2"/>
    <n v="336.20000000000005"/>
    <n v="0.29636812411847674"/>
    <s v="No"/>
    <m/>
  </r>
  <r>
    <n v="186"/>
    <n v="125"/>
    <n v="1023"/>
    <n v="2"/>
    <n v="203.79"/>
    <n v="0.25"/>
    <n v="2"/>
    <n v="145.43"/>
    <n v="305.685"/>
    <n v="290.86"/>
    <n v="14.824999999999989"/>
    <n v="4.8497636455828677E-2"/>
    <s v="No"/>
    <m/>
  </r>
  <r>
    <n v="187"/>
    <n v="125"/>
    <n v="1044"/>
    <n v="1"/>
    <n v="1419.88"/>
    <n v="0"/>
    <n v="4"/>
    <n v="897.98"/>
    <n v="1419.88"/>
    <n v="897.98"/>
    <n v="521.90000000000009"/>
    <n v="0.36756627320618646"/>
    <s v="No"/>
    <m/>
  </r>
  <r>
    <n v="188"/>
    <n v="126"/>
    <n v="1052"/>
    <n v="1"/>
    <n v="2801.53"/>
    <n v="0.1"/>
    <n v="5"/>
    <n v="1752.02"/>
    <n v="2521.3770000000004"/>
    <n v="1752.02"/>
    <n v="769.35700000000043"/>
    <n v="0.30513366307378875"/>
    <s v="No"/>
    <m/>
  </r>
  <r>
    <n v="189"/>
    <n v="127"/>
    <n v="1049"/>
    <n v="1"/>
    <n v="3970.29"/>
    <n v="0.3"/>
    <n v="5"/>
    <n v="2490.89"/>
    <n v="2779.203"/>
    <n v="2490.89"/>
    <n v="288.3130000000001"/>
    <n v="0.10373945336126944"/>
    <s v="No"/>
    <m/>
  </r>
  <r>
    <n v="190"/>
    <n v="128"/>
    <n v="1067"/>
    <n v="1"/>
    <n v="4128.99"/>
    <n v="0"/>
    <n v="7"/>
    <n v="2213.3200000000002"/>
    <n v="4128.99"/>
    <n v="2213.3200000000002"/>
    <n v="1915.6699999999996"/>
    <n v="0.4639560764254696"/>
    <s v="No"/>
    <m/>
  </r>
  <r>
    <n v="191"/>
    <n v="128"/>
    <n v="1085"/>
    <n v="1"/>
    <n v="234.72"/>
    <n v="0"/>
    <n v="8"/>
    <n v="175.69"/>
    <n v="234.72"/>
    <n v="175.69"/>
    <n v="59.03"/>
    <n v="0.25149113837764148"/>
    <s v="No"/>
    <m/>
  </r>
  <r>
    <n v="192"/>
    <n v="129"/>
    <n v="1061"/>
    <n v="1"/>
    <n v="1128.8399999999999"/>
    <n v="0.05"/>
    <n v="6"/>
    <n v="705.26"/>
    <n v="1072.3979999999999"/>
    <n v="705.26"/>
    <n v="367.13799999999992"/>
    <n v="0.34235237290632764"/>
    <s v="No"/>
    <m/>
  </r>
  <r>
    <n v="193"/>
    <n v="130"/>
    <n v="1001"/>
    <n v="1"/>
    <n v="3826.19"/>
    <n v="0.3"/>
    <n v="1"/>
    <n v="3021.65"/>
    <n v="2678.3330000000001"/>
    <n v="3021.65"/>
    <n v="-343.31700000000001"/>
    <n v="-0.12818309000411823"/>
    <s v="No"/>
    <m/>
  </r>
  <r>
    <n v="194"/>
    <n v="130"/>
    <n v="1037"/>
    <n v="1"/>
    <n v="1161.6300000000001"/>
    <n v="0.15"/>
    <n v="4"/>
    <n v="798.62"/>
    <n v="987.38550000000009"/>
    <n v="798.62"/>
    <n v="188.76550000000009"/>
    <n v="0.19117710357302195"/>
    <s v="No"/>
    <m/>
  </r>
  <r>
    <n v="195"/>
    <n v="131"/>
    <n v="1012"/>
    <n v="2"/>
    <n v="2425.1999999999998"/>
    <n v="0"/>
    <n v="1"/>
    <n v="1795.03"/>
    <n v="4850.3999999999996"/>
    <n v="3590.06"/>
    <n v="1260.3399999999997"/>
    <n v="0.25984248721754905"/>
    <s v="No"/>
    <m/>
  </r>
  <r>
    <n v="196"/>
    <n v="131"/>
    <n v="1067"/>
    <n v="2"/>
    <n v="4128.99"/>
    <n v="0.1"/>
    <n v="7"/>
    <n v="2213.3200000000002"/>
    <n v="7432.1819999999998"/>
    <n v="4426.6400000000003"/>
    <n v="3005.5419999999995"/>
    <n v="0.40439564047274401"/>
    <s v="No"/>
    <m/>
  </r>
  <r>
    <n v="197"/>
    <n v="132"/>
    <n v="1056"/>
    <n v="1"/>
    <n v="1134.4000000000001"/>
    <n v="0.1"/>
    <n v="6"/>
    <n v="798.2"/>
    <n v="1020.9600000000002"/>
    <n v="798.2"/>
    <n v="222.7600000000001"/>
    <n v="0.21818680457608533"/>
    <s v="No"/>
    <m/>
  </r>
  <r>
    <n v="198"/>
    <n v="133"/>
    <n v="1031"/>
    <n v="1"/>
    <n v="4123.9799999999996"/>
    <n v="0.3"/>
    <n v="3"/>
    <n v="2475.38"/>
    <n v="2886.7859999999996"/>
    <n v="2475.38"/>
    <n v="411.40599999999949"/>
    <n v="0.14251350810208985"/>
    <s v="No"/>
    <m/>
  </r>
  <r>
    <n v="199"/>
    <n v="134"/>
    <n v="1043"/>
    <n v="1"/>
    <n v="567.48"/>
    <n v="0.1"/>
    <n v="4"/>
    <n v="407.51"/>
    <n v="510.73200000000003"/>
    <n v="407.51"/>
    <n v="103.22200000000004"/>
    <n v="0.20210599688290537"/>
    <s v="No"/>
    <m/>
  </r>
  <r>
    <n v="200"/>
    <n v="134"/>
    <n v="1069"/>
    <n v="1"/>
    <n v="545.38"/>
    <n v="0.2"/>
    <n v="7"/>
    <n v="312.64999999999998"/>
    <n v="436.30400000000003"/>
    <n v="312.64999999999998"/>
    <n v="123.65400000000005"/>
    <n v="0.28341248303934879"/>
    <s v="No"/>
    <m/>
  </r>
  <r>
    <n v="201"/>
    <n v="135"/>
    <n v="1080"/>
    <n v="1"/>
    <n v="256.7"/>
    <n v="0"/>
    <n v="8"/>
    <n v="184.26"/>
    <n v="256.7"/>
    <n v="184.26"/>
    <n v="72.44"/>
    <n v="0.28219711725749902"/>
    <s v="No"/>
    <m/>
  </r>
  <r>
    <n v="202"/>
    <n v="136"/>
    <n v="1076"/>
    <n v="1"/>
    <n v="999.07"/>
    <n v="0"/>
    <n v="8"/>
    <n v="597.38"/>
    <n v="999.07"/>
    <n v="597.38"/>
    <n v="401.69000000000005"/>
    <n v="0.40206391944508396"/>
    <s v="No"/>
    <m/>
  </r>
  <r>
    <n v="203"/>
    <n v="136"/>
    <n v="1067"/>
    <n v="1"/>
    <n v="4128.99"/>
    <n v="0.2"/>
    <n v="7"/>
    <n v="2213.3200000000002"/>
    <n v="3303.192"/>
    <n v="2213.3200000000002"/>
    <n v="1089.8719999999998"/>
    <n v="0.32994509553183704"/>
    <s v="No"/>
    <m/>
  </r>
  <r>
    <n v="204"/>
    <n v="137"/>
    <n v="1061"/>
    <n v="1"/>
    <n v="1128.8399999999999"/>
    <n v="0.2"/>
    <n v="6"/>
    <n v="705.26"/>
    <n v="903.072"/>
    <n v="705.26"/>
    <n v="197.81200000000001"/>
    <n v="0.21904344282626415"/>
    <s v="No"/>
    <m/>
  </r>
  <r>
    <n v="205"/>
    <n v="138"/>
    <n v="1054"/>
    <n v="1"/>
    <n v="631.66"/>
    <n v="0.2"/>
    <n v="5"/>
    <n v="412.15"/>
    <n v="505.32799999999997"/>
    <n v="412.15"/>
    <n v="93.177999999999997"/>
    <n v="0.18439112813855554"/>
    <s v="No"/>
    <m/>
  </r>
  <r>
    <n v="206"/>
    <n v="138"/>
    <n v="1068"/>
    <n v="1"/>
    <n v="550.08000000000004"/>
    <n v="0.2"/>
    <n v="7"/>
    <n v="351.29"/>
    <n v="440.06400000000008"/>
    <n v="351.29"/>
    <n v="88.774000000000058"/>
    <n v="0.20172974840023278"/>
    <s v="No"/>
    <m/>
  </r>
  <r>
    <n v="207"/>
    <n v="139"/>
    <n v="1072"/>
    <n v="1"/>
    <n v="1404.39"/>
    <n v="0.1"/>
    <n v="7"/>
    <n v="772.88"/>
    <n v="1263.951"/>
    <n v="772.88"/>
    <n v="491.07100000000003"/>
    <n v="0.38852059929538407"/>
    <s v="No"/>
    <m/>
  </r>
  <r>
    <n v="208"/>
    <n v="140"/>
    <n v="1039"/>
    <n v="1"/>
    <n v="1284.94"/>
    <n v="0"/>
    <n v="4"/>
    <n v="829.93"/>
    <n v="1284.94"/>
    <n v="829.93"/>
    <n v="455.0100000000001"/>
    <n v="0.35410991952931659"/>
    <s v="No"/>
    <m/>
  </r>
  <r>
    <n v="209"/>
    <n v="141"/>
    <n v="1067"/>
    <n v="1"/>
    <n v="4128.99"/>
    <n v="0"/>
    <n v="7"/>
    <n v="2213.3200000000002"/>
    <n v="4128.99"/>
    <n v="2213.3200000000002"/>
    <n v="1915.6699999999996"/>
    <n v="0.4639560764254696"/>
    <s v="No"/>
    <m/>
  </r>
  <r>
    <n v="210"/>
    <n v="142"/>
    <n v="1049"/>
    <n v="2"/>
    <n v="3970.29"/>
    <n v="0"/>
    <n v="5"/>
    <n v="2490.89"/>
    <n v="7940.58"/>
    <n v="4981.78"/>
    <n v="2958.8"/>
    <n v="0.37261761735288862"/>
    <s v="No"/>
    <m/>
  </r>
  <r>
    <n v="211"/>
    <n v="142"/>
    <n v="1056"/>
    <n v="1"/>
    <n v="1134.4000000000001"/>
    <n v="0.1"/>
    <n v="6"/>
    <n v="798.2"/>
    <n v="1020.9600000000002"/>
    <n v="798.2"/>
    <n v="222.7600000000001"/>
    <n v="0.21818680457608533"/>
    <s v="No"/>
    <m/>
  </r>
  <r>
    <n v="212"/>
    <n v="143"/>
    <n v="1056"/>
    <n v="1"/>
    <n v="1134.4000000000001"/>
    <n v="0.1"/>
    <n v="6"/>
    <n v="798.2"/>
    <n v="1020.9600000000002"/>
    <n v="798.2"/>
    <n v="222.7600000000001"/>
    <n v="0.21818680457608533"/>
    <s v="No"/>
    <m/>
  </r>
  <r>
    <n v="213"/>
    <n v="144"/>
    <n v="1018"/>
    <n v="1"/>
    <n v="628.09"/>
    <n v="0.2"/>
    <n v="2"/>
    <n v="390.4"/>
    <n v="502.47200000000004"/>
    <n v="390.4"/>
    <n v="112.07200000000006"/>
    <n v="0.22304128389243591"/>
    <s v="No"/>
    <m/>
  </r>
  <r>
    <n v="214"/>
    <n v="145"/>
    <n v="1046"/>
    <n v="1"/>
    <n v="675.87"/>
    <n v="0"/>
    <n v="5"/>
    <n v="407.68"/>
    <n v="675.87"/>
    <n v="407.68"/>
    <n v="268.19"/>
    <n v="0.39680707828428541"/>
    <s v="No"/>
    <m/>
  </r>
  <r>
    <n v="215"/>
    <n v="145"/>
    <n v="1038"/>
    <n v="1"/>
    <n v="930.61"/>
    <n v="0.25"/>
    <n v="4"/>
    <n v="617.46"/>
    <n v="697.95749999999998"/>
    <n v="617.46"/>
    <n v="80.497499999999945"/>
    <n v="0.1153329536540548"/>
    <s v="No"/>
    <m/>
  </r>
  <r>
    <n v="216"/>
    <n v="146"/>
    <n v="1017"/>
    <n v="3"/>
    <n v="978.37"/>
    <n v="0"/>
    <n v="2"/>
    <n v="519.71"/>
    <n v="2935.11"/>
    <n v="1559.13"/>
    <n v="1375.98"/>
    <n v="0.46880014718358082"/>
    <s v="No"/>
    <m/>
  </r>
  <r>
    <n v="217"/>
    <n v="147"/>
    <n v="1068"/>
    <n v="1"/>
    <n v="550.08000000000004"/>
    <n v="0.05"/>
    <n v="7"/>
    <n v="351.29"/>
    <n v="522.57600000000002"/>
    <n v="351.29"/>
    <n v="171.286"/>
    <n v="0.32777241970545912"/>
    <s v="No"/>
    <m/>
  </r>
  <r>
    <n v="218"/>
    <n v="148"/>
    <n v="1006"/>
    <n v="2"/>
    <n v="2046.37"/>
    <n v="0.25"/>
    <n v="1"/>
    <n v="1296.42"/>
    <n v="3069.5549999999998"/>
    <n v="2592.84"/>
    <n v="476.71499999999969"/>
    <n v="0.15530427048871895"/>
    <s v="No"/>
    <m/>
  </r>
  <r>
    <n v="219"/>
    <n v="149"/>
    <n v="1017"/>
    <n v="1"/>
    <n v="978.37"/>
    <n v="0.1"/>
    <n v="2"/>
    <n v="519.71"/>
    <n v="880.53300000000002"/>
    <n v="519.71"/>
    <n v="360.82299999999998"/>
    <n v="0.40977794131508982"/>
    <s v="No"/>
    <m/>
  </r>
  <r>
    <n v="220"/>
    <n v="150"/>
    <n v="1067"/>
    <n v="1"/>
    <n v="4128.99"/>
    <n v="0"/>
    <n v="7"/>
    <n v="2213.3200000000002"/>
    <n v="4128.99"/>
    <n v="2213.3200000000002"/>
    <n v="1915.6699999999996"/>
    <n v="0.4639560764254696"/>
    <s v="Yes"/>
    <m/>
  </r>
  <r>
    <n v="221"/>
    <n v="151"/>
    <n v="1029"/>
    <n v="1"/>
    <n v="951.92"/>
    <n v="0.25"/>
    <n v="3"/>
    <n v="552.17999999999995"/>
    <n v="713.93999999999994"/>
    <n v="552.17999999999995"/>
    <n v="161.76"/>
    <n v="0.22657366165223969"/>
    <s v="No"/>
    <m/>
  </r>
  <r>
    <n v="222"/>
    <n v="151"/>
    <n v="1021"/>
    <n v="1"/>
    <n v="841.78"/>
    <n v="0"/>
    <n v="2"/>
    <n v="657.75"/>
    <n v="841.78"/>
    <n v="657.75"/>
    <n v="184.02999999999997"/>
    <n v="0.21862006700087908"/>
    <s v="No"/>
    <m/>
  </r>
  <r>
    <n v="223"/>
    <n v="152"/>
    <n v="1001"/>
    <n v="1"/>
    <n v="3826.19"/>
    <n v="0.25"/>
    <n v="1"/>
    <n v="3021.65"/>
    <n v="2869.6424999999999"/>
    <n v="3021.65"/>
    <n v="-152.00750000000016"/>
    <n v="-5.2970884003843741E-2"/>
    <s v="No"/>
    <m/>
  </r>
  <r>
    <n v="224"/>
    <n v="152"/>
    <n v="1030"/>
    <n v="1"/>
    <n v="799.21"/>
    <n v="0.1"/>
    <n v="3"/>
    <n v="534"/>
    <n v="719.2890000000001"/>
    <n v="534"/>
    <n v="185.2890000000001"/>
    <n v="0.25760021354420837"/>
    <s v="No"/>
    <m/>
  </r>
  <r>
    <n v="225"/>
    <n v="153"/>
    <n v="1006"/>
    <n v="2"/>
    <n v="2046.37"/>
    <n v="0"/>
    <n v="1"/>
    <n v="1296.42"/>
    <n v="4092.74"/>
    <n v="2592.84"/>
    <n v="1499.8999999999996"/>
    <n v="0.3664782028665392"/>
    <s v="No"/>
    <m/>
  </r>
  <r>
    <n v="226"/>
    <n v="154"/>
    <n v="1037"/>
    <n v="1"/>
    <n v="1161.6300000000001"/>
    <n v="0.1"/>
    <n v="4"/>
    <n v="798.62"/>
    <n v="1045.4670000000001"/>
    <n v="798.62"/>
    <n v="246.84700000000009"/>
    <n v="0.2361117089300763"/>
    <s v="No"/>
    <m/>
  </r>
  <r>
    <n v="227"/>
    <n v="154"/>
    <n v="1085"/>
    <n v="2"/>
    <n v="234.72"/>
    <n v="0.25"/>
    <n v="8"/>
    <n v="175.69"/>
    <n v="352.08"/>
    <n v="351.38"/>
    <n v="0.69999999999998863"/>
    <n v="1.9881845035218948E-3"/>
    <s v="No"/>
    <m/>
  </r>
  <r>
    <n v="228"/>
    <n v="154"/>
    <n v="1038"/>
    <n v="1"/>
    <n v="930.61"/>
    <n v="0.1"/>
    <n v="4"/>
    <n v="617.46"/>
    <n v="837.54899999999998"/>
    <n v="617.46"/>
    <n v="220.08899999999994"/>
    <n v="0.26277746137837898"/>
    <s v="No"/>
    <m/>
  </r>
  <r>
    <n v="229"/>
    <n v="155"/>
    <n v="1066"/>
    <n v="1"/>
    <n v="1123.68"/>
    <n v="0"/>
    <n v="7"/>
    <n v="872.66"/>
    <n v="1123.68"/>
    <n v="872.66"/>
    <n v="251.0200000000001"/>
    <n v="0.22339100099672513"/>
    <s v="No"/>
    <m/>
  </r>
  <r>
    <n v="230"/>
    <n v="155"/>
    <n v="1067"/>
    <n v="1"/>
    <n v="4128.99"/>
    <n v="0.1"/>
    <n v="7"/>
    <n v="2213.3200000000002"/>
    <n v="3716.0909999999999"/>
    <n v="2213.3200000000002"/>
    <n v="1502.7709999999997"/>
    <n v="0.40439564047274401"/>
    <s v="No"/>
    <m/>
  </r>
  <r>
    <n v="231"/>
    <n v="156"/>
    <n v="1006"/>
    <n v="1"/>
    <n v="2046.37"/>
    <n v="0.05"/>
    <n v="1"/>
    <n v="1296.42"/>
    <n v="1944.0514999999998"/>
    <n v="1296.42"/>
    <n v="647.63149999999973"/>
    <n v="0.33313495038583074"/>
    <s v="No"/>
    <m/>
  </r>
  <r>
    <n v="232"/>
    <n v="156"/>
    <n v="1005"/>
    <n v="2"/>
    <n v="2703.6"/>
    <n v="0.25"/>
    <n v="1"/>
    <n v="2129.88"/>
    <n v="4055.3999999999996"/>
    <n v="4259.76"/>
    <n v="-204.36000000000058"/>
    <n v="-5.0392069832815654E-2"/>
    <s v="No"/>
    <m/>
  </r>
  <r>
    <n v="233"/>
    <n v="157"/>
    <n v="1021"/>
    <n v="2"/>
    <n v="841.78"/>
    <n v="0.25"/>
    <n v="2"/>
    <n v="657.75"/>
    <n v="1262.67"/>
    <n v="1315.5"/>
    <n v="-52.829999999999927"/>
    <n v="-4.1839910665494487E-2"/>
    <s v="No"/>
    <m/>
  </r>
  <r>
    <n v="234"/>
    <n v="158"/>
    <n v="1059"/>
    <n v="1"/>
    <n v="540.76"/>
    <n v="0.25"/>
    <n v="6"/>
    <n v="324.72000000000003"/>
    <n v="405.57"/>
    <n v="324.72000000000003"/>
    <n v="80.849999999999966"/>
    <n v="0.19934906427990229"/>
    <s v="No"/>
    <m/>
  </r>
  <r>
    <n v="235"/>
    <n v="159"/>
    <n v="1080"/>
    <n v="1"/>
    <n v="256.7"/>
    <n v="0.1"/>
    <n v="8"/>
    <n v="184.26"/>
    <n v="231.03"/>
    <n v="184.26"/>
    <n v="46.77000000000001"/>
    <n v="0.20244124139722119"/>
    <s v="No"/>
    <m/>
  </r>
  <r>
    <n v="236"/>
    <n v="160"/>
    <n v="1067"/>
    <n v="1"/>
    <n v="4128.99"/>
    <n v="0.05"/>
    <n v="7"/>
    <n v="2213.3200000000002"/>
    <n v="3922.5404999999996"/>
    <n v="2213.3200000000002"/>
    <n v="1709.2204999999994"/>
    <n v="0.43574323834259954"/>
    <s v="No"/>
    <m/>
  </r>
  <r>
    <n v="237"/>
    <n v="160"/>
    <n v="1045"/>
    <n v="1"/>
    <n v="197.92"/>
    <n v="0.3"/>
    <n v="4"/>
    <n v="154.55000000000001"/>
    <n v="138.54399999999998"/>
    <n v="154.55000000000001"/>
    <n v="-16.006000000000029"/>
    <n v="-0.11553008430534725"/>
    <s v="No"/>
    <m/>
  </r>
  <r>
    <n v="238"/>
    <n v="161"/>
    <n v="1038"/>
    <n v="1"/>
    <n v="930.61"/>
    <n v="0.05"/>
    <n v="4"/>
    <n v="617.46"/>
    <n v="884.07949999999994"/>
    <n v="617.46"/>
    <n v="266.6194999999999"/>
    <n v="0.30157864762162218"/>
    <s v="No"/>
    <m/>
  </r>
  <r>
    <n v="239"/>
    <n v="162"/>
    <n v="1019"/>
    <n v="1"/>
    <n v="1255.73"/>
    <n v="0.05"/>
    <n v="2"/>
    <n v="760.11"/>
    <n v="1192.9434999999999"/>
    <n v="760.11"/>
    <n v="432.83349999999984"/>
    <n v="0.3628281641167414"/>
    <s v="No"/>
    <m/>
  </r>
  <r>
    <n v="240"/>
    <n v="163"/>
    <n v="1080"/>
    <n v="1"/>
    <n v="256.7"/>
    <n v="0.15"/>
    <n v="8"/>
    <n v="184.26"/>
    <n v="218.19499999999999"/>
    <n v="184.26"/>
    <n v="33.935000000000002"/>
    <n v="0.15552602030294005"/>
    <s v="No"/>
    <m/>
  </r>
  <r>
    <n v="241"/>
    <n v="164"/>
    <n v="1080"/>
    <n v="1"/>
    <n v="256.7"/>
    <n v="0.05"/>
    <n v="8"/>
    <n v="184.26"/>
    <n v="243.86499999999998"/>
    <n v="184.26"/>
    <n v="59.60499999999999"/>
    <n v="0.24441801816578843"/>
    <s v="No"/>
    <m/>
  </r>
  <r>
    <n v="242"/>
    <n v="164"/>
    <n v="1067"/>
    <n v="1"/>
    <n v="4128.99"/>
    <n v="0.05"/>
    <n v="7"/>
    <n v="2213.3200000000002"/>
    <n v="3922.5404999999996"/>
    <n v="2213.3200000000002"/>
    <n v="1709.2204999999994"/>
    <n v="0.43574323834259954"/>
    <s v="Yes"/>
    <m/>
  </r>
  <r>
    <n v="243"/>
    <n v="164"/>
    <n v="1044"/>
    <n v="1"/>
    <n v="1419.88"/>
    <n v="0.25"/>
    <n v="4"/>
    <n v="897.98"/>
    <n v="1064.9100000000001"/>
    <n v="897.98"/>
    <n v="166.93000000000006"/>
    <n v="0.15675503094158197"/>
    <s v="No"/>
    <m/>
  </r>
  <r>
    <n v="244"/>
    <n v="165"/>
    <n v="1028"/>
    <n v="1"/>
    <n v="2753.45"/>
    <n v="0.2"/>
    <n v="3"/>
    <n v="1672.88"/>
    <n v="2202.7599999999998"/>
    <n v="1672.88"/>
    <n v="529.87999999999965"/>
    <n v="0.2405527610815521"/>
    <s v="No"/>
    <m/>
  </r>
  <r>
    <n v="245"/>
    <n v="166"/>
    <n v="1028"/>
    <n v="2"/>
    <n v="2753.45"/>
    <n v="0.1"/>
    <n v="3"/>
    <n v="1672.88"/>
    <n v="4956.21"/>
    <n v="3345.76"/>
    <n v="1610.4499999999998"/>
    <n v="0.32493578762804637"/>
    <s v="No"/>
    <m/>
  </r>
  <r>
    <n v="246"/>
    <n v="167"/>
    <n v="1085"/>
    <n v="1"/>
    <n v="234.72"/>
    <n v="0"/>
    <n v="8"/>
    <n v="175.69"/>
    <n v="234.72"/>
    <n v="175.69"/>
    <n v="59.03"/>
    <n v="0.25149113837764148"/>
    <s v="No"/>
    <m/>
  </r>
  <r>
    <n v="247"/>
    <n v="167"/>
    <n v="1001"/>
    <n v="1"/>
    <n v="3826.19"/>
    <n v="0"/>
    <n v="1"/>
    <n v="3021.65"/>
    <n v="3826.19"/>
    <n v="3021.65"/>
    <n v="804.54"/>
    <n v="0.21027183699711721"/>
    <s v="No"/>
    <m/>
  </r>
  <r>
    <n v="248"/>
    <n v="168"/>
    <n v="1085"/>
    <n v="1"/>
    <n v="234.72"/>
    <n v="0.1"/>
    <n v="8"/>
    <n v="175.69"/>
    <n v="211.24799999999999"/>
    <n v="175.69"/>
    <n v="35.557999999999993"/>
    <n v="0.16832348708626824"/>
    <s v="No"/>
    <m/>
  </r>
  <r>
    <n v="249"/>
    <n v="169"/>
    <n v="1001"/>
    <n v="1"/>
    <n v="3826.19"/>
    <n v="0.2"/>
    <n v="1"/>
    <n v="3021.65"/>
    <n v="3060.9520000000002"/>
    <n v="3021.65"/>
    <n v="39.302000000000135"/>
    <n v="1.2839796246396589E-2"/>
    <s v="No"/>
    <m/>
  </r>
  <r>
    <n v="250"/>
    <n v="169"/>
    <n v="1068"/>
    <n v="1"/>
    <n v="550.08000000000004"/>
    <n v="0.1"/>
    <n v="7"/>
    <n v="351.29"/>
    <n v="495.07200000000006"/>
    <n v="351.29"/>
    <n v="143.78200000000004"/>
    <n v="0.29042644302242909"/>
    <s v="No"/>
    <m/>
  </r>
  <r>
    <n v="251"/>
    <n v="169"/>
    <n v="1039"/>
    <n v="2"/>
    <n v="1284.94"/>
    <n v="0.05"/>
    <n v="4"/>
    <n v="829.93"/>
    <n v="2441.386"/>
    <n v="1659.86"/>
    <n v="781.52600000000007"/>
    <n v="0.32011570476770168"/>
    <s v="No"/>
    <m/>
  </r>
  <r>
    <n v="252"/>
    <n v="170"/>
    <n v="1079"/>
    <n v="1"/>
    <n v="395.97"/>
    <n v="0.3"/>
    <n v="8"/>
    <n v="242.57"/>
    <n v="277.17899999999997"/>
    <n v="242.57"/>
    <n v="34.60899999999998"/>
    <n v="0.12486155156054385"/>
    <s v="No"/>
    <m/>
  </r>
  <r>
    <n v="253"/>
    <n v="171"/>
    <n v="1025"/>
    <n v="1"/>
    <n v="894.16"/>
    <n v="0.1"/>
    <n v="2"/>
    <n v="601.26"/>
    <n v="804.74400000000003"/>
    <n v="601.26"/>
    <n v="203.48400000000004"/>
    <n v="0.25285556649071012"/>
    <s v="No"/>
    <m/>
  </r>
  <r>
    <n v="254"/>
    <n v="171"/>
    <n v="1065"/>
    <n v="1"/>
    <n v="1433.45"/>
    <n v="0.2"/>
    <n v="6"/>
    <n v="800.55"/>
    <n v="1146.76"/>
    <n v="800.55"/>
    <n v="346.21000000000004"/>
    <n v="0.30190275210157314"/>
    <s v="No"/>
    <m/>
  </r>
  <r>
    <n v="255"/>
    <n v="172"/>
    <n v="1070"/>
    <n v="1"/>
    <n v="2599.85"/>
    <n v="0.1"/>
    <n v="7"/>
    <n v="1949.71"/>
    <n v="2339.8649999999998"/>
    <n v="1949.71"/>
    <n v="390.15499999999975"/>
    <n v="0.1667425257440065"/>
    <s v="Yes"/>
    <m/>
  </r>
  <r>
    <n v="256"/>
    <n v="173"/>
    <n v="1076"/>
    <n v="1"/>
    <n v="999.07"/>
    <n v="0.1"/>
    <n v="8"/>
    <n v="597.38"/>
    <n v="899.16300000000001"/>
    <n v="597.38"/>
    <n v="301.78300000000002"/>
    <n v="0.33562657716120436"/>
    <s v="No"/>
    <m/>
  </r>
  <r>
    <n v="257"/>
    <n v="174"/>
    <n v="1023"/>
    <n v="2"/>
    <n v="203.79"/>
    <n v="0"/>
    <n v="2"/>
    <n v="145.43"/>
    <n v="407.58"/>
    <n v="290.86"/>
    <n v="116.71999999999997"/>
    <n v="0.28637322734187148"/>
    <s v="No"/>
    <m/>
  </r>
  <r>
    <n v="258"/>
    <n v="175"/>
    <n v="1044"/>
    <n v="1"/>
    <n v="1419.88"/>
    <n v="0.05"/>
    <n v="4"/>
    <n v="897.98"/>
    <n v="1348.886"/>
    <n v="897.98"/>
    <n v="450.90599999999995"/>
    <n v="0.33428028758545936"/>
    <s v="No"/>
    <m/>
  </r>
  <r>
    <n v="259"/>
    <n v="176"/>
    <n v="1016"/>
    <n v="1"/>
    <n v="1279.19"/>
    <n v="0"/>
    <n v="2"/>
    <n v="741.85"/>
    <n v="1279.19"/>
    <n v="741.85"/>
    <n v="537.34"/>
    <n v="0.42006269592476492"/>
    <s v="No"/>
    <m/>
  </r>
  <r>
    <n v="260"/>
    <n v="177"/>
    <n v="1043"/>
    <n v="2"/>
    <n v="567.48"/>
    <n v="0.05"/>
    <n v="4"/>
    <n v="407.51"/>
    <n v="1078.212"/>
    <n v="815.02"/>
    <n v="263.19200000000001"/>
    <n v="0.24410041809959451"/>
    <s v="No"/>
    <m/>
  </r>
  <r>
    <n v="261"/>
    <n v="178"/>
    <n v="1050"/>
    <n v="2"/>
    <n v="4400.7700000000004"/>
    <n v="0.2"/>
    <n v="5"/>
    <n v="2432.0300000000002"/>
    <n v="7041.2320000000009"/>
    <n v="4864.0600000000004"/>
    <n v="2177.1720000000005"/>
    <n v="0.3092032757903731"/>
    <s v="No"/>
    <m/>
  </r>
  <r>
    <n v="262"/>
    <n v="179"/>
    <n v="1067"/>
    <n v="2"/>
    <n v="4128.99"/>
    <n v="0.05"/>
    <n v="7"/>
    <n v="2213.3200000000002"/>
    <n v="7845.0809999999992"/>
    <n v="4426.6400000000003"/>
    <n v="3418.4409999999989"/>
    <n v="0.43574323834259954"/>
    <s v="Yes"/>
    <m/>
  </r>
  <r>
    <n v="263"/>
    <n v="180"/>
    <n v="1031"/>
    <n v="2"/>
    <n v="4123.9799999999996"/>
    <n v="0.1"/>
    <n v="3"/>
    <n v="2475.38"/>
    <n v="7423.1639999999998"/>
    <n v="4950.76"/>
    <n v="2472.4039999999995"/>
    <n v="0.33306606185718107"/>
    <s v="No"/>
    <m/>
  </r>
  <r>
    <n v="264"/>
    <n v="181"/>
    <n v="1016"/>
    <n v="1"/>
    <n v="1279.19"/>
    <n v="0.05"/>
    <n v="2"/>
    <n v="741.85"/>
    <n v="1215.2304999999999"/>
    <n v="741.85"/>
    <n v="473.38049999999987"/>
    <n v="0.38953967992080507"/>
    <s v="No"/>
    <m/>
  </r>
  <r>
    <n v="265"/>
    <n v="182"/>
    <n v="1085"/>
    <n v="1"/>
    <n v="234.72"/>
    <n v="0.2"/>
    <n v="8"/>
    <n v="175.69"/>
    <n v="187.77600000000001"/>
    <n v="175.69"/>
    <n v="12.086000000000013"/>
    <n v="6.4363922972051874E-2"/>
    <s v="No"/>
    <m/>
  </r>
  <r>
    <n v="266"/>
    <n v="183"/>
    <n v="1061"/>
    <n v="1"/>
    <n v="1128.8399999999999"/>
    <n v="0.3"/>
    <n v="6"/>
    <n v="705.26"/>
    <n v="790.18799999999987"/>
    <n v="705.26"/>
    <n v="84.927999999999884"/>
    <n v="0.10747822037287316"/>
    <s v="No"/>
    <m/>
  </r>
  <r>
    <n v="267"/>
    <n v="183"/>
    <n v="1085"/>
    <n v="1"/>
    <n v="234.72"/>
    <n v="0.3"/>
    <n v="8"/>
    <n v="175.69"/>
    <n v="164.304"/>
    <n v="175.69"/>
    <n v="-11.385999999999996"/>
    <n v="-6.929837374622648E-2"/>
    <s v="No"/>
    <m/>
  </r>
  <r>
    <n v="268"/>
    <n v="184"/>
    <n v="1085"/>
    <n v="1"/>
    <n v="234.72"/>
    <n v="0"/>
    <n v="8"/>
    <n v="175.69"/>
    <n v="234.72"/>
    <n v="175.69"/>
    <n v="59.03"/>
    <n v="0.25149113837764148"/>
    <s v="No"/>
    <m/>
  </r>
  <r>
    <n v="269"/>
    <n v="185"/>
    <n v="1074"/>
    <n v="1"/>
    <n v="2444.16"/>
    <n v="0.2"/>
    <n v="7"/>
    <n v="1417.35"/>
    <n v="1955.328"/>
    <n v="1417.35"/>
    <n v="537.97800000000007"/>
    <n v="0.27513440200314221"/>
    <s v="No"/>
    <m/>
  </r>
  <r>
    <n v="270"/>
    <n v="185"/>
    <n v="1085"/>
    <n v="1"/>
    <n v="234.72"/>
    <n v="0.1"/>
    <n v="8"/>
    <n v="175.69"/>
    <n v="211.24799999999999"/>
    <n v="175.69"/>
    <n v="35.557999999999993"/>
    <n v="0.16832348708626824"/>
    <s v="No"/>
    <m/>
  </r>
  <r>
    <n v="271"/>
    <n v="186"/>
    <n v="1037"/>
    <n v="1"/>
    <n v="1161.6300000000001"/>
    <n v="0"/>
    <n v="4"/>
    <n v="798.62"/>
    <n v="1161.6300000000001"/>
    <n v="798.62"/>
    <n v="363.0100000000001"/>
    <n v="0.31250053803706868"/>
    <s v="No"/>
    <m/>
  </r>
  <r>
    <n v="272"/>
    <n v="187"/>
    <n v="1066"/>
    <n v="1"/>
    <n v="1123.68"/>
    <n v="0"/>
    <n v="7"/>
    <n v="872.66"/>
    <n v="1123.68"/>
    <n v="872.66"/>
    <n v="251.0200000000001"/>
    <n v="0.22339100099672513"/>
    <s v="No"/>
    <m/>
  </r>
  <r>
    <n v="273"/>
    <n v="187"/>
    <n v="1039"/>
    <n v="1"/>
    <n v="1284.94"/>
    <n v="0.15"/>
    <n v="4"/>
    <n v="829.93"/>
    <n v="1092.1990000000001"/>
    <n v="829.93"/>
    <n v="262.26900000000012"/>
    <n v="0.24012931709331367"/>
    <s v="No"/>
    <m/>
  </r>
  <r>
    <n v="274"/>
    <n v="188"/>
    <n v="1038"/>
    <n v="1"/>
    <n v="930.61"/>
    <n v="0.05"/>
    <n v="4"/>
    <n v="617.46"/>
    <n v="884.07949999999994"/>
    <n v="617.46"/>
    <n v="266.6194999999999"/>
    <n v="0.30157864762162218"/>
    <s v="No"/>
    <m/>
  </r>
  <r>
    <n v="275"/>
    <n v="189"/>
    <n v="1066"/>
    <n v="1"/>
    <n v="1123.68"/>
    <n v="0.2"/>
    <n v="7"/>
    <n v="872.66"/>
    <n v="898.94400000000007"/>
    <n v="872.66"/>
    <n v="26.284000000000106"/>
    <n v="2.9238751245906424E-2"/>
    <s v="Yes"/>
    <m/>
  </r>
  <r>
    <n v="276"/>
    <n v="189"/>
    <n v="1028"/>
    <n v="2"/>
    <n v="2753.45"/>
    <n v="0"/>
    <n v="3"/>
    <n v="1672.88"/>
    <n v="5506.9"/>
    <n v="3345.76"/>
    <n v="2161.1399999999994"/>
    <n v="0.39244220886524173"/>
    <s v="No"/>
    <m/>
  </r>
  <r>
    <n v="277"/>
    <n v="190"/>
    <n v="1003"/>
    <n v="1"/>
    <n v="5778.51"/>
    <n v="0.15"/>
    <n v="1"/>
    <n v="3419.53"/>
    <n v="4911.7335000000003"/>
    <n v="3419.53"/>
    <n v="1492.2035000000001"/>
    <n v="0.30380384033457841"/>
    <s v="No"/>
    <m/>
  </r>
  <r>
    <n v="278"/>
    <n v="190"/>
    <n v="1039"/>
    <n v="1"/>
    <n v="1284.94"/>
    <n v="0.1"/>
    <n v="4"/>
    <n v="829.93"/>
    <n v="1156.4460000000001"/>
    <n v="829.93"/>
    <n v="326.51600000000019"/>
    <n v="0.28234435503257405"/>
    <s v="No"/>
    <m/>
  </r>
  <r>
    <n v="279"/>
    <n v="191"/>
    <n v="1037"/>
    <n v="1"/>
    <n v="1161.6300000000001"/>
    <n v="0"/>
    <n v="4"/>
    <n v="798.62"/>
    <n v="1161.6300000000001"/>
    <n v="798.62"/>
    <n v="363.0100000000001"/>
    <n v="0.31250053803706868"/>
    <s v="No"/>
    <m/>
  </r>
  <r>
    <n v="280"/>
    <n v="191"/>
    <n v="1085"/>
    <n v="2"/>
    <n v="234.72"/>
    <n v="0.15"/>
    <n v="8"/>
    <n v="175.69"/>
    <n v="399.024"/>
    <n v="351.38"/>
    <n v="47.644000000000005"/>
    <n v="0.11940133926781347"/>
    <s v="No"/>
    <m/>
  </r>
  <r>
    <n v="281"/>
    <n v="192"/>
    <n v="1061"/>
    <n v="1"/>
    <n v="1128.8399999999999"/>
    <n v="0.2"/>
    <n v="6"/>
    <n v="705.26"/>
    <n v="903.072"/>
    <n v="705.26"/>
    <n v="197.81200000000001"/>
    <n v="0.21904344282626415"/>
    <s v="No"/>
    <m/>
  </r>
  <r>
    <n v="282"/>
    <n v="193"/>
    <n v="1006"/>
    <n v="1"/>
    <n v="2046.37"/>
    <n v="0.15"/>
    <n v="1"/>
    <n v="1296.42"/>
    <n v="1739.4144999999999"/>
    <n v="1296.42"/>
    <n v="442.99449999999979"/>
    <n v="0.25468023866651673"/>
    <s v="No"/>
    <m/>
  </r>
  <r>
    <n v="283"/>
    <n v="193"/>
    <n v="1085"/>
    <n v="1"/>
    <n v="234.72"/>
    <n v="0"/>
    <n v="8"/>
    <n v="175.69"/>
    <n v="234.72"/>
    <n v="175.69"/>
    <n v="59.03"/>
    <n v="0.25149113837764148"/>
    <s v="No"/>
    <m/>
  </r>
  <r>
    <n v="284"/>
    <n v="194"/>
    <n v="1052"/>
    <n v="1"/>
    <n v="2801.53"/>
    <n v="0"/>
    <n v="5"/>
    <n v="1752.02"/>
    <n v="2801.53"/>
    <n v="1752.02"/>
    <n v="1049.5100000000002"/>
    <n v="0.37462029676640984"/>
    <s v="No"/>
    <m/>
  </r>
  <r>
    <n v="285"/>
    <n v="194"/>
    <n v="1038"/>
    <n v="2"/>
    <n v="930.61"/>
    <n v="0"/>
    <n v="4"/>
    <n v="617.46"/>
    <n v="1861.22"/>
    <n v="1234.92"/>
    <n v="626.29999999999995"/>
    <n v="0.33649971524054112"/>
    <s v="No"/>
    <m/>
  </r>
  <r>
    <n v="286"/>
    <n v="195"/>
    <n v="1056"/>
    <n v="1"/>
    <n v="1134.4000000000001"/>
    <n v="0"/>
    <n v="6"/>
    <n v="798.2"/>
    <n v="1134.4000000000001"/>
    <n v="798.2"/>
    <n v="336.20000000000005"/>
    <n v="0.29636812411847674"/>
    <s v="No"/>
    <m/>
  </r>
  <r>
    <n v="287"/>
    <n v="196"/>
    <n v="1001"/>
    <n v="2"/>
    <n v="3826.19"/>
    <n v="0"/>
    <n v="1"/>
    <n v="3021.65"/>
    <n v="7652.38"/>
    <n v="6043.3"/>
    <n v="1609.08"/>
    <n v="0.21027183699711721"/>
    <s v="No"/>
    <m/>
  </r>
  <r>
    <n v="288"/>
    <n v="197"/>
    <n v="1012"/>
    <n v="1"/>
    <n v="2425.1999999999998"/>
    <n v="0"/>
    <n v="1"/>
    <n v="1795.03"/>
    <n v="2425.1999999999998"/>
    <n v="1795.03"/>
    <n v="630.16999999999985"/>
    <n v="0.25984248721754905"/>
    <s v="No"/>
    <m/>
  </r>
  <r>
    <n v="289"/>
    <n v="198"/>
    <n v="1074"/>
    <n v="1"/>
    <n v="2444.16"/>
    <n v="0.3"/>
    <n v="7"/>
    <n v="1417.35"/>
    <n v="1710.9119999999998"/>
    <n v="1417.35"/>
    <n v="293.5619999999999"/>
    <n v="0.17158217371787673"/>
    <s v="No"/>
    <m/>
  </r>
  <r>
    <n v="290"/>
    <n v="199"/>
    <n v="1060"/>
    <n v="1"/>
    <n v="781.76"/>
    <n v="0.2"/>
    <n v="6"/>
    <n v="579.36"/>
    <n v="625.40800000000002"/>
    <n v="579.36"/>
    <n v="46.048000000000002"/>
    <n v="7.3628735161686457E-2"/>
    <s v="No"/>
    <m/>
  </r>
  <r>
    <n v="291"/>
    <n v="200"/>
    <n v="1064"/>
    <n v="1"/>
    <n v="177.92"/>
    <n v="0"/>
    <n v="6"/>
    <n v="95.97"/>
    <n v="177.92"/>
    <n v="95.97"/>
    <n v="81.949999999999989"/>
    <n v="0.46060026978417262"/>
    <s v="No"/>
    <m/>
  </r>
  <r>
    <n v="292"/>
    <n v="201"/>
    <n v="1085"/>
    <n v="2"/>
    <n v="234.72"/>
    <n v="0.3"/>
    <n v="8"/>
    <n v="175.69"/>
    <n v="328.608"/>
    <n v="351.38"/>
    <n v="-22.771999999999991"/>
    <n v="-6.929837374622648E-2"/>
    <s v="No"/>
    <m/>
  </r>
  <r>
    <n v="293"/>
    <n v="202"/>
    <n v="1031"/>
    <n v="1"/>
    <n v="4123.9799999999996"/>
    <n v="0.3"/>
    <n v="3"/>
    <n v="2475.38"/>
    <n v="2886.7859999999996"/>
    <n v="2475.38"/>
    <n v="411.40599999999949"/>
    <n v="0.14251350810208985"/>
    <s v="No"/>
    <m/>
  </r>
  <r>
    <n v="294"/>
    <n v="202"/>
    <n v="1068"/>
    <n v="2"/>
    <n v="550.08000000000004"/>
    <n v="0.2"/>
    <n v="7"/>
    <n v="351.29"/>
    <n v="880.12800000000016"/>
    <n v="702.58"/>
    <n v="177.54800000000012"/>
    <n v="0.20172974840023278"/>
    <s v="No"/>
    <m/>
  </r>
  <r>
    <n v="295"/>
    <n v="202"/>
    <n v="1067"/>
    <n v="2"/>
    <n v="4128.99"/>
    <n v="0.1"/>
    <n v="7"/>
    <n v="2213.3200000000002"/>
    <n v="7432.1819999999998"/>
    <n v="4426.6400000000003"/>
    <n v="3005.5419999999995"/>
    <n v="0.40439564047274401"/>
    <s v="No"/>
    <m/>
  </r>
  <r>
    <n v="296"/>
    <n v="202"/>
    <n v="1082"/>
    <n v="1"/>
    <n v="337.61"/>
    <n v="0"/>
    <n v="8"/>
    <n v="183.63"/>
    <n v="337.61"/>
    <n v="183.63"/>
    <n v="153.98000000000002"/>
    <n v="0.45608838600752349"/>
    <s v="No"/>
    <m/>
  </r>
  <r>
    <n v="297"/>
    <n v="203"/>
    <n v="1038"/>
    <n v="2"/>
    <n v="930.61"/>
    <n v="0.25"/>
    <n v="4"/>
    <n v="617.46"/>
    <n v="1395.915"/>
    <n v="1234.92"/>
    <n v="160.99499999999989"/>
    <n v="0.1153329536540548"/>
    <s v="No"/>
    <m/>
  </r>
  <r>
    <n v="298"/>
    <n v="204"/>
    <n v="1061"/>
    <n v="1"/>
    <n v="1128.8399999999999"/>
    <n v="0.25"/>
    <n v="6"/>
    <n v="705.26"/>
    <n v="846.62999999999988"/>
    <n v="705.26"/>
    <n v="141.36999999999989"/>
    <n v="0.16697967234801497"/>
    <s v="No"/>
    <m/>
  </r>
  <r>
    <n v="299"/>
    <n v="204"/>
    <n v="1038"/>
    <n v="1"/>
    <n v="930.61"/>
    <n v="0"/>
    <n v="4"/>
    <n v="617.46"/>
    <n v="930.61"/>
    <n v="617.46"/>
    <n v="313.14999999999998"/>
    <n v="0.33649971524054112"/>
    <s v="No"/>
    <m/>
  </r>
  <r>
    <n v="300"/>
    <n v="205"/>
    <n v="1085"/>
    <n v="1"/>
    <n v="234.72"/>
    <n v="0"/>
    <n v="8"/>
    <n v="175.69"/>
    <n v="234.72"/>
    <n v="175.69"/>
    <n v="59.03"/>
    <n v="0.25149113837764148"/>
    <s v="No"/>
    <m/>
  </r>
  <r>
    <n v="301"/>
    <n v="205"/>
    <n v="1002"/>
    <n v="1"/>
    <n v="2131.16"/>
    <n v="0"/>
    <n v="1"/>
    <n v="1527.62"/>
    <n v="2131.16"/>
    <n v="1527.62"/>
    <n v="603.54"/>
    <n v="0.28319788284314645"/>
    <s v="No"/>
    <m/>
  </r>
  <r>
    <n v="302"/>
    <n v="206"/>
    <n v="1049"/>
    <n v="1"/>
    <n v="3970.29"/>
    <n v="0"/>
    <n v="5"/>
    <n v="2490.89"/>
    <n v="3970.29"/>
    <n v="2490.89"/>
    <n v="1479.4"/>
    <n v="0.37261761735288862"/>
    <s v="No"/>
    <m/>
  </r>
  <r>
    <n v="303"/>
    <n v="206"/>
    <n v="1063"/>
    <n v="1"/>
    <n v="117.54"/>
    <n v="0.25"/>
    <n v="6"/>
    <n v="80.47"/>
    <n v="88.155000000000001"/>
    <n v="80.47"/>
    <n v="7.6850000000000023"/>
    <n v="8.7175996823776331E-2"/>
    <s v="No"/>
    <m/>
  </r>
  <r>
    <n v="304"/>
    <n v="207"/>
    <n v="1001"/>
    <n v="1"/>
    <n v="3826.19"/>
    <n v="0"/>
    <n v="1"/>
    <n v="3021.65"/>
    <n v="3826.19"/>
    <n v="3021.65"/>
    <n v="804.54"/>
    <n v="0.21027183699711721"/>
    <s v="No"/>
    <m/>
  </r>
  <r>
    <n v="305"/>
    <n v="207"/>
    <n v="1080"/>
    <n v="1"/>
    <n v="256.7"/>
    <n v="0.15"/>
    <n v="8"/>
    <n v="184.26"/>
    <n v="218.19499999999999"/>
    <n v="184.26"/>
    <n v="33.935000000000002"/>
    <n v="0.15552602030294005"/>
    <s v="No"/>
    <m/>
  </r>
  <r>
    <n v="306"/>
    <n v="208"/>
    <n v="1028"/>
    <n v="1"/>
    <n v="2753.45"/>
    <n v="0.05"/>
    <n v="3"/>
    <n v="1672.88"/>
    <n v="2615.7774999999997"/>
    <n v="1672.88"/>
    <n v="942.89749999999958"/>
    <n v="0.36046548301604386"/>
    <s v="No"/>
    <m/>
  </r>
  <r>
    <n v="307"/>
    <n v="209"/>
    <n v="1052"/>
    <n v="1"/>
    <n v="2801.53"/>
    <n v="0.05"/>
    <n v="5"/>
    <n v="1752.02"/>
    <n v="2661.4535000000001"/>
    <n v="1752.02"/>
    <n v="909.43350000000009"/>
    <n v="0.34170557554358927"/>
    <s v="No"/>
    <m/>
  </r>
  <r>
    <n v="308"/>
    <n v="210"/>
    <n v="1001"/>
    <n v="1"/>
    <n v="3826.19"/>
    <n v="0"/>
    <n v="1"/>
    <n v="3021.65"/>
    <n v="3826.19"/>
    <n v="3021.65"/>
    <n v="804.54"/>
    <n v="0.21027183699711721"/>
    <s v="No"/>
    <m/>
  </r>
  <r>
    <n v="309"/>
    <n v="210"/>
    <n v="1049"/>
    <n v="1"/>
    <n v="3970.29"/>
    <n v="0.1"/>
    <n v="5"/>
    <n v="2490.89"/>
    <n v="3573.261"/>
    <n v="2490.89"/>
    <n v="1082.3710000000001"/>
    <n v="0.30290846372543179"/>
    <s v="No"/>
    <m/>
  </r>
  <r>
    <n v="310"/>
    <n v="210"/>
    <n v="1038"/>
    <n v="1"/>
    <n v="930.61"/>
    <n v="0.05"/>
    <n v="4"/>
    <n v="617.46"/>
    <n v="884.07949999999994"/>
    <n v="617.46"/>
    <n v="266.6194999999999"/>
    <n v="0.30157864762162218"/>
    <s v="No"/>
    <m/>
  </r>
  <r>
    <n v="311"/>
    <n v="210"/>
    <n v="1029"/>
    <n v="1"/>
    <n v="951.92"/>
    <n v="0.1"/>
    <n v="3"/>
    <n v="552.17999999999995"/>
    <n v="856.72799999999995"/>
    <n v="552.17999999999995"/>
    <n v="304.548"/>
    <n v="0.35547805137686644"/>
    <s v="No"/>
    <m/>
  </r>
  <r>
    <n v="312"/>
    <n v="211"/>
    <n v="1062"/>
    <n v="3"/>
    <n v="1145.77"/>
    <n v="0.25"/>
    <n v="6"/>
    <n v="718.47"/>
    <n v="2577.9825000000001"/>
    <n v="2155.41"/>
    <n v="422.57250000000022"/>
    <n v="0.16391596917356896"/>
    <s v="No"/>
    <m/>
  </r>
  <r>
    <n v="313"/>
    <n v="211"/>
    <n v="1001"/>
    <n v="1"/>
    <n v="3826.19"/>
    <n v="0.05"/>
    <n v="1"/>
    <n v="3021.65"/>
    <n v="3634.8804999999998"/>
    <n v="3021.65"/>
    <n v="613.23049999999967"/>
    <n v="0.16870719683907071"/>
    <s v="No"/>
    <m/>
  </r>
  <r>
    <n v="314"/>
    <n v="212"/>
    <n v="1043"/>
    <n v="2"/>
    <n v="567.48"/>
    <n v="0.3"/>
    <n v="4"/>
    <n v="407.51"/>
    <n v="794.47199999999998"/>
    <n v="815.02"/>
    <n v="-20.548000000000002"/>
    <n v="-2.5863718293407448E-2"/>
    <s v="No"/>
    <m/>
  </r>
  <r>
    <n v="315"/>
    <n v="213"/>
    <n v="1056"/>
    <n v="1"/>
    <n v="1134.4000000000001"/>
    <n v="0.1"/>
    <n v="6"/>
    <n v="798.2"/>
    <n v="1020.9600000000002"/>
    <n v="798.2"/>
    <n v="222.7600000000001"/>
    <n v="0.21818680457608533"/>
    <s v="No"/>
    <m/>
  </r>
  <r>
    <n v="316"/>
    <n v="213"/>
    <n v="1085"/>
    <n v="1"/>
    <n v="234.72"/>
    <n v="0.1"/>
    <n v="8"/>
    <n v="175.69"/>
    <n v="211.24799999999999"/>
    <n v="175.69"/>
    <n v="35.557999999999993"/>
    <n v="0.16832348708626824"/>
    <s v="No"/>
    <m/>
  </r>
  <r>
    <n v="317"/>
    <n v="214"/>
    <n v="1017"/>
    <n v="1"/>
    <n v="978.37"/>
    <n v="0.25"/>
    <n v="2"/>
    <n v="519.71"/>
    <n v="733.77750000000003"/>
    <n v="519.71"/>
    <n v="214.0675"/>
    <n v="0.29173352957810778"/>
    <s v="Yes"/>
    <m/>
  </r>
  <r>
    <n v="318"/>
    <n v="215"/>
    <n v="1001"/>
    <n v="1"/>
    <n v="3826.19"/>
    <n v="0.15"/>
    <n v="1"/>
    <n v="3021.65"/>
    <n v="3252.2615000000001"/>
    <n v="3021.65"/>
    <n v="230.61149999999998"/>
    <n v="7.0908043526020273E-2"/>
    <s v="Yes"/>
    <m/>
  </r>
  <r>
    <n v="319"/>
    <n v="215"/>
    <n v="1079"/>
    <n v="1"/>
    <n v="395.97"/>
    <n v="0"/>
    <n v="8"/>
    <n v="242.57"/>
    <n v="395.97"/>
    <n v="242.57"/>
    <n v="153.40000000000003"/>
    <n v="0.38740308609238078"/>
    <s v="No"/>
    <m/>
  </r>
  <r>
    <n v="320"/>
    <n v="215"/>
    <n v="1056"/>
    <n v="3"/>
    <n v="1134.4000000000001"/>
    <n v="0"/>
    <n v="6"/>
    <n v="798.2"/>
    <n v="3403.2000000000003"/>
    <n v="2394.6000000000004"/>
    <n v="1008.5999999999999"/>
    <n v="0.29636812411847668"/>
    <s v="No"/>
    <m/>
  </r>
  <r>
    <n v="321"/>
    <n v="215"/>
    <n v="1084"/>
    <n v="1"/>
    <n v="317.63"/>
    <n v="0.1"/>
    <n v="8"/>
    <n v="188.52"/>
    <n v="285.86700000000002"/>
    <n v="188.52"/>
    <n v="97.347000000000008"/>
    <n v="0.34053248538656089"/>
    <s v="No"/>
    <m/>
  </r>
  <r>
    <n v="322"/>
    <n v="216"/>
    <n v="1082"/>
    <n v="1"/>
    <n v="337.61"/>
    <n v="0.2"/>
    <n v="8"/>
    <n v="183.63"/>
    <n v="270.08800000000002"/>
    <n v="183.63"/>
    <n v="86.458000000000027"/>
    <n v="0.32011048250940444"/>
    <s v="No"/>
    <m/>
  </r>
  <r>
    <n v="323"/>
    <n v="217"/>
    <n v="1045"/>
    <n v="1"/>
    <n v="197.92"/>
    <n v="0.3"/>
    <n v="4"/>
    <n v="154.55000000000001"/>
    <n v="138.54399999999998"/>
    <n v="154.55000000000001"/>
    <n v="-16.006000000000029"/>
    <n v="-0.11553008430534725"/>
    <s v="No"/>
    <m/>
  </r>
  <r>
    <n v="324"/>
    <n v="217"/>
    <n v="1061"/>
    <n v="1"/>
    <n v="1128.8399999999999"/>
    <n v="0.25"/>
    <n v="6"/>
    <n v="705.26"/>
    <n v="846.62999999999988"/>
    <n v="705.26"/>
    <n v="141.36999999999989"/>
    <n v="0.16697967234801497"/>
    <s v="No"/>
    <m/>
  </r>
  <r>
    <n v="325"/>
    <n v="217"/>
    <n v="1029"/>
    <n v="1"/>
    <n v="951.92"/>
    <n v="0.15"/>
    <n v="3"/>
    <n v="552.17999999999995"/>
    <n v="809.13199999999995"/>
    <n v="552.17999999999995"/>
    <n v="256.952"/>
    <n v="0.3175649955755056"/>
    <s v="No"/>
    <m/>
  </r>
  <r>
    <n v="326"/>
    <n v="218"/>
    <n v="1033"/>
    <n v="1"/>
    <n v="3738.1"/>
    <n v="0.25"/>
    <n v="3"/>
    <n v="2130.6999999999998"/>
    <n v="2803.5749999999998"/>
    <n v="2130.6999999999998"/>
    <n v="672.875"/>
    <n v="0.24000606368654309"/>
    <s v="No"/>
    <m/>
  </r>
  <r>
    <n v="327"/>
    <n v="219"/>
    <n v="1085"/>
    <n v="2"/>
    <n v="234.72"/>
    <n v="0"/>
    <n v="8"/>
    <n v="175.69"/>
    <n v="469.44"/>
    <n v="351.38"/>
    <n v="118.06"/>
    <n v="0.25149113837764148"/>
    <s v="No"/>
    <m/>
  </r>
  <r>
    <n v="328"/>
    <n v="220"/>
    <n v="1007"/>
    <n v="1"/>
    <n v="701.76"/>
    <n v="0.25"/>
    <n v="1"/>
    <n v="508.8"/>
    <n v="526.31999999999994"/>
    <n v="508.8"/>
    <n v="17.519999999999925"/>
    <n v="3.3287733698130276E-2"/>
    <s v="No"/>
    <m/>
  </r>
  <r>
    <n v="329"/>
    <n v="221"/>
    <n v="1049"/>
    <n v="2"/>
    <n v="3970.29"/>
    <n v="0"/>
    <n v="5"/>
    <n v="2490.89"/>
    <n v="7940.58"/>
    <n v="4981.78"/>
    <n v="2958.8"/>
    <n v="0.37261761735288862"/>
    <s v="No"/>
    <m/>
  </r>
  <r>
    <n v="330"/>
    <n v="221"/>
    <n v="1056"/>
    <n v="1"/>
    <n v="1134.4000000000001"/>
    <n v="0.25"/>
    <n v="6"/>
    <n v="798.2"/>
    <n v="850.80000000000007"/>
    <n v="798.2"/>
    <n v="52.600000000000023"/>
    <n v="6.1824165491302326E-2"/>
    <s v="No"/>
    <m/>
  </r>
  <r>
    <n v="331"/>
    <n v="222"/>
    <n v="1032"/>
    <n v="1"/>
    <n v="2472.7199999999998"/>
    <n v="0.25"/>
    <n v="3"/>
    <n v="1458.83"/>
    <n v="1854.54"/>
    <n v="1458.83"/>
    <n v="395.71000000000004"/>
    <n v="0.21337366678529449"/>
    <s v="No"/>
    <m/>
  </r>
  <r>
    <n v="332"/>
    <n v="223"/>
    <n v="1039"/>
    <n v="2"/>
    <n v="1284.94"/>
    <n v="0"/>
    <n v="4"/>
    <n v="829.93"/>
    <n v="2569.88"/>
    <n v="1659.86"/>
    <n v="910.02000000000021"/>
    <n v="0.35410991952931659"/>
    <s v="No"/>
    <m/>
  </r>
  <r>
    <n v="333"/>
    <n v="224"/>
    <n v="1067"/>
    <n v="1"/>
    <n v="4128.99"/>
    <n v="0.2"/>
    <n v="7"/>
    <n v="2213.3200000000002"/>
    <n v="3303.192"/>
    <n v="2213.3200000000002"/>
    <n v="1089.8719999999998"/>
    <n v="0.32994509553183704"/>
    <s v="No"/>
    <m/>
  </r>
  <r>
    <n v="334"/>
    <n v="224"/>
    <n v="1038"/>
    <n v="1"/>
    <n v="930.61"/>
    <n v="0"/>
    <n v="4"/>
    <n v="617.46"/>
    <n v="930.61"/>
    <n v="617.46"/>
    <n v="313.14999999999998"/>
    <n v="0.33649971524054112"/>
    <s v="Yes"/>
    <m/>
  </r>
  <r>
    <n v="335"/>
    <n v="224"/>
    <n v="1078"/>
    <n v="2"/>
    <n v="174.98"/>
    <n v="0.3"/>
    <n v="8"/>
    <n v="125.34"/>
    <n v="244.97199999999998"/>
    <n v="250.68"/>
    <n v="-5.7080000000000268"/>
    <n v="-2.3300622111914943E-2"/>
    <s v="No"/>
    <m/>
  </r>
  <r>
    <n v="336"/>
    <n v="224"/>
    <n v="1006"/>
    <n v="1"/>
    <n v="2046.37"/>
    <n v="0"/>
    <n v="1"/>
    <n v="1296.42"/>
    <n v="2046.37"/>
    <n v="1296.42"/>
    <n v="749.94999999999982"/>
    <n v="0.3664782028665392"/>
    <s v="No"/>
    <m/>
  </r>
  <r>
    <n v="337"/>
    <n v="225"/>
    <n v="1080"/>
    <n v="1"/>
    <n v="256.7"/>
    <n v="0"/>
    <n v="8"/>
    <n v="184.26"/>
    <n v="256.7"/>
    <n v="184.26"/>
    <n v="72.44"/>
    <n v="0.28219711725749902"/>
    <s v="No"/>
    <m/>
  </r>
  <r>
    <n v="338"/>
    <n v="226"/>
    <n v="1046"/>
    <n v="1"/>
    <n v="675.87"/>
    <n v="0"/>
    <n v="5"/>
    <n v="407.68"/>
    <n v="675.87"/>
    <n v="407.68"/>
    <n v="268.19"/>
    <n v="0.39680707828428541"/>
    <s v="No"/>
    <m/>
  </r>
  <r>
    <n v="339"/>
    <n v="227"/>
    <n v="1080"/>
    <n v="1"/>
    <n v="256.7"/>
    <n v="0"/>
    <n v="8"/>
    <n v="184.26"/>
    <n v="256.7"/>
    <n v="184.26"/>
    <n v="72.44"/>
    <n v="0.28219711725749902"/>
    <s v="No"/>
    <m/>
  </r>
  <r>
    <n v="340"/>
    <n v="228"/>
    <n v="1049"/>
    <n v="1"/>
    <n v="3970.29"/>
    <n v="0.2"/>
    <n v="5"/>
    <n v="2490.89"/>
    <n v="3176.232"/>
    <n v="2490.89"/>
    <n v="685.3420000000001"/>
    <n v="0.21577202169111076"/>
    <s v="No"/>
    <m/>
  </r>
  <r>
    <n v="341"/>
    <n v="229"/>
    <n v="1085"/>
    <n v="1"/>
    <n v="234.72"/>
    <n v="0.3"/>
    <n v="8"/>
    <n v="175.69"/>
    <n v="164.304"/>
    <n v="175.69"/>
    <n v="-11.385999999999996"/>
    <n v="-6.929837374622648E-2"/>
    <s v="No"/>
    <m/>
  </r>
  <r>
    <n v="342"/>
    <n v="229"/>
    <n v="1041"/>
    <n v="3"/>
    <n v="767.68"/>
    <n v="0"/>
    <n v="4"/>
    <n v="540.32000000000005"/>
    <n v="2303.04"/>
    <n v="1620.96"/>
    <n v="682.07999999999993"/>
    <n v="0.29616506877865773"/>
    <s v="No"/>
    <m/>
  </r>
  <r>
    <n v="343"/>
    <n v="229"/>
    <n v="1005"/>
    <n v="1"/>
    <n v="2703.6"/>
    <n v="0.25"/>
    <n v="1"/>
    <n v="2129.88"/>
    <n v="2027.6999999999998"/>
    <n v="2129.88"/>
    <n v="-102.18000000000029"/>
    <n v="-5.0392069832815654E-2"/>
    <s v="No"/>
    <m/>
  </r>
  <r>
    <n v="344"/>
    <n v="229"/>
    <n v="1025"/>
    <n v="1"/>
    <n v="894.16"/>
    <n v="0"/>
    <n v="2"/>
    <n v="601.26"/>
    <n v="894.16"/>
    <n v="601.26"/>
    <n v="292.89999999999998"/>
    <n v="0.32757000984163909"/>
    <s v="No"/>
    <m/>
  </r>
  <r>
    <n v="345"/>
    <n v="230"/>
    <n v="1034"/>
    <n v="1"/>
    <n v="874.69"/>
    <n v="0.1"/>
    <n v="3"/>
    <n v="688.26"/>
    <n v="787.22100000000012"/>
    <n v="688.26"/>
    <n v="98.961000000000126"/>
    <n v="0.12570929891351998"/>
    <s v="No"/>
    <m/>
  </r>
  <r>
    <n v="346"/>
    <n v="230"/>
    <n v="1082"/>
    <n v="1"/>
    <n v="337.61"/>
    <n v="0.25"/>
    <n v="8"/>
    <n v="183.63"/>
    <n v="253.20750000000001"/>
    <n v="183.63"/>
    <n v="69.577500000000015"/>
    <n v="0.27478451467669801"/>
    <s v="No"/>
    <m/>
  </r>
  <r>
    <n v="347"/>
    <n v="230"/>
    <n v="1067"/>
    <n v="2"/>
    <n v="4128.99"/>
    <n v="0.25"/>
    <n v="7"/>
    <n v="2213.3200000000002"/>
    <n v="6193.4849999999997"/>
    <n v="4426.6400000000003"/>
    <n v="1766.8449999999993"/>
    <n v="0.28527476856729278"/>
    <s v="No"/>
    <m/>
  </r>
  <r>
    <n v="348"/>
    <n v="231"/>
    <n v="1085"/>
    <n v="1"/>
    <n v="234.72"/>
    <n v="0.25"/>
    <n v="8"/>
    <n v="175.69"/>
    <n v="176.04"/>
    <n v="175.69"/>
    <n v="0.34999999999999432"/>
    <n v="1.9881845035218948E-3"/>
    <s v="No"/>
    <m/>
  </r>
  <r>
    <n v="349"/>
    <n v="231"/>
    <n v="1006"/>
    <n v="1"/>
    <n v="2046.37"/>
    <n v="0.2"/>
    <n v="1"/>
    <n v="1296.42"/>
    <n v="1637.096"/>
    <n v="1296.42"/>
    <n v="340.67599999999993"/>
    <n v="0.20809775358317406"/>
    <s v="No"/>
    <m/>
  </r>
  <r>
    <n v="350"/>
    <n v="232"/>
    <n v="1076"/>
    <n v="2"/>
    <n v="999.07"/>
    <n v="0"/>
    <n v="8"/>
    <n v="597.38"/>
    <n v="1998.14"/>
    <n v="1194.76"/>
    <n v="803.38000000000011"/>
    <n v="0.40206391944508396"/>
    <s v="No"/>
    <m/>
  </r>
  <r>
    <n v="351"/>
    <n v="233"/>
    <n v="1001"/>
    <n v="1"/>
    <n v="3826.19"/>
    <n v="0.25"/>
    <n v="1"/>
    <n v="3021.65"/>
    <n v="2869.6424999999999"/>
    <n v="3021.65"/>
    <n v="-152.00750000000016"/>
    <n v="-5.2970884003843741E-2"/>
    <s v="No"/>
    <m/>
  </r>
  <r>
    <n v="352"/>
    <n v="233"/>
    <n v="1084"/>
    <n v="1"/>
    <n v="317.63"/>
    <n v="0"/>
    <n v="8"/>
    <n v="188.52"/>
    <n v="317.63"/>
    <n v="188.52"/>
    <n v="129.10999999999999"/>
    <n v="0.40647923684790477"/>
    <s v="No"/>
    <m/>
  </r>
  <r>
    <n v="353"/>
    <n v="234"/>
    <n v="1053"/>
    <n v="1"/>
    <n v="1295.03"/>
    <n v="0.05"/>
    <n v="5"/>
    <n v="777.04"/>
    <n v="1230.2784999999999"/>
    <n v="777.04"/>
    <n v="453.23849999999993"/>
    <n v="0.3684031705016384"/>
    <s v="No"/>
    <m/>
  </r>
  <r>
    <n v="354"/>
    <n v="235"/>
    <n v="1026"/>
    <n v="1"/>
    <n v="1413.81"/>
    <n v="0.05"/>
    <n v="3"/>
    <n v="1019.93"/>
    <n v="1343.1194999999998"/>
    <n v="1019.93"/>
    <n v="323.18949999999984"/>
    <n v="0.24062602024615076"/>
    <s v="No"/>
    <m/>
  </r>
  <r>
    <n v="355"/>
    <n v="236"/>
    <n v="1021"/>
    <n v="2"/>
    <n v="841.78"/>
    <n v="0.1"/>
    <n v="2"/>
    <n v="657.75"/>
    <n v="1515.204"/>
    <n v="1315.5"/>
    <n v="199.70399999999995"/>
    <n v="0.13180007444542119"/>
    <s v="No"/>
    <m/>
  </r>
  <r>
    <n v="356"/>
    <n v="237"/>
    <n v="1036"/>
    <n v="1"/>
    <n v="471.33"/>
    <n v="0"/>
    <n v="4"/>
    <n v="253.01"/>
    <n v="471.33"/>
    <n v="253.01"/>
    <n v="218.32"/>
    <n v="0.46319988118727856"/>
    <s v="No"/>
    <m/>
  </r>
  <r>
    <n v="357"/>
    <n v="238"/>
    <n v="1085"/>
    <n v="1"/>
    <n v="234.72"/>
    <n v="0"/>
    <n v="8"/>
    <n v="175.69"/>
    <n v="234.72"/>
    <n v="175.69"/>
    <n v="59.03"/>
    <n v="0.25149113837764148"/>
    <s v="No"/>
    <m/>
  </r>
  <r>
    <n v="358"/>
    <n v="239"/>
    <n v="1017"/>
    <n v="2"/>
    <n v="978.37"/>
    <n v="0.25"/>
    <n v="2"/>
    <n v="519.71"/>
    <n v="1467.5550000000001"/>
    <n v="1039.42"/>
    <n v="428.13499999999999"/>
    <n v="0.29173352957810778"/>
    <s v="No"/>
    <m/>
  </r>
  <r>
    <n v="359"/>
    <n v="240"/>
    <n v="1043"/>
    <n v="1"/>
    <n v="567.48"/>
    <n v="0.2"/>
    <n v="4"/>
    <n v="407.51"/>
    <n v="453.98400000000004"/>
    <n v="407.51"/>
    <n v="46.474000000000046"/>
    <n v="0.10236924649326858"/>
    <s v="No"/>
    <m/>
  </r>
  <r>
    <n v="360"/>
    <n v="241"/>
    <n v="1003"/>
    <n v="1"/>
    <n v="5778.51"/>
    <n v="0.25"/>
    <n v="1"/>
    <n v="3419.53"/>
    <n v="4333.8824999999997"/>
    <n v="3419.53"/>
    <n v="914.35249999999951"/>
    <n v="0.2109776857125221"/>
    <s v="Yes"/>
    <m/>
  </r>
  <r>
    <n v="361"/>
    <n v="241"/>
    <n v="1019"/>
    <n v="1"/>
    <n v="1255.73"/>
    <n v="0"/>
    <n v="2"/>
    <n v="760.11"/>
    <n v="1255.73"/>
    <n v="760.11"/>
    <n v="495.62"/>
    <n v="0.39468675591090441"/>
    <s v="No"/>
    <m/>
  </r>
  <r>
    <n v="362"/>
    <n v="241"/>
    <n v="1017"/>
    <n v="2"/>
    <n v="978.37"/>
    <n v="0"/>
    <n v="2"/>
    <n v="519.71"/>
    <n v="1956.74"/>
    <n v="1039.42"/>
    <n v="917.31999999999994"/>
    <n v="0.46880014718358082"/>
    <s v="No"/>
    <m/>
  </r>
  <r>
    <n v="363"/>
    <n v="242"/>
    <n v="1016"/>
    <n v="1"/>
    <n v="1279.19"/>
    <n v="0.2"/>
    <n v="2"/>
    <n v="741.85"/>
    <n v="1023.3520000000001"/>
    <n v="741.85"/>
    <n v="281.50200000000007"/>
    <n v="0.27507836990595613"/>
    <s v="No"/>
    <m/>
  </r>
  <r>
    <n v="364"/>
    <n v="243"/>
    <n v="1067"/>
    <n v="1"/>
    <n v="4128.99"/>
    <n v="0.1"/>
    <n v="7"/>
    <n v="2213.3200000000002"/>
    <n v="3716.0909999999999"/>
    <n v="2213.3200000000002"/>
    <n v="1502.7709999999997"/>
    <n v="0.40439564047274401"/>
    <s v="No"/>
    <m/>
  </r>
  <r>
    <n v="365"/>
    <n v="243"/>
    <n v="1061"/>
    <n v="1"/>
    <n v="1128.8399999999999"/>
    <n v="0.3"/>
    <n v="6"/>
    <n v="705.26"/>
    <n v="790.18799999999987"/>
    <n v="705.26"/>
    <n v="84.927999999999884"/>
    <n v="0.10747822037287316"/>
    <s v="No"/>
    <m/>
  </r>
  <r>
    <n v="366"/>
    <n v="244"/>
    <n v="1006"/>
    <n v="2"/>
    <n v="2046.37"/>
    <n v="0.25"/>
    <n v="1"/>
    <n v="1296.42"/>
    <n v="3069.5549999999998"/>
    <n v="2592.84"/>
    <n v="476.71499999999969"/>
    <n v="0.15530427048871895"/>
    <s v="No"/>
    <m/>
  </r>
  <r>
    <n v="367"/>
    <n v="245"/>
    <n v="1059"/>
    <n v="1"/>
    <n v="540.76"/>
    <n v="0.3"/>
    <n v="6"/>
    <n v="324.72000000000003"/>
    <n v="378.53199999999998"/>
    <n v="324.72000000000003"/>
    <n v="53.811999999999955"/>
    <n v="0.1421597117284667"/>
    <s v="No"/>
    <m/>
  </r>
  <r>
    <n v="368"/>
    <n v="245"/>
    <n v="1085"/>
    <n v="1"/>
    <n v="234.72"/>
    <n v="0.25"/>
    <n v="8"/>
    <n v="175.69"/>
    <n v="176.04"/>
    <n v="175.69"/>
    <n v="0.34999999999999432"/>
    <n v="1.9881845035218948E-3"/>
    <s v="No"/>
    <m/>
  </r>
  <r>
    <n v="369"/>
    <n v="245"/>
    <n v="1058"/>
    <n v="1"/>
    <n v="1504.15"/>
    <n v="0.05"/>
    <n v="6"/>
    <n v="828.35"/>
    <n v="1428.9425000000001"/>
    <n v="828.35"/>
    <n v="600.59250000000009"/>
    <n v="0.42030557562673099"/>
    <s v="No"/>
    <m/>
  </r>
  <r>
    <n v="370"/>
    <n v="246"/>
    <n v="1052"/>
    <n v="1"/>
    <n v="2801.53"/>
    <n v="0.1"/>
    <n v="5"/>
    <n v="1752.02"/>
    <n v="2521.3770000000004"/>
    <n v="1752.02"/>
    <n v="769.35700000000043"/>
    <n v="0.30513366307378875"/>
    <s v="No"/>
    <m/>
  </r>
  <r>
    <n v="371"/>
    <n v="246"/>
    <n v="1075"/>
    <n v="1"/>
    <n v="904.54"/>
    <n v="0.2"/>
    <n v="7"/>
    <n v="622.70000000000005"/>
    <n v="723.63200000000006"/>
    <n v="622.70000000000005"/>
    <n v="100.93200000000002"/>
    <n v="0.13947973555619431"/>
    <s v="No"/>
    <m/>
  </r>
  <r>
    <n v="372"/>
    <n v="246"/>
    <n v="1067"/>
    <n v="1"/>
    <n v="4128.99"/>
    <n v="0.25"/>
    <n v="7"/>
    <n v="2213.3200000000002"/>
    <n v="3096.7424999999998"/>
    <n v="2213.3200000000002"/>
    <n v="883.42249999999967"/>
    <n v="0.28527476856729278"/>
    <s v="No"/>
    <m/>
  </r>
  <r>
    <n v="373"/>
    <n v="247"/>
    <n v="1046"/>
    <n v="1"/>
    <n v="675.87"/>
    <n v="0.25"/>
    <n v="5"/>
    <n v="407.68"/>
    <n v="506.90250000000003"/>
    <n v="407.68"/>
    <n v="99.222500000000025"/>
    <n v="0.19574277104571397"/>
    <s v="No"/>
    <m/>
  </r>
  <r>
    <n v="374"/>
    <n v="248"/>
    <n v="1056"/>
    <n v="1"/>
    <n v="1134.4000000000001"/>
    <n v="0.2"/>
    <n v="6"/>
    <n v="798.2"/>
    <n v="907.5200000000001"/>
    <n v="798.2"/>
    <n v="109.32000000000005"/>
    <n v="0.12046015514809595"/>
    <s v="No"/>
    <m/>
  </r>
  <r>
    <n v="375"/>
    <n v="249"/>
    <n v="1017"/>
    <n v="2"/>
    <n v="978.37"/>
    <n v="0.25"/>
    <n v="2"/>
    <n v="519.71"/>
    <n v="1467.5550000000001"/>
    <n v="1039.42"/>
    <n v="428.13499999999999"/>
    <n v="0.29173352957810778"/>
    <s v="No"/>
    <m/>
  </r>
  <r>
    <n v="376"/>
    <n v="250"/>
    <n v="1001"/>
    <n v="1"/>
    <n v="3826.19"/>
    <n v="0.05"/>
    <n v="1"/>
    <n v="3021.65"/>
    <n v="3634.8804999999998"/>
    <n v="3021.65"/>
    <n v="613.23049999999967"/>
    <n v="0.16870719683907071"/>
    <s v="No"/>
    <m/>
  </r>
  <r>
    <n v="377"/>
    <n v="251"/>
    <n v="1051"/>
    <n v="1"/>
    <n v="304.13"/>
    <n v="0.25"/>
    <n v="5"/>
    <n v="176.98"/>
    <n v="228.0975"/>
    <n v="176.98"/>
    <n v="51.117500000000007"/>
    <n v="0.22410372757263894"/>
    <s v="No"/>
    <m/>
  </r>
  <r>
    <n v="378"/>
    <n v="252"/>
    <n v="1016"/>
    <n v="1"/>
    <n v="1279.19"/>
    <n v="0.1"/>
    <n v="2"/>
    <n v="741.85"/>
    <n v="1151.2710000000002"/>
    <n v="741.85"/>
    <n v="409.42100000000016"/>
    <n v="0.35562521769418332"/>
    <s v="No"/>
    <m/>
  </r>
  <r>
    <n v="379"/>
    <n v="252"/>
    <n v="1080"/>
    <n v="3"/>
    <n v="256.7"/>
    <n v="0.25"/>
    <n v="8"/>
    <n v="184.26"/>
    <n v="577.57499999999993"/>
    <n v="552.78"/>
    <n v="24.794999999999959"/>
    <n v="4.2929489676665301E-2"/>
    <s v="No"/>
    <m/>
  </r>
  <r>
    <n v="380"/>
    <n v="252"/>
    <n v="1001"/>
    <n v="1"/>
    <n v="3826.19"/>
    <n v="0.05"/>
    <n v="1"/>
    <n v="3021.65"/>
    <n v="3634.8804999999998"/>
    <n v="3021.65"/>
    <n v="613.23049999999967"/>
    <n v="0.16870719683907071"/>
    <s v="No"/>
    <m/>
  </r>
  <r>
    <n v="381"/>
    <n v="253"/>
    <n v="1052"/>
    <n v="2"/>
    <n v="2801.53"/>
    <n v="0.2"/>
    <n v="5"/>
    <n v="1752.02"/>
    <n v="4482.4480000000003"/>
    <n v="3504.04"/>
    <n v="978.40800000000036"/>
    <n v="0.2182753709580123"/>
    <s v="No"/>
    <m/>
  </r>
  <r>
    <n v="382"/>
    <n v="254"/>
    <n v="1044"/>
    <n v="2"/>
    <n v="1419.88"/>
    <n v="0"/>
    <n v="4"/>
    <n v="897.98"/>
    <n v="2839.76"/>
    <n v="1795.96"/>
    <n v="1043.8000000000002"/>
    <n v="0.36756627320618646"/>
    <s v="No"/>
    <m/>
  </r>
  <r>
    <n v="383"/>
    <n v="255"/>
    <n v="1026"/>
    <n v="2"/>
    <n v="1413.81"/>
    <n v="0.15"/>
    <n v="3"/>
    <n v="1019.93"/>
    <n v="2403.4769999999999"/>
    <n v="2039.86"/>
    <n v="363.61699999999996"/>
    <n v="0.15128790498099212"/>
    <s v="No"/>
    <m/>
  </r>
  <r>
    <n v="384"/>
    <n v="255"/>
    <n v="1067"/>
    <n v="1"/>
    <n v="4128.99"/>
    <n v="0"/>
    <n v="7"/>
    <n v="2213.3200000000002"/>
    <n v="4128.99"/>
    <n v="2213.3200000000002"/>
    <n v="1915.6699999999996"/>
    <n v="0.4639560764254696"/>
    <s v="No"/>
    <m/>
  </r>
  <r>
    <n v="385"/>
    <n v="256"/>
    <n v="1067"/>
    <n v="1"/>
    <n v="4128.99"/>
    <n v="0.15"/>
    <n v="7"/>
    <n v="2213.3200000000002"/>
    <n v="3509.6414999999997"/>
    <n v="2213.3200000000002"/>
    <n v="1296.3214999999996"/>
    <n v="0.36936008991231717"/>
    <s v="No"/>
    <m/>
  </r>
  <r>
    <n v="386"/>
    <n v="257"/>
    <n v="1067"/>
    <n v="2"/>
    <n v="4128.99"/>
    <n v="0.2"/>
    <n v="7"/>
    <n v="2213.3200000000002"/>
    <n v="6606.384"/>
    <n v="4426.6400000000003"/>
    <n v="2179.7439999999997"/>
    <n v="0.32994509553183704"/>
    <s v="Yes"/>
    <m/>
  </r>
  <r>
    <n v="387"/>
    <n v="258"/>
    <n v="1038"/>
    <n v="1"/>
    <n v="930.61"/>
    <n v="0.1"/>
    <n v="4"/>
    <n v="617.46"/>
    <n v="837.54899999999998"/>
    <n v="617.46"/>
    <n v="220.08899999999994"/>
    <n v="0.26277746137837898"/>
    <s v="No"/>
    <m/>
  </r>
  <r>
    <n v="388"/>
    <n v="259"/>
    <n v="1001"/>
    <n v="1"/>
    <n v="3826.19"/>
    <n v="0"/>
    <n v="1"/>
    <n v="3021.65"/>
    <n v="3826.19"/>
    <n v="3021.65"/>
    <n v="804.54"/>
    <n v="0.21027183699711721"/>
    <s v="No"/>
    <m/>
  </r>
  <r>
    <n v="389"/>
    <n v="260"/>
    <n v="1061"/>
    <n v="1"/>
    <n v="1128.8399999999999"/>
    <n v="0.05"/>
    <n v="6"/>
    <n v="705.26"/>
    <n v="1072.3979999999999"/>
    <n v="705.26"/>
    <n v="367.13799999999992"/>
    <n v="0.34235237290632764"/>
    <s v="No"/>
    <m/>
  </r>
  <r>
    <n v="390"/>
    <n v="261"/>
    <n v="1030"/>
    <n v="1"/>
    <n v="799.21"/>
    <n v="0.15"/>
    <n v="3"/>
    <n v="534"/>
    <n v="679.32849999999996"/>
    <n v="534"/>
    <n v="145.32849999999996"/>
    <n v="0.21392963787033809"/>
    <s v="No"/>
    <m/>
  </r>
  <r>
    <n v="391"/>
    <n v="262"/>
    <n v="1041"/>
    <n v="3"/>
    <n v="767.68"/>
    <n v="0"/>
    <n v="4"/>
    <n v="540.32000000000005"/>
    <n v="2303.04"/>
    <n v="1620.96"/>
    <n v="682.07999999999993"/>
    <n v="0.29616506877865773"/>
    <s v="No"/>
    <m/>
  </r>
  <r>
    <n v="392"/>
    <n v="262"/>
    <n v="1053"/>
    <n v="1"/>
    <n v="1295.03"/>
    <n v="0.05"/>
    <n v="5"/>
    <n v="777.04"/>
    <n v="1230.2784999999999"/>
    <n v="777.04"/>
    <n v="453.23849999999993"/>
    <n v="0.3684031705016384"/>
    <s v="No"/>
    <m/>
  </r>
  <r>
    <n v="393"/>
    <n v="263"/>
    <n v="1056"/>
    <n v="1"/>
    <n v="1134.4000000000001"/>
    <n v="0.1"/>
    <n v="6"/>
    <n v="798.2"/>
    <n v="1020.9600000000002"/>
    <n v="798.2"/>
    <n v="222.7600000000001"/>
    <n v="0.21818680457608533"/>
    <s v="No"/>
    <m/>
  </r>
  <r>
    <n v="394"/>
    <n v="264"/>
    <n v="1028"/>
    <n v="1"/>
    <n v="2753.45"/>
    <n v="0"/>
    <n v="3"/>
    <n v="1672.88"/>
    <n v="2753.45"/>
    <n v="1672.88"/>
    <n v="1080.5699999999997"/>
    <n v="0.39244220886524173"/>
    <s v="Yes"/>
    <m/>
  </r>
  <r>
    <n v="395"/>
    <n v="265"/>
    <n v="1041"/>
    <n v="1"/>
    <n v="767.68"/>
    <n v="0"/>
    <n v="4"/>
    <n v="540.32000000000005"/>
    <n v="767.68"/>
    <n v="540.32000000000005"/>
    <n v="227.3599999999999"/>
    <n v="0.29616506877865767"/>
    <s v="No"/>
    <m/>
  </r>
  <r>
    <n v="396"/>
    <n v="266"/>
    <n v="1001"/>
    <n v="1"/>
    <n v="3826.19"/>
    <n v="0.1"/>
    <n v="1"/>
    <n v="3021.65"/>
    <n v="3443.5709999999999"/>
    <n v="3021.65"/>
    <n v="421.92099999999982"/>
    <n v="0.12252426333013021"/>
    <s v="No"/>
    <m/>
  </r>
  <r>
    <n v="397"/>
    <n v="266"/>
    <n v="1025"/>
    <n v="1"/>
    <n v="894.16"/>
    <n v="0"/>
    <n v="2"/>
    <n v="601.26"/>
    <n v="894.16"/>
    <n v="601.26"/>
    <n v="292.89999999999998"/>
    <n v="0.32757000984163909"/>
    <s v="No"/>
    <m/>
  </r>
  <r>
    <n v="398"/>
    <n v="267"/>
    <n v="1049"/>
    <n v="1"/>
    <n v="3970.29"/>
    <n v="0.1"/>
    <n v="5"/>
    <n v="2490.89"/>
    <n v="3573.261"/>
    <n v="2490.89"/>
    <n v="1082.3710000000001"/>
    <n v="0.30290846372543179"/>
    <s v="No"/>
    <m/>
  </r>
  <r>
    <n v="399"/>
    <n v="267"/>
    <n v="1056"/>
    <n v="1"/>
    <n v="1134.4000000000001"/>
    <n v="0"/>
    <n v="6"/>
    <n v="798.2"/>
    <n v="1134.4000000000001"/>
    <n v="798.2"/>
    <n v="336.20000000000005"/>
    <n v="0.29636812411847674"/>
    <s v="No"/>
    <m/>
  </r>
  <r>
    <n v="400"/>
    <n v="268"/>
    <n v="1052"/>
    <n v="1"/>
    <n v="2801.53"/>
    <n v="0.2"/>
    <n v="5"/>
    <n v="1752.02"/>
    <n v="2241.2240000000002"/>
    <n v="1752.02"/>
    <n v="489.20400000000018"/>
    <n v="0.2182753709580123"/>
    <s v="No"/>
    <m/>
  </r>
  <r>
    <n v="401"/>
    <n v="269"/>
    <n v="1085"/>
    <n v="1"/>
    <n v="234.72"/>
    <n v="0.05"/>
    <n v="8"/>
    <n v="175.69"/>
    <n v="222.98399999999998"/>
    <n v="175.69"/>
    <n v="47.293999999999983"/>
    <n v="0.21209593513435937"/>
    <s v="No"/>
    <m/>
  </r>
  <r>
    <n v="402"/>
    <n v="270"/>
    <n v="1067"/>
    <n v="1"/>
    <n v="4128.99"/>
    <n v="0"/>
    <n v="7"/>
    <n v="2213.3200000000002"/>
    <n v="4128.99"/>
    <n v="2213.3200000000002"/>
    <n v="1915.6699999999996"/>
    <n v="0.4639560764254696"/>
    <s v="No"/>
    <m/>
  </r>
  <r>
    <n v="403"/>
    <n v="270"/>
    <n v="1037"/>
    <n v="1"/>
    <n v="1161.6300000000001"/>
    <n v="0.15"/>
    <n v="4"/>
    <n v="798.62"/>
    <n v="987.38550000000009"/>
    <n v="798.62"/>
    <n v="188.76550000000009"/>
    <n v="0.19117710357302195"/>
    <s v="No"/>
    <m/>
  </r>
  <r>
    <n v="404"/>
    <n v="270"/>
    <n v="1001"/>
    <n v="2"/>
    <n v="3826.19"/>
    <n v="0.2"/>
    <n v="1"/>
    <n v="3021.65"/>
    <n v="6121.9040000000005"/>
    <n v="6043.3"/>
    <n v="78.604000000000269"/>
    <n v="1.2839796246396589E-2"/>
    <s v="Yes"/>
    <m/>
  </r>
  <r>
    <n v="405"/>
    <n v="271"/>
    <n v="1068"/>
    <n v="1"/>
    <n v="550.08000000000004"/>
    <n v="0"/>
    <n v="7"/>
    <n v="351.29"/>
    <n v="550.08000000000004"/>
    <n v="351.29"/>
    <n v="198.79000000000002"/>
    <n v="0.36138379872018617"/>
    <s v="No"/>
    <m/>
  </r>
  <r>
    <n v="406"/>
    <n v="272"/>
    <n v="1001"/>
    <n v="1"/>
    <n v="3826.19"/>
    <n v="0.05"/>
    <n v="1"/>
    <n v="3021.65"/>
    <n v="3634.8804999999998"/>
    <n v="3021.65"/>
    <n v="613.23049999999967"/>
    <n v="0.16870719683907071"/>
    <s v="Yes"/>
    <m/>
  </r>
  <r>
    <n v="407"/>
    <n v="272"/>
    <n v="1061"/>
    <n v="2"/>
    <n v="1128.8399999999999"/>
    <n v="0"/>
    <n v="6"/>
    <n v="705.26"/>
    <n v="2257.6799999999998"/>
    <n v="1410.52"/>
    <n v="847.15999999999985"/>
    <n v="0.37523475426101127"/>
    <s v="No"/>
    <m/>
  </r>
  <r>
    <n v="408"/>
    <n v="273"/>
    <n v="1010"/>
    <n v="2"/>
    <n v="4664.03"/>
    <n v="0.15"/>
    <n v="1"/>
    <n v="3718.66"/>
    <n v="7928.8509999999997"/>
    <n v="7437.32"/>
    <n v="491.53099999999995"/>
    <n v="6.1992714959582411E-2"/>
    <s v="No"/>
    <m/>
  </r>
  <r>
    <n v="409"/>
    <n v="274"/>
    <n v="1061"/>
    <n v="2"/>
    <n v="1128.8399999999999"/>
    <n v="0.25"/>
    <n v="6"/>
    <n v="705.26"/>
    <n v="1693.2599999999998"/>
    <n v="1410.52"/>
    <n v="282.73999999999978"/>
    <n v="0.16697967234801497"/>
    <s v="No"/>
    <m/>
  </r>
  <r>
    <n v="410"/>
    <n v="275"/>
    <n v="1049"/>
    <n v="2"/>
    <n v="3970.29"/>
    <n v="0.15"/>
    <n v="5"/>
    <n v="2490.89"/>
    <n v="6749.4929999999995"/>
    <n v="4981.78"/>
    <n v="1767.7129999999997"/>
    <n v="0.26190307923869244"/>
    <s v="No"/>
    <m/>
  </r>
  <r>
    <n v="411"/>
    <n v="275"/>
    <n v="1044"/>
    <n v="1"/>
    <n v="1419.88"/>
    <n v="0.1"/>
    <n v="4"/>
    <n v="897.98"/>
    <n v="1277.8920000000001"/>
    <n v="897.98"/>
    <n v="379.91200000000003"/>
    <n v="0.29729585911798495"/>
    <s v="No"/>
    <m/>
  </r>
  <r>
    <n v="412"/>
    <n v="276"/>
    <n v="1063"/>
    <n v="1"/>
    <n v="117.54"/>
    <n v="0.15"/>
    <n v="6"/>
    <n v="80.47"/>
    <n v="99.909000000000006"/>
    <n v="80.47"/>
    <n v="19.439000000000007"/>
    <n v="0.19456705602097915"/>
    <s v="No"/>
    <m/>
  </r>
  <r>
    <n v="413"/>
    <n v="276"/>
    <n v="1080"/>
    <n v="1"/>
    <n v="256.7"/>
    <n v="0.05"/>
    <n v="8"/>
    <n v="184.26"/>
    <n v="243.86499999999998"/>
    <n v="184.26"/>
    <n v="59.60499999999999"/>
    <n v="0.24441801816578843"/>
    <s v="No"/>
    <m/>
  </r>
  <r>
    <n v="414"/>
    <n v="276"/>
    <n v="1067"/>
    <n v="2"/>
    <n v="4128.99"/>
    <n v="0.1"/>
    <n v="7"/>
    <n v="2213.3200000000002"/>
    <n v="7432.1819999999998"/>
    <n v="4426.6400000000003"/>
    <n v="3005.5419999999995"/>
    <n v="0.40439564047274401"/>
    <s v="No"/>
    <m/>
  </r>
  <r>
    <n v="415"/>
    <n v="277"/>
    <n v="1038"/>
    <n v="2"/>
    <n v="930.61"/>
    <n v="0.1"/>
    <n v="4"/>
    <n v="617.46"/>
    <n v="1675.098"/>
    <n v="1234.92"/>
    <n v="440.17799999999988"/>
    <n v="0.26277746137837898"/>
    <s v="No"/>
    <m/>
  </r>
  <r>
    <n v="416"/>
    <n v="278"/>
    <n v="1061"/>
    <n v="1"/>
    <n v="1128.8399999999999"/>
    <n v="0"/>
    <n v="6"/>
    <n v="705.26"/>
    <n v="1128.8399999999999"/>
    <n v="705.26"/>
    <n v="423.57999999999993"/>
    <n v="0.37523475426101127"/>
    <s v="No"/>
    <m/>
  </r>
  <r>
    <n v="417"/>
    <n v="278"/>
    <n v="1082"/>
    <n v="3"/>
    <n v="337.61"/>
    <n v="0.1"/>
    <n v="8"/>
    <n v="183.63"/>
    <n v="911.54700000000003"/>
    <n v="550.89"/>
    <n v="360.65700000000004"/>
    <n v="0.39565376223058168"/>
    <s v="No"/>
    <m/>
  </r>
  <r>
    <n v="418"/>
    <n v="279"/>
    <n v="1084"/>
    <n v="1"/>
    <n v="317.63"/>
    <n v="0"/>
    <n v="8"/>
    <n v="188.52"/>
    <n v="317.63"/>
    <n v="188.52"/>
    <n v="129.10999999999999"/>
    <n v="0.40647923684790477"/>
    <s v="No"/>
    <m/>
  </r>
  <r>
    <n v="419"/>
    <n v="279"/>
    <n v="1085"/>
    <n v="1"/>
    <n v="234.72"/>
    <n v="0.1"/>
    <n v="8"/>
    <n v="175.69"/>
    <n v="211.24799999999999"/>
    <n v="175.69"/>
    <n v="35.557999999999993"/>
    <n v="0.16832348708626824"/>
    <s v="No"/>
    <m/>
  </r>
  <r>
    <n v="420"/>
    <n v="280"/>
    <n v="1061"/>
    <n v="1"/>
    <n v="1128.8399999999999"/>
    <n v="0.25"/>
    <n v="6"/>
    <n v="705.26"/>
    <n v="846.62999999999988"/>
    <n v="705.26"/>
    <n v="141.36999999999989"/>
    <n v="0.16697967234801497"/>
    <s v="No"/>
    <m/>
  </r>
  <r>
    <n v="421"/>
    <n v="281"/>
    <n v="1085"/>
    <n v="1"/>
    <n v="234.72"/>
    <n v="0.2"/>
    <n v="8"/>
    <n v="175.69"/>
    <n v="187.77600000000001"/>
    <n v="175.69"/>
    <n v="12.086000000000013"/>
    <n v="6.4363922972051874E-2"/>
    <s v="No"/>
    <m/>
  </r>
  <r>
    <n v="422"/>
    <n v="282"/>
    <n v="1033"/>
    <n v="1"/>
    <n v="3738.1"/>
    <n v="0.2"/>
    <n v="3"/>
    <n v="2130.6999999999998"/>
    <n v="2990.48"/>
    <n v="2130.6999999999998"/>
    <n v="859.7800000000002"/>
    <n v="0.28750568470613419"/>
    <s v="No"/>
    <m/>
  </r>
  <r>
    <n v="423"/>
    <n v="282"/>
    <n v="1068"/>
    <n v="1"/>
    <n v="550.08000000000004"/>
    <n v="0"/>
    <n v="7"/>
    <n v="351.29"/>
    <n v="550.08000000000004"/>
    <n v="351.29"/>
    <n v="198.79000000000002"/>
    <n v="0.36138379872018617"/>
    <s v="No"/>
    <m/>
  </r>
  <r>
    <n v="424"/>
    <n v="283"/>
    <n v="1048"/>
    <n v="1"/>
    <n v="448.35"/>
    <n v="0.15"/>
    <n v="5"/>
    <n v="299.29000000000002"/>
    <n v="381.09750000000003"/>
    <n v="299.29000000000002"/>
    <n v="81.807500000000005"/>
    <n v="0.2146629143460663"/>
    <s v="No"/>
    <m/>
  </r>
  <r>
    <n v="425"/>
    <n v="284"/>
    <n v="1019"/>
    <n v="2"/>
    <n v="1255.73"/>
    <n v="0.1"/>
    <n v="2"/>
    <n v="760.11"/>
    <n v="2260.3140000000003"/>
    <n v="1520.22"/>
    <n v="740.09400000000028"/>
    <n v="0.32742972878989385"/>
    <s v="No"/>
    <m/>
  </r>
  <r>
    <n v="426"/>
    <n v="285"/>
    <n v="1043"/>
    <n v="1"/>
    <n v="567.48"/>
    <n v="0.25"/>
    <n v="4"/>
    <n v="407.51"/>
    <n v="425.61"/>
    <n v="407.51"/>
    <n v="18.100000000000023"/>
    <n v="4.2527196259486436E-2"/>
    <s v="No"/>
    <m/>
  </r>
  <r>
    <n v="427"/>
    <n v="286"/>
    <n v="1067"/>
    <n v="1"/>
    <n v="4128.99"/>
    <n v="0.3"/>
    <n v="7"/>
    <n v="2213.3200000000002"/>
    <n v="2890.2929999999997"/>
    <n v="2213.3200000000002"/>
    <n v="676.9729999999995"/>
    <n v="0.23422296632209938"/>
    <s v="Yes"/>
    <m/>
  </r>
  <r>
    <n v="428"/>
    <n v="286"/>
    <n v="1019"/>
    <n v="1"/>
    <n v="1255.73"/>
    <n v="0.1"/>
    <n v="2"/>
    <n v="760.11"/>
    <n v="1130.1570000000002"/>
    <n v="760.11"/>
    <n v="370.04700000000014"/>
    <n v="0.32742972878989385"/>
    <s v="No"/>
    <m/>
  </r>
  <r>
    <n v="429"/>
    <n v="287"/>
    <n v="1019"/>
    <n v="1"/>
    <n v="1255.73"/>
    <n v="0.25"/>
    <n v="2"/>
    <n v="760.11"/>
    <n v="941.79750000000001"/>
    <n v="760.11"/>
    <n v="181.6875"/>
    <n v="0.19291567454787256"/>
    <s v="No"/>
    <m/>
  </r>
  <r>
    <n v="430"/>
    <n v="288"/>
    <n v="1061"/>
    <n v="2"/>
    <n v="1128.8399999999999"/>
    <n v="0"/>
    <n v="6"/>
    <n v="705.26"/>
    <n v="2257.6799999999998"/>
    <n v="1410.52"/>
    <n v="847.15999999999985"/>
    <n v="0.37523475426101127"/>
    <s v="No"/>
    <m/>
  </r>
  <r>
    <n v="431"/>
    <n v="289"/>
    <n v="1085"/>
    <n v="1"/>
    <n v="234.72"/>
    <n v="0"/>
    <n v="8"/>
    <n v="175.69"/>
    <n v="234.72"/>
    <n v="175.69"/>
    <n v="59.03"/>
    <n v="0.25149113837764148"/>
    <s v="No"/>
    <m/>
  </r>
  <r>
    <n v="432"/>
    <n v="289"/>
    <n v="1005"/>
    <n v="1"/>
    <n v="2703.6"/>
    <n v="0.05"/>
    <n v="1"/>
    <n v="2129.88"/>
    <n v="2568.4199999999996"/>
    <n v="2129.88"/>
    <n v="438.53999999999951"/>
    <n v="0.17074310276356655"/>
    <s v="No"/>
    <m/>
  </r>
  <r>
    <n v="433"/>
    <n v="289"/>
    <n v="1056"/>
    <n v="3"/>
    <n v="1134.4000000000001"/>
    <n v="0"/>
    <n v="6"/>
    <n v="798.2"/>
    <n v="3403.2000000000003"/>
    <n v="2394.6000000000004"/>
    <n v="1008.5999999999999"/>
    <n v="0.29636812411847668"/>
    <s v="No"/>
    <m/>
  </r>
  <r>
    <n v="434"/>
    <n v="290"/>
    <n v="1065"/>
    <n v="1"/>
    <n v="1433.45"/>
    <n v="0"/>
    <n v="6"/>
    <n v="800.55"/>
    <n v="1433.45"/>
    <n v="800.55"/>
    <n v="632.90000000000009"/>
    <n v="0.44152220168125855"/>
    <s v="No"/>
    <m/>
  </r>
  <r>
    <n v="435"/>
    <n v="290"/>
    <n v="1064"/>
    <n v="1"/>
    <n v="177.92"/>
    <n v="0.1"/>
    <n v="6"/>
    <n v="95.97"/>
    <n v="160.12799999999999"/>
    <n v="95.97"/>
    <n v="64.157999999999987"/>
    <n v="0.40066696642685845"/>
    <s v="Yes"/>
    <m/>
  </r>
  <r>
    <n v="436"/>
    <n v="291"/>
    <n v="1006"/>
    <n v="1"/>
    <n v="2046.37"/>
    <n v="0.1"/>
    <n v="1"/>
    <n v="1296.42"/>
    <n v="1841.7329999999999"/>
    <n v="1296.42"/>
    <n v="545.31299999999987"/>
    <n v="0.29608689207393246"/>
    <s v="No"/>
    <m/>
  </r>
  <r>
    <n v="437"/>
    <n v="291"/>
    <n v="1043"/>
    <n v="2"/>
    <n v="567.48"/>
    <n v="0"/>
    <n v="4"/>
    <n v="407.51"/>
    <n v="1134.96"/>
    <n v="815.02"/>
    <n v="319.94000000000005"/>
    <n v="0.28189539719461482"/>
    <s v="No"/>
    <m/>
  </r>
  <r>
    <n v="438"/>
    <n v="291"/>
    <n v="1085"/>
    <n v="1"/>
    <n v="234.72"/>
    <n v="0"/>
    <n v="8"/>
    <n v="175.69"/>
    <n v="234.72"/>
    <n v="175.69"/>
    <n v="59.03"/>
    <n v="0.25149113837764148"/>
    <s v="No"/>
    <m/>
  </r>
  <r>
    <n v="439"/>
    <n v="291"/>
    <n v="1010"/>
    <n v="1"/>
    <n v="4664.03"/>
    <n v="0.1"/>
    <n v="1"/>
    <n v="3718.66"/>
    <n v="4197.6269999999995"/>
    <n v="3718.66"/>
    <n v="478.96699999999964"/>
    <n v="0.1141042307951611"/>
    <s v="No"/>
    <m/>
  </r>
  <r>
    <n v="440"/>
    <n v="292"/>
    <n v="1001"/>
    <n v="2"/>
    <n v="3826.19"/>
    <n v="0"/>
    <n v="1"/>
    <n v="3021.65"/>
    <n v="7652.38"/>
    <n v="6043.3"/>
    <n v="1609.08"/>
    <n v="0.21027183699711721"/>
    <s v="Yes"/>
    <m/>
  </r>
  <r>
    <n v="441"/>
    <n v="293"/>
    <n v="1028"/>
    <n v="1"/>
    <n v="2753.45"/>
    <n v="0.15"/>
    <n v="3"/>
    <n v="1672.88"/>
    <n v="2340.4324999999999"/>
    <n v="1672.88"/>
    <n v="667.55249999999978"/>
    <n v="0.28522612807675496"/>
    <s v="No"/>
    <m/>
  </r>
  <r>
    <n v="442"/>
    <n v="294"/>
    <n v="1071"/>
    <n v="1"/>
    <n v="2036.4"/>
    <n v="0.1"/>
    <n v="7"/>
    <n v="1266.9100000000001"/>
    <n v="1832.7600000000002"/>
    <n v="1266.9100000000001"/>
    <n v="565.85000000000014"/>
    <n v="0.3087420065911522"/>
    <s v="No"/>
    <m/>
  </r>
  <r>
    <n v="443"/>
    <n v="294"/>
    <n v="1085"/>
    <n v="1"/>
    <n v="234.72"/>
    <n v="0.15"/>
    <n v="8"/>
    <n v="175.69"/>
    <n v="199.512"/>
    <n v="175.69"/>
    <n v="23.822000000000003"/>
    <n v="0.11940133926781347"/>
    <s v="No"/>
    <m/>
  </r>
  <r>
    <n v="444"/>
    <n v="295"/>
    <n v="1005"/>
    <n v="1"/>
    <n v="2703.6"/>
    <n v="0"/>
    <n v="1"/>
    <n v="2129.88"/>
    <n v="2703.6"/>
    <n v="2129.88"/>
    <n v="573.7199999999998"/>
    <n v="0.2122059476253883"/>
    <s v="No"/>
    <m/>
  </r>
  <r>
    <n v="445"/>
    <n v="296"/>
    <n v="1085"/>
    <n v="1"/>
    <n v="234.72"/>
    <n v="0.25"/>
    <n v="8"/>
    <n v="175.69"/>
    <n v="176.04"/>
    <n v="175.69"/>
    <n v="0.34999999999999432"/>
    <n v="1.9881845035218948E-3"/>
    <s v="No"/>
    <m/>
  </r>
  <r>
    <n v="446"/>
    <n v="297"/>
    <n v="1049"/>
    <n v="1"/>
    <n v="3970.29"/>
    <n v="0.25"/>
    <n v="5"/>
    <n v="2490.89"/>
    <n v="2977.7174999999997"/>
    <n v="2490.89"/>
    <n v="486.82749999999987"/>
    <n v="0.16349015647051807"/>
    <s v="No"/>
    <m/>
  </r>
  <r>
    <n v="447"/>
    <n v="297"/>
    <n v="1001"/>
    <n v="1"/>
    <n v="3826.19"/>
    <n v="0.3"/>
    <n v="1"/>
    <n v="3021.65"/>
    <n v="2678.3330000000001"/>
    <n v="3021.65"/>
    <n v="-343.31700000000001"/>
    <n v="-0.12818309000411823"/>
    <s v="No"/>
    <m/>
  </r>
  <r>
    <n v="448"/>
    <n v="298"/>
    <n v="1066"/>
    <n v="1"/>
    <n v="1123.68"/>
    <n v="0.2"/>
    <n v="7"/>
    <n v="872.66"/>
    <n v="898.94400000000007"/>
    <n v="872.66"/>
    <n v="26.284000000000106"/>
    <n v="2.9238751245906424E-2"/>
    <s v="No"/>
    <m/>
  </r>
  <r>
    <n v="449"/>
    <n v="298"/>
    <n v="1064"/>
    <n v="1"/>
    <n v="177.92"/>
    <n v="0.1"/>
    <n v="6"/>
    <n v="95.97"/>
    <n v="160.12799999999999"/>
    <n v="95.97"/>
    <n v="64.157999999999987"/>
    <n v="0.40066696642685845"/>
    <s v="No"/>
    <m/>
  </r>
  <r>
    <n v="450"/>
    <n v="299"/>
    <n v="1056"/>
    <n v="3"/>
    <n v="1134.4000000000001"/>
    <n v="0"/>
    <n v="6"/>
    <n v="798.2"/>
    <n v="3403.2000000000003"/>
    <n v="2394.6000000000004"/>
    <n v="1008.5999999999999"/>
    <n v="0.29636812411847668"/>
    <s v="No"/>
    <m/>
  </r>
  <r>
    <n v="451"/>
    <n v="300"/>
    <n v="1067"/>
    <n v="1"/>
    <n v="4128.99"/>
    <n v="0.1"/>
    <n v="7"/>
    <n v="2213.3200000000002"/>
    <n v="3716.0909999999999"/>
    <n v="2213.3200000000002"/>
    <n v="1502.7709999999997"/>
    <n v="0.40439564047274401"/>
    <s v="No"/>
    <m/>
  </r>
  <r>
    <n v="452"/>
    <n v="301"/>
    <n v="1026"/>
    <n v="1"/>
    <n v="1413.81"/>
    <n v="0"/>
    <n v="3"/>
    <n v="1019.93"/>
    <n v="1413.81"/>
    <n v="1019.93"/>
    <n v="393.88"/>
    <n v="0.27859471923384332"/>
    <s v="No"/>
    <m/>
  </r>
  <r>
    <n v="453"/>
    <n v="301"/>
    <n v="1061"/>
    <n v="2"/>
    <n v="1128.8399999999999"/>
    <n v="0"/>
    <n v="6"/>
    <n v="705.26"/>
    <n v="2257.6799999999998"/>
    <n v="1410.52"/>
    <n v="847.15999999999985"/>
    <n v="0.37523475426101127"/>
    <s v="No"/>
    <m/>
  </r>
  <r>
    <n v="454"/>
    <n v="302"/>
    <n v="1082"/>
    <n v="1"/>
    <n v="337.61"/>
    <n v="0.15"/>
    <n v="8"/>
    <n v="183.63"/>
    <n v="286.96850000000001"/>
    <n v="183.63"/>
    <n v="103.33850000000001"/>
    <n v="0.36010398353826295"/>
    <s v="No"/>
    <m/>
  </r>
  <r>
    <n v="455"/>
    <n v="303"/>
    <n v="1049"/>
    <n v="2"/>
    <n v="3970.29"/>
    <n v="0"/>
    <n v="5"/>
    <n v="2490.89"/>
    <n v="7940.58"/>
    <n v="4981.78"/>
    <n v="2958.8"/>
    <n v="0.37261761735288862"/>
    <s v="No"/>
    <m/>
  </r>
  <r>
    <n v="456"/>
    <n v="303"/>
    <n v="1061"/>
    <n v="3"/>
    <n v="1128.8399999999999"/>
    <n v="0.1"/>
    <n v="6"/>
    <n v="705.26"/>
    <n v="3047.8679999999995"/>
    <n v="2115.7799999999997"/>
    <n v="932.08799999999974"/>
    <n v="0.30581639362334584"/>
    <s v="No"/>
    <m/>
  </r>
  <r>
    <n v="457"/>
    <n v="303"/>
    <n v="1028"/>
    <n v="1"/>
    <n v="2753.45"/>
    <n v="0"/>
    <n v="3"/>
    <n v="1672.88"/>
    <n v="2753.45"/>
    <n v="1672.88"/>
    <n v="1080.5699999999997"/>
    <n v="0.39244220886524173"/>
    <s v="No"/>
    <m/>
  </r>
  <r>
    <n v="458"/>
    <n v="304"/>
    <n v="1040"/>
    <n v="1"/>
    <n v="419.14"/>
    <n v="0"/>
    <n v="4"/>
    <n v="297.2"/>
    <n v="419.14"/>
    <n v="297.2"/>
    <n v="121.94"/>
    <n v="0.29092904518776541"/>
    <s v="No"/>
    <m/>
  </r>
  <r>
    <n v="459"/>
    <n v="304"/>
    <n v="1085"/>
    <n v="1"/>
    <n v="234.72"/>
    <n v="0.1"/>
    <n v="8"/>
    <n v="175.69"/>
    <n v="211.24799999999999"/>
    <n v="175.69"/>
    <n v="35.557999999999993"/>
    <n v="0.16832348708626824"/>
    <s v="No"/>
    <m/>
  </r>
  <r>
    <n v="460"/>
    <n v="305"/>
    <n v="1041"/>
    <n v="2"/>
    <n v="767.68"/>
    <n v="0"/>
    <n v="4"/>
    <n v="540.32000000000005"/>
    <n v="1535.36"/>
    <n v="1080.6400000000001"/>
    <n v="454.7199999999998"/>
    <n v="0.29616506877865767"/>
    <s v="No"/>
    <m/>
  </r>
  <r>
    <n v="461"/>
    <n v="306"/>
    <n v="1033"/>
    <n v="2"/>
    <n v="3738.1"/>
    <n v="0.3"/>
    <n v="3"/>
    <n v="2130.6999999999998"/>
    <n v="5233.3399999999992"/>
    <n v="4261.3999999999996"/>
    <n v="971.9399999999996"/>
    <n v="0.18572078252129609"/>
    <s v="No"/>
    <m/>
  </r>
  <r>
    <n v="462"/>
    <n v="307"/>
    <n v="1043"/>
    <n v="1"/>
    <n v="567.48"/>
    <n v="0.05"/>
    <n v="4"/>
    <n v="407.51"/>
    <n v="539.10599999999999"/>
    <n v="407.51"/>
    <n v="131.596"/>
    <n v="0.24410041809959451"/>
    <s v="No"/>
    <m/>
  </r>
  <r>
    <n v="463"/>
    <n v="307"/>
    <n v="1001"/>
    <n v="1"/>
    <n v="3826.19"/>
    <n v="0"/>
    <n v="1"/>
    <n v="3021.65"/>
    <n v="3826.19"/>
    <n v="3021.65"/>
    <n v="804.54"/>
    <n v="0.21027183699711721"/>
    <s v="No"/>
    <m/>
  </r>
  <r>
    <n v="464"/>
    <n v="308"/>
    <n v="1070"/>
    <n v="1"/>
    <n v="2599.85"/>
    <n v="0.1"/>
    <n v="7"/>
    <n v="1949.71"/>
    <n v="2339.8649999999998"/>
    <n v="1949.71"/>
    <n v="390.15499999999975"/>
    <n v="0.1667425257440065"/>
    <s v="No"/>
    <m/>
  </r>
  <r>
    <n v="465"/>
    <n v="309"/>
    <n v="1058"/>
    <n v="2"/>
    <n v="1504.15"/>
    <n v="0"/>
    <n v="6"/>
    <n v="828.35"/>
    <n v="3008.3"/>
    <n v="1656.7"/>
    <n v="1351.6000000000001"/>
    <n v="0.44929029684539445"/>
    <s v="No"/>
    <m/>
  </r>
  <r>
    <n v="466"/>
    <n v="310"/>
    <n v="1082"/>
    <n v="1"/>
    <n v="337.61"/>
    <n v="0.2"/>
    <n v="8"/>
    <n v="183.63"/>
    <n v="270.08800000000002"/>
    <n v="183.63"/>
    <n v="86.458000000000027"/>
    <n v="0.32011048250940444"/>
    <s v="No"/>
    <m/>
  </r>
  <r>
    <n v="467"/>
    <n v="311"/>
    <n v="1053"/>
    <n v="1"/>
    <n v="1295.03"/>
    <n v="0"/>
    <n v="5"/>
    <n v="777.04"/>
    <n v="1295.03"/>
    <n v="777.04"/>
    <n v="517.99"/>
    <n v="0.39998301197655656"/>
    <s v="No"/>
    <m/>
  </r>
  <r>
    <n v="468"/>
    <n v="311"/>
    <n v="1061"/>
    <n v="1"/>
    <n v="1128.8399999999999"/>
    <n v="0.1"/>
    <n v="6"/>
    <n v="705.26"/>
    <n v="1015.9559999999999"/>
    <n v="705.26"/>
    <n v="310.69599999999991"/>
    <n v="0.30581639362334584"/>
    <s v="No"/>
    <m/>
  </r>
  <r>
    <n v="469"/>
    <n v="312"/>
    <n v="1014"/>
    <n v="1"/>
    <n v="1024.3800000000001"/>
    <n v="0.25"/>
    <n v="1"/>
    <n v="780.26"/>
    <n v="768.28500000000008"/>
    <n v="780.26"/>
    <n v="-11.974999999999909"/>
    <n v="-1.5586663803145847E-2"/>
    <s v="No"/>
    <m/>
  </r>
  <r>
    <n v="470"/>
    <n v="313"/>
    <n v="1061"/>
    <n v="2"/>
    <n v="1128.8399999999999"/>
    <n v="0.15"/>
    <n v="6"/>
    <n v="705.26"/>
    <n v="1919.0279999999998"/>
    <n v="1410.52"/>
    <n v="508.50799999999981"/>
    <n v="0.26498206383648382"/>
    <s v="No"/>
    <m/>
  </r>
  <r>
    <n v="471"/>
    <n v="314"/>
    <n v="1001"/>
    <n v="1"/>
    <n v="3826.19"/>
    <n v="0.1"/>
    <n v="1"/>
    <n v="3021.65"/>
    <n v="3443.5709999999999"/>
    <n v="3021.65"/>
    <n v="421.92099999999982"/>
    <n v="0.12252426333013021"/>
    <s v="No"/>
    <m/>
  </r>
  <r>
    <n v="472"/>
    <n v="315"/>
    <n v="1064"/>
    <n v="2"/>
    <n v="177.92"/>
    <n v="0.3"/>
    <n v="6"/>
    <n v="95.97"/>
    <n v="249.08799999999997"/>
    <n v="191.94"/>
    <n v="57.147999999999968"/>
    <n v="0.22942895683453227"/>
    <s v="No"/>
    <m/>
  </r>
  <r>
    <n v="473"/>
    <n v="316"/>
    <n v="1052"/>
    <n v="2"/>
    <n v="2801.53"/>
    <n v="0"/>
    <n v="5"/>
    <n v="1752.02"/>
    <n v="5603.06"/>
    <n v="3504.04"/>
    <n v="2099.0200000000004"/>
    <n v="0.37462029676640984"/>
    <s v="No"/>
    <m/>
  </r>
  <r>
    <n v="474"/>
    <n v="317"/>
    <n v="1085"/>
    <n v="2"/>
    <n v="234.72"/>
    <n v="0"/>
    <n v="8"/>
    <n v="175.69"/>
    <n v="469.44"/>
    <n v="351.38"/>
    <n v="118.06"/>
    <n v="0.25149113837764148"/>
    <s v="No"/>
    <m/>
  </r>
  <r>
    <n v="475"/>
    <n v="317"/>
    <n v="1039"/>
    <n v="1"/>
    <n v="1284.94"/>
    <n v="0.25"/>
    <n v="4"/>
    <n v="829.93"/>
    <n v="963.70500000000004"/>
    <n v="829.93"/>
    <n v="133.77500000000009"/>
    <n v="0.13881322603908883"/>
    <s v="No"/>
    <m/>
  </r>
  <r>
    <n v="476"/>
    <n v="318"/>
    <n v="1050"/>
    <n v="3"/>
    <n v="4400.7700000000004"/>
    <n v="0.05"/>
    <n v="5"/>
    <n v="2432.0300000000002"/>
    <n v="12542.194500000001"/>
    <n v="7296.09"/>
    <n v="5246.1045000000013"/>
    <n v="0.41827644277084053"/>
    <s v="No"/>
    <m/>
  </r>
  <r>
    <n v="477"/>
    <n v="318"/>
    <n v="1064"/>
    <n v="1"/>
    <n v="177.92"/>
    <n v="0"/>
    <n v="6"/>
    <n v="95.97"/>
    <n v="177.92"/>
    <n v="95.97"/>
    <n v="81.949999999999989"/>
    <n v="0.46060026978417262"/>
    <s v="No"/>
    <m/>
  </r>
  <r>
    <n v="478"/>
    <n v="319"/>
    <n v="1080"/>
    <n v="2"/>
    <n v="256.7"/>
    <n v="0"/>
    <n v="8"/>
    <n v="184.26"/>
    <n v="513.4"/>
    <n v="368.52"/>
    <n v="144.88"/>
    <n v="0.28219711725749902"/>
    <s v="No"/>
    <m/>
  </r>
  <r>
    <n v="479"/>
    <n v="319"/>
    <n v="1017"/>
    <n v="2"/>
    <n v="978.37"/>
    <n v="0.1"/>
    <n v="2"/>
    <n v="519.71"/>
    <n v="1761.066"/>
    <n v="1039.42"/>
    <n v="721.64599999999996"/>
    <n v="0.40977794131508982"/>
    <s v="No"/>
    <m/>
  </r>
  <r>
    <n v="480"/>
    <n v="320"/>
    <n v="1083"/>
    <n v="1"/>
    <n v="679.39"/>
    <n v="0"/>
    <n v="8"/>
    <n v="524.20000000000005"/>
    <n v="679.39"/>
    <n v="524.20000000000005"/>
    <n v="155.18999999999994"/>
    <n v="0.22842549934500059"/>
    <s v="No"/>
    <m/>
  </r>
  <r>
    <n v="481"/>
    <n v="320"/>
    <n v="1012"/>
    <n v="1"/>
    <n v="2425.1999999999998"/>
    <n v="0"/>
    <n v="1"/>
    <n v="1795.03"/>
    <n v="2425.1999999999998"/>
    <n v="1795.03"/>
    <n v="630.16999999999985"/>
    <n v="0.25984248721754905"/>
    <s v="No"/>
    <m/>
  </r>
  <r>
    <n v="482"/>
    <n v="321"/>
    <n v="1076"/>
    <n v="1"/>
    <n v="999.07"/>
    <n v="0.05"/>
    <n v="8"/>
    <n v="597.38"/>
    <n v="949.11649999999997"/>
    <n v="597.38"/>
    <n v="351.73649999999998"/>
    <n v="0.37059359941587783"/>
    <s v="No"/>
    <m/>
  </r>
  <r>
    <n v="483"/>
    <n v="322"/>
    <n v="1003"/>
    <n v="1"/>
    <n v="5778.51"/>
    <n v="0.1"/>
    <n v="1"/>
    <n v="3419.53"/>
    <n v="5200.6590000000006"/>
    <n v="3419.53"/>
    <n v="1781.1290000000004"/>
    <n v="0.3424814047604352"/>
    <s v="No"/>
    <m/>
  </r>
  <r>
    <n v="484"/>
    <n v="323"/>
    <n v="1085"/>
    <n v="1"/>
    <n v="234.72"/>
    <n v="0.1"/>
    <n v="8"/>
    <n v="175.69"/>
    <n v="211.24799999999999"/>
    <n v="175.69"/>
    <n v="35.557999999999993"/>
    <n v="0.16832348708626824"/>
    <s v="No"/>
    <m/>
  </r>
  <r>
    <n v="485"/>
    <n v="324"/>
    <n v="1064"/>
    <n v="1"/>
    <n v="177.92"/>
    <n v="0.25"/>
    <n v="6"/>
    <n v="95.97"/>
    <n v="133.44"/>
    <n v="95.97"/>
    <n v="37.47"/>
    <n v="0.28080035971223022"/>
    <s v="No"/>
    <m/>
  </r>
  <r>
    <n v="486"/>
    <n v="324"/>
    <n v="1032"/>
    <n v="1"/>
    <n v="2472.7199999999998"/>
    <n v="0.05"/>
    <n v="3"/>
    <n v="1458.83"/>
    <n v="2349.0839999999998"/>
    <n v="1458.83"/>
    <n v="890.25399999999991"/>
    <n v="0.37897921061996931"/>
    <s v="Yes"/>
    <m/>
  </r>
  <r>
    <n v="487"/>
    <n v="324"/>
    <n v="1020"/>
    <n v="2"/>
    <n v="1278.44"/>
    <n v="0.1"/>
    <n v="2"/>
    <n v="786.6"/>
    <n v="2301.192"/>
    <n v="1573.2"/>
    <n v="727.99199999999996"/>
    <n v="0.3163543068114264"/>
    <s v="No"/>
    <m/>
  </r>
  <r>
    <n v="488"/>
    <n v="324"/>
    <n v="1046"/>
    <n v="2"/>
    <n v="675.87"/>
    <n v="0.2"/>
    <n v="5"/>
    <n v="407.68"/>
    <n v="1081.3920000000001"/>
    <n v="815.36"/>
    <n v="266.03200000000004"/>
    <n v="0.24600884785535682"/>
    <s v="No"/>
    <m/>
  </r>
  <r>
    <n v="489"/>
    <n v="325"/>
    <n v="1001"/>
    <n v="1"/>
    <n v="3826.19"/>
    <n v="0.25"/>
    <n v="1"/>
    <n v="3021.65"/>
    <n v="2869.6424999999999"/>
    <n v="3021.65"/>
    <n v="-152.00750000000016"/>
    <n v="-5.2970884003843741E-2"/>
    <s v="No"/>
    <m/>
  </r>
  <r>
    <n v="490"/>
    <n v="325"/>
    <n v="1012"/>
    <n v="1"/>
    <n v="2425.1999999999998"/>
    <n v="0"/>
    <n v="1"/>
    <n v="1795.03"/>
    <n v="2425.1999999999998"/>
    <n v="1795.03"/>
    <n v="630.16999999999985"/>
    <n v="0.25984248721754905"/>
    <s v="No"/>
    <m/>
  </r>
  <r>
    <n v="491"/>
    <n v="326"/>
    <n v="1053"/>
    <n v="1"/>
    <n v="1295.03"/>
    <n v="0.1"/>
    <n v="5"/>
    <n v="777.04"/>
    <n v="1165.527"/>
    <n v="777.04"/>
    <n v="388.48700000000008"/>
    <n v="0.33331445775172952"/>
    <s v="No"/>
    <m/>
  </r>
  <r>
    <n v="492"/>
    <n v="327"/>
    <n v="1043"/>
    <n v="2"/>
    <n v="567.48"/>
    <n v="0.1"/>
    <n v="4"/>
    <n v="407.51"/>
    <n v="1021.4640000000001"/>
    <n v="815.02"/>
    <n v="206.44400000000007"/>
    <n v="0.20210599688290537"/>
    <s v="No"/>
    <m/>
  </r>
  <r>
    <n v="493"/>
    <n v="327"/>
    <n v="1080"/>
    <n v="1"/>
    <n v="256.7"/>
    <n v="0"/>
    <n v="8"/>
    <n v="184.26"/>
    <n v="256.7"/>
    <n v="184.26"/>
    <n v="72.44"/>
    <n v="0.28219711725749902"/>
    <s v="No"/>
    <m/>
  </r>
  <r>
    <n v="494"/>
    <n v="328"/>
    <n v="1061"/>
    <n v="1"/>
    <n v="1128.8399999999999"/>
    <n v="0.1"/>
    <n v="6"/>
    <n v="705.26"/>
    <n v="1015.9559999999999"/>
    <n v="705.26"/>
    <n v="310.69599999999991"/>
    <n v="0.30581639362334584"/>
    <s v="No"/>
    <m/>
  </r>
  <r>
    <n v="495"/>
    <n v="329"/>
    <n v="1052"/>
    <n v="1"/>
    <n v="2801.53"/>
    <n v="0"/>
    <n v="5"/>
    <n v="1752.02"/>
    <n v="2801.53"/>
    <n v="1752.02"/>
    <n v="1049.5100000000002"/>
    <n v="0.37462029676640984"/>
    <s v="No"/>
    <m/>
  </r>
  <r>
    <n v="496"/>
    <n v="330"/>
    <n v="1023"/>
    <n v="2"/>
    <n v="203.79"/>
    <n v="0"/>
    <n v="2"/>
    <n v="145.43"/>
    <n v="407.58"/>
    <n v="290.86"/>
    <n v="116.71999999999997"/>
    <n v="0.28637322734187148"/>
    <s v="Yes"/>
    <m/>
  </r>
  <r>
    <n v="497"/>
    <n v="331"/>
    <n v="1066"/>
    <n v="1"/>
    <n v="1123.68"/>
    <n v="0"/>
    <n v="7"/>
    <n v="872.66"/>
    <n v="1123.68"/>
    <n v="872.66"/>
    <n v="251.0200000000001"/>
    <n v="0.22339100099672513"/>
    <s v="No"/>
    <m/>
  </r>
  <r>
    <n v="498"/>
    <n v="332"/>
    <n v="1067"/>
    <n v="1"/>
    <n v="4128.99"/>
    <n v="0.25"/>
    <n v="7"/>
    <n v="2213.3200000000002"/>
    <n v="3096.7424999999998"/>
    <n v="2213.3200000000002"/>
    <n v="883.42249999999967"/>
    <n v="0.28527476856729278"/>
    <s v="No"/>
    <m/>
  </r>
  <r>
    <n v="499"/>
    <n v="332"/>
    <n v="1023"/>
    <n v="2"/>
    <n v="203.79"/>
    <n v="0.25"/>
    <n v="2"/>
    <n v="145.43"/>
    <n v="305.685"/>
    <n v="290.86"/>
    <n v="14.824999999999989"/>
    <n v="4.8497636455828677E-2"/>
    <s v="No"/>
    <m/>
  </r>
  <r>
    <n v="500"/>
    <n v="333"/>
    <n v="1007"/>
    <n v="1"/>
    <n v="701.76"/>
    <n v="0.05"/>
    <n v="1"/>
    <n v="508.8"/>
    <n v="666.67199999999991"/>
    <n v="508.8"/>
    <n v="157.8719999999999"/>
    <n v="0.23680610555115547"/>
    <s v="No"/>
    <m/>
  </r>
  <r>
    <n v="501"/>
    <n v="334"/>
    <n v="1043"/>
    <n v="1"/>
    <n v="567.48"/>
    <n v="0.25"/>
    <n v="4"/>
    <n v="407.51"/>
    <n v="425.61"/>
    <n v="407.51"/>
    <n v="18.100000000000023"/>
    <n v="4.2527196259486436E-2"/>
    <s v="No"/>
    <m/>
  </r>
  <r>
    <n v="502"/>
    <n v="335"/>
    <n v="1034"/>
    <n v="1"/>
    <n v="874.69"/>
    <n v="0.2"/>
    <n v="3"/>
    <n v="688.26"/>
    <n v="699.75200000000007"/>
    <n v="688.26"/>
    <n v="11.492000000000075"/>
    <n v="1.6422961277709924E-2"/>
    <s v="No"/>
    <m/>
  </r>
  <r>
    <n v="503"/>
    <n v="336"/>
    <n v="1056"/>
    <n v="1"/>
    <n v="1134.4000000000001"/>
    <n v="0.05"/>
    <n v="6"/>
    <n v="798.2"/>
    <n v="1077.68"/>
    <n v="798.2"/>
    <n v="279.48"/>
    <n v="0.25933486749313339"/>
    <s v="No"/>
    <m/>
  </r>
  <r>
    <n v="504"/>
    <n v="336"/>
    <n v="1053"/>
    <n v="1"/>
    <n v="1295.03"/>
    <n v="0.2"/>
    <n v="5"/>
    <n v="777.04"/>
    <n v="1036.0240000000001"/>
    <n v="777.04"/>
    <n v="258.98400000000015"/>
    <n v="0.24997876497069577"/>
    <s v="No"/>
    <m/>
  </r>
  <r>
    <n v="505"/>
    <n v="337"/>
    <n v="1049"/>
    <n v="1"/>
    <n v="3970.29"/>
    <n v="0"/>
    <n v="5"/>
    <n v="2490.89"/>
    <n v="3970.29"/>
    <n v="2490.89"/>
    <n v="1479.4"/>
    <n v="0.37261761735288862"/>
    <s v="No"/>
    <m/>
  </r>
  <r>
    <n v="506"/>
    <n v="338"/>
    <n v="1026"/>
    <n v="1"/>
    <n v="1413.81"/>
    <n v="0.15"/>
    <n v="3"/>
    <n v="1019.93"/>
    <n v="1201.7384999999999"/>
    <n v="1019.93"/>
    <n v="181.80849999999998"/>
    <n v="0.15128790498099212"/>
    <s v="No"/>
    <m/>
  </r>
  <r>
    <n v="507"/>
    <n v="339"/>
    <n v="1037"/>
    <n v="1"/>
    <n v="1161.6300000000001"/>
    <n v="0.2"/>
    <n v="4"/>
    <n v="798.62"/>
    <n v="929.30400000000009"/>
    <n v="798.62"/>
    <n v="130.68400000000008"/>
    <n v="0.14062567254633582"/>
    <s v="No"/>
    <m/>
  </r>
  <r>
    <n v="508"/>
    <n v="340"/>
    <n v="1061"/>
    <n v="1"/>
    <n v="1128.8399999999999"/>
    <n v="0.25"/>
    <n v="6"/>
    <n v="705.26"/>
    <n v="846.62999999999988"/>
    <n v="705.26"/>
    <n v="141.36999999999989"/>
    <n v="0.16697967234801497"/>
    <s v="No"/>
    <m/>
  </r>
  <r>
    <n v="509"/>
    <n v="341"/>
    <n v="1044"/>
    <n v="1"/>
    <n v="1419.88"/>
    <n v="0.15"/>
    <n v="4"/>
    <n v="897.98"/>
    <n v="1206.8980000000001"/>
    <n v="897.98"/>
    <n v="308.91800000000012"/>
    <n v="0.25596032141904296"/>
    <s v="No"/>
    <m/>
  </r>
  <r>
    <n v="510"/>
    <n v="342"/>
    <n v="1007"/>
    <n v="1"/>
    <n v="701.76"/>
    <n v="0.25"/>
    <n v="1"/>
    <n v="508.8"/>
    <n v="526.31999999999994"/>
    <n v="508.8"/>
    <n v="17.519999999999925"/>
    <n v="3.3287733698130276E-2"/>
    <s v="No"/>
    <m/>
  </r>
  <r>
    <n v="511"/>
    <n v="343"/>
    <n v="1077"/>
    <n v="1"/>
    <n v="470.49"/>
    <n v="0.1"/>
    <n v="8"/>
    <n v="296.57"/>
    <n v="423.44100000000003"/>
    <n v="296.57"/>
    <n v="126.87100000000004"/>
    <n v="0.29961907325932075"/>
    <s v="No"/>
    <m/>
  </r>
  <r>
    <n v="512"/>
    <n v="344"/>
    <n v="1017"/>
    <n v="1"/>
    <n v="978.37"/>
    <n v="0.05"/>
    <n v="2"/>
    <n v="519.71"/>
    <n v="929.45150000000001"/>
    <n v="519.71"/>
    <n v="409.74149999999997"/>
    <n v="0.44084226019324296"/>
    <s v="No"/>
    <m/>
  </r>
  <r>
    <n v="513"/>
    <n v="345"/>
    <n v="1085"/>
    <n v="1"/>
    <n v="234.72"/>
    <n v="0.05"/>
    <n v="8"/>
    <n v="175.69"/>
    <n v="222.98399999999998"/>
    <n v="175.69"/>
    <n v="47.293999999999983"/>
    <n v="0.21209593513435937"/>
    <s v="No"/>
    <m/>
  </r>
  <r>
    <n v="514"/>
    <n v="346"/>
    <n v="1029"/>
    <n v="1"/>
    <n v="951.92"/>
    <n v="0.1"/>
    <n v="3"/>
    <n v="552.17999999999995"/>
    <n v="856.72799999999995"/>
    <n v="552.17999999999995"/>
    <n v="304.548"/>
    <n v="0.35547805137686644"/>
    <s v="No"/>
    <m/>
  </r>
  <r>
    <n v="515"/>
    <n v="346"/>
    <n v="1028"/>
    <n v="1"/>
    <n v="2753.45"/>
    <n v="0.05"/>
    <n v="3"/>
    <n v="1672.88"/>
    <n v="2615.7774999999997"/>
    <n v="1672.88"/>
    <n v="942.89749999999958"/>
    <n v="0.36046548301604386"/>
    <s v="No"/>
    <m/>
  </r>
  <r>
    <n v="516"/>
    <n v="347"/>
    <n v="1083"/>
    <n v="1"/>
    <n v="679.39"/>
    <n v="0"/>
    <n v="8"/>
    <n v="524.20000000000005"/>
    <n v="679.39"/>
    <n v="524.20000000000005"/>
    <n v="155.18999999999994"/>
    <n v="0.22842549934500059"/>
    <s v="No"/>
    <m/>
  </r>
  <r>
    <n v="517"/>
    <n v="347"/>
    <n v="1003"/>
    <n v="2"/>
    <n v="5778.51"/>
    <n v="0.15"/>
    <n v="1"/>
    <n v="3419.53"/>
    <n v="9823.4670000000006"/>
    <n v="6839.06"/>
    <n v="2984.4070000000002"/>
    <n v="0.30380384033457841"/>
    <s v="No"/>
    <m/>
  </r>
  <r>
    <n v="518"/>
    <n v="348"/>
    <n v="1001"/>
    <n v="2"/>
    <n v="3826.19"/>
    <n v="0.1"/>
    <n v="1"/>
    <n v="3021.65"/>
    <n v="6887.1419999999998"/>
    <n v="6043.3"/>
    <n v="843.84199999999964"/>
    <n v="0.12252426333013021"/>
    <s v="No"/>
    <m/>
  </r>
  <r>
    <n v="519"/>
    <n v="348"/>
    <n v="1085"/>
    <n v="1"/>
    <n v="234.72"/>
    <n v="0"/>
    <n v="8"/>
    <n v="175.69"/>
    <n v="234.72"/>
    <n v="175.69"/>
    <n v="59.03"/>
    <n v="0.25149113837764148"/>
    <s v="No"/>
    <m/>
  </r>
  <r>
    <n v="520"/>
    <n v="348"/>
    <n v="1073"/>
    <n v="1"/>
    <n v="1588.01"/>
    <n v="0"/>
    <n v="7"/>
    <n v="1144.3699999999999"/>
    <n v="1588.01"/>
    <n v="1144.3699999999999"/>
    <n v="443.6400000000001"/>
    <n v="0.27936851783049232"/>
    <s v="No"/>
    <m/>
  </r>
  <r>
    <n v="521"/>
    <n v="349"/>
    <n v="1067"/>
    <n v="1"/>
    <n v="4128.99"/>
    <n v="0"/>
    <n v="7"/>
    <n v="2213.3200000000002"/>
    <n v="4128.99"/>
    <n v="2213.3200000000002"/>
    <n v="1915.6699999999996"/>
    <n v="0.4639560764254696"/>
    <s v="No"/>
    <m/>
  </r>
  <r>
    <n v="522"/>
    <n v="349"/>
    <n v="1061"/>
    <n v="1"/>
    <n v="1128.8399999999999"/>
    <n v="0"/>
    <n v="6"/>
    <n v="705.26"/>
    <n v="1128.8399999999999"/>
    <n v="705.26"/>
    <n v="423.57999999999993"/>
    <n v="0.37523475426101127"/>
    <s v="No"/>
    <m/>
  </r>
  <r>
    <n v="523"/>
    <n v="349"/>
    <n v="1049"/>
    <n v="1"/>
    <n v="3970.29"/>
    <n v="0.1"/>
    <n v="5"/>
    <n v="2490.89"/>
    <n v="3573.261"/>
    <n v="2490.89"/>
    <n v="1082.3710000000001"/>
    <n v="0.30290846372543179"/>
    <s v="No"/>
    <m/>
  </r>
  <r>
    <n v="524"/>
    <n v="350"/>
    <n v="1072"/>
    <n v="2"/>
    <n v="1404.39"/>
    <n v="0.15"/>
    <n v="7"/>
    <n v="772.88"/>
    <n v="2387.4630000000002"/>
    <n v="1545.76"/>
    <n v="841.7030000000002"/>
    <n v="0.35255122278334788"/>
    <s v="No"/>
    <m/>
  </r>
  <r>
    <n v="525"/>
    <n v="350"/>
    <n v="1022"/>
    <n v="1"/>
    <n v="383.8"/>
    <n v="0"/>
    <n v="2"/>
    <n v="266.88"/>
    <n v="383.8"/>
    <n v="266.88"/>
    <n v="116.92000000000002"/>
    <n v="0.3046378322042731"/>
    <s v="No"/>
    <m/>
  </r>
  <r>
    <n v="526"/>
    <n v="351"/>
    <n v="1046"/>
    <n v="1"/>
    <n v="675.87"/>
    <n v="0"/>
    <n v="5"/>
    <n v="407.68"/>
    <n v="675.87"/>
    <n v="407.68"/>
    <n v="268.19"/>
    <n v="0.39680707828428541"/>
    <s v="No"/>
    <m/>
  </r>
  <r>
    <n v="527"/>
    <n v="352"/>
    <n v="1067"/>
    <n v="1"/>
    <n v="4128.99"/>
    <n v="0"/>
    <n v="7"/>
    <n v="2213.3200000000002"/>
    <n v="4128.99"/>
    <n v="2213.3200000000002"/>
    <n v="1915.6699999999996"/>
    <n v="0.4639560764254696"/>
    <s v="No"/>
    <m/>
  </r>
  <r>
    <n v="528"/>
    <n v="353"/>
    <n v="1017"/>
    <n v="2"/>
    <n v="978.37"/>
    <n v="0.15"/>
    <n v="2"/>
    <n v="519.71"/>
    <n v="1663.229"/>
    <n v="1039.42"/>
    <n v="623.80899999999997"/>
    <n v="0.37505899668656567"/>
    <s v="No"/>
    <m/>
  </r>
  <r>
    <n v="529"/>
    <n v="354"/>
    <n v="1028"/>
    <n v="1"/>
    <n v="2753.45"/>
    <n v="0.25"/>
    <n v="3"/>
    <n v="1672.88"/>
    <n v="2065.0874999999996"/>
    <n v="1672.88"/>
    <n v="392.20749999999953"/>
    <n v="0.18992294515365551"/>
    <s v="No"/>
    <m/>
  </r>
  <r>
    <n v="530"/>
    <n v="354"/>
    <n v="1026"/>
    <n v="1"/>
    <n v="1413.81"/>
    <n v="0.1"/>
    <n v="3"/>
    <n v="1019.93"/>
    <n v="1272.4290000000001"/>
    <n v="1019.93"/>
    <n v="252.49900000000014"/>
    <n v="0.19843857692649267"/>
    <s v="No"/>
    <m/>
  </r>
  <r>
    <n v="531"/>
    <n v="355"/>
    <n v="1022"/>
    <n v="1"/>
    <n v="383.8"/>
    <n v="0.3"/>
    <n v="2"/>
    <n v="266.88"/>
    <n v="268.65999999999997"/>
    <n v="266.88"/>
    <n v="1.7799999999999727"/>
    <n v="6.6254745775328402E-3"/>
    <s v="No"/>
    <m/>
  </r>
  <r>
    <n v="532"/>
    <n v="355"/>
    <n v="1026"/>
    <n v="1"/>
    <n v="1413.81"/>
    <n v="0.05"/>
    <n v="3"/>
    <n v="1019.93"/>
    <n v="1343.1194999999998"/>
    <n v="1019.93"/>
    <n v="323.18949999999984"/>
    <n v="0.24062602024615076"/>
    <s v="Yes"/>
    <m/>
  </r>
  <r>
    <n v="533"/>
    <n v="356"/>
    <n v="1085"/>
    <n v="1"/>
    <n v="234.72"/>
    <n v="0.1"/>
    <n v="8"/>
    <n v="175.69"/>
    <n v="211.24799999999999"/>
    <n v="175.69"/>
    <n v="35.557999999999993"/>
    <n v="0.16832348708626824"/>
    <s v="No"/>
    <m/>
  </r>
  <r>
    <n v="534"/>
    <n v="356"/>
    <n v="1080"/>
    <n v="1"/>
    <n v="256.7"/>
    <n v="0"/>
    <n v="8"/>
    <n v="184.26"/>
    <n v="256.7"/>
    <n v="184.26"/>
    <n v="72.44"/>
    <n v="0.28219711725749902"/>
    <s v="No"/>
    <m/>
  </r>
  <r>
    <n v="535"/>
    <n v="356"/>
    <n v="1066"/>
    <n v="1"/>
    <n v="1123.68"/>
    <n v="0.2"/>
    <n v="7"/>
    <n v="872.66"/>
    <n v="898.94400000000007"/>
    <n v="872.66"/>
    <n v="26.284000000000106"/>
    <n v="2.9238751245906424E-2"/>
    <s v="No"/>
    <m/>
  </r>
  <r>
    <n v="536"/>
    <n v="357"/>
    <n v="1056"/>
    <n v="1"/>
    <n v="1134.4000000000001"/>
    <n v="0"/>
    <n v="6"/>
    <n v="798.2"/>
    <n v="1134.4000000000001"/>
    <n v="798.2"/>
    <n v="336.20000000000005"/>
    <n v="0.29636812411847674"/>
    <s v="No"/>
    <m/>
  </r>
  <r>
    <n v="537"/>
    <n v="358"/>
    <n v="1064"/>
    <n v="1"/>
    <n v="177.92"/>
    <n v="0"/>
    <n v="6"/>
    <n v="95.97"/>
    <n v="177.92"/>
    <n v="95.97"/>
    <n v="81.949999999999989"/>
    <n v="0.46060026978417262"/>
    <s v="No"/>
    <m/>
  </r>
  <r>
    <n v="538"/>
    <n v="359"/>
    <n v="1011"/>
    <n v="1"/>
    <n v="6310.6"/>
    <n v="0.1"/>
    <n v="1"/>
    <n v="3703.86"/>
    <n v="5679.5400000000009"/>
    <n v="3703.86"/>
    <n v="1975.6800000000007"/>
    <n v="0.34785915760783453"/>
    <s v="No"/>
    <m/>
  </r>
  <r>
    <n v="539"/>
    <n v="359"/>
    <n v="1006"/>
    <n v="1"/>
    <n v="2046.37"/>
    <n v="0.2"/>
    <n v="1"/>
    <n v="1296.42"/>
    <n v="1637.096"/>
    <n v="1296.42"/>
    <n v="340.67599999999993"/>
    <n v="0.20809775358317406"/>
    <s v="No"/>
    <m/>
  </r>
  <r>
    <n v="540"/>
    <n v="359"/>
    <n v="1001"/>
    <n v="1"/>
    <n v="3826.19"/>
    <n v="0"/>
    <n v="1"/>
    <n v="3021.65"/>
    <n v="3826.19"/>
    <n v="3021.65"/>
    <n v="804.54"/>
    <n v="0.21027183699711721"/>
    <s v="No"/>
    <m/>
  </r>
  <r>
    <n v="541"/>
    <n v="360"/>
    <n v="1077"/>
    <n v="1"/>
    <n v="470.49"/>
    <n v="0.1"/>
    <n v="8"/>
    <n v="296.57"/>
    <n v="423.44100000000003"/>
    <n v="296.57"/>
    <n v="126.87100000000004"/>
    <n v="0.29961907325932075"/>
    <s v="No"/>
    <m/>
  </r>
  <r>
    <n v="542"/>
    <n v="361"/>
    <n v="1013"/>
    <n v="2"/>
    <n v="6351.87"/>
    <n v="0.1"/>
    <n v="1"/>
    <n v="4324.57"/>
    <n v="11433.366"/>
    <n v="8649.14"/>
    <n v="2784.2260000000006"/>
    <n v="0.24351761327329158"/>
    <s v="No"/>
    <m/>
  </r>
  <r>
    <n v="543"/>
    <n v="362"/>
    <n v="1019"/>
    <n v="1"/>
    <n v="1255.73"/>
    <n v="0.1"/>
    <n v="2"/>
    <n v="760.11"/>
    <n v="1130.1570000000002"/>
    <n v="760.11"/>
    <n v="370.04700000000014"/>
    <n v="0.32742972878989385"/>
    <s v="No"/>
    <m/>
  </r>
  <r>
    <n v="544"/>
    <n v="362"/>
    <n v="1017"/>
    <n v="1"/>
    <n v="978.37"/>
    <n v="0.25"/>
    <n v="2"/>
    <n v="519.71"/>
    <n v="733.77750000000003"/>
    <n v="519.71"/>
    <n v="214.0675"/>
    <n v="0.29173352957810778"/>
    <s v="No"/>
    <m/>
  </r>
  <r>
    <n v="545"/>
    <n v="362"/>
    <n v="1085"/>
    <n v="2"/>
    <n v="234.72"/>
    <n v="0.1"/>
    <n v="8"/>
    <n v="175.69"/>
    <n v="422.49599999999998"/>
    <n v="351.38"/>
    <n v="71.115999999999985"/>
    <n v="0.16832348708626824"/>
    <s v="No"/>
    <m/>
  </r>
  <r>
    <n v="546"/>
    <n v="363"/>
    <n v="1026"/>
    <n v="1"/>
    <n v="1413.81"/>
    <n v="0.05"/>
    <n v="3"/>
    <n v="1019.93"/>
    <n v="1343.1194999999998"/>
    <n v="1019.93"/>
    <n v="323.18949999999984"/>
    <n v="0.24062602024615076"/>
    <s v="No"/>
    <m/>
  </r>
  <r>
    <n v="547"/>
    <n v="364"/>
    <n v="1061"/>
    <n v="1"/>
    <n v="1128.8399999999999"/>
    <n v="0"/>
    <n v="6"/>
    <n v="705.26"/>
    <n v="1128.8399999999999"/>
    <n v="705.26"/>
    <n v="423.57999999999993"/>
    <n v="0.37523475426101127"/>
    <s v="No"/>
    <m/>
  </r>
  <r>
    <n v="548"/>
    <n v="365"/>
    <n v="1080"/>
    <n v="1"/>
    <n v="256.7"/>
    <n v="0.1"/>
    <n v="8"/>
    <n v="184.26"/>
    <n v="231.03"/>
    <n v="184.26"/>
    <n v="46.77000000000001"/>
    <n v="0.20244124139722119"/>
    <s v="No"/>
    <m/>
  </r>
  <r>
    <n v="549"/>
    <n v="366"/>
    <n v="1067"/>
    <n v="2"/>
    <n v="4128.99"/>
    <n v="0.05"/>
    <n v="7"/>
    <n v="2213.3200000000002"/>
    <n v="7845.0809999999992"/>
    <n v="4426.6400000000003"/>
    <n v="3418.4409999999989"/>
    <n v="0.43574323834259954"/>
    <s v="No"/>
    <m/>
  </r>
  <r>
    <n v="550"/>
    <n v="367"/>
    <n v="1034"/>
    <n v="2"/>
    <n v="874.69"/>
    <n v="0.1"/>
    <n v="3"/>
    <n v="688.26"/>
    <n v="1574.4420000000002"/>
    <n v="1376.52"/>
    <n v="197.92200000000025"/>
    <n v="0.12570929891351998"/>
    <s v="No"/>
    <m/>
  </r>
  <r>
    <n v="551"/>
    <n v="368"/>
    <n v="1083"/>
    <n v="1"/>
    <n v="679.39"/>
    <n v="0"/>
    <n v="8"/>
    <n v="524.20000000000005"/>
    <n v="679.39"/>
    <n v="524.20000000000005"/>
    <n v="155.18999999999994"/>
    <n v="0.22842549934500059"/>
    <s v="No"/>
    <m/>
  </r>
  <r>
    <n v="552"/>
    <n v="368"/>
    <n v="1039"/>
    <n v="1"/>
    <n v="1284.94"/>
    <n v="0"/>
    <n v="4"/>
    <n v="829.93"/>
    <n v="1284.94"/>
    <n v="829.93"/>
    <n v="455.0100000000001"/>
    <n v="0.35410991952931659"/>
    <s v="No"/>
    <m/>
  </r>
  <r>
    <n v="553"/>
    <n v="369"/>
    <n v="1039"/>
    <n v="1"/>
    <n v="1284.94"/>
    <n v="0.1"/>
    <n v="4"/>
    <n v="829.93"/>
    <n v="1156.4460000000001"/>
    <n v="829.93"/>
    <n v="326.51600000000019"/>
    <n v="0.28234435503257405"/>
    <s v="No"/>
    <m/>
  </r>
  <r>
    <n v="554"/>
    <n v="369"/>
    <n v="1061"/>
    <n v="1"/>
    <n v="1128.8399999999999"/>
    <n v="0.15"/>
    <n v="6"/>
    <n v="705.26"/>
    <n v="959.5139999999999"/>
    <n v="705.26"/>
    <n v="254.25399999999991"/>
    <n v="0.26498206383648382"/>
    <s v="No"/>
    <m/>
  </r>
  <r>
    <n v="555"/>
    <n v="370"/>
    <n v="1001"/>
    <n v="1"/>
    <n v="3826.19"/>
    <n v="0"/>
    <n v="1"/>
    <n v="3021.65"/>
    <n v="3826.19"/>
    <n v="3021.65"/>
    <n v="804.54"/>
    <n v="0.21027183699711721"/>
    <s v="No"/>
    <m/>
  </r>
  <r>
    <n v="556"/>
    <n v="370"/>
    <n v="1085"/>
    <n v="1"/>
    <n v="234.72"/>
    <n v="0.2"/>
    <n v="8"/>
    <n v="175.69"/>
    <n v="187.77600000000001"/>
    <n v="175.69"/>
    <n v="12.086000000000013"/>
    <n v="6.4363922972051874E-2"/>
    <s v="No"/>
    <m/>
  </r>
  <r>
    <n v="557"/>
    <n v="371"/>
    <n v="1061"/>
    <n v="1"/>
    <n v="1128.8399999999999"/>
    <n v="0.1"/>
    <n v="6"/>
    <n v="705.26"/>
    <n v="1015.9559999999999"/>
    <n v="705.26"/>
    <n v="310.69599999999991"/>
    <n v="0.30581639362334584"/>
    <s v="No"/>
    <m/>
  </r>
  <r>
    <n v="558"/>
    <n v="372"/>
    <n v="1028"/>
    <n v="2"/>
    <n v="2753.45"/>
    <n v="0.25"/>
    <n v="3"/>
    <n v="1672.88"/>
    <n v="4130.1749999999993"/>
    <n v="3345.76"/>
    <n v="784.41499999999905"/>
    <n v="0.18992294515365551"/>
    <s v="No"/>
    <m/>
  </r>
  <r>
    <n v="559"/>
    <n v="372"/>
    <n v="1026"/>
    <n v="1"/>
    <n v="1413.81"/>
    <n v="0.05"/>
    <n v="3"/>
    <n v="1019.93"/>
    <n v="1343.1194999999998"/>
    <n v="1019.93"/>
    <n v="323.18949999999984"/>
    <n v="0.24062602024615076"/>
    <s v="No"/>
    <m/>
  </r>
  <r>
    <n v="560"/>
    <n v="373"/>
    <n v="1023"/>
    <n v="2"/>
    <n v="203.79"/>
    <n v="0.05"/>
    <n v="2"/>
    <n v="145.43"/>
    <n v="387.20099999999996"/>
    <n v="290.86"/>
    <n v="96.340999999999951"/>
    <n v="0.24881392351775941"/>
    <s v="No"/>
    <m/>
  </r>
  <r>
    <n v="561"/>
    <n v="374"/>
    <n v="1077"/>
    <n v="1"/>
    <n v="470.49"/>
    <n v="0.25"/>
    <n v="8"/>
    <n v="296.57"/>
    <n v="352.86750000000001"/>
    <n v="296.57"/>
    <n v="56.297500000000014"/>
    <n v="0.15954288791118482"/>
    <s v="No"/>
    <m/>
  </r>
  <r>
    <n v="562"/>
    <n v="374"/>
    <n v="1070"/>
    <n v="2"/>
    <n v="2599.85"/>
    <n v="0"/>
    <n v="7"/>
    <n v="1949.71"/>
    <n v="5199.7"/>
    <n v="3899.42"/>
    <n v="1300.2799999999997"/>
    <n v="0.25006827316960589"/>
    <s v="No"/>
    <m/>
  </r>
  <r>
    <n v="563"/>
    <n v="375"/>
    <n v="1085"/>
    <n v="1"/>
    <n v="234.72"/>
    <n v="0"/>
    <n v="8"/>
    <n v="175.69"/>
    <n v="234.72"/>
    <n v="175.69"/>
    <n v="59.03"/>
    <n v="0.25149113837764148"/>
    <s v="No"/>
    <m/>
  </r>
  <r>
    <n v="564"/>
    <n v="376"/>
    <n v="1085"/>
    <n v="1"/>
    <n v="234.72"/>
    <n v="0.1"/>
    <n v="8"/>
    <n v="175.69"/>
    <n v="211.24799999999999"/>
    <n v="175.69"/>
    <n v="35.557999999999993"/>
    <n v="0.16832348708626824"/>
    <s v="No"/>
    <m/>
  </r>
  <r>
    <n v="565"/>
    <n v="376"/>
    <n v="1064"/>
    <n v="1"/>
    <n v="177.92"/>
    <n v="0"/>
    <n v="6"/>
    <n v="95.97"/>
    <n v="177.92"/>
    <n v="95.97"/>
    <n v="81.949999999999989"/>
    <n v="0.46060026978417262"/>
    <s v="No"/>
    <m/>
  </r>
  <r>
    <n v="566"/>
    <n v="377"/>
    <n v="1049"/>
    <n v="1"/>
    <n v="3970.29"/>
    <n v="0"/>
    <n v="5"/>
    <n v="2490.89"/>
    <n v="3970.29"/>
    <n v="2490.89"/>
    <n v="1479.4"/>
    <n v="0.37261761735288862"/>
    <s v="No"/>
    <m/>
  </r>
  <r>
    <n v="567"/>
    <n v="377"/>
    <n v="1040"/>
    <n v="1"/>
    <n v="419.14"/>
    <n v="0.15"/>
    <n v="4"/>
    <n v="297.2"/>
    <n v="356.26900000000001"/>
    <n v="297.2"/>
    <n v="59.069000000000017"/>
    <n v="0.16579887669148877"/>
    <s v="No"/>
    <m/>
  </r>
  <r>
    <n v="568"/>
    <n v="378"/>
    <n v="1029"/>
    <n v="2"/>
    <n v="951.92"/>
    <n v="0.3"/>
    <n v="3"/>
    <n v="552.17999999999995"/>
    <n v="1332.6879999999999"/>
    <n v="1104.3599999999999"/>
    <n v="228.32799999999997"/>
    <n v="0.17132892319882823"/>
    <s v="No"/>
    <m/>
  </r>
  <r>
    <n v="569"/>
    <n v="379"/>
    <n v="1049"/>
    <n v="2"/>
    <n v="3970.29"/>
    <n v="0"/>
    <n v="5"/>
    <n v="2490.89"/>
    <n v="7940.58"/>
    <n v="4981.78"/>
    <n v="2958.8"/>
    <n v="0.37261761735288862"/>
    <s v="No"/>
    <m/>
  </r>
  <r>
    <n v="570"/>
    <n v="379"/>
    <n v="1061"/>
    <n v="1"/>
    <n v="1128.8399999999999"/>
    <n v="0.15"/>
    <n v="6"/>
    <n v="705.26"/>
    <n v="959.5139999999999"/>
    <n v="705.26"/>
    <n v="254.25399999999991"/>
    <n v="0.26498206383648382"/>
    <s v="No"/>
    <m/>
  </r>
  <r>
    <n v="571"/>
    <n v="380"/>
    <n v="1001"/>
    <n v="1"/>
    <n v="3826.19"/>
    <n v="0"/>
    <n v="1"/>
    <n v="3021.65"/>
    <n v="3826.19"/>
    <n v="3021.65"/>
    <n v="804.54"/>
    <n v="0.21027183699711721"/>
    <s v="No"/>
    <m/>
  </r>
  <r>
    <n v="572"/>
    <n v="381"/>
    <n v="1044"/>
    <n v="2"/>
    <n v="1419.88"/>
    <n v="0.1"/>
    <n v="4"/>
    <n v="897.98"/>
    <n v="2555.7840000000001"/>
    <n v="1795.96"/>
    <n v="759.82400000000007"/>
    <n v="0.29729585911798495"/>
    <s v="No"/>
    <m/>
  </r>
  <r>
    <n v="573"/>
    <n v="382"/>
    <n v="1050"/>
    <n v="3"/>
    <n v="4400.7700000000004"/>
    <n v="0.1"/>
    <n v="5"/>
    <n v="2432.0300000000002"/>
    <n v="11882.079000000002"/>
    <n v="7296.09"/>
    <n v="4585.9890000000014"/>
    <n v="0.38595846736922057"/>
    <s v="No"/>
    <m/>
  </r>
  <r>
    <n v="574"/>
    <n v="383"/>
    <n v="1043"/>
    <n v="2"/>
    <n v="567.48"/>
    <n v="0.05"/>
    <n v="4"/>
    <n v="407.51"/>
    <n v="1078.212"/>
    <n v="815.02"/>
    <n v="263.19200000000001"/>
    <n v="0.24410041809959451"/>
    <s v="No"/>
    <m/>
  </r>
  <r>
    <n v="575"/>
    <n v="384"/>
    <n v="1026"/>
    <n v="1"/>
    <n v="1413.81"/>
    <n v="0"/>
    <n v="3"/>
    <n v="1019.93"/>
    <n v="1413.81"/>
    <n v="1019.93"/>
    <n v="393.88"/>
    <n v="0.27859471923384332"/>
    <s v="No"/>
    <m/>
  </r>
  <r>
    <n v="576"/>
    <n v="384"/>
    <n v="1059"/>
    <n v="1"/>
    <n v="540.76"/>
    <n v="0.3"/>
    <n v="6"/>
    <n v="324.72000000000003"/>
    <n v="378.53199999999998"/>
    <n v="324.72000000000003"/>
    <n v="53.811999999999955"/>
    <n v="0.1421597117284667"/>
    <s v="No"/>
    <m/>
  </r>
  <r>
    <n v="577"/>
    <n v="384"/>
    <n v="1056"/>
    <n v="1"/>
    <n v="1134.4000000000001"/>
    <n v="0.25"/>
    <n v="6"/>
    <n v="798.2"/>
    <n v="850.80000000000007"/>
    <n v="798.2"/>
    <n v="52.600000000000023"/>
    <n v="6.1824165491302326E-2"/>
    <s v="No"/>
    <m/>
  </r>
  <r>
    <n v="578"/>
    <n v="384"/>
    <n v="1067"/>
    <n v="2"/>
    <n v="4128.99"/>
    <n v="0"/>
    <n v="7"/>
    <n v="2213.3200000000002"/>
    <n v="8257.98"/>
    <n v="4426.6400000000003"/>
    <n v="3831.3399999999992"/>
    <n v="0.4639560764254696"/>
    <s v="No"/>
    <m/>
  </r>
  <r>
    <n v="579"/>
    <n v="385"/>
    <n v="1067"/>
    <n v="1"/>
    <n v="4128.99"/>
    <n v="0.3"/>
    <n v="7"/>
    <n v="2213.3200000000002"/>
    <n v="2890.2929999999997"/>
    <n v="2213.3200000000002"/>
    <n v="676.9729999999995"/>
    <n v="0.23422296632209938"/>
    <s v="No"/>
    <m/>
  </r>
  <r>
    <n v="580"/>
    <n v="386"/>
    <n v="1005"/>
    <n v="1"/>
    <n v="2703.6"/>
    <n v="0.15"/>
    <n v="1"/>
    <n v="2129.88"/>
    <n v="2298.06"/>
    <n v="2129.88"/>
    <n v="168.17999999999984"/>
    <n v="7.3183467794574492E-2"/>
    <s v="No"/>
    <m/>
  </r>
  <r>
    <n v="581"/>
    <n v="386"/>
    <n v="1042"/>
    <n v="1"/>
    <n v="1025.6300000000001"/>
    <n v="0.1"/>
    <n v="4"/>
    <n v="559.36"/>
    <n v="923.06700000000012"/>
    <n v="559.36"/>
    <n v="363.70700000000011"/>
    <n v="0.39402015238330484"/>
    <s v="No"/>
    <m/>
  </r>
  <r>
    <n v="582"/>
    <n v="387"/>
    <n v="1067"/>
    <n v="1"/>
    <n v="4128.99"/>
    <n v="0.2"/>
    <n v="7"/>
    <n v="2213.3200000000002"/>
    <n v="3303.192"/>
    <n v="2213.3200000000002"/>
    <n v="1089.8719999999998"/>
    <n v="0.32994509553183704"/>
    <s v="No"/>
    <m/>
  </r>
  <r>
    <n v="583"/>
    <n v="388"/>
    <n v="1064"/>
    <n v="1"/>
    <n v="177.92"/>
    <n v="0"/>
    <n v="6"/>
    <n v="95.97"/>
    <n v="177.92"/>
    <n v="95.97"/>
    <n v="81.949999999999989"/>
    <n v="0.46060026978417262"/>
    <s v="No"/>
    <m/>
  </r>
  <r>
    <n v="584"/>
    <n v="389"/>
    <n v="1076"/>
    <n v="1"/>
    <n v="999.07"/>
    <n v="0.1"/>
    <n v="8"/>
    <n v="597.38"/>
    <n v="899.16300000000001"/>
    <n v="597.38"/>
    <n v="301.78300000000002"/>
    <n v="0.33562657716120436"/>
    <s v="No"/>
    <m/>
  </r>
  <r>
    <n v="585"/>
    <n v="390"/>
    <n v="1052"/>
    <n v="1"/>
    <n v="2801.53"/>
    <n v="0.3"/>
    <n v="5"/>
    <n v="1752.02"/>
    <n v="1961.0709999999999"/>
    <n v="1752.02"/>
    <n v="209.05099999999993"/>
    <n v="0.10660042395201394"/>
    <s v="No"/>
    <m/>
  </r>
  <r>
    <n v="586"/>
    <n v="391"/>
    <n v="1063"/>
    <n v="2"/>
    <n v="117.54"/>
    <n v="0"/>
    <n v="6"/>
    <n v="80.47"/>
    <n v="235.08"/>
    <n v="160.94"/>
    <n v="74.140000000000015"/>
    <n v="0.31538199761783225"/>
    <s v="No"/>
    <m/>
  </r>
  <r>
    <n v="587"/>
    <n v="392"/>
    <n v="1049"/>
    <n v="1"/>
    <n v="3970.29"/>
    <n v="0"/>
    <n v="5"/>
    <n v="2490.89"/>
    <n v="3970.29"/>
    <n v="2490.89"/>
    <n v="1479.4"/>
    <n v="0.37261761735288862"/>
    <s v="No"/>
    <m/>
  </r>
  <r>
    <n v="588"/>
    <n v="392"/>
    <n v="1085"/>
    <n v="2"/>
    <n v="234.72"/>
    <n v="0.25"/>
    <n v="8"/>
    <n v="175.69"/>
    <n v="352.08"/>
    <n v="351.38"/>
    <n v="0.69999999999998863"/>
    <n v="1.9881845035218948E-3"/>
    <s v="No"/>
    <m/>
  </r>
  <r>
    <n v="589"/>
    <n v="393"/>
    <n v="1052"/>
    <n v="1"/>
    <n v="2801.53"/>
    <n v="0.15"/>
    <n v="5"/>
    <n v="1752.02"/>
    <n v="2381.3005000000003"/>
    <n v="1752.02"/>
    <n v="629.2805000000003"/>
    <n v="0.26425917266636456"/>
    <s v="No"/>
    <m/>
  </r>
  <r>
    <n v="590"/>
    <n v="394"/>
    <n v="1049"/>
    <n v="1"/>
    <n v="3970.29"/>
    <n v="0.25"/>
    <n v="5"/>
    <n v="2490.89"/>
    <n v="2977.7174999999997"/>
    <n v="2490.89"/>
    <n v="486.82749999999987"/>
    <n v="0.16349015647051807"/>
    <s v="No"/>
    <m/>
  </r>
  <r>
    <n v="591"/>
    <n v="394"/>
    <n v="1085"/>
    <n v="2"/>
    <n v="234.72"/>
    <n v="0"/>
    <n v="8"/>
    <n v="175.69"/>
    <n v="469.44"/>
    <n v="351.38"/>
    <n v="118.06"/>
    <n v="0.25149113837764148"/>
    <s v="No"/>
    <m/>
  </r>
  <r>
    <n v="592"/>
    <n v="395"/>
    <n v="1072"/>
    <n v="1"/>
    <n v="1404.39"/>
    <n v="0.25"/>
    <n v="7"/>
    <n v="772.88"/>
    <n v="1053.2925"/>
    <n v="772.88"/>
    <n v="280.41250000000002"/>
    <n v="0.26622471915446089"/>
    <s v="No"/>
    <m/>
  </r>
  <r>
    <n v="593"/>
    <n v="395"/>
    <n v="1016"/>
    <n v="1"/>
    <n v="1279.19"/>
    <n v="0.25"/>
    <n v="2"/>
    <n v="741.85"/>
    <n v="959.39250000000004"/>
    <n v="741.85"/>
    <n v="217.54250000000002"/>
    <n v="0.22675026123301986"/>
    <s v="No"/>
    <m/>
  </r>
  <r>
    <n v="594"/>
    <n v="395"/>
    <n v="1076"/>
    <n v="1"/>
    <n v="999.07"/>
    <n v="0.3"/>
    <n v="8"/>
    <n v="597.38"/>
    <n v="699.34900000000005"/>
    <n v="597.38"/>
    <n v="101.96900000000005"/>
    <n v="0.14580559920726283"/>
    <s v="No"/>
    <m/>
  </r>
  <r>
    <n v="595"/>
    <n v="396"/>
    <n v="1022"/>
    <n v="1"/>
    <n v="383.8"/>
    <n v="0"/>
    <n v="2"/>
    <n v="266.88"/>
    <n v="383.8"/>
    <n v="266.88"/>
    <n v="116.92000000000002"/>
    <n v="0.3046378322042731"/>
    <s v="No"/>
    <m/>
  </r>
  <r>
    <n v="596"/>
    <n v="396"/>
    <n v="1085"/>
    <n v="1"/>
    <n v="234.72"/>
    <n v="0.3"/>
    <n v="8"/>
    <n v="175.69"/>
    <n v="164.304"/>
    <n v="175.69"/>
    <n v="-11.385999999999996"/>
    <n v="-6.929837374622648E-2"/>
    <s v="No"/>
    <m/>
  </r>
  <r>
    <n v="597"/>
    <n v="397"/>
    <n v="1085"/>
    <n v="1"/>
    <n v="234.72"/>
    <n v="0.05"/>
    <n v="8"/>
    <n v="175.69"/>
    <n v="222.98399999999998"/>
    <n v="175.69"/>
    <n v="47.293999999999983"/>
    <n v="0.21209593513435937"/>
    <s v="No"/>
    <m/>
  </r>
  <r>
    <n v="598"/>
    <n v="398"/>
    <n v="1006"/>
    <n v="1"/>
    <n v="2046.37"/>
    <n v="0"/>
    <n v="1"/>
    <n v="1296.42"/>
    <n v="2046.37"/>
    <n v="1296.42"/>
    <n v="749.94999999999982"/>
    <n v="0.3664782028665392"/>
    <s v="No"/>
    <m/>
  </r>
  <r>
    <n v="599"/>
    <n v="399"/>
    <n v="1015"/>
    <n v="2"/>
    <n v="6363.94"/>
    <n v="0"/>
    <n v="1"/>
    <n v="3874.73"/>
    <n v="12727.88"/>
    <n v="7749.46"/>
    <n v="4978.4199999999992"/>
    <n v="0.39114290832408849"/>
    <s v="No"/>
    <m/>
  </r>
  <r>
    <n v="600"/>
    <n v="399"/>
    <n v="1085"/>
    <n v="1"/>
    <n v="234.72"/>
    <n v="0"/>
    <n v="8"/>
    <n v="175.69"/>
    <n v="234.72"/>
    <n v="175.69"/>
    <n v="59.03"/>
    <n v="0.25149113837764148"/>
    <s v="No"/>
    <m/>
  </r>
  <r>
    <n v="601"/>
    <n v="400"/>
    <n v="1063"/>
    <n v="2"/>
    <n v="117.54"/>
    <n v="0"/>
    <n v="6"/>
    <n v="80.47"/>
    <n v="235.08"/>
    <n v="160.94"/>
    <n v="74.140000000000015"/>
    <n v="0.31538199761783225"/>
    <s v="No"/>
    <m/>
  </r>
  <r>
    <n v="602"/>
    <n v="401"/>
    <n v="1050"/>
    <n v="1"/>
    <n v="4400.7700000000004"/>
    <n v="0.1"/>
    <n v="5"/>
    <n v="2432.0300000000002"/>
    <n v="3960.6930000000007"/>
    <n v="2432.0300000000002"/>
    <n v="1528.6630000000005"/>
    <n v="0.38595846736922051"/>
    <s v="No"/>
    <m/>
  </r>
  <r>
    <n v="603"/>
    <n v="401"/>
    <n v="1017"/>
    <n v="3"/>
    <n v="978.37"/>
    <n v="0"/>
    <n v="2"/>
    <n v="519.71"/>
    <n v="2935.11"/>
    <n v="1559.13"/>
    <n v="1375.98"/>
    <n v="0.46880014718358082"/>
    <s v="No"/>
    <m/>
  </r>
  <r>
    <n v="604"/>
    <n v="402"/>
    <n v="1006"/>
    <n v="1"/>
    <n v="2046.37"/>
    <n v="0.15"/>
    <n v="1"/>
    <n v="1296.42"/>
    <n v="1739.4144999999999"/>
    <n v="1296.42"/>
    <n v="442.99449999999979"/>
    <n v="0.25468023866651673"/>
    <s v="Yes"/>
    <m/>
  </r>
  <r>
    <n v="605"/>
    <n v="403"/>
    <n v="1073"/>
    <n v="1"/>
    <n v="1588.01"/>
    <n v="0.2"/>
    <n v="7"/>
    <n v="1144.3699999999999"/>
    <n v="1270.4080000000001"/>
    <n v="1144.3699999999999"/>
    <n v="126.03800000000024"/>
    <n v="9.9210647288115489E-2"/>
    <s v="No"/>
    <m/>
  </r>
  <r>
    <n v="606"/>
    <n v="403"/>
    <n v="1082"/>
    <n v="1"/>
    <n v="337.61"/>
    <n v="0.25"/>
    <n v="8"/>
    <n v="183.63"/>
    <n v="253.20750000000001"/>
    <n v="183.63"/>
    <n v="69.577500000000015"/>
    <n v="0.27478451467669801"/>
    <s v="No"/>
    <m/>
  </r>
  <r>
    <n v="607"/>
    <n v="404"/>
    <n v="1003"/>
    <n v="2"/>
    <n v="5778.51"/>
    <n v="0"/>
    <n v="1"/>
    <n v="3419.53"/>
    <n v="11557.02"/>
    <n v="6839.06"/>
    <n v="4717.96"/>
    <n v="0.40823326428439166"/>
    <s v="No"/>
    <m/>
  </r>
  <r>
    <n v="608"/>
    <n v="405"/>
    <n v="1085"/>
    <n v="1"/>
    <n v="234.72"/>
    <n v="0"/>
    <n v="8"/>
    <n v="175.69"/>
    <n v="234.72"/>
    <n v="175.69"/>
    <n v="59.03"/>
    <n v="0.25149113837764148"/>
    <s v="No"/>
    <m/>
  </r>
  <r>
    <n v="609"/>
    <n v="406"/>
    <n v="1067"/>
    <n v="1"/>
    <n v="4128.99"/>
    <n v="0.25"/>
    <n v="7"/>
    <n v="2213.3200000000002"/>
    <n v="3096.7424999999998"/>
    <n v="2213.3200000000002"/>
    <n v="883.42249999999967"/>
    <n v="0.28527476856729278"/>
    <s v="No"/>
    <m/>
  </r>
  <r>
    <n v="610"/>
    <n v="407"/>
    <n v="1011"/>
    <n v="1"/>
    <n v="6310.6"/>
    <n v="0.05"/>
    <n v="1"/>
    <n v="3703.86"/>
    <n v="5995.07"/>
    <n v="3703.86"/>
    <n v="2291.2099999999996"/>
    <n v="0.38218235983900101"/>
    <s v="No"/>
    <m/>
  </r>
  <r>
    <n v="611"/>
    <n v="408"/>
    <n v="1048"/>
    <n v="1"/>
    <n v="448.35"/>
    <n v="0.2"/>
    <n v="5"/>
    <n v="299.29000000000002"/>
    <n v="358.68000000000006"/>
    <n v="299.29000000000002"/>
    <n v="59.390000000000043"/>
    <n v="0.16557934649269554"/>
    <s v="No"/>
    <m/>
  </r>
  <r>
    <n v="612"/>
    <n v="409"/>
    <n v="1085"/>
    <n v="1"/>
    <n v="234.72"/>
    <n v="0.1"/>
    <n v="8"/>
    <n v="175.69"/>
    <n v="211.24799999999999"/>
    <n v="175.69"/>
    <n v="35.557999999999993"/>
    <n v="0.16832348708626824"/>
    <s v="No"/>
    <m/>
  </r>
  <r>
    <n v="613"/>
    <n v="410"/>
    <n v="1085"/>
    <n v="1"/>
    <n v="234.72"/>
    <n v="0"/>
    <n v="8"/>
    <n v="175.69"/>
    <n v="234.72"/>
    <n v="175.69"/>
    <n v="59.03"/>
    <n v="0.25149113837764148"/>
    <s v="No"/>
    <m/>
  </r>
  <r>
    <n v="614"/>
    <n v="410"/>
    <n v="1001"/>
    <n v="1"/>
    <n v="3826.19"/>
    <n v="0.2"/>
    <n v="1"/>
    <n v="3021.65"/>
    <n v="3060.9520000000002"/>
    <n v="3021.65"/>
    <n v="39.302000000000135"/>
    <n v="1.2839796246396589E-2"/>
    <s v="No"/>
    <m/>
  </r>
  <r>
    <n v="615"/>
    <n v="411"/>
    <n v="1069"/>
    <n v="2"/>
    <n v="545.38"/>
    <n v="0"/>
    <n v="7"/>
    <n v="312.64999999999998"/>
    <n v="1090.76"/>
    <n v="625.29999999999995"/>
    <n v="465.46000000000004"/>
    <n v="0.42672998643147902"/>
    <s v="No"/>
    <m/>
  </r>
  <r>
    <n v="616"/>
    <n v="411"/>
    <n v="1067"/>
    <n v="1"/>
    <n v="4128.99"/>
    <n v="0.25"/>
    <n v="7"/>
    <n v="2213.3200000000002"/>
    <n v="3096.7424999999998"/>
    <n v="2213.3200000000002"/>
    <n v="883.42249999999967"/>
    <n v="0.28527476856729278"/>
    <s v="No"/>
    <m/>
  </r>
  <r>
    <n v="617"/>
    <n v="412"/>
    <n v="1055"/>
    <n v="3"/>
    <n v="2274.36"/>
    <n v="0.25"/>
    <n v="5"/>
    <n v="1216.25"/>
    <n v="5117.3099999999995"/>
    <n v="3648.75"/>
    <n v="1468.5599999999995"/>
    <n v="0.28697890102417084"/>
    <s v="No"/>
    <m/>
  </r>
  <r>
    <n v="618"/>
    <n v="413"/>
    <n v="1064"/>
    <n v="1"/>
    <n v="177.92"/>
    <n v="0"/>
    <n v="6"/>
    <n v="95.97"/>
    <n v="177.92"/>
    <n v="95.97"/>
    <n v="81.949999999999989"/>
    <n v="0.46060026978417262"/>
    <s v="No"/>
    <m/>
  </r>
  <r>
    <n v="619"/>
    <n v="414"/>
    <n v="1001"/>
    <n v="2"/>
    <n v="3826.19"/>
    <n v="0.25"/>
    <n v="1"/>
    <n v="3021.65"/>
    <n v="5739.2849999999999"/>
    <n v="6043.3"/>
    <n v="-304.01500000000033"/>
    <n v="-5.2970884003843741E-2"/>
    <s v="No"/>
    <m/>
  </r>
  <r>
    <n v="620"/>
    <n v="415"/>
    <n v="1066"/>
    <n v="1"/>
    <n v="1123.68"/>
    <n v="0"/>
    <n v="7"/>
    <n v="872.66"/>
    <n v="1123.68"/>
    <n v="872.66"/>
    <n v="251.0200000000001"/>
    <n v="0.22339100099672513"/>
    <s v="No"/>
    <m/>
  </r>
  <r>
    <n v="621"/>
    <n v="416"/>
    <n v="1016"/>
    <n v="1"/>
    <n v="1279.19"/>
    <n v="0.2"/>
    <n v="2"/>
    <n v="741.85"/>
    <n v="1023.3520000000001"/>
    <n v="741.85"/>
    <n v="281.50200000000007"/>
    <n v="0.27507836990595613"/>
    <s v="No"/>
    <m/>
  </r>
  <r>
    <n v="622"/>
    <n v="417"/>
    <n v="1072"/>
    <n v="2"/>
    <n v="1404.39"/>
    <n v="0.1"/>
    <n v="7"/>
    <n v="772.88"/>
    <n v="2527.902"/>
    <n v="1545.76"/>
    <n v="982.14200000000005"/>
    <n v="0.38852059929538407"/>
    <s v="No"/>
    <m/>
  </r>
  <r>
    <n v="623"/>
    <n v="417"/>
    <n v="1039"/>
    <n v="1"/>
    <n v="1284.94"/>
    <n v="0"/>
    <n v="4"/>
    <n v="829.93"/>
    <n v="1284.94"/>
    <n v="829.93"/>
    <n v="455.0100000000001"/>
    <n v="0.35410991952931659"/>
    <s v="No"/>
    <m/>
  </r>
  <r>
    <n v="624"/>
    <n v="417"/>
    <n v="1085"/>
    <n v="1"/>
    <n v="234.72"/>
    <n v="0.1"/>
    <n v="8"/>
    <n v="175.69"/>
    <n v="211.24799999999999"/>
    <n v="175.69"/>
    <n v="35.557999999999993"/>
    <n v="0.16832348708626824"/>
    <s v="No"/>
    <m/>
  </r>
  <r>
    <n v="625"/>
    <n v="418"/>
    <n v="1033"/>
    <n v="1"/>
    <n v="3738.1"/>
    <n v="0.05"/>
    <n v="3"/>
    <n v="2130.6999999999998"/>
    <n v="3551.1949999999997"/>
    <n v="2130.6999999999998"/>
    <n v="1420.4949999999999"/>
    <n v="0.40000478712095505"/>
    <s v="No"/>
    <m/>
  </r>
  <r>
    <n v="626"/>
    <n v="419"/>
    <n v="1043"/>
    <n v="1"/>
    <n v="567.48"/>
    <n v="0.05"/>
    <n v="4"/>
    <n v="407.51"/>
    <n v="539.10599999999999"/>
    <n v="407.51"/>
    <n v="131.596"/>
    <n v="0.24410041809959451"/>
    <s v="No"/>
    <m/>
  </r>
  <r>
    <n v="627"/>
    <n v="419"/>
    <n v="1081"/>
    <n v="1"/>
    <n v="163.27000000000001"/>
    <n v="0.05"/>
    <n v="8"/>
    <n v="98.34"/>
    <n v="155.10650000000001"/>
    <n v="98.34"/>
    <n v="56.766500000000008"/>
    <n v="0.36598401743318304"/>
    <s v="No"/>
    <m/>
  </r>
  <r>
    <n v="628"/>
    <n v="419"/>
    <n v="1050"/>
    <n v="1"/>
    <n v="4400.7700000000004"/>
    <n v="0.2"/>
    <n v="5"/>
    <n v="2432.0300000000002"/>
    <n v="3520.6160000000004"/>
    <n v="2432.0300000000002"/>
    <n v="1088.5860000000002"/>
    <n v="0.3092032757903731"/>
    <s v="No"/>
    <m/>
  </r>
  <r>
    <n v="629"/>
    <n v="420"/>
    <n v="1061"/>
    <n v="1"/>
    <n v="1128.8399999999999"/>
    <n v="0.2"/>
    <n v="6"/>
    <n v="705.26"/>
    <n v="903.072"/>
    <n v="705.26"/>
    <n v="197.81200000000001"/>
    <n v="0.21904344282626415"/>
    <s v="No"/>
    <m/>
  </r>
  <r>
    <n v="630"/>
    <n v="420"/>
    <n v="1024"/>
    <n v="1"/>
    <n v="232.94"/>
    <n v="0.15"/>
    <n v="2"/>
    <n v="162.82"/>
    <n v="197.999"/>
    <n v="162.82"/>
    <n v="35.179000000000002"/>
    <n v="0.17767261450815411"/>
    <s v="No"/>
    <m/>
  </r>
  <r>
    <n v="631"/>
    <n v="421"/>
    <n v="1067"/>
    <n v="1"/>
    <n v="4128.99"/>
    <n v="0"/>
    <n v="7"/>
    <n v="2213.3200000000002"/>
    <n v="4128.99"/>
    <n v="2213.3200000000002"/>
    <n v="1915.6699999999996"/>
    <n v="0.4639560764254696"/>
    <s v="No"/>
    <m/>
  </r>
  <r>
    <n v="632"/>
    <n v="421"/>
    <n v="1068"/>
    <n v="1"/>
    <n v="550.08000000000004"/>
    <n v="0.2"/>
    <n v="7"/>
    <n v="351.29"/>
    <n v="440.06400000000008"/>
    <n v="351.29"/>
    <n v="88.774000000000058"/>
    <n v="0.20172974840023278"/>
    <s v="No"/>
    <m/>
  </r>
  <r>
    <n v="633"/>
    <n v="422"/>
    <n v="1019"/>
    <n v="1"/>
    <n v="1255.73"/>
    <n v="0.1"/>
    <n v="2"/>
    <n v="760.11"/>
    <n v="1130.1570000000002"/>
    <n v="760.11"/>
    <n v="370.04700000000014"/>
    <n v="0.32742972878989385"/>
    <s v="No"/>
    <m/>
  </r>
  <r>
    <n v="634"/>
    <n v="423"/>
    <n v="1023"/>
    <n v="1"/>
    <n v="203.79"/>
    <n v="0"/>
    <n v="2"/>
    <n v="145.43"/>
    <n v="203.79"/>
    <n v="145.43"/>
    <n v="58.359999999999985"/>
    <n v="0.28637322734187148"/>
    <s v="No"/>
    <m/>
  </r>
  <r>
    <n v="635"/>
    <n v="424"/>
    <n v="1040"/>
    <n v="1"/>
    <n v="419.14"/>
    <n v="0.3"/>
    <n v="4"/>
    <n v="297.2"/>
    <n v="293.39799999999997"/>
    <n v="297.2"/>
    <n v="-3.8020000000000209"/>
    <n v="-1.2958506874620895E-2"/>
    <s v="No"/>
    <m/>
  </r>
  <r>
    <n v="636"/>
    <n v="424"/>
    <n v="1022"/>
    <n v="1"/>
    <n v="383.8"/>
    <n v="0.05"/>
    <n v="2"/>
    <n v="266.88"/>
    <n v="364.61"/>
    <n v="266.88"/>
    <n v="97.730000000000018"/>
    <n v="0.26803982337291904"/>
    <s v="No"/>
    <m/>
  </r>
  <r>
    <n v="637"/>
    <n v="425"/>
    <n v="1085"/>
    <n v="1"/>
    <n v="234.72"/>
    <n v="0"/>
    <n v="8"/>
    <n v="175.69"/>
    <n v="234.72"/>
    <n v="175.69"/>
    <n v="59.03"/>
    <n v="0.25149113837764148"/>
    <s v="No"/>
    <m/>
  </r>
  <r>
    <n v="638"/>
    <n v="426"/>
    <n v="1029"/>
    <n v="1"/>
    <n v="951.92"/>
    <n v="0.3"/>
    <n v="3"/>
    <n v="552.17999999999995"/>
    <n v="666.34399999999994"/>
    <n v="552.17999999999995"/>
    <n v="114.16399999999999"/>
    <n v="0.17132892319882823"/>
    <s v="No"/>
    <m/>
  </r>
  <r>
    <n v="639"/>
    <n v="427"/>
    <n v="1045"/>
    <n v="3"/>
    <n v="197.92"/>
    <n v="0"/>
    <n v="4"/>
    <n v="154.55000000000001"/>
    <n v="593.76"/>
    <n v="463.65000000000003"/>
    <n v="130.10999999999996"/>
    <n v="0.21912894098625701"/>
    <s v="No"/>
    <m/>
  </r>
  <r>
    <n v="640"/>
    <n v="427"/>
    <n v="1028"/>
    <n v="2"/>
    <n v="2753.45"/>
    <n v="0.1"/>
    <n v="3"/>
    <n v="1672.88"/>
    <n v="4956.21"/>
    <n v="3345.76"/>
    <n v="1610.4499999999998"/>
    <n v="0.32493578762804637"/>
    <s v="No"/>
    <m/>
  </r>
  <r>
    <n v="641"/>
    <n v="428"/>
    <n v="1072"/>
    <n v="1"/>
    <n v="1404.39"/>
    <n v="0.1"/>
    <n v="7"/>
    <n v="772.88"/>
    <n v="1263.951"/>
    <n v="772.88"/>
    <n v="491.07100000000003"/>
    <n v="0.38852059929538407"/>
    <s v="No"/>
    <m/>
  </r>
  <r>
    <n v="642"/>
    <n v="428"/>
    <n v="1043"/>
    <n v="1"/>
    <n v="567.48"/>
    <n v="0.1"/>
    <n v="4"/>
    <n v="407.51"/>
    <n v="510.73200000000003"/>
    <n v="407.51"/>
    <n v="103.22200000000004"/>
    <n v="0.20210599688290537"/>
    <s v="No"/>
    <m/>
  </r>
  <r>
    <n v="643"/>
    <n v="429"/>
    <n v="1067"/>
    <n v="1"/>
    <n v="4128.99"/>
    <n v="0.3"/>
    <n v="7"/>
    <n v="2213.3200000000002"/>
    <n v="2890.2929999999997"/>
    <n v="2213.3200000000002"/>
    <n v="676.9729999999995"/>
    <n v="0.23422296632209938"/>
    <s v="No"/>
    <m/>
  </r>
  <r>
    <n v="644"/>
    <n v="430"/>
    <n v="1061"/>
    <n v="1"/>
    <n v="1128.8399999999999"/>
    <n v="0.3"/>
    <n v="6"/>
    <n v="705.26"/>
    <n v="790.18799999999987"/>
    <n v="705.26"/>
    <n v="84.927999999999884"/>
    <n v="0.10747822037287316"/>
    <s v="No"/>
    <m/>
  </r>
  <r>
    <n v="645"/>
    <n v="430"/>
    <n v="1001"/>
    <n v="1"/>
    <n v="3826.19"/>
    <n v="0"/>
    <n v="1"/>
    <n v="3021.65"/>
    <n v="3826.19"/>
    <n v="3021.65"/>
    <n v="804.54"/>
    <n v="0.21027183699711721"/>
    <s v="No"/>
    <m/>
  </r>
  <r>
    <n v="646"/>
    <n v="431"/>
    <n v="1051"/>
    <n v="1"/>
    <n v="304.13"/>
    <n v="0"/>
    <n v="5"/>
    <n v="176.98"/>
    <n v="304.13"/>
    <n v="176.98"/>
    <n v="127.15"/>
    <n v="0.41807779567947917"/>
    <s v="No"/>
    <m/>
  </r>
  <r>
    <n v="647"/>
    <n v="432"/>
    <n v="1085"/>
    <n v="1"/>
    <n v="234.72"/>
    <n v="0.2"/>
    <n v="8"/>
    <n v="175.69"/>
    <n v="187.77600000000001"/>
    <n v="175.69"/>
    <n v="12.086000000000013"/>
    <n v="6.4363922972051874E-2"/>
    <s v="No"/>
    <m/>
  </r>
  <r>
    <n v="648"/>
    <n v="433"/>
    <n v="1041"/>
    <n v="1"/>
    <n v="767.68"/>
    <n v="0"/>
    <n v="4"/>
    <n v="540.32000000000005"/>
    <n v="767.68"/>
    <n v="540.32000000000005"/>
    <n v="227.3599999999999"/>
    <n v="0.29616506877865767"/>
    <s v="No"/>
    <m/>
  </r>
  <r>
    <n v="649"/>
    <n v="433"/>
    <n v="1064"/>
    <n v="1"/>
    <n v="177.92"/>
    <n v="0.2"/>
    <n v="6"/>
    <n v="95.97"/>
    <n v="142.33599999999998"/>
    <n v="95.97"/>
    <n v="46.365999999999985"/>
    <n v="0.32575033723021574"/>
    <s v="No"/>
    <m/>
  </r>
  <r>
    <n v="650"/>
    <n v="433"/>
    <n v="1056"/>
    <n v="1"/>
    <n v="1134.4000000000001"/>
    <n v="0.1"/>
    <n v="6"/>
    <n v="798.2"/>
    <n v="1020.9600000000002"/>
    <n v="798.2"/>
    <n v="222.7600000000001"/>
    <n v="0.21818680457608533"/>
    <s v="No"/>
    <m/>
  </r>
  <r>
    <n v="651"/>
    <n v="434"/>
    <n v="1072"/>
    <n v="1"/>
    <n v="1404.39"/>
    <n v="0"/>
    <n v="7"/>
    <n v="772.88"/>
    <n v="1404.39"/>
    <n v="772.88"/>
    <n v="631.5100000000001"/>
    <n v="0.44966853936584572"/>
    <s v="No"/>
    <m/>
  </r>
  <r>
    <n v="652"/>
    <n v="434"/>
    <n v="1001"/>
    <n v="1"/>
    <n v="3826.19"/>
    <n v="0.05"/>
    <n v="1"/>
    <n v="3021.65"/>
    <n v="3634.8804999999998"/>
    <n v="3021.65"/>
    <n v="613.23049999999967"/>
    <n v="0.16870719683907071"/>
    <s v="No"/>
    <m/>
  </r>
  <r>
    <n v="653"/>
    <n v="435"/>
    <n v="1067"/>
    <n v="1"/>
    <n v="4128.99"/>
    <n v="0.2"/>
    <n v="7"/>
    <n v="2213.3200000000002"/>
    <n v="3303.192"/>
    <n v="2213.3200000000002"/>
    <n v="1089.8719999999998"/>
    <n v="0.32994509553183704"/>
    <s v="No"/>
    <m/>
  </r>
  <r>
    <n v="654"/>
    <n v="435"/>
    <n v="1049"/>
    <n v="2"/>
    <n v="3970.29"/>
    <n v="0.1"/>
    <n v="5"/>
    <n v="2490.89"/>
    <n v="7146.5219999999999"/>
    <n v="4981.78"/>
    <n v="2164.7420000000002"/>
    <n v="0.30290846372543179"/>
    <s v="No"/>
    <m/>
  </r>
  <r>
    <n v="655"/>
    <n v="436"/>
    <n v="1060"/>
    <n v="1"/>
    <n v="781.76"/>
    <n v="0.25"/>
    <n v="6"/>
    <n v="579.36"/>
    <n v="586.31999999999994"/>
    <n v="579.36"/>
    <n v="6.9599999999999227"/>
    <n v="1.1870650839132083E-2"/>
    <s v="Yes"/>
    <m/>
  </r>
  <r>
    <n v="656"/>
    <n v="437"/>
    <n v="1029"/>
    <n v="1"/>
    <n v="951.92"/>
    <n v="0.1"/>
    <n v="3"/>
    <n v="552.17999999999995"/>
    <n v="856.72799999999995"/>
    <n v="552.17999999999995"/>
    <n v="304.548"/>
    <n v="0.35547805137686644"/>
    <s v="Yes"/>
    <m/>
  </r>
  <r>
    <n v="657"/>
    <n v="437"/>
    <n v="1085"/>
    <n v="2"/>
    <n v="234.72"/>
    <n v="0.2"/>
    <n v="8"/>
    <n v="175.69"/>
    <n v="375.55200000000002"/>
    <n v="351.38"/>
    <n v="24.172000000000025"/>
    <n v="6.4363922972051874E-2"/>
    <s v="No"/>
    <m/>
  </r>
  <r>
    <n v="658"/>
    <n v="438"/>
    <n v="1006"/>
    <n v="1"/>
    <n v="2046.37"/>
    <n v="0.2"/>
    <n v="1"/>
    <n v="1296.42"/>
    <n v="1637.096"/>
    <n v="1296.42"/>
    <n v="340.67599999999993"/>
    <n v="0.20809775358317406"/>
    <s v="Yes"/>
    <m/>
  </r>
  <r>
    <n v="659"/>
    <n v="438"/>
    <n v="1005"/>
    <n v="2"/>
    <n v="2703.6"/>
    <n v="0.2"/>
    <n v="1"/>
    <n v="2129.88"/>
    <n v="4325.76"/>
    <n v="4259.76"/>
    <n v="66"/>
    <n v="1.5257434531735463E-2"/>
    <s v="Yes"/>
    <m/>
  </r>
  <r>
    <n v="660"/>
    <n v="439"/>
    <n v="1079"/>
    <n v="2"/>
    <n v="395.97"/>
    <n v="0"/>
    <n v="8"/>
    <n v="242.57"/>
    <n v="791.94"/>
    <n v="485.14"/>
    <n v="306.80000000000007"/>
    <n v="0.38740308609238078"/>
    <s v="No"/>
    <m/>
  </r>
  <r>
    <n v="661"/>
    <n v="439"/>
    <n v="1056"/>
    <n v="1"/>
    <n v="1134.4000000000001"/>
    <n v="0.25"/>
    <n v="6"/>
    <n v="798.2"/>
    <n v="850.80000000000007"/>
    <n v="798.2"/>
    <n v="52.600000000000023"/>
    <n v="6.1824165491302326E-2"/>
    <s v="No"/>
    <m/>
  </r>
  <r>
    <n v="662"/>
    <n v="440"/>
    <n v="1001"/>
    <n v="1"/>
    <n v="3826.19"/>
    <n v="0.05"/>
    <n v="1"/>
    <n v="3021.65"/>
    <n v="3634.8804999999998"/>
    <n v="3021.65"/>
    <n v="613.23049999999967"/>
    <n v="0.16870719683907071"/>
    <s v="No"/>
    <m/>
  </r>
  <r>
    <n v="663"/>
    <n v="441"/>
    <n v="1029"/>
    <n v="1"/>
    <n v="951.92"/>
    <n v="0.1"/>
    <n v="3"/>
    <n v="552.17999999999995"/>
    <n v="856.72799999999995"/>
    <n v="552.17999999999995"/>
    <n v="304.548"/>
    <n v="0.35547805137686644"/>
    <s v="No"/>
    <m/>
  </r>
  <r>
    <n v="664"/>
    <n v="441"/>
    <n v="1001"/>
    <n v="1"/>
    <n v="3826.19"/>
    <n v="0"/>
    <n v="1"/>
    <n v="3021.65"/>
    <n v="3826.19"/>
    <n v="3021.65"/>
    <n v="804.54"/>
    <n v="0.21027183699711721"/>
    <s v="No"/>
    <m/>
  </r>
  <r>
    <n v="665"/>
    <n v="442"/>
    <n v="1084"/>
    <n v="1"/>
    <n v="317.63"/>
    <n v="0.2"/>
    <n v="8"/>
    <n v="188.52"/>
    <n v="254.10400000000001"/>
    <n v="188.52"/>
    <n v="65.584000000000003"/>
    <n v="0.25809904605988099"/>
    <s v="No"/>
    <m/>
  </r>
  <r>
    <n v="666"/>
    <n v="442"/>
    <n v="1067"/>
    <n v="3"/>
    <n v="4128.99"/>
    <n v="0"/>
    <n v="7"/>
    <n v="2213.3200000000002"/>
    <n v="12386.97"/>
    <n v="6639.9600000000009"/>
    <n v="5747.0099999999984"/>
    <n v="0.46395607642546954"/>
    <s v="No"/>
    <m/>
  </r>
  <r>
    <n v="667"/>
    <n v="443"/>
    <n v="1038"/>
    <n v="1"/>
    <n v="930.61"/>
    <n v="0.1"/>
    <n v="4"/>
    <n v="617.46"/>
    <n v="837.54899999999998"/>
    <n v="617.46"/>
    <n v="220.08899999999994"/>
    <n v="0.26277746137837898"/>
    <s v="No"/>
    <m/>
  </r>
  <r>
    <n v="668"/>
    <n v="443"/>
    <n v="1028"/>
    <n v="2"/>
    <n v="2753.45"/>
    <n v="0.2"/>
    <n v="3"/>
    <n v="1672.88"/>
    <n v="4405.5199999999995"/>
    <n v="3345.76"/>
    <n v="1059.7599999999993"/>
    <n v="0.2405527610815521"/>
    <s v="No"/>
    <m/>
  </r>
  <r>
    <n v="669"/>
    <n v="443"/>
    <n v="1080"/>
    <n v="1"/>
    <n v="256.7"/>
    <n v="0"/>
    <n v="8"/>
    <n v="184.26"/>
    <n v="256.7"/>
    <n v="184.26"/>
    <n v="72.44"/>
    <n v="0.28219711725749902"/>
    <s v="No"/>
    <m/>
  </r>
  <r>
    <n v="670"/>
    <n v="444"/>
    <n v="1005"/>
    <n v="1"/>
    <n v="2703.6"/>
    <n v="0.25"/>
    <n v="1"/>
    <n v="2129.88"/>
    <n v="2027.6999999999998"/>
    <n v="2129.88"/>
    <n v="-102.18000000000029"/>
    <n v="-5.0392069832815654E-2"/>
    <s v="No"/>
    <m/>
  </r>
  <r>
    <n v="671"/>
    <n v="445"/>
    <n v="1043"/>
    <n v="1"/>
    <n v="567.48"/>
    <n v="0.2"/>
    <n v="4"/>
    <n v="407.51"/>
    <n v="453.98400000000004"/>
    <n v="407.51"/>
    <n v="46.474000000000046"/>
    <n v="0.10236924649326858"/>
    <s v="No"/>
    <m/>
  </r>
  <r>
    <n v="672"/>
    <n v="446"/>
    <n v="1081"/>
    <n v="2"/>
    <n v="163.27000000000001"/>
    <n v="0.1"/>
    <n v="8"/>
    <n v="98.34"/>
    <n v="293.88600000000002"/>
    <n v="196.68"/>
    <n v="97.206000000000017"/>
    <n v="0.33076090729058211"/>
    <s v="No"/>
    <m/>
  </r>
  <r>
    <n v="673"/>
    <n v="446"/>
    <n v="1026"/>
    <n v="3"/>
    <n v="1413.81"/>
    <n v="0.15"/>
    <n v="3"/>
    <n v="1019.93"/>
    <n v="3605.2155000000002"/>
    <n v="3059.79"/>
    <n v="545.42550000000028"/>
    <n v="0.15128790498099218"/>
    <s v="No"/>
    <m/>
  </r>
  <r>
    <n v="674"/>
    <n v="447"/>
    <n v="1061"/>
    <n v="1"/>
    <n v="1128.8399999999999"/>
    <n v="0.05"/>
    <n v="6"/>
    <n v="705.26"/>
    <n v="1072.3979999999999"/>
    <n v="705.26"/>
    <n v="367.13799999999992"/>
    <n v="0.34235237290632764"/>
    <s v="No"/>
    <m/>
  </r>
  <r>
    <n v="675"/>
    <n v="448"/>
    <n v="1001"/>
    <n v="1"/>
    <n v="3826.19"/>
    <n v="0.05"/>
    <n v="1"/>
    <n v="3021.65"/>
    <n v="3634.8804999999998"/>
    <n v="3021.65"/>
    <n v="613.23049999999967"/>
    <n v="0.16870719683907071"/>
    <s v="No"/>
    <m/>
  </r>
  <r>
    <n v="676"/>
    <n v="448"/>
    <n v="1072"/>
    <n v="1"/>
    <n v="1404.39"/>
    <n v="0"/>
    <n v="7"/>
    <n v="772.88"/>
    <n v="1404.39"/>
    <n v="772.88"/>
    <n v="631.5100000000001"/>
    <n v="0.44966853936584572"/>
    <s v="No"/>
    <m/>
  </r>
  <r>
    <n v="677"/>
    <n v="449"/>
    <n v="1083"/>
    <n v="1"/>
    <n v="679.39"/>
    <n v="0.3"/>
    <n v="8"/>
    <n v="524.20000000000005"/>
    <n v="475.57299999999998"/>
    <n v="524.20000000000005"/>
    <n v="-48.627000000000066"/>
    <n v="-0.1022492866499992"/>
    <s v="No"/>
    <m/>
  </r>
  <r>
    <n v="678"/>
    <n v="449"/>
    <n v="1084"/>
    <n v="1"/>
    <n v="317.63"/>
    <n v="0"/>
    <n v="8"/>
    <n v="188.52"/>
    <n v="317.63"/>
    <n v="188.52"/>
    <n v="129.10999999999999"/>
    <n v="0.40647923684790477"/>
    <s v="No"/>
    <m/>
  </r>
  <r>
    <n v="679"/>
    <n v="449"/>
    <n v="1001"/>
    <n v="1"/>
    <n v="3826.19"/>
    <n v="0"/>
    <n v="1"/>
    <n v="3021.65"/>
    <n v="3826.19"/>
    <n v="3021.65"/>
    <n v="804.54"/>
    <n v="0.21027183699711721"/>
    <s v="No"/>
    <m/>
  </r>
  <r>
    <n v="680"/>
    <n v="449"/>
    <n v="1053"/>
    <n v="2"/>
    <n v="1295.03"/>
    <n v="0.25"/>
    <n v="5"/>
    <n v="777.04"/>
    <n v="1942.5450000000001"/>
    <n v="1554.08"/>
    <n v="388.46500000000015"/>
    <n v="0.19997734930207545"/>
    <s v="No"/>
    <m/>
  </r>
  <r>
    <n v="681"/>
    <n v="450"/>
    <n v="1067"/>
    <n v="1"/>
    <n v="4128.99"/>
    <n v="0.1"/>
    <n v="7"/>
    <n v="2213.3200000000002"/>
    <n v="3716.0909999999999"/>
    <n v="2213.3200000000002"/>
    <n v="1502.7709999999997"/>
    <n v="0.40439564047274401"/>
    <s v="No"/>
    <m/>
  </r>
  <r>
    <n v="682"/>
    <n v="451"/>
    <n v="1085"/>
    <n v="1"/>
    <n v="234.72"/>
    <n v="0.1"/>
    <n v="8"/>
    <n v="175.69"/>
    <n v="211.24799999999999"/>
    <n v="175.69"/>
    <n v="35.557999999999993"/>
    <n v="0.16832348708626824"/>
    <s v="No"/>
    <m/>
  </r>
  <r>
    <n v="683"/>
    <n v="451"/>
    <n v="1038"/>
    <n v="1"/>
    <n v="930.61"/>
    <n v="0"/>
    <n v="4"/>
    <n v="617.46"/>
    <n v="930.61"/>
    <n v="617.46"/>
    <n v="313.14999999999998"/>
    <n v="0.33649971524054112"/>
    <s v="No"/>
    <m/>
  </r>
  <r>
    <n v="684"/>
    <n v="452"/>
    <n v="1019"/>
    <n v="1"/>
    <n v="1255.73"/>
    <n v="0.3"/>
    <n v="2"/>
    <n v="760.11"/>
    <n v="879.01099999999997"/>
    <n v="760.11"/>
    <n v="118.90099999999995"/>
    <n v="0.13526679415843482"/>
    <s v="No"/>
    <m/>
  </r>
  <r>
    <n v="685"/>
    <n v="453"/>
    <n v="1067"/>
    <n v="1"/>
    <n v="4128.99"/>
    <n v="0.25"/>
    <n v="7"/>
    <n v="2213.3200000000002"/>
    <n v="3096.7424999999998"/>
    <n v="2213.3200000000002"/>
    <n v="883.42249999999967"/>
    <n v="0.28527476856729278"/>
    <s v="No"/>
    <m/>
  </r>
  <r>
    <n v="686"/>
    <n v="454"/>
    <n v="1083"/>
    <n v="3"/>
    <n v="679.39"/>
    <n v="0.1"/>
    <n v="8"/>
    <n v="524.20000000000005"/>
    <n v="1834.3530000000001"/>
    <n v="1572.6000000000001"/>
    <n v="261.75299999999993"/>
    <n v="0.14269499927222293"/>
    <s v="No"/>
    <m/>
  </r>
  <r>
    <n v="687"/>
    <n v="455"/>
    <n v="1028"/>
    <n v="1"/>
    <n v="2753.45"/>
    <n v="0"/>
    <n v="3"/>
    <n v="1672.88"/>
    <n v="2753.45"/>
    <n v="1672.88"/>
    <n v="1080.5699999999997"/>
    <n v="0.39244220886524173"/>
    <s v="No"/>
    <m/>
  </r>
  <r>
    <n v="688"/>
    <n v="455"/>
    <n v="1053"/>
    <n v="1"/>
    <n v="1295.03"/>
    <n v="0.1"/>
    <n v="5"/>
    <n v="777.04"/>
    <n v="1165.527"/>
    <n v="777.04"/>
    <n v="388.48700000000008"/>
    <n v="0.33331445775172952"/>
    <s v="No"/>
    <m/>
  </r>
  <r>
    <n v="689"/>
    <n v="456"/>
    <n v="1040"/>
    <n v="1"/>
    <n v="419.14"/>
    <n v="0.05"/>
    <n v="4"/>
    <n v="297.2"/>
    <n v="398.18299999999999"/>
    <n v="297.2"/>
    <n v="100.983"/>
    <n v="0.25360952125027941"/>
    <s v="No"/>
    <m/>
  </r>
  <r>
    <n v="690"/>
    <n v="456"/>
    <n v="1017"/>
    <n v="1"/>
    <n v="978.37"/>
    <n v="0.2"/>
    <n v="2"/>
    <n v="519.71"/>
    <n v="782.69600000000003"/>
    <n v="519.71"/>
    <n v="262.98599999999999"/>
    <n v="0.33600018397947606"/>
    <s v="Yes"/>
    <m/>
  </r>
  <r>
    <n v="691"/>
    <n v="457"/>
    <n v="1069"/>
    <n v="2"/>
    <n v="545.38"/>
    <n v="0.2"/>
    <n v="7"/>
    <n v="312.64999999999998"/>
    <n v="872.60800000000006"/>
    <n v="625.29999999999995"/>
    <n v="247.30800000000011"/>
    <n v="0.28341248303934879"/>
    <s v="No"/>
    <m/>
  </r>
  <r>
    <n v="692"/>
    <n v="457"/>
    <n v="1072"/>
    <n v="1"/>
    <n v="1404.39"/>
    <n v="0.15"/>
    <n v="7"/>
    <n v="772.88"/>
    <n v="1193.7315000000001"/>
    <n v="772.88"/>
    <n v="420.8515000000001"/>
    <n v="0.35255122278334788"/>
    <s v="No"/>
    <m/>
  </r>
  <r>
    <n v="693"/>
    <n v="458"/>
    <n v="1066"/>
    <n v="1"/>
    <n v="1123.68"/>
    <n v="0"/>
    <n v="7"/>
    <n v="872.66"/>
    <n v="1123.68"/>
    <n v="872.66"/>
    <n v="251.0200000000001"/>
    <n v="0.22339100099672513"/>
    <s v="No"/>
    <m/>
  </r>
  <r>
    <n v="694"/>
    <n v="459"/>
    <n v="1041"/>
    <n v="2"/>
    <n v="767.68"/>
    <n v="0"/>
    <n v="4"/>
    <n v="540.32000000000005"/>
    <n v="1535.36"/>
    <n v="1080.6400000000001"/>
    <n v="454.7199999999998"/>
    <n v="0.29616506877865767"/>
    <s v="No"/>
    <m/>
  </r>
  <r>
    <n v="695"/>
    <n v="460"/>
    <n v="1006"/>
    <n v="1"/>
    <n v="2046.37"/>
    <n v="0"/>
    <n v="1"/>
    <n v="1296.42"/>
    <n v="2046.37"/>
    <n v="1296.42"/>
    <n v="749.94999999999982"/>
    <n v="0.3664782028665392"/>
    <s v="No"/>
    <m/>
  </r>
  <r>
    <n v="696"/>
    <n v="461"/>
    <n v="1003"/>
    <n v="1"/>
    <n v="5778.51"/>
    <n v="0.2"/>
    <n v="1"/>
    <n v="3419.53"/>
    <n v="4622.808"/>
    <n v="3419.53"/>
    <n v="1203.2779999999998"/>
    <n v="0.26029158035548949"/>
    <s v="No"/>
    <m/>
  </r>
  <r>
    <n v="697"/>
    <n v="461"/>
    <n v="1028"/>
    <n v="1"/>
    <n v="2753.45"/>
    <n v="0.2"/>
    <n v="3"/>
    <n v="1672.88"/>
    <n v="2202.7599999999998"/>
    <n v="1672.88"/>
    <n v="529.87999999999965"/>
    <n v="0.2405527610815521"/>
    <s v="No"/>
    <m/>
  </r>
  <r>
    <n v="698"/>
    <n v="462"/>
    <n v="1085"/>
    <n v="1"/>
    <n v="234.72"/>
    <n v="0.15"/>
    <n v="8"/>
    <n v="175.69"/>
    <n v="199.512"/>
    <n v="175.69"/>
    <n v="23.822000000000003"/>
    <n v="0.11940133926781347"/>
    <s v="No"/>
    <m/>
  </r>
  <r>
    <n v="699"/>
    <n v="463"/>
    <n v="1001"/>
    <n v="1"/>
    <n v="3826.19"/>
    <n v="0.1"/>
    <n v="1"/>
    <n v="3021.65"/>
    <n v="3443.5709999999999"/>
    <n v="3021.65"/>
    <n v="421.92099999999982"/>
    <n v="0.12252426333013021"/>
    <s v="No"/>
    <m/>
  </r>
  <r>
    <n v="700"/>
    <n v="464"/>
    <n v="1067"/>
    <n v="2"/>
    <n v="4128.99"/>
    <n v="0"/>
    <n v="7"/>
    <n v="2213.3200000000002"/>
    <n v="8257.98"/>
    <n v="4426.6400000000003"/>
    <n v="3831.3399999999992"/>
    <n v="0.4639560764254696"/>
    <s v="No"/>
    <m/>
  </r>
  <r>
    <n v="701"/>
    <n v="465"/>
    <n v="1085"/>
    <n v="1"/>
    <n v="234.72"/>
    <n v="0.15"/>
    <n v="8"/>
    <n v="175.69"/>
    <n v="199.512"/>
    <n v="175.69"/>
    <n v="23.822000000000003"/>
    <n v="0.11940133926781347"/>
    <s v="No"/>
    <m/>
  </r>
  <r>
    <n v="702"/>
    <n v="466"/>
    <n v="1080"/>
    <n v="1"/>
    <n v="256.7"/>
    <n v="0.1"/>
    <n v="8"/>
    <n v="184.26"/>
    <n v="231.03"/>
    <n v="184.26"/>
    <n v="46.77000000000001"/>
    <n v="0.20244124139722119"/>
    <s v="No"/>
    <m/>
  </r>
  <r>
    <n v="703"/>
    <n v="466"/>
    <n v="1067"/>
    <n v="1"/>
    <n v="4128.99"/>
    <n v="0.15"/>
    <n v="7"/>
    <n v="2213.3200000000002"/>
    <n v="3509.6414999999997"/>
    <n v="2213.3200000000002"/>
    <n v="1296.3214999999996"/>
    <n v="0.36936008991231717"/>
    <s v="No"/>
    <m/>
  </r>
  <r>
    <n v="704"/>
    <n v="467"/>
    <n v="1001"/>
    <n v="1"/>
    <n v="3826.19"/>
    <n v="0.1"/>
    <n v="1"/>
    <n v="3021.65"/>
    <n v="3443.5709999999999"/>
    <n v="3021.65"/>
    <n v="421.92099999999982"/>
    <n v="0.12252426333013021"/>
    <s v="No"/>
    <m/>
  </r>
  <r>
    <n v="705"/>
    <n v="468"/>
    <n v="1048"/>
    <n v="1"/>
    <n v="448.35"/>
    <n v="0"/>
    <n v="5"/>
    <n v="299.29000000000002"/>
    <n v="448.35"/>
    <n v="299.29000000000002"/>
    <n v="149.06"/>
    <n v="0.33246347719415636"/>
    <s v="No"/>
    <m/>
  </r>
  <r>
    <n v="706"/>
    <n v="468"/>
    <n v="1001"/>
    <n v="1"/>
    <n v="3826.19"/>
    <n v="0.1"/>
    <n v="1"/>
    <n v="3021.65"/>
    <n v="3443.5709999999999"/>
    <n v="3021.65"/>
    <n v="421.92099999999982"/>
    <n v="0.12252426333013021"/>
    <s v="No"/>
    <m/>
  </r>
  <r>
    <n v="707"/>
    <n v="469"/>
    <n v="1030"/>
    <n v="2"/>
    <n v="799.21"/>
    <n v="0"/>
    <n v="3"/>
    <n v="534"/>
    <n v="1598.42"/>
    <n v="1068"/>
    <n v="530.42000000000007"/>
    <n v="0.33184019218978744"/>
    <s v="No"/>
    <m/>
  </r>
  <r>
    <n v="708"/>
    <n v="469"/>
    <n v="1062"/>
    <n v="1"/>
    <n v="1145.77"/>
    <n v="0.1"/>
    <n v="6"/>
    <n v="718.47"/>
    <n v="1031.193"/>
    <n v="718.47"/>
    <n v="312.72299999999996"/>
    <n v="0.30326330764464071"/>
    <s v="No"/>
    <m/>
  </r>
  <r>
    <n v="709"/>
    <n v="469"/>
    <n v="1067"/>
    <n v="2"/>
    <n v="4128.99"/>
    <n v="0.1"/>
    <n v="7"/>
    <n v="2213.3200000000002"/>
    <n v="7432.1819999999998"/>
    <n v="4426.6400000000003"/>
    <n v="3005.5419999999995"/>
    <n v="0.40439564047274401"/>
    <s v="No"/>
    <m/>
  </r>
  <r>
    <n v="710"/>
    <n v="470"/>
    <n v="1068"/>
    <n v="1"/>
    <n v="550.08000000000004"/>
    <n v="0.15"/>
    <n v="7"/>
    <n v="351.29"/>
    <n v="467.56800000000004"/>
    <n v="351.29"/>
    <n v="116.27800000000002"/>
    <n v="0.24868682202374845"/>
    <s v="No"/>
    <m/>
  </r>
  <r>
    <n v="711"/>
    <n v="471"/>
    <n v="1032"/>
    <n v="1"/>
    <n v="2472.7199999999998"/>
    <n v="0"/>
    <n v="3"/>
    <n v="1458.83"/>
    <n v="2472.7199999999998"/>
    <n v="1458.83"/>
    <n v="1013.8899999999999"/>
    <n v="0.41003025008897082"/>
    <s v="No"/>
    <m/>
  </r>
  <r>
    <n v="712"/>
    <n v="472"/>
    <n v="1066"/>
    <n v="1"/>
    <n v="1123.68"/>
    <n v="0.05"/>
    <n v="7"/>
    <n v="872.66"/>
    <n v="1067.4960000000001"/>
    <n v="872.66"/>
    <n v="194.83600000000013"/>
    <n v="0.18251684315444752"/>
    <s v="No"/>
    <m/>
  </r>
  <r>
    <n v="713"/>
    <n v="473"/>
    <n v="1001"/>
    <n v="1"/>
    <n v="3826.19"/>
    <n v="0"/>
    <n v="1"/>
    <n v="3021.65"/>
    <n v="3826.19"/>
    <n v="3021.65"/>
    <n v="804.54"/>
    <n v="0.21027183699711721"/>
    <s v="No"/>
    <m/>
  </r>
  <r>
    <n v="714"/>
    <n v="473"/>
    <n v="1053"/>
    <n v="1"/>
    <n v="1295.03"/>
    <n v="0.1"/>
    <n v="5"/>
    <n v="777.04"/>
    <n v="1165.527"/>
    <n v="777.04"/>
    <n v="388.48700000000008"/>
    <n v="0.33331445775172952"/>
    <s v="No"/>
    <m/>
  </r>
  <r>
    <n v="715"/>
    <n v="474"/>
    <n v="1085"/>
    <n v="1"/>
    <n v="234.72"/>
    <n v="0.1"/>
    <n v="8"/>
    <n v="175.69"/>
    <n v="211.24799999999999"/>
    <n v="175.69"/>
    <n v="35.557999999999993"/>
    <n v="0.16832348708626824"/>
    <s v="No"/>
    <m/>
  </r>
  <r>
    <n v="716"/>
    <n v="474"/>
    <n v="1028"/>
    <n v="1"/>
    <n v="2753.45"/>
    <n v="0.1"/>
    <n v="3"/>
    <n v="1672.88"/>
    <n v="2478.105"/>
    <n v="1672.88"/>
    <n v="805.22499999999991"/>
    <n v="0.32493578762804637"/>
    <s v="No"/>
    <m/>
  </r>
  <r>
    <n v="717"/>
    <n v="475"/>
    <n v="1033"/>
    <n v="3"/>
    <n v="3738.1"/>
    <n v="0"/>
    <n v="3"/>
    <n v="2130.6999999999998"/>
    <n v="11214.3"/>
    <n v="6392.0999999999995"/>
    <n v="4822.2"/>
    <n v="0.43000454776490732"/>
    <s v="No"/>
    <m/>
  </r>
  <r>
    <n v="718"/>
    <n v="476"/>
    <n v="1038"/>
    <n v="1"/>
    <n v="930.61"/>
    <n v="0.15"/>
    <n v="4"/>
    <n v="617.46"/>
    <n v="791.01850000000002"/>
    <n v="617.46"/>
    <n v="173.55849999999998"/>
    <n v="0.21941142969475427"/>
    <s v="No"/>
    <m/>
  </r>
  <r>
    <n v="719"/>
    <n v="476"/>
    <n v="1066"/>
    <n v="1"/>
    <n v="1123.68"/>
    <n v="0.15"/>
    <n v="7"/>
    <n v="872.66"/>
    <n v="955.12800000000004"/>
    <n v="872.66"/>
    <n v="82.468000000000075"/>
    <n v="8.6342354113794248E-2"/>
    <s v="No"/>
    <m/>
  </r>
  <r>
    <n v="720"/>
    <n v="476"/>
    <n v="1067"/>
    <n v="1"/>
    <n v="4128.99"/>
    <n v="0.3"/>
    <n v="7"/>
    <n v="2213.3200000000002"/>
    <n v="2890.2929999999997"/>
    <n v="2213.3200000000002"/>
    <n v="676.9729999999995"/>
    <n v="0.23422296632209938"/>
    <s v="No"/>
    <m/>
  </r>
  <r>
    <n v="721"/>
    <n v="477"/>
    <n v="1006"/>
    <n v="1"/>
    <n v="2046.37"/>
    <n v="0"/>
    <n v="1"/>
    <n v="1296.42"/>
    <n v="2046.37"/>
    <n v="1296.42"/>
    <n v="749.94999999999982"/>
    <n v="0.3664782028665392"/>
    <s v="No"/>
    <m/>
  </r>
  <r>
    <n v="722"/>
    <n v="478"/>
    <n v="1009"/>
    <n v="2"/>
    <n v="2129.15"/>
    <n v="0.1"/>
    <n v="1"/>
    <n v="1303.81"/>
    <n v="3832.4700000000003"/>
    <n v="2607.62"/>
    <n v="1224.8500000000004"/>
    <n v="0.31959806599921209"/>
    <s v="No"/>
    <m/>
  </r>
  <r>
    <n v="723"/>
    <n v="478"/>
    <n v="1045"/>
    <n v="1"/>
    <n v="197.92"/>
    <n v="0.15"/>
    <n v="4"/>
    <n v="154.55000000000001"/>
    <n v="168.23199999999997"/>
    <n v="154.55000000000001"/>
    <n v="13.68199999999996"/>
    <n v="8.1328165866184562E-2"/>
    <s v="No"/>
    <m/>
  </r>
  <r>
    <n v="724"/>
    <n v="478"/>
    <n v="1001"/>
    <n v="1"/>
    <n v="3826.19"/>
    <n v="0.1"/>
    <n v="1"/>
    <n v="3021.65"/>
    <n v="3443.5709999999999"/>
    <n v="3021.65"/>
    <n v="421.92099999999982"/>
    <n v="0.12252426333013021"/>
    <s v="No"/>
    <m/>
  </r>
  <r>
    <n v="725"/>
    <n v="478"/>
    <n v="1032"/>
    <n v="1"/>
    <n v="2472.7199999999998"/>
    <n v="0"/>
    <n v="3"/>
    <n v="1458.83"/>
    <n v="2472.7199999999998"/>
    <n v="1458.83"/>
    <n v="1013.8899999999999"/>
    <n v="0.41003025008897082"/>
    <s v="No"/>
    <m/>
  </r>
  <r>
    <n v="726"/>
    <n v="479"/>
    <n v="1084"/>
    <n v="1"/>
    <n v="317.63"/>
    <n v="0.1"/>
    <n v="8"/>
    <n v="188.52"/>
    <n v="285.86700000000002"/>
    <n v="188.52"/>
    <n v="97.347000000000008"/>
    <n v="0.34053248538656089"/>
    <s v="No"/>
    <m/>
  </r>
  <r>
    <n v="727"/>
    <n v="479"/>
    <n v="1048"/>
    <n v="1"/>
    <n v="448.35"/>
    <n v="0"/>
    <n v="5"/>
    <n v="299.29000000000002"/>
    <n v="448.35"/>
    <n v="299.29000000000002"/>
    <n v="149.06"/>
    <n v="0.33246347719415636"/>
    <s v="No"/>
    <m/>
  </r>
  <r>
    <n v="728"/>
    <n v="480"/>
    <n v="1049"/>
    <n v="1"/>
    <n v="3970.29"/>
    <n v="0"/>
    <n v="5"/>
    <n v="2490.89"/>
    <n v="3970.29"/>
    <n v="2490.89"/>
    <n v="1479.4"/>
    <n v="0.37261761735288862"/>
    <s v="No"/>
    <m/>
  </r>
  <r>
    <n v="729"/>
    <n v="481"/>
    <n v="1028"/>
    <n v="1"/>
    <n v="2753.45"/>
    <n v="0.1"/>
    <n v="3"/>
    <n v="1672.88"/>
    <n v="2478.105"/>
    <n v="1672.88"/>
    <n v="805.22499999999991"/>
    <n v="0.32493578762804637"/>
    <s v="No"/>
    <m/>
  </r>
  <r>
    <n v="730"/>
    <n v="482"/>
    <n v="1001"/>
    <n v="1"/>
    <n v="3826.19"/>
    <n v="0"/>
    <n v="1"/>
    <n v="3021.65"/>
    <n v="3826.19"/>
    <n v="3021.65"/>
    <n v="804.54"/>
    <n v="0.21027183699711721"/>
    <s v="No"/>
    <m/>
  </r>
  <r>
    <n v="731"/>
    <n v="483"/>
    <n v="1027"/>
    <n v="1"/>
    <n v="1445.05"/>
    <n v="0.05"/>
    <n v="3"/>
    <n v="777.4"/>
    <n v="1372.7974999999999"/>
    <n v="777.4"/>
    <n v="595.39749999999992"/>
    <n v="0.43371108994589513"/>
    <s v="No"/>
    <m/>
  </r>
  <r>
    <n v="732"/>
    <n v="484"/>
    <n v="1083"/>
    <n v="2"/>
    <n v="679.39"/>
    <n v="0.1"/>
    <n v="8"/>
    <n v="524.20000000000005"/>
    <n v="1222.902"/>
    <n v="1048.4000000000001"/>
    <n v="174.50199999999995"/>
    <n v="0.14269499927222293"/>
    <s v="No"/>
    <m/>
  </r>
  <r>
    <n v="733"/>
    <n v="484"/>
    <n v="1028"/>
    <n v="1"/>
    <n v="2753.45"/>
    <n v="0.15"/>
    <n v="3"/>
    <n v="1672.88"/>
    <n v="2340.4324999999999"/>
    <n v="1672.88"/>
    <n v="667.55249999999978"/>
    <n v="0.28522612807675496"/>
    <s v="No"/>
    <m/>
  </r>
  <r>
    <n v="734"/>
    <n v="485"/>
    <n v="1041"/>
    <n v="1"/>
    <n v="767.68"/>
    <n v="0.25"/>
    <n v="4"/>
    <n v="540.32000000000005"/>
    <n v="575.76"/>
    <n v="540.32000000000005"/>
    <n v="35.439999999999941"/>
    <n v="6.1553425038210263E-2"/>
    <s v="No"/>
    <m/>
  </r>
  <r>
    <n v="735"/>
    <n v="486"/>
    <n v="1004"/>
    <n v="1"/>
    <n v="5301.74"/>
    <n v="0.1"/>
    <n v="1"/>
    <n v="4057.94"/>
    <n v="4771.5659999999998"/>
    <n v="4057.94"/>
    <n v="713.62599999999975"/>
    <n v="0.14955802769992069"/>
    <s v="No"/>
    <m/>
  </r>
  <r>
    <n v="736"/>
    <n v="487"/>
    <n v="1031"/>
    <n v="1"/>
    <n v="4123.9799999999996"/>
    <n v="0.05"/>
    <n v="3"/>
    <n v="2475.38"/>
    <n v="3917.7809999999995"/>
    <n v="2475.38"/>
    <n v="1442.4009999999994"/>
    <n v="0.36816784807522412"/>
    <s v="No"/>
    <m/>
  </r>
  <r>
    <n v="737"/>
    <n v="487"/>
    <n v="1026"/>
    <n v="2"/>
    <n v="1413.81"/>
    <n v="0.1"/>
    <n v="3"/>
    <n v="1019.93"/>
    <n v="2544.8580000000002"/>
    <n v="2039.86"/>
    <n v="504.99800000000027"/>
    <n v="0.19843857692649267"/>
    <s v="No"/>
    <m/>
  </r>
  <r>
    <n v="738"/>
    <n v="488"/>
    <n v="1056"/>
    <n v="1"/>
    <n v="1134.4000000000001"/>
    <n v="0.15"/>
    <n v="6"/>
    <n v="798.2"/>
    <n v="964.24"/>
    <n v="798.2"/>
    <n v="166.03999999999996"/>
    <n v="0.17219779308056082"/>
    <s v="No"/>
    <m/>
  </r>
  <r>
    <n v="739"/>
    <n v="488"/>
    <n v="1068"/>
    <n v="1"/>
    <n v="550.08000000000004"/>
    <n v="0"/>
    <n v="7"/>
    <n v="351.29"/>
    <n v="550.08000000000004"/>
    <n v="351.29"/>
    <n v="198.79000000000002"/>
    <n v="0.36138379872018617"/>
    <s v="No"/>
    <m/>
  </r>
  <r>
    <n v="740"/>
    <n v="489"/>
    <n v="1072"/>
    <n v="2"/>
    <n v="1404.39"/>
    <n v="0.15"/>
    <n v="7"/>
    <n v="772.88"/>
    <n v="2387.4630000000002"/>
    <n v="1545.76"/>
    <n v="841.7030000000002"/>
    <n v="0.35255122278334788"/>
    <s v="No"/>
    <m/>
  </r>
  <r>
    <n v="741"/>
    <n v="490"/>
    <n v="1067"/>
    <n v="1"/>
    <n v="4128.99"/>
    <n v="0.25"/>
    <n v="7"/>
    <n v="2213.3200000000002"/>
    <n v="3096.7424999999998"/>
    <n v="2213.3200000000002"/>
    <n v="883.42249999999967"/>
    <n v="0.28527476856729278"/>
    <s v="No"/>
    <m/>
  </r>
  <r>
    <n v="742"/>
    <n v="490"/>
    <n v="1056"/>
    <n v="1"/>
    <n v="1134.4000000000001"/>
    <n v="0.25"/>
    <n v="6"/>
    <n v="798.2"/>
    <n v="850.80000000000007"/>
    <n v="798.2"/>
    <n v="52.600000000000023"/>
    <n v="6.1824165491302326E-2"/>
    <s v="No"/>
    <m/>
  </r>
  <r>
    <n v="743"/>
    <n v="490"/>
    <n v="1039"/>
    <n v="1"/>
    <n v="1284.94"/>
    <n v="0.05"/>
    <n v="4"/>
    <n v="829.93"/>
    <n v="1220.693"/>
    <n v="829.93"/>
    <n v="390.76300000000003"/>
    <n v="0.32011570476770168"/>
    <s v="No"/>
    <m/>
  </r>
  <r>
    <n v="744"/>
    <n v="490"/>
    <n v="1040"/>
    <n v="1"/>
    <n v="419.14"/>
    <n v="0"/>
    <n v="4"/>
    <n v="297.2"/>
    <n v="419.14"/>
    <n v="297.2"/>
    <n v="121.94"/>
    <n v="0.29092904518776541"/>
    <s v="No"/>
    <m/>
  </r>
  <r>
    <n v="745"/>
    <n v="491"/>
    <n v="1084"/>
    <n v="1"/>
    <n v="317.63"/>
    <n v="0"/>
    <n v="8"/>
    <n v="188.52"/>
    <n v="317.63"/>
    <n v="188.52"/>
    <n v="129.10999999999999"/>
    <n v="0.40647923684790477"/>
    <s v="No"/>
    <m/>
  </r>
  <r>
    <n v="746"/>
    <n v="492"/>
    <n v="1067"/>
    <n v="1"/>
    <n v="4128.99"/>
    <n v="0.15"/>
    <n v="7"/>
    <n v="2213.3200000000002"/>
    <n v="3509.6414999999997"/>
    <n v="2213.3200000000002"/>
    <n v="1296.3214999999996"/>
    <n v="0.36936008991231717"/>
    <s v="No"/>
    <m/>
  </r>
  <r>
    <n v="747"/>
    <n v="493"/>
    <n v="1023"/>
    <n v="1"/>
    <n v="203.79"/>
    <n v="0.2"/>
    <n v="2"/>
    <n v="145.43"/>
    <n v="163.03200000000001"/>
    <n v="145.43"/>
    <n v="17.602000000000004"/>
    <n v="0.10796653417733944"/>
    <s v="No"/>
    <m/>
  </r>
  <r>
    <n v="748"/>
    <n v="493"/>
    <n v="1063"/>
    <n v="1"/>
    <n v="117.54"/>
    <n v="0.3"/>
    <n v="6"/>
    <n v="80.47"/>
    <n v="82.278000000000006"/>
    <n v="80.47"/>
    <n v="1.8080000000000069"/>
    <n v="2.1974282311188979E-2"/>
    <s v="No"/>
    <m/>
  </r>
  <r>
    <n v="749"/>
    <n v="494"/>
    <n v="1038"/>
    <n v="1"/>
    <n v="930.61"/>
    <n v="0"/>
    <n v="4"/>
    <n v="617.46"/>
    <n v="930.61"/>
    <n v="617.46"/>
    <n v="313.14999999999998"/>
    <n v="0.33649971524054112"/>
    <s v="No"/>
    <m/>
  </r>
  <r>
    <n v="750"/>
    <n v="495"/>
    <n v="1043"/>
    <n v="1"/>
    <n v="567.48"/>
    <n v="0.1"/>
    <n v="4"/>
    <n v="407.51"/>
    <n v="510.73200000000003"/>
    <n v="407.51"/>
    <n v="103.22200000000004"/>
    <n v="0.20210599688290537"/>
    <s v="No"/>
    <m/>
  </r>
  <r>
    <n v="751"/>
    <n v="496"/>
    <n v="1080"/>
    <n v="1"/>
    <n v="256.7"/>
    <n v="0.2"/>
    <n v="8"/>
    <n v="184.26"/>
    <n v="205.36"/>
    <n v="184.26"/>
    <n v="21.100000000000023"/>
    <n v="0.10274639657187389"/>
    <s v="No"/>
    <m/>
  </r>
  <r>
    <n v="752"/>
    <n v="497"/>
    <n v="1027"/>
    <n v="2"/>
    <n v="1445.05"/>
    <n v="0"/>
    <n v="3"/>
    <n v="777.4"/>
    <n v="2890.1"/>
    <n v="1554.8"/>
    <n v="1335.3"/>
    <n v="0.46202553544860037"/>
    <s v="No"/>
    <m/>
  </r>
  <r>
    <n v="753"/>
    <n v="497"/>
    <n v="1067"/>
    <n v="1"/>
    <n v="4128.99"/>
    <n v="0.25"/>
    <n v="7"/>
    <n v="2213.3200000000002"/>
    <n v="3096.7424999999998"/>
    <n v="2213.3200000000002"/>
    <n v="883.42249999999967"/>
    <n v="0.28527476856729278"/>
    <s v="No"/>
    <m/>
  </r>
  <r>
    <n v="754"/>
    <n v="498"/>
    <n v="1045"/>
    <n v="1"/>
    <n v="197.92"/>
    <n v="0"/>
    <n v="4"/>
    <n v="154.55000000000001"/>
    <n v="197.92"/>
    <n v="154.55000000000001"/>
    <n v="43.369999999999976"/>
    <n v="0.21912894098625696"/>
    <s v="No"/>
    <m/>
  </r>
  <r>
    <n v="755"/>
    <n v="499"/>
    <n v="1067"/>
    <n v="1"/>
    <n v="4128.99"/>
    <n v="0"/>
    <n v="7"/>
    <n v="2213.3200000000002"/>
    <n v="4128.99"/>
    <n v="2213.3200000000002"/>
    <n v="1915.6699999999996"/>
    <n v="0.4639560764254696"/>
    <s v="Yes"/>
    <m/>
  </r>
  <r>
    <n v="756"/>
    <n v="499"/>
    <n v="1029"/>
    <n v="1"/>
    <n v="951.92"/>
    <n v="0.2"/>
    <n v="3"/>
    <n v="552.17999999999995"/>
    <n v="761.53600000000006"/>
    <n v="552.17999999999995"/>
    <n v="209.35600000000011"/>
    <n v="0.27491280779897481"/>
    <s v="No"/>
    <m/>
  </r>
  <r>
    <n v="757"/>
    <n v="500"/>
    <n v="1043"/>
    <n v="1"/>
    <n v="567.48"/>
    <n v="0.15"/>
    <n v="4"/>
    <n v="407.51"/>
    <n v="482.358"/>
    <n v="407.51"/>
    <n v="74.848000000000013"/>
    <n v="0.15517105552307625"/>
    <s v="No"/>
    <m/>
  </r>
  <r>
    <n v="758"/>
    <n v="501"/>
    <n v="1038"/>
    <n v="2"/>
    <n v="930.61"/>
    <n v="0.1"/>
    <n v="4"/>
    <n v="617.46"/>
    <n v="1675.098"/>
    <n v="1234.92"/>
    <n v="440.17799999999988"/>
    <n v="0.26277746137837898"/>
    <s v="No"/>
    <m/>
  </r>
  <r>
    <n v="759"/>
    <n v="502"/>
    <n v="1031"/>
    <n v="1"/>
    <n v="4123.9799999999996"/>
    <n v="0.1"/>
    <n v="3"/>
    <n v="2475.38"/>
    <n v="3711.5819999999999"/>
    <n v="2475.38"/>
    <n v="1236.2019999999998"/>
    <n v="0.33306606185718107"/>
    <s v="No"/>
    <m/>
  </r>
  <r>
    <n v="760"/>
    <n v="503"/>
    <n v="1049"/>
    <n v="1"/>
    <n v="3970.29"/>
    <n v="0.1"/>
    <n v="5"/>
    <n v="2490.89"/>
    <n v="3573.261"/>
    <n v="2490.89"/>
    <n v="1082.3710000000001"/>
    <n v="0.30290846372543179"/>
    <s v="No"/>
    <m/>
  </r>
  <r>
    <n v="761"/>
    <n v="503"/>
    <n v="1038"/>
    <n v="1"/>
    <n v="930.61"/>
    <n v="0.1"/>
    <n v="4"/>
    <n v="617.46"/>
    <n v="837.54899999999998"/>
    <n v="617.46"/>
    <n v="220.08899999999994"/>
    <n v="0.26277746137837898"/>
    <s v="No"/>
    <m/>
  </r>
  <r>
    <n v="762"/>
    <n v="504"/>
    <n v="1085"/>
    <n v="1"/>
    <n v="234.72"/>
    <n v="0.1"/>
    <n v="8"/>
    <n v="175.69"/>
    <n v="211.24799999999999"/>
    <n v="175.69"/>
    <n v="35.557999999999993"/>
    <n v="0.16832348708626824"/>
    <s v="No"/>
    <m/>
  </r>
  <r>
    <n v="763"/>
    <n v="504"/>
    <n v="1061"/>
    <n v="1"/>
    <n v="1128.8399999999999"/>
    <n v="0.15"/>
    <n v="6"/>
    <n v="705.26"/>
    <n v="959.5139999999999"/>
    <n v="705.26"/>
    <n v="254.25399999999991"/>
    <n v="0.26498206383648382"/>
    <s v="No"/>
    <m/>
  </r>
  <r>
    <n v="764"/>
    <n v="505"/>
    <n v="1085"/>
    <n v="2"/>
    <n v="234.72"/>
    <n v="0.05"/>
    <n v="8"/>
    <n v="175.69"/>
    <n v="445.96799999999996"/>
    <n v="351.38"/>
    <n v="94.587999999999965"/>
    <n v="0.21209593513435937"/>
    <s v="No"/>
    <m/>
  </r>
  <r>
    <n v="765"/>
    <n v="505"/>
    <n v="1019"/>
    <n v="1"/>
    <n v="1255.73"/>
    <n v="0.1"/>
    <n v="2"/>
    <n v="760.11"/>
    <n v="1130.1570000000002"/>
    <n v="760.11"/>
    <n v="370.04700000000014"/>
    <n v="0.32742972878989385"/>
    <s v="No"/>
    <m/>
  </r>
  <r>
    <n v="766"/>
    <n v="506"/>
    <n v="1038"/>
    <n v="1"/>
    <n v="930.61"/>
    <n v="0.2"/>
    <n v="4"/>
    <n v="617.46"/>
    <n v="744.48800000000006"/>
    <n v="617.46"/>
    <n v="127.02800000000002"/>
    <n v="0.17062464405067646"/>
    <s v="No"/>
    <m/>
  </r>
  <r>
    <n v="767"/>
    <n v="507"/>
    <n v="1046"/>
    <n v="1"/>
    <n v="675.87"/>
    <n v="0.25"/>
    <n v="5"/>
    <n v="407.68"/>
    <n v="506.90250000000003"/>
    <n v="407.68"/>
    <n v="99.222500000000025"/>
    <n v="0.19574277104571397"/>
    <s v="Yes"/>
    <m/>
  </r>
  <r>
    <n v="768"/>
    <n v="508"/>
    <n v="1064"/>
    <n v="1"/>
    <n v="177.92"/>
    <n v="0.15"/>
    <n v="6"/>
    <n v="95.97"/>
    <n v="151.232"/>
    <n v="95.97"/>
    <n v="55.262"/>
    <n v="0.36541208209902665"/>
    <s v="No"/>
    <m/>
  </r>
  <r>
    <n v="769"/>
    <n v="509"/>
    <n v="1067"/>
    <n v="1"/>
    <n v="4128.99"/>
    <n v="0"/>
    <n v="7"/>
    <n v="2213.3200000000002"/>
    <n v="4128.99"/>
    <n v="2213.3200000000002"/>
    <n v="1915.6699999999996"/>
    <n v="0.4639560764254696"/>
    <s v="No"/>
    <m/>
  </r>
  <r>
    <n v="770"/>
    <n v="509"/>
    <n v="1057"/>
    <n v="1"/>
    <n v="670.06"/>
    <n v="0"/>
    <n v="6"/>
    <n v="490.48"/>
    <n v="670.06"/>
    <n v="490.48"/>
    <n v="179.57999999999993"/>
    <n v="0.26800585022236806"/>
    <s v="No"/>
    <m/>
  </r>
  <r>
    <n v="771"/>
    <n v="510"/>
    <n v="1080"/>
    <n v="1"/>
    <n v="256.7"/>
    <n v="0"/>
    <n v="8"/>
    <n v="184.26"/>
    <n v="256.7"/>
    <n v="184.26"/>
    <n v="72.44"/>
    <n v="0.28219711725749902"/>
    <s v="No"/>
    <m/>
  </r>
  <r>
    <n v="772"/>
    <n v="511"/>
    <n v="1032"/>
    <n v="1"/>
    <n v="2472.7199999999998"/>
    <n v="0"/>
    <n v="3"/>
    <n v="1458.83"/>
    <n v="2472.7199999999998"/>
    <n v="1458.83"/>
    <n v="1013.8899999999999"/>
    <n v="0.41003025008897082"/>
    <s v="No"/>
    <m/>
  </r>
  <r>
    <n v="773"/>
    <n v="512"/>
    <n v="1053"/>
    <n v="1"/>
    <n v="1295.03"/>
    <n v="0.05"/>
    <n v="5"/>
    <n v="777.04"/>
    <n v="1230.2784999999999"/>
    <n v="777.04"/>
    <n v="453.23849999999993"/>
    <n v="0.3684031705016384"/>
    <s v="No"/>
    <m/>
  </r>
  <r>
    <n v="774"/>
    <n v="513"/>
    <n v="1038"/>
    <n v="1"/>
    <n v="930.61"/>
    <n v="0.25"/>
    <n v="4"/>
    <n v="617.46"/>
    <n v="697.95749999999998"/>
    <n v="617.46"/>
    <n v="80.497499999999945"/>
    <n v="0.1153329536540548"/>
    <s v="No"/>
    <m/>
  </r>
  <r>
    <n v="775"/>
    <n v="514"/>
    <n v="1005"/>
    <n v="2"/>
    <n v="2703.6"/>
    <n v="0.2"/>
    <n v="1"/>
    <n v="2129.88"/>
    <n v="4325.76"/>
    <n v="4259.76"/>
    <n v="66"/>
    <n v="1.5257434531735463E-2"/>
    <s v="No"/>
    <m/>
  </r>
  <r>
    <n v="776"/>
    <n v="515"/>
    <n v="1006"/>
    <n v="2"/>
    <n v="2046.37"/>
    <n v="0.25"/>
    <n v="1"/>
    <n v="1296.42"/>
    <n v="3069.5549999999998"/>
    <n v="2592.84"/>
    <n v="476.71499999999969"/>
    <n v="0.15530427048871895"/>
    <s v="No"/>
    <m/>
  </r>
  <r>
    <n v="777"/>
    <n v="516"/>
    <n v="1085"/>
    <n v="1"/>
    <n v="234.72"/>
    <n v="0.05"/>
    <n v="8"/>
    <n v="175.69"/>
    <n v="222.98399999999998"/>
    <n v="175.69"/>
    <n v="47.293999999999983"/>
    <n v="0.21209593513435937"/>
    <s v="No"/>
    <m/>
  </r>
  <r>
    <n v="778"/>
    <n v="517"/>
    <n v="1051"/>
    <n v="1"/>
    <n v="304.13"/>
    <n v="0.2"/>
    <n v="5"/>
    <n v="176.98"/>
    <n v="243.304"/>
    <n v="176.98"/>
    <n v="66.324000000000012"/>
    <n v="0.27259724459934903"/>
    <s v="No"/>
    <m/>
  </r>
  <r>
    <n v="779"/>
    <n v="517"/>
    <n v="1005"/>
    <n v="1"/>
    <n v="2703.6"/>
    <n v="0.1"/>
    <n v="1"/>
    <n v="2129.88"/>
    <n v="2433.2399999999998"/>
    <n v="2129.88"/>
    <n v="303.35999999999967"/>
    <n v="0.12467327513932029"/>
    <s v="No"/>
    <m/>
  </r>
  <r>
    <n v="780"/>
    <n v="518"/>
    <n v="1065"/>
    <n v="1"/>
    <n v="1433.45"/>
    <n v="0.2"/>
    <n v="6"/>
    <n v="800.55"/>
    <n v="1146.76"/>
    <n v="800.55"/>
    <n v="346.21000000000004"/>
    <n v="0.30190275210157314"/>
    <s v="No"/>
    <m/>
  </r>
  <r>
    <n v="781"/>
    <n v="519"/>
    <n v="1061"/>
    <n v="1"/>
    <n v="1128.8399999999999"/>
    <n v="0.15"/>
    <n v="6"/>
    <n v="705.26"/>
    <n v="959.5139999999999"/>
    <n v="705.26"/>
    <n v="254.25399999999991"/>
    <n v="0.26498206383648382"/>
    <s v="No"/>
    <m/>
  </r>
  <r>
    <n v="782"/>
    <n v="520"/>
    <n v="1001"/>
    <n v="1"/>
    <n v="3826.19"/>
    <n v="0"/>
    <n v="1"/>
    <n v="3021.65"/>
    <n v="3826.19"/>
    <n v="3021.65"/>
    <n v="804.54"/>
    <n v="0.21027183699711721"/>
    <s v="No"/>
    <m/>
  </r>
  <r>
    <n v="783"/>
    <n v="521"/>
    <n v="1030"/>
    <n v="1"/>
    <n v="799.21"/>
    <n v="0.25"/>
    <n v="3"/>
    <n v="534"/>
    <n v="599.40750000000003"/>
    <n v="534"/>
    <n v="65.407500000000027"/>
    <n v="0.10912025625304993"/>
    <s v="No"/>
    <m/>
  </r>
  <r>
    <n v="784"/>
    <n v="522"/>
    <n v="1033"/>
    <n v="1"/>
    <n v="3738.1"/>
    <n v="0.05"/>
    <n v="3"/>
    <n v="2130.6999999999998"/>
    <n v="3551.1949999999997"/>
    <n v="2130.6999999999998"/>
    <n v="1420.4949999999999"/>
    <n v="0.40000478712095505"/>
    <s v="No"/>
    <m/>
  </r>
  <r>
    <n v="785"/>
    <n v="523"/>
    <n v="1038"/>
    <n v="2"/>
    <n v="930.61"/>
    <n v="0.05"/>
    <n v="4"/>
    <n v="617.46"/>
    <n v="1768.1589999999999"/>
    <n v="1234.92"/>
    <n v="533.23899999999981"/>
    <n v="0.30157864762162218"/>
    <s v="No"/>
    <m/>
  </r>
  <r>
    <n v="786"/>
    <n v="523"/>
    <n v="1029"/>
    <n v="1"/>
    <n v="951.92"/>
    <n v="0"/>
    <n v="3"/>
    <n v="552.17999999999995"/>
    <n v="951.92"/>
    <n v="552.17999999999995"/>
    <n v="399.74"/>
    <n v="0.41993024623917979"/>
    <s v="No"/>
    <m/>
  </r>
  <r>
    <n v="787"/>
    <n v="524"/>
    <n v="1021"/>
    <n v="2"/>
    <n v="841.78"/>
    <n v="0"/>
    <n v="2"/>
    <n v="657.75"/>
    <n v="1683.56"/>
    <n v="1315.5"/>
    <n v="368.05999999999995"/>
    <n v="0.21862006700087908"/>
    <s v="No"/>
    <m/>
  </r>
  <r>
    <n v="788"/>
    <n v="524"/>
    <n v="1053"/>
    <n v="1"/>
    <n v="1295.03"/>
    <n v="0.1"/>
    <n v="5"/>
    <n v="777.04"/>
    <n v="1165.527"/>
    <n v="777.04"/>
    <n v="388.48700000000008"/>
    <n v="0.33331445775172952"/>
    <s v="No"/>
    <m/>
  </r>
  <r>
    <n v="789"/>
    <n v="525"/>
    <n v="1033"/>
    <n v="1"/>
    <n v="3738.1"/>
    <n v="0.25"/>
    <n v="3"/>
    <n v="2130.6999999999998"/>
    <n v="2803.5749999999998"/>
    <n v="2130.6999999999998"/>
    <n v="672.875"/>
    <n v="0.24000606368654309"/>
    <s v="No"/>
    <m/>
  </r>
  <r>
    <n v="790"/>
    <n v="525"/>
    <n v="1056"/>
    <n v="2"/>
    <n v="1134.4000000000001"/>
    <n v="0"/>
    <n v="6"/>
    <n v="798.2"/>
    <n v="2268.8000000000002"/>
    <n v="1596.4"/>
    <n v="672.40000000000009"/>
    <n v="0.29636812411847674"/>
    <s v="No"/>
    <m/>
  </r>
  <r>
    <n v="791"/>
    <n v="526"/>
    <n v="1068"/>
    <n v="2"/>
    <n v="550.08000000000004"/>
    <n v="0.1"/>
    <n v="7"/>
    <n v="351.29"/>
    <n v="990.14400000000012"/>
    <n v="702.58"/>
    <n v="287.56400000000008"/>
    <n v="0.29042644302242909"/>
    <s v="No"/>
    <m/>
  </r>
  <r>
    <n v="792"/>
    <n v="526"/>
    <n v="1052"/>
    <n v="1"/>
    <n v="2801.53"/>
    <n v="0.05"/>
    <n v="5"/>
    <n v="1752.02"/>
    <n v="2661.4535000000001"/>
    <n v="1752.02"/>
    <n v="909.43350000000009"/>
    <n v="0.34170557554358927"/>
    <s v="No"/>
    <m/>
  </r>
  <r>
    <n v="793"/>
    <n v="527"/>
    <n v="1072"/>
    <n v="1"/>
    <n v="1404.39"/>
    <n v="0.1"/>
    <n v="7"/>
    <n v="772.88"/>
    <n v="1263.951"/>
    <n v="772.88"/>
    <n v="491.07100000000003"/>
    <n v="0.38852059929538407"/>
    <s v="No"/>
    <m/>
  </r>
  <r>
    <n v="794"/>
    <n v="527"/>
    <n v="1056"/>
    <n v="1"/>
    <n v="1134.4000000000001"/>
    <n v="0.1"/>
    <n v="6"/>
    <n v="798.2"/>
    <n v="1020.9600000000002"/>
    <n v="798.2"/>
    <n v="222.7600000000001"/>
    <n v="0.21818680457608533"/>
    <s v="No"/>
    <m/>
  </r>
  <r>
    <n v="795"/>
    <n v="528"/>
    <n v="1080"/>
    <n v="2"/>
    <n v="256.7"/>
    <n v="0.3"/>
    <n v="8"/>
    <n v="184.26"/>
    <n v="359.37999999999994"/>
    <n v="368.52"/>
    <n v="-9.1400000000000432"/>
    <n v="-2.5432689632144373E-2"/>
    <s v="No"/>
    <m/>
  </r>
  <r>
    <n v="796"/>
    <n v="529"/>
    <n v="1066"/>
    <n v="1"/>
    <n v="1123.68"/>
    <n v="0.05"/>
    <n v="7"/>
    <n v="872.66"/>
    <n v="1067.4960000000001"/>
    <n v="872.66"/>
    <n v="194.83600000000013"/>
    <n v="0.18251684315444752"/>
    <s v="No"/>
    <m/>
  </r>
  <r>
    <n v="797"/>
    <n v="530"/>
    <n v="1001"/>
    <n v="1"/>
    <n v="3826.19"/>
    <n v="0"/>
    <n v="1"/>
    <n v="3021.65"/>
    <n v="3826.19"/>
    <n v="3021.65"/>
    <n v="804.54"/>
    <n v="0.21027183699711721"/>
    <s v="No"/>
    <m/>
  </r>
  <r>
    <n v="798"/>
    <n v="530"/>
    <n v="1067"/>
    <n v="2"/>
    <n v="4128.99"/>
    <n v="0.15"/>
    <n v="7"/>
    <n v="2213.3200000000002"/>
    <n v="7019.2829999999994"/>
    <n v="4426.6400000000003"/>
    <n v="2592.6429999999991"/>
    <n v="0.36936008991231717"/>
    <s v="No"/>
    <m/>
  </r>
  <r>
    <n v="799"/>
    <n v="531"/>
    <n v="1001"/>
    <n v="1"/>
    <n v="3826.19"/>
    <n v="0.15"/>
    <n v="1"/>
    <n v="3021.65"/>
    <n v="3252.2615000000001"/>
    <n v="3021.65"/>
    <n v="230.61149999999998"/>
    <n v="7.0908043526020273E-2"/>
    <s v="No"/>
    <m/>
  </r>
  <r>
    <n v="800"/>
    <n v="531"/>
    <n v="1052"/>
    <n v="1"/>
    <n v="2801.53"/>
    <n v="0.15"/>
    <n v="5"/>
    <n v="1752.02"/>
    <n v="2381.3005000000003"/>
    <n v="1752.02"/>
    <n v="629.2805000000003"/>
    <n v="0.26425917266636456"/>
    <s v="No"/>
    <m/>
  </r>
  <r>
    <n v="801"/>
    <n v="532"/>
    <n v="1009"/>
    <n v="1"/>
    <n v="2129.15"/>
    <n v="0.25"/>
    <n v="1"/>
    <n v="1303.81"/>
    <n v="1596.8625000000002"/>
    <n v="1303.81"/>
    <n v="293.05250000000024"/>
    <n v="0.18351767919905451"/>
    <s v="No"/>
    <m/>
  </r>
  <r>
    <n v="802"/>
    <n v="533"/>
    <n v="1006"/>
    <n v="1"/>
    <n v="2046.37"/>
    <n v="0.05"/>
    <n v="1"/>
    <n v="1296.42"/>
    <n v="1944.0514999999998"/>
    <n v="1296.42"/>
    <n v="647.63149999999973"/>
    <n v="0.33313495038583074"/>
    <s v="No"/>
    <m/>
  </r>
  <r>
    <n v="803"/>
    <n v="534"/>
    <n v="1056"/>
    <n v="1"/>
    <n v="1134.4000000000001"/>
    <n v="0.15"/>
    <n v="6"/>
    <n v="798.2"/>
    <n v="964.24"/>
    <n v="798.2"/>
    <n v="166.03999999999996"/>
    <n v="0.17219779308056082"/>
    <s v="No"/>
    <m/>
  </r>
  <r>
    <n v="804"/>
    <n v="534"/>
    <n v="1038"/>
    <n v="1"/>
    <n v="930.61"/>
    <n v="0.1"/>
    <n v="4"/>
    <n v="617.46"/>
    <n v="837.54899999999998"/>
    <n v="617.46"/>
    <n v="220.08899999999994"/>
    <n v="0.26277746137837898"/>
    <s v="No"/>
    <m/>
  </r>
  <r>
    <n v="805"/>
    <n v="535"/>
    <n v="1033"/>
    <n v="1"/>
    <n v="3738.1"/>
    <n v="0.1"/>
    <n v="3"/>
    <n v="2130.6999999999998"/>
    <n v="3364.29"/>
    <n v="2130.6999999999998"/>
    <n v="1233.5900000000001"/>
    <n v="0.36667171973878593"/>
    <s v="No"/>
    <m/>
  </r>
  <r>
    <n v="806"/>
    <n v="535"/>
    <n v="1085"/>
    <n v="1"/>
    <n v="234.72"/>
    <n v="0"/>
    <n v="8"/>
    <n v="175.69"/>
    <n v="234.72"/>
    <n v="175.69"/>
    <n v="59.03"/>
    <n v="0.25149113837764148"/>
    <s v="No"/>
    <m/>
  </r>
  <r>
    <n v="807"/>
    <n v="536"/>
    <n v="1085"/>
    <n v="2"/>
    <n v="234.72"/>
    <n v="0.2"/>
    <n v="8"/>
    <n v="175.69"/>
    <n v="375.55200000000002"/>
    <n v="351.38"/>
    <n v="24.172000000000025"/>
    <n v="6.4363922972051874E-2"/>
    <s v="No"/>
    <m/>
  </r>
  <r>
    <n v="808"/>
    <n v="537"/>
    <n v="1014"/>
    <n v="1"/>
    <n v="1024.3800000000001"/>
    <n v="0.1"/>
    <n v="1"/>
    <n v="780.26"/>
    <n v="921.94200000000012"/>
    <n v="780.26"/>
    <n v="141.68200000000013"/>
    <n v="0.15367778016404515"/>
    <s v="No"/>
    <m/>
  </r>
  <r>
    <n v="809"/>
    <n v="538"/>
    <n v="1085"/>
    <n v="3"/>
    <n v="234.72"/>
    <n v="0.3"/>
    <n v="8"/>
    <n v="175.69"/>
    <n v="492.91199999999992"/>
    <n v="527.06999999999994"/>
    <n v="-34.158000000000015"/>
    <n v="-6.9298373746226549E-2"/>
    <s v="No"/>
    <m/>
  </r>
  <r>
    <n v="810"/>
    <n v="539"/>
    <n v="1067"/>
    <n v="2"/>
    <n v="4128.99"/>
    <n v="0.1"/>
    <n v="7"/>
    <n v="2213.3200000000002"/>
    <n v="7432.1819999999998"/>
    <n v="4426.6400000000003"/>
    <n v="3005.5419999999995"/>
    <n v="0.40439564047274401"/>
    <s v="No"/>
    <m/>
  </r>
  <r>
    <n v="811"/>
    <n v="539"/>
    <n v="1065"/>
    <n v="1"/>
    <n v="1433.45"/>
    <n v="0"/>
    <n v="6"/>
    <n v="800.55"/>
    <n v="1433.45"/>
    <n v="800.55"/>
    <n v="632.90000000000009"/>
    <n v="0.44152220168125855"/>
    <s v="No"/>
    <m/>
  </r>
  <r>
    <n v="812"/>
    <n v="540"/>
    <n v="1033"/>
    <n v="1"/>
    <n v="3738.1"/>
    <n v="0.25"/>
    <n v="3"/>
    <n v="2130.6999999999998"/>
    <n v="2803.5749999999998"/>
    <n v="2130.6999999999998"/>
    <n v="672.875"/>
    <n v="0.24000606368654309"/>
    <s v="No"/>
    <m/>
  </r>
  <r>
    <n v="813"/>
    <n v="541"/>
    <n v="1017"/>
    <n v="1"/>
    <n v="978.37"/>
    <n v="0.25"/>
    <n v="2"/>
    <n v="519.71"/>
    <n v="733.77750000000003"/>
    <n v="519.71"/>
    <n v="214.0675"/>
    <n v="0.29173352957810778"/>
    <s v="No"/>
    <m/>
  </r>
  <r>
    <n v="814"/>
    <n v="541"/>
    <n v="1085"/>
    <n v="2"/>
    <n v="234.72"/>
    <n v="0.05"/>
    <n v="8"/>
    <n v="175.69"/>
    <n v="445.96799999999996"/>
    <n v="351.38"/>
    <n v="94.587999999999965"/>
    <n v="0.21209593513435937"/>
    <s v="No"/>
    <m/>
  </r>
  <r>
    <n v="815"/>
    <n v="541"/>
    <n v="1009"/>
    <n v="3"/>
    <n v="2129.15"/>
    <n v="0"/>
    <n v="1"/>
    <n v="1303.81"/>
    <n v="6387.4500000000007"/>
    <n v="3911.43"/>
    <n v="2476.0200000000009"/>
    <n v="0.38763825939929092"/>
    <s v="No"/>
    <m/>
  </r>
  <r>
    <n v="816"/>
    <n v="542"/>
    <n v="1044"/>
    <n v="1"/>
    <n v="1419.88"/>
    <n v="0.1"/>
    <n v="4"/>
    <n v="897.98"/>
    <n v="1277.8920000000001"/>
    <n v="897.98"/>
    <n v="379.91200000000003"/>
    <n v="0.29729585911798495"/>
    <s v="No"/>
    <m/>
  </r>
  <r>
    <n v="817"/>
    <n v="543"/>
    <n v="1071"/>
    <n v="1"/>
    <n v="2036.4"/>
    <n v="0.05"/>
    <n v="7"/>
    <n v="1266.9100000000001"/>
    <n v="1934.58"/>
    <n v="1266.9100000000001"/>
    <n v="667.66999999999985"/>
    <n v="0.34512400624424933"/>
    <s v="No"/>
    <m/>
  </r>
  <r>
    <n v="818"/>
    <n v="544"/>
    <n v="1006"/>
    <n v="2"/>
    <n v="2046.37"/>
    <n v="0.15"/>
    <n v="1"/>
    <n v="1296.42"/>
    <n v="3478.8289999999997"/>
    <n v="2592.84"/>
    <n v="885.98899999999958"/>
    <n v="0.25468023866651673"/>
    <s v="Yes"/>
    <m/>
  </r>
  <r>
    <n v="819"/>
    <n v="544"/>
    <n v="1016"/>
    <n v="1"/>
    <n v="1279.19"/>
    <n v="0.15"/>
    <n v="2"/>
    <n v="741.85"/>
    <n v="1087.3115"/>
    <n v="741.85"/>
    <n v="345.4615"/>
    <n v="0.31772081873501751"/>
    <s v="No"/>
    <m/>
  </r>
  <r>
    <n v="820"/>
    <n v="545"/>
    <n v="1072"/>
    <n v="2"/>
    <n v="1404.39"/>
    <n v="0.2"/>
    <n v="7"/>
    <n v="772.88"/>
    <n v="2247.0240000000003"/>
    <n v="1545.76"/>
    <n v="701.26400000000035"/>
    <n v="0.31208567420730721"/>
    <s v="No"/>
    <m/>
  </r>
  <r>
    <n v="821"/>
    <n v="545"/>
    <n v="1043"/>
    <n v="1"/>
    <n v="567.48"/>
    <n v="0.15"/>
    <n v="4"/>
    <n v="407.51"/>
    <n v="482.358"/>
    <n v="407.51"/>
    <n v="74.848000000000013"/>
    <n v="0.15517105552307625"/>
    <s v="No"/>
    <m/>
  </r>
  <r>
    <n v="822"/>
    <n v="546"/>
    <n v="1028"/>
    <n v="1"/>
    <n v="2753.45"/>
    <n v="0.1"/>
    <n v="3"/>
    <n v="1672.88"/>
    <n v="2478.105"/>
    <n v="1672.88"/>
    <n v="805.22499999999991"/>
    <n v="0.32493578762804637"/>
    <s v="No"/>
    <m/>
  </r>
  <r>
    <n v="823"/>
    <n v="547"/>
    <n v="1038"/>
    <n v="1"/>
    <n v="930.61"/>
    <n v="0"/>
    <n v="4"/>
    <n v="617.46"/>
    <n v="930.61"/>
    <n v="617.46"/>
    <n v="313.14999999999998"/>
    <n v="0.33649971524054112"/>
    <s v="No"/>
    <m/>
  </r>
  <r>
    <n v="824"/>
    <n v="548"/>
    <n v="1009"/>
    <n v="2"/>
    <n v="2129.15"/>
    <n v="0"/>
    <n v="1"/>
    <n v="1303.81"/>
    <n v="4258.3"/>
    <n v="2607.62"/>
    <n v="1650.6800000000003"/>
    <n v="0.38763825939929086"/>
    <s v="No"/>
    <m/>
  </r>
  <r>
    <n v="825"/>
    <n v="549"/>
    <n v="1085"/>
    <n v="1"/>
    <n v="234.72"/>
    <n v="0"/>
    <n v="8"/>
    <n v="175.69"/>
    <n v="234.72"/>
    <n v="175.69"/>
    <n v="59.03"/>
    <n v="0.25149113837764148"/>
    <s v="No"/>
    <m/>
  </r>
  <r>
    <n v="826"/>
    <n v="550"/>
    <n v="1053"/>
    <n v="2"/>
    <n v="1295.03"/>
    <n v="0.15"/>
    <n v="5"/>
    <n v="777.04"/>
    <n v="2201.5509999999999"/>
    <n v="1554.08"/>
    <n v="647.471"/>
    <n v="0.29409766114889002"/>
    <s v="No"/>
    <m/>
  </r>
  <r>
    <n v="827"/>
    <n v="551"/>
    <n v="1073"/>
    <n v="1"/>
    <n v="1588.01"/>
    <n v="0.2"/>
    <n v="7"/>
    <n v="1144.3699999999999"/>
    <n v="1270.4080000000001"/>
    <n v="1144.3699999999999"/>
    <n v="126.03800000000024"/>
    <n v="9.9210647288115489E-2"/>
    <s v="No"/>
    <m/>
  </r>
  <r>
    <n v="828"/>
    <n v="552"/>
    <n v="1085"/>
    <n v="1"/>
    <n v="234.72"/>
    <n v="0.3"/>
    <n v="8"/>
    <n v="175.69"/>
    <n v="164.304"/>
    <n v="175.69"/>
    <n v="-11.385999999999996"/>
    <n v="-6.929837374622648E-2"/>
    <s v="No"/>
    <m/>
  </r>
  <r>
    <n v="829"/>
    <n v="553"/>
    <n v="1072"/>
    <n v="2"/>
    <n v="1404.39"/>
    <n v="0.2"/>
    <n v="7"/>
    <n v="772.88"/>
    <n v="2247.0240000000003"/>
    <n v="1545.76"/>
    <n v="701.26400000000035"/>
    <n v="0.31208567420730721"/>
    <s v="No"/>
    <m/>
  </r>
  <r>
    <n v="830"/>
    <n v="554"/>
    <n v="1067"/>
    <n v="1"/>
    <n v="4128.99"/>
    <n v="0"/>
    <n v="7"/>
    <n v="2213.3200000000002"/>
    <n v="4128.99"/>
    <n v="2213.3200000000002"/>
    <n v="1915.6699999999996"/>
    <n v="0.4639560764254696"/>
    <s v="No"/>
    <m/>
  </r>
  <r>
    <n v="831"/>
    <n v="555"/>
    <n v="1046"/>
    <n v="2"/>
    <n v="675.87"/>
    <n v="0"/>
    <n v="5"/>
    <n v="407.68"/>
    <n v="1351.74"/>
    <n v="815.36"/>
    <n v="536.38"/>
    <n v="0.39680707828428541"/>
    <s v="No"/>
    <m/>
  </r>
  <r>
    <n v="832"/>
    <n v="555"/>
    <n v="1041"/>
    <n v="1"/>
    <n v="767.68"/>
    <n v="0.15"/>
    <n v="4"/>
    <n v="540.32000000000005"/>
    <n v="652.52799999999991"/>
    <n v="540.32000000000005"/>
    <n v="112.20799999999986"/>
    <n v="0.17195890444547954"/>
    <s v="No"/>
    <m/>
  </r>
  <r>
    <n v="833"/>
    <n v="555"/>
    <n v="1009"/>
    <n v="1"/>
    <n v="2129.15"/>
    <n v="0.25"/>
    <n v="1"/>
    <n v="1303.81"/>
    <n v="1596.8625000000002"/>
    <n v="1303.81"/>
    <n v="293.05250000000024"/>
    <n v="0.18351767919905451"/>
    <s v="No"/>
    <m/>
  </r>
  <r>
    <n v="834"/>
    <n v="556"/>
    <n v="1026"/>
    <n v="1"/>
    <n v="1413.81"/>
    <n v="0.2"/>
    <n v="3"/>
    <n v="1019.93"/>
    <n v="1131.048"/>
    <n v="1019.93"/>
    <n v="111.11800000000005"/>
    <n v="9.8243399042304169E-2"/>
    <s v="No"/>
    <m/>
  </r>
  <r>
    <n v="835"/>
    <n v="556"/>
    <n v="1033"/>
    <n v="1"/>
    <n v="3738.1"/>
    <n v="0.2"/>
    <n v="3"/>
    <n v="2130.6999999999998"/>
    <n v="2990.48"/>
    <n v="2130.6999999999998"/>
    <n v="859.7800000000002"/>
    <n v="0.28750568470613419"/>
    <s v="No"/>
    <m/>
  </r>
  <r>
    <n v="836"/>
    <n v="556"/>
    <n v="1080"/>
    <n v="1"/>
    <n v="256.7"/>
    <n v="0.05"/>
    <n v="8"/>
    <n v="184.26"/>
    <n v="243.86499999999998"/>
    <n v="184.26"/>
    <n v="59.60499999999999"/>
    <n v="0.24441801816578843"/>
    <s v="No"/>
    <m/>
  </r>
  <r>
    <n v="837"/>
    <n v="557"/>
    <n v="1006"/>
    <n v="2"/>
    <n v="2046.37"/>
    <n v="0"/>
    <n v="1"/>
    <n v="1296.42"/>
    <n v="4092.74"/>
    <n v="2592.84"/>
    <n v="1499.8999999999996"/>
    <n v="0.3664782028665392"/>
    <s v="No"/>
    <m/>
  </r>
  <r>
    <n v="838"/>
    <n v="558"/>
    <n v="1067"/>
    <n v="1"/>
    <n v="4128.99"/>
    <n v="0.05"/>
    <n v="7"/>
    <n v="2213.3200000000002"/>
    <n v="3922.5404999999996"/>
    <n v="2213.3200000000002"/>
    <n v="1709.2204999999994"/>
    <n v="0.43574323834259954"/>
    <s v="No"/>
    <m/>
  </r>
  <r>
    <n v="839"/>
    <n v="558"/>
    <n v="1038"/>
    <n v="1"/>
    <n v="930.61"/>
    <n v="0"/>
    <n v="4"/>
    <n v="617.46"/>
    <n v="930.61"/>
    <n v="617.46"/>
    <n v="313.14999999999998"/>
    <n v="0.33649971524054112"/>
    <s v="No"/>
    <m/>
  </r>
  <r>
    <n v="840"/>
    <n v="559"/>
    <n v="1001"/>
    <n v="1"/>
    <n v="3826.19"/>
    <n v="0"/>
    <n v="1"/>
    <n v="3021.65"/>
    <n v="3826.19"/>
    <n v="3021.65"/>
    <n v="804.54"/>
    <n v="0.21027183699711721"/>
    <s v="Yes"/>
    <m/>
  </r>
  <r>
    <n v="841"/>
    <n v="560"/>
    <n v="1061"/>
    <n v="1"/>
    <n v="1128.8399999999999"/>
    <n v="0.25"/>
    <n v="6"/>
    <n v="705.26"/>
    <n v="846.62999999999988"/>
    <n v="705.26"/>
    <n v="141.36999999999989"/>
    <n v="0.16697967234801497"/>
    <s v="No"/>
    <m/>
  </r>
  <r>
    <n v="842"/>
    <n v="561"/>
    <n v="1001"/>
    <n v="2"/>
    <n v="3826.19"/>
    <n v="0"/>
    <n v="1"/>
    <n v="3021.65"/>
    <n v="7652.38"/>
    <n v="6043.3"/>
    <n v="1609.08"/>
    <n v="0.21027183699711721"/>
    <s v="No"/>
    <m/>
  </r>
  <r>
    <n v="843"/>
    <n v="562"/>
    <n v="1043"/>
    <n v="1"/>
    <n v="567.48"/>
    <n v="0.2"/>
    <n v="4"/>
    <n v="407.51"/>
    <n v="453.98400000000004"/>
    <n v="407.51"/>
    <n v="46.474000000000046"/>
    <n v="0.10236924649326858"/>
    <s v="No"/>
    <m/>
  </r>
  <r>
    <n v="844"/>
    <n v="562"/>
    <n v="1056"/>
    <n v="2"/>
    <n v="1134.4000000000001"/>
    <n v="0"/>
    <n v="6"/>
    <n v="798.2"/>
    <n v="2268.8000000000002"/>
    <n v="1596.4"/>
    <n v="672.40000000000009"/>
    <n v="0.29636812411847674"/>
    <s v="No"/>
    <m/>
  </r>
  <r>
    <n v="845"/>
    <n v="563"/>
    <n v="1049"/>
    <n v="1"/>
    <n v="3970.29"/>
    <n v="0.25"/>
    <n v="5"/>
    <n v="2490.89"/>
    <n v="2977.7174999999997"/>
    <n v="2490.89"/>
    <n v="486.82749999999987"/>
    <n v="0.16349015647051807"/>
    <s v="No"/>
    <m/>
  </r>
  <r>
    <n v="846"/>
    <n v="563"/>
    <n v="1052"/>
    <n v="1"/>
    <n v="2801.53"/>
    <n v="0"/>
    <n v="5"/>
    <n v="1752.02"/>
    <n v="2801.53"/>
    <n v="1752.02"/>
    <n v="1049.5100000000002"/>
    <n v="0.37462029676640984"/>
    <s v="No"/>
    <m/>
  </r>
  <r>
    <n v="847"/>
    <n v="564"/>
    <n v="1047"/>
    <n v="1"/>
    <n v="3066.17"/>
    <n v="0"/>
    <n v="5"/>
    <n v="2011.39"/>
    <n v="3066.17"/>
    <n v="2011.39"/>
    <n v="1054.78"/>
    <n v="0.34400571396889279"/>
    <s v="No"/>
    <m/>
  </r>
  <r>
    <n v="848"/>
    <n v="565"/>
    <n v="1080"/>
    <n v="1"/>
    <n v="256.7"/>
    <n v="0"/>
    <n v="8"/>
    <n v="184.26"/>
    <n v="256.7"/>
    <n v="184.26"/>
    <n v="72.44"/>
    <n v="0.28219711725749902"/>
    <s v="No"/>
    <m/>
  </r>
  <r>
    <n v="849"/>
    <n v="565"/>
    <n v="1067"/>
    <n v="1"/>
    <n v="4128.99"/>
    <n v="0.05"/>
    <n v="7"/>
    <n v="2213.3200000000002"/>
    <n v="3922.5404999999996"/>
    <n v="2213.3200000000002"/>
    <n v="1709.2204999999994"/>
    <n v="0.43574323834259954"/>
    <s v="No"/>
    <m/>
  </r>
  <r>
    <n v="850"/>
    <n v="566"/>
    <n v="1085"/>
    <n v="1"/>
    <n v="234.72"/>
    <n v="0.3"/>
    <n v="8"/>
    <n v="175.69"/>
    <n v="164.304"/>
    <n v="175.69"/>
    <n v="-11.385999999999996"/>
    <n v="-6.929837374622648E-2"/>
    <s v="No"/>
    <m/>
  </r>
  <r>
    <n v="851"/>
    <n v="566"/>
    <n v="1006"/>
    <n v="3"/>
    <n v="2046.37"/>
    <n v="0"/>
    <n v="1"/>
    <n v="1296.42"/>
    <n v="6139.11"/>
    <n v="3889.26"/>
    <n v="2249.8499999999995"/>
    <n v="0.3664782028665392"/>
    <s v="No"/>
    <m/>
  </r>
  <r>
    <n v="852"/>
    <n v="567"/>
    <n v="1053"/>
    <n v="1"/>
    <n v="1295.03"/>
    <n v="0.1"/>
    <n v="5"/>
    <n v="777.04"/>
    <n v="1165.527"/>
    <n v="777.04"/>
    <n v="388.48700000000008"/>
    <n v="0.33331445775172952"/>
    <s v="No"/>
    <m/>
  </r>
  <r>
    <n v="853"/>
    <n v="568"/>
    <n v="1060"/>
    <n v="1"/>
    <n v="781.76"/>
    <n v="0"/>
    <n v="6"/>
    <n v="579.36"/>
    <n v="781.76"/>
    <n v="579.36"/>
    <n v="202.39999999999998"/>
    <n v="0.25890298812934914"/>
    <s v="No"/>
    <m/>
  </r>
  <r>
    <n v="854"/>
    <n v="568"/>
    <n v="1009"/>
    <n v="1"/>
    <n v="2129.15"/>
    <n v="0.1"/>
    <n v="1"/>
    <n v="1303.81"/>
    <n v="1916.2350000000001"/>
    <n v="1303.81"/>
    <n v="612.42500000000018"/>
    <n v="0.31959806599921209"/>
    <s v="No"/>
    <m/>
  </r>
  <r>
    <n v="855"/>
    <n v="569"/>
    <n v="1003"/>
    <n v="1"/>
    <n v="5778.51"/>
    <n v="0.25"/>
    <n v="1"/>
    <n v="3419.53"/>
    <n v="4333.8824999999997"/>
    <n v="3419.53"/>
    <n v="914.35249999999951"/>
    <n v="0.2109776857125221"/>
    <s v="No"/>
    <m/>
  </r>
  <r>
    <n v="856"/>
    <n v="569"/>
    <n v="1022"/>
    <n v="1"/>
    <n v="383.8"/>
    <n v="0.15"/>
    <n v="2"/>
    <n v="266.88"/>
    <n v="326.23"/>
    <n v="266.88"/>
    <n v="59.350000000000023"/>
    <n v="0.1819268614167919"/>
    <s v="No"/>
    <m/>
  </r>
  <r>
    <n v="857"/>
    <n v="570"/>
    <n v="1052"/>
    <n v="2"/>
    <n v="2801.53"/>
    <n v="0"/>
    <n v="5"/>
    <n v="1752.02"/>
    <n v="5603.06"/>
    <n v="3504.04"/>
    <n v="2099.0200000000004"/>
    <n v="0.37462029676640984"/>
    <s v="No"/>
    <m/>
  </r>
  <r>
    <n v="858"/>
    <n v="570"/>
    <n v="1026"/>
    <n v="1"/>
    <n v="1413.81"/>
    <n v="0"/>
    <n v="3"/>
    <n v="1019.93"/>
    <n v="1413.81"/>
    <n v="1019.93"/>
    <n v="393.88"/>
    <n v="0.27859471923384332"/>
    <s v="No"/>
    <m/>
  </r>
  <r>
    <n v="859"/>
    <n v="571"/>
    <n v="1085"/>
    <n v="2"/>
    <n v="234.72"/>
    <n v="0"/>
    <n v="8"/>
    <n v="175.69"/>
    <n v="469.44"/>
    <n v="351.38"/>
    <n v="118.06"/>
    <n v="0.25149113837764148"/>
    <s v="No"/>
    <m/>
  </r>
  <r>
    <n v="860"/>
    <n v="572"/>
    <n v="1039"/>
    <n v="1"/>
    <n v="1284.94"/>
    <n v="0.1"/>
    <n v="4"/>
    <n v="829.93"/>
    <n v="1156.4460000000001"/>
    <n v="829.93"/>
    <n v="326.51600000000019"/>
    <n v="0.28234435503257405"/>
    <s v="No"/>
    <m/>
  </r>
  <r>
    <n v="861"/>
    <n v="573"/>
    <n v="1001"/>
    <n v="1"/>
    <n v="3826.19"/>
    <n v="0.25"/>
    <n v="1"/>
    <n v="3021.65"/>
    <n v="2869.6424999999999"/>
    <n v="3021.65"/>
    <n v="-152.00750000000016"/>
    <n v="-5.2970884003843741E-2"/>
    <s v="No"/>
    <m/>
  </r>
  <r>
    <n v="862"/>
    <n v="574"/>
    <n v="1017"/>
    <n v="1"/>
    <n v="978.37"/>
    <n v="0.3"/>
    <n v="2"/>
    <n v="519.71"/>
    <n v="684.85899999999992"/>
    <n v="519.71"/>
    <n v="165.14899999999989"/>
    <n v="0.24114306740511537"/>
    <s v="No"/>
    <m/>
  </r>
  <r>
    <n v="863"/>
    <n v="575"/>
    <n v="1037"/>
    <n v="2"/>
    <n v="1161.6300000000001"/>
    <n v="0.05"/>
    <n v="4"/>
    <n v="798.62"/>
    <n v="2207.0970000000002"/>
    <n v="1597.24"/>
    <n v="609.8570000000002"/>
    <n v="0.27631635582849334"/>
    <s v="No"/>
    <m/>
  </r>
  <r>
    <n v="864"/>
    <n v="575"/>
    <n v="1053"/>
    <n v="1"/>
    <n v="1295.03"/>
    <n v="0.15"/>
    <n v="5"/>
    <n v="777.04"/>
    <n v="1100.7755"/>
    <n v="777.04"/>
    <n v="323.7355"/>
    <n v="0.29409766114889002"/>
    <s v="No"/>
    <m/>
  </r>
  <r>
    <n v="865"/>
    <n v="576"/>
    <n v="1069"/>
    <n v="1"/>
    <n v="545.38"/>
    <n v="0.1"/>
    <n v="7"/>
    <n v="312.64999999999998"/>
    <n v="490.84199999999998"/>
    <n v="312.64999999999998"/>
    <n v="178.19200000000001"/>
    <n v="0.36303331825719887"/>
    <s v="No"/>
    <m/>
  </r>
  <r>
    <n v="866"/>
    <n v="577"/>
    <n v="1037"/>
    <n v="1"/>
    <n v="1161.6300000000001"/>
    <n v="0.05"/>
    <n v="4"/>
    <n v="798.62"/>
    <n v="1103.5485000000001"/>
    <n v="798.62"/>
    <n v="304.9285000000001"/>
    <n v="0.27631635582849334"/>
    <s v="No"/>
    <m/>
  </r>
  <r>
    <n v="867"/>
    <n v="577"/>
    <n v="1039"/>
    <n v="1"/>
    <n v="1284.94"/>
    <n v="0.3"/>
    <n v="4"/>
    <n v="829.93"/>
    <n v="899.45799999999997"/>
    <n v="829.93"/>
    <n v="69.52800000000002"/>
    <n v="7.7299885041880803E-2"/>
    <s v="No"/>
    <m/>
  </r>
  <r>
    <n v="868"/>
    <n v="578"/>
    <n v="1080"/>
    <n v="1"/>
    <n v="256.7"/>
    <n v="0"/>
    <n v="8"/>
    <n v="184.26"/>
    <n v="256.7"/>
    <n v="184.26"/>
    <n v="72.44"/>
    <n v="0.28219711725749902"/>
    <s v="No"/>
    <m/>
  </r>
  <r>
    <n v="869"/>
    <n v="578"/>
    <n v="1033"/>
    <n v="1"/>
    <n v="3738.1"/>
    <n v="0"/>
    <n v="3"/>
    <n v="2130.6999999999998"/>
    <n v="3738.1"/>
    <n v="2130.6999999999998"/>
    <n v="1607.4"/>
    <n v="0.43000454776490732"/>
    <s v="No"/>
    <m/>
  </r>
  <r>
    <n v="870"/>
    <n v="578"/>
    <n v="1056"/>
    <n v="1"/>
    <n v="1134.4000000000001"/>
    <n v="0.25"/>
    <n v="6"/>
    <n v="798.2"/>
    <n v="850.80000000000007"/>
    <n v="798.2"/>
    <n v="52.600000000000023"/>
    <n v="6.1824165491302326E-2"/>
    <s v="No"/>
    <m/>
  </r>
  <r>
    <n v="871"/>
    <n v="579"/>
    <n v="1023"/>
    <n v="1"/>
    <n v="203.79"/>
    <n v="0.1"/>
    <n v="2"/>
    <n v="145.43"/>
    <n v="183.411"/>
    <n v="145.43"/>
    <n v="37.980999999999995"/>
    <n v="0.20708136371319055"/>
    <s v="No"/>
    <m/>
  </r>
  <r>
    <n v="872"/>
    <n v="580"/>
    <n v="1067"/>
    <n v="1"/>
    <n v="4128.99"/>
    <n v="0.2"/>
    <n v="7"/>
    <n v="2213.3200000000002"/>
    <n v="3303.192"/>
    <n v="2213.3200000000002"/>
    <n v="1089.8719999999998"/>
    <n v="0.32994509553183704"/>
    <s v="No"/>
    <m/>
  </r>
  <r>
    <n v="873"/>
    <n v="580"/>
    <n v="1049"/>
    <n v="1"/>
    <n v="3970.29"/>
    <n v="0.1"/>
    <n v="5"/>
    <n v="2490.89"/>
    <n v="3573.261"/>
    <n v="2490.89"/>
    <n v="1082.3710000000001"/>
    <n v="0.30290846372543179"/>
    <s v="Yes"/>
    <m/>
  </r>
  <r>
    <n v="874"/>
    <n v="581"/>
    <n v="1039"/>
    <n v="1"/>
    <n v="1284.94"/>
    <n v="0.1"/>
    <n v="4"/>
    <n v="829.93"/>
    <n v="1156.4460000000001"/>
    <n v="829.93"/>
    <n v="326.51600000000019"/>
    <n v="0.28234435503257405"/>
    <s v="No"/>
    <m/>
  </r>
  <r>
    <n v="875"/>
    <n v="581"/>
    <n v="1061"/>
    <n v="1"/>
    <n v="1128.8399999999999"/>
    <n v="0.05"/>
    <n v="6"/>
    <n v="705.26"/>
    <n v="1072.3979999999999"/>
    <n v="705.26"/>
    <n v="367.13799999999992"/>
    <n v="0.34235237290632764"/>
    <s v="No"/>
    <m/>
  </r>
  <r>
    <n v="876"/>
    <n v="582"/>
    <n v="1080"/>
    <n v="1"/>
    <n v="256.7"/>
    <n v="0.2"/>
    <n v="8"/>
    <n v="184.26"/>
    <n v="205.36"/>
    <n v="184.26"/>
    <n v="21.100000000000023"/>
    <n v="0.10274639657187389"/>
    <s v="No"/>
    <m/>
  </r>
  <r>
    <n v="877"/>
    <n v="582"/>
    <n v="1056"/>
    <n v="3"/>
    <n v="1134.4000000000001"/>
    <n v="0.25"/>
    <n v="6"/>
    <n v="798.2"/>
    <n v="2552.4"/>
    <n v="2394.6000000000004"/>
    <n v="157.79999999999973"/>
    <n v="6.1824165491302194E-2"/>
    <s v="No"/>
    <m/>
  </r>
  <r>
    <n v="878"/>
    <n v="583"/>
    <n v="1023"/>
    <n v="1"/>
    <n v="203.79"/>
    <n v="0.05"/>
    <n v="2"/>
    <n v="145.43"/>
    <n v="193.60049999999998"/>
    <n v="145.43"/>
    <n v="48.170499999999976"/>
    <n v="0.24881392351775941"/>
    <s v="No"/>
    <m/>
  </r>
  <r>
    <n v="879"/>
    <n v="584"/>
    <n v="1006"/>
    <n v="1"/>
    <n v="2046.37"/>
    <n v="0.25"/>
    <n v="1"/>
    <n v="1296.42"/>
    <n v="1534.7774999999999"/>
    <n v="1296.42"/>
    <n v="238.35749999999985"/>
    <n v="0.15530427048871895"/>
    <s v="No"/>
    <m/>
  </r>
  <r>
    <n v="880"/>
    <n v="584"/>
    <n v="1061"/>
    <n v="1"/>
    <n v="1128.8399999999999"/>
    <n v="0.05"/>
    <n v="6"/>
    <n v="705.26"/>
    <n v="1072.3979999999999"/>
    <n v="705.26"/>
    <n v="367.13799999999992"/>
    <n v="0.34235237290632764"/>
    <s v="No"/>
    <m/>
  </r>
  <r>
    <n v="881"/>
    <n v="584"/>
    <n v="1001"/>
    <n v="1"/>
    <n v="3826.19"/>
    <n v="0"/>
    <n v="1"/>
    <n v="3021.65"/>
    <n v="3826.19"/>
    <n v="3021.65"/>
    <n v="804.54"/>
    <n v="0.21027183699711721"/>
    <s v="No"/>
    <m/>
  </r>
  <r>
    <n v="882"/>
    <n v="585"/>
    <n v="1008"/>
    <n v="1"/>
    <n v="4916.16"/>
    <n v="0.15"/>
    <n v="1"/>
    <n v="3064.53"/>
    <n v="4178.7359999999999"/>
    <n v="3064.53"/>
    <n v="1114.2059999999997"/>
    <n v="0.26663708834441796"/>
    <s v="No"/>
    <m/>
  </r>
  <r>
    <n v="883"/>
    <n v="586"/>
    <n v="1084"/>
    <n v="1"/>
    <n v="317.63"/>
    <n v="0.1"/>
    <n v="8"/>
    <n v="188.52"/>
    <n v="285.86700000000002"/>
    <n v="188.52"/>
    <n v="97.347000000000008"/>
    <n v="0.34053248538656089"/>
    <s v="No"/>
    <m/>
  </r>
  <r>
    <n v="884"/>
    <n v="586"/>
    <n v="1080"/>
    <n v="1"/>
    <n v="256.7"/>
    <n v="0"/>
    <n v="8"/>
    <n v="184.26"/>
    <n v="256.7"/>
    <n v="184.26"/>
    <n v="72.44"/>
    <n v="0.28219711725749902"/>
    <s v="No"/>
    <m/>
  </r>
  <r>
    <n v="885"/>
    <n v="587"/>
    <n v="1038"/>
    <n v="2"/>
    <n v="930.61"/>
    <n v="0"/>
    <n v="4"/>
    <n v="617.46"/>
    <n v="1861.22"/>
    <n v="1234.92"/>
    <n v="626.29999999999995"/>
    <n v="0.33649971524054112"/>
    <s v="No"/>
    <m/>
  </r>
  <r>
    <n v="886"/>
    <n v="588"/>
    <n v="1060"/>
    <n v="1"/>
    <n v="781.76"/>
    <n v="0.05"/>
    <n v="6"/>
    <n v="579.36"/>
    <n v="742.67199999999991"/>
    <n v="579.36"/>
    <n v="163.3119999999999"/>
    <n v="0.21989788224142007"/>
    <s v="No"/>
    <m/>
  </r>
  <r>
    <n v="887"/>
    <n v="588"/>
    <n v="1052"/>
    <n v="1"/>
    <n v="2801.53"/>
    <n v="0.2"/>
    <n v="5"/>
    <n v="1752.02"/>
    <n v="2241.2240000000002"/>
    <n v="1752.02"/>
    <n v="489.20400000000018"/>
    <n v="0.2182753709580123"/>
    <s v="No"/>
    <m/>
  </r>
  <r>
    <n v="888"/>
    <n v="588"/>
    <n v="1085"/>
    <n v="1"/>
    <n v="234.72"/>
    <n v="0.15"/>
    <n v="8"/>
    <n v="175.69"/>
    <n v="199.512"/>
    <n v="175.69"/>
    <n v="23.822000000000003"/>
    <n v="0.11940133926781347"/>
    <s v="No"/>
    <m/>
  </r>
  <r>
    <n v="889"/>
    <n v="589"/>
    <n v="1006"/>
    <n v="1"/>
    <n v="2046.37"/>
    <n v="0"/>
    <n v="1"/>
    <n v="1296.42"/>
    <n v="2046.37"/>
    <n v="1296.42"/>
    <n v="749.94999999999982"/>
    <n v="0.3664782028665392"/>
    <s v="No"/>
    <m/>
  </r>
  <r>
    <n v="890"/>
    <n v="590"/>
    <n v="1032"/>
    <n v="1"/>
    <n v="2472.7199999999998"/>
    <n v="0.1"/>
    <n v="3"/>
    <n v="1458.83"/>
    <n v="2225.4479999999999"/>
    <n v="1458.83"/>
    <n v="766.61799999999994"/>
    <n v="0.34447805565441203"/>
    <s v="No"/>
    <m/>
  </r>
  <r>
    <n v="891"/>
    <n v="591"/>
    <n v="1053"/>
    <n v="1"/>
    <n v="1295.03"/>
    <n v="0.05"/>
    <n v="5"/>
    <n v="777.04"/>
    <n v="1230.2784999999999"/>
    <n v="777.04"/>
    <n v="453.23849999999993"/>
    <n v="0.3684031705016384"/>
    <s v="No"/>
    <m/>
  </r>
  <r>
    <n v="892"/>
    <n v="592"/>
    <n v="1080"/>
    <n v="1"/>
    <n v="256.7"/>
    <n v="0.15"/>
    <n v="8"/>
    <n v="184.26"/>
    <n v="218.19499999999999"/>
    <n v="184.26"/>
    <n v="33.935000000000002"/>
    <n v="0.15552602030294005"/>
    <s v="No"/>
    <m/>
  </r>
  <r>
    <n v="893"/>
    <n v="593"/>
    <n v="1038"/>
    <n v="1"/>
    <n v="930.61"/>
    <n v="0.1"/>
    <n v="4"/>
    <n v="617.46"/>
    <n v="837.54899999999998"/>
    <n v="617.46"/>
    <n v="220.08899999999994"/>
    <n v="0.26277746137837898"/>
    <s v="No"/>
    <m/>
  </r>
  <r>
    <n v="894"/>
    <n v="593"/>
    <n v="1011"/>
    <n v="1"/>
    <n v="6310.6"/>
    <n v="0.05"/>
    <n v="1"/>
    <n v="3703.86"/>
    <n v="5995.07"/>
    <n v="3703.86"/>
    <n v="2291.2099999999996"/>
    <n v="0.38218235983900101"/>
    <s v="No"/>
    <m/>
  </r>
  <r>
    <n v="895"/>
    <n v="594"/>
    <n v="1081"/>
    <n v="1"/>
    <n v="163.27000000000001"/>
    <n v="0.2"/>
    <n v="8"/>
    <n v="98.34"/>
    <n v="130.61600000000001"/>
    <n v="98.34"/>
    <n v="32.27600000000001"/>
    <n v="0.24710602070190488"/>
    <s v="No"/>
    <m/>
  </r>
  <r>
    <n v="896"/>
    <n v="595"/>
    <n v="1078"/>
    <n v="1"/>
    <n v="174.98"/>
    <n v="0"/>
    <n v="8"/>
    <n v="125.34"/>
    <n v="174.98"/>
    <n v="125.34"/>
    <n v="49.639999999999986"/>
    <n v="0.28368956452165955"/>
    <s v="No"/>
    <m/>
  </r>
  <r>
    <n v="897"/>
    <n v="596"/>
    <n v="1052"/>
    <n v="2"/>
    <n v="2801.53"/>
    <n v="0.1"/>
    <n v="5"/>
    <n v="1752.02"/>
    <n v="5042.7540000000008"/>
    <n v="3504.04"/>
    <n v="1538.7140000000009"/>
    <n v="0.30513366307378875"/>
    <s v="No"/>
    <m/>
  </r>
  <r>
    <n v="898"/>
    <n v="597"/>
    <n v="1085"/>
    <n v="1"/>
    <n v="234.72"/>
    <n v="0.15"/>
    <n v="8"/>
    <n v="175.69"/>
    <n v="199.512"/>
    <n v="175.69"/>
    <n v="23.822000000000003"/>
    <n v="0.11940133926781347"/>
    <s v="No"/>
    <m/>
  </r>
  <r>
    <n v="899"/>
    <n v="598"/>
    <n v="1041"/>
    <n v="3"/>
    <n v="767.68"/>
    <n v="0.1"/>
    <n v="4"/>
    <n v="540.32000000000005"/>
    <n v="2072.7359999999999"/>
    <n v="1620.96"/>
    <n v="451.77599999999984"/>
    <n v="0.2179611875318419"/>
    <s v="No"/>
    <m/>
  </r>
  <r>
    <n v="900"/>
    <n v="598"/>
    <n v="1009"/>
    <n v="1"/>
    <n v="2129.15"/>
    <n v="0.15"/>
    <n v="1"/>
    <n v="1303.81"/>
    <n v="1809.7774999999999"/>
    <n v="1303.81"/>
    <n v="505.96749999999997"/>
    <n v="0.27957442282269507"/>
    <s v="No"/>
    <m/>
  </r>
  <r>
    <n v="901"/>
    <n v="599"/>
    <n v="1038"/>
    <n v="1"/>
    <n v="930.61"/>
    <n v="0.05"/>
    <n v="4"/>
    <n v="617.46"/>
    <n v="884.07949999999994"/>
    <n v="617.46"/>
    <n v="266.6194999999999"/>
    <n v="0.30157864762162218"/>
    <s v="No"/>
    <m/>
  </r>
  <r>
    <n v="902"/>
    <n v="600"/>
    <n v="1061"/>
    <n v="1"/>
    <n v="1128.8399999999999"/>
    <n v="0"/>
    <n v="6"/>
    <n v="705.26"/>
    <n v="1128.8399999999999"/>
    <n v="705.26"/>
    <n v="423.57999999999993"/>
    <n v="0.37523475426101127"/>
    <s v="No"/>
    <m/>
  </r>
  <r>
    <n v="903"/>
    <n v="600"/>
    <n v="1082"/>
    <n v="1"/>
    <n v="337.61"/>
    <n v="0.1"/>
    <n v="8"/>
    <n v="183.63"/>
    <n v="303.84900000000005"/>
    <n v="183.63"/>
    <n v="120.21900000000005"/>
    <n v="0.39565376223058174"/>
    <s v="No"/>
    <m/>
  </r>
  <r>
    <n v="904"/>
    <n v="601"/>
    <n v="1064"/>
    <n v="1"/>
    <n v="177.92"/>
    <n v="0.25"/>
    <n v="6"/>
    <n v="95.97"/>
    <n v="133.44"/>
    <n v="95.97"/>
    <n v="37.47"/>
    <n v="0.28080035971223022"/>
    <s v="No"/>
    <m/>
  </r>
  <r>
    <n v="905"/>
    <n v="602"/>
    <n v="1049"/>
    <n v="1"/>
    <n v="3970.29"/>
    <n v="0"/>
    <n v="5"/>
    <n v="2490.89"/>
    <n v="3970.29"/>
    <n v="2490.89"/>
    <n v="1479.4"/>
    <n v="0.37261761735288862"/>
    <s v="No"/>
    <m/>
  </r>
  <r>
    <n v="906"/>
    <n v="603"/>
    <n v="1052"/>
    <n v="2"/>
    <n v="2801.53"/>
    <n v="0.05"/>
    <n v="5"/>
    <n v="1752.02"/>
    <n v="5322.9070000000002"/>
    <n v="3504.04"/>
    <n v="1818.8670000000002"/>
    <n v="0.34170557554358927"/>
    <s v="No"/>
    <m/>
  </r>
  <r>
    <n v="907"/>
    <n v="603"/>
    <n v="1041"/>
    <n v="2"/>
    <n v="767.68"/>
    <n v="0.2"/>
    <n v="4"/>
    <n v="540.32000000000005"/>
    <n v="1228.288"/>
    <n v="1080.6400000000001"/>
    <n v="147.64799999999991"/>
    <n v="0.12020633597332214"/>
    <s v="No"/>
    <m/>
  </r>
  <r>
    <n v="908"/>
    <n v="603"/>
    <n v="1029"/>
    <n v="1"/>
    <n v="951.92"/>
    <n v="0.05"/>
    <n v="3"/>
    <n v="552.17999999999995"/>
    <n v="904.32399999999996"/>
    <n v="552.17999999999995"/>
    <n v="352.14400000000001"/>
    <n v="0.38940025919913662"/>
    <s v="No"/>
    <m/>
  </r>
  <r>
    <n v="909"/>
    <n v="604"/>
    <n v="1057"/>
    <n v="1"/>
    <n v="670.06"/>
    <n v="0.1"/>
    <n v="6"/>
    <n v="490.48"/>
    <n v="603.05399999999997"/>
    <n v="490.48"/>
    <n v="112.57399999999996"/>
    <n v="0.18667316691374231"/>
    <s v="Yes"/>
    <m/>
  </r>
  <r>
    <n v="910"/>
    <n v="605"/>
    <n v="1041"/>
    <n v="1"/>
    <n v="767.68"/>
    <n v="0.05"/>
    <n v="4"/>
    <n v="540.32000000000005"/>
    <n v="729.29599999999994"/>
    <n v="540.32000000000005"/>
    <n v="188.97599999999989"/>
    <n v="0.25912112503016593"/>
    <s v="No"/>
    <m/>
  </r>
  <r>
    <n v="911"/>
    <n v="605"/>
    <n v="1027"/>
    <n v="2"/>
    <n v="1445.05"/>
    <n v="0.05"/>
    <n v="3"/>
    <n v="777.4"/>
    <n v="2745.5949999999998"/>
    <n v="1554.8"/>
    <n v="1190.7949999999998"/>
    <n v="0.43371108994589513"/>
    <s v="No"/>
    <m/>
  </r>
  <r>
    <n v="912"/>
    <n v="606"/>
    <n v="1041"/>
    <n v="1"/>
    <n v="767.68"/>
    <n v="0.2"/>
    <n v="4"/>
    <n v="540.32000000000005"/>
    <n v="614.14400000000001"/>
    <n v="540.32000000000005"/>
    <n v="73.823999999999955"/>
    <n v="0.12020633597332214"/>
    <s v="No"/>
    <m/>
  </r>
  <r>
    <n v="913"/>
    <n v="607"/>
    <n v="1072"/>
    <n v="1"/>
    <n v="1404.39"/>
    <n v="0.05"/>
    <n v="7"/>
    <n v="772.88"/>
    <n v="1334.1704999999999"/>
    <n v="772.88"/>
    <n v="561.29049999999995"/>
    <n v="0.42070372564825859"/>
    <s v="No"/>
    <m/>
  </r>
  <r>
    <n v="914"/>
    <n v="608"/>
    <n v="1033"/>
    <n v="1"/>
    <n v="3738.1"/>
    <n v="0.1"/>
    <n v="3"/>
    <n v="2130.6999999999998"/>
    <n v="3364.29"/>
    <n v="2130.6999999999998"/>
    <n v="1233.5900000000001"/>
    <n v="0.36667171973878593"/>
    <s v="No"/>
    <m/>
  </r>
  <r>
    <n v="915"/>
    <n v="609"/>
    <n v="1085"/>
    <n v="1"/>
    <n v="234.72"/>
    <n v="0.1"/>
    <n v="8"/>
    <n v="175.69"/>
    <n v="211.24799999999999"/>
    <n v="175.69"/>
    <n v="35.557999999999993"/>
    <n v="0.16832348708626824"/>
    <s v="No"/>
    <m/>
  </r>
  <r>
    <n v="916"/>
    <n v="610"/>
    <n v="1028"/>
    <n v="1"/>
    <n v="2753.45"/>
    <n v="0"/>
    <n v="3"/>
    <n v="1672.88"/>
    <n v="2753.45"/>
    <n v="1672.88"/>
    <n v="1080.5699999999997"/>
    <n v="0.39244220886524173"/>
    <s v="No"/>
    <m/>
  </r>
  <r>
    <n v="917"/>
    <n v="611"/>
    <n v="1085"/>
    <n v="2"/>
    <n v="234.72"/>
    <n v="0.3"/>
    <n v="8"/>
    <n v="175.69"/>
    <n v="328.608"/>
    <n v="351.38"/>
    <n v="-22.771999999999991"/>
    <n v="-6.929837374622648E-2"/>
    <s v="No"/>
    <m/>
  </r>
  <r>
    <n v="918"/>
    <n v="611"/>
    <n v="1056"/>
    <n v="1"/>
    <n v="1134.4000000000001"/>
    <n v="0.2"/>
    <n v="6"/>
    <n v="798.2"/>
    <n v="907.5200000000001"/>
    <n v="798.2"/>
    <n v="109.32000000000005"/>
    <n v="0.12046015514809595"/>
    <s v="No"/>
    <m/>
  </r>
  <r>
    <n v="919"/>
    <n v="612"/>
    <n v="1001"/>
    <n v="1"/>
    <n v="3826.19"/>
    <n v="0.3"/>
    <n v="1"/>
    <n v="3021.65"/>
    <n v="2678.3330000000001"/>
    <n v="3021.65"/>
    <n v="-343.31700000000001"/>
    <n v="-0.12818309000411823"/>
    <s v="No"/>
    <m/>
  </r>
  <r>
    <n v="920"/>
    <n v="612"/>
    <n v="1032"/>
    <n v="1"/>
    <n v="2472.7199999999998"/>
    <n v="0"/>
    <n v="3"/>
    <n v="1458.83"/>
    <n v="2472.7199999999998"/>
    <n v="1458.83"/>
    <n v="1013.8899999999999"/>
    <n v="0.41003025008897082"/>
    <s v="No"/>
    <m/>
  </r>
  <r>
    <n v="921"/>
    <n v="613"/>
    <n v="1084"/>
    <n v="1"/>
    <n v="317.63"/>
    <n v="0.05"/>
    <n v="8"/>
    <n v="188.52"/>
    <n v="301.74849999999998"/>
    <n v="188.52"/>
    <n v="113.22849999999997"/>
    <n v="0.37524130194516286"/>
    <s v="No"/>
    <m/>
  </r>
  <r>
    <n v="922"/>
    <n v="613"/>
    <n v="1073"/>
    <n v="1"/>
    <n v="1588.01"/>
    <n v="0.2"/>
    <n v="7"/>
    <n v="1144.3699999999999"/>
    <n v="1270.4080000000001"/>
    <n v="1144.3699999999999"/>
    <n v="126.03800000000024"/>
    <n v="9.9210647288115489E-2"/>
    <s v="No"/>
    <m/>
  </r>
  <r>
    <n v="923"/>
    <n v="614"/>
    <n v="1038"/>
    <n v="1"/>
    <n v="930.61"/>
    <n v="0.15"/>
    <n v="4"/>
    <n v="617.46"/>
    <n v="791.01850000000002"/>
    <n v="617.46"/>
    <n v="173.55849999999998"/>
    <n v="0.21941142969475427"/>
    <s v="No"/>
    <m/>
  </r>
  <r>
    <n v="924"/>
    <n v="615"/>
    <n v="1066"/>
    <n v="1"/>
    <n v="1123.68"/>
    <n v="0"/>
    <n v="7"/>
    <n v="872.66"/>
    <n v="1123.68"/>
    <n v="872.66"/>
    <n v="251.0200000000001"/>
    <n v="0.22339100099672513"/>
    <s v="No"/>
    <m/>
  </r>
  <r>
    <n v="925"/>
    <n v="616"/>
    <n v="1084"/>
    <n v="1"/>
    <n v="317.63"/>
    <n v="0.3"/>
    <n v="8"/>
    <n v="188.52"/>
    <n v="222.34099999999998"/>
    <n v="188.52"/>
    <n v="33.82099999999997"/>
    <n v="0.15211319549700672"/>
    <s v="No"/>
    <m/>
  </r>
  <r>
    <n v="926"/>
    <n v="617"/>
    <n v="1061"/>
    <n v="1"/>
    <n v="1128.8399999999999"/>
    <n v="0"/>
    <n v="6"/>
    <n v="705.26"/>
    <n v="1128.8399999999999"/>
    <n v="705.26"/>
    <n v="423.57999999999993"/>
    <n v="0.37523475426101127"/>
    <s v="No"/>
    <m/>
  </r>
  <r>
    <n v="927"/>
    <n v="618"/>
    <n v="1044"/>
    <n v="1"/>
    <n v="1419.88"/>
    <n v="0.15"/>
    <n v="4"/>
    <n v="897.98"/>
    <n v="1206.8980000000001"/>
    <n v="897.98"/>
    <n v="308.91800000000012"/>
    <n v="0.25596032141904296"/>
    <s v="No"/>
    <m/>
  </r>
  <r>
    <n v="928"/>
    <n v="619"/>
    <n v="1061"/>
    <n v="1"/>
    <n v="1128.8399999999999"/>
    <n v="0"/>
    <n v="6"/>
    <n v="705.26"/>
    <n v="1128.8399999999999"/>
    <n v="705.26"/>
    <n v="423.57999999999993"/>
    <n v="0.37523475426101127"/>
    <s v="No"/>
    <m/>
  </r>
  <r>
    <n v="929"/>
    <n v="620"/>
    <n v="1047"/>
    <n v="1"/>
    <n v="3066.17"/>
    <n v="0.05"/>
    <n v="5"/>
    <n v="2011.39"/>
    <n v="2912.8615"/>
    <n v="2011.39"/>
    <n v="901.47149999999988"/>
    <n v="0.30947969891462396"/>
    <s v="No"/>
    <m/>
  </r>
  <r>
    <n v="930"/>
    <n v="621"/>
    <n v="1066"/>
    <n v="1"/>
    <n v="1123.68"/>
    <n v="0"/>
    <n v="7"/>
    <n v="872.66"/>
    <n v="1123.68"/>
    <n v="872.66"/>
    <n v="251.0200000000001"/>
    <n v="0.22339100099672513"/>
    <s v="No"/>
    <m/>
  </r>
  <r>
    <n v="931"/>
    <n v="622"/>
    <n v="1070"/>
    <n v="2"/>
    <n v="2599.85"/>
    <n v="0.3"/>
    <n v="7"/>
    <n v="1949.71"/>
    <n v="3639.7899999999995"/>
    <n v="3899.42"/>
    <n v="-259.63000000000056"/>
    <n v="-7.1331038329134538E-2"/>
    <s v="No"/>
    <m/>
  </r>
  <r>
    <n v="932"/>
    <n v="623"/>
    <n v="1067"/>
    <n v="1"/>
    <n v="4128.99"/>
    <n v="0"/>
    <n v="7"/>
    <n v="2213.3200000000002"/>
    <n v="4128.99"/>
    <n v="2213.3200000000002"/>
    <n v="1915.6699999999996"/>
    <n v="0.4639560764254696"/>
    <s v="No"/>
    <m/>
  </r>
  <r>
    <n v="933"/>
    <n v="624"/>
    <n v="1056"/>
    <n v="1"/>
    <n v="1134.4000000000001"/>
    <n v="0.15"/>
    <n v="6"/>
    <n v="798.2"/>
    <n v="964.24"/>
    <n v="798.2"/>
    <n v="166.03999999999996"/>
    <n v="0.17219779308056082"/>
    <s v="No"/>
    <m/>
  </r>
  <r>
    <n v="934"/>
    <n v="625"/>
    <n v="1085"/>
    <n v="1"/>
    <n v="234.72"/>
    <n v="0"/>
    <n v="8"/>
    <n v="175.69"/>
    <n v="234.72"/>
    <n v="175.69"/>
    <n v="59.03"/>
    <n v="0.25149113837764148"/>
    <s v="No"/>
    <m/>
  </r>
  <r>
    <n v="935"/>
    <n v="626"/>
    <n v="1059"/>
    <n v="3"/>
    <n v="540.76"/>
    <n v="0"/>
    <n v="6"/>
    <n v="324.72000000000003"/>
    <n v="1622.28"/>
    <n v="974.16000000000008"/>
    <n v="648.11999999999989"/>
    <n v="0.39951179820992672"/>
    <s v="No"/>
    <m/>
  </r>
  <r>
    <n v="936"/>
    <n v="626"/>
    <n v="1044"/>
    <n v="1"/>
    <n v="1419.88"/>
    <n v="0"/>
    <n v="4"/>
    <n v="897.98"/>
    <n v="1419.88"/>
    <n v="897.98"/>
    <n v="521.90000000000009"/>
    <n v="0.36756627320618646"/>
    <s v="No"/>
    <m/>
  </r>
  <r>
    <n v="937"/>
    <n v="627"/>
    <n v="1033"/>
    <n v="1"/>
    <n v="3738.1"/>
    <n v="0.15"/>
    <n v="3"/>
    <n v="2130.6999999999998"/>
    <n v="3177.3849999999998"/>
    <n v="2130.6999999999998"/>
    <n v="1046.6849999999999"/>
    <n v="0.32941711501753801"/>
    <s v="No"/>
    <m/>
  </r>
  <r>
    <n v="938"/>
    <n v="628"/>
    <n v="1049"/>
    <n v="1"/>
    <n v="3970.29"/>
    <n v="0.2"/>
    <n v="5"/>
    <n v="2490.89"/>
    <n v="3176.232"/>
    <n v="2490.89"/>
    <n v="685.3420000000001"/>
    <n v="0.21577202169111076"/>
    <s v="No"/>
    <m/>
  </r>
  <r>
    <n v="939"/>
    <n v="629"/>
    <n v="1001"/>
    <n v="2"/>
    <n v="3826.19"/>
    <n v="0.1"/>
    <n v="1"/>
    <n v="3021.65"/>
    <n v="6887.1419999999998"/>
    <n v="6043.3"/>
    <n v="843.84199999999964"/>
    <n v="0.12252426333013021"/>
    <s v="No"/>
    <m/>
  </r>
  <r>
    <n v="940"/>
    <n v="630"/>
    <n v="1085"/>
    <n v="1"/>
    <n v="234.72"/>
    <n v="0"/>
    <n v="8"/>
    <n v="175.69"/>
    <n v="234.72"/>
    <n v="175.69"/>
    <n v="59.03"/>
    <n v="0.25149113837764148"/>
    <s v="No"/>
    <m/>
  </r>
  <r>
    <n v="941"/>
    <n v="631"/>
    <n v="1082"/>
    <n v="1"/>
    <n v="337.61"/>
    <n v="0"/>
    <n v="8"/>
    <n v="183.63"/>
    <n v="337.61"/>
    <n v="183.63"/>
    <n v="153.98000000000002"/>
    <n v="0.45608838600752349"/>
    <s v="No"/>
    <m/>
  </r>
  <r>
    <n v="942"/>
    <n v="632"/>
    <n v="1049"/>
    <n v="2"/>
    <n v="3970.29"/>
    <n v="0"/>
    <n v="5"/>
    <n v="2490.89"/>
    <n v="7940.58"/>
    <n v="4981.78"/>
    <n v="2958.8"/>
    <n v="0.37261761735288862"/>
    <s v="No"/>
    <m/>
  </r>
  <r>
    <n v="943"/>
    <n v="633"/>
    <n v="1073"/>
    <n v="2"/>
    <n v="1588.01"/>
    <n v="0.1"/>
    <n v="7"/>
    <n v="1144.3699999999999"/>
    <n v="2858.4180000000001"/>
    <n v="2288.7399999999998"/>
    <n v="569.67800000000034"/>
    <n v="0.1992983531449915"/>
    <s v="No"/>
    <m/>
  </r>
  <r>
    <n v="944"/>
    <n v="634"/>
    <n v="1061"/>
    <n v="2"/>
    <n v="1128.8399999999999"/>
    <n v="0.05"/>
    <n v="6"/>
    <n v="705.26"/>
    <n v="2144.7959999999998"/>
    <n v="1410.52"/>
    <n v="734.27599999999984"/>
    <n v="0.34235237290632764"/>
    <s v="No"/>
    <m/>
  </r>
  <r>
    <n v="945"/>
    <n v="634"/>
    <n v="1017"/>
    <n v="2"/>
    <n v="978.37"/>
    <n v="0"/>
    <n v="2"/>
    <n v="519.71"/>
    <n v="1956.74"/>
    <n v="1039.42"/>
    <n v="917.31999999999994"/>
    <n v="0.46880014718358082"/>
    <s v="No"/>
    <m/>
  </r>
  <r>
    <n v="946"/>
    <n v="634"/>
    <n v="1007"/>
    <n v="1"/>
    <n v="701.76"/>
    <n v="0.25"/>
    <n v="1"/>
    <n v="508.8"/>
    <n v="526.31999999999994"/>
    <n v="508.8"/>
    <n v="17.519999999999925"/>
    <n v="3.3287733698130276E-2"/>
    <s v="Yes"/>
    <m/>
  </r>
  <r>
    <n v="947"/>
    <n v="635"/>
    <n v="1070"/>
    <n v="1"/>
    <n v="2599.85"/>
    <n v="0.2"/>
    <n v="7"/>
    <n v="1949.71"/>
    <n v="2079.88"/>
    <n v="1949.71"/>
    <n v="130.17000000000007"/>
    <n v="6.2585341462007449E-2"/>
    <s v="No"/>
    <m/>
  </r>
  <r>
    <n v="948"/>
    <n v="636"/>
    <n v="1085"/>
    <n v="1"/>
    <n v="234.72"/>
    <n v="0"/>
    <n v="8"/>
    <n v="175.69"/>
    <n v="234.72"/>
    <n v="175.69"/>
    <n v="59.03"/>
    <n v="0.25149113837764148"/>
    <s v="No"/>
    <m/>
  </r>
  <r>
    <n v="949"/>
    <n v="637"/>
    <n v="1001"/>
    <n v="2"/>
    <n v="3826.19"/>
    <n v="0.1"/>
    <n v="1"/>
    <n v="3021.65"/>
    <n v="6887.1419999999998"/>
    <n v="6043.3"/>
    <n v="843.84199999999964"/>
    <n v="0.12252426333013021"/>
    <s v="No"/>
    <m/>
  </r>
  <r>
    <n v="950"/>
    <n v="638"/>
    <n v="1001"/>
    <n v="1"/>
    <n v="3826.19"/>
    <n v="0.15"/>
    <n v="1"/>
    <n v="3021.65"/>
    <n v="3252.2615000000001"/>
    <n v="3021.65"/>
    <n v="230.61149999999998"/>
    <n v="7.0908043526020273E-2"/>
    <s v="No"/>
    <m/>
  </r>
  <r>
    <n v="951"/>
    <n v="639"/>
    <n v="1052"/>
    <n v="1"/>
    <n v="2801.53"/>
    <n v="0.1"/>
    <n v="5"/>
    <n v="1752.02"/>
    <n v="2521.3770000000004"/>
    <n v="1752.02"/>
    <n v="769.35700000000043"/>
    <n v="0.30513366307378875"/>
    <s v="No"/>
    <m/>
  </r>
  <r>
    <n v="952"/>
    <n v="639"/>
    <n v="1006"/>
    <n v="2"/>
    <n v="2046.37"/>
    <n v="0.1"/>
    <n v="1"/>
    <n v="1296.42"/>
    <n v="3683.4659999999999"/>
    <n v="2592.84"/>
    <n v="1090.6259999999997"/>
    <n v="0.29608689207393246"/>
    <s v="No"/>
    <m/>
  </r>
  <r>
    <n v="953"/>
    <n v="640"/>
    <n v="1009"/>
    <n v="1"/>
    <n v="2129.15"/>
    <n v="0.2"/>
    <n v="1"/>
    <n v="1303.81"/>
    <n v="1703.3200000000002"/>
    <n v="1303.81"/>
    <n v="399.51000000000022"/>
    <n v="0.23454782424911361"/>
    <s v="No"/>
    <m/>
  </r>
  <r>
    <n v="954"/>
    <n v="640"/>
    <n v="1028"/>
    <n v="2"/>
    <n v="2753.45"/>
    <n v="0"/>
    <n v="3"/>
    <n v="1672.88"/>
    <n v="5506.9"/>
    <n v="3345.76"/>
    <n v="2161.1399999999994"/>
    <n v="0.39244220886524173"/>
    <s v="No"/>
    <m/>
  </r>
  <r>
    <n v="955"/>
    <n v="640"/>
    <n v="1061"/>
    <n v="2"/>
    <n v="1128.8399999999999"/>
    <n v="0"/>
    <n v="6"/>
    <n v="705.26"/>
    <n v="2257.6799999999998"/>
    <n v="1410.52"/>
    <n v="847.15999999999985"/>
    <n v="0.37523475426101127"/>
    <s v="No"/>
    <m/>
  </r>
  <r>
    <n v="956"/>
    <n v="641"/>
    <n v="1056"/>
    <n v="1"/>
    <n v="1134.4000000000001"/>
    <n v="0"/>
    <n v="6"/>
    <n v="798.2"/>
    <n v="1134.4000000000001"/>
    <n v="798.2"/>
    <n v="336.20000000000005"/>
    <n v="0.29636812411847674"/>
    <s v="No"/>
    <m/>
  </r>
  <r>
    <n v="957"/>
    <n v="641"/>
    <n v="1017"/>
    <n v="1"/>
    <n v="978.37"/>
    <n v="0"/>
    <n v="2"/>
    <n v="519.71"/>
    <n v="978.37"/>
    <n v="519.71"/>
    <n v="458.65999999999997"/>
    <n v="0.46880014718358082"/>
    <s v="No"/>
    <m/>
  </r>
  <r>
    <n v="958"/>
    <n v="642"/>
    <n v="1067"/>
    <n v="1"/>
    <n v="4128.99"/>
    <n v="0.1"/>
    <n v="7"/>
    <n v="2213.3200000000002"/>
    <n v="3716.0909999999999"/>
    <n v="2213.3200000000002"/>
    <n v="1502.7709999999997"/>
    <n v="0.40439564047274401"/>
    <s v="No"/>
    <m/>
  </r>
  <r>
    <n v="959"/>
    <n v="643"/>
    <n v="1072"/>
    <n v="1"/>
    <n v="1404.39"/>
    <n v="0"/>
    <n v="7"/>
    <n v="772.88"/>
    <n v="1404.39"/>
    <n v="772.88"/>
    <n v="631.5100000000001"/>
    <n v="0.44966853936584572"/>
    <s v="No"/>
    <m/>
  </r>
  <r>
    <n v="960"/>
    <n v="644"/>
    <n v="1039"/>
    <n v="1"/>
    <n v="1284.94"/>
    <n v="0.1"/>
    <n v="4"/>
    <n v="829.93"/>
    <n v="1156.4460000000001"/>
    <n v="829.93"/>
    <n v="326.51600000000019"/>
    <n v="0.28234435503257405"/>
    <s v="No"/>
    <m/>
  </r>
  <r>
    <n v="961"/>
    <n v="645"/>
    <n v="1085"/>
    <n v="2"/>
    <n v="234.72"/>
    <n v="0.15"/>
    <n v="8"/>
    <n v="175.69"/>
    <n v="399.024"/>
    <n v="351.38"/>
    <n v="47.644000000000005"/>
    <n v="0.11940133926781347"/>
    <s v="No"/>
    <m/>
  </r>
  <r>
    <n v="962"/>
    <n v="645"/>
    <n v="1001"/>
    <n v="2"/>
    <n v="3826.19"/>
    <n v="0"/>
    <n v="1"/>
    <n v="3021.65"/>
    <n v="7652.38"/>
    <n v="6043.3"/>
    <n v="1609.08"/>
    <n v="0.21027183699711721"/>
    <s v="No"/>
    <m/>
  </r>
  <r>
    <n v="963"/>
    <n v="646"/>
    <n v="1001"/>
    <n v="1"/>
    <n v="3826.19"/>
    <n v="0.25"/>
    <n v="1"/>
    <n v="3021.65"/>
    <n v="2869.6424999999999"/>
    <n v="3021.65"/>
    <n v="-152.00750000000016"/>
    <n v="-5.2970884003843741E-2"/>
    <s v="No"/>
    <m/>
  </r>
  <r>
    <n v="964"/>
    <n v="647"/>
    <n v="1053"/>
    <n v="1"/>
    <n v="1295.03"/>
    <n v="0.05"/>
    <n v="5"/>
    <n v="777.04"/>
    <n v="1230.2784999999999"/>
    <n v="777.04"/>
    <n v="453.23849999999993"/>
    <n v="0.3684031705016384"/>
    <s v="No"/>
    <m/>
  </r>
  <r>
    <n v="965"/>
    <n v="647"/>
    <n v="1044"/>
    <n v="1"/>
    <n v="1419.88"/>
    <n v="0.15"/>
    <n v="4"/>
    <n v="897.98"/>
    <n v="1206.8980000000001"/>
    <n v="897.98"/>
    <n v="308.91800000000012"/>
    <n v="0.25596032141904296"/>
    <s v="No"/>
    <m/>
  </r>
  <r>
    <n v="966"/>
    <n v="648"/>
    <n v="1065"/>
    <n v="2"/>
    <n v="1433.45"/>
    <n v="0.1"/>
    <n v="6"/>
    <n v="800.55"/>
    <n v="2580.21"/>
    <n v="1601.1"/>
    <n v="979.11000000000013"/>
    <n v="0.37946911297917618"/>
    <s v="No"/>
    <m/>
  </r>
  <r>
    <n v="967"/>
    <n v="649"/>
    <n v="1085"/>
    <n v="1"/>
    <n v="234.72"/>
    <n v="0.1"/>
    <n v="8"/>
    <n v="175.69"/>
    <n v="211.24799999999999"/>
    <n v="175.69"/>
    <n v="35.557999999999993"/>
    <n v="0.16832348708626824"/>
    <s v="No"/>
    <m/>
  </r>
  <r>
    <n v="968"/>
    <n v="649"/>
    <n v="1067"/>
    <n v="2"/>
    <n v="4128.99"/>
    <n v="0.15"/>
    <n v="7"/>
    <n v="2213.3200000000002"/>
    <n v="7019.2829999999994"/>
    <n v="4426.6400000000003"/>
    <n v="2592.6429999999991"/>
    <n v="0.36936008991231717"/>
    <s v="No"/>
    <m/>
  </r>
  <r>
    <n v="969"/>
    <n v="649"/>
    <n v="1084"/>
    <n v="1"/>
    <n v="317.63"/>
    <n v="0"/>
    <n v="8"/>
    <n v="188.52"/>
    <n v="317.63"/>
    <n v="188.52"/>
    <n v="129.10999999999999"/>
    <n v="0.40647923684790477"/>
    <s v="No"/>
    <m/>
  </r>
  <r>
    <n v="970"/>
    <n v="650"/>
    <n v="1053"/>
    <n v="1"/>
    <n v="1295.03"/>
    <n v="0"/>
    <n v="5"/>
    <n v="777.04"/>
    <n v="1295.03"/>
    <n v="777.04"/>
    <n v="517.99"/>
    <n v="0.39998301197655656"/>
    <s v="No"/>
    <m/>
  </r>
  <r>
    <n v="971"/>
    <n v="650"/>
    <n v="1061"/>
    <n v="1"/>
    <n v="1128.8399999999999"/>
    <n v="0.2"/>
    <n v="6"/>
    <n v="705.26"/>
    <n v="903.072"/>
    <n v="705.26"/>
    <n v="197.81200000000001"/>
    <n v="0.21904344282626415"/>
    <s v="No"/>
    <m/>
  </r>
  <r>
    <n v="972"/>
    <n v="651"/>
    <n v="1066"/>
    <n v="1"/>
    <n v="1123.68"/>
    <n v="0.05"/>
    <n v="7"/>
    <n v="872.66"/>
    <n v="1067.4960000000001"/>
    <n v="872.66"/>
    <n v="194.83600000000013"/>
    <n v="0.18251684315444752"/>
    <s v="No"/>
    <m/>
  </r>
  <r>
    <n v="973"/>
    <n v="652"/>
    <n v="1056"/>
    <n v="1"/>
    <n v="1134.4000000000001"/>
    <n v="0.1"/>
    <n v="6"/>
    <n v="798.2"/>
    <n v="1020.9600000000002"/>
    <n v="798.2"/>
    <n v="222.7600000000001"/>
    <n v="0.21818680457608533"/>
    <s v="No"/>
    <m/>
  </r>
  <r>
    <n v="974"/>
    <n v="652"/>
    <n v="1050"/>
    <n v="1"/>
    <n v="4400.7700000000004"/>
    <n v="0.25"/>
    <n v="5"/>
    <n v="2432.0300000000002"/>
    <n v="3300.5775000000003"/>
    <n v="2432.0300000000002"/>
    <n v="868.54750000000013"/>
    <n v="0.26315016084306458"/>
    <s v="No"/>
    <m/>
  </r>
  <r>
    <n v="975"/>
    <n v="653"/>
    <n v="1023"/>
    <n v="2"/>
    <n v="203.79"/>
    <n v="0.2"/>
    <n v="2"/>
    <n v="145.43"/>
    <n v="326.06400000000002"/>
    <n v="290.86"/>
    <n v="35.204000000000008"/>
    <n v="0.10796653417733944"/>
    <s v="No"/>
    <m/>
  </r>
  <r>
    <n v="976"/>
    <n v="653"/>
    <n v="1012"/>
    <n v="2"/>
    <n v="2425.1999999999998"/>
    <n v="0.05"/>
    <n v="1"/>
    <n v="1795.03"/>
    <n v="4607.8799999999992"/>
    <n v="3590.06"/>
    <n v="1017.8199999999993"/>
    <n v="0.22088682865005152"/>
    <s v="No"/>
    <m/>
  </r>
  <r>
    <n v="977"/>
    <n v="653"/>
    <n v="1061"/>
    <n v="1"/>
    <n v="1128.8399999999999"/>
    <n v="0.1"/>
    <n v="6"/>
    <n v="705.26"/>
    <n v="1015.9559999999999"/>
    <n v="705.26"/>
    <n v="310.69599999999991"/>
    <n v="0.30581639362334584"/>
    <s v="No"/>
    <m/>
  </r>
  <r>
    <n v="978"/>
    <n v="653"/>
    <n v="1019"/>
    <n v="1"/>
    <n v="1255.73"/>
    <n v="0.1"/>
    <n v="2"/>
    <n v="760.11"/>
    <n v="1130.1570000000002"/>
    <n v="760.11"/>
    <n v="370.04700000000014"/>
    <n v="0.32742972878989385"/>
    <s v="Yes"/>
    <m/>
  </r>
  <r>
    <n v="979"/>
    <n v="654"/>
    <n v="1023"/>
    <n v="1"/>
    <n v="203.79"/>
    <n v="0.2"/>
    <n v="2"/>
    <n v="145.43"/>
    <n v="163.03200000000001"/>
    <n v="145.43"/>
    <n v="17.602000000000004"/>
    <n v="0.10796653417733944"/>
    <s v="No"/>
    <m/>
  </r>
  <r>
    <n v="980"/>
    <n v="655"/>
    <n v="1067"/>
    <n v="1"/>
    <n v="4128.99"/>
    <n v="0"/>
    <n v="7"/>
    <n v="2213.3200000000002"/>
    <n v="4128.99"/>
    <n v="2213.3200000000002"/>
    <n v="1915.6699999999996"/>
    <n v="0.4639560764254696"/>
    <s v="No"/>
    <m/>
  </r>
  <r>
    <n v="981"/>
    <n v="656"/>
    <n v="1061"/>
    <n v="1"/>
    <n v="1128.8399999999999"/>
    <n v="0.15"/>
    <n v="6"/>
    <n v="705.26"/>
    <n v="959.5139999999999"/>
    <n v="705.26"/>
    <n v="254.25399999999991"/>
    <n v="0.26498206383648382"/>
    <s v="No"/>
    <m/>
  </r>
  <r>
    <n v="982"/>
    <n v="657"/>
    <n v="1050"/>
    <n v="1"/>
    <n v="4400.7700000000004"/>
    <n v="0.05"/>
    <n v="5"/>
    <n v="2432.0300000000002"/>
    <n v="4180.7314999999999"/>
    <n v="2432.0300000000002"/>
    <n v="1748.7014999999997"/>
    <n v="0.41827644277084042"/>
    <s v="No"/>
    <m/>
  </r>
  <r>
    <n v="983"/>
    <n v="658"/>
    <n v="1006"/>
    <n v="1"/>
    <n v="2046.37"/>
    <n v="0.15"/>
    <n v="1"/>
    <n v="1296.42"/>
    <n v="1739.4144999999999"/>
    <n v="1296.42"/>
    <n v="442.99449999999979"/>
    <n v="0.25468023866651673"/>
    <s v="No"/>
    <m/>
  </r>
  <r>
    <n v="984"/>
    <n v="658"/>
    <n v="1056"/>
    <n v="2"/>
    <n v="1134.4000000000001"/>
    <n v="0"/>
    <n v="6"/>
    <n v="798.2"/>
    <n v="2268.8000000000002"/>
    <n v="1596.4"/>
    <n v="672.40000000000009"/>
    <n v="0.29636812411847674"/>
    <s v="No"/>
    <m/>
  </r>
  <r>
    <n v="985"/>
    <n v="659"/>
    <n v="1073"/>
    <n v="1"/>
    <n v="1588.01"/>
    <n v="0.15"/>
    <n v="7"/>
    <n v="1144.3699999999999"/>
    <n v="1349.8084999999999"/>
    <n v="1144.3699999999999"/>
    <n v="205.43849999999998"/>
    <n v="0.15219825627116734"/>
    <s v="No"/>
    <m/>
  </r>
  <r>
    <n v="986"/>
    <n v="660"/>
    <n v="1039"/>
    <n v="1"/>
    <n v="1284.94"/>
    <n v="0"/>
    <n v="4"/>
    <n v="829.93"/>
    <n v="1284.94"/>
    <n v="829.93"/>
    <n v="455.0100000000001"/>
    <n v="0.35410991952931659"/>
    <s v="No"/>
    <m/>
  </r>
  <r>
    <n v="987"/>
    <n v="660"/>
    <n v="1085"/>
    <n v="1"/>
    <n v="234.72"/>
    <n v="0.2"/>
    <n v="8"/>
    <n v="175.69"/>
    <n v="187.77600000000001"/>
    <n v="175.69"/>
    <n v="12.086000000000013"/>
    <n v="6.4363922972051874E-2"/>
    <s v="No"/>
    <m/>
  </r>
  <r>
    <n v="988"/>
    <n v="660"/>
    <n v="1080"/>
    <n v="1"/>
    <n v="256.7"/>
    <n v="0"/>
    <n v="8"/>
    <n v="184.26"/>
    <n v="256.7"/>
    <n v="184.26"/>
    <n v="72.44"/>
    <n v="0.28219711725749902"/>
    <s v="No"/>
    <m/>
  </r>
  <r>
    <n v="989"/>
    <n v="661"/>
    <n v="1036"/>
    <n v="3"/>
    <n v="471.33"/>
    <n v="0"/>
    <n v="4"/>
    <n v="253.01"/>
    <n v="1413.99"/>
    <n v="759.03"/>
    <n v="654.96"/>
    <n v="0.46319988118727856"/>
    <s v="No"/>
    <m/>
  </r>
  <r>
    <n v="990"/>
    <n v="662"/>
    <n v="1067"/>
    <n v="1"/>
    <n v="4128.99"/>
    <n v="0.1"/>
    <n v="7"/>
    <n v="2213.3200000000002"/>
    <n v="3716.0909999999999"/>
    <n v="2213.3200000000002"/>
    <n v="1502.7709999999997"/>
    <n v="0.40439564047274401"/>
    <s v="No"/>
    <m/>
  </r>
  <r>
    <n v="991"/>
    <n v="663"/>
    <n v="1009"/>
    <n v="1"/>
    <n v="2129.15"/>
    <n v="0.05"/>
    <n v="1"/>
    <n v="1303.81"/>
    <n v="2022.6924999999999"/>
    <n v="1303.81"/>
    <n v="718.88249999999994"/>
    <n v="0.35540869410451664"/>
    <s v="Yes"/>
    <m/>
  </r>
  <r>
    <n v="992"/>
    <n v="664"/>
    <n v="1043"/>
    <n v="1"/>
    <n v="567.48"/>
    <n v="0"/>
    <n v="4"/>
    <n v="407.51"/>
    <n v="567.48"/>
    <n v="407.51"/>
    <n v="159.97000000000003"/>
    <n v="0.28189539719461482"/>
    <s v="No"/>
    <m/>
  </r>
  <r>
    <n v="993"/>
    <n v="664"/>
    <n v="1080"/>
    <n v="1"/>
    <n v="256.7"/>
    <n v="0.3"/>
    <n v="8"/>
    <n v="184.26"/>
    <n v="179.68999999999997"/>
    <n v="184.26"/>
    <n v="-4.5700000000000216"/>
    <n v="-2.5432689632144373E-2"/>
    <s v="No"/>
    <m/>
  </r>
  <r>
    <n v="994"/>
    <n v="665"/>
    <n v="1067"/>
    <n v="1"/>
    <n v="4128.99"/>
    <n v="0.1"/>
    <n v="7"/>
    <n v="2213.3200000000002"/>
    <n v="3716.0909999999999"/>
    <n v="2213.3200000000002"/>
    <n v="1502.7709999999997"/>
    <n v="0.40439564047274401"/>
    <s v="No"/>
    <m/>
  </r>
  <r>
    <n v="995"/>
    <n v="666"/>
    <n v="1080"/>
    <n v="2"/>
    <n v="256.7"/>
    <n v="0.1"/>
    <n v="8"/>
    <n v="184.26"/>
    <n v="462.06"/>
    <n v="368.52"/>
    <n v="93.54000000000002"/>
    <n v="0.20244124139722119"/>
    <s v="No"/>
    <m/>
  </r>
  <r>
    <n v="996"/>
    <n v="666"/>
    <n v="1046"/>
    <n v="1"/>
    <n v="675.87"/>
    <n v="0.1"/>
    <n v="5"/>
    <n v="407.68"/>
    <n v="608.28300000000002"/>
    <n v="407.68"/>
    <n v="200.60300000000001"/>
    <n v="0.32978564253809495"/>
    <s v="No"/>
    <m/>
  </r>
  <r>
    <n v="997"/>
    <n v="667"/>
    <n v="1061"/>
    <n v="1"/>
    <n v="1128.8399999999999"/>
    <n v="0.1"/>
    <n v="6"/>
    <n v="705.26"/>
    <n v="1015.9559999999999"/>
    <n v="705.26"/>
    <n v="310.69599999999991"/>
    <n v="0.30581639362334584"/>
    <s v="No"/>
    <m/>
  </r>
  <r>
    <n v="998"/>
    <n v="667"/>
    <n v="1085"/>
    <n v="1"/>
    <n v="234.72"/>
    <n v="0.3"/>
    <n v="8"/>
    <n v="175.69"/>
    <n v="164.304"/>
    <n v="175.69"/>
    <n v="-11.385999999999996"/>
    <n v="-6.929837374622648E-2"/>
    <s v="No"/>
    <m/>
  </r>
  <r>
    <n v="999"/>
    <n v="668"/>
    <n v="1043"/>
    <n v="3"/>
    <n v="567.48"/>
    <n v="0"/>
    <n v="4"/>
    <n v="407.51"/>
    <n v="1702.44"/>
    <n v="1222.53"/>
    <n v="479.91000000000008"/>
    <n v="0.28189539719461482"/>
    <s v="No"/>
    <m/>
  </r>
  <r>
    <n v="1000"/>
    <n v="669"/>
    <n v="1061"/>
    <n v="1"/>
    <n v="1128.8399999999999"/>
    <n v="0.1"/>
    <n v="6"/>
    <n v="705.26"/>
    <n v="1015.9559999999999"/>
    <n v="705.26"/>
    <n v="310.69599999999991"/>
    <n v="0.30581639362334584"/>
    <s v="No"/>
    <m/>
  </r>
  <r>
    <n v="1001"/>
    <n v="669"/>
    <n v="1085"/>
    <n v="1"/>
    <n v="234.72"/>
    <n v="0.1"/>
    <n v="8"/>
    <n v="175.69"/>
    <n v="211.24799999999999"/>
    <n v="175.69"/>
    <n v="35.557999999999993"/>
    <n v="0.16832348708626824"/>
    <s v="No"/>
    <m/>
  </r>
  <r>
    <n v="1002"/>
    <n v="670"/>
    <n v="1001"/>
    <n v="2"/>
    <n v="3826.19"/>
    <n v="0.1"/>
    <n v="1"/>
    <n v="3021.65"/>
    <n v="6887.1419999999998"/>
    <n v="6043.3"/>
    <n v="843.84199999999964"/>
    <n v="0.12252426333013021"/>
    <s v="No"/>
    <m/>
  </r>
  <r>
    <n v="1003"/>
    <n v="671"/>
    <n v="1084"/>
    <n v="2"/>
    <n v="317.63"/>
    <n v="0.1"/>
    <n v="8"/>
    <n v="188.52"/>
    <n v="571.73400000000004"/>
    <n v="377.04"/>
    <n v="194.69400000000002"/>
    <n v="0.34053248538656089"/>
    <s v="No"/>
    <m/>
  </r>
  <r>
    <n v="1004"/>
    <n v="671"/>
    <n v="1006"/>
    <n v="1"/>
    <n v="2046.37"/>
    <n v="0"/>
    <n v="1"/>
    <n v="1296.42"/>
    <n v="2046.37"/>
    <n v="1296.42"/>
    <n v="749.94999999999982"/>
    <n v="0.3664782028665392"/>
    <s v="No"/>
    <m/>
  </r>
  <r>
    <n v="1005"/>
    <n v="672"/>
    <n v="1041"/>
    <n v="1"/>
    <n v="767.68"/>
    <n v="0.3"/>
    <n v="4"/>
    <n v="540.32000000000005"/>
    <n v="537.37599999999998"/>
    <n v="540.32000000000005"/>
    <n v="-2.9440000000000737"/>
    <n v="-5.4784731733461744E-3"/>
    <s v="No"/>
    <m/>
  </r>
  <r>
    <n v="1006"/>
    <n v="673"/>
    <n v="1012"/>
    <n v="1"/>
    <n v="2425.1999999999998"/>
    <n v="0"/>
    <n v="1"/>
    <n v="1795.03"/>
    <n v="2425.1999999999998"/>
    <n v="1795.03"/>
    <n v="630.16999999999985"/>
    <n v="0.25984248721754905"/>
    <s v="No"/>
    <m/>
  </r>
  <r>
    <n v="1007"/>
    <n v="674"/>
    <n v="1050"/>
    <n v="1"/>
    <n v="4400.7700000000004"/>
    <n v="0"/>
    <n v="5"/>
    <n v="2432.0300000000002"/>
    <n v="4400.7700000000004"/>
    <n v="2432.0300000000002"/>
    <n v="1968.7400000000002"/>
    <n v="0.44736262063229842"/>
    <s v="No"/>
    <m/>
  </r>
  <r>
    <n v="1008"/>
    <n v="675"/>
    <n v="1077"/>
    <n v="2"/>
    <n v="470.49"/>
    <n v="0.05"/>
    <n v="8"/>
    <n v="296.57"/>
    <n v="893.93099999999993"/>
    <n v="593.14"/>
    <n v="300.79099999999994"/>
    <n v="0.33648122729830376"/>
    <s v="No"/>
    <m/>
  </r>
  <r>
    <n v="1009"/>
    <n v="675"/>
    <n v="1005"/>
    <n v="1"/>
    <n v="2703.6"/>
    <n v="0"/>
    <n v="1"/>
    <n v="2129.88"/>
    <n v="2703.6"/>
    <n v="2129.88"/>
    <n v="573.7199999999998"/>
    <n v="0.2122059476253883"/>
    <s v="No"/>
    <m/>
  </r>
  <r>
    <n v="1010"/>
    <n v="676"/>
    <n v="1044"/>
    <n v="3"/>
    <n v="1419.88"/>
    <n v="0.2"/>
    <n v="4"/>
    <n v="897.98"/>
    <n v="3407.7120000000004"/>
    <n v="2693.94"/>
    <n v="713.77200000000039"/>
    <n v="0.20945784150773314"/>
    <s v="No"/>
    <m/>
  </r>
  <r>
    <n v="1011"/>
    <n v="677"/>
    <n v="1059"/>
    <n v="1"/>
    <n v="540.76"/>
    <n v="0.2"/>
    <n v="6"/>
    <n v="324.72000000000003"/>
    <n v="432.608"/>
    <n v="324.72000000000003"/>
    <n v="107.88799999999998"/>
    <n v="0.24938974776240841"/>
    <s v="No"/>
    <m/>
  </r>
  <r>
    <n v="1012"/>
    <n v="678"/>
    <n v="1038"/>
    <n v="1"/>
    <n v="930.61"/>
    <n v="0.15"/>
    <n v="4"/>
    <n v="617.46"/>
    <n v="791.01850000000002"/>
    <n v="617.46"/>
    <n v="173.55849999999998"/>
    <n v="0.21941142969475427"/>
    <s v="No"/>
    <m/>
  </r>
  <r>
    <n v="1013"/>
    <n v="678"/>
    <n v="1041"/>
    <n v="1"/>
    <n v="767.68"/>
    <n v="0.1"/>
    <n v="4"/>
    <n v="540.32000000000005"/>
    <n v="690.91199999999992"/>
    <n v="540.32000000000005"/>
    <n v="150.59199999999987"/>
    <n v="0.21796118753184182"/>
    <s v="No"/>
    <m/>
  </r>
  <r>
    <n v="1014"/>
    <n v="678"/>
    <n v="1061"/>
    <n v="1"/>
    <n v="1128.8399999999999"/>
    <n v="0.15"/>
    <n v="6"/>
    <n v="705.26"/>
    <n v="959.5139999999999"/>
    <n v="705.26"/>
    <n v="254.25399999999991"/>
    <n v="0.26498206383648382"/>
    <s v="No"/>
    <m/>
  </r>
  <r>
    <n v="1015"/>
    <n v="679"/>
    <n v="1064"/>
    <n v="1"/>
    <n v="177.92"/>
    <n v="0.2"/>
    <n v="6"/>
    <n v="95.97"/>
    <n v="142.33599999999998"/>
    <n v="95.97"/>
    <n v="46.365999999999985"/>
    <n v="0.32575033723021574"/>
    <s v="Yes"/>
    <m/>
  </r>
  <r>
    <n v="1016"/>
    <n v="680"/>
    <n v="1028"/>
    <n v="1"/>
    <n v="2753.45"/>
    <n v="0"/>
    <n v="3"/>
    <n v="1672.88"/>
    <n v="2753.45"/>
    <n v="1672.88"/>
    <n v="1080.5699999999997"/>
    <n v="0.39244220886524173"/>
    <s v="No"/>
    <m/>
  </r>
  <r>
    <n v="1017"/>
    <n v="680"/>
    <n v="1066"/>
    <n v="1"/>
    <n v="1123.68"/>
    <n v="0.2"/>
    <n v="7"/>
    <n v="872.66"/>
    <n v="898.94400000000007"/>
    <n v="872.66"/>
    <n v="26.284000000000106"/>
    <n v="2.9238751245906424E-2"/>
    <s v="No"/>
    <m/>
  </r>
  <r>
    <n v="1018"/>
    <n v="680"/>
    <n v="1061"/>
    <n v="1"/>
    <n v="1128.8399999999999"/>
    <n v="0"/>
    <n v="6"/>
    <n v="705.26"/>
    <n v="1128.8399999999999"/>
    <n v="705.26"/>
    <n v="423.57999999999993"/>
    <n v="0.37523475426101127"/>
    <s v="No"/>
    <m/>
  </r>
  <r>
    <n v="1019"/>
    <n v="681"/>
    <n v="1085"/>
    <n v="1"/>
    <n v="234.72"/>
    <n v="0"/>
    <n v="8"/>
    <n v="175.69"/>
    <n v="234.72"/>
    <n v="175.69"/>
    <n v="59.03"/>
    <n v="0.25149113837764148"/>
    <s v="No"/>
    <m/>
  </r>
  <r>
    <n v="1020"/>
    <n v="681"/>
    <n v="1067"/>
    <n v="1"/>
    <n v="4128.99"/>
    <n v="0.1"/>
    <n v="7"/>
    <n v="2213.3200000000002"/>
    <n v="3716.0909999999999"/>
    <n v="2213.3200000000002"/>
    <n v="1502.7709999999997"/>
    <n v="0.40439564047274401"/>
    <s v="No"/>
    <m/>
  </r>
  <r>
    <n v="1021"/>
    <n v="682"/>
    <n v="1085"/>
    <n v="1"/>
    <n v="234.72"/>
    <n v="0"/>
    <n v="8"/>
    <n v="175.69"/>
    <n v="234.72"/>
    <n v="175.69"/>
    <n v="59.03"/>
    <n v="0.25149113837764148"/>
    <s v="No"/>
    <m/>
  </r>
  <r>
    <n v="1022"/>
    <n v="682"/>
    <n v="1006"/>
    <n v="1"/>
    <n v="2046.37"/>
    <n v="0.3"/>
    <n v="1"/>
    <n v="1296.42"/>
    <n v="1432.4589999999998"/>
    <n v="1296.42"/>
    <n v="136.03899999999976"/>
    <n v="9.4968861237913108E-2"/>
    <s v="No"/>
    <m/>
  </r>
  <r>
    <n v="1023"/>
    <n v="683"/>
    <n v="1001"/>
    <n v="1"/>
    <n v="3826.19"/>
    <n v="0.05"/>
    <n v="1"/>
    <n v="3021.65"/>
    <n v="3634.8804999999998"/>
    <n v="3021.65"/>
    <n v="613.23049999999967"/>
    <n v="0.16870719683907071"/>
    <s v="No"/>
    <m/>
  </r>
  <r>
    <n v="1024"/>
    <n v="684"/>
    <n v="1001"/>
    <n v="1"/>
    <n v="3826.19"/>
    <n v="0.1"/>
    <n v="1"/>
    <n v="3021.65"/>
    <n v="3443.5709999999999"/>
    <n v="3021.65"/>
    <n v="421.92099999999982"/>
    <n v="0.12252426333013021"/>
    <s v="No"/>
    <m/>
  </r>
  <r>
    <n v="1025"/>
    <n v="685"/>
    <n v="1038"/>
    <n v="2"/>
    <n v="930.61"/>
    <n v="0.1"/>
    <n v="4"/>
    <n v="617.46"/>
    <n v="1675.098"/>
    <n v="1234.92"/>
    <n v="440.17799999999988"/>
    <n v="0.26277746137837898"/>
    <s v="No"/>
    <m/>
  </r>
  <r>
    <n v="1026"/>
    <n v="685"/>
    <n v="1016"/>
    <n v="1"/>
    <n v="1279.19"/>
    <n v="0.2"/>
    <n v="2"/>
    <n v="741.85"/>
    <n v="1023.3520000000001"/>
    <n v="741.85"/>
    <n v="281.50200000000007"/>
    <n v="0.27507836990595613"/>
    <s v="No"/>
    <m/>
  </r>
  <r>
    <n v="1027"/>
    <n v="686"/>
    <n v="1067"/>
    <n v="1"/>
    <n v="4128.99"/>
    <n v="0.1"/>
    <n v="7"/>
    <n v="2213.3200000000002"/>
    <n v="3716.0909999999999"/>
    <n v="2213.3200000000002"/>
    <n v="1502.7709999999997"/>
    <n v="0.40439564047274401"/>
    <s v="No"/>
    <m/>
  </r>
  <r>
    <n v="1028"/>
    <n v="686"/>
    <n v="1038"/>
    <n v="2"/>
    <n v="930.61"/>
    <n v="0.3"/>
    <n v="4"/>
    <n v="617.46"/>
    <n v="1302.854"/>
    <n v="1234.92"/>
    <n v="67.933999999999969"/>
    <n v="5.2142450343630187E-2"/>
    <s v="Yes"/>
    <m/>
  </r>
  <r>
    <n v="1029"/>
    <n v="686"/>
    <n v="1049"/>
    <n v="1"/>
    <n v="3970.29"/>
    <n v="0"/>
    <n v="5"/>
    <n v="2490.89"/>
    <n v="3970.29"/>
    <n v="2490.89"/>
    <n v="1479.4"/>
    <n v="0.37261761735288862"/>
    <s v="No"/>
    <m/>
  </r>
  <r>
    <n v="1030"/>
    <n v="686"/>
    <n v="1056"/>
    <n v="2"/>
    <n v="1134.4000000000001"/>
    <n v="0.25"/>
    <n v="6"/>
    <n v="798.2"/>
    <n v="1701.6000000000001"/>
    <n v="1596.4"/>
    <n v="105.20000000000005"/>
    <n v="6.1824165491302326E-2"/>
    <s v="No"/>
    <m/>
  </r>
  <r>
    <n v="1031"/>
    <n v="687"/>
    <n v="1069"/>
    <n v="2"/>
    <n v="545.38"/>
    <n v="0.05"/>
    <n v="7"/>
    <n v="312.64999999999998"/>
    <n v="1036.222"/>
    <n v="625.29999999999995"/>
    <n v="410.92200000000003"/>
    <n v="0.39655788045418844"/>
    <s v="No"/>
    <m/>
  </r>
  <r>
    <n v="1032"/>
    <n v="688"/>
    <n v="1084"/>
    <n v="1"/>
    <n v="317.63"/>
    <n v="0.15"/>
    <n v="8"/>
    <n v="188.52"/>
    <n v="269.9855"/>
    <n v="188.52"/>
    <n v="81.465499999999992"/>
    <n v="0.30174027864459385"/>
    <s v="No"/>
    <m/>
  </r>
  <r>
    <n v="1033"/>
    <n v="689"/>
    <n v="1064"/>
    <n v="1"/>
    <n v="177.92"/>
    <n v="0"/>
    <n v="6"/>
    <n v="95.97"/>
    <n v="177.92"/>
    <n v="95.97"/>
    <n v="81.949999999999989"/>
    <n v="0.46060026978417262"/>
    <s v="No"/>
    <m/>
  </r>
  <r>
    <n v="1034"/>
    <n v="690"/>
    <n v="1053"/>
    <n v="1"/>
    <n v="1295.03"/>
    <n v="0.05"/>
    <n v="5"/>
    <n v="777.04"/>
    <n v="1230.2784999999999"/>
    <n v="777.04"/>
    <n v="453.23849999999993"/>
    <n v="0.3684031705016384"/>
    <s v="No"/>
    <m/>
  </r>
  <r>
    <n v="1035"/>
    <n v="691"/>
    <n v="1016"/>
    <n v="1"/>
    <n v="1279.19"/>
    <n v="0.15"/>
    <n v="2"/>
    <n v="741.85"/>
    <n v="1087.3115"/>
    <n v="741.85"/>
    <n v="345.4615"/>
    <n v="0.31772081873501751"/>
    <s v="No"/>
    <m/>
  </r>
  <r>
    <n v="1036"/>
    <n v="692"/>
    <n v="1038"/>
    <n v="1"/>
    <n v="930.61"/>
    <n v="0"/>
    <n v="4"/>
    <n v="617.46"/>
    <n v="930.61"/>
    <n v="617.46"/>
    <n v="313.14999999999998"/>
    <n v="0.33649971524054112"/>
    <s v="No"/>
    <m/>
  </r>
  <r>
    <n v="1037"/>
    <n v="692"/>
    <n v="1044"/>
    <n v="3"/>
    <n v="1419.88"/>
    <n v="0"/>
    <n v="4"/>
    <n v="897.98"/>
    <n v="4259.6400000000003"/>
    <n v="2693.94"/>
    <n v="1565.7000000000003"/>
    <n v="0.36756627320618646"/>
    <s v="No"/>
    <m/>
  </r>
  <r>
    <n v="1038"/>
    <n v="693"/>
    <n v="1043"/>
    <n v="1"/>
    <n v="567.48"/>
    <n v="0.2"/>
    <n v="4"/>
    <n v="407.51"/>
    <n v="453.98400000000004"/>
    <n v="407.51"/>
    <n v="46.474000000000046"/>
    <n v="0.10236924649326858"/>
    <s v="No"/>
    <m/>
  </r>
  <r>
    <n v="1039"/>
    <n v="694"/>
    <n v="1056"/>
    <n v="1"/>
    <n v="1134.4000000000001"/>
    <n v="0.25"/>
    <n v="6"/>
    <n v="798.2"/>
    <n v="850.80000000000007"/>
    <n v="798.2"/>
    <n v="52.600000000000023"/>
    <n v="6.1824165491302326E-2"/>
    <s v="No"/>
    <m/>
  </r>
  <r>
    <n v="1040"/>
    <n v="694"/>
    <n v="1061"/>
    <n v="1"/>
    <n v="1128.8399999999999"/>
    <n v="0.25"/>
    <n v="6"/>
    <n v="705.26"/>
    <n v="846.62999999999988"/>
    <n v="705.26"/>
    <n v="141.36999999999989"/>
    <n v="0.16697967234801497"/>
    <s v="No"/>
    <m/>
  </r>
  <r>
    <n v="1041"/>
    <n v="695"/>
    <n v="1057"/>
    <n v="2"/>
    <n v="670.06"/>
    <n v="0.1"/>
    <n v="6"/>
    <n v="490.48"/>
    <n v="1206.1079999999999"/>
    <n v="980.96"/>
    <n v="225.14799999999991"/>
    <n v="0.18667316691374231"/>
    <s v="No"/>
    <m/>
  </r>
  <r>
    <n v="1042"/>
    <n v="696"/>
    <n v="1005"/>
    <n v="1"/>
    <n v="2703.6"/>
    <n v="0"/>
    <n v="1"/>
    <n v="2129.88"/>
    <n v="2703.6"/>
    <n v="2129.88"/>
    <n v="573.7199999999998"/>
    <n v="0.2122059476253883"/>
    <s v="Yes"/>
    <m/>
  </r>
  <r>
    <n v="1043"/>
    <n v="696"/>
    <n v="1042"/>
    <n v="2"/>
    <n v="1025.6300000000001"/>
    <n v="0.15"/>
    <n v="4"/>
    <n v="559.36"/>
    <n v="1743.5710000000001"/>
    <n v="1118.72"/>
    <n v="624.85100000000011"/>
    <n v="0.35837427899408747"/>
    <s v="No"/>
    <m/>
  </r>
  <r>
    <n v="1044"/>
    <n v="696"/>
    <n v="1049"/>
    <n v="1"/>
    <n v="3970.29"/>
    <n v="0"/>
    <n v="5"/>
    <n v="2490.89"/>
    <n v="3970.29"/>
    <n v="2490.89"/>
    <n v="1479.4"/>
    <n v="0.37261761735288862"/>
    <s v="Yes"/>
    <m/>
  </r>
  <r>
    <n v="1045"/>
    <n v="697"/>
    <n v="1061"/>
    <n v="1"/>
    <n v="1128.8399999999999"/>
    <n v="0"/>
    <n v="6"/>
    <n v="705.26"/>
    <n v="1128.8399999999999"/>
    <n v="705.26"/>
    <n v="423.57999999999993"/>
    <n v="0.37523475426101127"/>
    <s v="No"/>
    <m/>
  </r>
  <r>
    <n v="1046"/>
    <n v="698"/>
    <n v="1067"/>
    <n v="2"/>
    <n v="4128.99"/>
    <n v="0.1"/>
    <n v="7"/>
    <n v="2213.3200000000002"/>
    <n v="7432.1819999999998"/>
    <n v="4426.6400000000003"/>
    <n v="3005.5419999999995"/>
    <n v="0.40439564047274401"/>
    <s v="No"/>
    <m/>
  </r>
  <r>
    <n v="1047"/>
    <n v="699"/>
    <n v="1085"/>
    <n v="1"/>
    <n v="234.72"/>
    <n v="0.3"/>
    <n v="8"/>
    <n v="175.69"/>
    <n v="164.304"/>
    <n v="175.69"/>
    <n v="-11.385999999999996"/>
    <n v="-6.929837374622648E-2"/>
    <s v="No"/>
    <m/>
  </r>
  <r>
    <n v="1048"/>
    <n v="700"/>
    <n v="1067"/>
    <n v="1"/>
    <n v="4128.99"/>
    <n v="0"/>
    <n v="7"/>
    <n v="2213.3200000000002"/>
    <n v="4128.99"/>
    <n v="2213.3200000000002"/>
    <n v="1915.6699999999996"/>
    <n v="0.4639560764254696"/>
    <s v="No"/>
    <m/>
  </r>
  <r>
    <n v="1049"/>
    <n v="701"/>
    <n v="1049"/>
    <n v="1"/>
    <n v="3970.29"/>
    <n v="0.05"/>
    <n v="5"/>
    <n v="2490.89"/>
    <n v="3771.7754999999997"/>
    <n v="2490.89"/>
    <n v="1280.8854999999999"/>
    <n v="0.339597491950409"/>
    <s v="No"/>
    <m/>
  </r>
  <r>
    <n v="1050"/>
    <n v="701"/>
    <n v="1006"/>
    <n v="1"/>
    <n v="2046.37"/>
    <n v="0"/>
    <n v="1"/>
    <n v="1296.42"/>
    <n v="2046.37"/>
    <n v="1296.42"/>
    <n v="749.94999999999982"/>
    <n v="0.3664782028665392"/>
    <s v="No"/>
    <m/>
  </r>
  <r>
    <n v="1051"/>
    <n v="702"/>
    <n v="1001"/>
    <n v="1"/>
    <n v="3826.19"/>
    <n v="0.15"/>
    <n v="1"/>
    <n v="3021.65"/>
    <n v="3252.2615000000001"/>
    <n v="3021.65"/>
    <n v="230.61149999999998"/>
    <n v="7.0908043526020273E-2"/>
    <s v="No"/>
    <m/>
  </r>
  <r>
    <n v="1052"/>
    <n v="702"/>
    <n v="1079"/>
    <n v="1"/>
    <n v="395.97"/>
    <n v="0.2"/>
    <n v="8"/>
    <n v="242.57"/>
    <n v="316.77600000000007"/>
    <n v="242.57"/>
    <n v="74.206000000000074"/>
    <n v="0.2342538576154761"/>
    <s v="No"/>
    <m/>
  </r>
  <r>
    <n v="1053"/>
    <n v="703"/>
    <n v="1064"/>
    <n v="1"/>
    <n v="177.92"/>
    <n v="0.2"/>
    <n v="6"/>
    <n v="95.97"/>
    <n v="142.33599999999998"/>
    <n v="95.97"/>
    <n v="46.365999999999985"/>
    <n v="0.32575033723021574"/>
    <s v="No"/>
    <m/>
  </r>
  <r>
    <n v="1054"/>
    <n v="704"/>
    <n v="1017"/>
    <n v="1"/>
    <n v="978.37"/>
    <n v="0"/>
    <n v="2"/>
    <n v="519.71"/>
    <n v="978.37"/>
    <n v="519.71"/>
    <n v="458.65999999999997"/>
    <n v="0.46880014718358082"/>
    <s v="No"/>
    <m/>
  </r>
  <r>
    <n v="1055"/>
    <n v="704"/>
    <n v="1007"/>
    <n v="1"/>
    <n v="701.76"/>
    <n v="0.05"/>
    <n v="1"/>
    <n v="508.8"/>
    <n v="666.67199999999991"/>
    <n v="508.8"/>
    <n v="157.8719999999999"/>
    <n v="0.23680610555115547"/>
    <s v="No"/>
    <m/>
  </r>
  <r>
    <n v="1056"/>
    <n v="704"/>
    <n v="1061"/>
    <n v="1"/>
    <n v="1128.8399999999999"/>
    <n v="0"/>
    <n v="6"/>
    <n v="705.26"/>
    <n v="1128.8399999999999"/>
    <n v="705.26"/>
    <n v="423.57999999999993"/>
    <n v="0.37523475426101127"/>
    <s v="No"/>
    <m/>
  </r>
  <r>
    <n v="1057"/>
    <n v="705"/>
    <n v="1038"/>
    <n v="2"/>
    <n v="930.61"/>
    <n v="0.15"/>
    <n v="4"/>
    <n v="617.46"/>
    <n v="1582.037"/>
    <n v="1234.92"/>
    <n v="347.11699999999996"/>
    <n v="0.21941142969475427"/>
    <s v="No"/>
    <m/>
  </r>
  <r>
    <n v="1058"/>
    <n v="706"/>
    <n v="1028"/>
    <n v="1"/>
    <n v="2753.45"/>
    <n v="0.2"/>
    <n v="3"/>
    <n v="1672.88"/>
    <n v="2202.7599999999998"/>
    <n v="1672.88"/>
    <n v="529.87999999999965"/>
    <n v="0.2405527610815521"/>
    <s v="Yes"/>
    <m/>
  </r>
  <r>
    <n v="1059"/>
    <n v="706"/>
    <n v="1085"/>
    <n v="1"/>
    <n v="234.72"/>
    <n v="0.3"/>
    <n v="8"/>
    <n v="175.69"/>
    <n v="164.304"/>
    <n v="175.69"/>
    <n v="-11.385999999999996"/>
    <n v="-6.929837374622648E-2"/>
    <s v="No"/>
    <m/>
  </r>
  <r>
    <n v="1060"/>
    <n v="706"/>
    <n v="1061"/>
    <n v="3"/>
    <n v="1128.8399999999999"/>
    <n v="0.05"/>
    <n v="6"/>
    <n v="705.26"/>
    <n v="3217.1939999999995"/>
    <n v="2115.7799999999997"/>
    <n v="1101.4139999999998"/>
    <n v="0.34235237290632764"/>
    <s v="No"/>
    <m/>
  </r>
  <r>
    <n v="1061"/>
    <n v="707"/>
    <n v="1085"/>
    <n v="2"/>
    <n v="234.72"/>
    <n v="0.25"/>
    <n v="8"/>
    <n v="175.69"/>
    <n v="352.08"/>
    <n v="351.38"/>
    <n v="0.69999999999998863"/>
    <n v="1.9881845035218948E-3"/>
    <s v="No"/>
    <m/>
  </r>
  <r>
    <n v="1062"/>
    <n v="708"/>
    <n v="1001"/>
    <n v="1"/>
    <n v="3826.19"/>
    <n v="0"/>
    <n v="1"/>
    <n v="3021.65"/>
    <n v="3826.19"/>
    <n v="3021.65"/>
    <n v="804.54"/>
    <n v="0.21027183699711721"/>
    <s v="No"/>
    <m/>
  </r>
  <r>
    <n v="1063"/>
    <n v="709"/>
    <n v="1001"/>
    <n v="1"/>
    <n v="3826.19"/>
    <n v="0.1"/>
    <n v="1"/>
    <n v="3021.65"/>
    <n v="3443.5709999999999"/>
    <n v="3021.65"/>
    <n v="421.92099999999982"/>
    <n v="0.12252426333013021"/>
    <s v="No"/>
    <m/>
  </r>
  <r>
    <n v="1064"/>
    <n v="710"/>
    <n v="1001"/>
    <n v="2"/>
    <n v="3826.19"/>
    <n v="0.1"/>
    <n v="1"/>
    <n v="3021.65"/>
    <n v="6887.1419999999998"/>
    <n v="6043.3"/>
    <n v="843.84199999999964"/>
    <n v="0.12252426333013021"/>
    <s v="No"/>
    <m/>
  </r>
  <r>
    <n v="1065"/>
    <n v="711"/>
    <n v="1006"/>
    <n v="1"/>
    <n v="2046.37"/>
    <n v="0.1"/>
    <n v="1"/>
    <n v="1296.42"/>
    <n v="1841.7329999999999"/>
    <n v="1296.42"/>
    <n v="545.31299999999987"/>
    <n v="0.29608689207393246"/>
    <s v="No"/>
    <m/>
  </r>
  <r>
    <n v="1066"/>
    <n v="711"/>
    <n v="1067"/>
    <n v="2"/>
    <n v="4128.99"/>
    <n v="0.3"/>
    <n v="7"/>
    <n v="2213.3200000000002"/>
    <n v="5780.5859999999993"/>
    <n v="4426.6400000000003"/>
    <n v="1353.945999999999"/>
    <n v="0.23422296632209938"/>
    <s v="No"/>
    <m/>
  </r>
  <r>
    <n v="1067"/>
    <n v="711"/>
    <n v="1046"/>
    <n v="1"/>
    <n v="675.87"/>
    <n v="0.1"/>
    <n v="5"/>
    <n v="407.68"/>
    <n v="608.28300000000002"/>
    <n v="407.68"/>
    <n v="200.60300000000001"/>
    <n v="0.32978564253809495"/>
    <s v="No"/>
    <m/>
  </r>
  <r>
    <n v="1068"/>
    <n v="712"/>
    <n v="1023"/>
    <n v="1"/>
    <n v="203.79"/>
    <n v="0.1"/>
    <n v="2"/>
    <n v="145.43"/>
    <n v="183.411"/>
    <n v="145.43"/>
    <n v="37.980999999999995"/>
    <n v="0.20708136371319055"/>
    <s v="No"/>
    <m/>
  </r>
  <r>
    <n v="1069"/>
    <n v="712"/>
    <n v="1055"/>
    <n v="1"/>
    <n v="2274.36"/>
    <n v="0.1"/>
    <n v="5"/>
    <n v="1216.25"/>
    <n v="2046.9240000000002"/>
    <n v="1216.25"/>
    <n v="830.67400000000021"/>
    <n v="0.40581575085347582"/>
    <s v="No"/>
    <m/>
  </r>
  <r>
    <n v="1070"/>
    <n v="713"/>
    <n v="1065"/>
    <n v="1"/>
    <n v="1433.45"/>
    <n v="0.1"/>
    <n v="6"/>
    <n v="800.55"/>
    <n v="1290.105"/>
    <n v="800.55"/>
    <n v="489.55500000000006"/>
    <n v="0.37946911297917618"/>
    <s v="No"/>
    <m/>
  </r>
  <r>
    <n v="1071"/>
    <n v="713"/>
    <n v="1001"/>
    <n v="1"/>
    <n v="3826.19"/>
    <n v="0.05"/>
    <n v="1"/>
    <n v="3021.65"/>
    <n v="3634.8804999999998"/>
    <n v="3021.65"/>
    <n v="613.23049999999967"/>
    <n v="0.16870719683907071"/>
    <s v="No"/>
    <m/>
  </r>
  <r>
    <n v="1072"/>
    <n v="714"/>
    <n v="1072"/>
    <n v="1"/>
    <n v="1404.39"/>
    <n v="0.2"/>
    <n v="7"/>
    <n v="772.88"/>
    <n v="1123.5120000000002"/>
    <n v="772.88"/>
    <n v="350.63200000000018"/>
    <n v="0.31208567420730721"/>
    <s v="No"/>
    <m/>
  </r>
  <r>
    <n v="1073"/>
    <n v="714"/>
    <n v="1056"/>
    <n v="2"/>
    <n v="1134.4000000000001"/>
    <n v="0.05"/>
    <n v="6"/>
    <n v="798.2"/>
    <n v="2155.36"/>
    <n v="1596.4"/>
    <n v="558.96"/>
    <n v="0.25933486749313339"/>
    <s v="No"/>
    <m/>
  </r>
  <r>
    <n v="1074"/>
    <n v="715"/>
    <n v="1001"/>
    <n v="3"/>
    <n v="3826.19"/>
    <n v="0"/>
    <n v="1"/>
    <n v="3021.65"/>
    <n v="11478.57"/>
    <n v="9064.9500000000007"/>
    <n v="2413.619999999999"/>
    <n v="0.21027183699711716"/>
    <s v="No"/>
    <m/>
  </r>
  <r>
    <n v="1075"/>
    <n v="716"/>
    <n v="1038"/>
    <n v="1"/>
    <n v="930.61"/>
    <n v="0.05"/>
    <n v="4"/>
    <n v="617.46"/>
    <n v="884.07949999999994"/>
    <n v="617.46"/>
    <n v="266.6194999999999"/>
    <n v="0.30157864762162218"/>
    <s v="No"/>
    <m/>
  </r>
  <r>
    <n v="1076"/>
    <n v="716"/>
    <n v="1061"/>
    <n v="1"/>
    <n v="1128.8399999999999"/>
    <n v="0.05"/>
    <n v="6"/>
    <n v="705.26"/>
    <n v="1072.3979999999999"/>
    <n v="705.26"/>
    <n v="367.13799999999992"/>
    <n v="0.34235237290632764"/>
    <s v="No"/>
    <m/>
  </r>
  <r>
    <n v="1077"/>
    <n v="717"/>
    <n v="1003"/>
    <n v="1"/>
    <n v="5778.51"/>
    <n v="0"/>
    <n v="1"/>
    <n v="3419.53"/>
    <n v="5778.51"/>
    <n v="3419.53"/>
    <n v="2358.98"/>
    <n v="0.40823326428439166"/>
    <s v="No"/>
    <m/>
  </r>
  <r>
    <n v="1078"/>
    <n v="717"/>
    <n v="1084"/>
    <n v="1"/>
    <n v="317.63"/>
    <n v="0.1"/>
    <n v="8"/>
    <n v="188.52"/>
    <n v="285.86700000000002"/>
    <n v="188.52"/>
    <n v="97.347000000000008"/>
    <n v="0.34053248538656089"/>
    <s v="No"/>
    <m/>
  </r>
  <r>
    <n v="1079"/>
    <n v="718"/>
    <n v="1067"/>
    <n v="1"/>
    <n v="4128.99"/>
    <n v="0.3"/>
    <n v="7"/>
    <n v="2213.3200000000002"/>
    <n v="2890.2929999999997"/>
    <n v="2213.3200000000002"/>
    <n v="676.9729999999995"/>
    <n v="0.23422296632209938"/>
    <s v="No"/>
    <m/>
  </r>
  <r>
    <n v="1080"/>
    <n v="719"/>
    <n v="1032"/>
    <n v="1"/>
    <n v="2472.7199999999998"/>
    <n v="0.05"/>
    <n v="3"/>
    <n v="1458.83"/>
    <n v="2349.0839999999998"/>
    <n v="1458.83"/>
    <n v="890.25399999999991"/>
    <n v="0.37897921061996931"/>
    <s v="No"/>
    <m/>
  </r>
  <r>
    <n v="1081"/>
    <n v="719"/>
    <n v="1006"/>
    <n v="3"/>
    <n v="2046.37"/>
    <n v="0.1"/>
    <n v="1"/>
    <n v="1296.42"/>
    <n v="5525.1989999999996"/>
    <n v="3889.26"/>
    <n v="1635.9389999999994"/>
    <n v="0.29608689207393246"/>
    <s v="No"/>
    <m/>
  </r>
  <r>
    <n v="1082"/>
    <n v="720"/>
    <n v="1023"/>
    <n v="1"/>
    <n v="203.79"/>
    <n v="0"/>
    <n v="2"/>
    <n v="145.43"/>
    <n v="203.79"/>
    <n v="145.43"/>
    <n v="58.359999999999985"/>
    <n v="0.28637322734187148"/>
    <s v="No"/>
    <m/>
  </r>
  <r>
    <n v="1083"/>
    <n v="720"/>
    <n v="1050"/>
    <n v="2"/>
    <n v="4400.7700000000004"/>
    <n v="0.15"/>
    <n v="5"/>
    <n v="2432.0300000000002"/>
    <n v="7481.3090000000002"/>
    <n v="4864.0600000000004"/>
    <n v="2617.2489999999998"/>
    <n v="0.3498383772144687"/>
    <s v="No"/>
    <m/>
  </r>
  <r>
    <n v="1084"/>
    <n v="721"/>
    <n v="1037"/>
    <n v="1"/>
    <n v="1161.6300000000001"/>
    <n v="0.1"/>
    <n v="4"/>
    <n v="798.62"/>
    <n v="1045.4670000000001"/>
    <n v="798.62"/>
    <n v="246.84700000000009"/>
    <n v="0.2361117089300763"/>
    <s v="No"/>
    <m/>
  </r>
  <r>
    <n v="1085"/>
    <n v="722"/>
    <n v="1067"/>
    <n v="1"/>
    <n v="4128.99"/>
    <n v="0.05"/>
    <n v="7"/>
    <n v="2213.3200000000002"/>
    <n v="3922.5404999999996"/>
    <n v="2213.3200000000002"/>
    <n v="1709.2204999999994"/>
    <n v="0.43574323834259954"/>
    <s v="No"/>
    <m/>
  </r>
  <r>
    <n v="1086"/>
    <n v="723"/>
    <n v="1029"/>
    <n v="1"/>
    <n v="951.92"/>
    <n v="0.25"/>
    <n v="3"/>
    <n v="552.17999999999995"/>
    <n v="713.93999999999994"/>
    <n v="552.17999999999995"/>
    <n v="161.76"/>
    <n v="0.22657366165223969"/>
    <s v="No"/>
    <m/>
  </r>
  <r>
    <n v="1087"/>
    <n v="724"/>
    <n v="1061"/>
    <n v="1"/>
    <n v="1128.8399999999999"/>
    <n v="0.25"/>
    <n v="6"/>
    <n v="705.26"/>
    <n v="846.62999999999988"/>
    <n v="705.26"/>
    <n v="141.36999999999989"/>
    <n v="0.16697967234801497"/>
    <s v="Yes"/>
    <m/>
  </r>
  <r>
    <n v="1088"/>
    <n v="725"/>
    <n v="1060"/>
    <n v="1"/>
    <n v="781.76"/>
    <n v="0.05"/>
    <n v="6"/>
    <n v="579.36"/>
    <n v="742.67199999999991"/>
    <n v="579.36"/>
    <n v="163.3119999999999"/>
    <n v="0.21989788224142007"/>
    <s v="No"/>
    <m/>
  </r>
  <r>
    <n v="1089"/>
    <n v="726"/>
    <n v="1064"/>
    <n v="1"/>
    <n v="177.92"/>
    <n v="0"/>
    <n v="6"/>
    <n v="95.97"/>
    <n v="177.92"/>
    <n v="95.97"/>
    <n v="81.949999999999989"/>
    <n v="0.46060026978417262"/>
    <s v="No"/>
    <m/>
  </r>
  <r>
    <n v="1090"/>
    <n v="727"/>
    <n v="1053"/>
    <n v="1"/>
    <n v="1295.03"/>
    <n v="0.2"/>
    <n v="5"/>
    <n v="777.04"/>
    <n v="1036.0240000000001"/>
    <n v="777.04"/>
    <n v="258.98400000000015"/>
    <n v="0.24997876497069577"/>
    <s v="No"/>
    <m/>
  </r>
  <r>
    <n v="1091"/>
    <n v="727"/>
    <n v="1049"/>
    <n v="1"/>
    <n v="3970.29"/>
    <n v="0"/>
    <n v="5"/>
    <n v="2490.89"/>
    <n v="3970.29"/>
    <n v="2490.89"/>
    <n v="1479.4"/>
    <n v="0.37261761735288862"/>
    <s v="No"/>
    <m/>
  </r>
  <r>
    <n v="1092"/>
    <n v="728"/>
    <n v="1047"/>
    <n v="1"/>
    <n v="3066.17"/>
    <n v="0"/>
    <n v="5"/>
    <n v="2011.39"/>
    <n v="3066.17"/>
    <n v="2011.39"/>
    <n v="1054.78"/>
    <n v="0.34400571396889279"/>
    <s v="No"/>
    <m/>
  </r>
  <r>
    <n v="1093"/>
    <n v="728"/>
    <n v="1039"/>
    <n v="1"/>
    <n v="1284.94"/>
    <n v="0"/>
    <n v="4"/>
    <n v="829.93"/>
    <n v="1284.94"/>
    <n v="829.93"/>
    <n v="455.0100000000001"/>
    <n v="0.35410991952931659"/>
    <s v="No"/>
    <m/>
  </r>
  <r>
    <n v="1094"/>
    <n v="729"/>
    <n v="1026"/>
    <n v="1"/>
    <n v="1413.81"/>
    <n v="0.2"/>
    <n v="3"/>
    <n v="1019.93"/>
    <n v="1131.048"/>
    <n v="1019.93"/>
    <n v="111.11800000000005"/>
    <n v="9.8243399042304169E-2"/>
    <s v="No"/>
    <m/>
  </r>
  <r>
    <n v="1095"/>
    <n v="729"/>
    <n v="1053"/>
    <n v="1"/>
    <n v="1295.03"/>
    <n v="0.05"/>
    <n v="5"/>
    <n v="777.04"/>
    <n v="1230.2784999999999"/>
    <n v="777.04"/>
    <n v="453.23849999999993"/>
    <n v="0.3684031705016384"/>
    <s v="No"/>
    <m/>
  </r>
  <r>
    <n v="1096"/>
    <n v="730"/>
    <n v="1017"/>
    <n v="1"/>
    <n v="978.37"/>
    <n v="0.2"/>
    <n v="2"/>
    <n v="519.71"/>
    <n v="782.69600000000003"/>
    <n v="519.71"/>
    <n v="262.98599999999999"/>
    <n v="0.33600018397947606"/>
    <s v="No"/>
    <m/>
  </r>
  <r>
    <n v="1097"/>
    <n v="731"/>
    <n v="1022"/>
    <n v="1"/>
    <n v="383.8"/>
    <n v="0.1"/>
    <n v="2"/>
    <n v="266.88"/>
    <n v="345.42"/>
    <n v="266.88"/>
    <n v="78.54000000000002"/>
    <n v="0.22737536911585901"/>
    <s v="No"/>
    <m/>
  </r>
  <r>
    <n v="1098"/>
    <n v="732"/>
    <n v="1033"/>
    <n v="1"/>
    <n v="3738.1"/>
    <n v="0"/>
    <n v="3"/>
    <n v="2130.6999999999998"/>
    <n v="3738.1"/>
    <n v="2130.6999999999998"/>
    <n v="1607.4"/>
    <n v="0.43000454776490732"/>
    <s v="No"/>
    <m/>
  </r>
  <r>
    <n v="1099"/>
    <n v="732"/>
    <n v="1059"/>
    <n v="1"/>
    <n v="540.76"/>
    <n v="0.1"/>
    <n v="6"/>
    <n v="324.72000000000003"/>
    <n v="486.68400000000003"/>
    <n v="324.72000000000003"/>
    <n v="161.964"/>
    <n v="0.33279088689991859"/>
    <s v="No"/>
    <m/>
  </r>
  <r>
    <n v="1100"/>
    <n v="733"/>
    <n v="1066"/>
    <n v="1"/>
    <n v="1123.68"/>
    <n v="0.05"/>
    <n v="7"/>
    <n v="872.66"/>
    <n v="1067.4960000000001"/>
    <n v="872.66"/>
    <n v="194.83600000000013"/>
    <n v="0.18251684315444752"/>
    <s v="No"/>
    <m/>
  </r>
  <r>
    <n v="1101"/>
    <n v="733"/>
    <n v="1068"/>
    <n v="1"/>
    <n v="550.08000000000004"/>
    <n v="0"/>
    <n v="7"/>
    <n v="351.29"/>
    <n v="550.08000000000004"/>
    <n v="351.29"/>
    <n v="198.79000000000002"/>
    <n v="0.36138379872018617"/>
    <s v="No"/>
    <m/>
  </r>
  <r>
    <n v="1102"/>
    <n v="733"/>
    <n v="1056"/>
    <n v="1"/>
    <n v="1134.4000000000001"/>
    <n v="0"/>
    <n v="6"/>
    <n v="798.2"/>
    <n v="1134.4000000000001"/>
    <n v="798.2"/>
    <n v="336.20000000000005"/>
    <n v="0.29636812411847674"/>
    <s v="No"/>
    <m/>
  </r>
  <r>
    <n v="1103"/>
    <n v="734"/>
    <n v="1059"/>
    <n v="1"/>
    <n v="540.76"/>
    <n v="0.05"/>
    <n v="6"/>
    <n v="324.72000000000003"/>
    <n v="513.72199999999998"/>
    <n v="324.72000000000003"/>
    <n v="189.00199999999995"/>
    <n v="0.36790715601044915"/>
    <s v="No"/>
    <m/>
  </r>
  <r>
    <n v="1104"/>
    <n v="735"/>
    <n v="1085"/>
    <n v="1"/>
    <n v="234.72"/>
    <n v="0.3"/>
    <n v="8"/>
    <n v="175.69"/>
    <n v="164.304"/>
    <n v="175.69"/>
    <n v="-11.385999999999996"/>
    <n v="-6.929837374622648E-2"/>
    <s v="No"/>
    <m/>
  </r>
  <r>
    <n v="1105"/>
    <n v="736"/>
    <n v="1047"/>
    <n v="2"/>
    <n v="3066.17"/>
    <n v="0.3"/>
    <n v="5"/>
    <n v="2011.39"/>
    <n v="4292.6379999999999"/>
    <n v="4022.78"/>
    <n v="269.85799999999972"/>
    <n v="6.2865305669846772E-2"/>
    <s v="No"/>
    <m/>
  </r>
  <r>
    <n v="1106"/>
    <n v="736"/>
    <n v="1041"/>
    <n v="3"/>
    <n v="767.68"/>
    <n v="0.05"/>
    <n v="4"/>
    <n v="540.32000000000005"/>
    <n v="2187.8879999999999"/>
    <n v="1620.96"/>
    <n v="566.92799999999988"/>
    <n v="0.25912112503016604"/>
    <s v="No"/>
    <m/>
  </r>
  <r>
    <n v="1107"/>
    <n v="737"/>
    <n v="1053"/>
    <n v="2"/>
    <n v="1295.03"/>
    <n v="0"/>
    <n v="5"/>
    <n v="777.04"/>
    <n v="2590.06"/>
    <n v="1554.08"/>
    <n v="1035.98"/>
    <n v="0.39998301197655656"/>
    <s v="No"/>
    <m/>
  </r>
  <r>
    <n v="1108"/>
    <n v="738"/>
    <n v="1065"/>
    <n v="1"/>
    <n v="1433.45"/>
    <n v="0.1"/>
    <n v="6"/>
    <n v="800.55"/>
    <n v="1290.105"/>
    <n v="800.55"/>
    <n v="489.55500000000006"/>
    <n v="0.37946911297917618"/>
    <s v="No"/>
    <m/>
  </r>
  <r>
    <n v="1109"/>
    <n v="738"/>
    <n v="1064"/>
    <n v="1"/>
    <n v="177.92"/>
    <n v="0.25"/>
    <n v="6"/>
    <n v="95.97"/>
    <n v="133.44"/>
    <n v="95.97"/>
    <n v="37.47"/>
    <n v="0.28080035971223022"/>
    <s v="No"/>
    <m/>
  </r>
  <r>
    <n v="1110"/>
    <n v="739"/>
    <n v="1001"/>
    <n v="1"/>
    <n v="3826.19"/>
    <n v="0"/>
    <n v="1"/>
    <n v="3021.65"/>
    <n v="3826.19"/>
    <n v="3021.65"/>
    <n v="804.54"/>
    <n v="0.21027183699711721"/>
    <s v="No"/>
    <m/>
  </r>
  <r>
    <n v="1111"/>
    <n v="740"/>
    <n v="1067"/>
    <n v="2"/>
    <n v="4128.99"/>
    <n v="0.2"/>
    <n v="7"/>
    <n v="2213.3200000000002"/>
    <n v="6606.384"/>
    <n v="4426.6400000000003"/>
    <n v="2179.7439999999997"/>
    <n v="0.32994509553183704"/>
    <s v="No"/>
    <m/>
  </r>
  <r>
    <n v="1112"/>
    <n v="741"/>
    <n v="1067"/>
    <n v="1"/>
    <n v="4128.99"/>
    <n v="0.3"/>
    <n v="7"/>
    <n v="2213.3200000000002"/>
    <n v="2890.2929999999997"/>
    <n v="2213.3200000000002"/>
    <n v="676.9729999999995"/>
    <n v="0.23422296632209938"/>
    <s v="No"/>
    <m/>
  </r>
  <r>
    <n v="1113"/>
    <n v="742"/>
    <n v="1072"/>
    <n v="2"/>
    <n v="1404.39"/>
    <n v="0.1"/>
    <n v="7"/>
    <n v="772.88"/>
    <n v="2527.902"/>
    <n v="1545.76"/>
    <n v="982.14200000000005"/>
    <n v="0.38852059929538407"/>
    <s v="No"/>
    <m/>
  </r>
  <r>
    <n v="1114"/>
    <n v="743"/>
    <n v="1001"/>
    <n v="2"/>
    <n v="3826.19"/>
    <n v="0"/>
    <n v="1"/>
    <n v="3021.65"/>
    <n v="7652.38"/>
    <n v="6043.3"/>
    <n v="1609.08"/>
    <n v="0.21027183699711721"/>
    <s v="No"/>
    <m/>
  </r>
  <r>
    <n v="1115"/>
    <n v="744"/>
    <n v="1049"/>
    <n v="1"/>
    <n v="3970.29"/>
    <n v="0"/>
    <n v="5"/>
    <n v="2490.89"/>
    <n v="3970.29"/>
    <n v="2490.89"/>
    <n v="1479.4"/>
    <n v="0.37261761735288862"/>
    <s v="No"/>
    <m/>
  </r>
  <r>
    <n v="1116"/>
    <n v="744"/>
    <n v="1001"/>
    <n v="1"/>
    <n v="3826.19"/>
    <n v="0.3"/>
    <n v="1"/>
    <n v="3021.65"/>
    <n v="2678.3330000000001"/>
    <n v="3021.65"/>
    <n v="-343.31700000000001"/>
    <n v="-0.12818309000411823"/>
    <s v="No"/>
    <m/>
  </r>
  <r>
    <n v="1117"/>
    <n v="744"/>
    <n v="1043"/>
    <n v="2"/>
    <n v="567.48"/>
    <n v="0.3"/>
    <n v="4"/>
    <n v="407.51"/>
    <n v="794.47199999999998"/>
    <n v="815.02"/>
    <n v="-20.548000000000002"/>
    <n v="-2.5863718293407448E-2"/>
    <s v="No"/>
    <m/>
  </r>
  <r>
    <n v="1118"/>
    <n v="745"/>
    <n v="1080"/>
    <n v="1"/>
    <n v="256.7"/>
    <n v="0.1"/>
    <n v="8"/>
    <n v="184.26"/>
    <n v="231.03"/>
    <n v="184.26"/>
    <n v="46.77000000000001"/>
    <n v="0.20244124139722119"/>
    <s v="No"/>
    <m/>
  </r>
  <r>
    <n v="1119"/>
    <n v="746"/>
    <n v="1030"/>
    <n v="1"/>
    <n v="799.21"/>
    <n v="0.05"/>
    <n v="3"/>
    <n v="534"/>
    <n v="759.24950000000001"/>
    <n v="534"/>
    <n v="225.24950000000001"/>
    <n v="0.2966738865155657"/>
    <s v="No"/>
    <m/>
  </r>
  <r>
    <n v="1120"/>
    <n v="746"/>
    <n v="1005"/>
    <n v="1"/>
    <n v="2703.6"/>
    <n v="0"/>
    <n v="1"/>
    <n v="2129.88"/>
    <n v="2703.6"/>
    <n v="2129.88"/>
    <n v="573.7199999999998"/>
    <n v="0.2122059476253883"/>
    <s v="No"/>
    <m/>
  </r>
  <r>
    <n v="1121"/>
    <n v="746"/>
    <n v="1039"/>
    <n v="1"/>
    <n v="1284.94"/>
    <n v="0.1"/>
    <n v="4"/>
    <n v="829.93"/>
    <n v="1156.4460000000001"/>
    <n v="829.93"/>
    <n v="326.51600000000019"/>
    <n v="0.28234435503257405"/>
    <s v="No"/>
    <m/>
  </r>
  <r>
    <n v="1122"/>
    <n v="746"/>
    <n v="1061"/>
    <n v="1"/>
    <n v="1128.8399999999999"/>
    <n v="0.1"/>
    <n v="6"/>
    <n v="705.26"/>
    <n v="1015.9559999999999"/>
    <n v="705.26"/>
    <n v="310.69599999999991"/>
    <n v="0.30581639362334584"/>
    <s v="No"/>
    <m/>
  </r>
  <r>
    <n v="1123"/>
    <n v="747"/>
    <n v="1001"/>
    <n v="2"/>
    <n v="3826.19"/>
    <n v="0"/>
    <n v="1"/>
    <n v="3021.65"/>
    <n v="7652.38"/>
    <n v="6043.3"/>
    <n v="1609.08"/>
    <n v="0.21027183699711721"/>
    <s v="No"/>
    <m/>
  </r>
  <r>
    <n v="1124"/>
    <n v="747"/>
    <n v="1085"/>
    <n v="1"/>
    <n v="234.72"/>
    <n v="0"/>
    <n v="8"/>
    <n v="175.69"/>
    <n v="234.72"/>
    <n v="175.69"/>
    <n v="59.03"/>
    <n v="0.25149113837764148"/>
    <s v="No"/>
    <m/>
  </r>
  <r>
    <n v="1125"/>
    <n v="748"/>
    <n v="1066"/>
    <n v="1"/>
    <n v="1123.68"/>
    <n v="0.05"/>
    <n v="7"/>
    <n v="872.66"/>
    <n v="1067.4960000000001"/>
    <n v="872.66"/>
    <n v="194.83600000000013"/>
    <n v="0.18251684315444752"/>
    <s v="No"/>
    <m/>
  </r>
  <r>
    <n v="1126"/>
    <n v="748"/>
    <n v="1067"/>
    <n v="1"/>
    <n v="4128.99"/>
    <n v="0.1"/>
    <n v="7"/>
    <n v="2213.3200000000002"/>
    <n v="3716.0909999999999"/>
    <n v="2213.3200000000002"/>
    <n v="1502.7709999999997"/>
    <n v="0.40439564047274401"/>
    <s v="No"/>
    <m/>
  </r>
  <r>
    <n v="1127"/>
    <n v="748"/>
    <n v="1016"/>
    <n v="2"/>
    <n v="1279.19"/>
    <n v="0"/>
    <n v="2"/>
    <n v="741.85"/>
    <n v="2558.38"/>
    <n v="1483.7"/>
    <n v="1074.68"/>
    <n v="0.42006269592476492"/>
    <s v="No"/>
    <m/>
  </r>
  <r>
    <n v="1128"/>
    <n v="748"/>
    <n v="1084"/>
    <n v="1"/>
    <n v="317.63"/>
    <n v="0.3"/>
    <n v="8"/>
    <n v="188.52"/>
    <n v="222.34099999999998"/>
    <n v="188.52"/>
    <n v="33.82099999999997"/>
    <n v="0.15211319549700672"/>
    <s v="No"/>
    <m/>
  </r>
  <r>
    <n v="1129"/>
    <n v="749"/>
    <n v="1014"/>
    <n v="2"/>
    <n v="1024.3800000000001"/>
    <n v="0.05"/>
    <n v="1"/>
    <n v="780.26"/>
    <n v="1946.3220000000001"/>
    <n v="1560.52"/>
    <n v="385.80200000000013"/>
    <n v="0.19822105489225325"/>
    <s v="No"/>
    <m/>
  </r>
  <r>
    <n v="1130"/>
    <n v="750"/>
    <n v="1080"/>
    <n v="1"/>
    <n v="256.7"/>
    <n v="0"/>
    <n v="8"/>
    <n v="184.26"/>
    <n v="256.7"/>
    <n v="184.26"/>
    <n v="72.44"/>
    <n v="0.28219711725749902"/>
    <s v="No"/>
    <m/>
  </r>
  <r>
    <n v="1131"/>
    <n v="751"/>
    <n v="1017"/>
    <n v="1"/>
    <n v="978.37"/>
    <n v="0.1"/>
    <n v="2"/>
    <n v="519.71"/>
    <n v="880.53300000000002"/>
    <n v="519.71"/>
    <n v="360.82299999999998"/>
    <n v="0.40977794131508982"/>
    <s v="No"/>
    <m/>
  </r>
  <r>
    <n v="1132"/>
    <n v="751"/>
    <n v="1084"/>
    <n v="2"/>
    <n v="317.63"/>
    <n v="0.15"/>
    <n v="8"/>
    <n v="188.52"/>
    <n v="539.971"/>
    <n v="377.04"/>
    <n v="162.93099999999998"/>
    <n v="0.30174027864459385"/>
    <s v="No"/>
    <m/>
  </r>
  <r>
    <n v="1133"/>
    <n v="752"/>
    <n v="1085"/>
    <n v="1"/>
    <n v="234.72"/>
    <n v="0.1"/>
    <n v="8"/>
    <n v="175.69"/>
    <n v="211.24799999999999"/>
    <n v="175.69"/>
    <n v="35.557999999999993"/>
    <n v="0.16832348708626824"/>
    <s v="No"/>
    <m/>
  </r>
  <r>
    <n v="1134"/>
    <n v="752"/>
    <n v="1001"/>
    <n v="1"/>
    <n v="3826.19"/>
    <n v="0"/>
    <n v="1"/>
    <n v="3021.65"/>
    <n v="3826.19"/>
    <n v="3021.65"/>
    <n v="804.54"/>
    <n v="0.21027183699711721"/>
    <s v="No"/>
    <m/>
  </r>
  <r>
    <n v="1135"/>
    <n v="753"/>
    <n v="1082"/>
    <n v="1"/>
    <n v="337.61"/>
    <n v="0.3"/>
    <n v="8"/>
    <n v="183.63"/>
    <n v="236.327"/>
    <n v="183.63"/>
    <n v="52.697000000000003"/>
    <n v="0.22298340858217641"/>
    <s v="No"/>
    <m/>
  </r>
  <r>
    <n v="1136"/>
    <n v="753"/>
    <n v="1061"/>
    <n v="1"/>
    <n v="1128.8399999999999"/>
    <n v="0.1"/>
    <n v="6"/>
    <n v="705.26"/>
    <n v="1015.9559999999999"/>
    <n v="705.26"/>
    <n v="310.69599999999991"/>
    <n v="0.30581639362334584"/>
    <s v="No"/>
    <m/>
  </r>
  <r>
    <n v="1137"/>
    <n v="753"/>
    <n v="1085"/>
    <n v="1"/>
    <n v="234.72"/>
    <n v="0"/>
    <n v="8"/>
    <n v="175.69"/>
    <n v="234.72"/>
    <n v="175.69"/>
    <n v="59.03"/>
    <n v="0.25149113837764148"/>
    <s v="No"/>
    <m/>
  </r>
  <r>
    <n v="1138"/>
    <n v="753"/>
    <n v="1067"/>
    <n v="1"/>
    <n v="4128.99"/>
    <n v="0.05"/>
    <n v="7"/>
    <n v="2213.3200000000002"/>
    <n v="3922.5404999999996"/>
    <n v="2213.3200000000002"/>
    <n v="1709.2204999999994"/>
    <n v="0.43574323834259954"/>
    <s v="No"/>
    <m/>
  </r>
  <r>
    <n v="1139"/>
    <n v="754"/>
    <n v="1038"/>
    <n v="1"/>
    <n v="930.61"/>
    <n v="0"/>
    <n v="4"/>
    <n v="617.46"/>
    <n v="930.61"/>
    <n v="617.46"/>
    <n v="313.14999999999998"/>
    <n v="0.33649971524054112"/>
    <s v="No"/>
    <m/>
  </r>
  <r>
    <n v="1140"/>
    <n v="754"/>
    <n v="1031"/>
    <n v="1"/>
    <n v="4123.9799999999996"/>
    <n v="0.2"/>
    <n v="3"/>
    <n v="2475.38"/>
    <n v="3299.1839999999997"/>
    <n v="2475.38"/>
    <n v="823.80399999999963"/>
    <n v="0.24969931958932867"/>
    <s v="No"/>
    <m/>
  </r>
  <r>
    <n v="1141"/>
    <n v="755"/>
    <n v="1049"/>
    <n v="1"/>
    <n v="3970.29"/>
    <n v="0.25"/>
    <n v="5"/>
    <n v="2490.89"/>
    <n v="2977.7174999999997"/>
    <n v="2490.89"/>
    <n v="486.82749999999987"/>
    <n v="0.16349015647051807"/>
    <s v="No"/>
    <m/>
  </r>
  <r>
    <n v="1142"/>
    <n v="756"/>
    <n v="1001"/>
    <n v="1"/>
    <n v="3826.19"/>
    <n v="0.2"/>
    <n v="1"/>
    <n v="3021.65"/>
    <n v="3060.9520000000002"/>
    <n v="3021.65"/>
    <n v="39.302000000000135"/>
    <n v="1.2839796246396589E-2"/>
    <s v="No"/>
    <m/>
  </r>
  <r>
    <n v="1143"/>
    <n v="757"/>
    <n v="1061"/>
    <n v="1"/>
    <n v="1128.8399999999999"/>
    <n v="0"/>
    <n v="6"/>
    <n v="705.26"/>
    <n v="1128.8399999999999"/>
    <n v="705.26"/>
    <n v="423.57999999999993"/>
    <n v="0.37523475426101127"/>
    <s v="No"/>
    <m/>
  </r>
  <r>
    <n v="1144"/>
    <n v="758"/>
    <n v="1052"/>
    <n v="2"/>
    <n v="2801.53"/>
    <n v="0.15"/>
    <n v="5"/>
    <n v="1752.02"/>
    <n v="4762.6010000000006"/>
    <n v="3504.04"/>
    <n v="1258.5610000000006"/>
    <n v="0.26425917266636456"/>
    <s v="No"/>
    <m/>
  </r>
  <r>
    <n v="1145"/>
    <n v="758"/>
    <n v="1049"/>
    <n v="2"/>
    <n v="3970.29"/>
    <n v="0"/>
    <n v="5"/>
    <n v="2490.89"/>
    <n v="7940.58"/>
    <n v="4981.78"/>
    <n v="2958.8"/>
    <n v="0.37261761735288862"/>
    <s v="No"/>
    <m/>
  </r>
  <r>
    <n v="1146"/>
    <n v="759"/>
    <n v="1053"/>
    <n v="1"/>
    <n v="1295.03"/>
    <n v="0.15"/>
    <n v="5"/>
    <n v="777.04"/>
    <n v="1100.7755"/>
    <n v="777.04"/>
    <n v="323.7355"/>
    <n v="0.29409766114889002"/>
    <s v="No"/>
    <m/>
  </r>
  <r>
    <n v="1147"/>
    <n v="760"/>
    <n v="1067"/>
    <n v="1"/>
    <n v="4128.99"/>
    <n v="0.25"/>
    <n v="7"/>
    <n v="2213.3200000000002"/>
    <n v="3096.7424999999998"/>
    <n v="2213.3200000000002"/>
    <n v="883.42249999999967"/>
    <n v="0.28527476856729278"/>
    <s v="No"/>
    <m/>
  </r>
  <r>
    <n v="1148"/>
    <n v="760"/>
    <n v="1056"/>
    <n v="1"/>
    <n v="1134.4000000000001"/>
    <n v="0"/>
    <n v="6"/>
    <n v="798.2"/>
    <n v="1134.4000000000001"/>
    <n v="798.2"/>
    <n v="336.20000000000005"/>
    <n v="0.29636812411847674"/>
    <s v="No"/>
    <m/>
  </r>
  <r>
    <n v="1149"/>
    <n v="760"/>
    <n v="1016"/>
    <n v="1"/>
    <n v="1279.19"/>
    <n v="0.25"/>
    <n v="2"/>
    <n v="741.85"/>
    <n v="959.39250000000004"/>
    <n v="741.85"/>
    <n v="217.54250000000002"/>
    <n v="0.22675026123301986"/>
    <s v="No"/>
    <m/>
  </r>
  <r>
    <n v="1150"/>
    <n v="760"/>
    <n v="1085"/>
    <n v="1"/>
    <n v="234.72"/>
    <n v="0"/>
    <n v="8"/>
    <n v="175.69"/>
    <n v="234.72"/>
    <n v="175.69"/>
    <n v="59.03"/>
    <n v="0.25149113837764148"/>
    <s v="No"/>
    <m/>
  </r>
  <r>
    <n v="1151"/>
    <n v="761"/>
    <n v="1085"/>
    <n v="1"/>
    <n v="234.72"/>
    <n v="0"/>
    <n v="8"/>
    <n v="175.69"/>
    <n v="234.72"/>
    <n v="175.69"/>
    <n v="59.03"/>
    <n v="0.25149113837764148"/>
    <s v="No"/>
    <m/>
  </r>
  <r>
    <n v="1152"/>
    <n v="762"/>
    <n v="1001"/>
    <n v="1"/>
    <n v="3826.19"/>
    <n v="0.15"/>
    <n v="1"/>
    <n v="3021.65"/>
    <n v="3252.2615000000001"/>
    <n v="3021.65"/>
    <n v="230.61149999999998"/>
    <n v="7.0908043526020273E-2"/>
    <s v="No"/>
    <m/>
  </r>
  <r>
    <n v="1153"/>
    <n v="762"/>
    <n v="1069"/>
    <n v="1"/>
    <n v="545.38"/>
    <n v="0.1"/>
    <n v="7"/>
    <n v="312.64999999999998"/>
    <n v="490.84199999999998"/>
    <n v="312.64999999999998"/>
    <n v="178.19200000000001"/>
    <n v="0.36303331825719887"/>
    <s v="No"/>
    <m/>
  </r>
  <r>
    <n v="1154"/>
    <n v="763"/>
    <n v="1056"/>
    <n v="1"/>
    <n v="1134.4000000000001"/>
    <n v="0.15"/>
    <n v="6"/>
    <n v="798.2"/>
    <n v="964.24"/>
    <n v="798.2"/>
    <n v="166.03999999999996"/>
    <n v="0.17219779308056082"/>
    <s v="No"/>
    <m/>
  </r>
  <r>
    <n v="1155"/>
    <n v="763"/>
    <n v="1001"/>
    <n v="1"/>
    <n v="3826.19"/>
    <n v="0.1"/>
    <n v="1"/>
    <n v="3021.65"/>
    <n v="3443.5709999999999"/>
    <n v="3021.65"/>
    <n v="421.92099999999982"/>
    <n v="0.12252426333013021"/>
    <s v="No"/>
    <m/>
  </r>
  <r>
    <n v="1156"/>
    <n v="764"/>
    <n v="1039"/>
    <n v="1"/>
    <n v="1284.94"/>
    <n v="0.1"/>
    <n v="4"/>
    <n v="829.93"/>
    <n v="1156.4460000000001"/>
    <n v="829.93"/>
    <n v="326.51600000000019"/>
    <n v="0.28234435503257405"/>
    <s v="No"/>
    <m/>
  </r>
  <r>
    <n v="1157"/>
    <n v="764"/>
    <n v="1072"/>
    <n v="1"/>
    <n v="1404.39"/>
    <n v="0.15"/>
    <n v="7"/>
    <n v="772.88"/>
    <n v="1193.7315000000001"/>
    <n v="772.88"/>
    <n v="420.8515000000001"/>
    <n v="0.35255122278334788"/>
    <s v="No"/>
    <m/>
  </r>
  <r>
    <n v="1158"/>
    <n v="765"/>
    <n v="1064"/>
    <n v="1"/>
    <n v="177.92"/>
    <n v="0"/>
    <n v="6"/>
    <n v="95.97"/>
    <n v="177.92"/>
    <n v="95.97"/>
    <n v="81.949999999999989"/>
    <n v="0.46060026978417262"/>
    <s v="No"/>
    <m/>
  </r>
  <r>
    <n v="1159"/>
    <n v="766"/>
    <n v="1023"/>
    <n v="1"/>
    <n v="203.79"/>
    <n v="0.1"/>
    <n v="2"/>
    <n v="145.43"/>
    <n v="183.411"/>
    <n v="145.43"/>
    <n v="37.980999999999995"/>
    <n v="0.20708136371319055"/>
    <s v="No"/>
    <m/>
  </r>
  <r>
    <n v="1160"/>
    <n v="766"/>
    <n v="1067"/>
    <n v="1"/>
    <n v="4128.99"/>
    <n v="0.3"/>
    <n v="7"/>
    <n v="2213.3200000000002"/>
    <n v="2890.2929999999997"/>
    <n v="2213.3200000000002"/>
    <n v="676.9729999999995"/>
    <n v="0.23422296632209938"/>
    <s v="No"/>
    <m/>
  </r>
  <r>
    <n v="1161"/>
    <n v="767"/>
    <n v="1079"/>
    <n v="3"/>
    <n v="395.97"/>
    <n v="0.1"/>
    <n v="8"/>
    <n v="242.57"/>
    <n v="1069.1190000000001"/>
    <n v="727.71"/>
    <n v="341.40900000000011"/>
    <n v="0.31933676232486752"/>
    <s v="No"/>
    <m/>
  </r>
  <r>
    <n v="1162"/>
    <n v="767"/>
    <n v="1056"/>
    <n v="3"/>
    <n v="1134.4000000000001"/>
    <n v="0.15"/>
    <n v="6"/>
    <n v="798.2"/>
    <n v="2892.7200000000003"/>
    <n v="2394.6000000000004"/>
    <n v="498.11999999999989"/>
    <n v="0.1721977930805608"/>
    <s v="No"/>
    <m/>
  </r>
  <r>
    <n v="1163"/>
    <n v="768"/>
    <n v="1067"/>
    <n v="1"/>
    <n v="4128.99"/>
    <n v="0.15"/>
    <n v="7"/>
    <n v="2213.3200000000002"/>
    <n v="3509.6414999999997"/>
    <n v="2213.3200000000002"/>
    <n v="1296.3214999999996"/>
    <n v="0.36936008991231717"/>
    <s v="No"/>
    <m/>
  </r>
  <r>
    <n v="1164"/>
    <n v="768"/>
    <n v="1061"/>
    <n v="2"/>
    <n v="1128.8399999999999"/>
    <n v="0"/>
    <n v="6"/>
    <n v="705.26"/>
    <n v="2257.6799999999998"/>
    <n v="1410.52"/>
    <n v="847.15999999999985"/>
    <n v="0.37523475426101127"/>
    <s v="No"/>
    <m/>
  </r>
  <r>
    <n v="1165"/>
    <n v="769"/>
    <n v="1029"/>
    <n v="1"/>
    <n v="951.92"/>
    <n v="0.1"/>
    <n v="3"/>
    <n v="552.17999999999995"/>
    <n v="856.72799999999995"/>
    <n v="552.17999999999995"/>
    <n v="304.548"/>
    <n v="0.35547805137686644"/>
    <s v="No"/>
    <m/>
  </r>
  <r>
    <n v="1166"/>
    <n v="769"/>
    <n v="1081"/>
    <n v="1"/>
    <n v="163.27000000000001"/>
    <n v="0.05"/>
    <n v="8"/>
    <n v="98.34"/>
    <n v="155.10650000000001"/>
    <n v="98.34"/>
    <n v="56.766500000000008"/>
    <n v="0.36598401743318304"/>
    <s v="No"/>
    <m/>
  </r>
  <r>
    <n v="1167"/>
    <n v="770"/>
    <n v="1064"/>
    <n v="1"/>
    <n v="177.92"/>
    <n v="0.15"/>
    <n v="6"/>
    <n v="95.97"/>
    <n v="151.232"/>
    <n v="95.97"/>
    <n v="55.262"/>
    <n v="0.36541208209902665"/>
    <s v="No"/>
    <m/>
  </r>
  <r>
    <n v="1168"/>
    <n v="771"/>
    <n v="1001"/>
    <n v="1"/>
    <n v="3826.19"/>
    <n v="0.15"/>
    <n v="1"/>
    <n v="3021.65"/>
    <n v="3252.2615000000001"/>
    <n v="3021.65"/>
    <n v="230.61149999999998"/>
    <n v="7.0908043526020273E-2"/>
    <s v="No"/>
    <m/>
  </r>
  <r>
    <n v="1169"/>
    <n v="772"/>
    <n v="1085"/>
    <n v="1"/>
    <n v="234.72"/>
    <n v="0.05"/>
    <n v="8"/>
    <n v="175.69"/>
    <n v="222.98399999999998"/>
    <n v="175.69"/>
    <n v="47.293999999999983"/>
    <n v="0.21209593513435937"/>
    <s v="No"/>
    <m/>
  </r>
  <r>
    <n v="1170"/>
    <n v="772"/>
    <n v="1009"/>
    <n v="1"/>
    <n v="2129.15"/>
    <n v="0"/>
    <n v="1"/>
    <n v="1303.81"/>
    <n v="2129.15"/>
    <n v="1303.81"/>
    <n v="825.34000000000015"/>
    <n v="0.38763825939929086"/>
    <s v="No"/>
    <m/>
  </r>
  <r>
    <n v="1171"/>
    <n v="773"/>
    <n v="1006"/>
    <n v="3"/>
    <n v="2046.37"/>
    <n v="0.15"/>
    <n v="1"/>
    <n v="1296.42"/>
    <n v="5218.2434999999996"/>
    <n v="3889.26"/>
    <n v="1328.9834999999994"/>
    <n v="0.25468023866651673"/>
    <s v="No"/>
    <m/>
  </r>
  <r>
    <n v="1172"/>
    <n v="774"/>
    <n v="1052"/>
    <n v="3"/>
    <n v="2801.53"/>
    <n v="0"/>
    <n v="5"/>
    <n v="1752.02"/>
    <n v="8404.59"/>
    <n v="5256.0599999999995"/>
    <n v="3148.5300000000007"/>
    <n v="0.37462029676640984"/>
    <s v="No"/>
    <m/>
  </r>
  <r>
    <n v="1173"/>
    <n v="775"/>
    <n v="1053"/>
    <n v="1"/>
    <n v="1295.03"/>
    <n v="0.15"/>
    <n v="5"/>
    <n v="777.04"/>
    <n v="1100.7755"/>
    <n v="777.04"/>
    <n v="323.7355"/>
    <n v="0.29409766114889002"/>
    <s v="No"/>
    <m/>
  </r>
  <r>
    <n v="1174"/>
    <n v="775"/>
    <n v="1049"/>
    <n v="1"/>
    <n v="3970.29"/>
    <n v="0"/>
    <n v="5"/>
    <n v="2490.89"/>
    <n v="3970.29"/>
    <n v="2490.89"/>
    <n v="1479.4"/>
    <n v="0.37261761735288862"/>
    <s v="Yes"/>
    <m/>
  </r>
  <r>
    <n v="1175"/>
    <n v="776"/>
    <n v="1067"/>
    <n v="3"/>
    <n v="4128.99"/>
    <n v="0"/>
    <n v="7"/>
    <n v="2213.3200000000002"/>
    <n v="12386.97"/>
    <n v="6639.9600000000009"/>
    <n v="5747.0099999999984"/>
    <n v="0.46395607642546954"/>
    <s v="No"/>
    <m/>
  </r>
  <r>
    <n v="1176"/>
    <n v="776"/>
    <n v="1056"/>
    <n v="1"/>
    <n v="1134.4000000000001"/>
    <n v="0.15"/>
    <n v="6"/>
    <n v="798.2"/>
    <n v="964.24"/>
    <n v="798.2"/>
    <n v="166.03999999999996"/>
    <n v="0.17219779308056082"/>
    <s v="Yes"/>
    <m/>
  </r>
  <r>
    <n v="1177"/>
    <n v="777"/>
    <n v="1017"/>
    <n v="1"/>
    <n v="978.37"/>
    <n v="0.3"/>
    <n v="2"/>
    <n v="519.71"/>
    <n v="684.85899999999992"/>
    <n v="519.71"/>
    <n v="165.14899999999989"/>
    <n v="0.24114306740511537"/>
    <s v="No"/>
    <m/>
  </r>
  <r>
    <n v="1178"/>
    <n v="778"/>
    <n v="1067"/>
    <n v="1"/>
    <n v="4128.99"/>
    <n v="0.1"/>
    <n v="7"/>
    <n v="2213.3200000000002"/>
    <n v="3716.0909999999999"/>
    <n v="2213.3200000000002"/>
    <n v="1502.7709999999997"/>
    <n v="0.40439564047274401"/>
    <s v="No"/>
    <m/>
  </r>
  <r>
    <n v="1179"/>
    <n v="778"/>
    <n v="1028"/>
    <n v="1"/>
    <n v="2753.45"/>
    <n v="0.2"/>
    <n v="3"/>
    <n v="1672.88"/>
    <n v="2202.7599999999998"/>
    <n v="1672.88"/>
    <n v="529.87999999999965"/>
    <n v="0.2405527610815521"/>
    <s v="No"/>
    <m/>
  </r>
  <r>
    <n v="1180"/>
    <n v="778"/>
    <n v="1083"/>
    <n v="1"/>
    <n v="679.39"/>
    <n v="0"/>
    <n v="8"/>
    <n v="524.20000000000005"/>
    <n v="679.39"/>
    <n v="524.20000000000005"/>
    <n v="155.18999999999994"/>
    <n v="0.22842549934500059"/>
    <s v="No"/>
    <m/>
  </r>
  <r>
    <n v="1181"/>
    <n v="778"/>
    <n v="1001"/>
    <n v="1"/>
    <n v="3826.19"/>
    <n v="0"/>
    <n v="1"/>
    <n v="3021.65"/>
    <n v="3826.19"/>
    <n v="3021.65"/>
    <n v="804.54"/>
    <n v="0.21027183699711721"/>
    <s v="No"/>
    <m/>
  </r>
  <r>
    <n v="1182"/>
    <n v="779"/>
    <n v="1080"/>
    <n v="1"/>
    <n v="256.7"/>
    <n v="0"/>
    <n v="8"/>
    <n v="184.26"/>
    <n v="256.7"/>
    <n v="184.26"/>
    <n v="72.44"/>
    <n v="0.28219711725749902"/>
    <s v="No"/>
    <m/>
  </r>
  <r>
    <n v="1183"/>
    <n v="780"/>
    <n v="1052"/>
    <n v="1"/>
    <n v="2801.53"/>
    <n v="0"/>
    <n v="5"/>
    <n v="1752.02"/>
    <n v="2801.53"/>
    <n v="1752.02"/>
    <n v="1049.5100000000002"/>
    <n v="0.37462029676640984"/>
    <s v="No"/>
    <m/>
  </r>
  <r>
    <n v="1184"/>
    <n v="781"/>
    <n v="1002"/>
    <n v="1"/>
    <n v="2131.16"/>
    <n v="0.25"/>
    <n v="1"/>
    <n v="1527.62"/>
    <n v="1598.37"/>
    <n v="1527.62"/>
    <n v="70.75"/>
    <n v="4.4263843790861943E-2"/>
    <s v="No"/>
    <m/>
  </r>
  <r>
    <n v="1185"/>
    <n v="782"/>
    <n v="1085"/>
    <n v="2"/>
    <n v="234.72"/>
    <n v="0"/>
    <n v="8"/>
    <n v="175.69"/>
    <n v="469.44"/>
    <n v="351.38"/>
    <n v="118.06"/>
    <n v="0.25149113837764148"/>
    <s v="No"/>
    <m/>
  </r>
  <r>
    <n v="1186"/>
    <n v="783"/>
    <n v="1017"/>
    <n v="1"/>
    <n v="978.37"/>
    <n v="0.15"/>
    <n v="2"/>
    <n v="519.71"/>
    <n v="831.61450000000002"/>
    <n v="519.71"/>
    <n v="311.90449999999998"/>
    <n v="0.37505899668656567"/>
    <s v="No"/>
    <m/>
  </r>
  <r>
    <n v="1187"/>
    <n v="784"/>
    <n v="1061"/>
    <n v="1"/>
    <n v="1128.8399999999999"/>
    <n v="0"/>
    <n v="6"/>
    <n v="705.26"/>
    <n v="1128.8399999999999"/>
    <n v="705.26"/>
    <n v="423.57999999999993"/>
    <n v="0.37523475426101127"/>
    <s v="No"/>
    <m/>
  </r>
  <r>
    <n v="1188"/>
    <n v="785"/>
    <n v="1072"/>
    <n v="1"/>
    <n v="1404.39"/>
    <n v="0.3"/>
    <n v="7"/>
    <n v="772.88"/>
    <n v="983.07299999999998"/>
    <n v="772.88"/>
    <n v="210.19299999999998"/>
    <n v="0.21381219909406524"/>
    <s v="No"/>
    <m/>
  </r>
  <r>
    <n v="1189"/>
    <n v="785"/>
    <n v="1006"/>
    <n v="1"/>
    <n v="2046.37"/>
    <n v="0.3"/>
    <n v="1"/>
    <n v="1296.42"/>
    <n v="1432.4589999999998"/>
    <n v="1296.42"/>
    <n v="136.03899999999976"/>
    <n v="9.4968861237913108E-2"/>
    <s v="No"/>
    <m/>
  </r>
  <r>
    <n v="1190"/>
    <n v="785"/>
    <n v="1023"/>
    <n v="1"/>
    <n v="203.79"/>
    <n v="0.1"/>
    <n v="2"/>
    <n v="145.43"/>
    <n v="183.411"/>
    <n v="145.43"/>
    <n v="37.980999999999995"/>
    <n v="0.20708136371319055"/>
    <s v="No"/>
    <m/>
  </r>
  <r>
    <n v="1191"/>
    <n v="786"/>
    <n v="1072"/>
    <n v="2"/>
    <n v="1404.39"/>
    <n v="0.25"/>
    <n v="7"/>
    <n v="772.88"/>
    <n v="2106.585"/>
    <n v="1545.76"/>
    <n v="560.82500000000005"/>
    <n v="0.26622471915446089"/>
    <s v="No"/>
    <m/>
  </r>
  <r>
    <n v="1192"/>
    <n v="786"/>
    <n v="1023"/>
    <n v="1"/>
    <n v="203.79"/>
    <n v="0"/>
    <n v="2"/>
    <n v="145.43"/>
    <n v="203.79"/>
    <n v="145.43"/>
    <n v="58.359999999999985"/>
    <n v="0.28637322734187148"/>
    <s v="No"/>
    <m/>
  </r>
  <r>
    <n v="1193"/>
    <n v="786"/>
    <n v="1033"/>
    <n v="1"/>
    <n v="3738.1"/>
    <n v="0"/>
    <n v="3"/>
    <n v="2130.6999999999998"/>
    <n v="3738.1"/>
    <n v="2130.6999999999998"/>
    <n v="1607.4"/>
    <n v="0.43000454776490732"/>
    <s v="No"/>
    <m/>
  </r>
  <r>
    <n v="1194"/>
    <n v="787"/>
    <n v="1068"/>
    <n v="1"/>
    <n v="550.08000000000004"/>
    <n v="0.1"/>
    <n v="7"/>
    <n v="351.29"/>
    <n v="495.07200000000006"/>
    <n v="351.29"/>
    <n v="143.78200000000004"/>
    <n v="0.29042644302242909"/>
    <s v="Yes"/>
    <m/>
  </r>
  <r>
    <n v="1195"/>
    <n v="788"/>
    <n v="1011"/>
    <n v="1"/>
    <n v="6310.6"/>
    <n v="0.1"/>
    <n v="1"/>
    <n v="3703.86"/>
    <n v="5679.5400000000009"/>
    <n v="3703.86"/>
    <n v="1975.6800000000007"/>
    <n v="0.34785915760783453"/>
    <s v="No"/>
    <m/>
  </r>
  <r>
    <n v="1196"/>
    <n v="789"/>
    <n v="1001"/>
    <n v="1"/>
    <n v="3826.19"/>
    <n v="0"/>
    <n v="1"/>
    <n v="3021.65"/>
    <n v="3826.19"/>
    <n v="3021.65"/>
    <n v="804.54"/>
    <n v="0.21027183699711721"/>
    <s v="No"/>
    <m/>
  </r>
  <r>
    <n v="1197"/>
    <n v="789"/>
    <n v="1019"/>
    <n v="3"/>
    <n v="1255.73"/>
    <n v="0.25"/>
    <n v="2"/>
    <n v="760.11"/>
    <n v="2825.3924999999999"/>
    <n v="2280.33"/>
    <n v="545.0625"/>
    <n v="0.19291567454787256"/>
    <s v="No"/>
    <m/>
  </r>
  <r>
    <n v="1198"/>
    <n v="790"/>
    <n v="1028"/>
    <n v="2"/>
    <n v="2753.45"/>
    <n v="0"/>
    <n v="3"/>
    <n v="1672.88"/>
    <n v="5506.9"/>
    <n v="3345.76"/>
    <n v="2161.1399999999994"/>
    <n v="0.39244220886524173"/>
    <s v="No"/>
    <m/>
  </r>
  <r>
    <n v="1199"/>
    <n v="791"/>
    <n v="1021"/>
    <n v="1"/>
    <n v="841.78"/>
    <n v="0"/>
    <n v="2"/>
    <n v="657.75"/>
    <n v="841.78"/>
    <n v="657.75"/>
    <n v="184.02999999999997"/>
    <n v="0.21862006700087908"/>
    <s v="No"/>
    <m/>
  </r>
  <r>
    <n v="1200"/>
    <n v="791"/>
    <n v="1067"/>
    <n v="1"/>
    <n v="4128.99"/>
    <n v="0"/>
    <n v="7"/>
    <n v="2213.3200000000002"/>
    <n v="4128.99"/>
    <n v="2213.3200000000002"/>
    <n v="1915.6699999999996"/>
    <n v="0.4639560764254696"/>
    <s v="No"/>
    <m/>
  </r>
  <r>
    <n v="1201"/>
    <n v="791"/>
    <n v="1038"/>
    <n v="1"/>
    <n v="930.61"/>
    <n v="0.15"/>
    <n v="4"/>
    <n v="617.46"/>
    <n v="791.01850000000002"/>
    <n v="617.46"/>
    <n v="173.55849999999998"/>
    <n v="0.21941142969475427"/>
    <s v="No"/>
    <m/>
  </r>
  <r>
    <n v="1202"/>
    <n v="792"/>
    <n v="1080"/>
    <n v="2"/>
    <n v="256.7"/>
    <n v="0.2"/>
    <n v="8"/>
    <n v="184.26"/>
    <n v="410.72"/>
    <n v="368.52"/>
    <n v="42.200000000000045"/>
    <n v="0.10274639657187389"/>
    <s v="No"/>
    <m/>
  </r>
  <r>
    <n v="1203"/>
    <n v="793"/>
    <n v="1006"/>
    <n v="1"/>
    <n v="2046.37"/>
    <n v="0.05"/>
    <n v="1"/>
    <n v="1296.42"/>
    <n v="1944.0514999999998"/>
    <n v="1296.42"/>
    <n v="647.63149999999973"/>
    <n v="0.33313495038583074"/>
    <s v="No"/>
    <m/>
  </r>
  <r>
    <n v="1204"/>
    <n v="793"/>
    <n v="1082"/>
    <n v="1"/>
    <n v="337.61"/>
    <n v="0.1"/>
    <n v="8"/>
    <n v="183.63"/>
    <n v="303.84900000000005"/>
    <n v="183.63"/>
    <n v="120.21900000000005"/>
    <n v="0.39565376223058174"/>
    <s v="No"/>
    <m/>
  </r>
  <r>
    <n v="1205"/>
    <n v="794"/>
    <n v="1041"/>
    <n v="1"/>
    <n v="767.68"/>
    <n v="0"/>
    <n v="4"/>
    <n v="540.32000000000005"/>
    <n v="767.68"/>
    <n v="540.32000000000005"/>
    <n v="227.3599999999999"/>
    <n v="0.29616506877865767"/>
    <s v="No"/>
    <m/>
  </r>
  <r>
    <n v="1206"/>
    <n v="795"/>
    <n v="1078"/>
    <n v="2"/>
    <n v="174.98"/>
    <n v="0"/>
    <n v="8"/>
    <n v="125.34"/>
    <n v="349.96"/>
    <n v="250.68"/>
    <n v="99.279999999999973"/>
    <n v="0.28368956452165955"/>
    <s v="No"/>
    <m/>
  </r>
  <r>
    <n v="1207"/>
    <n v="796"/>
    <n v="1009"/>
    <n v="1"/>
    <n v="2129.15"/>
    <n v="0.2"/>
    <n v="1"/>
    <n v="1303.81"/>
    <n v="1703.3200000000002"/>
    <n v="1303.81"/>
    <n v="399.51000000000022"/>
    <n v="0.23454782424911361"/>
    <s v="Yes"/>
    <m/>
  </r>
  <r>
    <n v="1208"/>
    <n v="796"/>
    <n v="1001"/>
    <n v="2"/>
    <n v="3826.19"/>
    <n v="0.1"/>
    <n v="1"/>
    <n v="3021.65"/>
    <n v="6887.1419999999998"/>
    <n v="6043.3"/>
    <n v="843.84199999999964"/>
    <n v="0.12252426333013021"/>
    <s v="Yes"/>
    <m/>
  </r>
  <r>
    <n v="1209"/>
    <n v="797"/>
    <n v="1079"/>
    <n v="1"/>
    <n v="395.97"/>
    <n v="0"/>
    <n v="8"/>
    <n v="242.57"/>
    <n v="395.97"/>
    <n v="242.57"/>
    <n v="153.40000000000003"/>
    <n v="0.38740308609238078"/>
    <s v="No"/>
    <m/>
  </r>
  <r>
    <n v="1210"/>
    <n v="798"/>
    <n v="1044"/>
    <n v="1"/>
    <n v="1419.88"/>
    <n v="0.3"/>
    <n v="4"/>
    <n v="897.98"/>
    <n v="993.91600000000005"/>
    <n v="897.98"/>
    <n v="95.936000000000035"/>
    <n v="9.6523247437409226E-2"/>
    <s v="No"/>
    <m/>
  </r>
  <r>
    <n v="1211"/>
    <n v="798"/>
    <n v="1085"/>
    <n v="1"/>
    <n v="234.72"/>
    <n v="0.15"/>
    <n v="8"/>
    <n v="175.69"/>
    <n v="199.512"/>
    <n v="175.69"/>
    <n v="23.822000000000003"/>
    <n v="0.11940133926781347"/>
    <s v="No"/>
    <m/>
  </r>
  <r>
    <n v="1212"/>
    <n v="799"/>
    <n v="1007"/>
    <n v="1"/>
    <n v="701.76"/>
    <n v="0"/>
    <n v="1"/>
    <n v="508.8"/>
    <n v="701.76"/>
    <n v="508.8"/>
    <n v="192.95999999999998"/>
    <n v="0.27496580027359779"/>
    <s v="No"/>
    <m/>
  </r>
  <r>
    <n v="1213"/>
    <n v="800"/>
    <n v="1048"/>
    <n v="1"/>
    <n v="448.35"/>
    <n v="0.3"/>
    <n v="5"/>
    <n v="299.29000000000002"/>
    <n v="313.84499999999997"/>
    <n v="299.29000000000002"/>
    <n v="14.55499999999995"/>
    <n v="4.6376395991651775E-2"/>
    <s v="No"/>
    <m/>
  </r>
  <r>
    <n v="1214"/>
    <n v="800"/>
    <n v="1072"/>
    <n v="1"/>
    <n v="1404.39"/>
    <n v="0"/>
    <n v="7"/>
    <n v="772.88"/>
    <n v="1404.39"/>
    <n v="772.88"/>
    <n v="631.5100000000001"/>
    <n v="0.44966853936584572"/>
    <s v="No"/>
    <m/>
  </r>
  <r>
    <n v="1215"/>
    <n v="801"/>
    <n v="1039"/>
    <n v="1"/>
    <n v="1284.94"/>
    <n v="0.05"/>
    <n v="4"/>
    <n v="829.93"/>
    <n v="1220.693"/>
    <n v="829.93"/>
    <n v="390.76300000000003"/>
    <n v="0.32011570476770168"/>
    <s v="No"/>
    <m/>
  </r>
  <r>
    <n v="1216"/>
    <n v="802"/>
    <n v="1067"/>
    <n v="1"/>
    <n v="4128.99"/>
    <n v="0.3"/>
    <n v="7"/>
    <n v="2213.3200000000002"/>
    <n v="2890.2929999999997"/>
    <n v="2213.3200000000002"/>
    <n v="676.9729999999995"/>
    <n v="0.23422296632209938"/>
    <s v="No"/>
    <m/>
  </r>
  <r>
    <n v="1217"/>
    <n v="803"/>
    <n v="1041"/>
    <n v="1"/>
    <n v="767.68"/>
    <n v="0.15"/>
    <n v="4"/>
    <n v="540.32000000000005"/>
    <n v="652.52799999999991"/>
    <n v="540.32000000000005"/>
    <n v="112.20799999999986"/>
    <n v="0.17195890444547954"/>
    <s v="No"/>
    <m/>
  </r>
  <r>
    <n v="1218"/>
    <n v="804"/>
    <n v="1019"/>
    <n v="1"/>
    <n v="1255.73"/>
    <n v="0.3"/>
    <n v="2"/>
    <n v="760.11"/>
    <n v="879.01099999999997"/>
    <n v="760.11"/>
    <n v="118.90099999999995"/>
    <n v="0.13526679415843482"/>
    <s v="No"/>
    <m/>
  </r>
  <r>
    <n v="1219"/>
    <n v="804"/>
    <n v="1053"/>
    <n v="1"/>
    <n v="1295.03"/>
    <n v="0.05"/>
    <n v="5"/>
    <n v="777.04"/>
    <n v="1230.2784999999999"/>
    <n v="777.04"/>
    <n v="453.23849999999993"/>
    <n v="0.3684031705016384"/>
    <s v="No"/>
    <m/>
  </r>
  <r>
    <n v="1220"/>
    <n v="805"/>
    <n v="1075"/>
    <n v="1"/>
    <n v="904.54"/>
    <n v="0.2"/>
    <n v="7"/>
    <n v="622.70000000000005"/>
    <n v="723.63200000000006"/>
    <n v="622.70000000000005"/>
    <n v="100.93200000000002"/>
    <n v="0.13947973555619431"/>
    <s v="No"/>
    <m/>
  </r>
  <r>
    <n v="1221"/>
    <n v="806"/>
    <n v="1052"/>
    <n v="1"/>
    <n v="2801.53"/>
    <n v="0"/>
    <n v="5"/>
    <n v="1752.02"/>
    <n v="2801.53"/>
    <n v="1752.02"/>
    <n v="1049.5100000000002"/>
    <n v="0.37462029676640984"/>
    <s v="Yes"/>
    <m/>
  </r>
  <r>
    <n v="1222"/>
    <n v="807"/>
    <n v="1032"/>
    <n v="1"/>
    <n v="2472.7199999999998"/>
    <n v="0.3"/>
    <n v="3"/>
    <n v="1458.83"/>
    <n v="1730.9039999999998"/>
    <n v="1458.83"/>
    <n v="272.07399999999984"/>
    <n v="0.15718607155567257"/>
    <s v="No"/>
    <m/>
  </r>
  <r>
    <n v="1223"/>
    <n v="807"/>
    <n v="1001"/>
    <n v="1"/>
    <n v="3826.19"/>
    <n v="0.05"/>
    <n v="1"/>
    <n v="3021.65"/>
    <n v="3634.8804999999998"/>
    <n v="3021.65"/>
    <n v="613.23049999999967"/>
    <n v="0.16870719683907071"/>
    <s v="No"/>
    <m/>
  </r>
  <r>
    <n v="1224"/>
    <n v="807"/>
    <n v="1064"/>
    <n v="2"/>
    <n v="177.92"/>
    <n v="0"/>
    <n v="6"/>
    <n v="95.97"/>
    <n v="355.84"/>
    <n v="191.94"/>
    <n v="163.89999999999998"/>
    <n v="0.46060026978417262"/>
    <s v="No"/>
    <m/>
  </r>
  <r>
    <n v="1225"/>
    <n v="808"/>
    <n v="1006"/>
    <n v="1"/>
    <n v="2046.37"/>
    <n v="0.15"/>
    <n v="1"/>
    <n v="1296.42"/>
    <n v="1739.4144999999999"/>
    <n v="1296.42"/>
    <n v="442.99449999999979"/>
    <n v="0.25468023866651673"/>
    <s v="Yes"/>
    <m/>
  </r>
  <r>
    <n v="1226"/>
    <n v="808"/>
    <n v="1001"/>
    <n v="1"/>
    <n v="3826.19"/>
    <n v="0.25"/>
    <n v="1"/>
    <n v="3021.65"/>
    <n v="2869.6424999999999"/>
    <n v="3021.65"/>
    <n v="-152.00750000000016"/>
    <n v="-5.2970884003843741E-2"/>
    <s v="No"/>
    <m/>
  </r>
  <r>
    <n v="1227"/>
    <n v="809"/>
    <n v="1070"/>
    <n v="1"/>
    <n v="2599.85"/>
    <n v="0"/>
    <n v="7"/>
    <n v="1949.71"/>
    <n v="2599.85"/>
    <n v="1949.71"/>
    <n v="650.13999999999987"/>
    <n v="0.25006827316960589"/>
    <s v="No"/>
    <m/>
  </r>
  <r>
    <n v="1228"/>
    <n v="809"/>
    <n v="1009"/>
    <n v="1"/>
    <n v="2129.15"/>
    <n v="0.15"/>
    <n v="1"/>
    <n v="1303.81"/>
    <n v="1809.7774999999999"/>
    <n v="1303.81"/>
    <n v="505.96749999999997"/>
    <n v="0.27957442282269507"/>
    <s v="No"/>
    <m/>
  </r>
  <r>
    <n v="1229"/>
    <n v="810"/>
    <n v="1066"/>
    <n v="1"/>
    <n v="1123.68"/>
    <n v="0.1"/>
    <n v="7"/>
    <n v="872.66"/>
    <n v="1011.3120000000001"/>
    <n v="872.66"/>
    <n v="138.65200000000016"/>
    <n v="0.13710111221858351"/>
    <s v="No"/>
    <m/>
  </r>
  <r>
    <n v="1230"/>
    <n v="810"/>
    <n v="1033"/>
    <n v="1"/>
    <n v="3738.1"/>
    <n v="0"/>
    <n v="3"/>
    <n v="2130.6999999999998"/>
    <n v="3738.1"/>
    <n v="2130.6999999999998"/>
    <n v="1607.4"/>
    <n v="0.43000454776490732"/>
    <s v="No"/>
    <m/>
  </r>
  <r>
    <n v="1231"/>
    <n v="811"/>
    <n v="1017"/>
    <n v="1"/>
    <n v="978.37"/>
    <n v="0"/>
    <n v="2"/>
    <n v="519.71"/>
    <n v="978.37"/>
    <n v="519.71"/>
    <n v="458.65999999999997"/>
    <n v="0.46880014718358082"/>
    <s v="Yes"/>
    <m/>
  </r>
  <r>
    <n v="1232"/>
    <n v="812"/>
    <n v="1039"/>
    <n v="2"/>
    <n v="1284.94"/>
    <n v="0.05"/>
    <n v="4"/>
    <n v="829.93"/>
    <n v="2441.386"/>
    <n v="1659.86"/>
    <n v="781.52600000000007"/>
    <n v="0.32011570476770168"/>
    <s v="No"/>
    <m/>
  </r>
  <r>
    <n v="1233"/>
    <n v="812"/>
    <n v="1029"/>
    <n v="1"/>
    <n v="951.92"/>
    <n v="0.05"/>
    <n v="3"/>
    <n v="552.17999999999995"/>
    <n v="904.32399999999996"/>
    <n v="552.17999999999995"/>
    <n v="352.14400000000001"/>
    <n v="0.38940025919913662"/>
    <s v="No"/>
    <m/>
  </r>
  <r>
    <n v="1234"/>
    <n v="812"/>
    <n v="1006"/>
    <n v="1"/>
    <n v="2046.37"/>
    <n v="0"/>
    <n v="1"/>
    <n v="1296.42"/>
    <n v="2046.37"/>
    <n v="1296.42"/>
    <n v="749.94999999999982"/>
    <n v="0.3664782028665392"/>
    <s v="No"/>
    <m/>
  </r>
  <r>
    <n v="1235"/>
    <n v="813"/>
    <n v="1024"/>
    <n v="1"/>
    <n v="232.94"/>
    <n v="0.25"/>
    <n v="2"/>
    <n v="162.82"/>
    <n v="174.70499999999998"/>
    <n v="162.82"/>
    <n v="11.884999999999991"/>
    <n v="6.8028963109241253E-2"/>
    <s v="No"/>
    <m/>
  </r>
  <r>
    <n v="1236"/>
    <n v="813"/>
    <n v="1043"/>
    <n v="1"/>
    <n v="567.48"/>
    <n v="0"/>
    <n v="4"/>
    <n v="407.51"/>
    <n v="567.48"/>
    <n v="407.51"/>
    <n v="159.97000000000003"/>
    <n v="0.28189539719461482"/>
    <s v="No"/>
    <m/>
  </r>
  <r>
    <n v="1237"/>
    <n v="813"/>
    <n v="1028"/>
    <n v="1"/>
    <n v="2753.45"/>
    <n v="0.1"/>
    <n v="3"/>
    <n v="1672.88"/>
    <n v="2478.105"/>
    <n v="1672.88"/>
    <n v="805.22499999999991"/>
    <n v="0.32493578762804637"/>
    <s v="No"/>
    <m/>
  </r>
  <r>
    <n v="1238"/>
    <n v="814"/>
    <n v="1022"/>
    <n v="1"/>
    <n v="383.8"/>
    <n v="0"/>
    <n v="2"/>
    <n v="266.88"/>
    <n v="383.8"/>
    <n v="266.88"/>
    <n v="116.92000000000002"/>
    <n v="0.3046378322042731"/>
    <s v="No"/>
    <m/>
  </r>
  <r>
    <n v="1239"/>
    <n v="815"/>
    <n v="1029"/>
    <n v="1"/>
    <n v="951.92"/>
    <n v="0.15"/>
    <n v="3"/>
    <n v="552.17999999999995"/>
    <n v="809.13199999999995"/>
    <n v="552.17999999999995"/>
    <n v="256.952"/>
    <n v="0.3175649955755056"/>
    <s v="No"/>
    <m/>
  </r>
  <r>
    <n v="1240"/>
    <n v="816"/>
    <n v="1085"/>
    <n v="2"/>
    <n v="234.72"/>
    <n v="0.3"/>
    <n v="8"/>
    <n v="175.69"/>
    <n v="328.608"/>
    <n v="351.38"/>
    <n v="-22.771999999999991"/>
    <n v="-6.929837374622648E-2"/>
    <s v="No"/>
    <m/>
  </r>
  <r>
    <n v="1241"/>
    <n v="817"/>
    <n v="1032"/>
    <n v="1"/>
    <n v="2472.7199999999998"/>
    <n v="0.2"/>
    <n v="3"/>
    <n v="1458.83"/>
    <n v="1978.1759999999999"/>
    <n v="1458.83"/>
    <n v="519.346"/>
    <n v="0.26253781261121356"/>
    <s v="No"/>
    <m/>
  </r>
  <r>
    <n v="1242"/>
    <n v="817"/>
    <n v="1067"/>
    <n v="2"/>
    <n v="4128.99"/>
    <n v="0.25"/>
    <n v="7"/>
    <n v="2213.3200000000002"/>
    <n v="6193.4849999999997"/>
    <n v="4426.6400000000003"/>
    <n v="1766.8449999999993"/>
    <n v="0.28527476856729278"/>
    <s v="Yes"/>
    <m/>
  </r>
  <r>
    <n v="1243"/>
    <n v="818"/>
    <n v="1067"/>
    <n v="1"/>
    <n v="4128.99"/>
    <n v="0.1"/>
    <n v="7"/>
    <n v="2213.3200000000002"/>
    <n v="3716.0909999999999"/>
    <n v="2213.3200000000002"/>
    <n v="1502.7709999999997"/>
    <n v="0.40439564047274401"/>
    <s v="No"/>
    <m/>
  </r>
  <r>
    <n v="1244"/>
    <n v="819"/>
    <n v="1001"/>
    <n v="1"/>
    <n v="3826.19"/>
    <n v="0.15"/>
    <n v="1"/>
    <n v="3021.65"/>
    <n v="3252.2615000000001"/>
    <n v="3021.65"/>
    <n v="230.61149999999998"/>
    <n v="7.0908043526020273E-2"/>
    <s v="No"/>
    <m/>
  </r>
  <r>
    <n v="1245"/>
    <n v="820"/>
    <n v="1052"/>
    <n v="2"/>
    <n v="2801.53"/>
    <n v="0.1"/>
    <n v="5"/>
    <n v="1752.02"/>
    <n v="5042.7540000000008"/>
    <n v="3504.04"/>
    <n v="1538.7140000000009"/>
    <n v="0.30513366307378875"/>
    <s v="No"/>
    <m/>
  </r>
  <r>
    <n v="1246"/>
    <n v="820"/>
    <n v="1040"/>
    <n v="1"/>
    <n v="419.14"/>
    <n v="0.3"/>
    <n v="4"/>
    <n v="297.2"/>
    <n v="293.39799999999997"/>
    <n v="297.2"/>
    <n v="-3.8020000000000209"/>
    <n v="-1.2958506874620895E-2"/>
    <s v="No"/>
    <m/>
  </r>
  <r>
    <n v="1247"/>
    <n v="820"/>
    <n v="1066"/>
    <n v="1"/>
    <n v="1123.68"/>
    <n v="0.05"/>
    <n v="7"/>
    <n v="872.66"/>
    <n v="1067.4960000000001"/>
    <n v="872.66"/>
    <n v="194.83600000000013"/>
    <n v="0.18251684315444752"/>
    <s v="No"/>
    <m/>
  </r>
  <r>
    <n v="1248"/>
    <n v="821"/>
    <n v="1049"/>
    <n v="2"/>
    <n v="3970.29"/>
    <n v="0.15"/>
    <n v="5"/>
    <n v="2490.89"/>
    <n v="6749.4929999999995"/>
    <n v="4981.78"/>
    <n v="1767.7129999999997"/>
    <n v="0.26190307923869244"/>
    <s v="No"/>
    <m/>
  </r>
  <r>
    <n v="1249"/>
    <n v="821"/>
    <n v="1010"/>
    <n v="1"/>
    <n v="4664.03"/>
    <n v="0.15"/>
    <n v="1"/>
    <n v="3718.66"/>
    <n v="3964.4254999999998"/>
    <n v="3718.66"/>
    <n v="245.76549999999997"/>
    <n v="6.1992714959582411E-2"/>
    <s v="No"/>
    <m/>
  </r>
  <r>
    <n v="1250"/>
    <n v="822"/>
    <n v="1052"/>
    <n v="1"/>
    <n v="2801.53"/>
    <n v="0.1"/>
    <n v="5"/>
    <n v="1752.02"/>
    <n v="2521.3770000000004"/>
    <n v="1752.02"/>
    <n v="769.35700000000043"/>
    <n v="0.30513366307378875"/>
    <s v="No"/>
    <m/>
  </r>
  <r>
    <n v="1251"/>
    <n v="822"/>
    <n v="1064"/>
    <n v="1"/>
    <n v="177.92"/>
    <n v="0.2"/>
    <n v="6"/>
    <n v="95.97"/>
    <n v="142.33599999999998"/>
    <n v="95.97"/>
    <n v="46.365999999999985"/>
    <n v="0.32575033723021574"/>
    <s v="No"/>
    <m/>
  </r>
  <r>
    <n v="1252"/>
    <n v="823"/>
    <n v="1023"/>
    <n v="1"/>
    <n v="203.79"/>
    <n v="0.25"/>
    <n v="2"/>
    <n v="145.43"/>
    <n v="152.8425"/>
    <n v="145.43"/>
    <n v="7.4124999999999943"/>
    <n v="4.8497636455828677E-2"/>
    <s v="No"/>
    <m/>
  </r>
  <r>
    <n v="1253"/>
    <n v="824"/>
    <n v="1019"/>
    <n v="2"/>
    <n v="1255.73"/>
    <n v="0.2"/>
    <n v="2"/>
    <n v="760.11"/>
    <n v="2009.1680000000001"/>
    <n v="1520.22"/>
    <n v="488.94800000000009"/>
    <n v="0.24335844488863054"/>
    <s v="No"/>
    <m/>
  </r>
  <r>
    <n v="1254"/>
    <n v="825"/>
    <n v="1005"/>
    <n v="1"/>
    <n v="2703.6"/>
    <n v="0"/>
    <n v="1"/>
    <n v="2129.88"/>
    <n v="2703.6"/>
    <n v="2129.88"/>
    <n v="573.7199999999998"/>
    <n v="0.2122059476253883"/>
    <s v="No"/>
    <m/>
  </r>
  <r>
    <n v="1255"/>
    <n v="826"/>
    <n v="1049"/>
    <n v="1"/>
    <n v="3970.29"/>
    <n v="0"/>
    <n v="5"/>
    <n v="2490.89"/>
    <n v="3970.29"/>
    <n v="2490.89"/>
    <n v="1479.4"/>
    <n v="0.37261761735288862"/>
    <s v="No"/>
    <m/>
  </r>
  <r>
    <n v="1256"/>
    <n v="827"/>
    <n v="1061"/>
    <n v="1"/>
    <n v="1128.8399999999999"/>
    <n v="0"/>
    <n v="6"/>
    <n v="705.26"/>
    <n v="1128.8399999999999"/>
    <n v="705.26"/>
    <n v="423.57999999999993"/>
    <n v="0.37523475426101127"/>
    <s v="No"/>
    <m/>
  </r>
  <r>
    <n v="1257"/>
    <n v="828"/>
    <n v="1023"/>
    <n v="1"/>
    <n v="203.79"/>
    <n v="0.3"/>
    <n v="2"/>
    <n v="145.43"/>
    <n v="142.65299999999999"/>
    <n v="145.43"/>
    <n v="-2.7770000000000152"/>
    <n v="-1.9466818083040772E-2"/>
    <s v="No"/>
    <m/>
  </r>
  <r>
    <n v="1258"/>
    <n v="828"/>
    <n v="1020"/>
    <n v="2"/>
    <n v="1278.44"/>
    <n v="0.2"/>
    <n v="2"/>
    <n v="786.6"/>
    <n v="2045.5040000000001"/>
    <n v="1573.2"/>
    <n v="472.30400000000009"/>
    <n v="0.23089859516285477"/>
    <s v="No"/>
    <m/>
  </r>
  <r>
    <n v="1259"/>
    <n v="829"/>
    <n v="1001"/>
    <n v="1"/>
    <n v="3826.19"/>
    <n v="0.2"/>
    <n v="1"/>
    <n v="3021.65"/>
    <n v="3060.9520000000002"/>
    <n v="3021.65"/>
    <n v="39.302000000000135"/>
    <n v="1.2839796246396589E-2"/>
    <s v="No"/>
    <m/>
  </r>
  <r>
    <n v="1260"/>
    <n v="830"/>
    <n v="1027"/>
    <n v="1"/>
    <n v="1445.05"/>
    <n v="0.05"/>
    <n v="3"/>
    <n v="777.4"/>
    <n v="1372.7974999999999"/>
    <n v="777.4"/>
    <n v="595.39749999999992"/>
    <n v="0.43371108994589513"/>
    <s v="No"/>
    <m/>
  </r>
  <r>
    <n v="1261"/>
    <n v="831"/>
    <n v="1067"/>
    <n v="1"/>
    <n v="4128.99"/>
    <n v="0.2"/>
    <n v="7"/>
    <n v="2213.3200000000002"/>
    <n v="3303.192"/>
    <n v="2213.3200000000002"/>
    <n v="1089.8719999999998"/>
    <n v="0.32994509553183704"/>
    <s v="Yes"/>
    <m/>
  </r>
  <r>
    <n v="1262"/>
    <n v="832"/>
    <n v="1067"/>
    <n v="1"/>
    <n v="4128.99"/>
    <n v="0.3"/>
    <n v="7"/>
    <n v="2213.3200000000002"/>
    <n v="2890.2929999999997"/>
    <n v="2213.3200000000002"/>
    <n v="676.9729999999995"/>
    <n v="0.23422296632209938"/>
    <s v="No"/>
    <m/>
  </r>
  <r>
    <n v="1263"/>
    <n v="832"/>
    <n v="1038"/>
    <n v="1"/>
    <n v="930.61"/>
    <n v="0.2"/>
    <n v="4"/>
    <n v="617.46"/>
    <n v="744.48800000000006"/>
    <n v="617.46"/>
    <n v="127.02800000000002"/>
    <n v="0.17062464405067646"/>
    <s v="No"/>
    <m/>
  </r>
  <r>
    <n v="1264"/>
    <n v="833"/>
    <n v="1085"/>
    <n v="2"/>
    <n v="234.72"/>
    <n v="0"/>
    <n v="8"/>
    <n v="175.69"/>
    <n v="469.44"/>
    <n v="351.38"/>
    <n v="118.06"/>
    <n v="0.25149113837764148"/>
    <s v="No"/>
    <m/>
  </r>
  <r>
    <n v="1265"/>
    <n v="834"/>
    <n v="1061"/>
    <n v="1"/>
    <n v="1128.8399999999999"/>
    <n v="0.2"/>
    <n v="6"/>
    <n v="705.26"/>
    <n v="903.072"/>
    <n v="705.26"/>
    <n v="197.81200000000001"/>
    <n v="0.21904344282626415"/>
    <s v="No"/>
    <m/>
  </r>
  <r>
    <n v="1266"/>
    <n v="835"/>
    <n v="1080"/>
    <n v="1"/>
    <n v="256.7"/>
    <n v="0.15"/>
    <n v="8"/>
    <n v="184.26"/>
    <n v="218.19499999999999"/>
    <n v="184.26"/>
    <n v="33.935000000000002"/>
    <n v="0.15552602030294005"/>
    <s v="No"/>
    <m/>
  </r>
  <r>
    <n v="1267"/>
    <n v="835"/>
    <n v="1085"/>
    <n v="1"/>
    <n v="234.72"/>
    <n v="0"/>
    <n v="8"/>
    <n v="175.69"/>
    <n v="234.72"/>
    <n v="175.69"/>
    <n v="59.03"/>
    <n v="0.25149113837764148"/>
    <s v="No"/>
    <m/>
  </r>
  <r>
    <n v="1268"/>
    <n v="836"/>
    <n v="1001"/>
    <n v="2"/>
    <n v="3826.19"/>
    <n v="0"/>
    <n v="1"/>
    <n v="3021.65"/>
    <n v="7652.38"/>
    <n v="6043.3"/>
    <n v="1609.08"/>
    <n v="0.21027183699711721"/>
    <s v="No"/>
    <m/>
  </r>
  <r>
    <n v="1269"/>
    <n v="837"/>
    <n v="1001"/>
    <n v="2"/>
    <n v="3826.19"/>
    <n v="0"/>
    <n v="1"/>
    <n v="3021.65"/>
    <n v="7652.38"/>
    <n v="6043.3"/>
    <n v="1609.08"/>
    <n v="0.21027183699711721"/>
    <s v="No"/>
    <m/>
  </r>
  <r>
    <n v="1270"/>
    <n v="837"/>
    <n v="1044"/>
    <n v="3"/>
    <n v="1419.88"/>
    <n v="0.1"/>
    <n v="4"/>
    <n v="897.98"/>
    <n v="3833.6760000000004"/>
    <n v="2693.94"/>
    <n v="1139.7360000000003"/>
    <n v="0.29729585911798501"/>
    <s v="No"/>
    <m/>
  </r>
  <r>
    <n v="1271"/>
    <n v="838"/>
    <n v="1041"/>
    <n v="1"/>
    <n v="767.68"/>
    <n v="0.15"/>
    <n v="4"/>
    <n v="540.32000000000005"/>
    <n v="652.52799999999991"/>
    <n v="540.32000000000005"/>
    <n v="112.20799999999986"/>
    <n v="0.17195890444547954"/>
    <s v="No"/>
    <m/>
  </r>
  <r>
    <n v="1272"/>
    <n v="838"/>
    <n v="1049"/>
    <n v="1"/>
    <n v="3970.29"/>
    <n v="0.1"/>
    <n v="5"/>
    <n v="2490.89"/>
    <n v="3573.261"/>
    <n v="2490.89"/>
    <n v="1082.3710000000001"/>
    <n v="0.30290846372543179"/>
    <s v="No"/>
    <m/>
  </r>
  <r>
    <n v="1273"/>
    <n v="838"/>
    <n v="1072"/>
    <n v="2"/>
    <n v="1404.39"/>
    <n v="0"/>
    <n v="7"/>
    <n v="772.88"/>
    <n v="2808.78"/>
    <n v="1545.76"/>
    <n v="1263.0200000000002"/>
    <n v="0.44966853936584572"/>
    <s v="No"/>
    <m/>
  </r>
  <r>
    <n v="1274"/>
    <n v="838"/>
    <n v="1067"/>
    <n v="3"/>
    <n v="4128.99"/>
    <n v="0.2"/>
    <n v="7"/>
    <n v="2213.3200000000002"/>
    <n v="9909.5760000000009"/>
    <n v="6639.9600000000009"/>
    <n v="3269.616"/>
    <n v="0.32994509553183704"/>
    <s v="No"/>
    <m/>
  </r>
  <r>
    <n v="1275"/>
    <n v="839"/>
    <n v="1019"/>
    <n v="1"/>
    <n v="1255.73"/>
    <n v="0.25"/>
    <n v="2"/>
    <n v="760.11"/>
    <n v="941.79750000000001"/>
    <n v="760.11"/>
    <n v="181.6875"/>
    <n v="0.19291567454787256"/>
    <s v="No"/>
    <m/>
  </r>
  <r>
    <n v="1276"/>
    <n v="839"/>
    <n v="1029"/>
    <n v="2"/>
    <n v="951.92"/>
    <n v="0.25"/>
    <n v="3"/>
    <n v="552.17999999999995"/>
    <n v="1427.8799999999999"/>
    <n v="1104.3599999999999"/>
    <n v="323.52"/>
    <n v="0.22657366165223969"/>
    <s v="No"/>
    <m/>
  </r>
  <r>
    <n v="1277"/>
    <n v="840"/>
    <n v="1039"/>
    <n v="1"/>
    <n v="1284.94"/>
    <n v="0"/>
    <n v="4"/>
    <n v="829.93"/>
    <n v="1284.94"/>
    <n v="829.93"/>
    <n v="455.0100000000001"/>
    <n v="0.35410991952931659"/>
    <s v="No"/>
    <m/>
  </r>
  <r>
    <n v="1278"/>
    <n v="841"/>
    <n v="1019"/>
    <n v="2"/>
    <n v="1255.73"/>
    <n v="0"/>
    <n v="2"/>
    <n v="760.11"/>
    <n v="2511.46"/>
    <n v="1520.22"/>
    <n v="991.24"/>
    <n v="0.39468675591090441"/>
    <s v="No"/>
    <m/>
  </r>
  <r>
    <n v="1279"/>
    <n v="842"/>
    <n v="1056"/>
    <n v="2"/>
    <n v="1134.4000000000001"/>
    <n v="0"/>
    <n v="6"/>
    <n v="798.2"/>
    <n v="2268.8000000000002"/>
    <n v="1596.4"/>
    <n v="672.40000000000009"/>
    <n v="0.29636812411847674"/>
    <s v="No"/>
    <m/>
  </r>
  <r>
    <n v="1280"/>
    <n v="843"/>
    <n v="1067"/>
    <n v="1"/>
    <n v="4128.99"/>
    <n v="0"/>
    <n v="7"/>
    <n v="2213.3200000000002"/>
    <n v="4128.99"/>
    <n v="2213.3200000000002"/>
    <n v="1915.6699999999996"/>
    <n v="0.4639560764254696"/>
    <s v="No"/>
    <m/>
  </r>
  <r>
    <n v="1281"/>
    <n v="844"/>
    <n v="1085"/>
    <n v="1"/>
    <n v="234.72"/>
    <n v="0.1"/>
    <n v="8"/>
    <n v="175.69"/>
    <n v="211.24799999999999"/>
    <n v="175.69"/>
    <n v="35.557999999999993"/>
    <n v="0.16832348708626824"/>
    <s v="No"/>
    <m/>
  </r>
  <r>
    <n v="1282"/>
    <n v="844"/>
    <n v="1061"/>
    <n v="1"/>
    <n v="1128.8399999999999"/>
    <n v="0.25"/>
    <n v="6"/>
    <n v="705.26"/>
    <n v="846.62999999999988"/>
    <n v="705.26"/>
    <n v="141.36999999999989"/>
    <n v="0.16697967234801497"/>
    <s v="No"/>
    <m/>
  </r>
  <r>
    <n v="1283"/>
    <n v="845"/>
    <n v="1084"/>
    <n v="2"/>
    <n v="317.63"/>
    <n v="0"/>
    <n v="8"/>
    <n v="188.52"/>
    <n v="635.26"/>
    <n v="377.04"/>
    <n v="258.21999999999997"/>
    <n v="0.40647923684790477"/>
    <s v="No"/>
    <m/>
  </r>
  <r>
    <n v="1284"/>
    <n v="846"/>
    <n v="1066"/>
    <n v="1"/>
    <n v="1123.68"/>
    <n v="0"/>
    <n v="7"/>
    <n v="872.66"/>
    <n v="1123.68"/>
    <n v="872.66"/>
    <n v="251.0200000000001"/>
    <n v="0.22339100099672513"/>
    <s v="No"/>
    <m/>
  </r>
  <r>
    <n v="1285"/>
    <n v="847"/>
    <n v="1053"/>
    <n v="3"/>
    <n v="1295.03"/>
    <n v="0.25"/>
    <n v="5"/>
    <n v="777.04"/>
    <n v="2913.8175000000001"/>
    <n v="2331.12"/>
    <n v="582.69750000000022"/>
    <n v="0.19997734930207545"/>
    <s v="No"/>
    <m/>
  </r>
  <r>
    <n v="1286"/>
    <n v="848"/>
    <n v="1072"/>
    <n v="1"/>
    <n v="1404.39"/>
    <n v="0.15"/>
    <n v="7"/>
    <n v="772.88"/>
    <n v="1193.7315000000001"/>
    <n v="772.88"/>
    <n v="420.8515000000001"/>
    <n v="0.35255122278334788"/>
    <s v="No"/>
    <m/>
  </r>
  <r>
    <n v="1287"/>
    <n v="849"/>
    <n v="1059"/>
    <n v="2"/>
    <n v="540.76"/>
    <n v="0"/>
    <n v="6"/>
    <n v="324.72000000000003"/>
    <n v="1081.52"/>
    <n v="649.44000000000005"/>
    <n v="432.07999999999993"/>
    <n v="0.39951179820992672"/>
    <s v="No"/>
    <m/>
  </r>
  <r>
    <n v="1288"/>
    <n v="850"/>
    <n v="1007"/>
    <n v="1"/>
    <n v="701.76"/>
    <n v="0"/>
    <n v="1"/>
    <n v="508.8"/>
    <n v="701.76"/>
    <n v="508.8"/>
    <n v="192.95999999999998"/>
    <n v="0.27496580027359779"/>
    <s v="No"/>
    <m/>
  </r>
  <r>
    <n v="1289"/>
    <n v="850"/>
    <n v="1085"/>
    <n v="1"/>
    <n v="234.72"/>
    <n v="0"/>
    <n v="8"/>
    <n v="175.69"/>
    <n v="234.72"/>
    <n v="175.69"/>
    <n v="59.03"/>
    <n v="0.25149113837764148"/>
    <s v="No"/>
    <m/>
  </r>
  <r>
    <n v="1290"/>
    <n v="851"/>
    <n v="1061"/>
    <n v="1"/>
    <n v="1128.8399999999999"/>
    <n v="0.3"/>
    <n v="6"/>
    <n v="705.26"/>
    <n v="790.18799999999987"/>
    <n v="705.26"/>
    <n v="84.927999999999884"/>
    <n v="0.10747822037287316"/>
    <s v="No"/>
    <m/>
  </r>
  <r>
    <n v="1291"/>
    <n v="851"/>
    <n v="1084"/>
    <n v="1"/>
    <n v="317.63"/>
    <n v="0"/>
    <n v="8"/>
    <n v="188.52"/>
    <n v="317.63"/>
    <n v="188.52"/>
    <n v="129.10999999999999"/>
    <n v="0.40647923684790477"/>
    <s v="No"/>
    <m/>
  </r>
  <r>
    <n v="1292"/>
    <n v="852"/>
    <n v="1041"/>
    <n v="1"/>
    <n v="767.68"/>
    <n v="0.05"/>
    <n v="4"/>
    <n v="540.32000000000005"/>
    <n v="729.29599999999994"/>
    <n v="540.32000000000005"/>
    <n v="188.97599999999989"/>
    <n v="0.25912112503016593"/>
    <s v="No"/>
    <m/>
  </r>
  <r>
    <n v="1293"/>
    <n v="853"/>
    <n v="1061"/>
    <n v="1"/>
    <n v="1128.8399999999999"/>
    <n v="0"/>
    <n v="6"/>
    <n v="705.26"/>
    <n v="1128.8399999999999"/>
    <n v="705.26"/>
    <n v="423.57999999999993"/>
    <n v="0.37523475426101127"/>
    <s v="No"/>
    <m/>
  </r>
  <r>
    <n v="1294"/>
    <n v="853"/>
    <n v="1006"/>
    <n v="1"/>
    <n v="2046.37"/>
    <n v="0.2"/>
    <n v="1"/>
    <n v="1296.42"/>
    <n v="1637.096"/>
    <n v="1296.42"/>
    <n v="340.67599999999993"/>
    <n v="0.20809775358317406"/>
    <s v="No"/>
    <m/>
  </r>
  <r>
    <n v="1295"/>
    <n v="854"/>
    <n v="1011"/>
    <n v="1"/>
    <n v="6310.6"/>
    <n v="0.1"/>
    <n v="1"/>
    <n v="3703.86"/>
    <n v="5679.5400000000009"/>
    <n v="3703.86"/>
    <n v="1975.6800000000007"/>
    <n v="0.34785915760783453"/>
    <s v="No"/>
    <m/>
  </r>
  <r>
    <n v="1296"/>
    <n v="855"/>
    <n v="1064"/>
    <n v="1"/>
    <n v="177.92"/>
    <n v="0"/>
    <n v="6"/>
    <n v="95.97"/>
    <n v="177.92"/>
    <n v="95.97"/>
    <n v="81.949999999999989"/>
    <n v="0.46060026978417262"/>
    <s v="No"/>
    <m/>
  </r>
  <r>
    <n v="1297"/>
    <n v="855"/>
    <n v="1074"/>
    <n v="1"/>
    <n v="2444.16"/>
    <n v="0.05"/>
    <n v="7"/>
    <n v="1417.35"/>
    <n v="2321.9519999999998"/>
    <n v="1417.35"/>
    <n v="904.60199999999986"/>
    <n v="0.3895868648447513"/>
    <s v="No"/>
    <m/>
  </r>
  <r>
    <n v="1298"/>
    <n v="856"/>
    <n v="1084"/>
    <n v="1"/>
    <n v="317.63"/>
    <n v="0"/>
    <n v="8"/>
    <n v="188.52"/>
    <n v="317.63"/>
    <n v="188.52"/>
    <n v="129.10999999999999"/>
    <n v="0.40647923684790477"/>
    <s v="No"/>
    <m/>
  </r>
  <r>
    <n v="1299"/>
    <n v="857"/>
    <n v="1048"/>
    <n v="2"/>
    <n v="448.35"/>
    <n v="0.1"/>
    <n v="5"/>
    <n v="299.29000000000002"/>
    <n v="807.03000000000009"/>
    <n v="598.58000000000004"/>
    <n v="208.45000000000005"/>
    <n v="0.25829275243795152"/>
    <s v="No"/>
    <m/>
  </r>
  <r>
    <n v="1300"/>
    <n v="857"/>
    <n v="1001"/>
    <n v="1"/>
    <n v="3826.19"/>
    <n v="0.3"/>
    <n v="1"/>
    <n v="3021.65"/>
    <n v="2678.3330000000001"/>
    <n v="3021.65"/>
    <n v="-343.31700000000001"/>
    <n v="-0.12818309000411823"/>
    <s v="No"/>
    <m/>
  </r>
  <r>
    <n v="1301"/>
    <n v="858"/>
    <n v="1028"/>
    <n v="1"/>
    <n v="2753.45"/>
    <n v="0.1"/>
    <n v="3"/>
    <n v="1672.88"/>
    <n v="2478.105"/>
    <n v="1672.88"/>
    <n v="805.22499999999991"/>
    <n v="0.32493578762804637"/>
    <s v="No"/>
    <m/>
  </r>
  <r>
    <n v="1302"/>
    <n v="858"/>
    <n v="1072"/>
    <n v="1"/>
    <n v="1404.39"/>
    <n v="0"/>
    <n v="7"/>
    <n v="772.88"/>
    <n v="1404.39"/>
    <n v="772.88"/>
    <n v="631.5100000000001"/>
    <n v="0.44966853936584572"/>
    <s v="No"/>
    <m/>
  </r>
  <r>
    <n v="1303"/>
    <n v="858"/>
    <n v="1041"/>
    <n v="1"/>
    <n v="767.68"/>
    <n v="0.1"/>
    <n v="4"/>
    <n v="540.32000000000005"/>
    <n v="690.91199999999992"/>
    <n v="540.32000000000005"/>
    <n v="150.59199999999987"/>
    <n v="0.21796118753184182"/>
    <s v="Yes"/>
    <m/>
  </r>
  <r>
    <n v="1304"/>
    <n v="858"/>
    <n v="1053"/>
    <n v="3"/>
    <n v="1295.03"/>
    <n v="0.3"/>
    <n v="5"/>
    <n v="777.04"/>
    <n v="2719.5630000000001"/>
    <n v="2331.12"/>
    <n v="388.44300000000021"/>
    <n v="0.14283287425222368"/>
    <s v="No"/>
    <m/>
  </r>
  <r>
    <n v="1305"/>
    <n v="859"/>
    <n v="1085"/>
    <n v="1"/>
    <n v="234.72"/>
    <n v="0.1"/>
    <n v="8"/>
    <n v="175.69"/>
    <n v="211.24799999999999"/>
    <n v="175.69"/>
    <n v="35.557999999999993"/>
    <n v="0.16832348708626824"/>
    <s v="No"/>
    <m/>
  </r>
  <r>
    <n v="1306"/>
    <n v="859"/>
    <n v="1023"/>
    <n v="1"/>
    <n v="203.79"/>
    <n v="0.2"/>
    <n v="2"/>
    <n v="145.43"/>
    <n v="163.03200000000001"/>
    <n v="145.43"/>
    <n v="17.602000000000004"/>
    <n v="0.10796653417733944"/>
    <s v="No"/>
    <m/>
  </r>
  <r>
    <n v="1307"/>
    <n v="860"/>
    <n v="1041"/>
    <n v="2"/>
    <n v="767.68"/>
    <n v="0"/>
    <n v="4"/>
    <n v="540.32000000000005"/>
    <n v="1535.36"/>
    <n v="1080.6400000000001"/>
    <n v="454.7199999999998"/>
    <n v="0.29616506877865767"/>
    <s v="No"/>
    <m/>
  </r>
  <r>
    <n v="1308"/>
    <n v="861"/>
    <n v="1078"/>
    <n v="1"/>
    <n v="174.98"/>
    <n v="0.1"/>
    <n v="8"/>
    <n v="125.34"/>
    <n v="157.482"/>
    <n v="125.34"/>
    <n v="32.141999999999996"/>
    <n v="0.20409951613517732"/>
    <s v="No"/>
    <m/>
  </r>
  <r>
    <n v="1309"/>
    <n v="861"/>
    <n v="1038"/>
    <n v="2"/>
    <n v="930.61"/>
    <n v="0.25"/>
    <n v="4"/>
    <n v="617.46"/>
    <n v="1395.915"/>
    <n v="1234.92"/>
    <n v="160.99499999999989"/>
    <n v="0.1153329536540548"/>
    <s v="No"/>
    <m/>
  </r>
  <r>
    <n v="1310"/>
    <n v="862"/>
    <n v="1040"/>
    <n v="1"/>
    <n v="419.14"/>
    <n v="0.2"/>
    <n v="4"/>
    <n v="297.2"/>
    <n v="335.31200000000001"/>
    <n v="297.2"/>
    <n v="38.112000000000023"/>
    <n v="0.11366130648470685"/>
    <s v="No"/>
    <m/>
  </r>
  <r>
    <n v="1311"/>
    <n v="863"/>
    <n v="1065"/>
    <n v="3"/>
    <n v="1433.45"/>
    <n v="0.05"/>
    <n v="6"/>
    <n v="800.55"/>
    <n v="4085.3325"/>
    <n v="2401.6499999999996"/>
    <n v="1683.6825000000003"/>
    <n v="0.41212863334869326"/>
    <s v="No"/>
    <m/>
  </r>
  <r>
    <n v="1312"/>
    <n v="863"/>
    <n v="1017"/>
    <n v="2"/>
    <n v="978.37"/>
    <n v="0.3"/>
    <n v="2"/>
    <n v="519.71"/>
    <n v="1369.7179999999998"/>
    <n v="1039.42"/>
    <n v="330.29799999999977"/>
    <n v="0.24114306740511537"/>
    <s v="No"/>
    <m/>
  </r>
  <r>
    <n v="1313"/>
    <n v="864"/>
    <n v="1005"/>
    <n v="2"/>
    <n v="2703.6"/>
    <n v="0.1"/>
    <n v="1"/>
    <n v="2129.88"/>
    <n v="4866.4799999999996"/>
    <n v="4259.76"/>
    <n v="606.71999999999935"/>
    <n v="0.12467327513932029"/>
    <s v="Yes"/>
    <m/>
  </r>
  <r>
    <n v="1314"/>
    <n v="865"/>
    <n v="1061"/>
    <n v="1"/>
    <n v="1128.8399999999999"/>
    <n v="0.3"/>
    <n v="6"/>
    <n v="705.26"/>
    <n v="790.18799999999987"/>
    <n v="705.26"/>
    <n v="84.927999999999884"/>
    <n v="0.10747822037287316"/>
    <s v="No"/>
    <m/>
  </r>
  <r>
    <n v="1315"/>
    <n v="866"/>
    <n v="1036"/>
    <n v="1"/>
    <n v="471.33"/>
    <n v="0.25"/>
    <n v="4"/>
    <n v="253.01"/>
    <n v="353.4975"/>
    <n v="253.01"/>
    <n v="100.48750000000001"/>
    <n v="0.28426650824970479"/>
    <s v="No"/>
    <m/>
  </r>
  <r>
    <n v="1316"/>
    <n v="867"/>
    <n v="1045"/>
    <n v="1"/>
    <n v="197.92"/>
    <n v="0.05"/>
    <n v="4"/>
    <n v="154.55000000000001"/>
    <n v="188.02399999999997"/>
    <n v="154.55000000000001"/>
    <n v="33.473999999999961"/>
    <n v="0.17803046419605989"/>
    <s v="Yes"/>
    <m/>
  </r>
  <r>
    <n v="1317"/>
    <n v="867"/>
    <n v="1067"/>
    <n v="1"/>
    <n v="4128.99"/>
    <n v="0.1"/>
    <n v="7"/>
    <n v="2213.3200000000002"/>
    <n v="3716.0909999999999"/>
    <n v="2213.3200000000002"/>
    <n v="1502.7709999999997"/>
    <n v="0.40439564047274401"/>
    <s v="No"/>
    <m/>
  </r>
  <r>
    <n v="1318"/>
    <n v="868"/>
    <n v="1073"/>
    <n v="1"/>
    <n v="1588.01"/>
    <n v="0.1"/>
    <n v="7"/>
    <n v="1144.3699999999999"/>
    <n v="1429.2090000000001"/>
    <n v="1144.3699999999999"/>
    <n v="284.83900000000017"/>
    <n v="0.1992983531449915"/>
    <s v="No"/>
    <m/>
  </r>
  <r>
    <n v="1319"/>
    <n v="869"/>
    <n v="1067"/>
    <n v="1"/>
    <n v="4128.99"/>
    <n v="0"/>
    <n v="7"/>
    <n v="2213.3200000000002"/>
    <n v="4128.99"/>
    <n v="2213.3200000000002"/>
    <n v="1915.6699999999996"/>
    <n v="0.4639560764254696"/>
    <s v="No"/>
    <m/>
  </r>
  <r>
    <n v="1320"/>
    <n v="869"/>
    <n v="1082"/>
    <n v="1"/>
    <n v="337.61"/>
    <n v="0.05"/>
    <n v="8"/>
    <n v="183.63"/>
    <n v="320.72949999999997"/>
    <n v="183.63"/>
    <n v="137.09949999999998"/>
    <n v="0.42746145895528781"/>
    <s v="No"/>
    <m/>
  </r>
  <r>
    <n v="1321"/>
    <n v="870"/>
    <n v="1009"/>
    <n v="1"/>
    <n v="2129.15"/>
    <n v="0"/>
    <n v="1"/>
    <n v="1303.81"/>
    <n v="2129.15"/>
    <n v="1303.81"/>
    <n v="825.34000000000015"/>
    <n v="0.38763825939929086"/>
    <s v="No"/>
    <m/>
  </r>
  <r>
    <n v="1322"/>
    <n v="870"/>
    <n v="1061"/>
    <n v="1"/>
    <n v="1128.8399999999999"/>
    <n v="0.15"/>
    <n v="6"/>
    <n v="705.26"/>
    <n v="959.5139999999999"/>
    <n v="705.26"/>
    <n v="254.25399999999991"/>
    <n v="0.26498206383648382"/>
    <s v="No"/>
    <m/>
  </r>
  <r>
    <n v="1323"/>
    <n v="870"/>
    <n v="1017"/>
    <n v="1"/>
    <n v="978.37"/>
    <n v="0"/>
    <n v="2"/>
    <n v="519.71"/>
    <n v="978.37"/>
    <n v="519.71"/>
    <n v="458.65999999999997"/>
    <n v="0.46880014718358082"/>
    <s v="No"/>
    <m/>
  </r>
  <r>
    <n v="1324"/>
    <n v="871"/>
    <n v="1049"/>
    <n v="1"/>
    <n v="3970.29"/>
    <n v="0.1"/>
    <n v="5"/>
    <n v="2490.89"/>
    <n v="3573.261"/>
    <n v="2490.89"/>
    <n v="1082.3710000000001"/>
    <n v="0.30290846372543179"/>
    <s v="No"/>
    <m/>
  </r>
  <r>
    <n v="1325"/>
    <n v="871"/>
    <n v="1037"/>
    <n v="1"/>
    <n v="1161.6300000000001"/>
    <n v="0.1"/>
    <n v="4"/>
    <n v="798.62"/>
    <n v="1045.4670000000001"/>
    <n v="798.62"/>
    <n v="246.84700000000009"/>
    <n v="0.2361117089300763"/>
    <s v="Yes"/>
    <m/>
  </r>
  <r>
    <n v="1326"/>
    <n v="871"/>
    <n v="1056"/>
    <n v="2"/>
    <n v="1134.4000000000001"/>
    <n v="0.15"/>
    <n v="6"/>
    <n v="798.2"/>
    <n v="1928.48"/>
    <n v="1596.4"/>
    <n v="332.07999999999993"/>
    <n v="0.17219779308056082"/>
    <s v="No"/>
    <m/>
  </r>
  <r>
    <n v="1327"/>
    <n v="872"/>
    <n v="1085"/>
    <n v="2"/>
    <n v="234.72"/>
    <n v="0"/>
    <n v="8"/>
    <n v="175.69"/>
    <n v="469.44"/>
    <n v="351.38"/>
    <n v="118.06"/>
    <n v="0.25149113837764148"/>
    <s v="No"/>
    <m/>
  </r>
  <r>
    <n v="1328"/>
    <n v="872"/>
    <n v="1001"/>
    <n v="2"/>
    <n v="3826.19"/>
    <n v="0.1"/>
    <n v="1"/>
    <n v="3021.65"/>
    <n v="6887.1419999999998"/>
    <n v="6043.3"/>
    <n v="843.84199999999964"/>
    <n v="0.12252426333013021"/>
    <s v="No"/>
    <m/>
  </r>
  <r>
    <n v="1329"/>
    <n v="873"/>
    <n v="1085"/>
    <n v="2"/>
    <n v="234.72"/>
    <n v="0"/>
    <n v="8"/>
    <n v="175.69"/>
    <n v="469.44"/>
    <n v="351.38"/>
    <n v="118.06"/>
    <n v="0.25149113837764148"/>
    <s v="No"/>
    <m/>
  </r>
  <r>
    <n v="1330"/>
    <n v="874"/>
    <n v="1001"/>
    <n v="1"/>
    <n v="3826.19"/>
    <n v="0.25"/>
    <n v="1"/>
    <n v="3021.65"/>
    <n v="2869.6424999999999"/>
    <n v="3021.65"/>
    <n v="-152.00750000000016"/>
    <n v="-5.2970884003843741E-2"/>
    <s v="No"/>
    <m/>
  </r>
  <r>
    <n v="1331"/>
    <n v="874"/>
    <n v="1056"/>
    <n v="1"/>
    <n v="1134.4000000000001"/>
    <n v="0"/>
    <n v="6"/>
    <n v="798.2"/>
    <n v="1134.4000000000001"/>
    <n v="798.2"/>
    <n v="336.20000000000005"/>
    <n v="0.29636812411847674"/>
    <s v="No"/>
    <m/>
  </r>
  <r>
    <n v="1332"/>
    <n v="874"/>
    <n v="1085"/>
    <n v="1"/>
    <n v="234.72"/>
    <n v="0.1"/>
    <n v="8"/>
    <n v="175.69"/>
    <n v="211.24799999999999"/>
    <n v="175.69"/>
    <n v="35.557999999999993"/>
    <n v="0.16832348708626824"/>
    <s v="No"/>
    <m/>
  </r>
  <r>
    <n v="1333"/>
    <n v="875"/>
    <n v="1056"/>
    <n v="1"/>
    <n v="1134.4000000000001"/>
    <n v="0.2"/>
    <n v="6"/>
    <n v="798.2"/>
    <n v="907.5200000000001"/>
    <n v="798.2"/>
    <n v="109.32000000000005"/>
    <n v="0.12046015514809595"/>
    <s v="Yes"/>
    <m/>
  </r>
  <r>
    <n v="1334"/>
    <n v="875"/>
    <n v="1012"/>
    <n v="1"/>
    <n v="2425.1999999999998"/>
    <n v="0.25"/>
    <n v="1"/>
    <n v="1795.03"/>
    <n v="1818.8999999999999"/>
    <n v="1795.03"/>
    <n v="23.869999999999891"/>
    <n v="1.3123316290065365E-2"/>
    <s v="Yes"/>
    <m/>
  </r>
  <r>
    <n v="1335"/>
    <n v="876"/>
    <n v="1001"/>
    <n v="1"/>
    <n v="3826.19"/>
    <n v="0.25"/>
    <n v="1"/>
    <n v="3021.65"/>
    <n v="2869.6424999999999"/>
    <n v="3021.65"/>
    <n v="-152.00750000000016"/>
    <n v="-5.2970884003843741E-2"/>
    <s v="No"/>
    <m/>
  </r>
  <r>
    <n v="1336"/>
    <n v="876"/>
    <n v="1043"/>
    <n v="1"/>
    <n v="567.48"/>
    <n v="0.3"/>
    <n v="4"/>
    <n v="407.51"/>
    <n v="397.23599999999999"/>
    <n v="407.51"/>
    <n v="-10.274000000000001"/>
    <n v="-2.5863718293407448E-2"/>
    <s v="No"/>
    <m/>
  </r>
  <r>
    <n v="1337"/>
    <n v="877"/>
    <n v="1072"/>
    <n v="2"/>
    <n v="1404.39"/>
    <n v="0"/>
    <n v="7"/>
    <n v="772.88"/>
    <n v="2808.78"/>
    <n v="1545.76"/>
    <n v="1263.0200000000002"/>
    <n v="0.44966853936584572"/>
    <s v="No"/>
    <m/>
  </r>
  <r>
    <n v="1338"/>
    <n v="877"/>
    <n v="1041"/>
    <n v="1"/>
    <n v="767.68"/>
    <n v="0.1"/>
    <n v="4"/>
    <n v="540.32000000000005"/>
    <n v="690.91199999999992"/>
    <n v="540.32000000000005"/>
    <n v="150.59199999999987"/>
    <n v="0.21796118753184182"/>
    <s v="No"/>
    <m/>
  </r>
  <r>
    <n v="1339"/>
    <n v="878"/>
    <n v="1085"/>
    <n v="1"/>
    <n v="234.72"/>
    <n v="0.25"/>
    <n v="8"/>
    <n v="175.69"/>
    <n v="176.04"/>
    <n v="175.69"/>
    <n v="0.34999999999999432"/>
    <n v="1.9881845035218948E-3"/>
    <s v="No"/>
    <m/>
  </r>
  <r>
    <n v="1340"/>
    <n v="879"/>
    <n v="1085"/>
    <n v="1"/>
    <n v="234.72"/>
    <n v="0.15"/>
    <n v="8"/>
    <n v="175.69"/>
    <n v="199.512"/>
    <n v="175.69"/>
    <n v="23.822000000000003"/>
    <n v="0.11940133926781347"/>
    <s v="No"/>
    <m/>
  </r>
  <r>
    <n v="1341"/>
    <n v="879"/>
    <n v="1043"/>
    <n v="1"/>
    <n v="567.48"/>
    <n v="0.1"/>
    <n v="4"/>
    <n v="407.51"/>
    <n v="510.73200000000003"/>
    <n v="407.51"/>
    <n v="103.22200000000004"/>
    <n v="0.20210599688290537"/>
    <s v="No"/>
    <m/>
  </r>
  <r>
    <n v="1342"/>
    <n v="880"/>
    <n v="1080"/>
    <n v="3"/>
    <n v="256.7"/>
    <n v="0.1"/>
    <n v="8"/>
    <n v="184.26"/>
    <n v="693.08999999999992"/>
    <n v="552.78"/>
    <n v="140.30999999999995"/>
    <n v="0.20244124139722108"/>
    <s v="No"/>
    <m/>
  </r>
  <r>
    <n v="1343"/>
    <n v="881"/>
    <n v="1085"/>
    <n v="1"/>
    <n v="234.72"/>
    <n v="0.15"/>
    <n v="8"/>
    <n v="175.69"/>
    <n v="199.512"/>
    <n v="175.69"/>
    <n v="23.822000000000003"/>
    <n v="0.11940133926781347"/>
    <s v="No"/>
    <m/>
  </r>
  <r>
    <n v="1344"/>
    <n v="882"/>
    <n v="1079"/>
    <n v="1"/>
    <n v="395.97"/>
    <n v="0.1"/>
    <n v="8"/>
    <n v="242.57"/>
    <n v="356.37300000000005"/>
    <n v="242.57"/>
    <n v="113.80300000000005"/>
    <n v="0.31933676232486757"/>
    <s v="No"/>
    <m/>
  </r>
  <r>
    <n v="1345"/>
    <n v="882"/>
    <n v="1072"/>
    <n v="3"/>
    <n v="1404.39"/>
    <n v="0.3"/>
    <n v="7"/>
    <n v="772.88"/>
    <n v="2949.2190000000001"/>
    <n v="2318.64"/>
    <n v="630.57900000000018"/>
    <n v="0.21381219909406529"/>
    <s v="No"/>
    <m/>
  </r>
  <r>
    <n v="1346"/>
    <n v="883"/>
    <n v="1018"/>
    <n v="1"/>
    <n v="628.09"/>
    <n v="0"/>
    <n v="2"/>
    <n v="390.4"/>
    <n v="628.09"/>
    <n v="390.4"/>
    <n v="237.69000000000005"/>
    <n v="0.37843302711394872"/>
    <s v="No"/>
    <m/>
  </r>
  <r>
    <n v="1347"/>
    <n v="883"/>
    <n v="1012"/>
    <n v="1"/>
    <n v="2425.1999999999998"/>
    <n v="0.1"/>
    <n v="1"/>
    <n v="1795.03"/>
    <n v="2182.6799999999998"/>
    <n v="1795.03"/>
    <n v="387.64999999999986"/>
    <n v="0.17760276357505447"/>
    <s v="No"/>
    <m/>
  </r>
  <r>
    <n v="1348"/>
    <n v="884"/>
    <n v="1075"/>
    <n v="1"/>
    <n v="904.54"/>
    <n v="0.1"/>
    <n v="7"/>
    <n v="622.70000000000005"/>
    <n v="814.08600000000001"/>
    <n v="622.70000000000005"/>
    <n v="191.38599999999997"/>
    <n v="0.23509309827217267"/>
    <s v="Yes"/>
    <m/>
  </r>
  <r>
    <n v="1349"/>
    <n v="884"/>
    <n v="1040"/>
    <n v="1"/>
    <n v="419.14"/>
    <n v="0"/>
    <n v="4"/>
    <n v="297.2"/>
    <n v="419.14"/>
    <n v="297.2"/>
    <n v="121.94"/>
    <n v="0.29092904518776541"/>
    <s v="Yes"/>
    <m/>
  </r>
  <r>
    <n v="1350"/>
    <n v="885"/>
    <n v="1056"/>
    <n v="1"/>
    <n v="1134.4000000000001"/>
    <n v="0.2"/>
    <n v="6"/>
    <n v="798.2"/>
    <n v="907.5200000000001"/>
    <n v="798.2"/>
    <n v="109.32000000000005"/>
    <n v="0.12046015514809595"/>
    <s v="No"/>
    <m/>
  </r>
  <r>
    <n v="1351"/>
    <n v="886"/>
    <n v="1001"/>
    <n v="1"/>
    <n v="3826.19"/>
    <n v="0.05"/>
    <n v="1"/>
    <n v="3021.65"/>
    <n v="3634.8804999999998"/>
    <n v="3021.65"/>
    <n v="613.23049999999967"/>
    <n v="0.16870719683907071"/>
    <s v="No"/>
    <m/>
  </r>
  <r>
    <n v="1352"/>
    <n v="886"/>
    <n v="1085"/>
    <n v="2"/>
    <n v="234.72"/>
    <n v="0"/>
    <n v="8"/>
    <n v="175.69"/>
    <n v="469.44"/>
    <n v="351.38"/>
    <n v="118.06"/>
    <n v="0.25149113837764148"/>
    <s v="No"/>
    <m/>
  </r>
  <r>
    <n v="1353"/>
    <n v="887"/>
    <n v="1012"/>
    <n v="1"/>
    <n v="2425.1999999999998"/>
    <n v="0.3"/>
    <n v="1"/>
    <n v="1795.03"/>
    <n v="1697.6399999999999"/>
    <n v="1795.03"/>
    <n v="-97.3900000000001"/>
    <n v="-5.7367875403501398E-2"/>
    <s v="No"/>
    <m/>
  </r>
  <r>
    <n v="1354"/>
    <n v="887"/>
    <n v="1061"/>
    <n v="1"/>
    <n v="1128.8399999999999"/>
    <n v="0"/>
    <n v="6"/>
    <n v="705.26"/>
    <n v="1128.8399999999999"/>
    <n v="705.26"/>
    <n v="423.57999999999993"/>
    <n v="0.37523475426101127"/>
    <s v="No"/>
    <m/>
  </r>
  <r>
    <n v="1355"/>
    <n v="887"/>
    <n v="1085"/>
    <n v="2"/>
    <n v="234.72"/>
    <n v="0.1"/>
    <n v="8"/>
    <n v="175.69"/>
    <n v="422.49599999999998"/>
    <n v="351.38"/>
    <n v="71.115999999999985"/>
    <n v="0.16832348708626824"/>
    <s v="No"/>
    <m/>
  </r>
  <r>
    <n v="1356"/>
    <n v="887"/>
    <n v="1056"/>
    <n v="2"/>
    <n v="1134.4000000000001"/>
    <n v="0.25"/>
    <n v="6"/>
    <n v="798.2"/>
    <n v="1701.6000000000001"/>
    <n v="1596.4"/>
    <n v="105.20000000000005"/>
    <n v="6.1824165491302326E-2"/>
    <s v="No"/>
    <m/>
  </r>
  <r>
    <n v="1357"/>
    <n v="888"/>
    <n v="1005"/>
    <n v="1"/>
    <n v="2703.6"/>
    <n v="0.1"/>
    <n v="1"/>
    <n v="2129.88"/>
    <n v="2433.2399999999998"/>
    <n v="2129.88"/>
    <n v="303.35999999999967"/>
    <n v="0.12467327513932029"/>
    <s v="No"/>
    <m/>
  </r>
  <r>
    <n v="1358"/>
    <n v="888"/>
    <n v="1082"/>
    <n v="1"/>
    <n v="337.61"/>
    <n v="0.1"/>
    <n v="8"/>
    <n v="183.63"/>
    <n v="303.84900000000005"/>
    <n v="183.63"/>
    <n v="120.21900000000005"/>
    <n v="0.39565376223058174"/>
    <s v="No"/>
    <m/>
  </r>
  <r>
    <n v="1359"/>
    <n v="888"/>
    <n v="1041"/>
    <n v="1"/>
    <n v="767.68"/>
    <n v="0.3"/>
    <n v="4"/>
    <n v="540.32000000000005"/>
    <n v="537.37599999999998"/>
    <n v="540.32000000000005"/>
    <n v="-2.9440000000000737"/>
    <n v="-5.4784731733461744E-3"/>
    <s v="No"/>
    <m/>
  </r>
  <r>
    <n v="1360"/>
    <n v="889"/>
    <n v="1056"/>
    <n v="1"/>
    <n v="1134.4000000000001"/>
    <n v="0.1"/>
    <n v="6"/>
    <n v="798.2"/>
    <n v="1020.9600000000002"/>
    <n v="798.2"/>
    <n v="222.7600000000001"/>
    <n v="0.21818680457608533"/>
    <s v="No"/>
    <m/>
  </r>
  <r>
    <n v="1361"/>
    <n v="890"/>
    <n v="1016"/>
    <n v="1"/>
    <n v="1279.19"/>
    <n v="0"/>
    <n v="2"/>
    <n v="741.85"/>
    <n v="1279.19"/>
    <n v="741.85"/>
    <n v="537.34"/>
    <n v="0.42006269592476492"/>
    <s v="No"/>
    <m/>
  </r>
  <r>
    <n v="1362"/>
    <n v="891"/>
    <n v="1054"/>
    <n v="1"/>
    <n v="631.66"/>
    <n v="0"/>
    <n v="5"/>
    <n v="412.15"/>
    <n v="631.66"/>
    <n v="412.15"/>
    <n v="219.51"/>
    <n v="0.34751290251084443"/>
    <s v="No"/>
    <m/>
  </r>
  <r>
    <n v="1363"/>
    <n v="891"/>
    <n v="1082"/>
    <n v="2"/>
    <n v="337.61"/>
    <n v="0.05"/>
    <n v="8"/>
    <n v="183.63"/>
    <n v="641.45899999999995"/>
    <n v="367.26"/>
    <n v="274.19899999999996"/>
    <n v="0.42746145895528781"/>
    <s v="No"/>
    <m/>
  </r>
  <r>
    <n v="1364"/>
    <n v="892"/>
    <n v="1010"/>
    <n v="1"/>
    <n v="4664.03"/>
    <n v="0"/>
    <n v="1"/>
    <n v="3718.66"/>
    <n v="4664.03"/>
    <n v="3718.66"/>
    <n v="945.36999999999989"/>
    <n v="0.20269380771564505"/>
    <s v="No"/>
    <m/>
  </r>
  <r>
    <n v="1365"/>
    <n v="892"/>
    <n v="1039"/>
    <n v="1"/>
    <n v="1284.94"/>
    <n v="0.1"/>
    <n v="4"/>
    <n v="829.93"/>
    <n v="1156.4460000000001"/>
    <n v="829.93"/>
    <n v="326.51600000000019"/>
    <n v="0.28234435503257405"/>
    <s v="No"/>
    <m/>
  </r>
  <r>
    <n v="1366"/>
    <n v="893"/>
    <n v="1020"/>
    <n v="1"/>
    <n v="1278.44"/>
    <n v="0.3"/>
    <n v="2"/>
    <n v="786.6"/>
    <n v="894.90800000000002"/>
    <n v="786.6"/>
    <n v="108.30799999999999"/>
    <n v="0.12102696590040539"/>
    <s v="Yes"/>
    <m/>
  </r>
  <r>
    <n v="1367"/>
    <n v="893"/>
    <n v="1038"/>
    <n v="1"/>
    <n v="930.61"/>
    <n v="0.15"/>
    <n v="4"/>
    <n v="617.46"/>
    <n v="791.01850000000002"/>
    <n v="617.46"/>
    <n v="173.55849999999998"/>
    <n v="0.21941142969475427"/>
    <s v="No"/>
    <m/>
  </r>
  <r>
    <n v="1368"/>
    <n v="894"/>
    <n v="1078"/>
    <n v="2"/>
    <n v="174.98"/>
    <n v="0.15"/>
    <n v="8"/>
    <n v="125.34"/>
    <n v="297.46599999999995"/>
    <n v="250.68"/>
    <n v="46.785999999999945"/>
    <n v="0.15728184061371703"/>
    <s v="No"/>
    <m/>
  </r>
  <r>
    <n v="1369"/>
    <n v="895"/>
    <n v="1046"/>
    <n v="1"/>
    <n v="675.87"/>
    <n v="0.25"/>
    <n v="5"/>
    <n v="407.68"/>
    <n v="506.90250000000003"/>
    <n v="407.68"/>
    <n v="99.222500000000025"/>
    <n v="0.19574277104571397"/>
    <s v="No"/>
    <m/>
  </r>
  <r>
    <n v="1370"/>
    <n v="895"/>
    <n v="1030"/>
    <n v="1"/>
    <n v="799.21"/>
    <n v="0.1"/>
    <n v="3"/>
    <n v="534"/>
    <n v="719.2890000000001"/>
    <n v="534"/>
    <n v="185.2890000000001"/>
    <n v="0.25760021354420837"/>
    <s v="No"/>
    <m/>
  </r>
  <r>
    <n v="1371"/>
    <n v="895"/>
    <n v="1064"/>
    <n v="2"/>
    <n v="177.92"/>
    <n v="0"/>
    <n v="6"/>
    <n v="95.97"/>
    <n v="355.84"/>
    <n v="191.94"/>
    <n v="163.89999999999998"/>
    <n v="0.46060026978417262"/>
    <s v="No"/>
    <m/>
  </r>
  <r>
    <n v="1372"/>
    <n v="896"/>
    <n v="1009"/>
    <n v="2"/>
    <n v="2129.15"/>
    <n v="0"/>
    <n v="1"/>
    <n v="1303.81"/>
    <n v="4258.3"/>
    <n v="2607.62"/>
    <n v="1650.6800000000003"/>
    <n v="0.38763825939929086"/>
    <s v="No"/>
    <m/>
  </r>
  <r>
    <n v="1373"/>
    <n v="896"/>
    <n v="1007"/>
    <n v="2"/>
    <n v="701.76"/>
    <n v="0.2"/>
    <n v="1"/>
    <n v="508.8"/>
    <n v="1122.816"/>
    <n v="1017.6"/>
    <n v="105.21600000000001"/>
    <n v="9.370725034199727E-2"/>
    <s v="No"/>
    <m/>
  </r>
  <r>
    <n v="1374"/>
    <n v="897"/>
    <n v="1069"/>
    <n v="1"/>
    <n v="545.38"/>
    <n v="0.05"/>
    <n v="7"/>
    <n v="312.64999999999998"/>
    <n v="518.11099999999999"/>
    <n v="312.64999999999998"/>
    <n v="205.46100000000001"/>
    <n v="0.39655788045418844"/>
    <s v="No"/>
    <m/>
  </r>
  <r>
    <n v="1375"/>
    <n v="897"/>
    <n v="1040"/>
    <n v="1"/>
    <n v="419.14"/>
    <n v="0.3"/>
    <n v="4"/>
    <n v="297.2"/>
    <n v="293.39799999999997"/>
    <n v="297.2"/>
    <n v="-3.8020000000000209"/>
    <n v="-1.2958506874620895E-2"/>
    <s v="No"/>
    <m/>
  </r>
  <r>
    <n v="1376"/>
    <n v="897"/>
    <n v="1066"/>
    <n v="1"/>
    <n v="1123.68"/>
    <n v="0"/>
    <n v="7"/>
    <n v="872.66"/>
    <n v="1123.68"/>
    <n v="872.66"/>
    <n v="251.0200000000001"/>
    <n v="0.22339100099672513"/>
    <s v="Yes"/>
    <m/>
  </r>
  <r>
    <n v="1377"/>
    <n v="898"/>
    <n v="1005"/>
    <n v="1"/>
    <n v="2703.6"/>
    <n v="0"/>
    <n v="1"/>
    <n v="2129.88"/>
    <n v="2703.6"/>
    <n v="2129.88"/>
    <n v="573.7199999999998"/>
    <n v="0.2122059476253883"/>
    <s v="No"/>
    <m/>
  </r>
  <r>
    <n v="1378"/>
    <n v="898"/>
    <n v="1007"/>
    <n v="1"/>
    <n v="701.76"/>
    <n v="0"/>
    <n v="1"/>
    <n v="508.8"/>
    <n v="701.76"/>
    <n v="508.8"/>
    <n v="192.95999999999998"/>
    <n v="0.27496580027359779"/>
    <s v="No"/>
    <m/>
  </r>
  <r>
    <n v="1379"/>
    <n v="899"/>
    <n v="1085"/>
    <n v="1"/>
    <n v="234.72"/>
    <n v="0"/>
    <n v="8"/>
    <n v="175.69"/>
    <n v="234.72"/>
    <n v="175.69"/>
    <n v="59.03"/>
    <n v="0.25149113837764148"/>
    <s v="No"/>
    <m/>
  </r>
  <r>
    <n v="1380"/>
    <n v="899"/>
    <n v="1080"/>
    <n v="2"/>
    <n v="256.7"/>
    <n v="0.3"/>
    <n v="8"/>
    <n v="184.26"/>
    <n v="359.37999999999994"/>
    <n v="368.52"/>
    <n v="-9.1400000000000432"/>
    <n v="-2.5432689632144373E-2"/>
    <s v="No"/>
    <m/>
  </r>
  <r>
    <n v="1381"/>
    <n v="900"/>
    <n v="1049"/>
    <n v="1"/>
    <n v="3970.29"/>
    <n v="0.1"/>
    <n v="5"/>
    <n v="2490.89"/>
    <n v="3573.261"/>
    <n v="2490.89"/>
    <n v="1082.3710000000001"/>
    <n v="0.30290846372543179"/>
    <s v="No"/>
    <m/>
  </r>
  <r>
    <n v="1382"/>
    <n v="901"/>
    <n v="1065"/>
    <n v="1"/>
    <n v="1433.45"/>
    <n v="0.1"/>
    <n v="6"/>
    <n v="800.55"/>
    <n v="1290.105"/>
    <n v="800.55"/>
    <n v="489.55500000000006"/>
    <n v="0.37946911297917618"/>
    <s v="No"/>
    <m/>
  </r>
  <r>
    <n v="1383"/>
    <n v="902"/>
    <n v="1001"/>
    <n v="3"/>
    <n v="3826.19"/>
    <n v="0"/>
    <n v="1"/>
    <n v="3021.65"/>
    <n v="11478.57"/>
    <n v="9064.9500000000007"/>
    <n v="2413.619999999999"/>
    <n v="0.21027183699711716"/>
    <s v="No"/>
    <m/>
  </r>
  <r>
    <n v="1384"/>
    <n v="903"/>
    <n v="1081"/>
    <n v="1"/>
    <n v="163.27000000000001"/>
    <n v="0.25"/>
    <n v="8"/>
    <n v="98.34"/>
    <n v="122.45250000000001"/>
    <n v="98.34"/>
    <n v="24.112500000000011"/>
    <n v="0.19691308874869853"/>
    <s v="No"/>
    <m/>
  </r>
  <r>
    <n v="1385"/>
    <n v="904"/>
    <n v="1080"/>
    <n v="1"/>
    <n v="256.7"/>
    <n v="0.1"/>
    <n v="8"/>
    <n v="184.26"/>
    <n v="231.03"/>
    <n v="184.26"/>
    <n v="46.77000000000001"/>
    <n v="0.20244124139722119"/>
    <s v="No"/>
    <m/>
  </r>
  <r>
    <n v="1386"/>
    <n v="905"/>
    <n v="1041"/>
    <n v="3"/>
    <n v="767.68"/>
    <n v="0.25"/>
    <n v="4"/>
    <n v="540.32000000000005"/>
    <n v="1727.28"/>
    <n v="1620.96"/>
    <n v="106.31999999999994"/>
    <n v="6.1553425038210333E-2"/>
    <s v="No"/>
    <m/>
  </r>
  <r>
    <n v="1387"/>
    <n v="906"/>
    <n v="1067"/>
    <n v="1"/>
    <n v="4128.99"/>
    <n v="0.05"/>
    <n v="7"/>
    <n v="2213.3200000000002"/>
    <n v="3922.5404999999996"/>
    <n v="2213.3200000000002"/>
    <n v="1709.2204999999994"/>
    <n v="0.43574323834259954"/>
    <s v="No"/>
    <m/>
  </r>
  <r>
    <n v="1388"/>
    <n v="906"/>
    <n v="1005"/>
    <n v="1"/>
    <n v="2703.6"/>
    <n v="0.15"/>
    <n v="1"/>
    <n v="2129.88"/>
    <n v="2298.06"/>
    <n v="2129.88"/>
    <n v="168.17999999999984"/>
    <n v="7.3183467794574492E-2"/>
    <s v="No"/>
    <m/>
  </r>
  <r>
    <n v="1389"/>
    <n v="907"/>
    <n v="1070"/>
    <n v="2"/>
    <n v="2599.85"/>
    <n v="0.3"/>
    <n v="7"/>
    <n v="1949.71"/>
    <n v="3639.7899999999995"/>
    <n v="3899.42"/>
    <n v="-259.63000000000056"/>
    <n v="-7.1331038329134538E-2"/>
    <s v="No"/>
    <m/>
  </r>
  <r>
    <n v="1390"/>
    <n v="908"/>
    <n v="1067"/>
    <n v="1"/>
    <n v="4128.99"/>
    <n v="0.1"/>
    <n v="7"/>
    <n v="2213.3200000000002"/>
    <n v="3716.0909999999999"/>
    <n v="2213.3200000000002"/>
    <n v="1502.7709999999997"/>
    <n v="0.40439564047274401"/>
    <s v="No"/>
    <m/>
  </r>
  <r>
    <n v="1391"/>
    <n v="908"/>
    <n v="1038"/>
    <n v="1"/>
    <n v="930.61"/>
    <n v="0.3"/>
    <n v="4"/>
    <n v="617.46"/>
    <n v="651.42700000000002"/>
    <n v="617.46"/>
    <n v="33.966999999999985"/>
    <n v="5.2142450343630187E-2"/>
    <s v="No"/>
    <m/>
  </r>
  <r>
    <n v="1392"/>
    <n v="909"/>
    <n v="1017"/>
    <n v="1"/>
    <n v="978.37"/>
    <n v="0"/>
    <n v="2"/>
    <n v="519.71"/>
    <n v="978.37"/>
    <n v="519.71"/>
    <n v="458.65999999999997"/>
    <n v="0.46880014718358082"/>
    <s v="No"/>
    <m/>
  </r>
  <r>
    <n v="1393"/>
    <n v="910"/>
    <n v="1050"/>
    <n v="1"/>
    <n v="4400.7700000000004"/>
    <n v="0.05"/>
    <n v="5"/>
    <n v="2432.0300000000002"/>
    <n v="4180.7314999999999"/>
    <n v="2432.0300000000002"/>
    <n v="1748.7014999999997"/>
    <n v="0.41827644277084042"/>
    <s v="No"/>
    <m/>
  </r>
  <r>
    <n v="1394"/>
    <n v="911"/>
    <n v="1001"/>
    <n v="1"/>
    <n v="3826.19"/>
    <n v="0.1"/>
    <n v="1"/>
    <n v="3021.65"/>
    <n v="3443.5709999999999"/>
    <n v="3021.65"/>
    <n v="421.92099999999982"/>
    <n v="0.12252426333013021"/>
    <s v="No"/>
    <m/>
  </r>
  <r>
    <n v="1395"/>
    <n v="911"/>
    <n v="1067"/>
    <n v="1"/>
    <n v="4128.99"/>
    <n v="0.3"/>
    <n v="7"/>
    <n v="2213.3200000000002"/>
    <n v="2890.2929999999997"/>
    <n v="2213.3200000000002"/>
    <n v="676.9729999999995"/>
    <n v="0.23422296632209938"/>
    <s v="No"/>
    <m/>
  </r>
  <r>
    <n v="1396"/>
    <n v="912"/>
    <n v="1032"/>
    <n v="2"/>
    <n v="2472.7199999999998"/>
    <n v="0.2"/>
    <n v="3"/>
    <n v="1458.83"/>
    <n v="3956.3519999999999"/>
    <n v="2917.66"/>
    <n v="1038.692"/>
    <n v="0.26253781261121356"/>
    <s v="No"/>
    <m/>
  </r>
  <r>
    <n v="1397"/>
    <n v="913"/>
    <n v="1032"/>
    <n v="1"/>
    <n v="2472.7199999999998"/>
    <n v="0"/>
    <n v="3"/>
    <n v="1458.83"/>
    <n v="2472.7199999999998"/>
    <n v="1458.83"/>
    <n v="1013.8899999999999"/>
    <n v="0.41003025008897082"/>
    <s v="No"/>
    <m/>
  </r>
  <r>
    <n v="1398"/>
    <n v="913"/>
    <n v="1080"/>
    <n v="1"/>
    <n v="256.7"/>
    <n v="0"/>
    <n v="8"/>
    <n v="184.26"/>
    <n v="256.7"/>
    <n v="184.26"/>
    <n v="72.44"/>
    <n v="0.28219711725749902"/>
    <s v="No"/>
    <m/>
  </r>
  <r>
    <n v="1399"/>
    <n v="914"/>
    <n v="1005"/>
    <n v="1"/>
    <n v="2703.6"/>
    <n v="0"/>
    <n v="1"/>
    <n v="2129.88"/>
    <n v="2703.6"/>
    <n v="2129.88"/>
    <n v="573.7199999999998"/>
    <n v="0.2122059476253883"/>
    <s v="Yes"/>
    <m/>
  </r>
  <r>
    <n v="1400"/>
    <n v="915"/>
    <n v="1075"/>
    <n v="1"/>
    <n v="904.54"/>
    <n v="0.05"/>
    <n v="7"/>
    <n v="622.70000000000005"/>
    <n v="859.31299999999987"/>
    <n v="622.70000000000005"/>
    <n v="236.61299999999983"/>
    <n v="0.27535135625784768"/>
    <s v="No"/>
    <m/>
  </r>
  <r>
    <n v="1401"/>
    <n v="916"/>
    <n v="1059"/>
    <n v="3"/>
    <n v="540.76"/>
    <n v="0"/>
    <n v="6"/>
    <n v="324.72000000000003"/>
    <n v="1622.28"/>
    <n v="974.16000000000008"/>
    <n v="648.11999999999989"/>
    <n v="0.39951179820992672"/>
    <s v="No"/>
    <m/>
  </r>
  <r>
    <n v="1402"/>
    <n v="916"/>
    <n v="1038"/>
    <n v="2"/>
    <n v="930.61"/>
    <n v="0.2"/>
    <n v="4"/>
    <n v="617.46"/>
    <n v="1488.9760000000001"/>
    <n v="1234.92"/>
    <n v="254.05600000000004"/>
    <n v="0.17062464405067646"/>
    <s v="No"/>
    <m/>
  </r>
  <r>
    <n v="1403"/>
    <n v="916"/>
    <n v="1006"/>
    <n v="1"/>
    <n v="2046.37"/>
    <n v="0"/>
    <n v="1"/>
    <n v="1296.42"/>
    <n v="2046.37"/>
    <n v="1296.42"/>
    <n v="749.94999999999982"/>
    <n v="0.3664782028665392"/>
    <s v="No"/>
    <m/>
  </r>
  <r>
    <n v="1404"/>
    <n v="917"/>
    <n v="1029"/>
    <n v="1"/>
    <n v="951.92"/>
    <n v="0"/>
    <n v="3"/>
    <n v="552.17999999999995"/>
    <n v="951.92"/>
    <n v="552.17999999999995"/>
    <n v="399.74"/>
    <n v="0.41993024623917979"/>
    <s v="No"/>
    <m/>
  </r>
  <r>
    <n v="1405"/>
    <n v="917"/>
    <n v="1038"/>
    <n v="1"/>
    <n v="930.61"/>
    <n v="0"/>
    <n v="4"/>
    <n v="617.46"/>
    <n v="930.61"/>
    <n v="617.46"/>
    <n v="313.14999999999998"/>
    <n v="0.33649971524054112"/>
    <s v="No"/>
    <m/>
  </r>
  <r>
    <n v="1406"/>
    <n v="917"/>
    <n v="1019"/>
    <n v="3"/>
    <n v="1255.73"/>
    <n v="0.1"/>
    <n v="2"/>
    <n v="760.11"/>
    <n v="3390.471"/>
    <n v="2280.33"/>
    <n v="1110.1410000000001"/>
    <n v="0.32742972878989379"/>
    <s v="No"/>
    <m/>
  </r>
  <r>
    <n v="1407"/>
    <n v="918"/>
    <n v="1061"/>
    <n v="1"/>
    <n v="1128.8399999999999"/>
    <n v="0.15"/>
    <n v="6"/>
    <n v="705.26"/>
    <n v="959.5139999999999"/>
    <n v="705.26"/>
    <n v="254.25399999999991"/>
    <n v="0.26498206383648382"/>
    <s v="No"/>
    <m/>
  </r>
  <r>
    <n v="1408"/>
    <n v="919"/>
    <n v="1005"/>
    <n v="1"/>
    <n v="2703.6"/>
    <n v="0.1"/>
    <n v="1"/>
    <n v="2129.88"/>
    <n v="2433.2399999999998"/>
    <n v="2129.88"/>
    <n v="303.35999999999967"/>
    <n v="0.12467327513932029"/>
    <s v="No"/>
    <m/>
  </r>
  <r>
    <n v="1409"/>
    <n v="919"/>
    <n v="1017"/>
    <n v="1"/>
    <n v="978.37"/>
    <n v="0"/>
    <n v="2"/>
    <n v="519.71"/>
    <n v="978.37"/>
    <n v="519.71"/>
    <n v="458.65999999999997"/>
    <n v="0.46880014718358082"/>
    <s v="No"/>
    <m/>
  </r>
  <r>
    <n v="1410"/>
    <n v="920"/>
    <n v="1067"/>
    <n v="1"/>
    <n v="4128.99"/>
    <n v="0"/>
    <n v="7"/>
    <n v="2213.3200000000002"/>
    <n v="4128.99"/>
    <n v="2213.3200000000002"/>
    <n v="1915.6699999999996"/>
    <n v="0.4639560764254696"/>
    <s v="No"/>
    <m/>
  </r>
  <r>
    <n v="1411"/>
    <n v="921"/>
    <n v="1026"/>
    <n v="1"/>
    <n v="1413.81"/>
    <n v="0.25"/>
    <n v="3"/>
    <n v="1019.93"/>
    <n v="1060.3575000000001"/>
    <n v="1019.93"/>
    <n v="40.427500000000123"/>
    <n v="3.8126292311791182E-2"/>
    <s v="No"/>
    <m/>
  </r>
  <r>
    <n v="1412"/>
    <n v="921"/>
    <n v="1080"/>
    <n v="1"/>
    <n v="256.7"/>
    <n v="0.1"/>
    <n v="8"/>
    <n v="184.26"/>
    <n v="231.03"/>
    <n v="184.26"/>
    <n v="46.77000000000001"/>
    <n v="0.20244124139722119"/>
    <s v="No"/>
    <m/>
  </r>
  <r>
    <n v="1413"/>
    <n v="922"/>
    <n v="1054"/>
    <n v="1"/>
    <n v="631.66"/>
    <n v="0.3"/>
    <n v="5"/>
    <n v="412.15"/>
    <n v="442.16199999999998"/>
    <n v="412.15"/>
    <n v="30.012"/>
    <n v="6.787557501549206E-2"/>
    <s v="No"/>
    <m/>
  </r>
  <r>
    <n v="1414"/>
    <n v="923"/>
    <n v="1085"/>
    <n v="1"/>
    <n v="234.72"/>
    <n v="0.3"/>
    <n v="8"/>
    <n v="175.69"/>
    <n v="164.304"/>
    <n v="175.69"/>
    <n v="-11.385999999999996"/>
    <n v="-6.929837374622648E-2"/>
    <s v="No"/>
    <m/>
  </r>
  <r>
    <n v="1415"/>
    <n v="924"/>
    <n v="1001"/>
    <n v="1"/>
    <n v="3826.19"/>
    <n v="0.2"/>
    <n v="1"/>
    <n v="3021.65"/>
    <n v="3060.9520000000002"/>
    <n v="3021.65"/>
    <n v="39.302000000000135"/>
    <n v="1.2839796246396589E-2"/>
    <s v="No"/>
    <m/>
  </r>
  <r>
    <n v="1416"/>
    <n v="924"/>
    <n v="1056"/>
    <n v="1"/>
    <n v="1134.4000000000001"/>
    <n v="0.3"/>
    <n v="6"/>
    <n v="798.2"/>
    <n v="794.08"/>
    <n v="798.2"/>
    <n v="-4.1200000000000045"/>
    <n v="-5.1883941164618226E-3"/>
    <s v="No"/>
    <m/>
  </r>
  <r>
    <n v="1417"/>
    <n v="925"/>
    <n v="1072"/>
    <n v="1"/>
    <n v="1404.39"/>
    <n v="0.25"/>
    <n v="7"/>
    <n v="772.88"/>
    <n v="1053.2925"/>
    <n v="772.88"/>
    <n v="280.41250000000002"/>
    <n v="0.26622471915446089"/>
    <s v="Yes"/>
    <m/>
  </r>
  <r>
    <n v="1418"/>
    <n v="926"/>
    <n v="1080"/>
    <n v="1"/>
    <n v="256.7"/>
    <n v="0.2"/>
    <n v="8"/>
    <n v="184.26"/>
    <n v="205.36"/>
    <n v="184.26"/>
    <n v="21.100000000000023"/>
    <n v="0.10274639657187389"/>
    <s v="No"/>
    <m/>
  </r>
  <r>
    <n v="1419"/>
    <n v="927"/>
    <n v="1016"/>
    <n v="1"/>
    <n v="1279.19"/>
    <n v="0.05"/>
    <n v="2"/>
    <n v="741.85"/>
    <n v="1215.2304999999999"/>
    <n v="741.85"/>
    <n v="473.38049999999987"/>
    <n v="0.38953967992080507"/>
    <s v="No"/>
    <m/>
  </r>
  <r>
    <n v="1420"/>
    <n v="928"/>
    <n v="1085"/>
    <n v="1"/>
    <n v="234.72"/>
    <n v="0"/>
    <n v="8"/>
    <n v="175.69"/>
    <n v="234.72"/>
    <n v="175.69"/>
    <n v="59.03"/>
    <n v="0.25149113837764148"/>
    <s v="No"/>
    <m/>
  </r>
  <r>
    <n v="1421"/>
    <n v="929"/>
    <n v="1004"/>
    <n v="1"/>
    <n v="5301.74"/>
    <n v="0"/>
    <n v="1"/>
    <n v="4057.94"/>
    <n v="5301.74"/>
    <n v="4057.94"/>
    <n v="1243.7999999999997"/>
    <n v="0.23460222492992863"/>
    <s v="No"/>
    <m/>
  </r>
  <r>
    <n v="1422"/>
    <n v="930"/>
    <n v="1056"/>
    <n v="1"/>
    <n v="1134.4000000000001"/>
    <n v="0"/>
    <n v="6"/>
    <n v="798.2"/>
    <n v="1134.4000000000001"/>
    <n v="798.2"/>
    <n v="336.20000000000005"/>
    <n v="0.29636812411847674"/>
    <s v="No"/>
    <m/>
  </r>
  <r>
    <n v="1423"/>
    <n v="930"/>
    <n v="1061"/>
    <n v="1"/>
    <n v="1128.8399999999999"/>
    <n v="0"/>
    <n v="6"/>
    <n v="705.26"/>
    <n v="1128.8399999999999"/>
    <n v="705.26"/>
    <n v="423.57999999999993"/>
    <n v="0.37523475426101127"/>
    <s v="No"/>
    <m/>
  </r>
  <r>
    <n v="1424"/>
    <n v="931"/>
    <n v="1061"/>
    <n v="1"/>
    <n v="1128.8399999999999"/>
    <n v="0.25"/>
    <n v="6"/>
    <n v="705.26"/>
    <n v="846.62999999999988"/>
    <n v="705.26"/>
    <n v="141.36999999999989"/>
    <n v="0.16697967234801497"/>
    <s v="No"/>
    <m/>
  </r>
  <r>
    <n v="1425"/>
    <n v="931"/>
    <n v="1057"/>
    <n v="1"/>
    <n v="670.06"/>
    <n v="0"/>
    <n v="6"/>
    <n v="490.48"/>
    <n v="670.06"/>
    <n v="490.48"/>
    <n v="179.57999999999993"/>
    <n v="0.26800585022236806"/>
    <s v="No"/>
    <m/>
  </r>
  <r>
    <n v="1426"/>
    <n v="932"/>
    <n v="1064"/>
    <n v="1"/>
    <n v="177.92"/>
    <n v="0.15"/>
    <n v="6"/>
    <n v="95.97"/>
    <n v="151.232"/>
    <n v="95.97"/>
    <n v="55.262"/>
    <n v="0.36541208209902665"/>
    <s v="No"/>
    <m/>
  </r>
  <r>
    <n v="1427"/>
    <n v="933"/>
    <n v="1080"/>
    <n v="2"/>
    <n v="256.7"/>
    <n v="0"/>
    <n v="8"/>
    <n v="184.26"/>
    <n v="513.4"/>
    <n v="368.52"/>
    <n v="144.88"/>
    <n v="0.28219711725749902"/>
    <s v="No"/>
    <m/>
  </r>
  <r>
    <n v="1428"/>
    <n v="934"/>
    <n v="1017"/>
    <n v="3"/>
    <n v="978.37"/>
    <n v="0.05"/>
    <n v="2"/>
    <n v="519.71"/>
    <n v="2788.3544999999999"/>
    <n v="1559.13"/>
    <n v="1229.2244999999998"/>
    <n v="0.44084226019324296"/>
    <s v="No"/>
    <m/>
  </r>
  <r>
    <n v="1429"/>
    <n v="935"/>
    <n v="1001"/>
    <n v="1"/>
    <n v="3826.19"/>
    <n v="0"/>
    <n v="1"/>
    <n v="3021.65"/>
    <n v="3826.19"/>
    <n v="3021.65"/>
    <n v="804.54"/>
    <n v="0.21027183699711721"/>
    <s v="No"/>
    <m/>
  </r>
  <r>
    <n v="1430"/>
    <n v="936"/>
    <n v="1049"/>
    <n v="1"/>
    <n v="3970.29"/>
    <n v="0"/>
    <n v="5"/>
    <n v="2490.89"/>
    <n v="3970.29"/>
    <n v="2490.89"/>
    <n v="1479.4"/>
    <n v="0.37261761735288862"/>
    <s v="No"/>
    <m/>
  </r>
  <r>
    <n v="1431"/>
    <n v="936"/>
    <n v="1053"/>
    <n v="1"/>
    <n v="1295.03"/>
    <n v="0"/>
    <n v="5"/>
    <n v="777.04"/>
    <n v="1295.03"/>
    <n v="777.04"/>
    <n v="517.99"/>
    <n v="0.39998301197655656"/>
    <s v="No"/>
    <m/>
  </r>
  <r>
    <n v="1432"/>
    <n v="937"/>
    <n v="1079"/>
    <n v="1"/>
    <n v="395.97"/>
    <n v="0"/>
    <n v="8"/>
    <n v="242.57"/>
    <n v="395.97"/>
    <n v="242.57"/>
    <n v="153.40000000000003"/>
    <n v="0.38740308609238078"/>
    <s v="No"/>
    <m/>
  </r>
  <r>
    <n v="1433"/>
    <n v="938"/>
    <n v="1036"/>
    <n v="1"/>
    <n v="471.33"/>
    <n v="0.3"/>
    <n v="4"/>
    <n v="253.01"/>
    <n v="329.93099999999998"/>
    <n v="253.01"/>
    <n v="76.920999999999992"/>
    <n v="0.23314268741039793"/>
    <s v="No"/>
    <m/>
  </r>
  <r>
    <n v="1434"/>
    <n v="939"/>
    <n v="1017"/>
    <n v="1"/>
    <n v="978.37"/>
    <n v="0.25"/>
    <n v="2"/>
    <n v="519.71"/>
    <n v="733.77750000000003"/>
    <n v="519.71"/>
    <n v="214.0675"/>
    <n v="0.29173352957810778"/>
    <s v="No"/>
    <m/>
  </r>
  <r>
    <n v="1435"/>
    <n v="939"/>
    <n v="1061"/>
    <n v="1"/>
    <n v="1128.8399999999999"/>
    <n v="0.05"/>
    <n v="6"/>
    <n v="705.26"/>
    <n v="1072.3979999999999"/>
    <n v="705.26"/>
    <n v="367.13799999999992"/>
    <n v="0.34235237290632764"/>
    <s v="No"/>
    <m/>
  </r>
  <r>
    <n v="1436"/>
    <n v="940"/>
    <n v="1061"/>
    <n v="1"/>
    <n v="1128.8399999999999"/>
    <n v="0"/>
    <n v="6"/>
    <n v="705.26"/>
    <n v="1128.8399999999999"/>
    <n v="705.26"/>
    <n v="423.57999999999993"/>
    <n v="0.37523475426101127"/>
    <s v="No"/>
    <m/>
  </r>
  <r>
    <n v="1437"/>
    <n v="941"/>
    <n v="1030"/>
    <n v="1"/>
    <n v="799.21"/>
    <n v="0.15"/>
    <n v="3"/>
    <n v="534"/>
    <n v="679.32849999999996"/>
    <n v="534"/>
    <n v="145.32849999999996"/>
    <n v="0.21392963787033809"/>
    <s v="No"/>
    <m/>
  </r>
  <r>
    <n v="1438"/>
    <n v="942"/>
    <n v="1010"/>
    <n v="1"/>
    <n v="4664.03"/>
    <n v="0.05"/>
    <n v="1"/>
    <n v="3718.66"/>
    <n v="4430.8284999999996"/>
    <n v="3718.66"/>
    <n v="712.16849999999977"/>
    <n v="0.16073032391120529"/>
    <s v="No"/>
    <m/>
  </r>
  <r>
    <n v="1439"/>
    <n v="943"/>
    <n v="1072"/>
    <n v="2"/>
    <n v="1404.39"/>
    <n v="0.25"/>
    <n v="7"/>
    <n v="772.88"/>
    <n v="2106.585"/>
    <n v="1545.76"/>
    <n v="560.82500000000005"/>
    <n v="0.26622471915446089"/>
    <s v="No"/>
    <m/>
  </r>
  <r>
    <n v="1440"/>
    <n v="944"/>
    <n v="1063"/>
    <n v="1"/>
    <n v="117.54"/>
    <n v="0.3"/>
    <n v="6"/>
    <n v="80.47"/>
    <n v="82.278000000000006"/>
    <n v="80.47"/>
    <n v="1.8080000000000069"/>
    <n v="2.1974282311188979E-2"/>
    <s v="No"/>
    <m/>
  </r>
  <r>
    <n v="1441"/>
    <n v="944"/>
    <n v="1005"/>
    <n v="1"/>
    <n v="2703.6"/>
    <n v="0.25"/>
    <n v="1"/>
    <n v="2129.88"/>
    <n v="2027.6999999999998"/>
    <n v="2129.88"/>
    <n v="-102.18000000000029"/>
    <n v="-5.0392069832815654E-2"/>
    <s v="No"/>
    <m/>
  </r>
  <r>
    <n v="1442"/>
    <n v="945"/>
    <n v="1017"/>
    <n v="1"/>
    <n v="978.37"/>
    <n v="0.15"/>
    <n v="2"/>
    <n v="519.71"/>
    <n v="831.61450000000002"/>
    <n v="519.71"/>
    <n v="311.90449999999998"/>
    <n v="0.37505899668656567"/>
    <s v="No"/>
    <m/>
  </r>
  <r>
    <n v="1443"/>
    <n v="946"/>
    <n v="1085"/>
    <n v="1"/>
    <n v="234.72"/>
    <n v="0.3"/>
    <n v="8"/>
    <n v="175.69"/>
    <n v="164.304"/>
    <n v="175.69"/>
    <n v="-11.385999999999996"/>
    <n v="-6.929837374622648E-2"/>
    <s v="No"/>
    <m/>
  </r>
  <r>
    <n v="1444"/>
    <n v="946"/>
    <n v="1049"/>
    <n v="1"/>
    <n v="3970.29"/>
    <n v="0"/>
    <n v="5"/>
    <n v="2490.89"/>
    <n v="3970.29"/>
    <n v="2490.89"/>
    <n v="1479.4"/>
    <n v="0.37261761735288862"/>
    <s v="No"/>
    <m/>
  </r>
  <r>
    <n v="1445"/>
    <n v="946"/>
    <n v="1062"/>
    <n v="1"/>
    <n v="1145.77"/>
    <n v="0.25"/>
    <n v="6"/>
    <n v="718.47"/>
    <n v="859.32749999999999"/>
    <n v="718.47"/>
    <n v="140.85749999999996"/>
    <n v="0.16391596917356882"/>
    <s v="No"/>
    <m/>
  </r>
  <r>
    <n v="1446"/>
    <n v="947"/>
    <n v="1053"/>
    <n v="1"/>
    <n v="1295.03"/>
    <n v="0.1"/>
    <n v="5"/>
    <n v="777.04"/>
    <n v="1165.527"/>
    <n v="777.04"/>
    <n v="388.48700000000008"/>
    <n v="0.33331445775172952"/>
    <s v="No"/>
    <m/>
  </r>
  <r>
    <n v="1447"/>
    <n v="948"/>
    <n v="1016"/>
    <n v="1"/>
    <n v="1279.19"/>
    <n v="0"/>
    <n v="2"/>
    <n v="741.85"/>
    <n v="1279.19"/>
    <n v="741.85"/>
    <n v="537.34"/>
    <n v="0.42006269592476492"/>
    <s v="No"/>
    <m/>
  </r>
  <r>
    <n v="1448"/>
    <n v="948"/>
    <n v="1049"/>
    <n v="1"/>
    <n v="3970.29"/>
    <n v="0.1"/>
    <n v="5"/>
    <n v="2490.89"/>
    <n v="3573.261"/>
    <n v="2490.89"/>
    <n v="1082.3710000000001"/>
    <n v="0.30290846372543179"/>
    <s v="No"/>
    <m/>
  </r>
  <r>
    <n v="1449"/>
    <n v="948"/>
    <n v="1085"/>
    <n v="1"/>
    <n v="234.72"/>
    <n v="0"/>
    <n v="8"/>
    <n v="175.69"/>
    <n v="234.72"/>
    <n v="175.69"/>
    <n v="59.03"/>
    <n v="0.25149113837764148"/>
    <s v="No"/>
    <m/>
  </r>
  <r>
    <n v="1450"/>
    <n v="949"/>
    <n v="1010"/>
    <n v="1"/>
    <n v="4664.03"/>
    <n v="0.2"/>
    <n v="1"/>
    <n v="3718.66"/>
    <n v="3731.2240000000002"/>
    <n v="3718.66"/>
    <n v="12.564000000000306"/>
    <n v="3.3672596445563988E-3"/>
    <s v="No"/>
    <m/>
  </r>
  <r>
    <n v="1451"/>
    <n v="949"/>
    <n v="1067"/>
    <n v="1"/>
    <n v="4128.99"/>
    <n v="0.25"/>
    <n v="7"/>
    <n v="2213.3200000000002"/>
    <n v="3096.7424999999998"/>
    <n v="2213.3200000000002"/>
    <n v="883.42249999999967"/>
    <n v="0.28527476856729278"/>
    <s v="No"/>
    <m/>
  </r>
  <r>
    <n v="1452"/>
    <n v="950"/>
    <n v="1030"/>
    <n v="1"/>
    <n v="799.21"/>
    <n v="0"/>
    <n v="3"/>
    <n v="534"/>
    <n v="799.21"/>
    <n v="534"/>
    <n v="265.21000000000004"/>
    <n v="0.33184019218978744"/>
    <s v="No"/>
    <m/>
  </r>
  <r>
    <n v="1453"/>
    <n v="951"/>
    <n v="1001"/>
    <n v="1"/>
    <n v="3826.19"/>
    <n v="0.15"/>
    <n v="1"/>
    <n v="3021.65"/>
    <n v="3252.2615000000001"/>
    <n v="3021.65"/>
    <n v="230.61149999999998"/>
    <n v="7.0908043526020273E-2"/>
    <s v="No"/>
    <m/>
  </r>
  <r>
    <n v="1454"/>
    <n v="951"/>
    <n v="1053"/>
    <n v="1"/>
    <n v="1295.03"/>
    <n v="0.15"/>
    <n v="5"/>
    <n v="777.04"/>
    <n v="1100.7755"/>
    <n v="777.04"/>
    <n v="323.7355"/>
    <n v="0.29409766114889002"/>
    <s v="No"/>
    <m/>
  </r>
  <r>
    <n v="1455"/>
    <n v="952"/>
    <n v="1001"/>
    <n v="1"/>
    <n v="3826.19"/>
    <n v="0.2"/>
    <n v="1"/>
    <n v="3021.65"/>
    <n v="3060.9520000000002"/>
    <n v="3021.65"/>
    <n v="39.302000000000135"/>
    <n v="1.2839796246396589E-2"/>
    <s v="No"/>
    <m/>
  </r>
  <r>
    <n v="1456"/>
    <n v="952"/>
    <n v="1084"/>
    <n v="1"/>
    <n v="317.63"/>
    <n v="0"/>
    <n v="8"/>
    <n v="188.52"/>
    <n v="317.63"/>
    <n v="188.52"/>
    <n v="129.10999999999999"/>
    <n v="0.40647923684790477"/>
    <s v="No"/>
    <m/>
  </r>
  <r>
    <n v="1457"/>
    <n v="952"/>
    <n v="1061"/>
    <n v="1"/>
    <n v="1128.8399999999999"/>
    <n v="0.2"/>
    <n v="6"/>
    <n v="705.26"/>
    <n v="903.072"/>
    <n v="705.26"/>
    <n v="197.81200000000001"/>
    <n v="0.21904344282626415"/>
    <s v="No"/>
    <m/>
  </r>
  <r>
    <n v="1458"/>
    <n v="952"/>
    <n v="1023"/>
    <n v="2"/>
    <n v="203.79"/>
    <n v="0"/>
    <n v="2"/>
    <n v="145.43"/>
    <n v="407.58"/>
    <n v="290.86"/>
    <n v="116.71999999999997"/>
    <n v="0.28637322734187148"/>
    <s v="No"/>
    <m/>
  </r>
  <r>
    <n v="1459"/>
    <n v="953"/>
    <n v="1038"/>
    <n v="1"/>
    <n v="930.61"/>
    <n v="0.05"/>
    <n v="4"/>
    <n v="617.46"/>
    <n v="884.07949999999994"/>
    <n v="617.46"/>
    <n v="266.6194999999999"/>
    <n v="0.30157864762162218"/>
    <s v="No"/>
    <m/>
  </r>
  <r>
    <n v="1460"/>
    <n v="954"/>
    <n v="1001"/>
    <n v="1"/>
    <n v="3826.19"/>
    <n v="0"/>
    <n v="1"/>
    <n v="3021.65"/>
    <n v="3826.19"/>
    <n v="3021.65"/>
    <n v="804.54"/>
    <n v="0.21027183699711721"/>
    <s v="Yes"/>
    <m/>
  </r>
  <r>
    <n v="1461"/>
    <n v="955"/>
    <n v="1037"/>
    <n v="1"/>
    <n v="1161.6300000000001"/>
    <n v="0.1"/>
    <n v="4"/>
    <n v="798.62"/>
    <n v="1045.4670000000001"/>
    <n v="798.62"/>
    <n v="246.84700000000009"/>
    <n v="0.2361117089300763"/>
    <s v="No"/>
    <m/>
  </r>
  <r>
    <n v="1462"/>
    <n v="955"/>
    <n v="1056"/>
    <n v="1"/>
    <n v="1134.4000000000001"/>
    <n v="0.05"/>
    <n v="6"/>
    <n v="798.2"/>
    <n v="1077.68"/>
    <n v="798.2"/>
    <n v="279.48"/>
    <n v="0.25933486749313339"/>
    <s v="No"/>
    <m/>
  </r>
  <r>
    <n v="1463"/>
    <n v="955"/>
    <n v="1067"/>
    <n v="1"/>
    <n v="4128.99"/>
    <n v="0"/>
    <n v="7"/>
    <n v="2213.3200000000002"/>
    <n v="4128.99"/>
    <n v="2213.3200000000002"/>
    <n v="1915.6699999999996"/>
    <n v="0.4639560764254696"/>
    <s v="No"/>
    <m/>
  </r>
  <r>
    <n v="1464"/>
    <n v="956"/>
    <n v="1067"/>
    <n v="1"/>
    <n v="4128.99"/>
    <n v="0"/>
    <n v="7"/>
    <n v="2213.3200000000002"/>
    <n v="4128.99"/>
    <n v="2213.3200000000002"/>
    <n v="1915.6699999999996"/>
    <n v="0.4639560764254696"/>
    <s v="No"/>
    <m/>
  </r>
  <r>
    <n v="1465"/>
    <n v="956"/>
    <n v="1064"/>
    <n v="1"/>
    <n v="177.92"/>
    <n v="0.1"/>
    <n v="6"/>
    <n v="95.97"/>
    <n v="160.12799999999999"/>
    <n v="95.97"/>
    <n v="64.157999999999987"/>
    <n v="0.40066696642685845"/>
    <s v="No"/>
    <m/>
  </r>
  <r>
    <n v="1466"/>
    <n v="957"/>
    <n v="1085"/>
    <n v="1"/>
    <n v="234.72"/>
    <n v="0.1"/>
    <n v="8"/>
    <n v="175.69"/>
    <n v="211.24799999999999"/>
    <n v="175.69"/>
    <n v="35.557999999999993"/>
    <n v="0.16832348708626824"/>
    <s v="No"/>
    <m/>
  </r>
  <r>
    <n v="1467"/>
    <n v="957"/>
    <n v="1001"/>
    <n v="1"/>
    <n v="3826.19"/>
    <n v="0"/>
    <n v="1"/>
    <n v="3021.65"/>
    <n v="3826.19"/>
    <n v="3021.65"/>
    <n v="804.54"/>
    <n v="0.21027183699711721"/>
    <s v="Yes"/>
    <m/>
  </r>
  <r>
    <n v="1468"/>
    <n v="957"/>
    <n v="1067"/>
    <n v="1"/>
    <n v="4128.99"/>
    <n v="0.1"/>
    <n v="7"/>
    <n v="2213.3200000000002"/>
    <n v="3716.0909999999999"/>
    <n v="2213.3200000000002"/>
    <n v="1502.7709999999997"/>
    <n v="0.40439564047274401"/>
    <s v="No"/>
    <m/>
  </r>
  <r>
    <n v="1469"/>
    <n v="958"/>
    <n v="1067"/>
    <n v="1"/>
    <n v="4128.99"/>
    <n v="0.25"/>
    <n v="7"/>
    <n v="2213.3200000000002"/>
    <n v="3096.7424999999998"/>
    <n v="2213.3200000000002"/>
    <n v="883.42249999999967"/>
    <n v="0.28527476856729278"/>
    <s v="No"/>
    <m/>
  </r>
  <r>
    <n v="1470"/>
    <n v="959"/>
    <n v="1017"/>
    <n v="1"/>
    <n v="978.37"/>
    <n v="0.15"/>
    <n v="2"/>
    <n v="519.71"/>
    <n v="831.61450000000002"/>
    <n v="519.71"/>
    <n v="311.90449999999998"/>
    <n v="0.37505899668656567"/>
    <s v="Yes"/>
    <m/>
  </r>
  <r>
    <n v="1471"/>
    <n v="960"/>
    <n v="1038"/>
    <n v="1"/>
    <n v="930.61"/>
    <n v="0.25"/>
    <n v="4"/>
    <n v="617.46"/>
    <n v="697.95749999999998"/>
    <n v="617.46"/>
    <n v="80.497499999999945"/>
    <n v="0.1153329536540548"/>
    <s v="No"/>
    <m/>
  </r>
  <r>
    <n v="1472"/>
    <n v="961"/>
    <n v="1046"/>
    <n v="1"/>
    <n v="675.87"/>
    <n v="0.1"/>
    <n v="5"/>
    <n v="407.68"/>
    <n v="608.28300000000002"/>
    <n v="407.68"/>
    <n v="200.60300000000001"/>
    <n v="0.32978564253809495"/>
    <s v="No"/>
    <m/>
  </r>
  <r>
    <n v="1473"/>
    <n v="961"/>
    <n v="1066"/>
    <n v="1"/>
    <n v="1123.68"/>
    <n v="0.1"/>
    <n v="7"/>
    <n v="872.66"/>
    <n v="1011.3120000000001"/>
    <n v="872.66"/>
    <n v="138.65200000000016"/>
    <n v="0.13710111221858351"/>
    <s v="No"/>
    <m/>
  </r>
  <r>
    <n v="1474"/>
    <n v="961"/>
    <n v="1007"/>
    <n v="1"/>
    <n v="701.76"/>
    <n v="0.05"/>
    <n v="1"/>
    <n v="508.8"/>
    <n v="666.67199999999991"/>
    <n v="508.8"/>
    <n v="157.8719999999999"/>
    <n v="0.23680610555115547"/>
    <s v="No"/>
    <m/>
  </r>
  <r>
    <n v="1475"/>
    <n v="962"/>
    <n v="1060"/>
    <n v="1"/>
    <n v="781.76"/>
    <n v="0"/>
    <n v="6"/>
    <n v="579.36"/>
    <n v="781.76"/>
    <n v="579.36"/>
    <n v="202.39999999999998"/>
    <n v="0.25890298812934914"/>
    <s v="No"/>
    <m/>
  </r>
  <r>
    <n v="1476"/>
    <n v="963"/>
    <n v="1085"/>
    <n v="1"/>
    <n v="234.72"/>
    <n v="0.25"/>
    <n v="8"/>
    <n v="175.69"/>
    <n v="176.04"/>
    <n v="175.69"/>
    <n v="0.34999999999999432"/>
    <n v="1.9881845035218948E-3"/>
    <s v="No"/>
    <m/>
  </r>
  <r>
    <n v="1477"/>
    <n v="963"/>
    <n v="1061"/>
    <n v="1"/>
    <n v="1128.8399999999999"/>
    <n v="0"/>
    <n v="6"/>
    <n v="705.26"/>
    <n v="1128.8399999999999"/>
    <n v="705.26"/>
    <n v="423.57999999999993"/>
    <n v="0.37523475426101127"/>
    <s v="No"/>
    <m/>
  </r>
  <r>
    <n v="1478"/>
    <n v="963"/>
    <n v="1080"/>
    <n v="1"/>
    <n v="256.7"/>
    <n v="0"/>
    <n v="8"/>
    <n v="184.26"/>
    <n v="256.7"/>
    <n v="184.26"/>
    <n v="72.44"/>
    <n v="0.28219711725749902"/>
    <s v="No"/>
    <m/>
  </r>
  <r>
    <n v="1479"/>
    <n v="964"/>
    <n v="1011"/>
    <n v="1"/>
    <n v="6310.6"/>
    <n v="0.1"/>
    <n v="1"/>
    <n v="3703.86"/>
    <n v="5679.5400000000009"/>
    <n v="3703.86"/>
    <n v="1975.6800000000007"/>
    <n v="0.34785915760783453"/>
    <s v="No"/>
    <m/>
  </r>
  <r>
    <n v="1480"/>
    <n v="964"/>
    <n v="1059"/>
    <n v="3"/>
    <n v="540.76"/>
    <n v="0.05"/>
    <n v="6"/>
    <n v="324.72000000000003"/>
    <n v="1541.1659999999999"/>
    <n v="974.16000000000008"/>
    <n v="567.00599999999986"/>
    <n v="0.36790715601044915"/>
    <s v="No"/>
    <m/>
  </r>
  <r>
    <n v="1481"/>
    <n v="965"/>
    <n v="1038"/>
    <n v="1"/>
    <n v="930.61"/>
    <n v="0.05"/>
    <n v="4"/>
    <n v="617.46"/>
    <n v="884.07949999999994"/>
    <n v="617.46"/>
    <n v="266.6194999999999"/>
    <n v="0.30157864762162218"/>
    <s v="No"/>
    <m/>
  </r>
  <r>
    <n v="1482"/>
    <n v="965"/>
    <n v="1001"/>
    <n v="2"/>
    <n v="3826.19"/>
    <n v="0"/>
    <n v="1"/>
    <n v="3021.65"/>
    <n v="7652.38"/>
    <n v="6043.3"/>
    <n v="1609.08"/>
    <n v="0.21027183699711721"/>
    <s v="No"/>
    <m/>
  </r>
  <r>
    <n v="1483"/>
    <n v="966"/>
    <n v="1001"/>
    <n v="1"/>
    <n v="3826.19"/>
    <n v="0.1"/>
    <n v="1"/>
    <n v="3021.65"/>
    <n v="3443.5709999999999"/>
    <n v="3021.65"/>
    <n v="421.92099999999982"/>
    <n v="0.12252426333013021"/>
    <s v="No"/>
    <m/>
  </r>
  <r>
    <n v="1484"/>
    <n v="967"/>
    <n v="1001"/>
    <n v="1"/>
    <n v="3826.19"/>
    <n v="0.05"/>
    <n v="1"/>
    <n v="3021.65"/>
    <n v="3634.8804999999998"/>
    <n v="3021.65"/>
    <n v="613.23049999999967"/>
    <n v="0.16870719683907071"/>
    <s v="No"/>
    <m/>
  </r>
  <r>
    <n v="1485"/>
    <n v="968"/>
    <n v="1001"/>
    <n v="1"/>
    <n v="3826.19"/>
    <n v="0.15"/>
    <n v="1"/>
    <n v="3021.65"/>
    <n v="3252.2615000000001"/>
    <n v="3021.65"/>
    <n v="230.61149999999998"/>
    <n v="7.0908043526020273E-2"/>
    <s v="No"/>
    <m/>
  </r>
  <r>
    <n v="1486"/>
    <n v="968"/>
    <n v="1030"/>
    <n v="1"/>
    <n v="799.21"/>
    <n v="0.1"/>
    <n v="3"/>
    <n v="534"/>
    <n v="719.2890000000001"/>
    <n v="534"/>
    <n v="185.2890000000001"/>
    <n v="0.25760021354420837"/>
    <s v="No"/>
    <m/>
  </r>
  <r>
    <n v="1487"/>
    <n v="969"/>
    <n v="1061"/>
    <n v="1"/>
    <n v="1128.8399999999999"/>
    <n v="0.3"/>
    <n v="6"/>
    <n v="705.26"/>
    <n v="790.18799999999987"/>
    <n v="705.26"/>
    <n v="84.927999999999884"/>
    <n v="0.10747822037287316"/>
    <s v="No"/>
    <m/>
  </r>
  <r>
    <n v="1488"/>
    <n v="969"/>
    <n v="1043"/>
    <n v="1"/>
    <n v="567.48"/>
    <n v="0.05"/>
    <n v="4"/>
    <n v="407.51"/>
    <n v="539.10599999999999"/>
    <n v="407.51"/>
    <n v="131.596"/>
    <n v="0.24410041809959451"/>
    <s v="No"/>
    <m/>
  </r>
  <r>
    <n v="1489"/>
    <n v="970"/>
    <n v="1009"/>
    <n v="1"/>
    <n v="2129.15"/>
    <n v="0.15"/>
    <n v="1"/>
    <n v="1303.81"/>
    <n v="1809.7774999999999"/>
    <n v="1303.81"/>
    <n v="505.96749999999997"/>
    <n v="0.27957442282269507"/>
    <s v="No"/>
    <m/>
  </r>
  <r>
    <n v="1490"/>
    <n v="971"/>
    <n v="1047"/>
    <n v="1"/>
    <n v="3066.17"/>
    <n v="0.25"/>
    <n v="5"/>
    <n v="2011.39"/>
    <n v="2299.6275000000001"/>
    <n v="2011.39"/>
    <n v="288.23749999999995"/>
    <n v="0.12534095195852368"/>
    <s v="No"/>
    <m/>
  </r>
  <r>
    <n v="1491"/>
    <n v="972"/>
    <n v="1072"/>
    <n v="1"/>
    <n v="1404.39"/>
    <n v="0.2"/>
    <n v="7"/>
    <n v="772.88"/>
    <n v="1123.5120000000002"/>
    <n v="772.88"/>
    <n v="350.63200000000018"/>
    <n v="0.31208567420730721"/>
    <s v="No"/>
    <m/>
  </r>
  <r>
    <n v="1492"/>
    <n v="973"/>
    <n v="1039"/>
    <n v="1"/>
    <n v="1284.94"/>
    <n v="0.2"/>
    <n v="4"/>
    <n v="829.93"/>
    <n v="1027.952"/>
    <n v="829.93"/>
    <n v="198.02200000000005"/>
    <n v="0.19263739941164573"/>
    <s v="No"/>
    <m/>
  </r>
  <r>
    <n v="1493"/>
    <n v="973"/>
    <n v="1062"/>
    <n v="1"/>
    <n v="1145.77"/>
    <n v="0.25"/>
    <n v="6"/>
    <n v="718.47"/>
    <n v="859.32749999999999"/>
    <n v="718.47"/>
    <n v="140.85749999999996"/>
    <n v="0.16391596917356882"/>
    <s v="No"/>
    <m/>
  </r>
  <r>
    <n v="1494"/>
    <n v="973"/>
    <n v="1009"/>
    <n v="1"/>
    <n v="2129.15"/>
    <n v="0"/>
    <n v="1"/>
    <n v="1303.81"/>
    <n v="2129.15"/>
    <n v="1303.81"/>
    <n v="825.34000000000015"/>
    <n v="0.38763825939929086"/>
    <s v="Yes"/>
    <m/>
  </r>
  <r>
    <n v="1495"/>
    <n v="974"/>
    <n v="1017"/>
    <n v="1"/>
    <n v="978.37"/>
    <n v="0"/>
    <n v="2"/>
    <n v="519.71"/>
    <n v="978.37"/>
    <n v="519.71"/>
    <n v="458.65999999999997"/>
    <n v="0.46880014718358082"/>
    <s v="No"/>
    <m/>
  </r>
  <r>
    <n v="1496"/>
    <n v="975"/>
    <n v="1084"/>
    <n v="1"/>
    <n v="317.63"/>
    <n v="0.15"/>
    <n v="8"/>
    <n v="188.52"/>
    <n v="269.9855"/>
    <n v="188.52"/>
    <n v="81.465499999999992"/>
    <n v="0.30174027864459385"/>
    <s v="No"/>
    <m/>
  </r>
  <r>
    <n v="1497"/>
    <n v="976"/>
    <n v="1043"/>
    <n v="1"/>
    <n v="567.48"/>
    <n v="0.05"/>
    <n v="4"/>
    <n v="407.51"/>
    <n v="539.10599999999999"/>
    <n v="407.51"/>
    <n v="131.596"/>
    <n v="0.24410041809959451"/>
    <s v="No"/>
    <m/>
  </r>
  <r>
    <n v="1498"/>
    <n v="977"/>
    <n v="1085"/>
    <n v="2"/>
    <n v="234.72"/>
    <n v="0.3"/>
    <n v="8"/>
    <n v="175.69"/>
    <n v="328.608"/>
    <n v="351.38"/>
    <n v="-22.771999999999991"/>
    <n v="-6.929837374622648E-2"/>
    <s v="No"/>
    <m/>
  </r>
  <r>
    <n v="1499"/>
    <n v="978"/>
    <n v="1040"/>
    <n v="1"/>
    <n v="419.14"/>
    <n v="0.1"/>
    <n v="4"/>
    <n v="297.2"/>
    <n v="377.226"/>
    <n v="297.2"/>
    <n v="80.02600000000001"/>
    <n v="0.21214338354196161"/>
    <s v="No"/>
    <m/>
  </r>
  <r>
    <n v="1500"/>
    <n v="978"/>
    <n v="1037"/>
    <n v="3"/>
    <n v="1161.6300000000001"/>
    <n v="0.05"/>
    <n v="4"/>
    <n v="798.62"/>
    <n v="3310.6455000000001"/>
    <n v="2395.86"/>
    <n v="914.78549999999996"/>
    <n v="0.27631635582849323"/>
    <s v="No"/>
    <m/>
  </r>
  <r>
    <n v="1501"/>
    <n v="979"/>
    <n v="1029"/>
    <n v="1"/>
    <n v="951.92"/>
    <n v="0.15"/>
    <n v="3"/>
    <n v="552.17999999999995"/>
    <n v="809.13199999999995"/>
    <n v="552.17999999999995"/>
    <n v="256.952"/>
    <n v="0.3175649955755056"/>
    <s v="No"/>
    <m/>
  </r>
  <r>
    <n v="1502"/>
    <n v="980"/>
    <n v="1061"/>
    <n v="2"/>
    <n v="1128.8399999999999"/>
    <n v="0.3"/>
    <n v="6"/>
    <n v="705.26"/>
    <n v="1580.3759999999997"/>
    <n v="1410.52"/>
    <n v="169.85599999999977"/>
    <n v="0.10747822037287316"/>
    <s v="No"/>
    <m/>
  </r>
  <r>
    <n v="1503"/>
    <n v="980"/>
    <n v="1005"/>
    <n v="1"/>
    <n v="2703.6"/>
    <n v="0.3"/>
    <n v="1"/>
    <n v="2129.88"/>
    <n v="1892.5199999999998"/>
    <n v="2129.88"/>
    <n v="-237.36000000000035"/>
    <n v="-0.12542007482087397"/>
    <s v="No"/>
    <m/>
  </r>
  <r>
    <n v="1504"/>
    <n v="980"/>
    <n v="1038"/>
    <n v="1"/>
    <n v="930.61"/>
    <n v="0"/>
    <n v="4"/>
    <n v="617.46"/>
    <n v="930.61"/>
    <n v="617.46"/>
    <n v="313.14999999999998"/>
    <n v="0.33649971524054112"/>
    <s v="No"/>
    <m/>
  </r>
  <r>
    <n v="1505"/>
    <n v="981"/>
    <n v="1061"/>
    <n v="2"/>
    <n v="1128.8399999999999"/>
    <n v="0.3"/>
    <n v="6"/>
    <n v="705.26"/>
    <n v="1580.3759999999997"/>
    <n v="1410.52"/>
    <n v="169.85599999999977"/>
    <n v="0.10747822037287316"/>
    <s v="No"/>
    <m/>
  </r>
  <r>
    <n v="1506"/>
    <n v="981"/>
    <n v="1038"/>
    <n v="1"/>
    <n v="930.61"/>
    <n v="0"/>
    <n v="4"/>
    <n v="617.46"/>
    <n v="930.61"/>
    <n v="617.46"/>
    <n v="313.14999999999998"/>
    <n v="0.33649971524054112"/>
    <s v="No"/>
    <m/>
  </r>
  <r>
    <n v="1507"/>
    <n v="982"/>
    <n v="1085"/>
    <n v="1"/>
    <n v="234.72"/>
    <n v="0"/>
    <n v="8"/>
    <n v="175.69"/>
    <n v="234.72"/>
    <n v="175.69"/>
    <n v="59.03"/>
    <n v="0.25149113837764148"/>
    <s v="No"/>
    <m/>
  </r>
  <r>
    <n v="1508"/>
    <n v="982"/>
    <n v="1067"/>
    <n v="2"/>
    <n v="4128.99"/>
    <n v="0"/>
    <n v="7"/>
    <n v="2213.3200000000002"/>
    <n v="8257.98"/>
    <n v="4426.6400000000003"/>
    <n v="3831.3399999999992"/>
    <n v="0.4639560764254696"/>
    <s v="No"/>
    <m/>
  </r>
  <r>
    <n v="1509"/>
    <n v="983"/>
    <n v="1067"/>
    <n v="1"/>
    <n v="4128.99"/>
    <n v="0"/>
    <n v="7"/>
    <n v="2213.3200000000002"/>
    <n v="4128.99"/>
    <n v="2213.3200000000002"/>
    <n v="1915.6699999999996"/>
    <n v="0.4639560764254696"/>
    <s v="No"/>
    <m/>
  </r>
  <r>
    <n v="1510"/>
    <n v="983"/>
    <n v="1061"/>
    <n v="1"/>
    <n v="1128.8399999999999"/>
    <n v="0"/>
    <n v="6"/>
    <n v="705.26"/>
    <n v="1128.8399999999999"/>
    <n v="705.26"/>
    <n v="423.57999999999993"/>
    <n v="0.37523475426101127"/>
    <s v="No"/>
    <m/>
  </r>
  <r>
    <n v="1511"/>
    <n v="984"/>
    <n v="1085"/>
    <n v="1"/>
    <n v="234.72"/>
    <n v="0"/>
    <n v="8"/>
    <n v="175.69"/>
    <n v="234.72"/>
    <n v="175.69"/>
    <n v="59.03"/>
    <n v="0.25149113837764148"/>
    <s v="No"/>
    <m/>
  </r>
  <r>
    <n v="1512"/>
    <n v="985"/>
    <n v="1017"/>
    <n v="1"/>
    <n v="978.37"/>
    <n v="0.3"/>
    <n v="2"/>
    <n v="519.71"/>
    <n v="684.85899999999992"/>
    <n v="519.71"/>
    <n v="165.14899999999989"/>
    <n v="0.24114306740511537"/>
    <s v="No"/>
    <m/>
  </r>
  <r>
    <n v="1513"/>
    <n v="986"/>
    <n v="1019"/>
    <n v="1"/>
    <n v="1255.73"/>
    <n v="0"/>
    <n v="2"/>
    <n v="760.11"/>
    <n v="1255.73"/>
    <n v="760.11"/>
    <n v="495.62"/>
    <n v="0.39468675591090441"/>
    <s v="No"/>
    <m/>
  </r>
  <r>
    <n v="1514"/>
    <n v="987"/>
    <n v="1026"/>
    <n v="1"/>
    <n v="1413.81"/>
    <n v="0.1"/>
    <n v="3"/>
    <n v="1019.93"/>
    <n v="1272.4290000000001"/>
    <n v="1019.93"/>
    <n v="252.49900000000014"/>
    <n v="0.19843857692649267"/>
    <s v="No"/>
    <m/>
  </r>
  <r>
    <n v="1515"/>
    <n v="988"/>
    <n v="1085"/>
    <n v="1"/>
    <n v="234.72"/>
    <n v="0"/>
    <n v="8"/>
    <n v="175.69"/>
    <n v="234.72"/>
    <n v="175.69"/>
    <n v="59.03"/>
    <n v="0.25149113837764148"/>
    <s v="No"/>
    <m/>
  </r>
  <r>
    <n v="1516"/>
    <n v="989"/>
    <n v="1061"/>
    <n v="2"/>
    <n v="1128.8399999999999"/>
    <n v="0"/>
    <n v="6"/>
    <n v="705.26"/>
    <n v="2257.6799999999998"/>
    <n v="1410.52"/>
    <n v="847.15999999999985"/>
    <n v="0.37523475426101127"/>
    <s v="No"/>
    <m/>
  </r>
  <r>
    <n v="1517"/>
    <n v="990"/>
    <n v="1025"/>
    <n v="1"/>
    <n v="894.16"/>
    <n v="0"/>
    <n v="2"/>
    <n v="601.26"/>
    <n v="894.16"/>
    <n v="601.26"/>
    <n v="292.89999999999998"/>
    <n v="0.32757000984163909"/>
    <s v="No"/>
    <m/>
  </r>
  <r>
    <n v="1518"/>
    <n v="991"/>
    <n v="1059"/>
    <n v="1"/>
    <n v="540.76"/>
    <n v="0"/>
    <n v="6"/>
    <n v="324.72000000000003"/>
    <n v="540.76"/>
    <n v="324.72000000000003"/>
    <n v="216.03999999999996"/>
    <n v="0.39951179820992672"/>
    <s v="No"/>
    <m/>
  </r>
  <r>
    <n v="1519"/>
    <n v="991"/>
    <n v="1075"/>
    <n v="1"/>
    <n v="904.54"/>
    <n v="0"/>
    <n v="7"/>
    <n v="622.70000000000005"/>
    <n v="904.54"/>
    <n v="622.70000000000005"/>
    <n v="281.83999999999992"/>
    <n v="0.31158378844495538"/>
    <s v="No"/>
    <m/>
  </r>
  <r>
    <n v="1520"/>
    <n v="992"/>
    <n v="1085"/>
    <n v="1"/>
    <n v="234.72"/>
    <n v="0"/>
    <n v="8"/>
    <n v="175.69"/>
    <n v="234.72"/>
    <n v="175.69"/>
    <n v="59.03"/>
    <n v="0.25149113837764148"/>
    <s v="No"/>
    <m/>
  </r>
  <r>
    <n v="1521"/>
    <n v="992"/>
    <n v="1017"/>
    <n v="1"/>
    <n v="978.37"/>
    <n v="0"/>
    <n v="2"/>
    <n v="519.71"/>
    <n v="978.37"/>
    <n v="519.71"/>
    <n v="458.65999999999997"/>
    <n v="0.46880014718358082"/>
    <s v="No"/>
    <m/>
  </r>
  <r>
    <n v="1522"/>
    <n v="993"/>
    <n v="1009"/>
    <n v="2"/>
    <n v="2129.15"/>
    <n v="0"/>
    <n v="1"/>
    <n v="1303.81"/>
    <n v="4258.3"/>
    <n v="2607.62"/>
    <n v="1650.6800000000003"/>
    <n v="0.38763825939929086"/>
    <s v="Yes"/>
    <m/>
  </r>
  <r>
    <n v="1523"/>
    <n v="994"/>
    <n v="1052"/>
    <n v="1"/>
    <n v="2801.53"/>
    <n v="0"/>
    <n v="5"/>
    <n v="1752.02"/>
    <n v="2801.53"/>
    <n v="1752.02"/>
    <n v="1049.5100000000002"/>
    <n v="0.37462029676640984"/>
    <s v="No"/>
    <m/>
  </r>
  <r>
    <n v="1524"/>
    <n v="995"/>
    <n v="1002"/>
    <n v="1"/>
    <n v="2131.16"/>
    <n v="0.3"/>
    <n v="1"/>
    <n v="1527.62"/>
    <n v="1491.8119999999999"/>
    <n v="1527.62"/>
    <n v="-35.807999999999993"/>
    <n v="-2.4003024509790773E-2"/>
    <s v="No"/>
    <m/>
  </r>
  <r>
    <n v="1525"/>
    <n v="996"/>
    <n v="1056"/>
    <n v="1"/>
    <n v="1134.4000000000001"/>
    <n v="0.1"/>
    <n v="6"/>
    <n v="798.2"/>
    <n v="1020.9600000000002"/>
    <n v="798.2"/>
    <n v="222.7600000000001"/>
    <n v="0.21818680457608533"/>
    <s v="No"/>
    <m/>
  </r>
  <r>
    <n v="1526"/>
    <n v="997"/>
    <n v="1053"/>
    <n v="1"/>
    <n v="1295.03"/>
    <n v="0.05"/>
    <n v="5"/>
    <n v="777.04"/>
    <n v="1230.2784999999999"/>
    <n v="777.04"/>
    <n v="453.23849999999993"/>
    <n v="0.3684031705016384"/>
    <s v="No"/>
    <m/>
  </r>
  <r>
    <n v="1527"/>
    <n v="998"/>
    <n v="1001"/>
    <n v="1"/>
    <n v="3826.19"/>
    <n v="0.25"/>
    <n v="1"/>
    <n v="3021.65"/>
    <n v="2869.6424999999999"/>
    <n v="3021.65"/>
    <n v="-152.00750000000016"/>
    <n v="-5.2970884003843741E-2"/>
    <s v="No"/>
    <m/>
  </r>
  <r>
    <n v="1528"/>
    <n v="999"/>
    <n v="1061"/>
    <n v="3"/>
    <n v="1128.8399999999999"/>
    <n v="0"/>
    <n v="6"/>
    <n v="705.26"/>
    <n v="3386.5199999999995"/>
    <n v="2115.7799999999997"/>
    <n v="1270.7399999999998"/>
    <n v="0.37523475426101127"/>
    <s v="No"/>
    <m/>
  </r>
  <r>
    <n v="1529"/>
    <n v="999"/>
    <n v="1053"/>
    <n v="2"/>
    <n v="1295.03"/>
    <n v="0.15"/>
    <n v="5"/>
    <n v="777.04"/>
    <n v="2201.5509999999999"/>
    <n v="1554.08"/>
    <n v="647.471"/>
    <n v="0.29409766114889002"/>
    <s v="No"/>
    <m/>
  </r>
  <r>
    <n v="1530"/>
    <n v="1000"/>
    <n v="1038"/>
    <n v="1"/>
    <n v="930.61"/>
    <n v="0"/>
    <n v="4"/>
    <n v="617.46"/>
    <n v="930.61"/>
    <n v="617.46"/>
    <n v="313.14999999999998"/>
    <n v="0.33649971524054112"/>
    <s v="No"/>
    <m/>
  </r>
  <r>
    <n v="1531"/>
    <n v="1001"/>
    <n v="1039"/>
    <n v="1"/>
    <n v="1284.94"/>
    <n v="0.05"/>
    <n v="4"/>
    <n v="829.93"/>
    <n v="1220.693"/>
    <n v="829.93"/>
    <n v="390.76300000000003"/>
    <n v="0.32011570476770168"/>
    <s v="No"/>
    <m/>
  </r>
  <r>
    <n v="1532"/>
    <n v="1002"/>
    <n v="1065"/>
    <n v="2"/>
    <n v="1433.45"/>
    <n v="0.05"/>
    <n v="6"/>
    <n v="800.55"/>
    <n v="2723.5549999999998"/>
    <n v="1601.1"/>
    <n v="1122.4549999999999"/>
    <n v="0.41212863334869315"/>
    <s v="No"/>
    <m/>
  </r>
  <r>
    <n v="1533"/>
    <n v="1002"/>
    <n v="1017"/>
    <n v="1"/>
    <n v="978.37"/>
    <n v="0.05"/>
    <n v="2"/>
    <n v="519.71"/>
    <n v="929.45150000000001"/>
    <n v="519.71"/>
    <n v="409.74149999999997"/>
    <n v="0.44084226019324296"/>
    <s v="No"/>
    <m/>
  </r>
  <r>
    <n v="1534"/>
    <n v="1003"/>
    <n v="1042"/>
    <n v="1"/>
    <n v="1025.6300000000001"/>
    <n v="0"/>
    <n v="4"/>
    <n v="559.36"/>
    <n v="1025.6300000000001"/>
    <n v="559.36"/>
    <n v="466.2700000000001"/>
    <n v="0.45461813714497434"/>
    <s v="No"/>
    <m/>
  </r>
  <r>
    <n v="1535"/>
    <n v="1003"/>
    <n v="1001"/>
    <n v="1"/>
    <n v="3826.19"/>
    <n v="0"/>
    <n v="1"/>
    <n v="3021.65"/>
    <n v="3826.19"/>
    <n v="3021.65"/>
    <n v="804.54"/>
    <n v="0.21027183699711721"/>
    <s v="No"/>
    <m/>
  </r>
  <r>
    <n v="1536"/>
    <n v="1003"/>
    <n v="1051"/>
    <n v="1"/>
    <n v="304.13"/>
    <n v="0"/>
    <n v="5"/>
    <n v="176.98"/>
    <n v="304.13"/>
    <n v="176.98"/>
    <n v="127.15"/>
    <n v="0.41807779567947917"/>
    <s v="No"/>
    <m/>
  </r>
  <r>
    <n v="1537"/>
    <n v="1004"/>
    <n v="1044"/>
    <n v="3"/>
    <n v="1419.88"/>
    <n v="0"/>
    <n v="4"/>
    <n v="897.98"/>
    <n v="4259.6400000000003"/>
    <n v="2693.94"/>
    <n v="1565.7000000000003"/>
    <n v="0.36756627320618646"/>
    <s v="No"/>
    <m/>
  </r>
  <r>
    <n v="1538"/>
    <n v="1005"/>
    <n v="1043"/>
    <n v="1"/>
    <n v="567.48"/>
    <n v="0.1"/>
    <n v="4"/>
    <n v="407.51"/>
    <n v="510.73200000000003"/>
    <n v="407.51"/>
    <n v="103.22200000000004"/>
    <n v="0.20210599688290537"/>
    <s v="No"/>
    <m/>
  </r>
  <r>
    <n v="1539"/>
    <n v="1005"/>
    <n v="1084"/>
    <n v="1"/>
    <n v="317.63"/>
    <n v="0.2"/>
    <n v="8"/>
    <n v="188.52"/>
    <n v="254.10400000000001"/>
    <n v="188.52"/>
    <n v="65.584000000000003"/>
    <n v="0.25809904605988099"/>
    <s v="No"/>
    <m/>
  </r>
  <r>
    <n v="1540"/>
    <n v="1006"/>
    <n v="1077"/>
    <n v="1"/>
    <n v="470.49"/>
    <n v="0"/>
    <n v="8"/>
    <n v="296.57"/>
    <n v="470.49"/>
    <n v="296.57"/>
    <n v="173.92000000000002"/>
    <n v="0.3696571659333886"/>
    <s v="No"/>
    <m/>
  </r>
  <r>
    <n v="1541"/>
    <n v="1007"/>
    <n v="1084"/>
    <n v="1"/>
    <n v="317.63"/>
    <n v="0"/>
    <n v="8"/>
    <n v="188.52"/>
    <n v="317.63"/>
    <n v="188.52"/>
    <n v="129.10999999999999"/>
    <n v="0.40647923684790477"/>
    <s v="No"/>
    <m/>
  </r>
  <r>
    <n v="1542"/>
    <n v="1008"/>
    <n v="1030"/>
    <n v="1"/>
    <n v="799.21"/>
    <n v="0"/>
    <n v="3"/>
    <n v="534"/>
    <n v="799.21"/>
    <n v="534"/>
    <n v="265.21000000000004"/>
    <n v="0.33184019218978744"/>
    <s v="No"/>
    <m/>
  </r>
  <r>
    <n v="1543"/>
    <n v="1009"/>
    <n v="1064"/>
    <n v="2"/>
    <n v="177.92"/>
    <n v="0.05"/>
    <n v="6"/>
    <n v="95.97"/>
    <n v="338.04799999999994"/>
    <n v="191.94"/>
    <n v="146.10799999999995"/>
    <n v="0.43221081029912906"/>
    <s v="No"/>
    <m/>
  </r>
  <r>
    <n v="1544"/>
    <n v="1010"/>
    <n v="1061"/>
    <n v="2"/>
    <n v="1128.8399999999999"/>
    <n v="0.1"/>
    <n v="6"/>
    <n v="705.26"/>
    <n v="2031.9119999999998"/>
    <n v="1410.52"/>
    <n v="621.39199999999983"/>
    <n v="0.30581639362334584"/>
    <s v="No"/>
    <m/>
  </r>
  <r>
    <n v="1545"/>
    <n v="1010"/>
    <n v="1080"/>
    <n v="1"/>
    <n v="256.7"/>
    <n v="0.1"/>
    <n v="8"/>
    <n v="184.26"/>
    <n v="231.03"/>
    <n v="184.26"/>
    <n v="46.77000000000001"/>
    <n v="0.20244124139722119"/>
    <s v="No"/>
    <m/>
  </r>
  <r>
    <n v="1546"/>
    <n v="1011"/>
    <n v="1052"/>
    <n v="1"/>
    <n v="2801.53"/>
    <n v="0.1"/>
    <n v="5"/>
    <n v="1752.02"/>
    <n v="2521.3770000000004"/>
    <n v="1752.02"/>
    <n v="769.35700000000043"/>
    <n v="0.30513366307378875"/>
    <s v="No"/>
    <m/>
  </r>
  <r>
    <n v="1547"/>
    <n v="1011"/>
    <n v="1062"/>
    <n v="1"/>
    <n v="1145.77"/>
    <n v="0.15"/>
    <n v="6"/>
    <n v="718.47"/>
    <n v="973.90449999999998"/>
    <n v="718.47"/>
    <n v="255.43449999999996"/>
    <n v="0.26227879632961953"/>
    <s v="No"/>
    <m/>
  </r>
  <r>
    <n v="1548"/>
    <n v="1011"/>
    <n v="1054"/>
    <n v="1"/>
    <n v="631.66"/>
    <n v="0.1"/>
    <n v="5"/>
    <n v="412.15"/>
    <n v="568.49400000000003"/>
    <n v="412.15"/>
    <n v="156.34400000000005"/>
    <n v="0.27501433612316056"/>
    <s v="No"/>
    <m/>
  </r>
  <r>
    <n v="1549"/>
    <n v="1011"/>
    <n v="1056"/>
    <n v="2"/>
    <n v="1134.4000000000001"/>
    <n v="0"/>
    <n v="6"/>
    <n v="798.2"/>
    <n v="2268.8000000000002"/>
    <n v="1596.4"/>
    <n v="672.40000000000009"/>
    <n v="0.29636812411847674"/>
    <s v="No"/>
    <m/>
  </r>
  <r>
    <n v="1550"/>
    <n v="1012"/>
    <n v="1072"/>
    <n v="1"/>
    <n v="1404.39"/>
    <n v="0.1"/>
    <n v="7"/>
    <n v="772.88"/>
    <n v="1263.951"/>
    <n v="772.88"/>
    <n v="491.07100000000003"/>
    <n v="0.38852059929538407"/>
    <s v="No"/>
    <m/>
  </r>
  <r>
    <n v="1551"/>
    <n v="1013"/>
    <n v="1072"/>
    <n v="2"/>
    <n v="1404.39"/>
    <n v="0.1"/>
    <n v="7"/>
    <n v="772.88"/>
    <n v="2527.902"/>
    <n v="1545.76"/>
    <n v="982.14200000000005"/>
    <n v="0.38852059929538407"/>
    <s v="No"/>
    <m/>
  </r>
  <r>
    <n v="1552"/>
    <n v="1013"/>
    <n v="1061"/>
    <n v="1"/>
    <n v="1128.8399999999999"/>
    <n v="0.1"/>
    <n v="6"/>
    <n v="705.26"/>
    <n v="1015.9559999999999"/>
    <n v="705.26"/>
    <n v="310.69599999999991"/>
    <n v="0.30581639362334584"/>
    <s v="No"/>
    <m/>
  </r>
  <r>
    <n v="1553"/>
    <n v="1014"/>
    <n v="1038"/>
    <n v="1"/>
    <n v="930.61"/>
    <n v="0"/>
    <n v="4"/>
    <n v="617.46"/>
    <n v="930.61"/>
    <n v="617.46"/>
    <n v="313.14999999999998"/>
    <n v="0.33649971524054112"/>
    <s v="No"/>
    <m/>
  </r>
  <r>
    <n v="1554"/>
    <n v="1015"/>
    <n v="1023"/>
    <n v="1"/>
    <n v="203.79"/>
    <n v="0.1"/>
    <n v="2"/>
    <n v="145.43"/>
    <n v="183.411"/>
    <n v="145.43"/>
    <n v="37.980999999999995"/>
    <n v="0.20708136371319055"/>
    <s v="No"/>
    <m/>
  </r>
  <r>
    <n v="1555"/>
    <n v="1015"/>
    <n v="1072"/>
    <n v="1"/>
    <n v="1404.39"/>
    <n v="0.1"/>
    <n v="7"/>
    <n v="772.88"/>
    <n v="1263.951"/>
    <n v="772.88"/>
    <n v="491.07100000000003"/>
    <n v="0.38852059929538407"/>
    <s v="No"/>
    <m/>
  </r>
  <r>
    <n v="1556"/>
    <n v="1015"/>
    <n v="1028"/>
    <n v="1"/>
    <n v="2753.45"/>
    <n v="0.3"/>
    <n v="3"/>
    <n v="1672.88"/>
    <n v="1927.4149999999997"/>
    <n v="1672.88"/>
    <n v="254.53499999999963"/>
    <n v="0.13206029837891667"/>
    <s v="No"/>
    <m/>
  </r>
  <r>
    <n v="1557"/>
    <n v="1016"/>
    <n v="1072"/>
    <n v="2"/>
    <n v="1404.39"/>
    <n v="0.25"/>
    <n v="7"/>
    <n v="772.88"/>
    <n v="2106.585"/>
    <n v="1545.76"/>
    <n v="560.82500000000005"/>
    <n v="0.26622471915446089"/>
    <s v="No"/>
    <m/>
  </r>
  <r>
    <n v="1558"/>
    <n v="1016"/>
    <n v="1061"/>
    <n v="1"/>
    <n v="1128.8399999999999"/>
    <n v="0.2"/>
    <n v="6"/>
    <n v="705.26"/>
    <n v="903.072"/>
    <n v="705.26"/>
    <n v="197.81200000000001"/>
    <n v="0.21904344282626415"/>
    <s v="No"/>
    <m/>
  </r>
  <r>
    <n v="1559"/>
    <n v="1017"/>
    <n v="1001"/>
    <n v="1"/>
    <n v="3826.19"/>
    <n v="0.1"/>
    <n v="1"/>
    <n v="3021.65"/>
    <n v="3443.5709999999999"/>
    <n v="3021.65"/>
    <n v="421.92099999999982"/>
    <n v="0.12252426333013021"/>
    <s v="No"/>
    <m/>
  </r>
  <r>
    <n v="1560"/>
    <n v="1018"/>
    <n v="1026"/>
    <n v="2"/>
    <n v="1413.81"/>
    <n v="0.3"/>
    <n v="3"/>
    <n v="1019.93"/>
    <n v="1979.3339999999998"/>
    <n v="2039.86"/>
    <n v="-60.526000000000067"/>
    <n v="-3.0578972523081033E-2"/>
    <s v="No"/>
    <m/>
  </r>
  <r>
    <n v="1561"/>
    <n v="1019"/>
    <n v="1076"/>
    <n v="1"/>
    <n v="999.07"/>
    <n v="0"/>
    <n v="8"/>
    <n v="597.38"/>
    <n v="999.07"/>
    <n v="597.38"/>
    <n v="401.69000000000005"/>
    <n v="0.40206391944508396"/>
    <s v="No"/>
    <m/>
  </r>
  <r>
    <n v="1562"/>
    <n v="1020"/>
    <n v="1064"/>
    <n v="1"/>
    <n v="177.92"/>
    <n v="0.15"/>
    <n v="6"/>
    <n v="95.97"/>
    <n v="151.232"/>
    <n v="95.97"/>
    <n v="55.262"/>
    <n v="0.36541208209902665"/>
    <s v="No"/>
    <m/>
  </r>
  <r>
    <n v="1563"/>
    <n v="1020"/>
    <n v="1075"/>
    <n v="1"/>
    <n v="904.54"/>
    <n v="0"/>
    <n v="7"/>
    <n v="622.70000000000005"/>
    <n v="904.54"/>
    <n v="622.70000000000005"/>
    <n v="281.83999999999992"/>
    <n v="0.31158378844495538"/>
    <s v="No"/>
    <m/>
  </r>
  <r>
    <n v="1564"/>
    <n v="1021"/>
    <n v="1061"/>
    <n v="1"/>
    <n v="1128.8399999999999"/>
    <n v="0.15"/>
    <n v="6"/>
    <n v="705.26"/>
    <n v="959.5139999999999"/>
    <n v="705.26"/>
    <n v="254.25399999999991"/>
    <n v="0.26498206383648382"/>
    <s v="No"/>
    <m/>
  </r>
  <r>
    <n v="1565"/>
    <n v="1021"/>
    <n v="1085"/>
    <n v="1"/>
    <n v="234.72"/>
    <n v="0.25"/>
    <n v="8"/>
    <n v="175.69"/>
    <n v="176.04"/>
    <n v="175.69"/>
    <n v="0.34999999999999432"/>
    <n v="1.9881845035218948E-3"/>
    <s v="No"/>
    <m/>
  </r>
  <r>
    <n v="1566"/>
    <n v="1022"/>
    <n v="1044"/>
    <n v="1"/>
    <n v="1419.88"/>
    <n v="0"/>
    <n v="4"/>
    <n v="897.98"/>
    <n v="1419.88"/>
    <n v="897.98"/>
    <n v="521.90000000000009"/>
    <n v="0.36756627320618646"/>
    <s v="No"/>
    <m/>
  </r>
  <r>
    <n v="1567"/>
    <n v="1023"/>
    <n v="1080"/>
    <n v="1"/>
    <n v="256.7"/>
    <n v="0.1"/>
    <n v="8"/>
    <n v="184.26"/>
    <n v="231.03"/>
    <n v="184.26"/>
    <n v="46.77000000000001"/>
    <n v="0.20244124139722119"/>
    <s v="No"/>
    <m/>
  </r>
  <r>
    <n v="1568"/>
    <n v="1024"/>
    <n v="1001"/>
    <n v="1"/>
    <n v="3826.19"/>
    <n v="0.2"/>
    <n v="1"/>
    <n v="3021.65"/>
    <n v="3060.9520000000002"/>
    <n v="3021.65"/>
    <n v="39.302000000000135"/>
    <n v="1.2839796246396589E-2"/>
    <s v="No"/>
    <m/>
  </r>
  <r>
    <n v="1569"/>
    <n v="1025"/>
    <n v="1026"/>
    <n v="2"/>
    <n v="1413.81"/>
    <n v="0"/>
    <n v="3"/>
    <n v="1019.93"/>
    <n v="2827.62"/>
    <n v="2039.86"/>
    <n v="787.76"/>
    <n v="0.27859471923384332"/>
    <s v="No"/>
    <m/>
  </r>
  <r>
    <n v="1570"/>
    <n v="1026"/>
    <n v="1064"/>
    <n v="1"/>
    <n v="177.92"/>
    <n v="0.25"/>
    <n v="6"/>
    <n v="95.97"/>
    <n v="133.44"/>
    <n v="95.97"/>
    <n v="37.47"/>
    <n v="0.28080035971223022"/>
    <s v="No"/>
    <m/>
  </r>
  <r>
    <n v="1571"/>
    <n v="1026"/>
    <n v="1062"/>
    <n v="1"/>
    <n v="1145.77"/>
    <n v="0.3"/>
    <n v="6"/>
    <n v="718.47"/>
    <n v="802.03899999999999"/>
    <n v="718.47"/>
    <n v="83.56899999999996"/>
    <n v="0.10419568125739516"/>
    <s v="No"/>
    <m/>
  </r>
  <r>
    <n v="1572"/>
    <n v="1027"/>
    <n v="1056"/>
    <n v="1"/>
    <n v="1134.4000000000001"/>
    <n v="0.05"/>
    <n v="6"/>
    <n v="798.2"/>
    <n v="1077.68"/>
    <n v="798.2"/>
    <n v="279.48"/>
    <n v="0.25933486749313339"/>
    <s v="No"/>
    <m/>
  </r>
  <r>
    <n v="1573"/>
    <n v="1028"/>
    <n v="1041"/>
    <n v="2"/>
    <n v="767.68"/>
    <n v="0"/>
    <n v="4"/>
    <n v="540.32000000000005"/>
    <n v="1535.36"/>
    <n v="1080.6400000000001"/>
    <n v="454.7199999999998"/>
    <n v="0.29616506877865767"/>
    <s v="No"/>
    <m/>
  </r>
  <r>
    <n v="1574"/>
    <n v="1029"/>
    <n v="1008"/>
    <n v="1"/>
    <n v="4916.16"/>
    <n v="0.3"/>
    <n v="1"/>
    <n v="3064.53"/>
    <n v="3441.3119999999999"/>
    <n v="3064.53"/>
    <n v="376.7819999999997"/>
    <n v="0.10948789298965038"/>
    <s v="Yes"/>
    <m/>
  </r>
  <r>
    <n v="1575"/>
    <n v="1029"/>
    <n v="1076"/>
    <n v="2"/>
    <n v="999.07"/>
    <n v="0.1"/>
    <n v="8"/>
    <n v="597.38"/>
    <n v="1798.326"/>
    <n v="1194.76"/>
    <n v="603.56600000000003"/>
    <n v="0.33562657716120436"/>
    <s v="No"/>
    <m/>
  </r>
  <r>
    <n v="1576"/>
    <n v="1029"/>
    <n v="1072"/>
    <n v="1"/>
    <n v="1404.39"/>
    <n v="0"/>
    <n v="7"/>
    <n v="772.88"/>
    <n v="1404.39"/>
    <n v="772.88"/>
    <n v="631.5100000000001"/>
    <n v="0.44966853936584572"/>
    <s v="No"/>
    <m/>
  </r>
  <r>
    <n v="1577"/>
    <n v="1030"/>
    <n v="1047"/>
    <n v="2"/>
    <n v="3066.17"/>
    <n v="0.15"/>
    <n v="5"/>
    <n v="2011.39"/>
    <n v="5212.4889999999996"/>
    <n v="4022.78"/>
    <n v="1189.7089999999994"/>
    <n v="0.22824201643399142"/>
    <s v="No"/>
    <m/>
  </r>
  <r>
    <n v="1578"/>
    <n v="1031"/>
    <n v="1006"/>
    <n v="1"/>
    <n v="2046.37"/>
    <n v="0"/>
    <n v="1"/>
    <n v="1296.42"/>
    <n v="2046.37"/>
    <n v="1296.42"/>
    <n v="749.94999999999982"/>
    <n v="0.3664782028665392"/>
    <s v="No"/>
    <m/>
  </r>
  <r>
    <n v="1579"/>
    <n v="1032"/>
    <n v="1037"/>
    <n v="2"/>
    <n v="1161.6300000000001"/>
    <n v="0.25"/>
    <n v="4"/>
    <n v="798.62"/>
    <n v="1742.4450000000002"/>
    <n v="1597.24"/>
    <n v="145.20500000000015"/>
    <n v="8.3334050716091554E-2"/>
    <s v="No"/>
    <m/>
  </r>
  <r>
    <n v="1580"/>
    <n v="1032"/>
    <n v="1032"/>
    <n v="3"/>
    <n v="2472.7199999999998"/>
    <n v="0.05"/>
    <n v="3"/>
    <n v="1458.83"/>
    <n v="7047.2519999999995"/>
    <n v="4376.49"/>
    <n v="2670.7619999999997"/>
    <n v="0.37897921061996931"/>
    <s v="No"/>
    <m/>
  </r>
  <r>
    <n v="1581"/>
    <n v="1032"/>
    <n v="1069"/>
    <n v="1"/>
    <n v="545.38"/>
    <n v="0.1"/>
    <n v="7"/>
    <n v="312.64999999999998"/>
    <n v="490.84199999999998"/>
    <n v="312.64999999999998"/>
    <n v="178.19200000000001"/>
    <n v="0.36303331825719887"/>
    <s v="No"/>
    <m/>
  </r>
  <r>
    <n v="1582"/>
    <n v="1033"/>
    <n v="1080"/>
    <n v="1"/>
    <n v="256.7"/>
    <n v="0"/>
    <n v="8"/>
    <n v="184.26"/>
    <n v="256.7"/>
    <n v="184.26"/>
    <n v="72.44"/>
    <n v="0.28219711725749902"/>
    <s v="No"/>
    <m/>
  </r>
  <r>
    <n v="1583"/>
    <n v="1034"/>
    <n v="1072"/>
    <n v="1"/>
    <n v="1404.39"/>
    <n v="0"/>
    <n v="7"/>
    <n v="772.88"/>
    <n v="1404.39"/>
    <n v="772.88"/>
    <n v="631.5100000000001"/>
    <n v="0.44966853936584572"/>
    <s v="No"/>
    <m/>
  </r>
  <r>
    <n v="1584"/>
    <n v="1035"/>
    <n v="1026"/>
    <n v="1"/>
    <n v="1413.81"/>
    <n v="0.1"/>
    <n v="3"/>
    <n v="1019.93"/>
    <n v="1272.4290000000001"/>
    <n v="1019.93"/>
    <n v="252.49900000000014"/>
    <n v="0.19843857692649267"/>
    <s v="Yes"/>
    <m/>
  </r>
  <r>
    <n v="1585"/>
    <n v="1036"/>
    <n v="1005"/>
    <n v="1"/>
    <n v="2703.6"/>
    <n v="0.2"/>
    <n v="1"/>
    <n v="2129.88"/>
    <n v="2162.88"/>
    <n v="2129.88"/>
    <n v="33"/>
    <n v="1.5257434531735463E-2"/>
    <s v="No"/>
    <m/>
  </r>
  <r>
    <n v="1586"/>
    <n v="1037"/>
    <n v="1038"/>
    <n v="1"/>
    <n v="930.61"/>
    <n v="0"/>
    <n v="4"/>
    <n v="617.46"/>
    <n v="930.61"/>
    <n v="617.46"/>
    <n v="313.14999999999998"/>
    <n v="0.33649971524054112"/>
    <s v="No"/>
    <m/>
  </r>
  <r>
    <n v="1587"/>
    <n v="1037"/>
    <n v="1014"/>
    <n v="3"/>
    <n v="1024.3800000000001"/>
    <n v="0.2"/>
    <n v="1"/>
    <n v="780.26"/>
    <n v="2458.5120000000006"/>
    <n v="2340.7799999999997"/>
    <n v="117.73200000000088"/>
    <n v="4.7887502684550998E-2"/>
    <s v="No"/>
    <m/>
  </r>
  <r>
    <n v="1588"/>
    <n v="1037"/>
    <n v="1085"/>
    <n v="1"/>
    <n v="234.72"/>
    <n v="0"/>
    <n v="8"/>
    <n v="175.69"/>
    <n v="234.72"/>
    <n v="175.69"/>
    <n v="59.03"/>
    <n v="0.25149113837764148"/>
    <s v="No"/>
    <m/>
  </r>
  <r>
    <n v="1589"/>
    <n v="1038"/>
    <n v="1082"/>
    <n v="1"/>
    <n v="337.61"/>
    <n v="0.2"/>
    <n v="8"/>
    <n v="183.63"/>
    <n v="270.08800000000002"/>
    <n v="183.63"/>
    <n v="86.458000000000027"/>
    <n v="0.32011048250940444"/>
    <s v="No"/>
    <m/>
  </r>
  <r>
    <n v="1590"/>
    <n v="1039"/>
    <n v="1052"/>
    <n v="1"/>
    <n v="2801.53"/>
    <n v="0.3"/>
    <n v="5"/>
    <n v="1752.02"/>
    <n v="1961.0709999999999"/>
    <n v="1752.02"/>
    <n v="209.05099999999993"/>
    <n v="0.10660042395201394"/>
    <s v="No"/>
    <m/>
  </r>
  <r>
    <n v="1591"/>
    <n v="1040"/>
    <n v="1084"/>
    <n v="1"/>
    <n v="317.63"/>
    <n v="0.1"/>
    <n v="8"/>
    <n v="188.52"/>
    <n v="285.86700000000002"/>
    <n v="188.52"/>
    <n v="97.347000000000008"/>
    <n v="0.34053248538656089"/>
    <s v="No"/>
    <m/>
  </r>
  <r>
    <n v="1592"/>
    <n v="1041"/>
    <n v="1017"/>
    <n v="1"/>
    <n v="978.37"/>
    <n v="0.25"/>
    <n v="2"/>
    <n v="519.71"/>
    <n v="733.77750000000003"/>
    <n v="519.71"/>
    <n v="214.0675"/>
    <n v="0.29173352957810778"/>
    <s v="No"/>
    <m/>
  </r>
  <r>
    <n v="1593"/>
    <n v="1042"/>
    <n v="1061"/>
    <n v="1"/>
    <n v="1128.8399999999999"/>
    <n v="0.1"/>
    <n v="6"/>
    <n v="705.26"/>
    <n v="1015.9559999999999"/>
    <n v="705.26"/>
    <n v="310.69599999999991"/>
    <n v="0.30581639362334584"/>
    <s v="No"/>
    <m/>
  </r>
  <r>
    <n v="1594"/>
    <n v="1043"/>
    <n v="1056"/>
    <n v="1"/>
    <n v="1134.4000000000001"/>
    <n v="0.3"/>
    <n v="6"/>
    <n v="798.2"/>
    <n v="794.08"/>
    <n v="798.2"/>
    <n v="-4.1200000000000045"/>
    <n v="-5.1883941164618226E-3"/>
    <s v="No"/>
    <m/>
  </r>
  <r>
    <n v="1595"/>
    <n v="1043"/>
    <n v="1049"/>
    <n v="1"/>
    <n v="3970.29"/>
    <n v="0"/>
    <n v="5"/>
    <n v="2490.89"/>
    <n v="3970.29"/>
    <n v="2490.89"/>
    <n v="1479.4"/>
    <n v="0.37261761735288862"/>
    <s v="No"/>
    <m/>
  </r>
  <r>
    <n v="1596"/>
    <n v="1044"/>
    <n v="1002"/>
    <n v="1"/>
    <n v="2131.16"/>
    <n v="0.1"/>
    <n v="1"/>
    <n v="1527.62"/>
    <n v="1918.0439999999999"/>
    <n v="1527.62"/>
    <n v="390.42399999999998"/>
    <n v="0.20355320315905162"/>
    <s v="No"/>
    <m/>
  </r>
  <r>
    <n v="1597"/>
    <n v="1044"/>
    <n v="1009"/>
    <n v="1"/>
    <n v="2129.15"/>
    <n v="0.05"/>
    <n v="1"/>
    <n v="1303.81"/>
    <n v="2022.6924999999999"/>
    <n v="1303.81"/>
    <n v="718.88249999999994"/>
    <n v="0.35540869410451664"/>
    <s v="No"/>
    <m/>
  </r>
  <r>
    <n v="1598"/>
    <n v="1045"/>
    <n v="1030"/>
    <n v="1"/>
    <n v="799.21"/>
    <n v="0.05"/>
    <n v="3"/>
    <n v="534"/>
    <n v="759.24950000000001"/>
    <n v="534"/>
    <n v="225.24950000000001"/>
    <n v="0.2966738865155657"/>
    <s v="No"/>
    <m/>
  </r>
  <r>
    <n v="1599"/>
    <n v="1046"/>
    <n v="1043"/>
    <n v="1"/>
    <n v="567.48"/>
    <n v="0.2"/>
    <n v="4"/>
    <n v="407.51"/>
    <n v="453.98400000000004"/>
    <n v="407.51"/>
    <n v="46.474000000000046"/>
    <n v="0.10236924649326858"/>
    <s v="No"/>
    <m/>
  </r>
  <r>
    <n v="1600"/>
    <n v="1047"/>
    <n v="1070"/>
    <n v="1"/>
    <n v="2599.85"/>
    <n v="0"/>
    <n v="7"/>
    <n v="1949.71"/>
    <n v="2599.85"/>
    <n v="1949.71"/>
    <n v="650.13999999999987"/>
    <n v="0.25006827316960589"/>
    <s v="No"/>
    <m/>
  </r>
  <r>
    <n v="1601"/>
    <n v="1047"/>
    <n v="1043"/>
    <n v="1"/>
    <n v="567.48"/>
    <n v="0"/>
    <n v="4"/>
    <n v="407.51"/>
    <n v="567.48"/>
    <n v="407.51"/>
    <n v="159.97000000000003"/>
    <n v="0.28189539719461482"/>
    <s v="No"/>
    <m/>
  </r>
  <r>
    <n v="1602"/>
    <n v="1048"/>
    <n v="1085"/>
    <n v="1"/>
    <n v="234.72"/>
    <n v="0"/>
    <n v="8"/>
    <n v="175.69"/>
    <n v="234.72"/>
    <n v="175.69"/>
    <n v="59.03"/>
    <n v="0.25149113837764148"/>
    <s v="No"/>
    <m/>
  </r>
  <r>
    <n v="1603"/>
    <n v="1049"/>
    <n v="1039"/>
    <n v="1"/>
    <n v="1284.94"/>
    <n v="0.2"/>
    <n v="4"/>
    <n v="829.93"/>
    <n v="1027.952"/>
    <n v="829.93"/>
    <n v="198.02200000000005"/>
    <n v="0.19263739941164573"/>
    <s v="No"/>
    <m/>
  </r>
  <r>
    <n v="1604"/>
    <n v="1049"/>
    <n v="1001"/>
    <n v="1"/>
    <n v="3826.19"/>
    <n v="0.25"/>
    <n v="1"/>
    <n v="3021.65"/>
    <n v="2869.6424999999999"/>
    <n v="3021.65"/>
    <n v="-152.00750000000016"/>
    <n v="-5.2970884003843741E-2"/>
    <s v="No"/>
    <m/>
  </r>
  <r>
    <n v="1605"/>
    <n v="1050"/>
    <n v="1072"/>
    <n v="2"/>
    <n v="1404.39"/>
    <n v="0"/>
    <n v="7"/>
    <n v="772.88"/>
    <n v="2808.78"/>
    <n v="1545.76"/>
    <n v="1263.0200000000002"/>
    <n v="0.44966853936584572"/>
    <s v="No"/>
    <m/>
  </r>
  <r>
    <n v="1606"/>
    <n v="1051"/>
    <n v="1046"/>
    <n v="1"/>
    <n v="675.87"/>
    <n v="0.1"/>
    <n v="5"/>
    <n v="407.68"/>
    <n v="608.28300000000002"/>
    <n v="407.68"/>
    <n v="200.60300000000001"/>
    <n v="0.32978564253809495"/>
    <s v="No"/>
    <m/>
  </r>
  <r>
    <n v="1607"/>
    <n v="1051"/>
    <n v="1070"/>
    <n v="2"/>
    <n v="2599.85"/>
    <n v="0.1"/>
    <n v="7"/>
    <n v="1949.71"/>
    <n v="4679.7299999999996"/>
    <n v="3899.42"/>
    <n v="780.30999999999949"/>
    <n v="0.1667425257440065"/>
    <s v="No"/>
    <m/>
  </r>
  <r>
    <n v="1608"/>
    <n v="1052"/>
    <n v="1038"/>
    <n v="1"/>
    <n v="930.61"/>
    <n v="0"/>
    <n v="4"/>
    <n v="617.46"/>
    <n v="930.61"/>
    <n v="617.46"/>
    <n v="313.14999999999998"/>
    <n v="0.33649971524054112"/>
    <s v="No"/>
    <m/>
  </r>
  <r>
    <n v="1609"/>
    <n v="1052"/>
    <n v="1046"/>
    <n v="1"/>
    <n v="675.87"/>
    <n v="0.15"/>
    <n v="5"/>
    <n v="407.68"/>
    <n v="574.48950000000002"/>
    <n v="407.68"/>
    <n v="166.80950000000001"/>
    <n v="0.29036126856974759"/>
    <s v="No"/>
    <m/>
  </r>
  <r>
    <n v="1610"/>
    <n v="1053"/>
    <n v="1004"/>
    <n v="1"/>
    <n v="5301.74"/>
    <n v="0.15"/>
    <n v="1"/>
    <n v="4057.94"/>
    <n v="4506.4789999999994"/>
    <n v="4057.94"/>
    <n v="448.53899999999931"/>
    <n v="9.9532029329327698E-2"/>
    <s v="No"/>
    <m/>
  </r>
  <r>
    <n v="1611"/>
    <n v="1053"/>
    <n v="1019"/>
    <n v="1"/>
    <n v="1255.73"/>
    <n v="0"/>
    <n v="2"/>
    <n v="760.11"/>
    <n v="1255.73"/>
    <n v="760.11"/>
    <n v="495.62"/>
    <n v="0.39468675591090441"/>
    <s v="Yes"/>
    <m/>
  </r>
  <r>
    <n v="1612"/>
    <n v="1053"/>
    <n v="1052"/>
    <n v="1"/>
    <n v="2801.53"/>
    <n v="0.15"/>
    <n v="5"/>
    <n v="1752.02"/>
    <n v="2381.3005000000003"/>
    <n v="1752.02"/>
    <n v="629.2805000000003"/>
    <n v="0.26425917266636456"/>
    <s v="No"/>
    <m/>
  </r>
  <r>
    <n v="1613"/>
    <n v="1053"/>
    <n v="1016"/>
    <n v="1"/>
    <n v="1279.19"/>
    <n v="0"/>
    <n v="2"/>
    <n v="741.85"/>
    <n v="1279.19"/>
    <n v="741.85"/>
    <n v="537.34"/>
    <n v="0.42006269592476492"/>
    <s v="No"/>
    <m/>
  </r>
  <r>
    <n v="1614"/>
    <n v="1054"/>
    <n v="1005"/>
    <n v="3"/>
    <n v="2703.6"/>
    <n v="0.1"/>
    <n v="1"/>
    <n v="2129.88"/>
    <n v="7299.7199999999993"/>
    <n v="6389.64"/>
    <n v="910.07999999999902"/>
    <n v="0.12467327513932029"/>
    <s v="No"/>
    <m/>
  </r>
  <r>
    <n v="1615"/>
    <n v="1054"/>
    <n v="1085"/>
    <n v="1"/>
    <n v="234.72"/>
    <n v="0.05"/>
    <n v="8"/>
    <n v="175.69"/>
    <n v="222.98399999999998"/>
    <n v="175.69"/>
    <n v="47.293999999999983"/>
    <n v="0.21209593513435937"/>
    <s v="No"/>
    <m/>
  </r>
  <r>
    <n v="1616"/>
    <n v="1055"/>
    <n v="1085"/>
    <n v="1"/>
    <n v="234.72"/>
    <n v="0.1"/>
    <n v="8"/>
    <n v="175.69"/>
    <n v="211.24799999999999"/>
    <n v="175.69"/>
    <n v="35.557999999999993"/>
    <n v="0.16832348708626824"/>
    <s v="No"/>
    <m/>
  </r>
  <r>
    <n v="1617"/>
    <n v="1056"/>
    <n v="1059"/>
    <n v="1"/>
    <n v="540.76"/>
    <n v="0.1"/>
    <n v="6"/>
    <n v="324.72000000000003"/>
    <n v="486.68400000000003"/>
    <n v="324.72000000000003"/>
    <n v="161.964"/>
    <n v="0.33279088689991859"/>
    <s v="No"/>
    <m/>
  </r>
  <r>
    <n v="1618"/>
    <n v="1056"/>
    <n v="1038"/>
    <n v="1"/>
    <n v="930.61"/>
    <n v="0.15"/>
    <n v="4"/>
    <n v="617.46"/>
    <n v="791.01850000000002"/>
    <n v="617.46"/>
    <n v="173.55849999999998"/>
    <n v="0.21941142969475427"/>
    <s v="No"/>
    <m/>
  </r>
  <r>
    <n v="1619"/>
    <n v="1057"/>
    <n v="1072"/>
    <n v="1"/>
    <n v="1404.39"/>
    <n v="0.25"/>
    <n v="7"/>
    <n v="772.88"/>
    <n v="1053.2925"/>
    <n v="772.88"/>
    <n v="280.41250000000002"/>
    <n v="0.26622471915446089"/>
    <s v="No"/>
    <m/>
  </r>
  <r>
    <n v="1620"/>
    <n v="1058"/>
    <n v="1026"/>
    <n v="1"/>
    <n v="1413.81"/>
    <n v="0.25"/>
    <n v="3"/>
    <n v="1019.93"/>
    <n v="1060.3575000000001"/>
    <n v="1019.93"/>
    <n v="40.427500000000123"/>
    <n v="3.8126292311791182E-2"/>
    <s v="No"/>
    <m/>
  </r>
  <r>
    <n v="1621"/>
    <n v="1058"/>
    <n v="1012"/>
    <n v="1"/>
    <n v="2425.1999999999998"/>
    <n v="0"/>
    <n v="1"/>
    <n v="1795.03"/>
    <n v="2425.1999999999998"/>
    <n v="1795.03"/>
    <n v="630.16999999999985"/>
    <n v="0.25984248721754905"/>
    <s v="No"/>
    <m/>
  </r>
  <r>
    <n v="1622"/>
    <n v="1059"/>
    <n v="1059"/>
    <n v="1"/>
    <n v="540.76"/>
    <n v="0.15"/>
    <n v="6"/>
    <n v="324.72000000000003"/>
    <n v="459.64599999999996"/>
    <n v="324.72000000000003"/>
    <n v="134.92599999999993"/>
    <n v="0.29354329201167845"/>
    <s v="No"/>
    <m/>
  </r>
  <r>
    <n v="1623"/>
    <n v="1059"/>
    <n v="1085"/>
    <n v="1"/>
    <n v="234.72"/>
    <n v="0.05"/>
    <n v="8"/>
    <n v="175.69"/>
    <n v="222.98399999999998"/>
    <n v="175.69"/>
    <n v="47.293999999999983"/>
    <n v="0.21209593513435937"/>
    <s v="No"/>
    <m/>
  </r>
  <r>
    <n v="1624"/>
    <n v="1059"/>
    <n v="1049"/>
    <n v="2"/>
    <n v="3970.29"/>
    <n v="0.2"/>
    <n v="5"/>
    <n v="2490.89"/>
    <n v="6352.4639999999999"/>
    <n v="4981.78"/>
    <n v="1370.6840000000002"/>
    <n v="0.21577202169111076"/>
    <s v="No"/>
    <m/>
  </r>
  <r>
    <n v="1625"/>
    <n v="1060"/>
    <n v="1075"/>
    <n v="1"/>
    <n v="904.54"/>
    <n v="0"/>
    <n v="7"/>
    <n v="622.70000000000005"/>
    <n v="904.54"/>
    <n v="622.70000000000005"/>
    <n v="281.83999999999992"/>
    <n v="0.31158378844495538"/>
    <s v="No"/>
    <m/>
  </r>
  <r>
    <n v="1626"/>
    <n v="1061"/>
    <n v="1038"/>
    <n v="1"/>
    <n v="930.61"/>
    <n v="0.25"/>
    <n v="4"/>
    <n v="617.46"/>
    <n v="697.95749999999998"/>
    <n v="617.46"/>
    <n v="80.497499999999945"/>
    <n v="0.1153329536540548"/>
    <s v="No"/>
    <m/>
  </r>
  <r>
    <n v="1627"/>
    <n v="1061"/>
    <n v="1001"/>
    <n v="1"/>
    <n v="3826.19"/>
    <n v="0.3"/>
    <n v="1"/>
    <n v="3021.65"/>
    <n v="2678.3330000000001"/>
    <n v="3021.65"/>
    <n v="-343.31700000000001"/>
    <n v="-0.12818309000411823"/>
    <s v="No"/>
    <m/>
  </r>
  <r>
    <n v="1628"/>
    <n v="1062"/>
    <n v="1067"/>
    <n v="1"/>
    <n v="4128.99"/>
    <n v="0.3"/>
    <n v="7"/>
    <n v="2213.3200000000002"/>
    <n v="2890.2929999999997"/>
    <n v="2213.3200000000002"/>
    <n v="676.9729999999995"/>
    <n v="0.23422296632209938"/>
    <s v="No"/>
    <m/>
  </r>
  <r>
    <n v="1629"/>
    <n v="1062"/>
    <n v="1016"/>
    <n v="1"/>
    <n v="1279.19"/>
    <n v="0"/>
    <n v="2"/>
    <n v="741.85"/>
    <n v="1279.19"/>
    <n v="741.85"/>
    <n v="537.34"/>
    <n v="0.42006269592476492"/>
    <s v="No"/>
    <m/>
  </r>
  <r>
    <n v="1630"/>
    <n v="1062"/>
    <n v="1070"/>
    <n v="1"/>
    <n v="2599.85"/>
    <n v="0.1"/>
    <n v="7"/>
    <n v="1949.71"/>
    <n v="2339.8649999999998"/>
    <n v="1949.71"/>
    <n v="390.15499999999975"/>
    <n v="0.1667425257440065"/>
    <s v="No"/>
    <m/>
  </r>
  <r>
    <n v="1631"/>
    <n v="1062"/>
    <n v="1052"/>
    <n v="1"/>
    <n v="2801.53"/>
    <n v="0.3"/>
    <n v="5"/>
    <n v="1752.02"/>
    <n v="1961.0709999999999"/>
    <n v="1752.02"/>
    <n v="209.05099999999993"/>
    <n v="0.10660042395201394"/>
    <s v="No"/>
    <m/>
  </r>
  <r>
    <n v="1632"/>
    <n v="1063"/>
    <n v="1085"/>
    <n v="1"/>
    <n v="234.72"/>
    <n v="0.1"/>
    <n v="8"/>
    <n v="175.69"/>
    <n v="211.24799999999999"/>
    <n v="175.69"/>
    <n v="35.557999999999993"/>
    <n v="0.16832348708626824"/>
    <s v="No"/>
    <m/>
  </r>
  <r>
    <n v="1633"/>
    <n v="1064"/>
    <n v="1085"/>
    <n v="1"/>
    <n v="234.72"/>
    <n v="0.25"/>
    <n v="8"/>
    <n v="175.69"/>
    <n v="176.04"/>
    <n v="175.69"/>
    <n v="0.34999999999999432"/>
    <n v="1.9881845035218948E-3"/>
    <s v="No"/>
    <m/>
  </r>
  <r>
    <n v="1634"/>
    <n v="1065"/>
    <n v="1043"/>
    <n v="1"/>
    <n v="567.48"/>
    <n v="0"/>
    <n v="4"/>
    <n v="407.51"/>
    <n v="567.48"/>
    <n v="407.51"/>
    <n v="159.97000000000003"/>
    <n v="0.28189539719461482"/>
    <s v="No"/>
    <m/>
  </r>
  <r>
    <n v="1635"/>
    <n v="1066"/>
    <n v="1039"/>
    <n v="2"/>
    <n v="1284.94"/>
    <n v="0.2"/>
    <n v="4"/>
    <n v="829.93"/>
    <n v="2055.904"/>
    <n v="1659.86"/>
    <n v="396.0440000000001"/>
    <n v="0.19263739941164573"/>
    <s v="No"/>
    <m/>
  </r>
  <r>
    <n v="1636"/>
    <n v="1067"/>
    <n v="1029"/>
    <n v="1"/>
    <n v="951.92"/>
    <n v="0.25"/>
    <n v="3"/>
    <n v="552.17999999999995"/>
    <n v="713.93999999999994"/>
    <n v="552.17999999999995"/>
    <n v="161.76"/>
    <n v="0.22657366165223969"/>
    <s v="No"/>
    <m/>
  </r>
  <r>
    <n v="1637"/>
    <n v="1068"/>
    <n v="1049"/>
    <n v="2"/>
    <n v="3970.29"/>
    <n v="0.1"/>
    <n v="5"/>
    <n v="2490.89"/>
    <n v="7146.5219999999999"/>
    <n v="4981.78"/>
    <n v="2164.7420000000002"/>
    <n v="0.30290846372543179"/>
    <s v="No"/>
    <m/>
  </r>
  <r>
    <n v="1638"/>
    <n v="1069"/>
    <n v="1017"/>
    <n v="2"/>
    <n v="978.37"/>
    <n v="0"/>
    <n v="2"/>
    <n v="519.71"/>
    <n v="1956.74"/>
    <n v="1039.42"/>
    <n v="917.31999999999994"/>
    <n v="0.46880014718358082"/>
    <s v="No"/>
    <m/>
  </r>
  <r>
    <n v="1639"/>
    <n v="1070"/>
    <n v="1033"/>
    <n v="3"/>
    <n v="3738.1"/>
    <n v="0.2"/>
    <n v="3"/>
    <n v="2130.6999999999998"/>
    <n v="8971.44"/>
    <n v="6392.0999999999995"/>
    <n v="2579.3400000000011"/>
    <n v="0.28750568470613425"/>
    <s v="No"/>
    <m/>
  </r>
  <r>
    <n v="1640"/>
    <n v="1071"/>
    <n v="1047"/>
    <n v="1"/>
    <n v="3066.17"/>
    <n v="0.2"/>
    <n v="5"/>
    <n v="2011.39"/>
    <n v="2452.9360000000001"/>
    <n v="2011.39"/>
    <n v="441.54600000000005"/>
    <n v="0.18000714246111599"/>
    <s v="No"/>
    <m/>
  </r>
  <r>
    <n v="1641"/>
    <n v="1071"/>
    <n v="1067"/>
    <n v="2"/>
    <n v="4128.99"/>
    <n v="0.1"/>
    <n v="7"/>
    <n v="2213.3200000000002"/>
    <n v="7432.1819999999998"/>
    <n v="4426.6400000000003"/>
    <n v="3005.5419999999995"/>
    <n v="0.40439564047274401"/>
    <s v="No"/>
    <m/>
  </r>
  <r>
    <n v="1642"/>
    <n v="1072"/>
    <n v="1063"/>
    <n v="1"/>
    <n v="117.54"/>
    <n v="0.3"/>
    <n v="6"/>
    <n v="80.47"/>
    <n v="82.278000000000006"/>
    <n v="80.47"/>
    <n v="1.8080000000000069"/>
    <n v="2.1974282311188979E-2"/>
    <s v="No"/>
    <m/>
  </r>
  <r>
    <n v="1643"/>
    <n v="1073"/>
    <n v="1041"/>
    <n v="1"/>
    <n v="767.68"/>
    <n v="0.05"/>
    <n v="4"/>
    <n v="540.32000000000005"/>
    <n v="729.29599999999994"/>
    <n v="540.32000000000005"/>
    <n v="188.97599999999989"/>
    <n v="0.25912112503016593"/>
    <s v="No"/>
    <m/>
  </r>
  <r>
    <n v="1644"/>
    <n v="1074"/>
    <n v="1068"/>
    <n v="1"/>
    <n v="550.08000000000004"/>
    <n v="0"/>
    <n v="7"/>
    <n v="351.29"/>
    <n v="550.08000000000004"/>
    <n v="351.29"/>
    <n v="198.79000000000002"/>
    <n v="0.36138379872018617"/>
    <s v="Yes"/>
    <m/>
  </r>
  <r>
    <n v="1645"/>
    <n v="1074"/>
    <n v="1001"/>
    <n v="1"/>
    <n v="3826.19"/>
    <n v="0.1"/>
    <n v="1"/>
    <n v="3021.65"/>
    <n v="3443.5709999999999"/>
    <n v="3021.65"/>
    <n v="421.92099999999982"/>
    <n v="0.12252426333013021"/>
    <s v="No"/>
    <m/>
  </r>
  <r>
    <n v="1646"/>
    <n v="1075"/>
    <n v="1053"/>
    <n v="1"/>
    <n v="1295.03"/>
    <n v="0.2"/>
    <n v="5"/>
    <n v="777.04"/>
    <n v="1036.0240000000001"/>
    <n v="777.04"/>
    <n v="258.98400000000015"/>
    <n v="0.24997876497069577"/>
    <s v="No"/>
    <m/>
  </r>
  <r>
    <n v="1647"/>
    <n v="1076"/>
    <n v="1068"/>
    <n v="1"/>
    <n v="550.08000000000004"/>
    <n v="0.05"/>
    <n v="7"/>
    <n v="351.29"/>
    <n v="522.57600000000002"/>
    <n v="351.29"/>
    <n v="171.286"/>
    <n v="0.32777241970545912"/>
    <s v="No"/>
    <m/>
  </r>
  <r>
    <n v="1648"/>
    <n v="1077"/>
    <n v="1056"/>
    <n v="1"/>
    <n v="1134.4000000000001"/>
    <n v="0.25"/>
    <n v="6"/>
    <n v="798.2"/>
    <n v="850.80000000000007"/>
    <n v="798.2"/>
    <n v="52.600000000000023"/>
    <n v="6.1824165491302326E-2"/>
    <s v="No"/>
    <m/>
  </r>
  <r>
    <n v="1649"/>
    <n v="1077"/>
    <n v="1085"/>
    <n v="1"/>
    <n v="234.72"/>
    <n v="0.05"/>
    <n v="8"/>
    <n v="175.69"/>
    <n v="222.98399999999998"/>
    <n v="175.69"/>
    <n v="47.293999999999983"/>
    <n v="0.21209593513435937"/>
    <s v="No"/>
    <m/>
  </r>
  <r>
    <n v="1650"/>
    <n v="1078"/>
    <n v="1056"/>
    <n v="3"/>
    <n v="1134.4000000000001"/>
    <n v="0.1"/>
    <n v="6"/>
    <n v="798.2"/>
    <n v="3062.88"/>
    <n v="2394.6000000000004"/>
    <n v="668.27999999999975"/>
    <n v="0.21818680457608516"/>
    <s v="No"/>
    <m/>
  </r>
  <r>
    <n v="1651"/>
    <n v="1079"/>
    <n v="1067"/>
    <n v="1"/>
    <n v="4128.99"/>
    <n v="0.1"/>
    <n v="7"/>
    <n v="2213.3200000000002"/>
    <n v="3716.0909999999999"/>
    <n v="2213.3200000000002"/>
    <n v="1502.7709999999997"/>
    <n v="0.40439564047274401"/>
    <s v="No"/>
    <m/>
  </r>
  <r>
    <n v="1652"/>
    <n v="1080"/>
    <n v="1061"/>
    <n v="1"/>
    <n v="1128.8399999999999"/>
    <n v="0.3"/>
    <n v="6"/>
    <n v="705.26"/>
    <n v="790.18799999999987"/>
    <n v="705.26"/>
    <n v="84.927999999999884"/>
    <n v="0.10747822037287316"/>
    <s v="No"/>
    <m/>
  </r>
  <r>
    <n v="1653"/>
    <n v="1081"/>
    <n v="1039"/>
    <n v="1"/>
    <n v="1284.94"/>
    <n v="0"/>
    <n v="4"/>
    <n v="829.93"/>
    <n v="1284.94"/>
    <n v="829.93"/>
    <n v="455.0100000000001"/>
    <n v="0.35410991952931659"/>
    <s v="No"/>
    <m/>
  </r>
  <r>
    <n v="1654"/>
    <n v="1082"/>
    <n v="1018"/>
    <n v="1"/>
    <n v="628.09"/>
    <n v="0"/>
    <n v="2"/>
    <n v="390.4"/>
    <n v="628.09"/>
    <n v="390.4"/>
    <n v="237.69000000000005"/>
    <n v="0.37843302711394872"/>
    <s v="No"/>
    <m/>
  </r>
  <r>
    <n v="1655"/>
    <n v="1083"/>
    <n v="1084"/>
    <n v="1"/>
    <n v="317.63"/>
    <n v="0.05"/>
    <n v="8"/>
    <n v="188.52"/>
    <n v="301.74849999999998"/>
    <n v="188.52"/>
    <n v="113.22849999999997"/>
    <n v="0.37524130194516286"/>
    <s v="No"/>
    <m/>
  </r>
  <r>
    <n v="1656"/>
    <n v="1084"/>
    <n v="1001"/>
    <n v="1"/>
    <n v="3826.19"/>
    <n v="0.1"/>
    <n v="1"/>
    <n v="3021.65"/>
    <n v="3443.5709999999999"/>
    <n v="3021.65"/>
    <n v="421.92099999999982"/>
    <n v="0.12252426333013021"/>
    <s v="No"/>
    <m/>
  </r>
  <r>
    <n v="1657"/>
    <n v="1085"/>
    <n v="1054"/>
    <n v="1"/>
    <n v="631.66"/>
    <n v="0.3"/>
    <n v="5"/>
    <n v="412.15"/>
    <n v="442.16199999999998"/>
    <n v="412.15"/>
    <n v="30.012"/>
    <n v="6.787557501549206E-2"/>
    <s v="No"/>
    <m/>
  </r>
  <r>
    <n v="1658"/>
    <n v="1086"/>
    <n v="1075"/>
    <n v="2"/>
    <n v="904.54"/>
    <n v="0.25"/>
    <n v="7"/>
    <n v="622.70000000000005"/>
    <n v="1356.81"/>
    <n v="1245.4000000000001"/>
    <n v="111.40999999999985"/>
    <n v="8.2111717926607153E-2"/>
    <s v="No"/>
    <m/>
  </r>
  <r>
    <n v="1659"/>
    <n v="1087"/>
    <n v="1038"/>
    <n v="1"/>
    <n v="930.61"/>
    <n v="0.1"/>
    <n v="4"/>
    <n v="617.46"/>
    <n v="837.54899999999998"/>
    <n v="617.46"/>
    <n v="220.08899999999994"/>
    <n v="0.26277746137837898"/>
    <s v="No"/>
    <m/>
  </r>
  <r>
    <n v="1660"/>
    <n v="1087"/>
    <n v="1061"/>
    <n v="1"/>
    <n v="1128.8399999999999"/>
    <n v="0"/>
    <n v="6"/>
    <n v="705.26"/>
    <n v="1128.8399999999999"/>
    <n v="705.26"/>
    <n v="423.57999999999993"/>
    <n v="0.37523475426101127"/>
    <s v="No"/>
    <m/>
  </r>
  <r>
    <n v="1661"/>
    <n v="1088"/>
    <n v="1072"/>
    <n v="1"/>
    <n v="1404.39"/>
    <n v="0.05"/>
    <n v="7"/>
    <n v="772.88"/>
    <n v="1334.1704999999999"/>
    <n v="772.88"/>
    <n v="561.29049999999995"/>
    <n v="0.42070372564825859"/>
    <s v="No"/>
    <m/>
  </r>
  <r>
    <n v="1662"/>
    <n v="1088"/>
    <n v="1001"/>
    <n v="2"/>
    <n v="3826.19"/>
    <n v="0.1"/>
    <n v="1"/>
    <n v="3021.65"/>
    <n v="6887.1419999999998"/>
    <n v="6043.3"/>
    <n v="843.84199999999964"/>
    <n v="0.12252426333013021"/>
    <s v="No"/>
    <m/>
  </r>
  <r>
    <n v="1663"/>
    <n v="1089"/>
    <n v="1067"/>
    <n v="1"/>
    <n v="4128.99"/>
    <n v="0.05"/>
    <n v="7"/>
    <n v="2213.3200000000002"/>
    <n v="3922.5404999999996"/>
    <n v="2213.3200000000002"/>
    <n v="1709.2204999999994"/>
    <n v="0.43574323834259954"/>
    <s v="No"/>
    <m/>
  </r>
  <r>
    <n v="1664"/>
    <n v="1090"/>
    <n v="1007"/>
    <n v="1"/>
    <n v="701.76"/>
    <n v="0.1"/>
    <n v="1"/>
    <n v="508.8"/>
    <n v="631.58400000000006"/>
    <n v="508.8"/>
    <n v="122.78400000000005"/>
    <n v="0.19440644474844207"/>
    <s v="No"/>
    <m/>
  </r>
  <r>
    <n v="1665"/>
    <n v="1091"/>
    <n v="1006"/>
    <n v="1"/>
    <n v="2046.37"/>
    <n v="0"/>
    <n v="1"/>
    <n v="1296.42"/>
    <n v="2046.37"/>
    <n v="1296.42"/>
    <n v="749.94999999999982"/>
    <n v="0.3664782028665392"/>
    <s v="No"/>
    <m/>
  </r>
  <r>
    <n v="1666"/>
    <n v="1091"/>
    <n v="1084"/>
    <n v="1"/>
    <n v="317.63"/>
    <n v="0"/>
    <n v="8"/>
    <n v="188.52"/>
    <n v="317.63"/>
    <n v="188.52"/>
    <n v="129.10999999999999"/>
    <n v="0.40647923684790477"/>
    <s v="No"/>
    <m/>
  </r>
  <r>
    <n v="1667"/>
    <n v="1092"/>
    <n v="1005"/>
    <n v="1"/>
    <n v="2703.6"/>
    <n v="0"/>
    <n v="1"/>
    <n v="2129.88"/>
    <n v="2703.6"/>
    <n v="2129.88"/>
    <n v="573.7199999999998"/>
    <n v="0.2122059476253883"/>
    <s v="No"/>
    <m/>
  </r>
  <r>
    <n v="1668"/>
    <n v="1093"/>
    <n v="1011"/>
    <n v="2"/>
    <n v="6310.6"/>
    <n v="0.05"/>
    <n v="1"/>
    <n v="3703.86"/>
    <n v="11990.14"/>
    <n v="7407.72"/>
    <n v="4582.4199999999992"/>
    <n v="0.38218235983900101"/>
    <s v="Yes"/>
    <m/>
  </r>
  <r>
    <n v="1669"/>
    <n v="1094"/>
    <n v="1084"/>
    <n v="2"/>
    <n v="317.63"/>
    <n v="0.15"/>
    <n v="8"/>
    <n v="188.52"/>
    <n v="539.971"/>
    <n v="377.04"/>
    <n v="162.93099999999998"/>
    <n v="0.30174027864459385"/>
    <s v="No"/>
    <m/>
  </r>
  <r>
    <n v="1670"/>
    <n v="1094"/>
    <n v="1064"/>
    <n v="1"/>
    <n v="177.92"/>
    <n v="0"/>
    <n v="6"/>
    <n v="95.97"/>
    <n v="177.92"/>
    <n v="95.97"/>
    <n v="81.949999999999989"/>
    <n v="0.46060026978417262"/>
    <s v="No"/>
    <m/>
  </r>
  <r>
    <n v="1671"/>
    <n v="1095"/>
    <n v="1056"/>
    <n v="1"/>
    <n v="1134.4000000000001"/>
    <n v="0"/>
    <n v="6"/>
    <n v="798.2"/>
    <n v="1134.4000000000001"/>
    <n v="798.2"/>
    <n v="336.20000000000005"/>
    <n v="0.29636812411847674"/>
    <s v="No"/>
    <m/>
  </r>
  <r>
    <n v="1672"/>
    <n v="1096"/>
    <n v="1006"/>
    <n v="1"/>
    <n v="2046.37"/>
    <n v="0.1"/>
    <n v="1"/>
    <n v="1296.42"/>
    <n v="1841.7329999999999"/>
    <n v="1296.42"/>
    <n v="545.31299999999987"/>
    <n v="0.29608689207393246"/>
    <s v="No"/>
    <m/>
  </r>
  <r>
    <n v="1673"/>
    <n v="1097"/>
    <n v="1031"/>
    <n v="2"/>
    <n v="4123.9799999999996"/>
    <n v="0.1"/>
    <n v="3"/>
    <n v="2475.38"/>
    <n v="7423.1639999999998"/>
    <n v="4950.76"/>
    <n v="2472.4039999999995"/>
    <n v="0.33306606185718107"/>
    <s v="No"/>
    <m/>
  </r>
  <r>
    <n v="1674"/>
    <n v="1098"/>
    <n v="1017"/>
    <n v="2"/>
    <n v="978.37"/>
    <n v="0.15"/>
    <n v="2"/>
    <n v="519.71"/>
    <n v="1663.229"/>
    <n v="1039.42"/>
    <n v="623.80899999999997"/>
    <n v="0.37505899668656567"/>
    <s v="No"/>
    <m/>
  </r>
  <r>
    <n v="1675"/>
    <n v="1098"/>
    <n v="1050"/>
    <n v="2"/>
    <n v="4400.7700000000004"/>
    <n v="0.1"/>
    <n v="5"/>
    <n v="2432.0300000000002"/>
    <n v="7921.3860000000013"/>
    <n v="4864.0600000000004"/>
    <n v="3057.3260000000009"/>
    <n v="0.38595846736922051"/>
    <s v="No"/>
    <m/>
  </r>
  <r>
    <n v="1676"/>
    <n v="1099"/>
    <n v="1050"/>
    <n v="1"/>
    <n v="4400.7700000000004"/>
    <n v="0.05"/>
    <n v="5"/>
    <n v="2432.0300000000002"/>
    <n v="4180.7314999999999"/>
    <n v="2432.0300000000002"/>
    <n v="1748.7014999999997"/>
    <n v="0.41827644277084042"/>
    <s v="Yes"/>
    <m/>
  </r>
  <r>
    <n v="1677"/>
    <n v="1100"/>
    <n v="1043"/>
    <n v="1"/>
    <n v="567.48"/>
    <n v="0"/>
    <n v="4"/>
    <n v="407.51"/>
    <n v="567.48"/>
    <n v="407.51"/>
    <n v="159.97000000000003"/>
    <n v="0.28189539719461482"/>
    <s v="No"/>
    <m/>
  </r>
  <r>
    <n v="1678"/>
    <n v="1100"/>
    <n v="1082"/>
    <n v="1"/>
    <n v="337.61"/>
    <n v="0"/>
    <n v="8"/>
    <n v="183.63"/>
    <n v="337.61"/>
    <n v="183.63"/>
    <n v="153.98000000000002"/>
    <n v="0.45608838600752349"/>
    <s v="No"/>
    <m/>
  </r>
  <r>
    <n v="1679"/>
    <n v="1101"/>
    <n v="1080"/>
    <n v="1"/>
    <n v="256.7"/>
    <n v="0.1"/>
    <n v="8"/>
    <n v="184.26"/>
    <n v="231.03"/>
    <n v="184.26"/>
    <n v="46.77000000000001"/>
    <n v="0.20244124139722119"/>
    <s v="No"/>
    <m/>
  </r>
  <r>
    <n v="1680"/>
    <n v="1102"/>
    <n v="1052"/>
    <n v="1"/>
    <n v="2801.53"/>
    <n v="0.05"/>
    <n v="5"/>
    <n v="1752.02"/>
    <n v="2661.4535000000001"/>
    <n v="1752.02"/>
    <n v="909.43350000000009"/>
    <n v="0.34170557554358927"/>
    <s v="No"/>
    <m/>
  </r>
  <r>
    <n v="1681"/>
    <n v="1102"/>
    <n v="1085"/>
    <n v="1"/>
    <n v="234.72"/>
    <n v="0.15"/>
    <n v="8"/>
    <n v="175.69"/>
    <n v="199.512"/>
    <n v="175.69"/>
    <n v="23.822000000000003"/>
    <n v="0.11940133926781347"/>
    <s v="No"/>
    <m/>
  </r>
  <r>
    <n v="1682"/>
    <n v="1103"/>
    <n v="1049"/>
    <n v="1"/>
    <n v="3970.29"/>
    <n v="0.2"/>
    <n v="5"/>
    <n v="2490.89"/>
    <n v="3176.232"/>
    <n v="2490.89"/>
    <n v="685.3420000000001"/>
    <n v="0.21577202169111076"/>
    <s v="No"/>
    <m/>
  </r>
  <r>
    <n v="1683"/>
    <n v="1104"/>
    <n v="1041"/>
    <n v="1"/>
    <n v="767.68"/>
    <n v="0"/>
    <n v="4"/>
    <n v="540.32000000000005"/>
    <n v="767.68"/>
    <n v="540.32000000000005"/>
    <n v="227.3599999999999"/>
    <n v="0.29616506877865767"/>
    <s v="No"/>
    <m/>
  </r>
  <r>
    <n v="1684"/>
    <n v="1104"/>
    <n v="1061"/>
    <n v="2"/>
    <n v="1128.8399999999999"/>
    <n v="0"/>
    <n v="6"/>
    <n v="705.26"/>
    <n v="2257.6799999999998"/>
    <n v="1410.52"/>
    <n v="847.15999999999985"/>
    <n v="0.37523475426101127"/>
    <s v="No"/>
    <m/>
  </r>
  <r>
    <n v="1685"/>
    <n v="1104"/>
    <n v="1056"/>
    <n v="1"/>
    <n v="1134.4000000000001"/>
    <n v="0.15"/>
    <n v="6"/>
    <n v="798.2"/>
    <n v="964.24"/>
    <n v="798.2"/>
    <n v="166.03999999999996"/>
    <n v="0.17219779308056082"/>
    <s v="No"/>
    <m/>
  </r>
  <r>
    <n v="1686"/>
    <n v="1105"/>
    <n v="1039"/>
    <n v="1"/>
    <n v="1284.94"/>
    <n v="0.15"/>
    <n v="4"/>
    <n v="829.93"/>
    <n v="1092.1990000000001"/>
    <n v="829.93"/>
    <n v="262.26900000000012"/>
    <n v="0.24012931709331367"/>
    <s v="No"/>
    <m/>
  </r>
  <r>
    <n v="1687"/>
    <n v="1106"/>
    <n v="1072"/>
    <n v="1"/>
    <n v="1404.39"/>
    <n v="0.05"/>
    <n v="7"/>
    <n v="772.88"/>
    <n v="1334.1704999999999"/>
    <n v="772.88"/>
    <n v="561.29049999999995"/>
    <n v="0.42070372564825859"/>
    <s v="No"/>
    <m/>
  </r>
  <r>
    <n v="1688"/>
    <n v="1107"/>
    <n v="1053"/>
    <n v="1"/>
    <n v="1295.03"/>
    <n v="0.25"/>
    <n v="5"/>
    <n v="777.04"/>
    <n v="971.27250000000004"/>
    <n v="777.04"/>
    <n v="194.23250000000007"/>
    <n v="0.19997734930207545"/>
    <s v="Yes"/>
    <m/>
  </r>
  <r>
    <n v="1689"/>
    <n v="1107"/>
    <n v="1085"/>
    <n v="1"/>
    <n v="234.72"/>
    <n v="0.1"/>
    <n v="8"/>
    <n v="175.69"/>
    <n v="211.24799999999999"/>
    <n v="175.69"/>
    <n v="35.557999999999993"/>
    <n v="0.16832348708626824"/>
    <s v="No"/>
    <m/>
  </r>
  <r>
    <n v="1690"/>
    <n v="1108"/>
    <n v="1064"/>
    <n v="1"/>
    <n v="177.92"/>
    <n v="0.2"/>
    <n v="6"/>
    <n v="95.97"/>
    <n v="142.33599999999998"/>
    <n v="95.97"/>
    <n v="46.365999999999985"/>
    <n v="0.32575033723021574"/>
    <s v="No"/>
    <m/>
  </r>
  <r>
    <n v="1691"/>
    <n v="1109"/>
    <n v="1051"/>
    <n v="1"/>
    <n v="304.13"/>
    <n v="0"/>
    <n v="5"/>
    <n v="176.98"/>
    <n v="304.13"/>
    <n v="176.98"/>
    <n v="127.15"/>
    <n v="0.41807779567947917"/>
    <s v="No"/>
    <m/>
  </r>
  <r>
    <n v="1692"/>
    <n v="1109"/>
    <n v="1066"/>
    <n v="1"/>
    <n v="1123.68"/>
    <n v="0"/>
    <n v="7"/>
    <n v="872.66"/>
    <n v="1123.68"/>
    <n v="872.66"/>
    <n v="251.0200000000001"/>
    <n v="0.22339100099672513"/>
    <s v="No"/>
    <m/>
  </r>
  <r>
    <n v="1693"/>
    <n v="1110"/>
    <n v="1084"/>
    <n v="1"/>
    <n v="317.63"/>
    <n v="0.1"/>
    <n v="8"/>
    <n v="188.52"/>
    <n v="285.86700000000002"/>
    <n v="188.52"/>
    <n v="97.347000000000008"/>
    <n v="0.34053248538656089"/>
    <s v="No"/>
    <m/>
  </r>
  <r>
    <n v="1694"/>
    <n v="1111"/>
    <n v="1061"/>
    <n v="2"/>
    <n v="1128.8399999999999"/>
    <n v="0.3"/>
    <n v="6"/>
    <n v="705.26"/>
    <n v="1580.3759999999997"/>
    <n v="1410.52"/>
    <n v="169.85599999999977"/>
    <n v="0.10747822037287316"/>
    <s v="No"/>
    <m/>
  </r>
  <r>
    <n v="1695"/>
    <n v="1111"/>
    <n v="1085"/>
    <n v="1"/>
    <n v="234.72"/>
    <n v="0.15"/>
    <n v="8"/>
    <n v="175.69"/>
    <n v="199.512"/>
    <n v="175.69"/>
    <n v="23.822000000000003"/>
    <n v="0.11940133926781347"/>
    <s v="Yes"/>
    <m/>
  </r>
  <r>
    <n v="1696"/>
    <n v="1112"/>
    <n v="1006"/>
    <n v="1"/>
    <n v="2046.37"/>
    <n v="0"/>
    <n v="1"/>
    <n v="1296.42"/>
    <n v="2046.37"/>
    <n v="1296.42"/>
    <n v="749.94999999999982"/>
    <n v="0.3664782028665392"/>
    <s v="No"/>
    <m/>
  </r>
  <r>
    <n v="1697"/>
    <n v="1112"/>
    <n v="1056"/>
    <n v="1"/>
    <n v="1134.4000000000001"/>
    <n v="0.05"/>
    <n v="6"/>
    <n v="798.2"/>
    <n v="1077.68"/>
    <n v="798.2"/>
    <n v="279.48"/>
    <n v="0.25933486749313339"/>
    <s v="No"/>
    <m/>
  </r>
  <r>
    <n v="1698"/>
    <n v="1113"/>
    <n v="1003"/>
    <n v="1"/>
    <n v="5778.51"/>
    <n v="0.15"/>
    <n v="1"/>
    <n v="3419.53"/>
    <n v="4911.7335000000003"/>
    <n v="3419.53"/>
    <n v="1492.2035000000001"/>
    <n v="0.30380384033457841"/>
    <s v="No"/>
    <m/>
  </r>
  <r>
    <n v="1699"/>
    <n v="1113"/>
    <n v="1043"/>
    <n v="1"/>
    <n v="567.48"/>
    <n v="0.3"/>
    <n v="4"/>
    <n v="407.51"/>
    <n v="397.23599999999999"/>
    <n v="407.51"/>
    <n v="-10.274000000000001"/>
    <n v="-2.5863718293407448E-2"/>
    <s v="No"/>
    <m/>
  </r>
  <r>
    <n v="1700"/>
    <n v="1114"/>
    <n v="1080"/>
    <n v="1"/>
    <n v="256.7"/>
    <n v="0.3"/>
    <n v="8"/>
    <n v="184.26"/>
    <n v="179.68999999999997"/>
    <n v="184.26"/>
    <n v="-4.5700000000000216"/>
    <n v="-2.5432689632144373E-2"/>
    <s v="No"/>
    <m/>
  </r>
  <r>
    <n v="1701"/>
    <n v="1114"/>
    <n v="1085"/>
    <n v="1"/>
    <n v="234.72"/>
    <n v="0.15"/>
    <n v="8"/>
    <n v="175.69"/>
    <n v="199.512"/>
    <n v="175.69"/>
    <n v="23.822000000000003"/>
    <n v="0.11940133926781347"/>
    <s v="No"/>
    <m/>
  </r>
  <r>
    <n v="1702"/>
    <n v="1114"/>
    <n v="1067"/>
    <n v="1"/>
    <n v="4128.99"/>
    <n v="0.05"/>
    <n v="7"/>
    <n v="2213.3200000000002"/>
    <n v="3922.5404999999996"/>
    <n v="2213.3200000000002"/>
    <n v="1709.2204999999994"/>
    <n v="0.43574323834259954"/>
    <s v="Yes"/>
    <m/>
  </r>
  <r>
    <n v="1703"/>
    <n v="1114"/>
    <n v="1001"/>
    <n v="1"/>
    <n v="3826.19"/>
    <n v="0.3"/>
    <n v="1"/>
    <n v="3021.65"/>
    <n v="2678.3330000000001"/>
    <n v="3021.65"/>
    <n v="-343.31700000000001"/>
    <n v="-0.12818309000411823"/>
    <s v="No"/>
    <m/>
  </r>
  <r>
    <n v="1704"/>
    <n v="1115"/>
    <n v="1049"/>
    <n v="1"/>
    <n v="3970.29"/>
    <n v="0.05"/>
    <n v="5"/>
    <n v="2490.89"/>
    <n v="3771.7754999999997"/>
    <n v="2490.89"/>
    <n v="1280.8854999999999"/>
    <n v="0.339597491950409"/>
    <s v="No"/>
    <m/>
  </r>
  <r>
    <n v="1705"/>
    <n v="1116"/>
    <n v="1032"/>
    <n v="1"/>
    <n v="2472.7199999999998"/>
    <n v="0"/>
    <n v="3"/>
    <n v="1458.83"/>
    <n v="2472.7199999999998"/>
    <n v="1458.83"/>
    <n v="1013.8899999999999"/>
    <n v="0.41003025008897082"/>
    <s v="No"/>
    <m/>
  </r>
  <r>
    <n v="1706"/>
    <n v="1117"/>
    <n v="1085"/>
    <n v="1"/>
    <n v="234.72"/>
    <n v="0"/>
    <n v="8"/>
    <n v="175.69"/>
    <n v="234.72"/>
    <n v="175.69"/>
    <n v="59.03"/>
    <n v="0.25149113837764148"/>
    <s v="No"/>
    <m/>
  </r>
  <r>
    <n v="1707"/>
    <n v="1118"/>
    <n v="1038"/>
    <n v="1"/>
    <n v="930.61"/>
    <n v="0.2"/>
    <n v="4"/>
    <n v="617.46"/>
    <n v="744.48800000000006"/>
    <n v="617.46"/>
    <n v="127.02800000000002"/>
    <n v="0.17062464405067646"/>
    <s v="No"/>
    <m/>
  </r>
  <r>
    <n v="1708"/>
    <n v="1119"/>
    <n v="1070"/>
    <n v="2"/>
    <n v="2599.85"/>
    <n v="0.15"/>
    <n v="7"/>
    <n v="1949.71"/>
    <n v="4419.7449999999999"/>
    <n v="3899.42"/>
    <n v="520.32499999999982"/>
    <n v="0.11772738019953637"/>
    <s v="No"/>
    <m/>
  </r>
  <r>
    <n v="1709"/>
    <n v="1119"/>
    <n v="1049"/>
    <n v="1"/>
    <n v="3970.29"/>
    <n v="0.1"/>
    <n v="5"/>
    <n v="2490.89"/>
    <n v="3573.261"/>
    <n v="2490.89"/>
    <n v="1082.3710000000001"/>
    <n v="0.30290846372543179"/>
    <s v="No"/>
    <m/>
  </r>
  <r>
    <n v="1710"/>
    <n v="1120"/>
    <n v="1035"/>
    <n v="1"/>
    <n v="1269.25"/>
    <n v="0.1"/>
    <n v="3"/>
    <n v="891.31"/>
    <n v="1142.325"/>
    <n v="891.31"/>
    <n v="251.0150000000001"/>
    <n v="0.21974044164314016"/>
    <s v="No"/>
    <m/>
  </r>
  <r>
    <n v="1711"/>
    <n v="1121"/>
    <n v="1067"/>
    <n v="1"/>
    <n v="4128.99"/>
    <n v="0"/>
    <n v="7"/>
    <n v="2213.3200000000002"/>
    <n v="4128.99"/>
    <n v="2213.3200000000002"/>
    <n v="1915.6699999999996"/>
    <n v="0.4639560764254696"/>
    <s v="No"/>
    <m/>
  </r>
  <r>
    <n v="1712"/>
    <n v="1121"/>
    <n v="1017"/>
    <n v="1"/>
    <n v="978.37"/>
    <n v="0.15"/>
    <n v="2"/>
    <n v="519.71"/>
    <n v="831.61450000000002"/>
    <n v="519.71"/>
    <n v="311.90449999999998"/>
    <n v="0.37505899668656567"/>
    <s v="No"/>
    <m/>
  </r>
  <r>
    <n v="1713"/>
    <n v="1121"/>
    <n v="1006"/>
    <n v="1"/>
    <n v="2046.37"/>
    <n v="0.05"/>
    <n v="1"/>
    <n v="1296.42"/>
    <n v="1944.0514999999998"/>
    <n v="1296.42"/>
    <n v="647.63149999999973"/>
    <n v="0.33313495038583074"/>
    <s v="Yes"/>
    <m/>
  </r>
  <r>
    <n v="1714"/>
    <n v="1122"/>
    <n v="1041"/>
    <n v="1"/>
    <n v="767.68"/>
    <n v="0.15"/>
    <n v="4"/>
    <n v="540.32000000000005"/>
    <n v="652.52799999999991"/>
    <n v="540.32000000000005"/>
    <n v="112.20799999999986"/>
    <n v="0.17195890444547954"/>
    <s v="Yes"/>
    <m/>
  </r>
  <r>
    <n v="1715"/>
    <n v="1123"/>
    <n v="1040"/>
    <n v="2"/>
    <n v="419.14"/>
    <n v="0"/>
    <n v="4"/>
    <n v="297.2"/>
    <n v="838.28"/>
    <n v="594.4"/>
    <n v="243.88"/>
    <n v="0.29092904518776541"/>
    <s v="No"/>
    <m/>
  </r>
  <r>
    <n v="1716"/>
    <n v="1123"/>
    <n v="1056"/>
    <n v="1"/>
    <n v="1134.4000000000001"/>
    <n v="0.1"/>
    <n v="6"/>
    <n v="798.2"/>
    <n v="1020.9600000000002"/>
    <n v="798.2"/>
    <n v="222.7600000000001"/>
    <n v="0.21818680457608533"/>
    <s v="No"/>
    <m/>
  </r>
  <r>
    <n v="1717"/>
    <n v="1124"/>
    <n v="1029"/>
    <n v="1"/>
    <n v="951.92"/>
    <n v="0.15"/>
    <n v="3"/>
    <n v="552.17999999999995"/>
    <n v="809.13199999999995"/>
    <n v="552.17999999999995"/>
    <n v="256.952"/>
    <n v="0.3175649955755056"/>
    <s v="No"/>
    <m/>
  </r>
  <r>
    <n v="1718"/>
    <n v="1124"/>
    <n v="1038"/>
    <n v="1"/>
    <n v="930.61"/>
    <n v="0.2"/>
    <n v="4"/>
    <n v="617.46"/>
    <n v="744.48800000000006"/>
    <n v="617.46"/>
    <n v="127.02800000000002"/>
    <n v="0.17062464405067646"/>
    <s v="No"/>
    <m/>
  </r>
  <r>
    <n v="1719"/>
    <n v="1125"/>
    <n v="1066"/>
    <n v="1"/>
    <n v="1123.68"/>
    <n v="0.2"/>
    <n v="7"/>
    <n v="872.66"/>
    <n v="898.94400000000007"/>
    <n v="872.66"/>
    <n v="26.284000000000106"/>
    <n v="2.9238751245906424E-2"/>
    <s v="No"/>
    <m/>
  </r>
  <r>
    <n v="1720"/>
    <n v="1125"/>
    <n v="1041"/>
    <n v="2"/>
    <n v="767.68"/>
    <n v="0"/>
    <n v="4"/>
    <n v="540.32000000000005"/>
    <n v="1535.36"/>
    <n v="1080.6400000000001"/>
    <n v="454.7199999999998"/>
    <n v="0.29616506877865767"/>
    <s v="Yes"/>
    <m/>
  </r>
  <r>
    <n v="1721"/>
    <n v="1126"/>
    <n v="1001"/>
    <n v="1"/>
    <n v="3826.19"/>
    <n v="0.3"/>
    <n v="1"/>
    <n v="3021.65"/>
    <n v="2678.3330000000001"/>
    <n v="3021.65"/>
    <n v="-343.31700000000001"/>
    <n v="-0.12818309000411823"/>
    <s v="No"/>
    <m/>
  </r>
  <r>
    <n v="1722"/>
    <n v="1127"/>
    <n v="1067"/>
    <n v="1"/>
    <n v="4128.99"/>
    <n v="0.15"/>
    <n v="7"/>
    <n v="2213.3200000000002"/>
    <n v="3509.6414999999997"/>
    <n v="2213.3200000000002"/>
    <n v="1296.3214999999996"/>
    <n v="0.36936008991231717"/>
    <s v="No"/>
    <m/>
  </r>
  <r>
    <n v="1723"/>
    <n v="1128"/>
    <n v="1005"/>
    <n v="1"/>
    <n v="2703.6"/>
    <n v="0.25"/>
    <n v="1"/>
    <n v="2129.88"/>
    <n v="2027.6999999999998"/>
    <n v="2129.88"/>
    <n v="-102.18000000000029"/>
    <n v="-5.0392069832815654E-2"/>
    <s v="No"/>
    <m/>
  </r>
  <r>
    <n v="1724"/>
    <n v="1129"/>
    <n v="1066"/>
    <n v="2"/>
    <n v="1123.68"/>
    <n v="0"/>
    <n v="7"/>
    <n v="872.66"/>
    <n v="2247.36"/>
    <n v="1745.32"/>
    <n v="502.04000000000019"/>
    <n v="0.22339100099672513"/>
    <s v="No"/>
    <m/>
  </r>
  <r>
    <n v="1725"/>
    <n v="1129"/>
    <n v="1038"/>
    <n v="1"/>
    <n v="930.61"/>
    <n v="0.1"/>
    <n v="4"/>
    <n v="617.46"/>
    <n v="837.54899999999998"/>
    <n v="617.46"/>
    <n v="220.08899999999994"/>
    <n v="0.26277746137837898"/>
    <s v="No"/>
    <m/>
  </r>
  <r>
    <n v="1726"/>
    <n v="1130"/>
    <n v="1067"/>
    <n v="1"/>
    <n v="4128.99"/>
    <n v="0"/>
    <n v="7"/>
    <n v="2213.3200000000002"/>
    <n v="4128.99"/>
    <n v="2213.3200000000002"/>
    <n v="1915.6699999999996"/>
    <n v="0.4639560764254696"/>
    <s v="No"/>
    <m/>
  </r>
  <r>
    <n v="1727"/>
    <n v="1130"/>
    <n v="1061"/>
    <n v="2"/>
    <n v="1128.8399999999999"/>
    <n v="0.15"/>
    <n v="6"/>
    <n v="705.26"/>
    <n v="1919.0279999999998"/>
    <n v="1410.52"/>
    <n v="508.50799999999981"/>
    <n v="0.26498206383648382"/>
    <s v="No"/>
    <m/>
  </r>
  <r>
    <n v="1728"/>
    <n v="1131"/>
    <n v="1001"/>
    <n v="1"/>
    <n v="3826.19"/>
    <n v="0.2"/>
    <n v="1"/>
    <n v="3021.65"/>
    <n v="3060.9520000000002"/>
    <n v="3021.65"/>
    <n v="39.302000000000135"/>
    <n v="1.2839796246396589E-2"/>
    <s v="No"/>
    <m/>
  </r>
  <r>
    <n v="1729"/>
    <n v="1132"/>
    <n v="1067"/>
    <n v="1"/>
    <n v="4128.99"/>
    <n v="0"/>
    <n v="7"/>
    <n v="2213.3200000000002"/>
    <n v="4128.99"/>
    <n v="2213.3200000000002"/>
    <n v="1915.6699999999996"/>
    <n v="0.4639560764254696"/>
    <s v="No"/>
    <m/>
  </r>
  <r>
    <n v="1730"/>
    <n v="1133"/>
    <n v="1080"/>
    <n v="1"/>
    <n v="256.7"/>
    <n v="0"/>
    <n v="8"/>
    <n v="184.26"/>
    <n v="256.7"/>
    <n v="184.26"/>
    <n v="72.44"/>
    <n v="0.28219711725749902"/>
    <s v="No"/>
    <m/>
  </r>
  <r>
    <n v="1731"/>
    <n v="1133"/>
    <n v="1038"/>
    <n v="1"/>
    <n v="930.61"/>
    <n v="0.1"/>
    <n v="4"/>
    <n v="617.46"/>
    <n v="837.54899999999998"/>
    <n v="617.46"/>
    <n v="220.08899999999994"/>
    <n v="0.26277746137837898"/>
    <s v="No"/>
    <m/>
  </r>
  <r>
    <n v="1732"/>
    <n v="1134"/>
    <n v="1059"/>
    <n v="1"/>
    <n v="540.76"/>
    <n v="0.25"/>
    <n v="6"/>
    <n v="324.72000000000003"/>
    <n v="405.57"/>
    <n v="324.72000000000003"/>
    <n v="80.849999999999966"/>
    <n v="0.19934906427990229"/>
    <s v="No"/>
    <m/>
  </r>
  <r>
    <n v="1733"/>
    <n v="1134"/>
    <n v="1070"/>
    <n v="2"/>
    <n v="2599.85"/>
    <n v="0.05"/>
    <n v="7"/>
    <n v="1949.71"/>
    <n v="4939.7149999999992"/>
    <n v="3899.42"/>
    <n v="1040.2949999999992"/>
    <n v="0.21059818228379559"/>
    <s v="No"/>
    <m/>
  </r>
  <r>
    <n v="1734"/>
    <n v="1134"/>
    <n v="1057"/>
    <n v="1"/>
    <n v="670.06"/>
    <n v="0"/>
    <n v="6"/>
    <n v="490.48"/>
    <n v="670.06"/>
    <n v="490.48"/>
    <n v="179.57999999999993"/>
    <n v="0.26800585022236806"/>
    <s v="No"/>
    <m/>
  </r>
  <r>
    <n v="1735"/>
    <n v="1134"/>
    <n v="1001"/>
    <n v="1"/>
    <n v="3826.19"/>
    <n v="0.05"/>
    <n v="1"/>
    <n v="3021.65"/>
    <n v="3634.8804999999998"/>
    <n v="3021.65"/>
    <n v="613.23049999999967"/>
    <n v="0.16870719683907071"/>
    <s v="No"/>
    <m/>
  </r>
  <r>
    <n v="1736"/>
    <n v="1135"/>
    <n v="1056"/>
    <n v="1"/>
    <n v="1134.4000000000001"/>
    <n v="0.25"/>
    <n v="6"/>
    <n v="798.2"/>
    <n v="850.80000000000007"/>
    <n v="798.2"/>
    <n v="52.600000000000023"/>
    <n v="6.1824165491302326E-2"/>
    <s v="No"/>
    <m/>
  </r>
  <r>
    <n v="1737"/>
    <n v="1136"/>
    <n v="1005"/>
    <n v="1"/>
    <n v="2703.6"/>
    <n v="0.1"/>
    <n v="1"/>
    <n v="2129.88"/>
    <n v="2433.2399999999998"/>
    <n v="2129.88"/>
    <n v="303.35999999999967"/>
    <n v="0.12467327513932029"/>
    <s v="No"/>
    <m/>
  </r>
  <r>
    <n v="1738"/>
    <n v="1137"/>
    <n v="1030"/>
    <n v="1"/>
    <n v="799.21"/>
    <n v="0"/>
    <n v="3"/>
    <n v="534"/>
    <n v="799.21"/>
    <n v="534"/>
    <n v="265.21000000000004"/>
    <n v="0.33184019218978744"/>
    <s v="No"/>
    <m/>
  </r>
  <r>
    <n v="1739"/>
    <n v="1138"/>
    <n v="1070"/>
    <n v="1"/>
    <n v="2599.85"/>
    <n v="0.3"/>
    <n v="7"/>
    <n v="1949.71"/>
    <n v="1819.8949999999998"/>
    <n v="1949.71"/>
    <n v="-129.81500000000028"/>
    <n v="-7.1331038329134538E-2"/>
    <s v="No"/>
    <m/>
  </r>
  <r>
    <n v="1740"/>
    <n v="1138"/>
    <n v="1081"/>
    <n v="1"/>
    <n v="163.27000000000001"/>
    <n v="0.2"/>
    <n v="8"/>
    <n v="98.34"/>
    <n v="130.61600000000001"/>
    <n v="98.34"/>
    <n v="32.27600000000001"/>
    <n v="0.24710602070190488"/>
    <s v="No"/>
    <m/>
  </r>
  <r>
    <n v="1741"/>
    <n v="1138"/>
    <n v="1009"/>
    <n v="1"/>
    <n v="2129.15"/>
    <n v="0.25"/>
    <n v="1"/>
    <n v="1303.81"/>
    <n v="1596.8625000000002"/>
    <n v="1303.81"/>
    <n v="293.05250000000024"/>
    <n v="0.18351767919905451"/>
    <s v="No"/>
    <m/>
  </r>
  <r>
    <n v="1742"/>
    <n v="1139"/>
    <n v="1007"/>
    <n v="1"/>
    <n v="701.76"/>
    <n v="0.05"/>
    <n v="1"/>
    <n v="508.8"/>
    <n v="666.67199999999991"/>
    <n v="508.8"/>
    <n v="157.8719999999999"/>
    <n v="0.23680610555115547"/>
    <s v="No"/>
    <m/>
  </r>
  <r>
    <n v="1743"/>
    <n v="1139"/>
    <n v="1032"/>
    <n v="1"/>
    <n v="2472.7199999999998"/>
    <n v="0.2"/>
    <n v="3"/>
    <n v="1458.83"/>
    <n v="1978.1759999999999"/>
    <n v="1458.83"/>
    <n v="519.346"/>
    <n v="0.26253781261121356"/>
    <s v="No"/>
    <m/>
  </r>
  <r>
    <n v="1744"/>
    <n v="1140"/>
    <n v="1051"/>
    <n v="1"/>
    <n v="304.13"/>
    <n v="0.25"/>
    <n v="5"/>
    <n v="176.98"/>
    <n v="228.0975"/>
    <n v="176.98"/>
    <n v="51.117500000000007"/>
    <n v="0.22410372757263894"/>
    <s v="No"/>
    <m/>
  </r>
  <r>
    <n v="1745"/>
    <n v="1141"/>
    <n v="1001"/>
    <n v="1"/>
    <n v="3826.19"/>
    <n v="0"/>
    <n v="1"/>
    <n v="3021.65"/>
    <n v="3826.19"/>
    <n v="3021.65"/>
    <n v="804.54"/>
    <n v="0.21027183699711721"/>
    <s v="No"/>
    <m/>
  </r>
  <r>
    <n v="1746"/>
    <n v="1142"/>
    <n v="1067"/>
    <n v="2"/>
    <n v="4128.99"/>
    <n v="0.1"/>
    <n v="7"/>
    <n v="2213.3200000000002"/>
    <n v="7432.1819999999998"/>
    <n v="4426.6400000000003"/>
    <n v="3005.5419999999995"/>
    <n v="0.40439564047274401"/>
    <s v="No"/>
    <m/>
  </r>
  <r>
    <n v="1747"/>
    <n v="1143"/>
    <n v="1042"/>
    <n v="3"/>
    <n v="1025.6300000000001"/>
    <n v="0.25"/>
    <n v="4"/>
    <n v="559.36"/>
    <n v="2307.6675000000005"/>
    <n v="1678.08"/>
    <n v="629.58750000000055"/>
    <n v="0.2728241828599659"/>
    <s v="No"/>
    <m/>
  </r>
  <r>
    <n v="1748"/>
    <n v="1144"/>
    <n v="1073"/>
    <n v="1"/>
    <n v="1588.01"/>
    <n v="0.1"/>
    <n v="7"/>
    <n v="1144.3699999999999"/>
    <n v="1429.2090000000001"/>
    <n v="1144.3699999999999"/>
    <n v="284.83900000000017"/>
    <n v="0.1992983531449915"/>
    <s v="No"/>
    <m/>
  </r>
  <r>
    <n v="1749"/>
    <n v="1144"/>
    <n v="1041"/>
    <n v="1"/>
    <n v="767.68"/>
    <n v="0.15"/>
    <n v="4"/>
    <n v="540.32000000000005"/>
    <n v="652.52799999999991"/>
    <n v="540.32000000000005"/>
    <n v="112.20799999999986"/>
    <n v="0.17195890444547954"/>
    <s v="No"/>
    <m/>
  </r>
  <r>
    <n v="1750"/>
    <n v="1144"/>
    <n v="1001"/>
    <n v="2"/>
    <n v="3826.19"/>
    <n v="0.2"/>
    <n v="1"/>
    <n v="3021.65"/>
    <n v="6121.9040000000005"/>
    <n v="6043.3"/>
    <n v="78.604000000000269"/>
    <n v="1.2839796246396589E-2"/>
    <s v="No"/>
    <m/>
  </r>
  <r>
    <n v="1751"/>
    <n v="1145"/>
    <n v="1001"/>
    <n v="2"/>
    <n v="3826.19"/>
    <n v="0.05"/>
    <n v="1"/>
    <n v="3021.65"/>
    <n v="7269.7609999999995"/>
    <n v="6043.3"/>
    <n v="1226.4609999999993"/>
    <n v="0.16870719683907071"/>
    <s v="No"/>
    <m/>
  </r>
  <r>
    <n v="1752"/>
    <n v="1146"/>
    <n v="1016"/>
    <n v="1"/>
    <n v="1279.19"/>
    <n v="0"/>
    <n v="2"/>
    <n v="741.85"/>
    <n v="1279.19"/>
    <n v="741.85"/>
    <n v="537.34"/>
    <n v="0.42006269592476492"/>
    <s v="No"/>
    <m/>
  </r>
  <r>
    <n v="1753"/>
    <n v="1147"/>
    <n v="1061"/>
    <n v="1"/>
    <n v="1128.8399999999999"/>
    <n v="0.15"/>
    <n v="6"/>
    <n v="705.26"/>
    <n v="959.5139999999999"/>
    <n v="705.26"/>
    <n v="254.25399999999991"/>
    <n v="0.26498206383648382"/>
    <s v="No"/>
    <m/>
  </r>
  <r>
    <n v="1754"/>
    <n v="1148"/>
    <n v="1085"/>
    <n v="2"/>
    <n v="234.72"/>
    <n v="0.25"/>
    <n v="8"/>
    <n v="175.69"/>
    <n v="352.08"/>
    <n v="351.38"/>
    <n v="0.69999999999998863"/>
    <n v="1.9881845035218948E-3"/>
    <s v="No"/>
    <m/>
  </r>
  <r>
    <n v="1755"/>
    <n v="1149"/>
    <n v="1026"/>
    <n v="1"/>
    <n v="1413.81"/>
    <n v="0"/>
    <n v="3"/>
    <n v="1019.93"/>
    <n v="1413.81"/>
    <n v="1019.93"/>
    <n v="393.88"/>
    <n v="0.27859471923384332"/>
    <s v="No"/>
    <m/>
  </r>
  <r>
    <n v="1756"/>
    <n v="1150"/>
    <n v="1037"/>
    <n v="2"/>
    <n v="1161.6300000000001"/>
    <n v="0.3"/>
    <n v="4"/>
    <n v="798.62"/>
    <n v="1626.2820000000002"/>
    <n v="1597.24"/>
    <n v="29.042000000000144"/>
    <n v="1.7857911481526659E-2"/>
    <s v="No"/>
    <m/>
  </r>
  <r>
    <n v="1757"/>
    <n v="1150"/>
    <n v="1066"/>
    <n v="2"/>
    <n v="1123.68"/>
    <n v="0.1"/>
    <n v="7"/>
    <n v="872.66"/>
    <n v="2022.6240000000003"/>
    <n v="1745.32"/>
    <n v="277.30400000000031"/>
    <n v="0.13710111221858351"/>
    <s v="No"/>
    <m/>
  </r>
  <r>
    <n v="1758"/>
    <n v="1151"/>
    <n v="1041"/>
    <n v="1"/>
    <n v="767.68"/>
    <n v="0"/>
    <n v="4"/>
    <n v="540.32000000000005"/>
    <n v="767.68"/>
    <n v="540.32000000000005"/>
    <n v="227.3599999999999"/>
    <n v="0.29616506877865767"/>
    <s v="No"/>
    <m/>
  </r>
  <r>
    <n v="1759"/>
    <n v="1151"/>
    <n v="1065"/>
    <n v="1"/>
    <n v="1433.45"/>
    <n v="0.1"/>
    <n v="6"/>
    <n v="800.55"/>
    <n v="1290.105"/>
    <n v="800.55"/>
    <n v="489.55500000000006"/>
    <n v="0.37946911297917618"/>
    <s v="No"/>
    <m/>
  </r>
  <r>
    <n v="1760"/>
    <n v="1152"/>
    <n v="1006"/>
    <n v="1"/>
    <n v="2046.37"/>
    <n v="0.1"/>
    <n v="1"/>
    <n v="1296.42"/>
    <n v="1841.7329999999999"/>
    <n v="1296.42"/>
    <n v="545.31299999999987"/>
    <n v="0.29608689207393246"/>
    <s v="No"/>
    <m/>
  </r>
  <r>
    <n v="1761"/>
    <n v="1152"/>
    <n v="1028"/>
    <n v="1"/>
    <n v="2753.45"/>
    <n v="0.15"/>
    <n v="3"/>
    <n v="1672.88"/>
    <n v="2340.4324999999999"/>
    <n v="1672.88"/>
    <n v="667.55249999999978"/>
    <n v="0.28522612807675496"/>
    <s v="No"/>
    <m/>
  </r>
  <r>
    <n v="1762"/>
    <n v="1153"/>
    <n v="1067"/>
    <n v="1"/>
    <n v="4128.99"/>
    <n v="0.15"/>
    <n v="7"/>
    <n v="2213.3200000000002"/>
    <n v="3509.6414999999997"/>
    <n v="2213.3200000000002"/>
    <n v="1296.3214999999996"/>
    <n v="0.36936008991231717"/>
    <s v="No"/>
    <m/>
  </r>
  <r>
    <n v="1763"/>
    <n v="1153"/>
    <n v="1079"/>
    <n v="2"/>
    <n v="395.97"/>
    <n v="0"/>
    <n v="8"/>
    <n v="242.57"/>
    <n v="791.94"/>
    <n v="485.14"/>
    <n v="306.80000000000007"/>
    <n v="0.38740308609238078"/>
    <s v="No"/>
    <m/>
  </r>
  <r>
    <n v="1764"/>
    <n v="1154"/>
    <n v="1085"/>
    <n v="1"/>
    <n v="234.72"/>
    <n v="0"/>
    <n v="8"/>
    <n v="175.69"/>
    <n v="234.72"/>
    <n v="175.69"/>
    <n v="59.03"/>
    <n v="0.25149113837764148"/>
    <s v="No"/>
    <m/>
  </r>
  <r>
    <n v="1765"/>
    <n v="1154"/>
    <n v="1076"/>
    <n v="2"/>
    <n v="999.07"/>
    <n v="0"/>
    <n v="8"/>
    <n v="597.38"/>
    <n v="1998.14"/>
    <n v="1194.76"/>
    <n v="803.38000000000011"/>
    <n v="0.40206391944508396"/>
    <s v="No"/>
    <m/>
  </r>
  <r>
    <n v="1766"/>
    <n v="1155"/>
    <n v="1084"/>
    <n v="1"/>
    <n v="317.63"/>
    <n v="0.15"/>
    <n v="8"/>
    <n v="188.52"/>
    <n v="269.9855"/>
    <n v="188.52"/>
    <n v="81.465499999999992"/>
    <n v="0.30174027864459385"/>
    <s v="No"/>
    <m/>
  </r>
  <r>
    <n v="1767"/>
    <n v="1155"/>
    <n v="1067"/>
    <n v="3"/>
    <n v="4128.99"/>
    <n v="0.15"/>
    <n v="7"/>
    <n v="2213.3200000000002"/>
    <n v="10528.924499999999"/>
    <n v="6639.9600000000009"/>
    <n v="3888.9644999999982"/>
    <n v="0.36936008991231711"/>
    <s v="No"/>
    <m/>
  </r>
  <r>
    <n v="1768"/>
    <n v="1156"/>
    <n v="1021"/>
    <n v="1"/>
    <n v="841.78"/>
    <n v="0.1"/>
    <n v="2"/>
    <n v="657.75"/>
    <n v="757.60199999999998"/>
    <n v="657.75"/>
    <n v="99.851999999999975"/>
    <n v="0.13180007444542119"/>
    <s v="Yes"/>
    <m/>
  </r>
  <r>
    <n v="1769"/>
    <n v="1157"/>
    <n v="1049"/>
    <n v="1"/>
    <n v="3970.29"/>
    <n v="0.3"/>
    <n v="5"/>
    <n v="2490.89"/>
    <n v="2779.203"/>
    <n v="2490.89"/>
    <n v="288.3130000000001"/>
    <n v="0.10373945336126944"/>
    <s v="No"/>
    <m/>
  </r>
  <r>
    <n v="1770"/>
    <n v="1158"/>
    <n v="1085"/>
    <n v="1"/>
    <n v="234.72"/>
    <n v="0.1"/>
    <n v="8"/>
    <n v="175.69"/>
    <n v="211.24799999999999"/>
    <n v="175.69"/>
    <n v="35.557999999999993"/>
    <n v="0.16832348708626824"/>
    <s v="No"/>
    <m/>
  </r>
  <r>
    <n v="1771"/>
    <n v="1158"/>
    <n v="1005"/>
    <n v="2"/>
    <n v="2703.6"/>
    <n v="0"/>
    <n v="1"/>
    <n v="2129.88"/>
    <n v="5407.2"/>
    <n v="4259.76"/>
    <n v="1147.4399999999996"/>
    <n v="0.2122059476253883"/>
    <s v="No"/>
    <m/>
  </r>
  <r>
    <n v="1772"/>
    <n v="1159"/>
    <n v="1029"/>
    <n v="1"/>
    <n v="951.92"/>
    <n v="0.05"/>
    <n v="3"/>
    <n v="552.17999999999995"/>
    <n v="904.32399999999996"/>
    <n v="552.17999999999995"/>
    <n v="352.14400000000001"/>
    <n v="0.38940025919913662"/>
    <s v="No"/>
    <m/>
  </r>
  <r>
    <n v="1773"/>
    <n v="1159"/>
    <n v="1073"/>
    <n v="1"/>
    <n v="1588.01"/>
    <n v="0.1"/>
    <n v="7"/>
    <n v="1144.3699999999999"/>
    <n v="1429.2090000000001"/>
    <n v="1144.3699999999999"/>
    <n v="284.83900000000017"/>
    <n v="0.1992983531449915"/>
    <s v="No"/>
    <m/>
  </r>
  <r>
    <n v="1774"/>
    <n v="1160"/>
    <n v="1072"/>
    <n v="1"/>
    <n v="1404.39"/>
    <n v="0.15"/>
    <n v="7"/>
    <n v="772.88"/>
    <n v="1193.7315000000001"/>
    <n v="772.88"/>
    <n v="420.8515000000001"/>
    <n v="0.35255122278334788"/>
    <s v="No"/>
    <m/>
  </r>
  <r>
    <n v="1775"/>
    <n v="1161"/>
    <n v="1038"/>
    <n v="1"/>
    <n v="930.61"/>
    <n v="0.25"/>
    <n v="4"/>
    <n v="617.46"/>
    <n v="697.95749999999998"/>
    <n v="617.46"/>
    <n v="80.497499999999945"/>
    <n v="0.1153329536540548"/>
    <s v="No"/>
    <m/>
  </r>
  <r>
    <n v="1776"/>
    <n v="1162"/>
    <n v="1032"/>
    <n v="1"/>
    <n v="2472.7199999999998"/>
    <n v="0.05"/>
    <n v="3"/>
    <n v="1458.83"/>
    <n v="2349.0839999999998"/>
    <n v="1458.83"/>
    <n v="890.25399999999991"/>
    <n v="0.37897921061996931"/>
    <s v="No"/>
    <m/>
  </r>
  <r>
    <n v="1777"/>
    <n v="1162"/>
    <n v="1038"/>
    <n v="1"/>
    <n v="930.61"/>
    <n v="0.15"/>
    <n v="4"/>
    <n v="617.46"/>
    <n v="791.01850000000002"/>
    <n v="617.46"/>
    <n v="173.55849999999998"/>
    <n v="0.21941142969475427"/>
    <s v="No"/>
    <m/>
  </r>
  <r>
    <n v="1778"/>
    <n v="1163"/>
    <n v="1006"/>
    <n v="1"/>
    <n v="2046.37"/>
    <n v="0.2"/>
    <n v="1"/>
    <n v="1296.42"/>
    <n v="1637.096"/>
    <n v="1296.42"/>
    <n v="340.67599999999993"/>
    <n v="0.20809775358317406"/>
    <s v="No"/>
    <m/>
  </r>
  <r>
    <n v="1779"/>
    <n v="1164"/>
    <n v="1043"/>
    <n v="1"/>
    <n v="567.48"/>
    <n v="0.05"/>
    <n v="4"/>
    <n v="407.51"/>
    <n v="539.10599999999999"/>
    <n v="407.51"/>
    <n v="131.596"/>
    <n v="0.24410041809959451"/>
    <s v="Yes"/>
    <m/>
  </r>
  <r>
    <n v="1780"/>
    <n v="1165"/>
    <n v="1052"/>
    <n v="2"/>
    <n v="2801.53"/>
    <n v="0"/>
    <n v="5"/>
    <n v="1752.02"/>
    <n v="5603.06"/>
    <n v="3504.04"/>
    <n v="2099.0200000000004"/>
    <n v="0.37462029676640984"/>
    <s v="No"/>
    <m/>
  </r>
  <r>
    <n v="1781"/>
    <n v="1165"/>
    <n v="1067"/>
    <n v="1"/>
    <n v="4128.99"/>
    <n v="0"/>
    <n v="7"/>
    <n v="2213.3200000000002"/>
    <n v="4128.99"/>
    <n v="2213.3200000000002"/>
    <n v="1915.6699999999996"/>
    <n v="0.4639560764254696"/>
    <s v="No"/>
    <m/>
  </r>
  <r>
    <n v="1782"/>
    <n v="1166"/>
    <n v="1039"/>
    <n v="1"/>
    <n v="1284.94"/>
    <n v="0"/>
    <n v="4"/>
    <n v="829.93"/>
    <n v="1284.94"/>
    <n v="829.93"/>
    <n v="455.0100000000001"/>
    <n v="0.35410991952931659"/>
    <s v="No"/>
    <m/>
  </r>
  <r>
    <n v="1783"/>
    <n v="1166"/>
    <n v="1085"/>
    <n v="1"/>
    <n v="234.72"/>
    <n v="0.05"/>
    <n v="8"/>
    <n v="175.69"/>
    <n v="222.98399999999998"/>
    <n v="175.69"/>
    <n v="47.293999999999983"/>
    <n v="0.21209593513435937"/>
    <s v="No"/>
    <m/>
  </r>
  <r>
    <n v="1784"/>
    <n v="1167"/>
    <n v="1017"/>
    <n v="1"/>
    <n v="978.37"/>
    <n v="0.2"/>
    <n v="2"/>
    <n v="519.71"/>
    <n v="782.69600000000003"/>
    <n v="519.71"/>
    <n v="262.98599999999999"/>
    <n v="0.33600018397947606"/>
    <s v="No"/>
    <m/>
  </r>
  <r>
    <n v="1785"/>
    <n v="1168"/>
    <n v="1080"/>
    <n v="2"/>
    <n v="256.7"/>
    <n v="0.25"/>
    <n v="8"/>
    <n v="184.26"/>
    <n v="385.04999999999995"/>
    <n v="368.52"/>
    <n v="16.529999999999973"/>
    <n v="4.2929489676665301E-2"/>
    <s v="No"/>
    <m/>
  </r>
  <r>
    <n v="1786"/>
    <n v="1169"/>
    <n v="1001"/>
    <n v="1"/>
    <n v="3826.19"/>
    <n v="0.05"/>
    <n v="1"/>
    <n v="3021.65"/>
    <n v="3634.8804999999998"/>
    <n v="3021.65"/>
    <n v="613.23049999999967"/>
    <n v="0.16870719683907071"/>
    <s v="No"/>
    <m/>
  </r>
  <r>
    <n v="1787"/>
    <n v="1169"/>
    <n v="1073"/>
    <n v="1"/>
    <n v="1588.01"/>
    <n v="0"/>
    <n v="7"/>
    <n v="1144.3699999999999"/>
    <n v="1588.01"/>
    <n v="1144.3699999999999"/>
    <n v="443.6400000000001"/>
    <n v="0.27936851783049232"/>
    <s v="No"/>
    <m/>
  </r>
  <r>
    <n v="1788"/>
    <n v="1170"/>
    <n v="1043"/>
    <n v="2"/>
    <n v="567.48"/>
    <n v="0.1"/>
    <n v="4"/>
    <n v="407.51"/>
    <n v="1021.4640000000001"/>
    <n v="815.02"/>
    <n v="206.44400000000007"/>
    <n v="0.20210599688290537"/>
    <s v="No"/>
    <m/>
  </r>
  <r>
    <n v="1789"/>
    <n v="1171"/>
    <n v="1005"/>
    <n v="1"/>
    <n v="2703.6"/>
    <n v="0.15"/>
    <n v="1"/>
    <n v="2129.88"/>
    <n v="2298.06"/>
    <n v="2129.88"/>
    <n v="168.17999999999984"/>
    <n v="7.3183467794574492E-2"/>
    <s v="No"/>
    <m/>
  </r>
  <r>
    <n v="1790"/>
    <n v="1172"/>
    <n v="1023"/>
    <n v="1"/>
    <n v="203.79"/>
    <n v="0.2"/>
    <n v="2"/>
    <n v="145.43"/>
    <n v="163.03200000000001"/>
    <n v="145.43"/>
    <n v="17.602000000000004"/>
    <n v="0.10796653417733944"/>
    <s v="No"/>
    <m/>
  </r>
  <r>
    <n v="1791"/>
    <n v="1172"/>
    <n v="1001"/>
    <n v="1"/>
    <n v="3826.19"/>
    <n v="0.1"/>
    <n v="1"/>
    <n v="3021.65"/>
    <n v="3443.5709999999999"/>
    <n v="3021.65"/>
    <n v="421.92099999999982"/>
    <n v="0.12252426333013021"/>
    <s v="No"/>
    <m/>
  </r>
  <r>
    <n v="1792"/>
    <n v="1173"/>
    <n v="1056"/>
    <n v="1"/>
    <n v="1134.4000000000001"/>
    <n v="0.25"/>
    <n v="6"/>
    <n v="798.2"/>
    <n v="850.80000000000007"/>
    <n v="798.2"/>
    <n v="52.600000000000023"/>
    <n v="6.1824165491302326E-2"/>
    <s v="No"/>
    <m/>
  </r>
  <r>
    <n v="1793"/>
    <n v="1174"/>
    <n v="1001"/>
    <n v="2"/>
    <n v="3826.19"/>
    <n v="0"/>
    <n v="1"/>
    <n v="3021.65"/>
    <n v="7652.38"/>
    <n v="6043.3"/>
    <n v="1609.08"/>
    <n v="0.21027183699711721"/>
    <s v="No"/>
    <m/>
  </r>
  <r>
    <n v="1794"/>
    <n v="1175"/>
    <n v="1080"/>
    <n v="1"/>
    <n v="256.7"/>
    <n v="0.2"/>
    <n v="8"/>
    <n v="184.26"/>
    <n v="205.36"/>
    <n v="184.26"/>
    <n v="21.100000000000023"/>
    <n v="0.10274639657187389"/>
    <s v="No"/>
    <m/>
  </r>
  <r>
    <n v="1795"/>
    <n v="1175"/>
    <n v="1023"/>
    <n v="1"/>
    <n v="203.79"/>
    <n v="0.1"/>
    <n v="2"/>
    <n v="145.43"/>
    <n v="183.411"/>
    <n v="145.43"/>
    <n v="37.980999999999995"/>
    <n v="0.20708136371319055"/>
    <s v="No"/>
    <m/>
  </r>
  <r>
    <n v="1796"/>
    <n v="1176"/>
    <n v="1049"/>
    <n v="1"/>
    <n v="3970.29"/>
    <n v="0.05"/>
    <n v="5"/>
    <n v="2490.89"/>
    <n v="3771.7754999999997"/>
    <n v="2490.89"/>
    <n v="1280.8854999999999"/>
    <n v="0.339597491950409"/>
    <s v="No"/>
    <m/>
  </r>
  <r>
    <n v="1797"/>
    <n v="1177"/>
    <n v="1001"/>
    <n v="1"/>
    <n v="3826.19"/>
    <n v="0.1"/>
    <n v="1"/>
    <n v="3021.65"/>
    <n v="3443.5709999999999"/>
    <n v="3021.65"/>
    <n v="421.92099999999982"/>
    <n v="0.12252426333013021"/>
    <s v="No"/>
    <m/>
  </r>
  <r>
    <n v="1798"/>
    <n v="1177"/>
    <n v="1064"/>
    <n v="2"/>
    <n v="177.92"/>
    <n v="0.15"/>
    <n v="6"/>
    <n v="95.97"/>
    <n v="302.464"/>
    <n v="191.94"/>
    <n v="110.524"/>
    <n v="0.36541208209902665"/>
    <s v="No"/>
    <m/>
  </r>
  <r>
    <n v="1799"/>
    <n v="1178"/>
    <n v="1001"/>
    <n v="1"/>
    <n v="3826.19"/>
    <n v="0.1"/>
    <n v="1"/>
    <n v="3021.65"/>
    <n v="3443.5709999999999"/>
    <n v="3021.65"/>
    <n v="421.92099999999982"/>
    <n v="0.12252426333013021"/>
    <s v="No"/>
    <m/>
  </r>
  <r>
    <n v="1800"/>
    <n v="1178"/>
    <n v="1009"/>
    <n v="1"/>
    <n v="2129.15"/>
    <n v="0.15"/>
    <n v="1"/>
    <n v="1303.81"/>
    <n v="1809.7774999999999"/>
    <n v="1303.81"/>
    <n v="505.96749999999997"/>
    <n v="0.27957442282269507"/>
    <s v="Yes"/>
    <m/>
  </r>
  <r>
    <n v="1801"/>
    <n v="1179"/>
    <n v="1067"/>
    <n v="1"/>
    <n v="4128.99"/>
    <n v="0"/>
    <n v="7"/>
    <n v="2213.3200000000002"/>
    <n v="4128.99"/>
    <n v="2213.3200000000002"/>
    <n v="1915.6699999999996"/>
    <n v="0.4639560764254696"/>
    <s v="No"/>
    <m/>
  </r>
  <r>
    <n v="1802"/>
    <n v="1180"/>
    <n v="1050"/>
    <n v="1"/>
    <n v="4400.7700000000004"/>
    <n v="0.2"/>
    <n v="5"/>
    <n v="2432.0300000000002"/>
    <n v="3520.6160000000004"/>
    <n v="2432.0300000000002"/>
    <n v="1088.5860000000002"/>
    <n v="0.3092032757903731"/>
    <s v="No"/>
    <m/>
  </r>
  <r>
    <n v="1803"/>
    <n v="1181"/>
    <n v="1061"/>
    <n v="1"/>
    <n v="1128.8399999999999"/>
    <n v="0"/>
    <n v="6"/>
    <n v="705.26"/>
    <n v="1128.8399999999999"/>
    <n v="705.26"/>
    <n v="423.57999999999993"/>
    <n v="0.37523475426101127"/>
    <s v="No"/>
    <m/>
  </r>
  <r>
    <n v="1804"/>
    <n v="1182"/>
    <n v="1047"/>
    <n v="1"/>
    <n v="3066.17"/>
    <n v="0.1"/>
    <n v="5"/>
    <n v="2011.39"/>
    <n v="2759.5530000000003"/>
    <n v="2011.39"/>
    <n v="748.16300000000024"/>
    <n v="0.27111745996543646"/>
    <s v="No"/>
    <m/>
  </r>
  <r>
    <n v="1805"/>
    <n v="1183"/>
    <n v="1082"/>
    <n v="1"/>
    <n v="337.61"/>
    <n v="0.1"/>
    <n v="8"/>
    <n v="183.63"/>
    <n v="303.84900000000005"/>
    <n v="183.63"/>
    <n v="120.21900000000005"/>
    <n v="0.39565376223058174"/>
    <s v="No"/>
    <m/>
  </r>
  <r>
    <n v="1806"/>
    <n v="1184"/>
    <n v="1006"/>
    <n v="1"/>
    <n v="2046.37"/>
    <n v="0.05"/>
    <n v="1"/>
    <n v="1296.42"/>
    <n v="1944.0514999999998"/>
    <n v="1296.42"/>
    <n v="647.63149999999973"/>
    <n v="0.33313495038583074"/>
    <s v="No"/>
    <m/>
  </r>
  <r>
    <n v="1807"/>
    <n v="1185"/>
    <n v="1009"/>
    <n v="1"/>
    <n v="2129.15"/>
    <n v="0.1"/>
    <n v="1"/>
    <n v="1303.81"/>
    <n v="1916.2350000000001"/>
    <n v="1303.81"/>
    <n v="612.42500000000018"/>
    <n v="0.31959806599921209"/>
    <s v="Yes"/>
    <m/>
  </r>
  <r>
    <n v="1808"/>
    <n v="1186"/>
    <n v="1017"/>
    <n v="1"/>
    <n v="978.37"/>
    <n v="0.1"/>
    <n v="2"/>
    <n v="519.71"/>
    <n v="880.53300000000002"/>
    <n v="519.71"/>
    <n v="360.82299999999998"/>
    <n v="0.40977794131508982"/>
    <s v="No"/>
    <m/>
  </r>
  <r>
    <n v="1809"/>
    <n v="1187"/>
    <n v="1072"/>
    <n v="2"/>
    <n v="1404.39"/>
    <n v="0.2"/>
    <n v="7"/>
    <n v="772.88"/>
    <n v="2247.0240000000003"/>
    <n v="1545.76"/>
    <n v="701.26400000000035"/>
    <n v="0.31208567420730721"/>
    <s v="No"/>
    <m/>
  </r>
  <r>
    <n v="1810"/>
    <n v="1188"/>
    <n v="1053"/>
    <n v="2"/>
    <n v="1295.03"/>
    <n v="0.2"/>
    <n v="5"/>
    <n v="777.04"/>
    <n v="2072.0480000000002"/>
    <n v="1554.08"/>
    <n v="517.9680000000003"/>
    <n v="0.24997876497069577"/>
    <s v="No"/>
    <m/>
  </r>
  <r>
    <n v="1811"/>
    <n v="1189"/>
    <n v="1085"/>
    <n v="1"/>
    <n v="234.72"/>
    <n v="0.15"/>
    <n v="8"/>
    <n v="175.69"/>
    <n v="199.512"/>
    <n v="175.69"/>
    <n v="23.822000000000003"/>
    <n v="0.11940133926781347"/>
    <s v="No"/>
    <m/>
  </r>
  <r>
    <n v="1812"/>
    <n v="1189"/>
    <n v="1067"/>
    <n v="1"/>
    <n v="4128.99"/>
    <n v="0.3"/>
    <n v="7"/>
    <n v="2213.3200000000002"/>
    <n v="2890.2929999999997"/>
    <n v="2213.3200000000002"/>
    <n v="676.9729999999995"/>
    <n v="0.23422296632209938"/>
    <s v="No"/>
    <m/>
  </r>
  <r>
    <n v="1813"/>
    <n v="1190"/>
    <n v="1054"/>
    <n v="1"/>
    <n v="631.66"/>
    <n v="0"/>
    <n v="5"/>
    <n v="412.15"/>
    <n v="631.66"/>
    <n v="412.15"/>
    <n v="219.51"/>
    <n v="0.34751290251084443"/>
    <s v="No"/>
    <m/>
  </r>
  <r>
    <n v="1814"/>
    <n v="1191"/>
    <n v="1061"/>
    <n v="2"/>
    <n v="1128.8399999999999"/>
    <n v="0.1"/>
    <n v="6"/>
    <n v="705.26"/>
    <n v="2031.9119999999998"/>
    <n v="1410.52"/>
    <n v="621.39199999999983"/>
    <n v="0.30581639362334584"/>
    <s v="No"/>
    <m/>
  </r>
  <r>
    <n v="1815"/>
    <n v="1191"/>
    <n v="1058"/>
    <n v="1"/>
    <n v="1504.15"/>
    <n v="0"/>
    <n v="6"/>
    <n v="828.35"/>
    <n v="1504.15"/>
    <n v="828.35"/>
    <n v="675.80000000000007"/>
    <n v="0.44929029684539445"/>
    <s v="No"/>
    <m/>
  </r>
  <r>
    <n v="1816"/>
    <n v="1191"/>
    <n v="1028"/>
    <n v="1"/>
    <n v="2753.45"/>
    <n v="0.1"/>
    <n v="3"/>
    <n v="1672.88"/>
    <n v="2478.105"/>
    <n v="1672.88"/>
    <n v="805.22499999999991"/>
    <n v="0.32493578762804637"/>
    <s v="No"/>
    <m/>
  </r>
  <r>
    <n v="1817"/>
    <n v="1192"/>
    <n v="1056"/>
    <n v="1"/>
    <n v="1134.4000000000001"/>
    <n v="0.15"/>
    <n v="6"/>
    <n v="798.2"/>
    <n v="964.24"/>
    <n v="798.2"/>
    <n v="166.03999999999996"/>
    <n v="0.17219779308056082"/>
    <s v="No"/>
    <m/>
  </r>
  <r>
    <n v="1818"/>
    <n v="1193"/>
    <n v="1070"/>
    <n v="1"/>
    <n v="2599.85"/>
    <n v="0"/>
    <n v="7"/>
    <n v="1949.71"/>
    <n v="2599.85"/>
    <n v="1949.71"/>
    <n v="650.13999999999987"/>
    <n v="0.25006827316960589"/>
    <s v="No"/>
    <m/>
  </r>
  <r>
    <n v="1819"/>
    <n v="1194"/>
    <n v="1026"/>
    <n v="1"/>
    <n v="1413.81"/>
    <n v="0"/>
    <n v="3"/>
    <n v="1019.93"/>
    <n v="1413.81"/>
    <n v="1019.93"/>
    <n v="393.88"/>
    <n v="0.27859471923384332"/>
    <s v="No"/>
    <m/>
  </r>
  <r>
    <n v="1820"/>
    <n v="1195"/>
    <n v="1043"/>
    <n v="1"/>
    <n v="567.48"/>
    <n v="0.3"/>
    <n v="4"/>
    <n v="407.51"/>
    <n v="397.23599999999999"/>
    <n v="407.51"/>
    <n v="-10.274000000000001"/>
    <n v="-2.5863718293407448E-2"/>
    <s v="No"/>
    <m/>
  </r>
  <r>
    <n v="1821"/>
    <n v="1196"/>
    <n v="1030"/>
    <n v="2"/>
    <n v="799.21"/>
    <n v="0.1"/>
    <n v="3"/>
    <n v="534"/>
    <n v="1438.5780000000002"/>
    <n v="1068"/>
    <n v="370.5780000000002"/>
    <n v="0.25760021354420837"/>
    <s v="No"/>
    <m/>
  </r>
  <r>
    <n v="1822"/>
    <n v="1197"/>
    <n v="1080"/>
    <n v="1"/>
    <n v="256.7"/>
    <n v="0"/>
    <n v="8"/>
    <n v="184.26"/>
    <n v="256.7"/>
    <n v="184.26"/>
    <n v="72.44"/>
    <n v="0.28219711725749902"/>
    <s v="No"/>
    <m/>
  </r>
  <r>
    <n v="1823"/>
    <n v="1198"/>
    <n v="1040"/>
    <n v="1"/>
    <n v="419.14"/>
    <n v="0.25"/>
    <n v="4"/>
    <n v="297.2"/>
    <n v="314.35500000000002"/>
    <n v="297.2"/>
    <n v="17.15500000000003"/>
    <n v="5.4572060250353993E-2"/>
    <s v="No"/>
    <m/>
  </r>
  <r>
    <n v="1824"/>
    <n v="1198"/>
    <n v="1039"/>
    <n v="2"/>
    <n v="1284.94"/>
    <n v="0.1"/>
    <n v="4"/>
    <n v="829.93"/>
    <n v="2312.8920000000003"/>
    <n v="1659.86"/>
    <n v="653.03200000000038"/>
    <n v="0.28234435503257405"/>
    <s v="No"/>
    <m/>
  </r>
  <r>
    <n v="1825"/>
    <n v="1198"/>
    <n v="1067"/>
    <n v="1"/>
    <n v="4128.99"/>
    <n v="0.3"/>
    <n v="7"/>
    <n v="2213.3200000000002"/>
    <n v="2890.2929999999997"/>
    <n v="2213.3200000000002"/>
    <n v="676.9729999999995"/>
    <n v="0.23422296632209938"/>
    <s v="Yes"/>
    <m/>
  </r>
  <r>
    <n v="1826"/>
    <n v="1199"/>
    <n v="1014"/>
    <n v="1"/>
    <n v="1024.3800000000001"/>
    <n v="0"/>
    <n v="1"/>
    <n v="780.26"/>
    <n v="1024.3800000000001"/>
    <n v="780.26"/>
    <n v="244.12000000000012"/>
    <n v="0.23831000214764061"/>
    <s v="No"/>
    <m/>
  </r>
  <r>
    <n v="1827"/>
    <n v="1199"/>
    <n v="1061"/>
    <n v="1"/>
    <n v="1128.8399999999999"/>
    <n v="0"/>
    <n v="6"/>
    <n v="705.26"/>
    <n v="1128.8399999999999"/>
    <n v="705.26"/>
    <n v="423.57999999999993"/>
    <n v="0.37523475426101127"/>
    <s v="No"/>
    <m/>
  </r>
  <r>
    <n v="1828"/>
    <n v="1200"/>
    <n v="1049"/>
    <n v="2"/>
    <n v="3970.29"/>
    <n v="0.05"/>
    <n v="5"/>
    <n v="2490.89"/>
    <n v="7543.5509999999995"/>
    <n v="4981.78"/>
    <n v="2561.7709999999997"/>
    <n v="0.339597491950409"/>
    <s v="No"/>
    <m/>
  </r>
  <r>
    <n v="1829"/>
    <n v="1201"/>
    <n v="1006"/>
    <n v="1"/>
    <n v="2046.37"/>
    <n v="0"/>
    <n v="1"/>
    <n v="1296.42"/>
    <n v="2046.37"/>
    <n v="1296.42"/>
    <n v="749.94999999999982"/>
    <n v="0.3664782028665392"/>
    <s v="No"/>
    <m/>
  </r>
  <r>
    <n v="1830"/>
    <n v="1201"/>
    <n v="1064"/>
    <n v="1"/>
    <n v="177.92"/>
    <n v="0.1"/>
    <n v="6"/>
    <n v="95.97"/>
    <n v="160.12799999999999"/>
    <n v="95.97"/>
    <n v="64.157999999999987"/>
    <n v="0.40066696642685845"/>
    <s v="No"/>
    <m/>
  </r>
  <r>
    <n v="1831"/>
    <n v="1202"/>
    <n v="1041"/>
    <n v="1"/>
    <n v="767.68"/>
    <n v="0.1"/>
    <n v="4"/>
    <n v="540.32000000000005"/>
    <n v="690.91199999999992"/>
    <n v="540.32000000000005"/>
    <n v="150.59199999999987"/>
    <n v="0.21796118753184182"/>
    <s v="Yes"/>
    <m/>
  </r>
  <r>
    <n v="1832"/>
    <n v="1203"/>
    <n v="1029"/>
    <n v="1"/>
    <n v="951.92"/>
    <n v="0.3"/>
    <n v="3"/>
    <n v="552.17999999999995"/>
    <n v="666.34399999999994"/>
    <n v="552.17999999999995"/>
    <n v="114.16399999999999"/>
    <n v="0.17132892319882823"/>
    <s v="No"/>
    <m/>
  </r>
  <r>
    <n v="1833"/>
    <n v="1204"/>
    <n v="1006"/>
    <n v="1"/>
    <n v="2046.37"/>
    <n v="0"/>
    <n v="1"/>
    <n v="1296.42"/>
    <n v="2046.37"/>
    <n v="1296.42"/>
    <n v="749.94999999999982"/>
    <n v="0.3664782028665392"/>
    <s v="No"/>
    <m/>
  </r>
  <r>
    <n v="1834"/>
    <n v="1205"/>
    <n v="1018"/>
    <n v="2"/>
    <n v="628.09"/>
    <n v="0.3"/>
    <n v="2"/>
    <n v="390.4"/>
    <n v="879.32600000000002"/>
    <n v="780.8"/>
    <n v="98.526000000000067"/>
    <n v="0.11204718159135527"/>
    <s v="Yes"/>
    <m/>
  </r>
  <r>
    <n v="1835"/>
    <n v="1205"/>
    <n v="1052"/>
    <n v="1"/>
    <n v="2801.53"/>
    <n v="0"/>
    <n v="5"/>
    <n v="1752.02"/>
    <n v="2801.53"/>
    <n v="1752.02"/>
    <n v="1049.5100000000002"/>
    <n v="0.37462029676640984"/>
    <s v="No"/>
    <m/>
  </r>
  <r>
    <n v="1836"/>
    <n v="1206"/>
    <n v="1082"/>
    <n v="1"/>
    <n v="337.61"/>
    <n v="0.05"/>
    <n v="8"/>
    <n v="183.63"/>
    <n v="320.72949999999997"/>
    <n v="183.63"/>
    <n v="137.09949999999998"/>
    <n v="0.42746145895528781"/>
    <s v="No"/>
    <m/>
  </r>
  <r>
    <n v="1837"/>
    <n v="1207"/>
    <n v="1085"/>
    <n v="1"/>
    <n v="234.72"/>
    <n v="0"/>
    <n v="8"/>
    <n v="175.69"/>
    <n v="234.72"/>
    <n v="175.69"/>
    <n v="59.03"/>
    <n v="0.25149113837764148"/>
    <s v="No"/>
    <m/>
  </r>
  <r>
    <n v="1838"/>
    <n v="1207"/>
    <n v="1049"/>
    <n v="1"/>
    <n v="3970.29"/>
    <n v="0.2"/>
    <n v="5"/>
    <n v="2490.89"/>
    <n v="3176.232"/>
    <n v="2490.89"/>
    <n v="685.3420000000001"/>
    <n v="0.21577202169111076"/>
    <s v="No"/>
    <m/>
  </r>
  <r>
    <n v="1839"/>
    <n v="1208"/>
    <n v="1038"/>
    <n v="1"/>
    <n v="930.61"/>
    <n v="0.1"/>
    <n v="4"/>
    <n v="617.46"/>
    <n v="837.54899999999998"/>
    <n v="617.46"/>
    <n v="220.08899999999994"/>
    <n v="0.26277746137837898"/>
    <s v="No"/>
    <m/>
  </r>
  <r>
    <n v="1840"/>
    <n v="1209"/>
    <n v="1085"/>
    <n v="1"/>
    <n v="234.72"/>
    <n v="0"/>
    <n v="8"/>
    <n v="175.69"/>
    <n v="234.72"/>
    <n v="175.69"/>
    <n v="59.03"/>
    <n v="0.25149113837764148"/>
    <s v="No"/>
    <m/>
  </r>
  <r>
    <n v="1841"/>
    <n v="1209"/>
    <n v="1067"/>
    <n v="1"/>
    <n v="4128.99"/>
    <n v="0.05"/>
    <n v="7"/>
    <n v="2213.3200000000002"/>
    <n v="3922.5404999999996"/>
    <n v="2213.3200000000002"/>
    <n v="1709.2204999999994"/>
    <n v="0.43574323834259954"/>
    <s v="No"/>
    <m/>
  </r>
  <r>
    <n v="1842"/>
    <n v="1210"/>
    <n v="1049"/>
    <n v="1"/>
    <n v="3970.29"/>
    <n v="0.15"/>
    <n v="5"/>
    <n v="2490.89"/>
    <n v="3374.7464999999997"/>
    <n v="2490.89"/>
    <n v="883.85649999999987"/>
    <n v="0.26190307923869244"/>
    <s v="No"/>
    <m/>
  </r>
  <r>
    <n v="1843"/>
    <n v="1211"/>
    <n v="1072"/>
    <n v="1"/>
    <n v="1404.39"/>
    <n v="0.25"/>
    <n v="7"/>
    <n v="772.88"/>
    <n v="1053.2925"/>
    <n v="772.88"/>
    <n v="280.41250000000002"/>
    <n v="0.26622471915446089"/>
    <s v="No"/>
    <m/>
  </r>
  <r>
    <n v="1844"/>
    <n v="1212"/>
    <n v="1072"/>
    <n v="1"/>
    <n v="1404.39"/>
    <n v="0"/>
    <n v="7"/>
    <n v="772.88"/>
    <n v="1404.39"/>
    <n v="772.88"/>
    <n v="631.5100000000001"/>
    <n v="0.44966853936584572"/>
    <s v="No"/>
    <m/>
  </r>
  <r>
    <n v="1845"/>
    <n v="1212"/>
    <n v="1067"/>
    <n v="1"/>
    <n v="4128.99"/>
    <n v="0.3"/>
    <n v="7"/>
    <n v="2213.3200000000002"/>
    <n v="2890.2929999999997"/>
    <n v="2213.3200000000002"/>
    <n v="676.9729999999995"/>
    <n v="0.23422296632209938"/>
    <s v="No"/>
    <m/>
  </r>
  <r>
    <n v="1846"/>
    <n v="1212"/>
    <n v="1010"/>
    <n v="1"/>
    <n v="4664.03"/>
    <n v="0.3"/>
    <n v="1"/>
    <n v="3718.66"/>
    <n v="3264.8209999999995"/>
    <n v="3718.66"/>
    <n v="-453.8390000000004"/>
    <n v="-0.13900884612050721"/>
    <s v="Yes"/>
    <m/>
  </r>
  <r>
    <n v="1847"/>
    <n v="1212"/>
    <n v="1039"/>
    <n v="1"/>
    <n v="1284.94"/>
    <n v="0"/>
    <n v="4"/>
    <n v="829.93"/>
    <n v="1284.94"/>
    <n v="829.93"/>
    <n v="455.0100000000001"/>
    <n v="0.35410991952931659"/>
    <s v="No"/>
    <m/>
  </r>
  <r>
    <n v="1848"/>
    <n v="1213"/>
    <n v="1085"/>
    <n v="1"/>
    <n v="234.72"/>
    <n v="0.25"/>
    <n v="8"/>
    <n v="175.69"/>
    <n v="176.04"/>
    <n v="175.69"/>
    <n v="0.34999999999999432"/>
    <n v="1.9881845035218948E-3"/>
    <s v="No"/>
    <m/>
  </r>
  <r>
    <n v="1849"/>
    <n v="1214"/>
    <n v="1029"/>
    <n v="1"/>
    <n v="951.92"/>
    <n v="0.1"/>
    <n v="3"/>
    <n v="552.17999999999995"/>
    <n v="856.72799999999995"/>
    <n v="552.17999999999995"/>
    <n v="304.548"/>
    <n v="0.35547805137686644"/>
    <s v="No"/>
    <m/>
  </r>
  <r>
    <n v="1850"/>
    <n v="1215"/>
    <n v="1040"/>
    <n v="1"/>
    <n v="419.14"/>
    <n v="0.05"/>
    <n v="4"/>
    <n v="297.2"/>
    <n v="398.18299999999999"/>
    <n v="297.2"/>
    <n v="100.983"/>
    <n v="0.25360952125027941"/>
    <s v="No"/>
    <m/>
  </r>
  <r>
    <n v="1851"/>
    <n v="1215"/>
    <n v="1052"/>
    <n v="1"/>
    <n v="2801.53"/>
    <n v="0.2"/>
    <n v="5"/>
    <n v="1752.02"/>
    <n v="2241.2240000000002"/>
    <n v="1752.02"/>
    <n v="489.20400000000018"/>
    <n v="0.2182753709580123"/>
    <s v="No"/>
    <m/>
  </r>
  <r>
    <n v="1852"/>
    <n v="1216"/>
    <n v="1061"/>
    <n v="2"/>
    <n v="1128.8399999999999"/>
    <n v="0.05"/>
    <n v="6"/>
    <n v="705.26"/>
    <n v="2144.7959999999998"/>
    <n v="1410.52"/>
    <n v="734.27599999999984"/>
    <n v="0.34235237290632764"/>
    <s v="No"/>
    <m/>
  </r>
  <r>
    <n v="1853"/>
    <n v="1217"/>
    <n v="1028"/>
    <n v="1"/>
    <n v="2753.45"/>
    <n v="0.25"/>
    <n v="3"/>
    <n v="1672.88"/>
    <n v="2065.0874999999996"/>
    <n v="1672.88"/>
    <n v="392.20749999999953"/>
    <n v="0.18992294515365551"/>
    <s v="No"/>
    <m/>
  </r>
  <r>
    <n v="1854"/>
    <n v="1218"/>
    <n v="1062"/>
    <n v="1"/>
    <n v="1145.77"/>
    <n v="0"/>
    <n v="6"/>
    <n v="718.47"/>
    <n v="1145.77"/>
    <n v="718.47"/>
    <n v="427.29999999999995"/>
    <n v="0.37293697688017663"/>
    <s v="No"/>
    <m/>
  </r>
  <r>
    <n v="1855"/>
    <n v="1219"/>
    <n v="1076"/>
    <n v="1"/>
    <n v="999.07"/>
    <n v="0.2"/>
    <n v="8"/>
    <n v="597.38"/>
    <n v="799.25600000000009"/>
    <n v="597.38"/>
    <n v="201.87600000000009"/>
    <n v="0.25257989930635499"/>
    <s v="No"/>
    <m/>
  </r>
  <r>
    <n v="1856"/>
    <n v="1220"/>
    <n v="1061"/>
    <n v="2"/>
    <n v="1128.8399999999999"/>
    <n v="0"/>
    <n v="6"/>
    <n v="705.26"/>
    <n v="2257.6799999999998"/>
    <n v="1410.52"/>
    <n v="847.15999999999985"/>
    <n v="0.37523475426101127"/>
    <s v="No"/>
    <m/>
  </r>
  <r>
    <n v="1857"/>
    <n v="1220"/>
    <n v="1085"/>
    <n v="2"/>
    <n v="234.72"/>
    <n v="0.25"/>
    <n v="8"/>
    <n v="175.69"/>
    <n v="352.08"/>
    <n v="351.38"/>
    <n v="0.69999999999998863"/>
    <n v="1.9881845035218948E-3"/>
    <s v="No"/>
    <m/>
  </r>
  <r>
    <n v="1858"/>
    <n v="1220"/>
    <n v="1056"/>
    <n v="1"/>
    <n v="1134.4000000000001"/>
    <n v="0"/>
    <n v="6"/>
    <n v="798.2"/>
    <n v="1134.4000000000001"/>
    <n v="798.2"/>
    <n v="336.20000000000005"/>
    <n v="0.29636812411847674"/>
    <s v="No"/>
    <m/>
  </r>
  <r>
    <n v="1859"/>
    <n v="1221"/>
    <n v="1038"/>
    <n v="1"/>
    <n v="930.61"/>
    <n v="0.1"/>
    <n v="4"/>
    <n v="617.46"/>
    <n v="837.54899999999998"/>
    <n v="617.46"/>
    <n v="220.08899999999994"/>
    <n v="0.26277746137837898"/>
    <s v="No"/>
    <m/>
  </r>
  <r>
    <n v="1860"/>
    <n v="1221"/>
    <n v="1056"/>
    <n v="1"/>
    <n v="1134.4000000000001"/>
    <n v="0.15"/>
    <n v="6"/>
    <n v="798.2"/>
    <n v="964.24"/>
    <n v="798.2"/>
    <n v="166.03999999999996"/>
    <n v="0.17219779308056082"/>
    <s v="No"/>
    <m/>
  </r>
  <r>
    <n v="1861"/>
    <n v="1222"/>
    <n v="1019"/>
    <n v="3"/>
    <n v="1255.73"/>
    <n v="0.05"/>
    <n v="2"/>
    <n v="760.11"/>
    <n v="3578.8305"/>
    <n v="2280.33"/>
    <n v="1298.5005000000001"/>
    <n v="0.36282816411674151"/>
    <s v="No"/>
    <m/>
  </r>
  <r>
    <n v="1862"/>
    <n v="1223"/>
    <n v="1029"/>
    <n v="2"/>
    <n v="951.92"/>
    <n v="0"/>
    <n v="3"/>
    <n v="552.17999999999995"/>
    <n v="1903.84"/>
    <n v="1104.3599999999999"/>
    <n v="799.48"/>
    <n v="0.41993024623917979"/>
    <s v="No"/>
    <m/>
  </r>
  <r>
    <n v="1863"/>
    <n v="1224"/>
    <n v="1061"/>
    <n v="1"/>
    <n v="1128.8399999999999"/>
    <n v="0.2"/>
    <n v="6"/>
    <n v="705.26"/>
    <n v="903.072"/>
    <n v="705.26"/>
    <n v="197.81200000000001"/>
    <n v="0.21904344282626415"/>
    <s v="No"/>
    <m/>
  </r>
  <r>
    <n v="1864"/>
    <n v="1224"/>
    <n v="1056"/>
    <n v="1"/>
    <n v="1134.4000000000001"/>
    <n v="0.2"/>
    <n v="6"/>
    <n v="798.2"/>
    <n v="907.5200000000001"/>
    <n v="798.2"/>
    <n v="109.32000000000005"/>
    <n v="0.12046015514809595"/>
    <s v="Yes"/>
    <m/>
  </r>
  <r>
    <n v="1865"/>
    <n v="1225"/>
    <n v="1079"/>
    <n v="1"/>
    <n v="395.97"/>
    <n v="0.25"/>
    <n v="8"/>
    <n v="242.57"/>
    <n v="296.97750000000002"/>
    <n v="242.57"/>
    <n v="54.407500000000027"/>
    <n v="0.18320411478984105"/>
    <s v="No"/>
    <m/>
  </r>
  <r>
    <n v="1866"/>
    <n v="1226"/>
    <n v="1001"/>
    <n v="1"/>
    <n v="3826.19"/>
    <n v="0"/>
    <n v="1"/>
    <n v="3021.65"/>
    <n v="3826.19"/>
    <n v="3021.65"/>
    <n v="804.54"/>
    <n v="0.21027183699711721"/>
    <s v="No"/>
    <m/>
  </r>
  <r>
    <n v="1867"/>
    <n v="1227"/>
    <n v="1017"/>
    <n v="3"/>
    <n v="978.37"/>
    <n v="0.2"/>
    <n v="2"/>
    <n v="519.71"/>
    <n v="2348.0880000000002"/>
    <n v="1559.13"/>
    <n v="788.95800000000008"/>
    <n v="0.33600018397947606"/>
    <s v="No"/>
    <m/>
  </r>
  <r>
    <n v="1868"/>
    <n v="1227"/>
    <n v="1001"/>
    <n v="1"/>
    <n v="3826.19"/>
    <n v="0.2"/>
    <n v="1"/>
    <n v="3021.65"/>
    <n v="3060.9520000000002"/>
    <n v="3021.65"/>
    <n v="39.302000000000135"/>
    <n v="1.2839796246396589E-2"/>
    <s v="No"/>
    <m/>
  </r>
  <r>
    <n v="1869"/>
    <n v="1228"/>
    <n v="1078"/>
    <n v="1"/>
    <n v="174.98"/>
    <n v="0"/>
    <n v="8"/>
    <n v="125.34"/>
    <n v="174.98"/>
    <n v="125.34"/>
    <n v="49.639999999999986"/>
    <n v="0.28368956452165955"/>
    <s v="No"/>
    <m/>
  </r>
  <r>
    <n v="1870"/>
    <n v="1228"/>
    <n v="1017"/>
    <n v="1"/>
    <n v="978.37"/>
    <n v="0.2"/>
    <n v="2"/>
    <n v="519.71"/>
    <n v="782.69600000000003"/>
    <n v="519.71"/>
    <n v="262.98599999999999"/>
    <n v="0.33600018397947606"/>
    <s v="No"/>
    <m/>
  </r>
  <r>
    <n v="1871"/>
    <n v="1229"/>
    <n v="1064"/>
    <n v="1"/>
    <n v="177.92"/>
    <n v="0.05"/>
    <n v="6"/>
    <n v="95.97"/>
    <n v="169.02399999999997"/>
    <n v="95.97"/>
    <n v="73.053999999999974"/>
    <n v="0.43221081029912906"/>
    <s v="No"/>
    <m/>
  </r>
  <r>
    <n v="1872"/>
    <n v="1230"/>
    <n v="1076"/>
    <n v="2"/>
    <n v="999.07"/>
    <n v="0.2"/>
    <n v="8"/>
    <n v="597.38"/>
    <n v="1598.5120000000002"/>
    <n v="1194.76"/>
    <n v="403.75200000000018"/>
    <n v="0.25257989930635499"/>
    <s v="No"/>
    <m/>
  </r>
  <r>
    <n v="1873"/>
    <n v="1230"/>
    <n v="1073"/>
    <n v="1"/>
    <n v="1588.01"/>
    <n v="0"/>
    <n v="7"/>
    <n v="1144.3699999999999"/>
    <n v="1588.01"/>
    <n v="1144.3699999999999"/>
    <n v="443.6400000000001"/>
    <n v="0.27936851783049232"/>
    <s v="No"/>
    <m/>
  </r>
  <r>
    <n v="1874"/>
    <n v="1231"/>
    <n v="1067"/>
    <n v="1"/>
    <n v="4128.99"/>
    <n v="0.25"/>
    <n v="7"/>
    <n v="2213.3200000000002"/>
    <n v="3096.7424999999998"/>
    <n v="2213.3200000000002"/>
    <n v="883.42249999999967"/>
    <n v="0.28527476856729278"/>
    <s v="No"/>
    <m/>
  </r>
  <r>
    <n v="1875"/>
    <n v="1232"/>
    <n v="1064"/>
    <n v="2"/>
    <n v="177.92"/>
    <n v="0.3"/>
    <n v="6"/>
    <n v="95.97"/>
    <n v="249.08799999999997"/>
    <n v="191.94"/>
    <n v="57.147999999999968"/>
    <n v="0.22942895683453227"/>
    <s v="No"/>
    <m/>
  </r>
  <r>
    <n v="1876"/>
    <n v="1232"/>
    <n v="1067"/>
    <n v="1"/>
    <n v="4128.99"/>
    <n v="0"/>
    <n v="7"/>
    <n v="2213.3200000000002"/>
    <n v="4128.99"/>
    <n v="2213.3200000000002"/>
    <n v="1915.6699999999996"/>
    <n v="0.4639560764254696"/>
    <s v="No"/>
    <m/>
  </r>
  <r>
    <n v="1877"/>
    <n v="1232"/>
    <n v="1033"/>
    <n v="1"/>
    <n v="3738.1"/>
    <n v="0"/>
    <n v="3"/>
    <n v="2130.6999999999998"/>
    <n v="3738.1"/>
    <n v="2130.6999999999998"/>
    <n v="1607.4"/>
    <n v="0.43000454776490732"/>
    <s v="No"/>
    <m/>
  </r>
  <r>
    <n v="1878"/>
    <n v="1233"/>
    <n v="1001"/>
    <n v="1"/>
    <n v="3826.19"/>
    <n v="0.1"/>
    <n v="1"/>
    <n v="3021.65"/>
    <n v="3443.5709999999999"/>
    <n v="3021.65"/>
    <n v="421.92099999999982"/>
    <n v="0.12252426333013021"/>
    <s v="No"/>
    <m/>
  </r>
  <r>
    <n v="1879"/>
    <n v="1233"/>
    <n v="1067"/>
    <n v="1"/>
    <n v="4128.99"/>
    <n v="0.2"/>
    <n v="7"/>
    <n v="2213.3200000000002"/>
    <n v="3303.192"/>
    <n v="2213.3200000000002"/>
    <n v="1089.8719999999998"/>
    <n v="0.32994509553183704"/>
    <s v="No"/>
    <m/>
  </r>
  <r>
    <n v="1880"/>
    <n v="1234"/>
    <n v="1085"/>
    <n v="2"/>
    <n v="234.72"/>
    <n v="0.3"/>
    <n v="8"/>
    <n v="175.69"/>
    <n v="328.608"/>
    <n v="351.38"/>
    <n v="-22.771999999999991"/>
    <n v="-6.929837374622648E-2"/>
    <s v="No"/>
    <m/>
  </r>
  <r>
    <n v="1881"/>
    <n v="1235"/>
    <n v="1041"/>
    <n v="1"/>
    <n v="767.68"/>
    <n v="0.2"/>
    <n v="4"/>
    <n v="540.32000000000005"/>
    <n v="614.14400000000001"/>
    <n v="540.32000000000005"/>
    <n v="73.823999999999955"/>
    <n v="0.12020633597332214"/>
    <s v="No"/>
    <m/>
  </r>
  <r>
    <n v="1882"/>
    <n v="1235"/>
    <n v="1038"/>
    <n v="1"/>
    <n v="930.61"/>
    <n v="0.1"/>
    <n v="4"/>
    <n v="617.46"/>
    <n v="837.54899999999998"/>
    <n v="617.46"/>
    <n v="220.08899999999994"/>
    <n v="0.26277746137837898"/>
    <s v="No"/>
    <m/>
  </r>
  <r>
    <n v="1883"/>
    <n v="1236"/>
    <n v="1030"/>
    <n v="1"/>
    <n v="799.21"/>
    <n v="0.2"/>
    <n v="3"/>
    <n v="534"/>
    <n v="639.36800000000005"/>
    <n v="534"/>
    <n v="105.36800000000005"/>
    <n v="0.16480024023723433"/>
    <s v="No"/>
    <m/>
  </r>
  <r>
    <n v="1884"/>
    <n v="1237"/>
    <n v="1056"/>
    <n v="1"/>
    <n v="1134.4000000000001"/>
    <n v="0.1"/>
    <n v="6"/>
    <n v="798.2"/>
    <n v="1020.9600000000002"/>
    <n v="798.2"/>
    <n v="222.7600000000001"/>
    <n v="0.21818680457608533"/>
    <s v="No"/>
    <m/>
  </r>
  <r>
    <n v="1885"/>
    <n v="1238"/>
    <n v="1003"/>
    <n v="2"/>
    <n v="5778.51"/>
    <n v="0.15"/>
    <n v="1"/>
    <n v="3419.53"/>
    <n v="9823.4670000000006"/>
    <n v="6839.06"/>
    <n v="2984.4070000000002"/>
    <n v="0.30380384033457841"/>
    <s v="No"/>
    <m/>
  </r>
  <r>
    <n v="1886"/>
    <n v="1238"/>
    <n v="1061"/>
    <n v="1"/>
    <n v="1128.8399999999999"/>
    <n v="0.15"/>
    <n v="6"/>
    <n v="705.26"/>
    <n v="959.5139999999999"/>
    <n v="705.26"/>
    <n v="254.25399999999991"/>
    <n v="0.26498206383648382"/>
    <s v="No"/>
    <m/>
  </r>
  <r>
    <n v="1887"/>
    <n v="1239"/>
    <n v="1080"/>
    <n v="1"/>
    <n v="256.7"/>
    <n v="0"/>
    <n v="8"/>
    <n v="184.26"/>
    <n v="256.7"/>
    <n v="184.26"/>
    <n v="72.44"/>
    <n v="0.28219711725749902"/>
    <s v="No"/>
    <m/>
  </r>
  <r>
    <n v="1888"/>
    <n v="1240"/>
    <n v="1041"/>
    <n v="1"/>
    <n v="767.68"/>
    <n v="0"/>
    <n v="4"/>
    <n v="540.32000000000005"/>
    <n v="767.68"/>
    <n v="540.32000000000005"/>
    <n v="227.3599999999999"/>
    <n v="0.29616506877865767"/>
    <s v="No"/>
    <m/>
  </r>
  <r>
    <n v="1889"/>
    <n v="1241"/>
    <n v="1060"/>
    <n v="1"/>
    <n v="781.76"/>
    <n v="0.1"/>
    <n v="6"/>
    <n v="579.36"/>
    <n v="703.58400000000006"/>
    <n v="579.36"/>
    <n v="124.22400000000005"/>
    <n v="0.17655887569927689"/>
    <s v="No"/>
    <m/>
  </r>
  <r>
    <n v="1890"/>
    <n v="1241"/>
    <n v="1049"/>
    <n v="3"/>
    <n v="3970.29"/>
    <n v="0"/>
    <n v="5"/>
    <n v="2490.89"/>
    <n v="11910.869999999999"/>
    <n v="7472.67"/>
    <n v="4438.1999999999989"/>
    <n v="0.37261761735288851"/>
    <s v="No"/>
    <m/>
  </r>
  <r>
    <n v="1891"/>
    <n v="1241"/>
    <n v="1061"/>
    <n v="1"/>
    <n v="1128.8399999999999"/>
    <n v="0"/>
    <n v="6"/>
    <n v="705.26"/>
    <n v="1128.8399999999999"/>
    <n v="705.26"/>
    <n v="423.57999999999993"/>
    <n v="0.37523475426101127"/>
    <s v="No"/>
    <m/>
  </r>
  <r>
    <n v="1892"/>
    <n v="1241"/>
    <n v="1052"/>
    <n v="2"/>
    <n v="2801.53"/>
    <n v="0.3"/>
    <n v="5"/>
    <n v="1752.02"/>
    <n v="3922.1419999999998"/>
    <n v="3504.04"/>
    <n v="418.10199999999986"/>
    <n v="0.10660042395201394"/>
    <s v="No"/>
    <m/>
  </r>
  <r>
    <n v="1893"/>
    <n v="1242"/>
    <n v="1080"/>
    <n v="1"/>
    <n v="256.7"/>
    <n v="0"/>
    <n v="8"/>
    <n v="184.26"/>
    <n v="256.7"/>
    <n v="184.26"/>
    <n v="72.44"/>
    <n v="0.28219711725749902"/>
    <s v="No"/>
    <m/>
  </r>
  <r>
    <n v="1894"/>
    <n v="1243"/>
    <n v="1054"/>
    <n v="1"/>
    <n v="631.66"/>
    <n v="0.1"/>
    <n v="5"/>
    <n v="412.15"/>
    <n v="568.49400000000003"/>
    <n v="412.15"/>
    <n v="156.34400000000005"/>
    <n v="0.27501433612316056"/>
    <s v="No"/>
    <m/>
  </r>
  <r>
    <n v="1895"/>
    <n v="1244"/>
    <n v="1085"/>
    <n v="1"/>
    <n v="234.72"/>
    <n v="0"/>
    <n v="8"/>
    <n v="175.69"/>
    <n v="234.72"/>
    <n v="175.69"/>
    <n v="59.03"/>
    <n v="0.25149113837764148"/>
    <s v="No"/>
    <m/>
  </r>
  <r>
    <n v="1896"/>
    <n v="1245"/>
    <n v="1080"/>
    <n v="1"/>
    <n v="256.7"/>
    <n v="0.25"/>
    <n v="8"/>
    <n v="184.26"/>
    <n v="192.52499999999998"/>
    <n v="184.26"/>
    <n v="8.2649999999999864"/>
    <n v="4.2929489676665301E-2"/>
    <s v="No"/>
    <m/>
  </r>
  <r>
    <n v="1897"/>
    <n v="1245"/>
    <n v="1030"/>
    <n v="3"/>
    <n v="799.21"/>
    <n v="0.2"/>
    <n v="3"/>
    <n v="534"/>
    <n v="1918.1040000000003"/>
    <n v="1602"/>
    <n v="316.10400000000027"/>
    <n v="0.16480024023723439"/>
    <s v="No"/>
    <m/>
  </r>
  <r>
    <n v="1898"/>
    <n v="1246"/>
    <n v="1067"/>
    <n v="1"/>
    <n v="4128.99"/>
    <n v="0.2"/>
    <n v="7"/>
    <n v="2213.3200000000002"/>
    <n v="3303.192"/>
    <n v="2213.3200000000002"/>
    <n v="1089.8719999999998"/>
    <n v="0.32994509553183704"/>
    <s v="No"/>
    <m/>
  </r>
  <r>
    <n v="1899"/>
    <n v="1246"/>
    <n v="1001"/>
    <n v="1"/>
    <n v="3826.19"/>
    <n v="0"/>
    <n v="1"/>
    <n v="3021.65"/>
    <n v="3826.19"/>
    <n v="3021.65"/>
    <n v="804.54"/>
    <n v="0.21027183699711721"/>
    <s v="No"/>
    <m/>
  </r>
  <r>
    <n v="1900"/>
    <n v="1247"/>
    <n v="1037"/>
    <n v="1"/>
    <n v="1161.6300000000001"/>
    <n v="0"/>
    <n v="4"/>
    <n v="798.62"/>
    <n v="1161.6300000000001"/>
    <n v="798.62"/>
    <n v="363.0100000000001"/>
    <n v="0.31250053803706868"/>
    <s v="No"/>
    <m/>
  </r>
  <r>
    <n v="1901"/>
    <n v="1248"/>
    <n v="1055"/>
    <n v="1"/>
    <n v="2274.36"/>
    <n v="0.05"/>
    <n v="5"/>
    <n v="1216.25"/>
    <n v="2160.6419999999998"/>
    <n v="1216.25"/>
    <n v="944.39199999999983"/>
    <n v="0.43708860607171385"/>
    <s v="No"/>
    <m/>
  </r>
  <r>
    <n v="1902"/>
    <n v="1249"/>
    <n v="1080"/>
    <n v="2"/>
    <n v="256.7"/>
    <n v="0.15"/>
    <n v="8"/>
    <n v="184.26"/>
    <n v="436.39"/>
    <n v="368.52"/>
    <n v="67.87"/>
    <n v="0.15552602030294005"/>
    <s v="No"/>
    <m/>
  </r>
  <r>
    <n v="1903"/>
    <n v="1250"/>
    <n v="1061"/>
    <n v="1"/>
    <n v="1128.8399999999999"/>
    <n v="0"/>
    <n v="6"/>
    <n v="705.26"/>
    <n v="1128.8399999999999"/>
    <n v="705.26"/>
    <n v="423.57999999999993"/>
    <n v="0.37523475426101127"/>
    <s v="No"/>
    <m/>
  </r>
  <r>
    <n v="1904"/>
    <n v="1250"/>
    <n v="1085"/>
    <n v="2"/>
    <n v="234.72"/>
    <n v="0.1"/>
    <n v="8"/>
    <n v="175.69"/>
    <n v="422.49599999999998"/>
    <n v="351.38"/>
    <n v="71.115999999999985"/>
    <n v="0.16832348708626824"/>
    <s v="No"/>
    <m/>
  </r>
  <r>
    <n v="1905"/>
    <n v="1251"/>
    <n v="1001"/>
    <n v="1"/>
    <n v="3826.19"/>
    <n v="0"/>
    <n v="1"/>
    <n v="3021.65"/>
    <n v="3826.19"/>
    <n v="3021.65"/>
    <n v="804.54"/>
    <n v="0.21027183699711721"/>
    <s v="No"/>
    <m/>
  </r>
  <r>
    <n v="1906"/>
    <n v="1252"/>
    <n v="1067"/>
    <n v="1"/>
    <n v="4128.99"/>
    <n v="0.1"/>
    <n v="7"/>
    <n v="2213.3200000000002"/>
    <n v="3716.0909999999999"/>
    <n v="2213.3200000000002"/>
    <n v="1502.7709999999997"/>
    <n v="0.40439564047274401"/>
    <s v="No"/>
    <m/>
  </r>
  <r>
    <n v="1907"/>
    <n v="1252"/>
    <n v="1001"/>
    <n v="1"/>
    <n v="3826.19"/>
    <n v="0.1"/>
    <n v="1"/>
    <n v="3021.65"/>
    <n v="3443.5709999999999"/>
    <n v="3021.65"/>
    <n v="421.92099999999982"/>
    <n v="0.12252426333013021"/>
    <s v="No"/>
    <m/>
  </r>
  <r>
    <n v="1908"/>
    <n v="1253"/>
    <n v="1061"/>
    <n v="2"/>
    <n v="1128.8399999999999"/>
    <n v="0.2"/>
    <n v="6"/>
    <n v="705.26"/>
    <n v="1806.144"/>
    <n v="1410.52"/>
    <n v="395.62400000000002"/>
    <n v="0.21904344282626415"/>
    <s v="No"/>
    <m/>
  </r>
  <r>
    <n v="1909"/>
    <n v="1254"/>
    <n v="1067"/>
    <n v="1"/>
    <n v="4128.99"/>
    <n v="0.25"/>
    <n v="7"/>
    <n v="2213.3200000000002"/>
    <n v="3096.7424999999998"/>
    <n v="2213.3200000000002"/>
    <n v="883.42249999999967"/>
    <n v="0.28527476856729278"/>
    <s v="No"/>
    <m/>
  </r>
  <r>
    <n v="1910"/>
    <n v="1255"/>
    <n v="1067"/>
    <n v="1"/>
    <n v="4128.99"/>
    <n v="0.25"/>
    <n v="7"/>
    <n v="2213.3200000000002"/>
    <n v="3096.7424999999998"/>
    <n v="2213.3200000000002"/>
    <n v="883.42249999999967"/>
    <n v="0.28527476856729278"/>
    <s v="No"/>
    <m/>
  </r>
  <r>
    <n v="1911"/>
    <n v="1256"/>
    <n v="1067"/>
    <n v="1"/>
    <n v="4128.99"/>
    <n v="0.05"/>
    <n v="7"/>
    <n v="2213.3200000000002"/>
    <n v="3922.5404999999996"/>
    <n v="2213.3200000000002"/>
    <n v="1709.2204999999994"/>
    <n v="0.43574323834259954"/>
    <s v="No"/>
    <m/>
  </r>
  <r>
    <n v="1912"/>
    <n v="1257"/>
    <n v="1039"/>
    <n v="1"/>
    <n v="1284.94"/>
    <n v="0.1"/>
    <n v="4"/>
    <n v="829.93"/>
    <n v="1156.4460000000001"/>
    <n v="829.93"/>
    <n v="326.51600000000019"/>
    <n v="0.28234435503257405"/>
    <s v="No"/>
    <m/>
  </r>
  <r>
    <n v="1913"/>
    <n v="1258"/>
    <n v="1019"/>
    <n v="1"/>
    <n v="1255.73"/>
    <n v="0.15"/>
    <n v="2"/>
    <n v="760.11"/>
    <n v="1067.3705"/>
    <n v="760.11"/>
    <n v="307.26049999999998"/>
    <n v="0.28786677165988755"/>
    <s v="No"/>
    <m/>
  </r>
  <r>
    <n v="1914"/>
    <n v="1259"/>
    <n v="1061"/>
    <n v="3"/>
    <n v="1128.8399999999999"/>
    <n v="0.1"/>
    <n v="6"/>
    <n v="705.26"/>
    <n v="3047.8679999999995"/>
    <n v="2115.7799999999997"/>
    <n v="932.08799999999974"/>
    <n v="0.30581639362334584"/>
    <s v="No"/>
    <m/>
  </r>
  <r>
    <n v="1915"/>
    <n v="1259"/>
    <n v="1001"/>
    <n v="2"/>
    <n v="3826.19"/>
    <n v="0.15"/>
    <n v="1"/>
    <n v="3021.65"/>
    <n v="6504.5230000000001"/>
    <n v="6043.3"/>
    <n v="461.22299999999996"/>
    <n v="7.0908043526020273E-2"/>
    <s v="No"/>
    <m/>
  </r>
  <r>
    <n v="1916"/>
    <n v="1260"/>
    <n v="1082"/>
    <n v="1"/>
    <n v="337.61"/>
    <n v="0.1"/>
    <n v="8"/>
    <n v="183.63"/>
    <n v="303.84900000000005"/>
    <n v="183.63"/>
    <n v="120.21900000000005"/>
    <n v="0.39565376223058174"/>
    <s v="No"/>
    <m/>
  </r>
  <r>
    <n v="1917"/>
    <n v="1261"/>
    <n v="1043"/>
    <n v="3"/>
    <n v="567.48"/>
    <n v="0.25"/>
    <n v="4"/>
    <n v="407.51"/>
    <n v="1276.83"/>
    <n v="1222.53"/>
    <n v="54.299999999999955"/>
    <n v="4.2527196259486352E-2"/>
    <s v="No"/>
    <m/>
  </r>
  <r>
    <n v="1918"/>
    <n v="1261"/>
    <n v="1067"/>
    <n v="2"/>
    <n v="4128.99"/>
    <n v="0"/>
    <n v="7"/>
    <n v="2213.3200000000002"/>
    <n v="8257.98"/>
    <n v="4426.6400000000003"/>
    <n v="3831.3399999999992"/>
    <n v="0.4639560764254696"/>
    <s v="No"/>
    <m/>
  </r>
  <r>
    <n v="1919"/>
    <n v="1262"/>
    <n v="1067"/>
    <n v="1"/>
    <n v="4128.99"/>
    <n v="0.1"/>
    <n v="7"/>
    <n v="2213.3200000000002"/>
    <n v="3716.0909999999999"/>
    <n v="2213.3200000000002"/>
    <n v="1502.7709999999997"/>
    <n v="0.40439564047274401"/>
    <s v="Yes"/>
    <m/>
  </r>
  <r>
    <n v="1920"/>
    <n v="1262"/>
    <n v="1056"/>
    <n v="1"/>
    <n v="1134.4000000000001"/>
    <n v="0.1"/>
    <n v="6"/>
    <n v="798.2"/>
    <n v="1020.9600000000002"/>
    <n v="798.2"/>
    <n v="222.7600000000001"/>
    <n v="0.21818680457608533"/>
    <s v="No"/>
    <m/>
  </r>
  <r>
    <n v="1921"/>
    <n v="1263"/>
    <n v="1085"/>
    <n v="1"/>
    <n v="234.72"/>
    <n v="0.1"/>
    <n v="8"/>
    <n v="175.69"/>
    <n v="211.24799999999999"/>
    <n v="175.69"/>
    <n v="35.557999999999993"/>
    <n v="0.16832348708626824"/>
    <s v="No"/>
    <m/>
  </r>
  <r>
    <n v="1922"/>
    <n v="1264"/>
    <n v="1052"/>
    <n v="1"/>
    <n v="2801.53"/>
    <n v="0.2"/>
    <n v="5"/>
    <n v="1752.02"/>
    <n v="2241.2240000000002"/>
    <n v="1752.02"/>
    <n v="489.20400000000018"/>
    <n v="0.2182753709580123"/>
    <s v="Yes"/>
    <m/>
  </r>
  <r>
    <n v="1923"/>
    <n v="1264"/>
    <n v="1001"/>
    <n v="1"/>
    <n v="3826.19"/>
    <n v="0.15"/>
    <n v="1"/>
    <n v="3021.65"/>
    <n v="3252.2615000000001"/>
    <n v="3021.65"/>
    <n v="230.61149999999998"/>
    <n v="7.0908043526020273E-2"/>
    <s v="No"/>
    <m/>
  </r>
  <r>
    <n v="1924"/>
    <n v="1264"/>
    <n v="1049"/>
    <n v="1"/>
    <n v="3970.29"/>
    <n v="0.1"/>
    <n v="5"/>
    <n v="2490.89"/>
    <n v="3573.261"/>
    <n v="2490.89"/>
    <n v="1082.3710000000001"/>
    <n v="0.30290846372543179"/>
    <s v="No"/>
    <m/>
  </r>
  <r>
    <n v="1925"/>
    <n v="1265"/>
    <n v="1080"/>
    <n v="1"/>
    <n v="256.7"/>
    <n v="0.25"/>
    <n v="8"/>
    <n v="184.26"/>
    <n v="192.52499999999998"/>
    <n v="184.26"/>
    <n v="8.2649999999999864"/>
    <n v="4.2929489676665301E-2"/>
    <s v="No"/>
    <m/>
  </r>
  <r>
    <n v="1926"/>
    <n v="1266"/>
    <n v="1060"/>
    <n v="1"/>
    <n v="781.76"/>
    <n v="0.1"/>
    <n v="6"/>
    <n v="579.36"/>
    <n v="703.58400000000006"/>
    <n v="579.36"/>
    <n v="124.22400000000005"/>
    <n v="0.17655887569927689"/>
    <s v="Yes"/>
    <m/>
  </r>
  <r>
    <n v="1927"/>
    <n v="1266"/>
    <n v="1080"/>
    <n v="1"/>
    <n v="256.7"/>
    <n v="0.25"/>
    <n v="8"/>
    <n v="184.26"/>
    <n v="192.52499999999998"/>
    <n v="184.26"/>
    <n v="8.2649999999999864"/>
    <n v="4.2929489676665301E-2"/>
    <s v="No"/>
    <m/>
  </r>
  <r>
    <n v="1928"/>
    <n v="1267"/>
    <n v="1072"/>
    <n v="3"/>
    <n v="1404.39"/>
    <n v="0.1"/>
    <n v="7"/>
    <n v="772.88"/>
    <n v="3791.8530000000001"/>
    <n v="2318.64"/>
    <n v="1473.2130000000002"/>
    <n v="0.38852059929538413"/>
    <s v="No"/>
    <m/>
  </r>
  <r>
    <n v="1929"/>
    <n v="1268"/>
    <n v="1024"/>
    <n v="1"/>
    <n v="232.94"/>
    <n v="0.05"/>
    <n v="2"/>
    <n v="162.82"/>
    <n v="221.29299999999998"/>
    <n v="162.82"/>
    <n v="58.472999999999985"/>
    <n v="0.26423339192834833"/>
    <s v="No"/>
    <m/>
  </r>
  <r>
    <n v="1930"/>
    <n v="1269"/>
    <n v="1053"/>
    <n v="1"/>
    <n v="1295.03"/>
    <n v="0.2"/>
    <n v="5"/>
    <n v="777.04"/>
    <n v="1036.0240000000001"/>
    <n v="777.04"/>
    <n v="258.98400000000015"/>
    <n v="0.24997876497069577"/>
    <s v="No"/>
    <m/>
  </r>
  <r>
    <n v="1931"/>
    <n v="1269"/>
    <n v="1080"/>
    <n v="2"/>
    <n v="256.7"/>
    <n v="0"/>
    <n v="8"/>
    <n v="184.26"/>
    <n v="513.4"/>
    <n v="368.52"/>
    <n v="144.88"/>
    <n v="0.28219711725749902"/>
    <s v="No"/>
    <m/>
  </r>
  <r>
    <n v="1932"/>
    <n v="1270"/>
    <n v="1065"/>
    <n v="1"/>
    <n v="1433.45"/>
    <n v="0.1"/>
    <n v="6"/>
    <n v="800.55"/>
    <n v="1290.105"/>
    <n v="800.55"/>
    <n v="489.55500000000006"/>
    <n v="0.37946911297917618"/>
    <s v="No"/>
    <m/>
  </r>
  <r>
    <n v="1933"/>
    <n v="1271"/>
    <n v="1001"/>
    <n v="1"/>
    <n v="3826.19"/>
    <n v="0.05"/>
    <n v="1"/>
    <n v="3021.65"/>
    <n v="3634.8804999999998"/>
    <n v="3021.65"/>
    <n v="613.23049999999967"/>
    <n v="0.16870719683907071"/>
    <s v="No"/>
    <m/>
  </r>
  <r>
    <n v="1934"/>
    <n v="1272"/>
    <n v="1073"/>
    <n v="1"/>
    <n v="1588.01"/>
    <n v="0.1"/>
    <n v="7"/>
    <n v="1144.3699999999999"/>
    <n v="1429.2090000000001"/>
    <n v="1144.3699999999999"/>
    <n v="284.83900000000017"/>
    <n v="0.1992983531449915"/>
    <s v="No"/>
    <m/>
  </r>
  <r>
    <n v="1935"/>
    <n v="1273"/>
    <n v="1016"/>
    <n v="1"/>
    <n v="1279.19"/>
    <n v="0.1"/>
    <n v="2"/>
    <n v="741.85"/>
    <n v="1151.2710000000002"/>
    <n v="741.85"/>
    <n v="409.42100000000016"/>
    <n v="0.35562521769418332"/>
    <s v="No"/>
    <m/>
  </r>
  <r>
    <n v="1936"/>
    <n v="1274"/>
    <n v="1009"/>
    <n v="1"/>
    <n v="2129.15"/>
    <n v="0"/>
    <n v="1"/>
    <n v="1303.81"/>
    <n v="2129.15"/>
    <n v="1303.81"/>
    <n v="825.34000000000015"/>
    <n v="0.38763825939929086"/>
    <s v="No"/>
    <m/>
  </r>
  <r>
    <n v="1937"/>
    <n v="1275"/>
    <n v="1028"/>
    <n v="1"/>
    <n v="2753.45"/>
    <n v="0.3"/>
    <n v="3"/>
    <n v="1672.88"/>
    <n v="1927.4149999999997"/>
    <n v="1672.88"/>
    <n v="254.53499999999963"/>
    <n v="0.13206029837891667"/>
    <s v="No"/>
    <m/>
  </r>
  <r>
    <n v="1938"/>
    <n v="1276"/>
    <n v="1080"/>
    <n v="1"/>
    <n v="256.7"/>
    <n v="0"/>
    <n v="8"/>
    <n v="184.26"/>
    <n v="256.7"/>
    <n v="184.26"/>
    <n v="72.44"/>
    <n v="0.28219711725749902"/>
    <s v="No"/>
    <m/>
  </r>
  <r>
    <n v="1939"/>
    <n v="1276"/>
    <n v="1056"/>
    <n v="1"/>
    <n v="1134.4000000000001"/>
    <n v="0"/>
    <n v="6"/>
    <n v="798.2"/>
    <n v="1134.4000000000001"/>
    <n v="798.2"/>
    <n v="336.20000000000005"/>
    <n v="0.29636812411847674"/>
    <s v="No"/>
    <m/>
  </r>
  <r>
    <n v="1940"/>
    <n v="1277"/>
    <n v="1001"/>
    <n v="1"/>
    <n v="3826.19"/>
    <n v="0.15"/>
    <n v="1"/>
    <n v="3021.65"/>
    <n v="3252.2615000000001"/>
    <n v="3021.65"/>
    <n v="230.61149999999998"/>
    <n v="7.0908043526020273E-2"/>
    <s v="No"/>
    <m/>
  </r>
  <r>
    <n v="1941"/>
    <n v="1278"/>
    <n v="1051"/>
    <n v="1"/>
    <n v="304.13"/>
    <n v="0.25"/>
    <n v="5"/>
    <n v="176.98"/>
    <n v="228.0975"/>
    <n v="176.98"/>
    <n v="51.117500000000007"/>
    <n v="0.22410372757263894"/>
    <s v="No"/>
    <m/>
  </r>
  <r>
    <n v="1942"/>
    <n v="1278"/>
    <n v="1046"/>
    <n v="1"/>
    <n v="675.87"/>
    <n v="0.15"/>
    <n v="5"/>
    <n v="407.68"/>
    <n v="574.48950000000002"/>
    <n v="407.68"/>
    <n v="166.80950000000001"/>
    <n v="0.29036126856974759"/>
    <s v="No"/>
    <m/>
  </r>
  <r>
    <n v="1943"/>
    <n v="1279"/>
    <n v="1070"/>
    <n v="1"/>
    <n v="2599.85"/>
    <n v="0.25"/>
    <n v="7"/>
    <n v="1949.71"/>
    <n v="1949.8874999999998"/>
    <n v="1949.71"/>
    <n v="0.17749999999978172"/>
    <n v="9.1030892807806473E-5"/>
    <s v="Yes"/>
    <m/>
  </r>
  <r>
    <n v="1944"/>
    <n v="1279"/>
    <n v="1045"/>
    <n v="2"/>
    <n v="197.92"/>
    <n v="0.3"/>
    <n v="4"/>
    <n v="154.55000000000001"/>
    <n v="277.08799999999997"/>
    <n v="309.10000000000002"/>
    <n v="-32.012000000000057"/>
    <n v="-0.11553008430534725"/>
    <s v="No"/>
    <m/>
  </r>
  <r>
    <n v="1945"/>
    <n v="1280"/>
    <n v="1001"/>
    <n v="1"/>
    <n v="3826.19"/>
    <n v="0"/>
    <n v="1"/>
    <n v="3021.65"/>
    <n v="3826.19"/>
    <n v="3021.65"/>
    <n v="804.54"/>
    <n v="0.21027183699711721"/>
    <s v="Yes"/>
    <m/>
  </r>
  <r>
    <n v="1946"/>
    <n v="1280"/>
    <n v="1080"/>
    <n v="2"/>
    <n v="256.7"/>
    <n v="0.15"/>
    <n v="8"/>
    <n v="184.26"/>
    <n v="436.39"/>
    <n v="368.52"/>
    <n v="67.87"/>
    <n v="0.15552602030294005"/>
    <s v="No"/>
    <m/>
  </r>
  <r>
    <n v="1947"/>
    <n v="1281"/>
    <n v="1001"/>
    <n v="1"/>
    <n v="3826.19"/>
    <n v="0.1"/>
    <n v="1"/>
    <n v="3021.65"/>
    <n v="3443.5709999999999"/>
    <n v="3021.65"/>
    <n v="421.92099999999982"/>
    <n v="0.12252426333013021"/>
    <s v="No"/>
    <m/>
  </r>
  <r>
    <n v="1948"/>
    <n v="1281"/>
    <n v="1072"/>
    <n v="1"/>
    <n v="1404.39"/>
    <n v="0"/>
    <n v="7"/>
    <n v="772.88"/>
    <n v="1404.39"/>
    <n v="772.88"/>
    <n v="631.5100000000001"/>
    <n v="0.44966853936584572"/>
    <s v="No"/>
    <m/>
  </r>
  <r>
    <n v="1949"/>
    <n v="1281"/>
    <n v="1056"/>
    <n v="1"/>
    <n v="1134.4000000000001"/>
    <n v="0"/>
    <n v="6"/>
    <n v="798.2"/>
    <n v="1134.4000000000001"/>
    <n v="798.2"/>
    <n v="336.20000000000005"/>
    <n v="0.29636812411847674"/>
    <s v="No"/>
    <m/>
  </r>
  <r>
    <n v="1950"/>
    <n v="1282"/>
    <n v="1053"/>
    <n v="1"/>
    <n v="1295.03"/>
    <n v="0"/>
    <n v="5"/>
    <n v="777.04"/>
    <n v="1295.03"/>
    <n v="777.04"/>
    <n v="517.99"/>
    <n v="0.39998301197655656"/>
    <s v="No"/>
    <m/>
  </r>
  <r>
    <n v="1951"/>
    <n v="1282"/>
    <n v="1067"/>
    <n v="1"/>
    <n v="4128.99"/>
    <n v="0.05"/>
    <n v="7"/>
    <n v="2213.3200000000002"/>
    <n v="3922.5404999999996"/>
    <n v="2213.3200000000002"/>
    <n v="1709.2204999999994"/>
    <n v="0.43574323834259954"/>
    <s v="No"/>
    <m/>
  </r>
  <r>
    <n v="1952"/>
    <n v="1283"/>
    <n v="1070"/>
    <n v="1"/>
    <n v="2599.85"/>
    <n v="0.2"/>
    <n v="7"/>
    <n v="1949.71"/>
    <n v="2079.88"/>
    <n v="1949.71"/>
    <n v="130.17000000000007"/>
    <n v="6.2585341462007449E-2"/>
    <s v="No"/>
    <m/>
  </r>
  <r>
    <n v="1953"/>
    <n v="1283"/>
    <n v="1080"/>
    <n v="1"/>
    <n v="256.7"/>
    <n v="0.3"/>
    <n v="8"/>
    <n v="184.26"/>
    <n v="179.68999999999997"/>
    <n v="184.26"/>
    <n v="-4.5700000000000216"/>
    <n v="-2.5432689632144373E-2"/>
    <s v="No"/>
    <m/>
  </r>
  <r>
    <n v="1954"/>
    <n v="1283"/>
    <n v="1061"/>
    <n v="1"/>
    <n v="1128.8399999999999"/>
    <n v="0"/>
    <n v="6"/>
    <n v="705.26"/>
    <n v="1128.8399999999999"/>
    <n v="705.26"/>
    <n v="423.57999999999993"/>
    <n v="0.37523475426101127"/>
    <s v="No"/>
    <m/>
  </r>
  <r>
    <n v="1955"/>
    <n v="1284"/>
    <n v="1006"/>
    <n v="1"/>
    <n v="2046.37"/>
    <n v="0.25"/>
    <n v="1"/>
    <n v="1296.42"/>
    <n v="1534.7774999999999"/>
    <n v="1296.42"/>
    <n v="238.35749999999985"/>
    <n v="0.15530427048871895"/>
    <s v="No"/>
    <m/>
  </r>
  <r>
    <n v="1956"/>
    <n v="1285"/>
    <n v="1061"/>
    <n v="1"/>
    <n v="1128.8399999999999"/>
    <n v="0.25"/>
    <n v="6"/>
    <n v="705.26"/>
    <n v="846.62999999999988"/>
    <n v="705.26"/>
    <n v="141.36999999999989"/>
    <n v="0.16697967234801497"/>
    <s v="No"/>
    <m/>
  </r>
  <r>
    <n v="1957"/>
    <n v="1286"/>
    <n v="1006"/>
    <n v="1"/>
    <n v="2046.37"/>
    <n v="0.3"/>
    <n v="1"/>
    <n v="1296.42"/>
    <n v="1432.4589999999998"/>
    <n v="1296.42"/>
    <n v="136.03899999999976"/>
    <n v="9.4968861237913108E-2"/>
    <s v="No"/>
    <m/>
  </r>
  <r>
    <n v="1958"/>
    <n v="1287"/>
    <n v="1028"/>
    <n v="1"/>
    <n v="2753.45"/>
    <n v="0.15"/>
    <n v="3"/>
    <n v="1672.88"/>
    <n v="2340.4324999999999"/>
    <n v="1672.88"/>
    <n v="667.55249999999978"/>
    <n v="0.28522612807675496"/>
    <s v="No"/>
    <m/>
  </r>
  <r>
    <n v="1959"/>
    <n v="1287"/>
    <n v="1008"/>
    <n v="1"/>
    <n v="4916.16"/>
    <n v="0.3"/>
    <n v="1"/>
    <n v="3064.53"/>
    <n v="3441.3119999999999"/>
    <n v="3064.53"/>
    <n v="376.7819999999997"/>
    <n v="0.10948789298965038"/>
    <s v="No"/>
    <m/>
  </r>
  <r>
    <n v="1960"/>
    <n v="1288"/>
    <n v="1005"/>
    <n v="1"/>
    <n v="2703.6"/>
    <n v="0"/>
    <n v="1"/>
    <n v="2129.88"/>
    <n v="2703.6"/>
    <n v="2129.88"/>
    <n v="573.7199999999998"/>
    <n v="0.2122059476253883"/>
    <s v="No"/>
    <m/>
  </r>
  <r>
    <n v="1961"/>
    <n v="1289"/>
    <n v="1001"/>
    <n v="1"/>
    <n v="3826.19"/>
    <n v="0.3"/>
    <n v="1"/>
    <n v="3021.65"/>
    <n v="2678.3330000000001"/>
    <n v="3021.65"/>
    <n v="-343.31700000000001"/>
    <n v="-0.12818309000411823"/>
    <s v="No"/>
    <m/>
  </r>
  <r>
    <n v="1962"/>
    <n v="1289"/>
    <n v="1067"/>
    <n v="1"/>
    <n v="4128.99"/>
    <n v="0"/>
    <n v="7"/>
    <n v="2213.3200000000002"/>
    <n v="4128.99"/>
    <n v="2213.3200000000002"/>
    <n v="1915.6699999999996"/>
    <n v="0.4639560764254696"/>
    <s v="No"/>
    <m/>
  </r>
  <r>
    <n v="1963"/>
    <n v="1290"/>
    <n v="1042"/>
    <n v="1"/>
    <n v="1025.6300000000001"/>
    <n v="0.05"/>
    <n v="4"/>
    <n v="559.36"/>
    <n v="974.34850000000006"/>
    <n v="559.36"/>
    <n v="414.98850000000004"/>
    <n v="0.42591382857365717"/>
    <s v="No"/>
    <m/>
  </r>
  <r>
    <n v="1964"/>
    <n v="1290"/>
    <n v="1019"/>
    <n v="1"/>
    <n v="1255.73"/>
    <n v="0"/>
    <n v="2"/>
    <n v="760.11"/>
    <n v="1255.73"/>
    <n v="760.11"/>
    <n v="495.62"/>
    <n v="0.39468675591090441"/>
    <s v="No"/>
    <m/>
  </r>
  <r>
    <n v="1965"/>
    <n v="1291"/>
    <n v="1038"/>
    <n v="1"/>
    <n v="930.61"/>
    <n v="0.2"/>
    <n v="4"/>
    <n v="617.46"/>
    <n v="744.48800000000006"/>
    <n v="617.46"/>
    <n v="127.02800000000002"/>
    <n v="0.17062464405067646"/>
    <s v="No"/>
    <m/>
  </r>
  <r>
    <n v="1966"/>
    <n v="1291"/>
    <n v="1041"/>
    <n v="3"/>
    <n v="767.68"/>
    <n v="0"/>
    <n v="4"/>
    <n v="540.32000000000005"/>
    <n v="2303.04"/>
    <n v="1620.96"/>
    <n v="682.07999999999993"/>
    <n v="0.29616506877865773"/>
    <s v="No"/>
    <m/>
  </r>
  <r>
    <n v="1967"/>
    <n v="1291"/>
    <n v="1029"/>
    <n v="1"/>
    <n v="951.92"/>
    <n v="0"/>
    <n v="3"/>
    <n v="552.17999999999995"/>
    <n v="951.92"/>
    <n v="552.17999999999995"/>
    <n v="399.74"/>
    <n v="0.41993024623917979"/>
    <s v="No"/>
    <m/>
  </r>
  <r>
    <n v="1968"/>
    <n v="1291"/>
    <n v="1085"/>
    <n v="1"/>
    <n v="234.72"/>
    <n v="0"/>
    <n v="8"/>
    <n v="175.69"/>
    <n v="234.72"/>
    <n v="175.69"/>
    <n v="59.03"/>
    <n v="0.25149113837764148"/>
    <s v="No"/>
    <m/>
  </r>
  <r>
    <n v="1969"/>
    <n v="1292"/>
    <n v="1023"/>
    <n v="1"/>
    <n v="203.79"/>
    <n v="0"/>
    <n v="2"/>
    <n v="145.43"/>
    <n v="203.79"/>
    <n v="145.43"/>
    <n v="58.359999999999985"/>
    <n v="0.28637322734187148"/>
    <s v="No"/>
    <m/>
  </r>
  <r>
    <n v="1970"/>
    <n v="1293"/>
    <n v="1080"/>
    <n v="1"/>
    <n v="256.7"/>
    <n v="0.15"/>
    <n v="8"/>
    <n v="184.26"/>
    <n v="218.19499999999999"/>
    <n v="184.26"/>
    <n v="33.935000000000002"/>
    <n v="0.15552602030294005"/>
    <s v="No"/>
    <m/>
  </r>
  <r>
    <n v="1971"/>
    <n v="1294"/>
    <n v="1049"/>
    <n v="1"/>
    <n v="3970.29"/>
    <n v="0"/>
    <n v="5"/>
    <n v="2490.89"/>
    <n v="3970.29"/>
    <n v="2490.89"/>
    <n v="1479.4"/>
    <n v="0.37261761735288862"/>
    <s v="No"/>
    <m/>
  </r>
  <r>
    <n v="1972"/>
    <n v="1295"/>
    <n v="1029"/>
    <n v="1"/>
    <n v="951.92"/>
    <n v="0"/>
    <n v="3"/>
    <n v="552.17999999999995"/>
    <n v="951.92"/>
    <n v="552.17999999999995"/>
    <n v="399.74"/>
    <n v="0.41993024623917979"/>
    <s v="No"/>
    <m/>
  </r>
  <r>
    <n v="1973"/>
    <n v="1296"/>
    <n v="1056"/>
    <n v="2"/>
    <n v="1134.4000000000001"/>
    <n v="0.1"/>
    <n v="6"/>
    <n v="798.2"/>
    <n v="2041.9200000000003"/>
    <n v="1596.4"/>
    <n v="445.52000000000021"/>
    <n v="0.21818680457608533"/>
    <s v="No"/>
    <m/>
  </r>
  <r>
    <n v="1974"/>
    <n v="1297"/>
    <n v="1072"/>
    <n v="1"/>
    <n v="1404.39"/>
    <n v="0"/>
    <n v="7"/>
    <n v="772.88"/>
    <n v="1404.39"/>
    <n v="772.88"/>
    <n v="631.5100000000001"/>
    <n v="0.44966853936584572"/>
    <s v="No"/>
    <m/>
  </r>
  <r>
    <n v="1975"/>
    <n v="1297"/>
    <n v="1006"/>
    <n v="1"/>
    <n v="2046.37"/>
    <n v="0.1"/>
    <n v="1"/>
    <n v="1296.42"/>
    <n v="1841.7329999999999"/>
    <n v="1296.42"/>
    <n v="545.31299999999987"/>
    <n v="0.29608689207393246"/>
    <s v="Yes"/>
    <m/>
  </r>
  <r>
    <n v="1976"/>
    <n v="1298"/>
    <n v="1064"/>
    <n v="2"/>
    <n v="177.92"/>
    <n v="0.25"/>
    <n v="6"/>
    <n v="95.97"/>
    <n v="266.88"/>
    <n v="191.94"/>
    <n v="74.94"/>
    <n v="0.28080035971223022"/>
    <s v="No"/>
    <m/>
  </r>
  <r>
    <n v="1977"/>
    <n v="1299"/>
    <n v="1018"/>
    <n v="2"/>
    <n v="628.09"/>
    <n v="0.1"/>
    <n v="2"/>
    <n v="390.4"/>
    <n v="1130.5620000000001"/>
    <n v="780.8"/>
    <n v="349.76200000000017"/>
    <n v="0.30937003012660974"/>
    <s v="No"/>
    <m/>
  </r>
  <r>
    <n v="1978"/>
    <n v="1299"/>
    <n v="1001"/>
    <n v="1"/>
    <n v="3826.19"/>
    <n v="0.1"/>
    <n v="1"/>
    <n v="3021.65"/>
    <n v="3443.5709999999999"/>
    <n v="3021.65"/>
    <n v="421.92099999999982"/>
    <n v="0.12252426333013021"/>
    <s v="No"/>
    <m/>
  </r>
  <r>
    <n v="1979"/>
    <n v="1300"/>
    <n v="1072"/>
    <n v="1"/>
    <n v="1404.39"/>
    <n v="0"/>
    <n v="7"/>
    <n v="772.88"/>
    <n v="1404.39"/>
    <n v="772.88"/>
    <n v="631.5100000000001"/>
    <n v="0.44966853936584572"/>
    <s v="No"/>
    <m/>
  </r>
  <r>
    <n v="1980"/>
    <n v="1301"/>
    <n v="1080"/>
    <n v="1"/>
    <n v="256.7"/>
    <n v="0.15"/>
    <n v="8"/>
    <n v="184.26"/>
    <n v="218.19499999999999"/>
    <n v="184.26"/>
    <n v="33.935000000000002"/>
    <n v="0.15552602030294005"/>
    <s v="No"/>
    <m/>
  </r>
  <r>
    <n v="1981"/>
    <n v="1302"/>
    <n v="1001"/>
    <n v="1"/>
    <n v="3826.19"/>
    <n v="0"/>
    <n v="1"/>
    <n v="3021.65"/>
    <n v="3826.19"/>
    <n v="3021.65"/>
    <n v="804.54"/>
    <n v="0.21027183699711721"/>
    <s v="No"/>
    <m/>
  </r>
  <r>
    <n v="1982"/>
    <n v="1303"/>
    <n v="1001"/>
    <n v="1"/>
    <n v="3826.19"/>
    <n v="0.1"/>
    <n v="1"/>
    <n v="3021.65"/>
    <n v="3443.5709999999999"/>
    <n v="3021.65"/>
    <n v="421.92099999999982"/>
    <n v="0.12252426333013021"/>
    <s v="No"/>
    <m/>
  </r>
  <r>
    <n v="1983"/>
    <n v="1303"/>
    <n v="1061"/>
    <n v="1"/>
    <n v="1128.8399999999999"/>
    <n v="0"/>
    <n v="6"/>
    <n v="705.26"/>
    <n v="1128.8399999999999"/>
    <n v="705.26"/>
    <n v="423.57999999999993"/>
    <n v="0.37523475426101127"/>
    <s v="No"/>
    <m/>
  </r>
  <r>
    <n v="1984"/>
    <n v="1304"/>
    <n v="1038"/>
    <n v="1"/>
    <n v="930.61"/>
    <n v="0.15"/>
    <n v="4"/>
    <n v="617.46"/>
    <n v="791.01850000000002"/>
    <n v="617.46"/>
    <n v="173.55849999999998"/>
    <n v="0.21941142969475427"/>
    <s v="No"/>
    <m/>
  </r>
  <r>
    <n v="1985"/>
    <n v="1305"/>
    <n v="1067"/>
    <n v="1"/>
    <n v="4128.99"/>
    <n v="0.3"/>
    <n v="7"/>
    <n v="2213.3200000000002"/>
    <n v="2890.2929999999997"/>
    <n v="2213.3200000000002"/>
    <n v="676.9729999999995"/>
    <n v="0.23422296632209938"/>
    <s v="No"/>
    <m/>
  </r>
  <r>
    <n v="1986"/>
    <n v="1305"/>
    <n v="1041"/>
    <n v="1"/>
    <n v="767.68"/>
    <n v="0.3"/>
    <n v="4"/>
    <n v="540.32000000000005"/>
    <n v="537.37599999999998"/>
    <n v="540.32000000000005"/>
    <n v="-2.9440000000000737"/>
    <n v="-5.4784731733461744E-3"/>
    <s v="No"/>
    <m/>
  </r>
  <r>
    <n v="1987"/>
    <n v="1306"/>
    <n v="1010"/>
    <n v="1"/>
    <n v="4664.03"/>
    <n v="0"/>
    <n v="1"/>
    <n v="3718.66"/>
    <n v="4664.03"/>
    <n v="3718.66"/>
    <n v="945.36999999999989"/>
    <n v="0.20269380771564505"/>
    <s v="No"/>
    <m/>
  </r>
  <r>
    <n v="1988"/>
    <n v="1306"/>
    <n v="1038"/>
    <n v="1"/>
    <n v="930.61"/>
    <n v="0.2"/>
    <n v="4"/>
    <n v="617.46"/>
    <n v="744.48800000000006"/>
    <n v="617.46"/>
    <n v="127.02800000000002"/>
    <n v="0.17062464405067646"/>
    <s v="No"/>
    <m/>
  </r>
  <r>
    <n v="1989"/>
    <n v="1307"/>
    <n v="1080"/>
    <n v="1"/>
    <n v="256.7"/>
    <n v="0.3"/>
    <n v="8"/>
    <n v="184.26"/>
    <n v="179.68999999999997"/>
    <n v="184.26"/>
    <n v="-4.5700000000000216"/>
    <n v="-2.5432689632144373E-2"/>
    <s v="No"/>
    <m/>
  </r>
  <r>
    <n v="1990"/>
    <n v="1308"/>
    <n v="1085"/>
    <n v="1"/>
    <n v="234.72"/>
    <n v="0.25"/>
    <n v="8"/>
    <n v="175.69"/>
    <n v="176.04"/>
    <n v="175.69"/>
    <n v="0.34999999999999432"/>
    <n v="1.9881845035218948E-3"/>
    <s v="No"/>
    <m/>
  </r>
  <r>
    <n v="1991"/>
    <n v="1308"/>
    <n v="1038"/>
    <n v="2"/>
    <n v="930.61"/>
    <n v="0"/>
    <n v="4"/>
    <n v="617.46"/>
    <n v="1861.22"/>
    <n v="1234.92"/>
    <n v="626.29999999999995"/>
    <n v="0.33649971524054112"/>
    <s v="Yes"/>
    <m/>
  </r>
  <r>
    <n v="1992"/>
    <n v="1309"/>
    <n v="1065"/>
    <n v="1"/>
    <n v="1433.45"/>
    <n v="0"/>
    <n v="6"/>
    <n v="800.55"/>
    <n v="1433.45"/>
    <n v="800.55"/>
    <n v="632.90000000000009"/>
    <n v="0.44152220168125855"/>
    <s v="No"/>
    <m/>
  </r>
  <r>
    <n v="1993"/>
    <n v="1309"/>
    <n v="1048"/>
    <n v="1"/>
    <n v="448.35"/>
    <n v="0.15"/>
    <n v="5"/>
    <n v="299.29000000000002"/>
    <n v="381.09750000000003"/>
    <n v="299.29000000000002"/>
    <n v="81.807500000000005"/>
    <n v="0.2146629143460663"/>
    <s v="No"/>
    <m/>
  </r>
  <r>
    <n v="1994"/>
    <n v="1310"/>
    <n v="1029"/>
    <n v="1"/>
    <n v="951.92"/>
    <n v="0.3"/>
    <n v="3"/>
    <n v="552.17999999999995"/>
    <n v="666.34399999999994"/>
    <n v="552.17999999999995"/>
    <n v="114.16399999999999"/>
    <n v="0.17132892319882823"/>
    <s v="No"/>
    <m/>
  </r>
  <r>
    <n v="1995"/>
    <n v="1311"/>
    <n v="1019"/>
    <n v="1"/>
    <n v="1255.73"/>
    <n v="0.15"/>
    <n v="2"/>
    <n v="760.11"/>
    <n v="1067.3705"/>
    <n v="760.11"/>
    <n v="307.26049999999998"/>
    <n v="0.28786677165988755"/>
    <s v="No"/>
    <m/>
  </r>
  <r>
    <n v="1996"/>
    <n v="1311"/>
    <n v="1056"/>
    <n v="1"/>
    <n v="1134.4000000000001"/>
    <n v="0.2"/>
    <n v="6"/>
    <n v="798.2"/>
    <n v="907.5200000000001"/>
    <n v="798.2"/>
    <n v="109.32000000000005"/>
    <n v="0.12046015514809595"/>
    <s v="No"/>
    <m/>
  </r>
  <r>
    <n v="1997"/>
    <n v="1311"/>
    <n v="1037"/>
    <n v="2"/>
    <n v="1161.6300000000001"/>
    <n v="0"/>
    <n v="4"/>
    <n v="798.62"/>
    <n v="2323.2600000000002"/>
    <n v="1597.24"/>
    <n v="726.02000000000021"/>
    <n v="0.31250053803706868"/>
    <s v="No"/>
    <m/>
  </r>
  <r>
    <n v="1998"/>
    <n v="1312"/>
    <n v="1038"/>
    <n v="2"/>
    <n v="930.61"/>
    <n v="0"/>
    <n v="4"/>
    <n v="617.46"/>
    <n v="1861.22"/>
    <n v="1234.92"/>
    <n v="626.29999999999995"/>
    <n v="0.33649971524054112"/>
    <s v="No"/>
    <m/>
  </r>
  <r>
    <n v="1999"/>
    <n v="1312"/>
    <n v="1085"/>
    <n v="1"/>
    <n v="234.72"/>
    <n v="0.15"/>
    <n v="8"/>
    <n v="175.69"/>
    <n v="199.512"/>
    <n v="175.69"/>
    <n v="23.822000000000003"/>
    <n v="0.11940133926781347"/>
    <s v="No"/>
    <m/>
  </r>
  <r>
    <n v="2000"/>
    <n v="1313"/>
    <n v="1038"/>
    <n v="1"/>
    <n v="930.61"/>
    <n v="0.3"/>
    <n v="4"/>
    <n v="617.46"/>
    <n v="651.42700000000002"/>
    <n v="617.46"/>
    <n v="33.966999999999985"/>
    <n v="5.2142450343630187E-2"/>
    <s v="No"/>
    <m/>
  </r>
  <r>
    <n v="2001"/>
    <n v="1314"/>
    <n v="1069"/>
    <n v="1"/>
    <n v="545.38"/>
    <n v="0.3"/>
    <n v="7"/>
    <n v="312.64999999999998"/>
    <n v="381.76599999999996"/>
    <n v="312.64999999999998"/>
    <n v="69.115999999999985"/>
    <n v="0.18104283775925564"/>
    <s v="No"/>
    <m/>
  </r>
  <r>
    <n v="2002"/>
    <n v="1315"/>
    <n v="1001"/>
    <n v="1"/>
    <n v="3826.19"/>
    <n v="0"/>
    <n v="1"/>
    <n v="3021.65"/>
    <n v="3826.19"/>
    <n v="3021.65"/>
    <n v="804.54"/>
    <n v="0.21027183699711721"/>
    <s v="No"/>
    <m/>
  </r>
  <r>
    <n v="2003"/>
    <n v="1316"/>
    <n v="1060"/>
    <n v="1"/>
    <n v="781.76"/>
    <n v="0.2"/>
    <n v="6"/>
    <n v="579.36"/>
    <n v="625.40800000000002"/>
    <n v="579.36"/>
    <n v="46.048000000000002"/>
    <n v="7.3628735161686457E-2"/>
    <s v="No"/>
    <m/>
  </r>
  <r>
    <n v="2004"/>
    <n v="1317"/>
    <n v="1075"/>
    <n v="1"/>
    <n v="904.54"/>
    <n v="0.15"/>
    <n v="7"/>
    <n v="622.70000000000005"/>
    <n v="768.85899999999992"/>
    <n v="622.70000000000005"/>
    <n v="146.15899999999988"/>
    <n v="0.19009857464112392"/>
    <s v="No"/>
    <m/>
  </r>
  <r>
    <n v="2005"/>
    <n v="1317"/>
    <n v="1031"/>
    <n v="2"/>
    <n v="4123.9799999999996"/>
    <n v="0.25"/>
    <n v="3"/>
    <n v="2475.38"/>
    <n v="6185.9699999999993"/>
    <n v="4950.76"/>
    <n v="1235.2099999999991"/>
    <n v="0.19967927422861723"/>
    <s v="No"/>
    <m/>
  </r>
  <r>
    <n v="2006"/>
    <n v="1318"/>
    <n v="1061"/>
    <n v="1"/>
    <n v="1128.8399999999999"/>
    <n v="0"/>
    <n v="6"/>
    <n v="705.26"/>
    <n v="1128.8399999999999"/>
    <n v="705.26"/>
    <n v="423.57999999999993"/>
    <n v="0.37523475426101127"/>
    <s v="No"/>
    <m/>
  </r>
  <r>
    <n v="2007"/>
    <n v="1319"/>
    <n v="1044"/>
    <n v="1"/>
    <n v="1419.88"/>
    <n v="0"/>
    <n v="4"/>
    <n v="897.98"/>
    <n v="1419.88"/>
    <n v="897.98"/>
    <n v="521.90000000000009"/>
    <n v="0.36756627320618646"/>
    <s v="No"/>
    <m/>
  </r>
  <r>
    <n v="2008"/>
    <n v="1319"/>
    <n v="1001"/>
    <n v="1"/>
    <n v="3826.19"/>
    <n v="0.2"/>
    <n v="1"/>
    <n v="3021.65"/>
    <n v="3060.9520000000002"/>
    <n v="3021.65"/>
    <n v="39.302000000000135"/>
    <n v="1.2839796246396589E-2"/>
    <s v="No"/>
    <m/>
  </r>
  <r>
    <n v="2009"/>
    <n v="1320"/>
    <n v="1036"/>
    <n v="1"/>
    <n v="471.33"/>
    <n v="0.05"/>
    <n v="4"/>
    <n v="253.01"/>
    <n v="447.76349999999996"/>
    <n v="253.01"/>
    <n v="194.75349999999997"/>
    <n v="0.43494724335503004"/>
    <s v="Yes"/>
    <m/>
  </r>
  <r>
    <n v="2010"/>
    <n v="1321"/>
    <n v="1028"/>
    <n v="1"/>
    <n v="2753.45"/>
    <n v="0"/>
    <n v="3"/>
    <n v="1672.88"/>
    <n v="2753.45"/>
    <n v="1672.88"/>
    <n v="1080.5699999999997"/>
    <n v="0.39244220886524173"/>
    <s v="No"/>
    <m/>
  </r>
  <r>
    <n v="2011"/>
    <n v="1322"/>
    <n v="1067"/>
    <n v="1"/>
    <n v="4128.99"/>
    <n v="0"/>
    <n v="7"/>
    <n v="2213.3200000000002"/>
    <n v="4128.99"/>
    <n v="2213.3200000000002"/>
    <n v="1915.6699999999996"/>
    <n v="0.4639560764254696"/>
    <s v="No"/>
    <m/>
  </r>
  <r>
    <n v="2012"/>
    <n v="1322"/>
    <n v="1082"/>
    <n v="1"/>
    <n v="337.61"/>
    <n v="0.15"/>
    <n v="8"/>
    <n v="183.63"/>
    <n v="286.96850000000001"/>
    <n v="183.63"/>
    <n v="103.33850000000001"/>
    <n v="0.36010398353826295"/>
    <s v="No"/>
    <m/>
  </r>
  <r>
    <n v="2013"/>
    <n v="1323"/>
    <n v="1056"/>
    <n v="1"/>
    <n v="1134.4000000000001"/>
    <n v="0"/>
    <n v="6"/>
    <n v="798.2"/>
    <n v="1134.4000000000001"/>
    <n v="798.2"/>
    <n v="336.20000000000005"/>
    <n v="0.29636812411847674"/>
    <s v="No"/>
    <m/>
  </r>
  <r>
    <n v="2014"/>
    <n v="1324"/>
    <n v="1020"/>
    <n v="1"/>
    <n v="1278.44"/>
    <n v="0"/>
    <n v="2"/>
    <n v="786.6"/>
    <n v="1278.44"/>
    <n v="786.6"/>
    <n v="491.84000000000003"/>
    <n v="0.38471887613028377"/>
    <s v="No"/>
    <m/>
  </r>
  <r>
    <n v="2015"/>
    <n v="1325"/>
    <n v="1001"/>
    <n v="1"/>
    <n v="3826.19"/>
    <n v="0"/>
    <n v="1"/>
    <n v="3021.65"/>
    <n v="3826.19"/>
    <n v="3021.65"/>
    <n v="804.54"/>
    <n v="0.21027183699711721"/>
    <s v="No"/>
    <m/>
  </r>
  <r>
    <n v="2016"/>
    <n v="1326"/>
    <n v="1056"/>
    <n v="1"/>
    <n v="1134.4000000000001"/>
    <n v="0"/>
    <n v="6"/>
    <n v="798.2"/>
    <n v="1134.4000000000001"/>
    <n v="798.2"/>
    <n v="336.20000000000005"/>
    <n v="0.29636812411847674"/>
    <s v="No"/>
    <m/>
  </r>
  <r>
    <n v="2017"/>
    <n v="1326"/>
    <n v="1040"/>
    <n v="1"/>
    <n v="419.14"/>
    <n v="0.05"/>
    <n v="4"/>
    <n v="297.2"/>
    <n v="398.18299999999999"/>
    <n v="297.2"/>
    <n v="100.983"/>
    <n v="0.25360952125027941"/>
    <s v="No"/>
    <m/>
  </r>
  <r>
    <n v="2018"/>
    <n v="1327"/>
    <n v="1050"/>
    <n v="2"/>
    <n v="4400.7700000000004"/>
    <n v="0"/>
    <n v="5"/>
    <n v="2432.0300000000002"/>
    <n v="8801.5400000000009"/>
    <n v="4864.0600000000004"/>
    <n v="3937.4800000000005"/>
    <n v="0.44736262063229842"/>
    <s v="No"/>
    <m/>
  </r>
  <r>
    <n v="2019"/>
    <n v="1327"/>
    <n v="1068"/>
    <n v="3"/>
    <n v="550.08000000000004"/>
    <n v="0"/>
    <n v="7"/>
    <n v="351.29"/>
    <n v="1650.2400000000002"/>
    <n v="1053.8700000000001"/>
    <n v="596.37000000000012"/>
    <n v="0.36138379872018617"/>
    <s v="No"/>
    <m/>
  </r>
  <r>
    <n v="2020"/>
    <n v="1328"/>
    <n v="1061"/>
    <n v="1"/>
    <n v="1128.8399999999999"/>
    <n v="0.2"/>
    <n v="6"/>
    <n v="705.26"/>
    <n v="903.072"/>
    <n v="705.26"/>
    <n v="197.81200000000001"/>
    <n v="0.21904344282626415"/>
    <s v="No"/>
    <m/>
  </r>
  <r>
    <n v="2021"/>
    <n v="1329"/>
    <n v="1085"/>
    <n v="1"/>
    <n v="234.72"/>
    <n v="0"/>
    <n v="8"/>
    <n v="175.69"/>
    <n v="234.72"/>
    <n v="175.69"/>
    <n v="59.03"/>
    <n v="0.25149113837764148"/>
    <s v="No"/>
    <m/>
  </r>
  <r>
    <n v="2022"/>
    <n v="1329"/>
    <n v="1026"/>
    <n v="1"/>
    <n v="1413.81"/>
    <n v="0.1"/>
    <n v="3"/>
    <n v="1019.93"/>
    <n v="1272.4290000000001"/>
    <n v="1019.93"/>
    <n v="252.49900000000014"/>
    <n v="0.19843857692649267"/>
    <s v="No"/>
    <m/>
  </r>
  <r>
    <n v="2023"/>
    <n v="1330"/>
    <n v="1085"/>
    <n v="1"/>
    <n v="234.72"/>
    <n v="0.3"/>
    <n v="8"/>
    <n v="175.69"/>
    <n v="164.304"/>
    <n v="175.69"/>
    <n v="-11.385999999999996"/>
    <n v="-6.929837374622648E-2"/>
    <s v="No"/>
    <m/>
  </r>
  <r>
    <n v="2024"/>
    <n v="1330"/>
    <n v="1003"/>
    <n v="2"/>
    <n v="5778.51"/>
    <n v="0.05"/>
    <n v="1"/>
    <n v="3419.53"/>
    <n v="10979.169"/>
    <n v="6839.06"/>
    <n v="4140.1089999999995"/>
    <n v="0.37708764661514904"/>
    <s v="No"/>
    <m/>
  </r>
  <r>
    <n v="2025"/>
    <n v="1331"/>
    <n v="1056"/>
    <n v="2"/>
    <n v="1134.4000000000001"/>
    <n v="0.2"/>
    <n v="6"/>
    <n v="798.2"/>
    <n v="1815.0400000000002"/>
    <n v="1596.4"/>
    <n v="218.6400000000001"/>
    <n v="0.12046015514809595"/>
    <s v="No"/>
    <m/>
  </r>
  <r>
    <n v="2026"/>
    <n v="1331"/>
    <n v="1017"/>
    <n v="2"/>
    <n v="978.37"/>
    <n v="0"/>
    <n v="2"/>
    <n v="519.71"/>
    <n v="1956.74"/>
    <n v="1039.42"/>
    <n v="917.31999999999994"/>
    <n v="0.46880014718358082"/>
    <s v="No"/>
    <m/>
  </r>
  <r>
    <n v="2027"/>
    <n v="1332"/>
    <n v="1080"/>
    <n v="1"/>
    <n v="256.7"/>
    <n v="0"/>
    <n v="8"/>
    <n v="184.26"/>
    <n v="256.7"/>
    <n v="184.26"/>
    <n v="72.44"/>
    <n v="0.28219711725749902"/>
    <s v="No"/>
    <m/>
  </r>
  <r>
    <n v="2028"/>
    <n v="1333"/>
    <n v="1071"/>
    <n v="1"/>
    <n v="2036.4"/>
    <n v="0.1"/>
    <n v="7"/>
    <n v="1266.9100000000001"/>
    <n v="1832.7600000000002"/>
    <n v="1266.9100000000001"/>
    <n v="565.85000000000014"/>
    <n v="0.3087420065911522"/>
    <s v="No"/>
    <m/>
  </r>
  <r>
    <n v="2029"/>
    <n v="1334"/>
    <n v="1001"/>
    <n v="1"/>
    <n v="3826.19"/>
    <n v="0"/>
    <n v="1"/>
    <n v="3021.65"/>
    <n v="3826.19"/>
    <n v="3021.65"/>
    <n v="804.54"/>
    <n v="0.21027183699711721"/>
    <s v="No"/>
    <m/>
  </r>
  <r>
    <n v="2030"/>
    <n v="1334"/>
    <n v="1011"/>
    <n v="1"/>
    <n v="6310.6"/>
    <n v="0"/>
    <n v="1"/>
    <n v="3703.86"/>
    <n v="6310.6"/>
    <n v="3703.86"/>
    <n v="2606.7400000000002"/>
    <n v="0.41307324184705102"/>
    <s v="No"/>
    <m/>
  </r>
  <r>
    <n v="2031"/>
    <n v="1335"/>
    <n v="1061"/>
    <n v="1"/>
    <n v="1128.8399999999999"/>
    <n v="0.1"/>
    <n v="6"/>
    <n v="705.26"/>
    <n v="1015.9559999999999"/>
    <n v="705.26"/>
    <n v="310.69599999999991"/>
    <n v="0.30581639362334584"/>
    <s v="No"/>
    <m/>
  </r>
  <r>
    <n v="2032"/>
    <n v="1335"/>
    <n v="1052"/>
    <n v="1"/>
    <n v="2801.53"/>
    <n v="0.25"/>
    <n v="5"/>
    <n v="1752.02"/>
    <n v="2101.1475"/>
    <n v="1752.02"/>
    <n v="349.12750000000005"/>
    <n v="0.1661603956885464"/>
    <s v="No"/>
    <m/>
  </r>
  <r>
    <n v="2033"/>
    <n v="1336"/>
    <n v="1038"/>
    <n v="2"/>
    <n v="930.61"/>
    <n v="0.2"/>
    <n v="4"/>
    <n v="617.46"/>
    <n v="1488.9760000000001"/>
    <n v="1234.92"/>
    <n v="254.05600000000004"/>
    <n v="0.17062464405067646"/>
    <s v="No"/>
    <m/>
  </r>
  <r>
    <n v="2034"/>
    <n v="1337"/>
    <n v="1034"/>
    <n v="2"/>
    <n v="874.69"/>
    <n v="0.2"/>
    <n v="3"/>
    <n v="688.26"/>
    <n v="1399.5040000000001"/>
    <n v="1376.52"/>
    <n v="22.984000000000151"/>
    <n v="1.6422961277709924E-2"/>
    <s v="No"/>
    <m/>
  </r>
  <r>
    <n v="2035"/>
    <n v="1338"/>
    <n v="1001"/>
    <n v="1"/>
    <n v="3826.19"/>
    <n v="0.1"/>
    <n v="1"/>
    <n v="3021.65"/>
    <n v="3443.5709999999999"/>
    <n v="3021.65"/>
    <n v="421.92099999999982"/>
    <n v="0.12252426333013021"/>
    <s v="Yes"/>
    <m/>
  </r>
  <r>
    <n v="2036"/>
    <n v="1338"/>
    <n v="1072"/>
    <n v="2"/>
    <n v="1404.39"/>
    <n v="0"/>
    <n v="7"/>
    <n v="772.88"/>
    <n v="2808.78"/>
    <n v="1545.76"/>
    <n v="1263.0200000000002"/>
    <n v="0.44966853936584572"/>
    <s v="No"/>
    <m/>
  </r>
  <r>
    <n v="2037"/>
    <n v="1339"/>
    <n v="1036"/>
    <n v="1"/>
    <n v="471.33"/>
    <n v="0"/>
    <n v="4"/>
    <n v="253.01"/>
    <n v="471.33"/>
    <n v="253.01"/>
    <n v="218.32"/>
    <n v="0.46319988118727856"/>
    <s v="No"/>
    <m/>
  </r>
  <r>
    <n v="2038"/>
    <n v="1340"/>
    <n v="1018"/>
    <n v="1"/>
    <n v="628.09"/>
    <n v="0"/>
    <n v="2"/>
    <n v="390.4"/>
    <n v="628.09"/>
    <n v="390.4"/>
    <n v="237.69000000000005"/>
    <n v="0.37843302711394872"/>
    <s v="Yes"/>
    <m/>
  </r>
  <r>
    <n v="2039"/>
    <n v="1341"/>
    <n v="1051"/>
    <n v="3"/>
    <n v="304.13"/>
    <n v="0"/>
    <n v="5"/>
    <n v="176.98"/>
    <n v="912.39"/>
    <n v="530.93999999999994"/>
    <n v="381.45000000000005"/>
    <n v="0.41807779567947922"/>
    <s v="No"/>
    <m/>
  </r>
  <r>
    <n v="2040"/>
    <n v="1342"/>
    <n v="1028"/>
    <n v="2"/>
    <n v="2753.45"/>
    <n v="0"/>
    <n v="3"/>
    <n v="1672.88"/>
    <n v="5506.9"/>
    <n v="3345.76"/>
    <n v="2161.1399999999994"/>
    <n v="0.39244220886524173"/>
    <s v="No"/>
    <m/>
  </r>
  <r>
    <n v="2041"/>
    <n v="1343"/>
    <n v="1007"/>
    <n v="1"/>
    <n v="701.76"/>
    <n v="0.3"/>
    <n v="1"/>
    <n v="508.8"/>
    <n v="491.23199999999997"/>
    <n v="508.8"/>
    <n v="-17.56800000000004"/>
    <n v="-3.5763142466288929E-2"/>
    <s v="No"/>
    <m/>
  </r>
  <r>
    <n v="2042"/>
    <n v="1344"/>
    <n v="1032"/>
    <n v="2"/>
    <n v="2472.7199999999998"/>
    <n v="0"/>
    <n v="3"/>
    <n v="1458.83"/>
    <n v="4945.4399999999996"/>
    <n v="2917.66"/>
    <n v="2027.7799999999997"/>
    <n v="0.41003025008897082"/>
    <s v="No"/>
    <m/>
  </r>
  <r>
    <n v="2043"/>
    <n v="1344"/>
    <n v="1007"/>
    <n v="1"/>
    <n v="701.76"/>
    <n v="0.15"/>
    <n v="1"/>
    <n v="508.8"/>
    <n v="596.49599999999998"/>
    <n v="508.8"/>
    <n v="87.69599999999997"/>
    <n v="0.14701858855717384"/>
    <s v="No"/>
    <m/>
  </r>
  <r>
    <n v="2044"/>
    <n v="1345"/>
    <n v="1006"/>
    <n v="1"/>
    <n v="2046.37"/>
    <n v="0.1"/>
    <n v="1"/>
    <n v="1296.42"/>
    <n v="1841.7329999999999"/>
    <n v="1296.42"/>
    <n v="545.31299999999987"/>
    <n v="0.29608689207393246"/>
    <s v="No"/>
    <m/>
  </r>
  <r>
    <n v="2045"/>
    <n v="1346"/>
    <n v="1041"/>
    <n v="1"/>
    <n v="767.68"/>
    <n v="0.1"/>
    <n v="4"/>
    <n v="540.32000000000005"/>
    <n v="690.91199999999992"/>
    <n v="540.32000000000005"/>
    <n v="150.59199999999987"/>
    <n v="0.21796118753184182"/>
    <s v="No"/>
    <m/>
  </r>
  <r>
    <n v="2046"/>
    <n v="1346"/>
    <n v="1085"/>
    <n v="1"/>
    <n v="234.72"/>
    <n v="0.3"/>
    <n v="8"/>
    <n v="175.69"/>
    <n v="164.304"/>
    <n v="175.69"/>
    <n v="-11.385999999999996"/>
    <n v="-6.929837374622648E-2"/>
    <s v="No"/>
    <m/>
  </r>
  <r>
    <n v="2047"/>
    <n v="1347"/>
    <n v="1001"/>
    <n v="2"/>
    <n v="3826.19"/>
    <n v="0"/>
    <n v="1"/>
    <n v="3021.65"/>
    <n v="7652.38"/>
    <n v="6043.3"/>
    <n v="1609.08"/>
    <n v="0.21027183699711721"/>
    <s v="No"/>
    <m/>
  </r>
  <r>
    <n v="2048"/>
    <n v="1348"/>
    <n v="1049"/>
    <n v="1"/>
    <n v="3970.29"/>
    <n v="0.2"/>
    <n v="5"/>
    <n v="2490.89"/>
    <n v="3176.232"/>
    <n v="2490.89"/>
    <n v="685.3420000000001"/>
    <n v="0.21577202169111076"/>
    <s v="No"/>
    <m/>
  </r>
  <r>
    <n v="2049"/>
    <n v="1349"/>
    <n v="1053"/>
    <n v="1"/>
    <n v="1295.03"/>
    <n v="0.3"/>
    <n v="5"/>
    <n v="777.04"/>
    <n v="906.52099999999996"/>
    <n v="777.04"/>
    <n v="129.48099999999999"/>
    <n v="0.1428328742522236"/>
    <s v="No"/>
    <m/>
  </r>
  <r>
    <n v="2050"/>
    <n v="1350"/>
    <n v="1029"/>
    <n v="1"/>
    <n v="951.92"/>
    <n v="0"/>
    <n v="3"/>
    <n v="552.17999999999995"/>
    <n v="951.92"/>
    <n v="552.17999999999995"/>
    <n v="399.74"/>
    <n v="0.41993024623917979"/>
    <s v="No"/>
    <m/>
  </r>
  <r>
    <n v="2051"/>
    <n v="1351"/>
    <n v="1080"/>
    <n v="2"/>
    <n v="256.7"/>
    <n v="0.1"/>
    <n v="8"/>
    <n v="184.26"/>
    <n v="462.06"/>
    <n v="368.52"/>
    <n v="93.54000000000002"/>
    <n v="0.20244124139722119"/>
    <s v="No"/>
    <m/>
  </r>
  <r>
    <n v="2052"/>
    <n v="1351"/>
    <n v="1072"/>
    <n v="1"/>
    <n v="1404.39"/>
    <n v="0.1"/>
    <n v="7"/>
    <n v="772.88"/>
    <n v="1263.951"/>
    <n v="772.88"/>
    <n v="491.07100000000003"/>
    <n v="0.38852059929538407"/>
    <s v="No"/>
    <m/>
  </r>
  <r>
    <n v="2053"/>
    <n v="1351"/>
    <n v="1019"/>
    <n v="1"/>
    <n v="1255.73"/>
    <n v="0.3"/>
    <n v="2"/>
    <n v="760.11"/>
    <n v="879.01099999999997"/>
    <n v="760.11"/>
    <n v="118.90099999999995"/>
    <n v="0.13526679415843482"/>
    <s v="No"/>
    <m/>
  </r>
  <r>
    <n v="2054"/>
    <n v="1352"/>
    <n v="1039"/>
    <n v="2"/>
    <n v="1284.94"/>
    <n v="0.2"/>
    <n v="4"/>
    <n v="829.93"/>
    <n v="2055.904"/>
    <n v="1659.86"/>
    <n v="396.0440000000001"/>
    <n v="0.19263739941164573"/>
    <s v="No"/>
    <m/>
  </r>
  <r>
    <n v="2055"/>
    <n v="1353"/>
    <n v="1019"/>
    <n v="1"/>
    <n v="1255.73"/>
    <n v="0.2"/>
    <n v="2"/>
    <n v="760.11"/>
    <n v="1004.5840000000001"/>
    <n v="760.11"/>
    <n v="244.47400000000005"/>
    <n v="0.24335844488863054"/>
    <s v="No"/>
    <m/>
  </r>
  <r>
    <n v="2056"/>
    <n v="1354"/>
    <n v="1005"/>
    <n v="1"/>
    <n v="2703.6"/>
    <n v="0"/>
    <n v="1"/>
    <n v="2129.88"/>
    <n v="2703.6"/>
    <n v="2129.88"/>
    <n v="573.7199999999998"/>
    <n v="0.2122059476253883"/>
    <s v="No"/>
    <m/>
  </r>
  <r>
    <n v="2057"/>
    <n v="1354"/>
    <n v="1052"/>
    <n v="1"/>
    <n v="2801.53"/>
    <n v="0"/>
    <n v="5"/>
    <n v="1752.02"/>
    <n v="2801.53"/>
    <n v="1752.02"/>
    <n v="1049.5100000000002"/>
    <n v="0.37462029676640984"/>
    <s v="No"/>
    <m/>
  </r>
  <r>
    <n v="2058"/>
    <n v="1355"/>
    <n v="1067"/>
    <n v="1"/>
    <n v="4128.99"/>
    <n v="0"/>
    <n v="7"/>
    <n v="2213.3200000000002"/>
    <n v="4128.99"/>
    <n v="2213.3200000000002"/>
    <n v="1915.6699999999996"/>
    <n v="0.4639560764254696"/>
    <s v="No"/>
    <m/>
  </r>
  <r>
    <n v="2059"/>
    <n v="1356"/>
    <n v="1017"/>
    <n v="1"/>
    <n v="978.37"/>
    <n v="0.1"/>
    <n v="2"/>
    <n v="519.71"/>
    <n v="880.53300000000002"/>
    <n v="519.71"/>
    <n v="360.82299999999998"/>
    <n v="0.40977794131508982"/>
    <s v="No"/>
    <m/>
  </r>
  <r>
    <n v="2060"/>
    <n v="1357"/>
    <n v="1032"/>
    <n v="1"/>
    <n v="2472.7199999999998"/>
    <n v="0"/>
    <n v="3"/>
    <n v="1458.83"/>
    <n v="2472.7199999999998"/>
    <n v="1458.83"/>
    <n v="1013.8899999999999"/>
    <n v="0.41003025008897082"/>
    <s v="No"/>
    <m/>
  </r>
  <r>
    <n v="2061"/>
    <n v="1358"/>
    <n v="1052"/>
    <n v="1"/>
    <n v="2801.53"/>
    <n v="0.15"/>
    <n v="5"/>
    <n v="1752.02"/>
    <n v="2381.3005000000003"/>
    <n v="1752.02"/>
    <n v="629.2805000000003"/>
    <n v="0.26425917266636456"/>
    <s v="No"/>
    <m/>
  </r>
  <r>
    <n v="2062"/>
    <n v="1359"/>
    <n v="1061"/>
    <n v="1"/>
    <n v="1128.8399999999999"/>
    <n v="0.2"/>
    <n v="6"/>
    <n v="705.26"/>
    <n v="903.072"/>
    <n v="705.26"/>
    <n v="197.81200000000001"/>
    <n v="0.21904344282626415"/>
    <s v="No"/>
    <m/>
  </r>
  <r>
    <n v="2063"/>
    <n v="1359"/>
    <n v="1067"/>
    <n v="1"/>
    <n v="4128.99"/>
    <n v="0.15"/>
    <n v="7"/>
    <n v="2213.3200000000002"/>
    <n v="3509.6414999999997"/>
    <n v="2213.3200000000002"/>
    <n v="1296.3214999999996"/>
    <n v="0.36936008991231717"/>
    <s v="No"/>
    <m/>
  </r>
  <r>
    <n v="2064"/>
    <n v="1359"/>
    <n v="1053"/>
    <n v="1"/>
    <n v="1295.03"/>
    <n v="0.2"/>
    <n v="5"/>
    <n v="777.04"/>
    <n v="1036.0240000000001"/>
    <n v="777.04"/>
    <n v="258.98400000000015"/>
    <n v="0.24997876497069577"/>
    <s v="No"/>
    <m/>
  </r>
  <r>
    <n v="2065"/>
    <n v="1359"/>
    <n v="1043"/>
    <n v="1"/>
    <n v="567.48"/>
    <n v="0.1"/>
    <n v="4"/>
    <n v="407.51"/>
    <n v="510.73200000000003"/>
    <n v="407.51"/>
    <n v="103.22200000000004"/>
    <n v="0.20210599688290537"/>
    <s v="No"/>
    <m/>
  </r>
  <r>
    <n v="2066"/>
    <n v="1360"/>
    <n v="1049"/>
    <n v="1"/>
    <n v="3970.29"/>
    <n v="0.3"/>
    <n v="5"/>
    <n v="2490.89"/>
    <n v="2779.203"/>
    <n v="2490.89"/>
    <n v="288.3130000000001"/>
    <n v="0.10373945336126944"/>
    <s v="No"/>
    <m/>
  </r>
  <r>
    <n v="2067"/>
    <n v="1360"/>
    <n v="1053"/>
    <n v="1"/>
    <n v="1295.03"/>
    <n v="0.1"/>
    <n v="5"/>
    <n v="777.04"/>
    <n v="1165.527"/>
    <n v="777.04"/>
    <n v="388.48700000000008"/>
    <n v="0.33331445775172952"/>
    <s v="No"/>
    <m/>
  </r>
  <r>
    <n v="2068"/>
    <n v="1361"/>
    <n v="1085"/>
    <n v="2"/>
    <n v="234.72"/>
    <n v="0.1"/>
    <n v="8"/>
    <n v="175.69"/>
    <n v="422.49599999999998"/>
    <n v="351.38"/>
    <n v="71.115999999999985"/>
    <n v="0.16832348708626824"/>
    <s v="No"/>
    <m/>
  </r>
  <r>
    <n v="2069"/>
    <n v="1362"/>
    <n v="1003"/>
    <n v="1"/>
    <n v="5778.51"/>
    <n v="0.1"/>
    <n v="1"/>
    <n v="3419.53"/>
    <n v="5200.6590000000006"/>
    <n v="3419.53"/>
    <n v="1781.1290000000004"/>
    <n v="0.3424814047604352"/>
    <s v="No"/>
    <m/>
  </r>
  <r>
    <n v="2070"/>
    <n v="1362"/>
    <n v="1065"/>
    <n v="1"/>
    <n v="1433.45"/>
    <n v="0"/>
    <n v="6"/>
    <n v="800.55"/>
    <n v="1433.45"/>
    <n v="800.55"/>
    <n v="632.90000000000009"/>
    <n v="0.44152220168125855"/>
    <s v="No"/>
    <m/>
  </r>
  <r>
    <n v="2071"/>
    <n v="1363"/>
    <n v="1012"/>
    <n v="3"/>
    <n v="2425.1999999999998"/>
    <n v="0.3"/>
    <n v="1"/>
    <n v="1795.03"/>
    <n v="5092.9199999999992"/>
    <n v="5385.09"/>
    <n v="-292.17000000000098"/>
    <n v="-5.7367875403501536E-2"/>
    <s v="No"/>
    <m/>
  </r>
  <r>
    <n v="2072"/>
    <n v="1363"/>
    <n v="1046"/>
    <n v="1"/>
    <n v="675.87"/>
    <n v="0.3"/>
    <n v="5"/>
    <n v="407.68"/>
    <n v="473.10899999999998"/>
    <n v="407.68"/>
    <n v="65.428999999999974"/>
    <n v="0.13829582612040772"/>
    <s v="No"/>
    <m/>
  </r>
  <r>
    <n v="2073"/>
    <n v="1363"/>
    <n v="1067"/>
    <n v="1"/>
    <n v="4128.99"/>
    <n v="0.1"/>
    <n v="7"/>
    <n v="2213.3200000000002"/>
    <n v="3716.0909999999999"/>
    <n v="2213.3200000000002"/>
    <n v="1502.7709999999997"/>
    <n v="0.40439564047274401"/>
    <s v="No"/>
    <m/>
  </r>
  <r>
    <n v="2074"/>
    <n v="1364"/>
    <n v="1085"/>
    <n v="1"/>
    <n v="234.72"/>
    <n v="0.3"/>
    <n v="8"/>
    <n v="175.69"/>
    <n v="164.304"/>
    <n v="175.69"/>
    <n v="-11.385999999999996"/>
    <n v="-6.929837374622648E-2"/>
    <s v="No"/>
    <m/>
  </r>
  <r>
    <n v="2075"/>
    <n v="1365"/>
    <n v="1038"/>
    <n v="1"/>
    <n v="930.61"/>
    <n v="0"/>
    <n v="4"/>
    <n v="617.46"/>
    <n v="930.61"/>
    <n v="617.46"/>
    <n v="313.14999999999998"/>
    <n v="0.33649971524054112"/>
    <s v="No"/>
    <m/>
  </r>
  <r>
    <n v="2076"/>
    <n v="1366"/>
    <n v="1049"/>
    <n v="2"/>
    <n v="3970.29"/>
    <n v="0"/>
    <n v="5"/>
    <n v="2490.89"/>
    <n v="7940.58"/>
    <n v="4981.78"/>
    <n v="2958.8"/>
    <n v="0.37261761735288862"/>
    <s v="No"/>
    <m/>
  </r>
  <r>
    <n v="2077"/>
    <n v="1367"/>
    <n v="1026"/>
    <n v="1"/>
    <n v="1413.81"/>
    <n v="0.3"/>
    <n v="3"/>
    <n v="1019.93"/>
    <n v="989.66699999999992"/>
    <n v="1019.93"/>
    <n v="-30.263000000000034"/>
    <n v="-3.0578972523081033E-2"/>
    <s v="No"/>
    <m/>
  </r>
  <r>
    <n v="2078"/>
    <n v="1368"/>
    <n v="1050"/>
    <n v="1"/>
    <n v="4400.7700000000004"/>
    <n v="0.1"/>
    <n v="5"/>
    <n v="2432.0300000000002"/>
    <n v="3960.6930000000007"/>
    <n v="2432.0300000000002"/>
    <n v="1528.6630000000005"/>
    <n v="0.38595846736922051"/>
    <s v="No"/>
    <m/>
  </r>
  <r>
    <n v="2079"/>
    <n v="1369"/>
    <n v="1080"/>
    <n v="3"/>
    <n v="256.7"/>
    <n v="0.3"/>
    <n v="8"/>
    <n v="184.26"/>
    <n v="539.06999999999994"/>
    <n v="552.78"/>
    <n v="-13.710000000000036"/>
    <n v="-2.5432689632144317E-2"/>
    <s v="No"/>
    <m/>
  </r>
  <r>
    <n v="2080"/>
    <n v="1370"/>
    <n v="1001"/>
    <n v="1"/>
    <n v="3826.19"/>
    <n v="0.15"/>
    <n v="1"/>
    <n v="3021.65"/>
    <n v="3252.2615000000001"/>
    <n v="3021.65"/>
    <n v="230.61149999999998"/>
    <n v="7.0908043526020273E-2"/>
    <s v="No"/>
    <m/>
  </r>
  <r>
    <n v="2081"/>
    <n v="1370"/>
    <n v="1067"/>
    <n v="1"/>
    <n v="4128.99"/>
    <n v="0.05"/>
    <n v="7"/>
    <n v="2213.3200000000002"/>
    <n v="3922.5404999999996"/>
    <n v="2213.3200000000002"/>
    <n v="1709.2204999999994"/>
    <n v="0.43574323834259954"/>
    <s v="Yes"/>
    <m/>
  </r>
  <r>
    <n v="2082"/>
    <n v="1371"/>
    <n v="1085"/>
    <n v="1"/>
    <n v="234.72"/>
    <n v="0.15"/>
    <n v="8"/>
    <n v="175.69"/>
    <n v="199.512"/>
    <n v="175.69"/>
    <n v="23.822000000000003"/>
    <n v="0.11940133926781347"/>
    <s v="No"/>
    <m/>
  </r>
  <r>
    <n v="2083"/>
    <n v="1371"/>
    <n v="1011"/>
    <n v="1"/>
    <n v="6310.6"/>
    <n v="0.15"/>
    <n v="1"/>
    <n v="3703.86"/>
    <n v="5364.01"/>
    <n v="3703.86"/>
    <n v="1660.15"/>
    <n v="0.30949793158476591"/>
    <s v="No"/>
    <m/>
  </r>
  <r>
    <n v="2084"/>
    <n v="1371"/>
    <n v="1040"/>
    <n v="1"/>
    <n v="419.14"/>
    <n v="0.15"/>
    <n v="4"/>
    <n v="297.2"/>
    <n v="356.26900000000001"/>
    <n v="297.2"/>
    <n v="59.069000000000017"/>
    <n v="0.16579887669148877"/>
    <s v="No"/>
    <m/>
  </r>
  <r>
    <n v="2085"/>
    <n v="1372"/>
    <n v="1049"/>
    <n v="1"/>
    <n v="3970.29"/>
    <n v="0.3"/>
    <n v="5"/>
    <n v="2490.89"/>
    <n v="2779.203"/>
    <n v="2490.89"/>
    <n v="288.3130000000001"/>
    <n v="0.10373945336126944"/>
    <s v="No"/>
    <m/>
  </r>
  <r>
    <n v="2086"/>
    <n v="1372"/>
    <n v="1019"/>
    <n v="3"/>
    <n v="1255.73"/>
    <n v="0.05"/>
    <n v="2"/>
    <n v="760.11"/>
    <n v="3578.8305"/>
    <n v="2280.33"/>
    <n v="1298.5005000000001"/>
    <n v="0.36282816411674151"/>
    <s v="No"/>
    <m/>
  </r>
  <r>
    <n v="2087"/>
    <n v="1372"/>
    <n v="1062"/>
    <n v="1"/>
    <n v="1145.77"/>
    <n v="0.2"/>
    <n v="6"/>
    <n v="718.47"/>
    <n v="916.61599999999999"/>
    <n v="718.47"/>
    <n v="198.14599999999996"/>
    <n v="0.21617122110022077"/>
    <s v="No"/>
    <m/>
  </r>
  <r>
    <n v="2088"/>
    <n v="1373"/>
    <n v="1039"/>
    <n v="1"/>
    <n v="1284.94"/>
    <n v="0.1"/>
    <n v="4"/>
    <n v="829.93"/>
    <n v="1156.4460000000001"/>
    <n v="829.93"/>
    <n v="326.51600000000019"/>
    <n v="0.28234435503257405"/>
    <s v="No"/>
    <m/>
  </r>
  <r>
    <n v="2089"/>
    <n v="1374"/>
    <n v="1019"/>
    <n v="1"/>
    <n v="1255.73"/>
    <n v="0"/>
    <n v="2"/>
    <n v="760.11"/>
    <n v="1255.73"/>
    <n v="760.11"/>
    <n v="495.62"/>
    <n v="0.39468675591090441"/>
    <s v="Yes"/>
    <m/>
  </r>
  <r>
    <n v="2090"/>
    <n v="1375"/>
    <n v="1084"/>
    <n v="1"/>
    <n v="317.63"/>
    <n v="0.1"/>
    <n v="8"/>
    <n v="188.52"/>
    <n v="285.86700000000002"/>
    <n v="188.52"/>
    <n v="97.347000000000008"/>
    <n v="0.34053248538656089"/>
    <s v="No"/>
    <m/>
  </r>
  <r>
    <n v="2091"/>
    <n v="1376"/>
    <n v="1011"/>
    <n v="1"/>
    <n v="6310.6"/>
    <n v="0.1"/>
    <n v="1"/>
    <n v="3703.86"/>
    <n v="5679.5400000000009"/>
    <n v="3703.86"/>
    <n v="1975.6800000000007"/>
    <n v="0.34785915760783453"/>
    <s v="No"/>
    <m/>
  </r>
  <r>
    <n v="2092"/>
    <n v="1376"/>
    <n v="1056"/>
    <n v="1"/>
    <n v="1134.4000000000001"/>
    <n v="0.1"/>
    <n v="6"/>
    <n v="798.2"/>
    <n v="1020.9600000000002"/>
    <n v="798.2"/>
    <n v="222.7600000000001"/>
    <n v="0.21818680457608533"/>
    <s v="No"/>
    <m/>
  </r>
  <r>
    <n v="2093"/>
    <n v="1376"/>
    <n v="1017"/>
    <n v="1"/>
    <n v="978.37"/>
    <n v="0.15"/>
    <n v="2"/>
    <n v="519.71"/>
    <n v="831.61450000000002"/>
    <n v="519.71"/>
    <n v="311.90449999999998"/>
    <n v="0.37505899668656567"/>
    <s v="No"/>
    <m/>
  </r>
  <r>
    <n v="2094"/>
    <n v="1377"/>
    <n v="1080"/>
    <n v="1"/>
    <n v="256.7"/>
    <n v="0"/>
    <n v="8"/>
    <n v="184.26"/>
    <n v="256.7"/>
    <n v="184.26"/>
    <n v="72.44"/>
    <n v="0.28219711725749902"/>
    <s v="No"/>
    <m/>
  </r>
  <r>
    <n v="2095"/>
    <n v="1377"/>
    <n v="1033"/>
    <n v="1"/>
    <n v="3738.1"/>
    <n v="0.3"/>
    <n v="3"/>
    <n v="2130.6999999999998"/>
    <n v="2616.6699999999996"/>
    <n v="2130.6999999999998"/>
    <n v="485.9699999999998"/>
    <n v="0.18572078252129609"/>
    <s v="No"/>
    <m/>
  </r>
  <r>
    <n v="2096"/>
    <n v="1378"/>
    <n v="1029"/>
    <n v="1"/>
    <n v="951.92"/>
    <n v="0"/>
    <n v="3"/>
    <n v="552.17999999999995"/>
    <n v="951.92"/>
    <n v="552.17999999999995"/>
    <n v="399.74"/>
    <n v="0.41993024623917979"/>
    <s v="No"/>
    <m/>
  </r>
  <r>
    <n v="2097"/>
    <n v="1379"/>
    <n v="1061"/>
    <n v="1"/>
    <n v="1128.8399999999999"/>
    <n v="0.1"/>
    <n v="6"/>
    <n v="705.26"/>
    <n v="1015.9559999999999"/>
    <n v="705.26"/>
    <n v="310.69599999999991"/>
    <n v="0.30581639362334584"/>
    <s v="No"/>
    <m/>
  </r>
  <r>
    <n v="2098"/>
    <n v="1380"/>
    <n v="1053"/>
    <n v="3"/>
    <n v="1295.03"/>
    <n v="0"/>
    <n v="5"/>
    <n v="777.04"/>
    <n v="3885.09"/>
    <n v="2331.12"/>
    <n v="1553.9700000000003"/>
    <n v="0.39998301197655656"/>
    <s v="No"/>
    <m/>
  </r>
  <r>
    <n v="2099"/>
    <n v="1381"/>
    <n v="1053"/>
    <n v="1"/>
    <n v="1295.03"/>
    <n v="0.3"/>
    <n v="5"/>
    <n v="777.04"/>
    <n v="906.52099999999996"/>
    <n v="777.04"/>
    <n v="129.48099999999999"/>
    <n v="0.1428328742522236"/>
    <s v="No"/>
    <m/>
  </r>
  <r>
    <n v="2100"/>
    <n v="1382"/>
    <n v="1061"/>
    <n v="1"/>
    <n v="1128.8399999999999"/>
    <n v="0"/>
    <n v="6"/>
    <n v="705.26"/>
    <n v="1128.8399999999999"/>
    <n v="705.26"/>
    <n v="423.57999999999993"/>
    <n v="0.37523475426101127"/>
    <s v="No"/>
    <m/>
  </r>
  <r>
    <n v="2101"/>
    <n v="1383"/>
    <n v="1040"/>
    <n v="2"/>
    <n v="419.14"/>
    <n v="0.1"/>
    <n v="4"/>
    <n v="297.2"/>
    <n v="754.452"/>
    <n v="594.4"/>
    <n v="160.05200000000002"/>
    <n v="0.21214338354196161"/>
    <s v="No"/>
    <m/>
  </r>
  <r>
    <n v="2102"/>
    <n v="1384"/>
    <n v="1069"/>
    <n v="3"/>
    <n v="545.38"/>
    <n v="0.25"/>
    <n v="7"/>
    <n v="312.64999999999998"/>
    <n v="1227.105"/>
    <n v="937.94999999999993"/>
    <n v="289.15500000000009"/>
    <n v="0.23563998190863869"/>
    <s v="No"/>
    <m/>
  </r>
  <r>
    <n v="2103"/>
    <n v="1384"/>
    <n v="1047"/>
    <n v="2"/>
    <n v="3066.17"/>
    <n v="0.2"/>
    <n v="5"/>
    <n v="2011.39"/>
    <n v="4905.8720000000003"/>
    <n v="4022.78"/>
    <n v="883.0920000000001"/>
    <n v="0.18000714246111599"/>
    <s v="No"/>
    <m/>
  </r>
  <r>
    <n v="2104"/>
    <n v="1384"/>
    <n v="1059"/>
    <n v="1"/>
    <n v="540.76"/>
    <n v="0.1"/>
    <n v="6"/>
    <n v="324.72000000000003"/>
    <n v="486.68400000000003"/>
    <n v="324.72000000000003"/>
    <n v="161.964"/>
    <n v="0.33279088689991859"/>
    <s v="No"/>
    <m/>
  </r>
  <r>
    <n v="2105"/>
    <n v="1384"/>
    <n v="1052"/>
    <n v="3"/>
    <n v="2801.53"/>
    <n v="0.25"/>
    <n v="5"/>
    <n v="1752.02"/>
    <n v="6303.4425000000001"/>
    <n v="5256.0599999999995"/>
    <n v="1047.3825000000006"/>
    <n v="0.16616039568854649"/>
    <s v="Yes"/>
    <m/>
  </r>
  <r>
    <n v="2106"/>
    <n v="1385"/>
    <n v="1043"/>
    <n v="1"/>
    <n v="567.48"/>
    <n v="0"/>
    <n v="4"/>
    <n v="407.51"/>
    <n v="567.48"/>
    <n v="407.51"/>
    <n v="159.97000000000003"/>
    <n v="0.28189539719461482"/>
    <s v="No"/>
    <m/>
  </r>
  <r>
    <n v="2107"/>
    <n v="1386"/>
    <n v="1051"/>
    <n v="1"/>
    <n v="304.13"/>
    <n v="0.25"/>
    <n v="5"/>
    <n v="176.98"/>
    <n v="228.0975"/>
    <n v="176.98"/>
    <n v="51.117500000000007"/>
    <n v="0.22410372757263894"/>
    <s v="No"/>
    <m/>
  </r>
  <r>
    <n v="2108"/>
    <n v="1387"/>
    <n v="1057"/>
    <n v="1"/>
    <n v="670.06"/>
    <n v="0.25"/>
    <n v="6"/>
    <n v="490.48"/>
    <n v="502.54499999999996"/>
    <n v="490.48"/>
    <n v="12.064999999999941"/>
    <n v="2.4007800296490744E-2"/>
    <s v="No"/>
    <m/>
  </r>
  <r>
    <n v="2109"/>
    <n v="1388"/>
    <n v="1061"/>
    <n v="1"/>
    <n v="1128.8399999999999"/>
    <n v="0.2"/>
    <n v="6"/>
    <n v="705.26"/>
    <n v="903.072"/>
    <n v="705.26"/>
    <n v="197.81200000000001"/>
    <n v="0.21904344282626415"/>
    <s v="No"/>
    <m/>
  </r>
  <r>
    <n v="2110"/>
    <n v="1389"/>
    <n v="1006"/>
    <n v="2"/>
    <n v="2046.37"/>
    <n v="0.15"/>
    <n v="1"/>
    <n v="1296.42"/>
    <n v="3478.8289999999997"/>
    <n v="2592.84"/>
    <n v="885.98899999999958"/>
    <n v="0.25468023866651673"/>
    <s v="No"/>
    <m/>
  </r>
  <r>
    <n v="2111"/>
    <n v="1390"/>
    <n v="1067"/>
    <n v="1"/>
    <n v="4128.99"/>
    <n v="0.05"/>
    <n v="7"/>
    <n v="2213.3200000000002"/>
    <n v="3922.5404999999996"/>
    <n v="2213.3200000000002"/>
    <n v="1709.2204999999994"/>
    <n v="0.43574323834259954"/>
    <s v="No"/>
    <m/>
  </r>
  <r>
    <n v="2112"/>
    <n v="1390"/>
    <n v="1038"/>
    <n v="1"/>
    <n v="930.61"/>
    <n v="0.05"/>
    <n v="4"/>
    <n v="617.46"/>
    <n v="884.07949999999994"/>
    <n v="617.46"/>
    <n v="266.6194999999999"/>
    <n v="0.30157864762162218"/>
    <s v="No"/>
    <m/>
  </r>
  <r>
    <n v="2113"/>
    <n v="1390"/>
    <n v="1046"/>
    <n v="1"/>
    <n v="675.87"/>
    <n v="0.1"/>
    <n v="5"/>
    <n v="407.68"/>
    <n v="608.28300000000002"/>
    <n v="407.68"/>
    <n v="200.60300000000001"/>
    <n v="0.32978564253809495"/>
    <s v="No"/>
    <m/>
  </r>
  <r>
    <n v="2114"/>
    <n v="1391"/>
    <n v="1082"/>
    <n v="1"/>
    <n v="337.61"/>
    <n v="0.3"/>
    <n v="8"/>
    <n v="183.63"/>
    <n v="236.327"/>
    <n v="183.63"/>
    <n v="52.697000000000003"/>
    <n v="0.22298340858217641"/>
    <s v="No"/>
    <m/>
  </r>
  <r>
    <n v="2115"/>
    <n v="1392"/>
    <n v="1001"/>
    <n v="1"/>
    <n v="3826.19"/>
    <n v="0"/>
    <n v="1"/>
    <n v="3021.65"/>
    <n v="3826.19"/>
    <n v="3021.65"/>
    <n v="804.54"/>
    <n v="0.21027183699711721"/>
    <s v="Yes"/>
    <m/>
  </r>
  <r>
    <n v="2116"/>
    <n v="1393"/>
    <n v="1052"/>
    <n v="1"/>
    <n v="2801.53"/>
    <n v="0.15"/>
    <n v="5"/>
    <n v="1752.02"/>
    <n v="2381.3005000000003"/>
    <n v="1752.02"/>
    <n v="629.2805000000003"/>
    <n v="0.26425917266636456"/>
    <s v="No"/>
    <m/>
  </r>
  <r>
    <n v="2117"/>
    <n v="1394"/>
    <n v="1085"/>
    <n v="1"/>
    <n v="234.72"/>
    <n v="0.2"/>
    <n v="8"/>
    <n v="175.69"/>
    <n v="187.77600000000001"/>
    <n v="175.69"/>
    <n v="12.086000000000013"/>
    <n v="6.4363922972051874E-2"/>
    <s v="No"/>
    <m/>
  </r>
  <r>
    <n v="2118"/>
    <n v="1395"/>
    <n v="1067"/>
    <n v="1"/>
    <n v="4128.99"/>
    <n v="0.05"/>
    <n v="7"/>
    <n v="2213.3200000000002"/>
    <n v="3922.5404999999996"/>
    <n v="2213.3200000000002"/>
    <n v="1709.2204999999994"/>
    <n v="0.43574323834259954"/>
    <s v="Yes"/>
    <m/>
  </r>
  <r>
    <n v="2119"/>
    <n v="1396"/>
    <n v="1085"/>
    <n v="1"/>
    <n v="234.72"/>
    <n v="0.1"/>
    <n v="8"/>
    <n v="175.69"/>
    <n v="211.24799999999999"/>
    <n v="175.69"/>
    <n v="35.557999999999993"/>
    <n v="0.16832348708626824"/>
    <s v="No"/>
    <m/>
  </r>
  <r>
    <n v="2120"/>
    <n v="1397"/>
    <n v="1001"/>
    <n v="1"/>
    <n v="3826.19"/>
    <n v="0.3"/>
    <n v="1"/>
    <n v="3021.65"/>
    <n v="2678.3330000000001"/>
    <n v="3021.65"/>
    <n v="-343.31700000000001"/>
    <n v="-0.12818309000411823"/>
    <s v="Yes"/>
    <m/>
  </r>
  <r>
    <n v="2121"/>
    <n v="1397"/>
    <n v="1085"/>
    <n v="1"/>
    <n v="234.72"/>
    <n v="0"/>
    <n v="8"/>
    <n v="175.69"/>
    <n v="234.72"/>
    <n v="175.69"/>
    <n v="59.03"/>
    <n v="0.25149113837764148"/>
    <s v="No"/>
    <m/>
  </r>
  <r>
    <n v="2122"/>
    <n v="1398"/>
    <n v="1067"/>
    <n v="3"/>
    <n v="4128.99"/>
    <n v="0.15"/>
    <n v="7"/>
    <n v="2213.3200000000002"/>
    <n v="10528.924499999999"/>
    <n v="6639.9600000000009"/>
    <n v="3888.9644999999982"/>
    <n v="0.36936008991231711"/>
    <s v="No"/>
    <m/>
  </r>
  <r>
    <n v="2123"/>
    <n v="1399"/>
    <n v="1072"/>
    <n v="1"/>
    <n v="1404.39"/>
    <n v="0.2"/>
    <n v="7"/>
    <n v="772.88"/>
    <n v="1123.5120000000002"/>
    <n v="772.88"/>
    <n v="350.63200000000018"/>
    <n v="0.31208567420730721"/>
    <s v="No"/>
    <m/>
  </r>
  <r>
    <n v="2124"/>
    <n v="1399"/>
    <n v="1066"/>
    <n v="1"/>
    <n v="1123.68"/>
    <n v="0.25"/>
    <n v="7"/>
    <n v="872.66"/>
    <n v="842.76"/>
    <n v="872.66"/>
    <n v="-29.899999999999977"/>
    <n v="-3.5478665337699909E-2"/>
    <s v="No"/>
    <m/>
  </r>
  <r>
    <n v="2125"/>
    <n v="1399"/>
    <n v="1036"/>
    <n v="1"/>
    <n v="471.33"/>
    <n v="0"/>
    <n v="4"/>
    <n v="253.01"/>
    <n v="471.33"/>
    <n v="253.01"/>
    <n v="218.32"/>
    <n v="0.46319988118727856"/>
    <s v="No"/>
    <m/>
  </r>
  <r>
    <n v="2126"/>
    <n v="1400"/>
    <n v="1003"/>
    <n v="1"/>
    <n v="5778.51"/>
    <n v="0.25"/>
    <n v="1"/>
    <n v="3419.53"/>
    <n v="4333.8824999999997"/>
    <n v="3419.53"/>
    <n v="914.35249999999951"/>
    <n v="0.2109776857125221"/>
    <s v="No"/>
    <m/>
  </r>
  <r>
    <n v="2127"/>
    <n v="1401"/>
    <n v="1033"/>
    <n v="2"/>
    <n v="3738.1"/>
    <n v="0.1"/>
    <n v="3"/>
    <n v="2130.6999999999998"/>
    <n v="6728.58"/>
    <n v="4261.3999999999996"/>
    <n v="2467.1800000000003"/>
    <n v="0.36667171973878593"/>
    <s v="No"/>
    <m/>
  </r>
  <r>
    <n v="2128"/>
    <n v="1402"/>
    <n v="1067"/>
    <n v="1"/>
    <n v="4128.99"/>
    <n v="0"/>
    <n v="7"/>
    <n v="2213.3200000000002"/>
    <n v="4128.99"/>
    <n v="2213.3200000000002"/>
    <n v="1915.6699999999996"/>
    <n v="0.4639560764254696"/>
    <s v="No"/>
    <m/>
  </r>
  <r>
    <n v="2129"/>
    <n v="1403"/>
    <n v="1052"/>
    <n v="2"/>
    <n v="2801.53"/>
    <n v="0.05"/>
    <n v="5"/>
    <n v="1752.02"/>
    <n v="5322.9070000000002"/>
    <n v="3504.04"/>
    <n v="1818.8670000000002"/>
    <n v="0.34170557554358927"/>
    <s v="No"/>
    <m/>
  </r>
  <r>
    <n v="2130"/>
    <n v="1404"/>
    <n v="1064"/>
    <n v="1"/>
    <n v="177.92"/>
    <n v="0.15"/>
    <n v="6"/>
    <n v="95.97"/>
    <n v="151.232"/>
    <n v="95.97"/>
    <n v="55.262"/>
    <n v="0.36541208209902665"/>
    <s v="No"/>
    <m/>
  </r>
  <r>
    <n v="2131"/>
    <n v="1405"/>
    <n v="1085"/>
    <n v="2"/>
    <n v="234.72"/>
    <n v="0.3"/>
    <n v="8"/>
    <n v="175.69"/>
    <n v="328.608"/>
    <n v="351.38"/>
    <n v="-22.771999999999991"/>
    <n v="-6.929837374622648E-2"/>
    <s v="No"/>
    <m/>
  </r>
  <r>
    <n v="2132"/>
    <n v="1405"/>
    <n v="1061"/>
    <n v="1"/>
    <n v="1128.8399999999999"/>
    <n v="0.25"/>
    <n v="6"/>
    <n v="705.26"/>
    <n v="846.62999999999988"/>
    <n v="705.26"/>
    <n v="141.36999999999989"/>
    <n v="0.16697967234801497"/>
    <s v="No"/>
    <m/>
  </r>
  <r>
    <n v="2133"/>
    <n v="1406"/>
    <n v="1072"/>
    <n v="1"/>
    <n v="1404.39"/>
    <n v="0.1"/>
    <n v="7"/>
    <n v="772.88"/>
    <n v="1263.951"/>
    <n v="772.88"/>
    <n v="491.07100000000003"/>
    <n v="0.38852059929538407"/>
    <s v="No"/>
    <m/>
  </r>
  <r>
    <n v="2134"/>
    <n v="1407"/>
    <n v="1001"/>
    <n v="1"/>
    <n v="3826.19"/>
    <n v="0.25"/>
    <n v="1"/>
    <n v="3021.65"/>
    <n v="2869.6424999999999"/>
    <n v="3021.65"/>
    <n v="-152.00750000000016"/>
    <n v="-5.2970884003843741E-2"/>
    <s v="No"/>
    <m/>
  </r>
  <r>
    <n v="2135"/>
    <n v="1408"/>
    <n v="1007"/>
    <n v="1"/>
    <n v="701.76"/>
    <n v="0.1"/>
    <n v="1"/>
    <n v="508.8"/>
    <n v="631.58400000000006"/>
    <n v="508.8"/>
    <n v="122.78400000000005"/>
    <n v="0.19440644474844207"/>
    <s v="No"/>
    <m/>
  </r>
  <r>
    <n v="2136"/>
    <n v="1408"/>
    <n v="1033"/>
    <n v="1"/>
    <n v="3738.1"/>
    <n v="0.2"/>
    <n v="3"/>
    <n v="2130.6999999999998"/>
    <n v="2990.48"/>
    <n v="2130.6999999999998"/>
    <n v="859.7800000000002"/>
    <n v="0.28750568470613419"/>
    <s v="No"/>
    <m/>
  </r>
  <r>
    <n v="2137"/>
    <n v="1409"/>
    <n v="1038"/>
    <n v="1"/>
    <n v="930.61"/>
    <n v="0.25"/>
    <n v="4"/>
    <n v="617.46"/>
    <n v="697.95749999999998"/>
    <n v="617.46"/>
    <n v="80.497499999999945"/>
    <n v="0.1153329536540548"/>
    <s v="No"/>
    <m/>
  </r>
  <r>
    <n v="2138"/>
    <n v="1410"/>
    <n v="1052"/>
    <n v="1"/>
    <n v="2801.53"/>
    <n v="0.3"/>
    <n v="5"/>
    <n v="1752.02"/>
    <n v="1961.0709999999999"/>
    <n v="1752.02"/>
    <n v="209.05099999999993"/>
    <n v="0.10660042395201394"/>
    <s v="No"/>
    <m/>
  </r>
  <r>
    <n v="2139"/>
    <n v="1410"/>
    <n v="1072"/>
    <n v="1"/>
    <n v="1404.39"/>
    <n v="0.05"/>
    <n v="7"/>
    <n v="772.88"/>
    <n v="1334.1704999999999"/>
    <n v="772.88"/>
    <n v="561.29049999999995"/>
    <n v="0.42070372564825859"/>
    <s v="No"/>
    <m/>
  </r>
  <r>
    <n v="2140"/>
    <n v="1411"/>
    <n v="1084"/>
    <n v="1"/>
    <n v="317.63"/>
    <n v="0.05"/>
    <n v="8"/>
    <n v="188.52"/>
    <n v="301.74849999999998"/>
    <n v="188.52"/>
    <n v="113.22849999999997"/>
    <n v="0.37524130194516286"/>
    <s v="No"/>
    <m/>
  </r>
  <r>
    <n v="2141"/>
    <n v="1411"/>
    <n v="1026"/>
    <n v="1"/>
    <n v="1413.81"/>
    <n v="0.05"/>
    <n v="3"/>
    <n v="1019.93"/>
    <n v="1343.1194999999998"/>
    <n v="1019.93"/>
    <n v="323.18949999999984"/>
    <n v="0.24062602024615076"/>
    <s v="No"/>
    <m/>
  </r>
  <r>
    <n v="2142"/>
    <n v="1412"/>
    <n v="1006"/>
    <n v="1"/>
    <n v="2046.37"/>
    <n v="0.05"/>
    <n v="1"/>
    <n v="1296.42"/>
    <n v="1944.0514999999998"/>
    <n v="1296.42"/>
    <n v="647.63149999999973"/>
    <n v="0.33313495038583074"/>
    <s v="No"/>
    <m/>
  </r>
  <r>
    <n v="2143"/>
    <n v="1412"/>
    <n v="1072"/>
    <n v="1"/>
    <n v="1404.39"/>
    <n v="0"/>
    <n v="7"/>
    <n v="772.88"/>
    <n v="1404.39"/>
    <n v="772.88"/>
    <n v="631.5100000000001"/>
    <n v="0.44966853936584572"/>
    <s v="No"/>
    <m/>
  </r>
  <r>
    <n v="2144"/>
    <n v="1413"/>
    <n v="1048"/>
    <n v="2"/>
    <n v="448.35"/>
    <n v="0"/>
    <n v="5"/>
    <n v="299.29000000000002"/>
    <n v="896.7"/>
    <n v="598.58000000000004"/>
    <n v="298.12"/>
    <n v="0.33246347719415636"/>
    <s v="No"/>
    <m/>
  </r>
  <r>
    <n v="2145"/>
    <n v="1414"/>
    <n v="1055"/>
    <n v="1"/>
    <n v="2274.36"/>
    <n v="0.1"/>
    <n v="5"/>
    <n v="1216.25"/>
    <n v="2046.9240000000002"/>
    <n v="1216.25"/>
    <n v="830.67400000000021"/>
    <n v="0.40581575085347582"/>
    <s v="No"/>
    <m/>
  </r>
  <r>
    <n v="2146"/>
    <n v="1415"/>
    <n v="1041"/>
    <n v="1"/>
    <n v="767.68"/>
    <n v="0.1"/>
    <n v="4"/>
    <n v="540.32000000000005"/>
    <n v="690.91199999999992"/>
    <n v="540.32000000000005"/>
    <n v="150.59199999999987"/>
    <n v="0.21796118753184182"/>
    <s v="No"/>
    <m/>
  </r>
  <r>
    <n v="2147"/>
    <n v="1415"/>
    <n v="1039"/>
    <n v="1"/>
    <n v="1284.94"/>
    <n v="0.3"/>
    <n v="4"/>
    <n v="829.93"/>
    <n v="899.45799999999997"/>
    <n v="829.93"/>
    <n v="69.52800000000002"/>
    <n v="7.7299885041880803E-2"/>
    <s v="No"/>
    <m/>
  </r>
  <r>
    <n v="2148"/>
    <n v="1415"/>
    <n v="1070"/>
    <n v="1"/>
    <n v="2599.85"/>
    <n v="0.3"/>
    <n v="7"/>
    <n v="1949.71"/>
    <n v="1819.8949999999998"/>
    <n v="1949.71"/>
    <n v="-129.81500000000028"/>
    <n v="-7.1331038329134538E-2"/>
    <s v="No"/>
    <m/>
  </r>
  <r>
    <n v="2149"/>
    <n v="1416"/>
    <n v="1001"/>
    <n v="1"/>
    <n v="3826.19"/>
    <n v="0.1"/>
    <n v="1"/>
    <n v="3021.65"/>
    <n v="3443.5709999999999"/>
    <n v="3021.65"/>
    <n v="421.92099999999982"/>
    <n v="0.12252426333013021"/>
    <s v="Yes"/>
    <m/>
  </r>
  <r>
    <n v="2150"/>
    <n v="1416"/>
    <n v="1059"/>
    <n v="1"/>
    <n v="540.76"/>
    <n v="0.15"/>
    <n v="6"/>
    <n v="324.72000000000003"/>
    <n v="459.64599999999996"/>
    <n v="324.72000000000003"/>
    <n v="134.92599999999993"/>
    <n v="0.29354329201167845"/>
    <s v="No"/>
    <m/>
  </r>
  <r>
    <n v="2151"/>
    <n v="1417"/>
    <n v="1075"/>
    <n v="3"/>
    <n v="904.54"/>
    <n v="0.25"/>
    <n v="7"/>
    <n v="622.70000000000005"/>
    <n v="2035.2149999999999"/>
    <n v="1868.1000000000001"/>
    <n v="167.11499999999978"/>
    <n v="8.2111717926607153E-2"/>
    <s v="No"/>
    <m/>
  </r>
  <r>
    <n v="2152"/>
    <n v="1418"/>
    <n v="1061"/>
    <n v="3"/>
    <n v="1128.8399999999999"/>
    <n v="0"/>
    <n v="6"/>
    <n v="705.26"/>
    <n v="3386.5199999999995"/>
    <n v="2115.7799999999997"/>
    <n v="1270.7399999999998"/>
    <n v="0.37523475426101127"/>
    <s v="No"/>
    <m/>
  </r>
  <r>
    <n v="2153"/>
    <n v="1418"/>
    <n v="1040"/>
    <n v="2"/>
    <n v="419.14"/>
    <n v="0.05"/>
    <n v="4"/>
    <n v="297.2"/>
    <n v="796.36599999999999"/>
    <n v="594.4"/>
    <n v="201.96600000000001"/>
    <n v="0.25360952125027941"/>
    <s v="No"/>
    <m/>
  </r>
  <r>
    <n v="2154"/>
    <n v="1419"/>
    <n v="1052"/>
    <n v="1"/>
    <n v="2801.53"/>
    <n v="0"/>
    <n v="5"/>
    <n v="1752.02"/>
    <n v="2801.53"/>
    <n v="1752.02"/>
    <n v="1049.5100000000002"/>
    <n v="0.37462029676640984"/>
    <s v="No"/>
    <m/>
  </r>
  <r>
    <n v="2155"/>
    <n v="1420"/>
    <n v="1067"/>
    <n v="2"/>
    <n v="4128.99"/>
    <n v="0.2"/>
    <n v="7"/>
    <n v="2213.3200000000002"/>
    <n v="6606.384"/>
    <n v="4426.6400000000003"/>
    <n v="2179.7439999999997"/>
    <n v="0.32994509553183704"/>
    <s v="No"/>
    <m/>
  </r>
  <r>
    <n v="2156"/>
    <n v="1421"/>
    <n v="1019"/>
    <n v="3"/>
    <n v="1255.73"/>
    <n v="0.1"/>
    <n v="2"/>
    <n v="760.11"/>
    <n v="3390.471"/>
    <n v="2280.33"/>
    <n v="1110.1410000000001"/>
    <n v="0.32742972878989379"/>
    <s v="No"/>
    <m/>
  </r>
  <r>
    <n v="2157"/>
    <n v="1422"/>
    <n v="1001"/>
    <n v="1"/>
    <n v="3826.19"/>
    <n v="0"/>
    <n v="1"/>
    <n v="3021.65"/>
    <n v="3826.19"/>
    <n v="3021.65"/>
    <n v="804.54"/>
    <n v="0.21027183699711721"/>
    <s v="No"/>
    <m/>
  </r>
  <r>
    <n v="2158"/>
    <n v="1422"/>
    <n v="1076"/>
    <n v="3"/>
    <n v="999.07"/>
    <n v="0.1"/>
    <n v="8"/>
    <n v="597.38"/>
    <n v="2697.489"/>
    <n v="1792.1399999999999"/>
    <n v="905.34900000000016"/>
    <n v="0.33562657716120442"/>
    <s v="No"/>
    <m/>
  </r>
  <r>
    <n v="2159"/>
    <n v="1423"/>
    <n v="1065"/>
    <n v="1"/>
    <n v="1433.45"/>
    <n v="0.2"/>
    <n v="6"/>
    <n v="800.55"/>
    <n v="1146.76"/>
    <n v="800.55"/>
    <n v="346.21000000000004"/>
    <n v="0.30190275210157314"/>
    <s v="No"/>
    <m/>
  </r>
  <r>
    <n v="2160"/>
    <n v="1424"/>
    <n v="1067"/>
    <n v="1"/>
    <n v="4128.99"/>
    <n v="0"/>
    <n v="7"/>
    <n v="2213.3200000000002"/>
    <n v="4128.99"/>
    <n v="2213.3200000000002"/>
    <n v="1915.6699999999996"/>
    <n v="0.4639560764254696"/>
    <s v="No"/>
    <m/>
  </r>
  <r>
    <n v="2161"/>
    <n v="1425"/>
    <n v="1072"/>
    <n v="1"/>
    <n v="1404.39"/>
    <n v="0"/>
    <n v="7"/>
    <n v="772.88"/>
    <n v="1404.39"/>
    <n v="772.88"/>
    <n v="631.5100000000001"/>
    <n v="0.44966853936584572"/>
    <s v="No"/>
    <m/>
  </r>
  <r>
    <n v="2162"/>
    <n v="1425"/>
    <n v="1056"/>
    <n v="1"/>
    <n v="1134.4000000000001"/>
    <n v="0.1"/>
    <n v="6"/>
    <n v="798.2"/>
    <n v="1020.9600000000002"/>
    <n v="798.2"/>
    <n v="222.7600000000001"/>
    <n v="0.21818680457608533"/>
    <s v="No"/>
    <m/>
  </r>
  <r>
    <n v="2163"/>
    <n v="1426"/>
    <n v="1063"/>
    <n v="1"/>
    <n v="117.54"/>
    <n v="0.3"/>
    <n v="6"/>
    <n v="80.47"/>
    <n v="82.278000000000006"/>
    <n v="80.47"/>
    <n v="1.8080000000000069"/>
    <n v="2.1974282311188979E-2"/>
    <s v="No"/>
    <m/>
  </r>
  <r>
    <n v="2164"/>
    <n v="1426"/>
    <n v="1023"/>
    <n v="1"/>
    <n v="203.79"/>
    <n v="0"/>
    <n v="2"/>
    <n v="145.43"/>
    <n v="203.79"/>
    <n v="145.43"/>
    <n v="58.359999999999985"/>
    <n v="0.28637322734187148"/>
    <s v="Yes"/>
    <m/>
  </r>
  <r>
    <n v="2165"/>
    <n v="1427"/>
    <n v="1007"/>
    <n v="2"/>
    <n v="701.76"/>
    <n v="0.1"/>
    <n v="1"/>
    <n v="508.8"/>
    <n v="1263.1680000000001"/>
    <n v="1017.6"/>
    <n v="245.5680000000001"/>
    <n v="0.19440644474844207"/>
    <s v="No"/>
    <m/>
  </r>
  <r>
    <n v="2166"/>
    <n v="1428"/>
    <n v="1029"/>
    <n v="1"/>
    <n v="951.92"/>
    <n v="0.1"/>
    <n v="3"/>
    <n v="552.17999999999995"/>
    <n v="856.72799999999995"/>
    <n v="552.17999999999995"/>
    <n v="304.548"/>
    <n v="0.35547805137686644"/>
    <s v="No"/>
    <m/>
  </r>
  <r>
    <n v="2167"/>
    <n v="1429"/>
    <n v="1036"/>
    <n v="1"/>
    <n v="471.33"/>
    <n v="0.25"/>
    <n v="4"/>
    <n v="253.01"/>
    <n v="353.4975"/>
    <n v="253.01"/>
    <n v="100.48750000000001"/>
    <n v="0.28426650824970479"/>
    <s v="No"/>
    <m/>
  </r>
  <r>
    <n v="2168"/>
    <n v="1430"/>
    <n v="1032"/>
    <n v="1"/>
    <n v="2472.7199999999998"/>
    <n v="0.3"/>
    <n v="3"/>
    <n v="1458.83"/>
    <n v="1730.9039999999998"/>
    <n v="1458.83"/>
    <n v="272.07399999999984"/>
    <n v="0.15718607155567257"/>
    <s v="No"/>
    <m/>
  </r>
  <r>
    <n v="2169"/>
    <n v="1431"/>
    <n v="1073"/>
    <n v="1"/>
    <n v="1588.01"/>
    <n v="0"/>
    <n v="7"/>
    <n v="1144.3699999999999"/>
    <n v="1588.01"/>
    <n v="1144.3699999999999"/>
    <n v="443.6400000000001"/>
    <n v="0.27936851783049232"/>
    <s v="No"/>
    <m/>
  </r>
  <r>
    <n v="2170"/>
    <n v="1431"/>
    <n v="1061"/>
    <n v="1"/>
    <n v="1128.8399999999999"/>
    <n v="0"/>
    <n v="6"/>
    <n v="705.26"/>
    <n v="1128.8399999999999"/>
    <n v="705.26"/>
    <n v="423.57999999999993"/>
    <n v="0.37523475426101127"/>
    <s v="No"/>
    <m/>
  </r>
  <r>
    <n v="2171"/>
    <n v="1432"/>
    <n v="1001"/>
    <n v="1"/>
    <n v="3826.19"/>
    <n v="0"/>
    <n v="1"/>
    <n v="3021.65"/>
    <n v="3826.19"/>
    <n v="3021.65"/>
    <n v="804.54"/>
    <n v="0.21027183699711721"/>
    <s v="No"/>
    <m/>
  </r>
  <r>
    <n v="2172"/>
    <n v="1432"/>
    <n v="1072"/>
    <n v="1"/>
    <n v="1404.39"/>
    <n v="0.05"/>
    <n v="7"/>
    <n v="772.88"/>
    <n v="1334.1704999999999"/>
    <n v="772.88"/>
    <n v="561.29049999999995"/>
    <n v="0.42070372564825859"/>
    <s v="No"/>
    <m/>
  </r>
  <r>
    <n v="2173"/>
    <n v="1433"/>
    <n v="1067"/>
    <n v="1"/>
    <n v="4128.99"/>
    <n v="0.3"/>
    <n v="7"/>
    <n v="2213.3200000000002"/>
    <n v="2890.2929999999997"/>
    <n v="2213.3200000000002"/>
    <n v="676.9729999999995"/>
    <n v="0.23422296632209938"/>
    <s v="No"/>
    <m/>
  </r>
  <r>
    <n v="2174"/>
    <n v="1434"/>
    <n v="1067"/>
    <n v="2"/>
    <n v="4128.99"/>
    <n v="0.2"/>
    <n v="7"/>
    <n v="2213.3200000000002"/>
    <n v="6606.384"/>
    <n v="4426.6400000000003"/>
    <n v="2179.7439999999997"/>
    <n v="0.32994509553183704"/>
    <s v="No"/>
    <m/>
  </r>
  <r>
    <n v="2175"/>
    <n v="1435"/>
    <n v="1061"/>
    <n v="1"/>
    <n v="1128.8399999999999"/>
    <n v="0.3"/>
    <n v="6"/>
    <n v="705.26"/>
    <n v="790.18799999999987"/>
    <n v="705.26"/>
    <n v="84.927999999999884"/>
    <n v="0.10747822037287316"/>
    <s v="No"/>
    <m/>
  </r>
  <r>
    <n v="2176"/>
    <n v="1436"/>
    <n v="1067"/>
    <n v="2"/>
    <n v="4128.99"/>
    <n v="0.3"/>
    <n v="7"/>
    <n v="2213.3200000000002"/>
    <n v="5780.5859999999993"/>
    <n v="4426.6400000000003"/>
    <n v="1353.945999999999"/>
    <n v="0.23422296632209938"/>
    <s v="No"/>
    <m/>
  </r>
  <r>
    <n v="2177"/>
    <n v="1437"/>
    <n v="1001"/>
    <n v="1"/>
    <n v="3826.19"/>
    <n v="0.05"/>
    <n v="1"/>
    <n v="3021.65"/>
    <n v="3634.8804999999998"/>
    <n v="3021.65"/>
    <n v="613.23049999999967"/>
    <n v="0.16870719683907071"/>
    <s v="No"/>
    <m/>
  </r>
  <r>
    <n v="2178"/>
    <n v="1437"/>
    <n v="1043"/>
    <n v="1"/>
    <n v="567.48"/>
    <n v="0.1"/>
    <n v="4"/>
    <n v="407.51"/>
    <n v="510.73200000000003"/>
    <n v="407.51"/>
    <n v="103.22200000000004"/>
    <n v="0.20210599688290537"/>
    <s v="No"/>
    <m/>
  </r>
  <r>
    <n v="2179"/>
    <n v="1437"/>
    <n v="1061"/>
    <n v="1"/>
    <n v="1128.8399999999999"/>
    <n v="0.1"/>
    <n v="6"/>
    <n v="705.26"/>
    <n v="1015.9559999999999"/>
    <n v="705.26"/>
    <n v="310.69599999999991"/>
    <n v="0.30581639362334584"/>
    <s v="No"/>
    <m/>
  </r>
  <r>
    <n v="2180"/>
    <n v="1437"/>
    <n v="1038"/>
    <n v="1"/>
    <n v="930.61"/>
    <n v="0.15"/>
    <n v="4"/>
    <n v="617.46"/>
    <n v="791.01850000000002"/>
    <n v="617.46"/>
    <n v="173.55849999999998"/>
    <n v="0.21941142969475427"/>
    <s v="No"/>
    <m/>
  </r>
  <r>
    <n v="2181"/>
    <n v="1438"/>
    <n v="1029"/>
    <n v="1"/>
    <n v="951.92"/>
    <n v="0"/>
    <n v="3"/>
    <n v="552.17999999999995"/>
    <n v="951.92"/>
    <n v="552.17999999999995"/>
    <n v="399.74"/>
    <n v="0.41993024623917979"/>
    <s v="No"/>
    <m/>
  </r>
  <r>
    <n v="2182"/>
    <n v="1439"/>
    <n v="1067"/>
    <n v="1"/>
    <n v="4128.99"/>
    <n v="0.2"/>
    <n v="7"/>
    <n v="2213.3200000000002"/>
    <n v="3303.192"/>
    <n v="2213.3200000000002"/>
    <n v="1089.8719999999998"/>
    <n v="0.32994509553183704"/>
    <s v="No"/>
    <m/>
  </r>
  <r>
    <n v="2183"/>
    <n v="1440"/>
    <n v="1043"/>
    <n v="3"/>
    <n v="567.48"/>
    <n v="0.3"/>
    <n v="4"/>
    <n v="407.51"/>
    <n v="1191.7079999999999"/>
    <n v="1222.53"/>
    <n v="-30.822000000000116"/>
    <n v="-2.5863718293407546E-2"/>
    <s v="No"/>
    <m/>
  </r>
  <r>
    <n v="2184"/>
    <n v="1441"/>
    <n v="1001"/>
    <n v="2"/>
    <n v="3826.19"/>
    <n v="0.3"/>
    <n v="1"/>
    <n v="3021.65"/>
    <n v="5356.6660000000002"/>
    <n v="6043.3"/>
    <n v="-686.63400000000001"/>
    <n v="-0.12818309000411823"/>
    <s v="No"/>
    <m/>
  </r>
  <r>
    <n v="2185"/>
    <n v="1441"/>
    <n v="1079"/>
    <n v="1"/>
    <n v="395.97"/>
    <n v="0"/>
    <n v="8"/>
    <n v="242.57"/>
    <n v="395.97"/>
    <n v="242.57"/>
    <n v="153.40000000000003"/>
    <n v="0.38740308609238078"/>
    <s v="No"/>
    <m/>
  </r>
  <r>
    <n v="2186"/>
    <n v="1442"/>
    <n v="1085"/>
    <n v="1"/>
    <n v="234.72"/>
    <n v="0.1"/>
    <n v="8"/>
    <n v="175.69"/>
    <n v="211.24799999999999"/>
    <n v="175.69"/>
    <n v="35.557999999999993"/>
    <n v="0.16832348708626824"/>
    <s v="No"/>
    <m/>
  </r>
  <r>
    <n v="2187"/>
    <n v="1443"/>
    <n v="1080"/>
    <n v="1"/>
    <n v="256.7"/>
    <n v="0"/>
    <n v="8"/>
    <n v="184.26"/>
    <n v="256.7"/>
    <n v="184.26"/>
    <n v="72.44"/>
    <n v="0.28219711725749902"/>
    <s v="No"/>
    <m/>
  </r>
  <r>
    <n v="2188"/>
    <n v="1443"/>
    <n v="1020"/>
    <n v="1"/>
    <n v="1278.44"/>
    <n v="0.1"/>
    <n v="2"/>
    <n v="786.6"/>
    <n v="1150.596"/>
    <n v="786.6"/>
    <n v="363.99599999999998"/>
    <n v="0.3163543068114264"/>
    <s v="No"/>
    <m/>
  </r>
  <r>
    <n v="2189"/>
    <n v="1443"/>
    <n v="1052"/>
    <n v="1"/>
    <n v="2801.53"/>
    <n v="0.05"/>
    <n v="5"/>
    <n v="1752.02"/>
    <n v="2661.4535000000001"/>
    <n v="1752.02"/>
    <n v="909.43350000000009"/>
    <n v="0.34170557554358927"/>
    <s v="Yes"/>
    <m/>
  </r>
  <r>
    <n v="2190"/>
    <n v="1444"/>
    <n v="1048"/>
    <n v="1"/>
    <n v="448.35"/>
    <n v="0"/>
    <n v="5"/>
    <n v="299.29000000000002"/>
    <n v="448.35"/>
    <n v="299.29000000000002"/>
    <n v="149.06"/>
    <n v="0.33246347719415636"/>
    <s v="No"/>
    <m/>
  </r>
  <r>
    <n v="2191"/>
    <n v="1444"/>
    <n v="1001"/>
    <n v="1"/>
    <n v="3826.19"/>
    <n v="0.15"/>
    <n v="1"/>
    <n v="3021.65"/>
    <n v="3252.2615000000001"/>
    <n v="3021.65"/>
    <n v="230.61149999999998"/>
    <n v="7.0908043526020273E-2"/>
    <s v="No"/>
    <m/>
  </r>
  <r>
    <n v="2192"/>
    <n v="1445"/>
    <n v="1080"/>
    <n v="1"/>
    <n v="256.7"/>
    <n v="0"/>
    <n v="8"/>
    <n v="184.26"/>
    <n v="256.7"/>
    <n v="184.26"/>
    <n v="72.44"/>
    <n v="0.28219711725749902"/>
    <s v="No"/>
    <m/>
  </r>
  <r>
    <n v="2193"/>
    <n v="1446"/>
    <n v="1082"/>
    <n v="1"/>
    <n v="337.61"/>
    <n v="0"/>
    <n v="8"/>
    <n v="183.63"/>
    <n v="337.61"/>
    <n v="183.63"/>
    <n v="153.98000000000002"/>
    <n v="0.45608838600752349"/>
    <s v="No"/>
    <m/>
  </r>
  <r>
    <n v="2194"/>
    <n v="1446"/>
    <n v="1067"/>
    <n v="1"/>
    <n v="4128.99"/>
    <n v="0"/>
    <n v="7"/>
    <n v="2213.3200000000002"/>
    <n v="4128.99"/>
    <n v="2213.3200000000002"/>
    <n v="1915.6699999999996"/>
    <n v="0.4639560764254696"/>
    <s v="No"/>
    <m/>
  </r>
  <r>
    <n v="2195"/>
    <n v="1447"/>
    <n v="1059"/>
    <n v="2"/>
    <n v="540.76"/>
    <n v="0"/>
    <n v="6"/>
    <n v="324.72000000000003"/>
    <n v="1081.52"/>
    <n v="649.44000000000005"/>
    <n v="432.07999999999993"/>
    <n v="0.39951179820992672"/>
    <s v="No"/>
    <m/>
  </r>
  <r>
    <n v="2196"/>
    <n v="1448"/>
    <n v="1061"/>
    <n v="1"/>
    <n v="1128.8399999999999"/>
    <n v="0.25"/>
    <n v="6"/>
    <n v="705.26"/>
    <n v="846.62999999999988"/>
    <n v="705.26"/>
    <n v="141.36999999999989"/>
    <n v="0.16697967234801497"/>
    <s v="No"/>
    <m/>
  </r>
  <r>
    <n v="2197"/>
    <n v="1449"/>
    <n v="1016"/>
    <n v="1"/>
    <n v="1279.19"/>
    <n v="0.1"/>
    <n v="2"/>
    <n v="741.85"/>
    <n v="1151.2710000000002"/>
    <n v="741.85"/>
    <n v="409.42100000000016"/>
    <n v="0.35562521769418332"/>
    <s v="Yes"/>
    <m/>
  </r>
  <r>
    <n v="2198"/>
    <n v="1449"/>
    <n v="1036"/>
    <n v="2"/>
    <n v="471.33"/>
    <n v="0.2"/>
    <n v="4"/>
    <n v="253.01"/>
    <n v="754.12800000000004"/>
    <n v="506.02"/>
    <n v="248.10800000000006"/>
    <n v="0.32899985148409827"/>
    <s v="No"/>
    <m/>
  </r>
  <r>
    <n v="2199"/>
    <n v="1450"/>
    <n v="1064"/>
    <n v="1"/>
    <n v="177.92"/>
    <n v="0.2"/>
    <n v="6"/>
    <n v="95.97"/>
    <n v="142.33599999999998"/>
    <n v="95.97"/>
    <n v="46.365999999999985"/>
    <n v="0.32575033723021574"/>
    <s v="No"/>
    <m/>
  </r>
  <r>
    <n v="2200"/>
    <n v="1451"/>
    <n v="1019"/>
    <n v="1"/>
    <n v="1255.73"/>
    <n v="0"/>
    <n v="2"/>
    <n v="760.11"/>
    <n v="1255.73"/>
    <n v="760.11"/>
    <n v="495.62"/>
    <n v="0.39468675591090441"/>
    <s v="No"/>
    <m/>
  </r>
  <r>
    <n v="2201"/>
    <n v="1452"/>
    <n v="1085"/>
    <n v="2"/>
    <n v="234.72"/>
    <n v="0.3"/>
    <n v="8"/>
    <n v="175.69"/>
    <n v="328.608"/>
    <n v="351.38"/>
    <n v="-22.771999999999991"/>
    <n v="-6.929837374622648E-2"/>
    <s v="No"/>
    <m/>
  </r>
  <r>
    <n v="2202"/>
    <n v="1453"/>
    <n v="1019"/>
    <n v="1"/>
    <n v="1255.73"/>
    <n v="0.15"/>
    <n v="2"/>
    <n v="760.11"/>
    <n v="1067.3705"/>
    <n v="760.11"/>
    <n v="307.26049999999998"/>
    <n v="0.28786677165988755"/>
    <s v="No"/>
    <m/>
  </r>
  <r>
    <n v="2203"/>
    <n v="1454"/>
    <n v="1001"/>
    <n v="1"/>
    <n v="3826.19"/>
    <n v="0"/>
    <n v="1"/>
    <n v="3021.65"/>
    <n v="3826.19"/>
    <n v="3021.65"/>
    <n v="804.54"/>
    <n v="0.21027183699711721"/>
    <s v="No"/>
    <m/>
  </r>
  <r>
    <n v="2204"/>
    <n v="1455"/>
    <n v="1083"/>
    <n v="1"/>
    <n v="679.39"/>
    <n v="0"/>
    <n v="8"/>
    <n v="524.20000000000005"/>
    <n v="679.39"/>
    <n v="524.20000000000005"/>
    <n v="155.18999999999994"/>
    <n v="0.22842549934500059"/>
    <s v="No"/>
    <m/>
  </r>
  <r>
    <n v="2205"/>
    <n v="1456"/>
    <n v="1081"/>
    <n v="1"/>
    <n v="163.27000000000001"/>
    <n v="0.1"/>
    <n v="8"/>
    <n v="98.34"/>
    <n v="146.94300000000001"/>
    <n v="98.34"/>
    <n v="48.603000000000009"/>
    <n v="0.33076090729058211"/>
    <s v="No"/>
    <m/>
  </r>
  <r>
    <n v="2206"/>
    <n v="1457"/>
    <n v="1067"/>
    <n v="1"/>
    <n v="4128.99"/>
    <n v="0.1"/>
    <n v="7"/>
    <n v="2213.3200000000002"/>
    <n v="3716.0909999999999"/>
    <n v="2213.3200000000002"/>
    <n v="1502.7709999999997"/>
    <n v="0.40439564047274401"/>
    <s v="No"/>
    <m/>
  </r>
  <r>
    <n v="2207"/>
    <n v="1458"/>
    <n v="1046"/>
    <n v="1"/>
    <n v="675.87"/>
    <n v="0.3"/>
    <n v="5"/>
    <n v="407.68"/>
    <n v="473.10899999999998"/>
    <n v="407.68"/>
    <n v="65.428999999999974"/>
    <n v="0.13829582612040772"/>
    <s v="No"/>
    <m/>
  </r>
  <r>
    <n v="2208"/>
    <n v="1458"/>
    <n v="1029"/>
    <n v="3"/>
    <n v="951.92"/>
    <n v="0.05"/>
    <n v="3"/>
    <n v="552.17999999999995"/>
    <n v="2712.9719999999998"/>
    <n v="1656.54"/>
    <n v="1056.4319999999998"/>
    <n v="0.38940025919913657"/>
    <s v="No"/>
    <m/>
  </r>
  <r>
    <n v="2209"/>
    <n v="1459"/>
    <n v="1041"/>
    <n v="2"/>
    <n v="767.68"/>
    <n v="0"/>
    <n v="4"/>
    <n v="540.32000000000005"/>
    <n v="1535.36"/>
    <n v="1080.6400000000001"/>
    <n v="454.7199999999998"/>
    <n v="0.29616506877865767"/>
    <s v="No"/>
    <m/>
  </r>
  <r>
    <n v="2210"/>
    <n v="1460"/>
    <n v="1085"/>
    <n v="1"/>
    <n v="234.72"/>
    <n v="0.25"/>
    <n v="8"/>
    <n v="175.69"/>
    <n v="176.04"/>
    <n v="175.69"/>
    <n v="0.34999999999999432"/>
    <n v="1.9881845035218948E-3"/>
    <s v="No"/>
    <m/>
  </r>
  <r>
    <n v="2211"/>
    <n v="1461"/>
    <n v="1061"/>
    <n v="1"/>
    <n v="1128.8399999999999"/>
    <n v="0.15"/>
    <n v="6"/>
    <n v="705.26"/>
    <n v="959.5139999999999"/>
    <n v="705.26"/>
    <n v="254.25399999999991"/>
    <n v="0.26498206383648382"/>
    <s v="No"/>
    <m/>
  </r>
  <r>
    <n v="2212"/>
    <n v="1462"/>
    <n v="1068"/>
    <n v="1"/>
    <n v="550.08000000000004"/>
    <n v="0"/>
    <n v="7"/>
    <n v="351.29"/>
    <n v="550.08000000000004"/>
    <n v="351.29"/>
    <n v="198.79000000000002"/>
    <n v="0.36138379872018617"/>
    <s v="No"/>
    <m/>
  </r>
  <r>
    <n v="2213"/>
    <n v="1463"/>
    <n v="1069"/>
    <n v="1"/>
    <n v="545.38"/>
    <n v="0.2"/>
    <n v="7"/>
    <n v="312.64999999999998"/>
    <n v="436.30400000000003"/>
    <n v="312.64999999999998"/>
    <n v="123.65400000000005"/>
    <n v="0.28341248303934879"/>
    <s v="No"/>
    <m/>
  </r>
  <r>
    <n v="2214"/>
    <n v="1464"/>
    <n v="1042"/>
    <n v="1"/>
    <n v="1025.6300000000001"/>
    <n v="0"/>
    <n v="4"/>
    <n v="559.36"/>
    <n v="1025.6300000000001"/>
    <n v="559.36"/>
    <n v="466.2700000000001"/>
    <n v="0.45461813714497434"/>
    <s v="No"/>
    <m/>
  </r>
  <r>
    <n v="2215"/>
    <n v="1464"/>
    <n v="1059"/>
    <n v="1"/>
    <n v="540.76"/>
    <n v="0.1"/>
    <n v="6"/>
    <n v="324.72000000000003"/>
    <n v="486.68400000000003"/>
    <n v="324.72000000000003"/>
    <n v="161.964"/>
    <n v="0.33279088689991859"/>
    <s v="No"/>
    <m/>
  </r>
  <r>
    <n v="2216"/>
    <n v="1465"/>
    <n v="1001"/>
    <n v="1"/>
    <n v="3826.19"/>
    <n v="0.05"/>
    <n v="1"/>
    <n v="3021.65"/>
    <n v="3634.8804999999998"/>
    <n v="3021.65"/>
    <n v="613.23049999999967"/>
    <n v="0.16870719683907071"/>
    <s v="No"/>
    <m/>
  </r>
  <r>
    <n v="2217"/>
    <n v="1465"/>
    <n v="1017"/>
    <n v="2"/>
    <n v="978.37"/>
    <n v="0.05"/>
    <n v="2"/>
    <n v="519.71"/>
    <n v="1858.903"/>
    <n v="1039.42"/>
    <n v="819.48299999999995"/>
    <n v="0.44084226019324296"/>
    <s v="No"/>
    <m/>
  </r>
  <r>
    <n v="2218"/>
    <n v="1466"/>
    <n v="1061"/>
    <n v="1"/>
    <n v="1128.8399999999999"/>
    <n v="0"/>
    <n v="6"/>
    <n v="705.26"/>
    <n v="1128.8399999999999"/>
    <n v="705.26"/>
    <n v="423.57999999999993"/>
    <n v="0.37523475426101127"/>
    <s v="No"/>
    <m/>
  </r>
  <r>
    <n v="2219"/>
    <n v="1466"/>
    <n v="1080"/>
    <n v="1"/>
    <n v="256.7"/>
    <n v="0"/>
    <n v="8"/>
    <n v="184.26"/>
    <n v="256.7"/>
    <n v="184.26"/>
    <n v="72.44"/>
    <n v="0.28219711725749902"/>
    <s v="No"/>
    <m/>
  </r>
  <r>
    <n v="2220"/>
    <n v="1467"/>
    <n v="1061"/>
    <n v="1"/>
    <n v="1128.8399999999999"/>
    <n v="0.1"/>
    <n v="6"/>
    <n v="705.26"/>
    <n v="1015.9559999999999"/>
    <n v="705.26"/>
    <n v="310.69599999999991"/>
    <n v="0.30581639362334584"/>
    <s v="No"/>
    <m/>
  </r>
  <r>
    <n v="2221"/>
    <n v="1468"/>
    <n v="1064"/>
    <n v="1"/>
    <n v="177.92"/>
    <n v="0.1"/>
    <n v="6"/>
    <n v="95.97"/>
    <n v="160.12799999999999"/>
    <n v="95.97"/>
    <n v="64.157999999999987"/>
    <n v="0.40066696642685845"/>
    <s v="No"/>
    <m/>
  </r>
  <r>
    <n v="2222"/>
    <n v="1469"/>
    <n v="1064"/>
    <n v="1"/>
    <n v="177.92"/>
    <n v="0"/>
    <n v="6"/>
    <n v="95.97"/>
    <n v="177.92"/>
    <n v="95.97"/>
    <n v="81.949999999999989"/>
    <n v="0.46060026978417262"/>
    <s v="No"/>
    <m/>
  </r>
  <r>
    <n v="2223"/>
    <n v="1469"/>
    <n v="1056"/>
    <n v="1"/>
    <n v="1134.4000000000001"/>
    <n v="0.25"/>
    <n v="6"/>
    <n v="798.2"/>
    <n v="850.80000000000007"/>
    <n v="798.2"/>
    <n v="52.600000000000023"/>
    <n v="6.1824165491302326E-2"/>
    <s v="No"/>
    <m/>
  </r>
  <r>
    <n v="2224"/>
    <n v="1470"/>
    <n v="1013"/>
    <n v="1"/>
    <n v="6351.87"/>
    <n v="0"/>
    <n v="1"/>
    <n v="4324.57"/>
    <n v="6351.87"/>
    <n v="4324.57"/>
    <n v="2027.3000000000002"/>
    <n v="0.31916585194596242"/>
    <s v="No"/>
    <m/>
  </r>
  <r>
    <n v="2225"/>
    <n v="1470"/>
    <n v="1072"/>
    <n v="2"/>
    <n v="1404.39"/>
    <n v="0"/>
    <n v="7"/>
    <n v="772.88"/>
    <n v="2808.78"/>
    <n v="1545.76"/>
    <n v="1263.0200000000002"/>
    <n v="0.44966853936584572"/>
    <s v="No"/>
    <m/>
  </r>
  <r>
    <n v="2226"/>
    <n v="1471"/>
    <n v="1059"/>
    <n v="1"/>
    <n v="540.76"/>
    <n v="0.1"/>
    <n v="6"/>
    <n v="324.72000000000003"/>
    <n v="486.68400000000003"/>
    <n v="324.72000000000003"/>
    <n v="161.964"/>
    <n v="0.33279088689991859"/>
    <s v="No"/>
    <m/>
  </r>
  <r>
    <n v="2227"/>
    <n v="1472"/>
    <n v="1001"/>
    <n v="1"/>
    <n v="3826.19"/>
    <n v="0.25"/>
    <n v="1"/>
    <n v="3021.65"/>
    <n v="2869.6424999999999"/>
    <n v="3021.65"/>
    <n v="-152.00750000000016"/>
    <n v="-5.2970884003843741E-2"/>
    <s v="No"/>
    <m/>
  </r>
  <r>
    <n v="2228"/>
    <n v="1472"/>
    <n v="1062"/>
    <n v="1"/>
    <n v="1145.77"/>
    <n v="0.2"/>
    <n v="6"/>
    <n v="718.47"/>
    <n v="916.61599999999999"/>
    <n v="718.47"/>
    <n v="198.14599999999996"/>
    <n v="0.21617122110022077"/>
    <s v="Yes"/>
    <m/>
  </r>
  <r>
    <n v="2229"/>
    <n v="1473"/>
    <n v="1039"/>
    <n v="2"/>
    <n v="1284.94"/>
    <n v="0"/>
    <n v="4"/>
    <n v="829.93"/>
    <n v="2569.88"/>
    <n v="1659.86"/>
    <n v="910.02000000000021"/>
    <n v="0.35410991952931659"/>
    <s v="No"/>
    <m/>
  </r>
  <r>
    <n v="2230"/>
    <n v="1474"/>
    <n v="1026"/>
    <n v="1"/>
    <n v="1413.81"/>
    <n v="0"/>
    <n v="3"/>
    <n v="1019.93"/>
    <n v="1413.81"/>
    <n v="1019.93"/>
    <n v="393.88"/>
    <n v="0.27859471923384332"/>
    <s v="No"/>
    <m/>
  </r>
  <r>
    <n v="2231"/>
    <n v="1474"/>
    <n v="1085"/>
    <n v="1"/>
    <n v="234.72"/>
    <n v="0"/>
    <n v="8"/>
    <n v="175.69"/>
    <n v="234.72"/>
    <n v="175.69"/>
    <n v="59.03"/>
    <n v="0.25149113837764148"/>
    <s v="No"/>
    <m/>
  </r>
  <r>
    <n v="2232"/>
    <n v="1475"/>
    <n v="1033"/>
    <n v="1"/>
    <n v="3738.1"/>
    <n v="0.1"/>
    <n v="3"/>
    <n v="2130.6999999999998"/>
    <n v="3364.29"/>
    <n v="2130.6999999999998"/>
    <n v="1233.5900000000001"/>
    <n v="0.36667171973878593"/>
    <s v="No"/>
    <m/>
  </r>
  <r>
    <n v="2233"/>
    <n v="1476"/>
    <n v="1028"/>
    <n v="1"/>
    <n v="2753.45"/>
    <n v="0"/>
    <n v="3"/>
    <n v="1672.88"/>
    <n v="2753.45"/>
    <n v="1672.88"/>
    <n v="1080.5699999999997"/>
    <n v="0.39244220886524173"/>
    <s v="No"/>
    <m/>
  </r>
  <r>
    <n v="2234"/>
    <n v="1476"/>
    <n v="1038"/>
    <n v="1"/>
    <n v="930.61"/>
    <n v="0.05"/>
    <n v="4"/>
    <n v="617.46"/>
    <n v="884.07949999999994"/>
    <n v="617.46"/>
    <n v="266.6194999999999"/>
    <n v="0.30157864762162218"/>
    <s v="No"/>
    <m/>
  </r>
  <r>
    <n v="2235"/>
    <n v="1476"/>
    <n v="1061"/>
    <n v="1"/>
    <n v="1128.8399999999999"/>
    <n v="0.1"/>
    <n v="6"/>
    <n v="705.26"/>
    <n v="1015.9559999999999"/>
    <n v="705.26"/>
    <n v="310.69599999999991"/>
    <n v="0.30581639362334584"/>
    <s v="No"/>
    <m/>
  </r>
  <r>
    <n v="2236"/>
    <n v="1477"/>
    <n v="1013"/>
    <n v="3"/>
    <n v="6351.87"/>
    <n v="0.3"/>
    <n v="1"/>
    <n v="4324.57"/>
    <n v="13338.927"/>
    <n v="12973.71"/>
    <n v="365.21700000000055"/>
    <n v="2.7379788494231998E-2"/>
    <s v="No"/>
    <m/>
  </r>
  <r>
    <n v="2237"/>
    <n v="1478"/>
    <n v="1053"/>
    <n v="1"/>
    <n v="1295.03"/>
    <n v="0.3"/>
    <n v="5"/>
    <n v="777.04"/>
    <n v="906.52099999999996"/>
    <n v="777.04"/>
    <n v="129.48099999999999"/>
    <n v="0.1428328742522236"/>
    <s v="No"/>
    <m/>
  </r>
  <r>
    <n v="2238"/>
    <n v="1478"/>
    <n v="1079"/>
    <n v="1"/>
    <n v="395.97"/>
    <n v="0.2"/>
    <n v="8"/>
    <n v="242.57"/>
    <n v="316.77600000000007"/>
    <n v="242.57"/>
    <n v="74.206000000000074"/>
    <n v="0.2342538576154761"/>
    <s v="No"/>
    <m/>
  </r>
  <r>
    <n v="2239"/>
    <n v="1479"/>
    <n v="1085"/>
    <n v="1"/>
    <n v="234.72"/>
    <n v="0"/>
    <n v="8"/>
    <n v="175.69"/>
    <n v="234.72"/>
    <n v="175.69"/>
    <n v="59.03"/>
    <n v="0.25149113837764148"/>
    <s v="No"/>
    <m/>
  </r>
  <r>
    <n v="2240"/>
    <n v="1480"/>
    <n v="1001"/>
    <n v="1"/>
    <n v="3826.19"/>
    <n v="0.2"/>
    <n v="1"/>
    <n v="3021.65"/>
    <n v="3060.9520000000002"/>
    <n v="3021.65"/>
    <n v="39.302000000000135"/>
    <n v="1.2839796246396589E-2"/>
    <s v="No"/>
    <m/>
  </r>
  <r>
    <n v="2241"/>
    <n v="1481"/>
    <n v="1061"/>
    <n v="3"/>
    <n v="1128.8399999999999"/>
    <n v="0.1"/>
    <n v="6"/>
    <n v="705.26"/>
    <n v="3047.8679999999995"/>
    <n v="2115.7799999999997"/>
    <n v="932.08799999999974"/>
    <n v="0.30581639362334584"/>
    <s v="No"/>
    <m/>
  </r>
  <r>
    <n v="2242"/>
    <n v="1481"/>
    <n v="1072"/>
    <n v="1"/>
    <n v="1404.39"/>
    <n v="0.1"/>
    <n v="7"/>
    <n v="772.88"/>
    <n v="1263.951"/>
    <n v="772.88"/>
    <n v="491.07100000000003"/>
    <n v="0.38852059929538407"/>
    <s v="No"/>
    <m/>
  </r>
  <r>
    <n v="2243"/>
    <n v="1481"/>
    <n v="1085"/>
    <n v="1"/>
    <n v="234.72"/>
    <n v="0.1"/>
    <n v="8"/>
    <n v="175.69"/>
    <n v="211.24799999999999"/>
    <n v="175.69"/>
    <n v="35.557999999999993"/>
    <n v="0.16832348708626824"/>
    <s v="No"/>
    <m/>
  </r>
  <r>
    <n v="2244"/>
    <n v="1481"/>
    <n v="1012"/>
    <n v="1"/>
    <n v="2425.1999999999998"/>
    <n v="0.15"/>
    <n v="1"/>
    <n v="1795.03"/>
    <n v="2061.4199999999996"/>
    <n v="1795.03"/>
    <n v="266.38999999999965"/>
    <n v="0.12922645555005757"/>
    <s v="No"/>
    <m/>
  </r>
  <r>
    <n v="2245"/>
    <n v="1482"/>
    <n v="1084"/>
    <n v="2"/>
    <n v="317.63"/>
    <n v="0"/>
    <n v="8"/>
    <n v="188.52"/>
    <n v="635.26"/>
    <n v="377.04"/>
    <n v="258.21999999999997"/>
    <n v="0.40647923684790477"/>
    <s v="No"/>
    <m/>
  </r>
  <r>
    <n v="2246"/>
    <n v="1482"/>
    <n v="1070"/>
    <n v="1"/>
    <n v="2599.85"/>
    <n v="0.1"/>
    <n v="7"/>
    <n v="1949.71"/>
    <n v="2339.8649999999998"/>
    <n v="1949.71"/>
    <n v="390.15499999999975"/>
    <n v="0.1667425257440065"/>
    <s v="Yes"/>
    <m/>
  </r>
  <r>
    <n v="2247"/>
    <n v="1482"/>
    <n v="1072"/>
    <n v="1"/>
    <n v="1404.39"/>
    <n v="0.2"/>
    <n v="7"/>
    <n v="772.88"/>
    <n v="1123.5120000000002"/>
    <n v="772.88"/>
    <n v="350.63200000000018"/>
    <n v="0.31208567420730721"/>
    <s v="No"/>
    <m/>
  </r>
  <r>
    <n v="2248"/>
    <n v="1483"/>
    <n v="1085"/>
    <n v="1"/>
    <n v="234.72"/>
    <n v="0.15"/>
    <n v="8"/>
    <n v="175.69"/>
    <n v="199.512"/>
    <n v="175.69"/>
    <n v="23.822000000000003"/>
    <n v="0.11940133926781347"/>
    <s v="No"/>
    <m/>
  </r>
  <r>
    <n v="2249"/>
    <n v="1484"/>
    <n v="1053"/>
    <n v="2"/>
    <n v="1295.03"/>
    <n v="0"/>
    <n v="5"/>
    <n v="777.04"/>
    <n v="2590.06"/>
    <n v="1554.08"/>
    <n v="1035.98"/>
    <n v="0.39998301197655656"/>
    <s v="No"/>
    <m/>
  </r>
  <r>
    <n v="2250"/>
    <n v="1484"/>
    <n v="1006"/>
    <n v="1"/>
    <n v="2046.37"/>
    <n v="0.2"/>
    <n v="1"/>
    <n v="1296.42"/>
    <n v="1637.096"/>
    <n v="1296.42"/>
    <n v="340.67599999999993"/>
    <n v="0.20809775358317406"/>
    <s v="Yes"/>
    <m/>
  </r>
  <r>
    <n v="2251"/>
    <n v="1485"/>
    <n v="1033"/>
    <n v="1"/>
    <n v="3738.1"/>
    <n v="0.05"/>
    <n v="3"/>
    <n v="2130.6999999999998"/>
    <n v="3551.1949999999997"/>
    <n v="2130.6999999999998"/>
    <n v="1420.4949999999999"/>
    <n v="0.40000478712095505"/>
    <s v="No"/>
    <m/>
  </r>
  <r>
    <n v="2252"/>
    <n v="1486"/>
    <n v="1049"/>
    <n v="1"/>
    <n v="3970.29"/>
    <n v="0"/>
    <n v="5"/>
    <n v="2490.89"/>
    <n v="3970.29"/>
    <n v="2490.89"/>
    <n v="1479.4"/>
    <n v="0.37261761735288862"/>
    <s v="No"/>
    <m/>
  </r>
  <r>
    <n v="2253"/>
    <n v="1486"/>
    <n v="1033"/>
    <n v="3"/>
    <n v="3738.1"/>
    <n v="0"/>
    <n v="3"/>
    <n v="2130.6999999999998"/>
    <n v="11214.3"/>
    <n v="6392.0999999999995"/>
    <n v="4822.2"/>
    <n v="0.43000454776490732"/>
    <s v="No"/>
    <m/>
  </r>
  <r>
    <n v="2254"/>
    <n v="1487"/>
    <n v="1056"/>
    <n v="3"/>
    <n v="1134.4000000000001"/>
    <n v="0.2"/>
    <n v="6"/>
    <n v="798.2"/>
    <n v="2722.5600000000004"/>
    <n v="2394.6000000000004"/>
    <n v="327.96000000000004"/>
    <n v="0.12046015514809591"/>
    <s v="No"/>
    <m/>
  </r>
  <r>
    <n v="2255"/>
    <n v="1487"/>
    <n v="1085"/>
    <n v="1"/>
    <n v="234.72"/>
    <n v="0.05"/>
    <n v="8"/>
    <n v="175.69"/>
    <n v="222.98399999999998"/>
    <n v="175.69"/>
    <n v="47.293999999999983"/>
    <n v="0.21209593513435937"/>
    <s v="No"/>
    <m/>
  </r>
  <r>
    <n v="2256"/>
    <n v="1488"/>
    <n v="1072"/>
    <n v="1"/>
    <n v="1404.39"/>
    <n v="0"/>
    <n v="7"/>
    <n v="772.88"/>
    <n v="1404.39"/>
    <n v="772.88"/>
    <n v="631.5100000000001"/>
    <n v="0.44966853936584572"/>
    <s v="No"/>
    <m/>
  </r>
  <r>
    <n v="2257"/>
    <n v="1489"/>
    <n v="1029"/>
    <n v="1"/>
    <n v="951.92"/>
    <n v="0"/>
    <n v="3"/>
    <n v="552.17999999999995"/>
    <n v="951.92"/>
    <n v="552.17999999999995"/>
    <n v="399.74"/>
    <n v="0.41993024623917979"/>
    <s v="Yes"/>
    <m/>
  </r>
  <r>
    <n v="2258"/>
    <n v="1490"/>
    <n v="1056"/>
    <n v="1"/>
    <n v="1134.4000000000001"/>
    <n v="0.05"/>
    <n v="6"/>
    <n v="798.2"/>
    <n v="1077.68"/>
    <n v="798.2"/>
    <n v="279.48"/>
    <n v="0.25933486749313339"/>
    <s v="No"/>
    <m/>
  </r>
  <r>
    <n v="2259"/>
    <n v="1490"/>
    <n v="1067"/>
    <n v="1"/>
    <n v="4128.99"/>
    <n v="0"/>
    <n v="7"/>
    <n v="2213.3200000000002"/>
    <n v="4128.99"/>
    <n v="2213.3200000000002"/>
    <n v="1915.6699999999996"/>
    <n v="0.4639560764254696"/>
    <s v="No"/>
    <m/>
  </r>
  <r>
    <n v="2260"/>
    <n v="1491"/>
    <n v="1076"/>
    <n v="1"/>
    <n v="999.07"/>
    <n v="0.3"/>
    <n v="8"/>
    <n v="597.38"/>
    <n v="699.34900000000005"/>
    <n v="597.38"/>
    <n v="101.96900000000005"/>
    <n v="0.14580559920726283"/>
    <s v="No"/>
    <m/>
  </r>
  <r>
    <n v="2261"/>
    <n v="1491"/>
    <n v="1061"/>
    <n v="1"/>
    <n v="1128.8399999999999"/>
    <n v="0.1"/>
    <n v="6"/>
    <n v="705.26"/>
    <n v="1015.9559999999999"/>
    <n v="705.26"/>
    <n v="310.69599999999991"/>
    <n v="0.30581639362334584"/>
    <s v="No"/>
    <m/>
  </r>
  <r>
    <n v="2262"/>
    <n v="1492"/>
    <n v="1001"/>
    <n v="1"/>
    <n v="3826.19"/>
    <n v="0"/>
    <n v="1"/>
    <n v="3021.65"/>
    <n v="3826.19"/>
    <n v="3021.65"/>
    <n v="804.54"/>
    <n v="0.21027183699711721"/>
    <s v="No"/>
    <m/>
  </r>
  <r>
    <n v="2263"/>
    <n v="1492"/>
    <n v="1017"/>
    <n v="1"/>
    <n v="978.37"/>
    <n v="0.2"/>
    <n v="2"/>
    <n v="519.71"/>
    <n v="782.69600000000003"/>
    <n v="519.71"/>
    <n v="262.98599999999999"/>
    <n v="0.33600018397947606"/>
    <s v="No"/>
    <m/>
  </r>
  <r>
    <n v="2264"/>
    <n v="1493"/>
    <n v="1082"/>
    <n v="2"/>
    <n v="337.61"/>
    <n v="0"/>
    <n v="8"/>
    <n v="183.63"/>
    <n v="675.22"/>
    <n v="367.26"/>
    <n v="307.96000000000004"/>
    <n v="0.45608838600752349"/>
    <s v="No"/>
    <m/>
  </r>
  <r>
    <n v="2265"/>
    <n v="1493"/>
    <n v="1052"/>
    <n v="1"/>
    <n v="2801.53"/>
    <n v="0.15"/>
    <n v="5"/>
    <n v="1752.02"/>
    <n v="2381.3005000000003"/>
    <n v="1752.02"/>
    <n v="629.2805000000003"/>
    <n v="0.26425917266636456"/>
    <s v="No"/>
    <m/>
  </r>
  <r>
    <n v="2266"/>
    <n v="1494"/>
    <n v="1067"/>
    <n v="1"/>
    <n v="4128.99"/>
    <n v="0"/>
    <n v="7"/>
    <n v="2213.3200000000002"/>
    <n v="4128.99"/>
    <n v="2213.3200000000002"/>
    <n v="1915.6699999999996"/>
    <n v="0.4639560764254696"/>
    <s v="No"/>
    <m/>
  </r>
  <r>
    <n v="2267"/>
    <n v="1495"/>
    <n v="1039"/>
    <n v="1"/>
    <n v="1284.94"/>
    <n v="0"/>
    <n v="4"/>
    <n v="829.93"/>
    <n v="1284.94"/>
    <n v="829.93"/>
    <n v="455.0100000000001"/>
    <n v="0.35410991952931659"/>
    <s v="No"/>
    <m/>
  </r>
  <r>
    <n v="2268"/>
    <n v="1495"/>
    <n v="1081"/>
    <n v="1"/>
    <n v="163.27000000000001"/>
    <n v="0.2"/>
    <n v="8"/>
    <n v="98.34"/>
    <n v="130.61600000000001"/>
    <n v="98.34"/>
    <n v="32.27600000000001"/>
    <n v="0.24710602070190488"/>
    <s v="No"/>
    <m/>
  </r>
  <r>
    <n v="2269"/>
    <n v="1495"/>
    <n v="1012"/>
    <n v="1"/>
    <n v="2425.1999999999998"/>
    <n v="0.1"/>
    <n v="1"/>
    <n v="1795.03"/>
    <n v="2182.6799999999998"/>
    <n v="1795.03"/>
    <n v="387.64999999999986"/>
    <n v="0.17760276357505447"/>
    <s v="No"/>
    <m/>
  </r>
  <r>
    <n v="2270"/>
    <n v="1495"/>
    <n v="1072"/>
    <n v="1"/>
    <n v="1404.39"/>
    <n v="0.1"/>
    <n v="7"/>
    <n v="772.88"/>
    <n v="1263.951"/>
    <n v="772.88"/>
    <n v="491.07100000000003"/>
    <n v="0.38852059929538407"/>
    <s v="No"/>
    <m/>
  </r>
  <r>
    <n v="2271"/>
    <n v="1496"/>
    <n v="1017"/>
    <n v="1"/>
    <n v="978.37"/>
    <n v="0.05"/>
    <n v="2"/>
    <n v="519.71"/>
    <n v="929.45150000000001"/>
    <n v="519.71"/>
    <n v="409.74149999999997"/>
    <n v="0.44084226019324296"/>
    <s v="No"/>
    <m/>
  </r>
  <r>
    <n v="2272"/>
    <n v="1497"/>
    <n v="1047"/>
    <n v="1"/>
    <n v="3066.17"/>
    <n v="0.2"/>
    <n v="5"/>
    <n v="2011.39"/>
    <n v="2452.9360000000001"/>
    <n v="2011.39"/>
    <n v="441.54600000000005"/>
    <n v="0.18000714246111599"/>
    <s v="No"/>
    <m/>
  </r>
  <r>
    <n v="2273"/>
    <n v="1497"/>
    <n v="1049"/>
    <n v="1"/>
    <n v="3970.29"/>
    <n v="0"/>
    <n v="5"/>
    <n v="2490.89"/>
    <n v="3970.29"/>
    <n v="2490.89"/>
    <n v="1479.4"/>
    <n v="0.37261761735288862"/>
    <s v="No"/>
    <m/>
  </r>
  <r>
    <n v="2274"/>
    <n v="1497"/>
    <n v="1001"/>
    <n v="1"/>
    <n v="3826.19"/>
    <n v="0.1"/>
    <n v="1"/>
    <n v="3021.65"/>
    <n v="3443.5709999999999"/>
    <n v="3021.65"/>
    <n v="421.92099999999982"/>
    <n v="0.12252426333013021"/>
    <s v="No"/>
    <m/>
  </r>
  <r>
    <n v="2275"/>
    <n v="1498"/>
    <n v="1074"/>
    <n v="1"/>
    <n v="2444.16"/>
    <n v="0"/>
    <n v="7"/>
    <n v="1417.35"/>
    <n v="2444.16"/>
    <n v="1417.35"/>
    <n v="1026.81"/>
    <n v="0.42010752160251374"/>
    <s v="No"/>
    <m/>
  </r>
  <r>
    <n v="2276"/>
    <n v="1498"/>
    <n v="1072"/>
    <n v="2"/>
    <n v="1404.39"/>
    <n v="0.1"/>
    <n v="7"/>
    <n v="772.88"/>
    <n v="2527.902"/>
    <n v="1545.76"/>
    <n v="982.14200000000005"/>
    <n v="0.38852059929538407"/>
    <s v="No"/>
    <m/>
  </r>
  <r>
    <n v="2277"/>
    <n v="1499"/>
    <n v="1072"/>
    <n v="1"/>
    <n v="1404.39"/>
    <n v="0.05"/>
    <n v="7"/>
    <n v="772.88"/>
    <n v="1334.1704999999999"/>
    <n v="772.88"/>
    <n v="561.29049999999995"/>
    <n v="0.42070372564825859"/>
    <s v="No"/>
    <m/>
  </r>
  <r>
    <n v="2278"/>
    <n v="1499"/>
    <n v="1012"/>
    <n v="1"/>
    <n v="2425.1999999999998"/>
    <n v="0"/>
    <n v="1"/>
    <n v="1795.03"/>
    <n v="2425.1999999999998"/>
    <n v="1795.03"/>
    <n v="630.16999999999985"/>
    <n v="0.25984248721754905"/>
    <s v="Yes"/>
    <m/>
  </r>
  <r>
    <n v="2279"/>
    <n v="1500"/>
    <n v="1019"/>
    <n v="1"/>
    <n v="1255.73"/>
    <n v="0"/>
    <n v="2"/>
    <n v="760.11"/>
    <n v="1255.73"/>
    <n v="760.11"/>
    <n v="495.62"/>
    <n v="0.39468675591090441"/>
    <s v="No"/>
    <m/>
  </r>
  <r>
    <n v="2280"/>
    <n v="1501"/>
    <n v="1067"/>
    <n v="1"/>
    <n v="4128.99"/>
    <n v="0.2"/>
    <n v="7"/>
    <n v="2213.3200000000002"/>
    <n v="3303.192"/>
    <n v="2213.3200000000002"/>
    <n v="1089.8719999999998"/>
    <n v="0.32994509553183704"/>
    <s v="No"/>
    <m/>
  </r>
  <r>
    <n v="2281"/>
    <n v="1501"/>
    <n v="1017"/>
    <n v="1"/>
    <n v="978.37"/>
    <n v="0.25"/>
    <n v="2"/>
    <n v="519.71"/>
    <n v="733.77750000000003"/>
    <n v="519.71"/>
    <n v="214.0675"/>
    <n v="0.29173352957810778"/>
    <s v="No"/>
    <m/>
  </r>
  <r>
    <n v="2282"/>
    <n v="1502"/>
    <n v="1044"/>
    <n v="1"/>
    <n v="1419.88"/>
    <n v="0"/>
    <n v="4"/>
    <n v="897.98"/>
    <n v="1419.88"/>
    <n v="897.98"/>
    <n v="521.90000000000009"/>
    <n v="0.36756627320618646"/>
    <s v="No"/>
    <m/>
  </r>
  <r>
    <n v="2283"/>
    <n v="1503"/>
    <n v="1001"/>
    <n v="1"/>
    <n v="3826.19"/>
    <n v="0.2"/>
    <n v="1"/>
    <n v="3021.65"/>
    <n v="3060.9520000000002"/>
    <n v="3021.65"/>
    <n v="39.302000000000135"/>
    <n v="1.2839796246396589E-2"/>
    <s v="No"/>
    <m/>
  </r>
  <r>
    <n v="2284"/>
    <n v="1503"/>
    <n v="1005"/>
    <n v="1"/>
    <n v="2703.6"/>
    <n v="0"/>
    <n v="1"/>
    <n v="2129.88"/>
    <n v="2703.6"/>
    <n v="2129.88"/>
    <n v="573.7199999999998"/>
    <n v="0.2122059476253883"/>
    <s v="No"/>
    <m/>
  </r>
  <r>
    <n v="2285"/>
    <n v="1504"/>
    <n v="1064"/>
    <n v="1"/>
    <n v="177.92"/>
    <n v="0.1"/>
    <n v="6"/>
    <n v="95.97"/>
    <n v="160.12799999999999"/>
    <n v="95.97"/>
    <n v="64.157999999999987"/>
    <n v="0.40066696642685845"/>
    <s v="No"/>
    <m/>
  </r>
  <r>
    <n v="2286"/>
    <n v="1505"/>
    <n v="1084"/>
    <n v="2"/>
    <n v="317.63"/>
    <n v="0.15"/>
    <n v="8"/>
    <n v="188.52"/>
    <n v="539.971"/>
    <n v="377.04"/>
    <n v="162.93099999999998"/>
    <n v="0.30174027864459385"/>
    <s v="No"/>
    <m/>
  </r>
  <r>
    <n v="2287"/>
    <n v="1505"/>
    <n v="1085"/>
    <n v="1"/>
    <n v="234.72"/>
    <n v="0.15"/>
    <n v="8"/>
    <n v="175.69"/>
    <n v="199.512"/>
    <n v="175.69"/>
    <n v="23.822000000000003"/>
    <n v="0.11940133926781347"/>
    <s v="No"/>
    <m/>
  </r>
  <r>
    <n v="2288"/>
    <n v="1506"/>
    <n v="1030"/>
    <n v="1"/>
    <n v="799.21"/>
    <n v="0.05"/>
    <n v="3"/>
    <n v="534"/>
    <n v="759.24950000000001"/>
    <n v="534"/>
    <n v="225.24950000000001"/>
    <n v="0.2966738865155657"/>
    <s v="Yes"/>
    <m/>
  </r>
  <r>
    <n v="2289"/>
    <n v="1506"/>
    <n v="1085"/>
    <n v="1"/>
    <n v="234.72"/>
    <n v="0"/>
    <n v="8"/>
    <n v="175.69"/>
    <n v="234.72"/>
    <n v="175.69"/>
    <n v="59.03"/>
    <n v="0.25149113837764148"/>
    <s v="No"/>
    <m/>
  </r>
  <r>
    <n v="2290"/>
    <n v="1507"/>
    <n v="1065"/>
    <n v="1"/>
    <n v="1433.45"/>
    <n v="0"/>
    <n v="6"/>
    <n v="800.55"/>
    <n v="1433.45"/>
    <n v="800.55"/>
    <n v="632.90000000000009"/>
    <n v="0.44152220168125855"/>
    <s v="No"/>
    <m/>
  </r>
  <r>
    <n v="2291"/>
    <n v="1507"/>
    <n v="1063"/>
    <n v="1"/>
    <n v="117.54"/>
    <n v="0.1"/>
    <n v="6"/>
    <n v="80.47"/>
    <n v="105.786"/>
    <n v="80.47"/>
    <n v="25.316000000000003"/>
    <n v="0.23931333068648028"/>
    <s v="No"/>
    <m/>
  </r>
  <r>
    <n v="2292"/>
    <n v="1507"/>
    <n v="1046"/>
    <n v="1"/>
    <n v="675.87"/>
    <n v="0.3"/>
    <n v="5"/>
    <n v="407.68"/>
    <n v="473.10899999999998"/>
    <n v="407.68"/>
    <n v="65.428999999999974"/>
    <n v="0.13829582612040772"/>
    <s v="No"/>
    <m/>
  </r>
  <r>
    <n v="2293"/>
    <n v="1508"/>
    <n v="1016"/>
    <n v="1"/>
    <n v="1279.19"/>
    <n v="0.1"/>
    <n v="2"/>
    <n v="741.85"/>
    <n v="1151.2710000000002"/>
    <n v="741.85"/>
    <n v="409.42100000000016"/>
    <n v="0.35562521769418332"/>
    <s v="No"/>
    <m/>
  </r>
  <r>
    <n v="2294"/>
    <n v="1509"/>
    <n v="1056"/>
    <n v="2"/>
    <n v="1134.4000000000001"/>
    <n v="0.1"/>
    <n v="6"/>
    <n v="798.2"/>
    <n v="2041.9200000000003"/>
    <n v="1596.4"/>
    <n v="445.52000000000021"/>
    <n v="0.21818680457608533"/>
    <s v="No"/>
    <m/>
  </r>
  <r>
    <n v="2295"/>
    <n v="1510"/>
    <n v="1059"/>
    <n v="1"/>
    <n v="540.76"/>
    <n v="0"/>
    <n v="6"/>
    <n v="324.72000000000003"/>
    <n v="540.76"/>
    <n v="324.72000000000003"/>
    <n v="216.03999999999996"/>
    <n v="0.39951179820992672"/>
    <s v="No"/>
    <m/>
  </r>
  <r>
    <n v="2296"/>
    <n v="1510"/>
    <n v="1064"/>
    <n v="1"/>
    <n v="177.92"/>
    <n v="0.1"/>
    <n v="6"/>
    <n v="95.97"/>
    <n v="160.12799999999999"/>
    <n v="95.97"/>
    <n v="64.157999999999987"/>
    <n v="0.40066696642685845"/>
    <s v="No"/>
    <m/>
  </r>
  <r>
    <n v="2297"/>
    <n v="1511"/>
    <n v="1061"/>
    <n v="1"/>
    <n v="1128.8399999999999"/>
    <n v="0.2"/>
    <n v="6"/>
    <n v="705.26"/>
    <n v="903.072"/>
    <n v="705.26"/>
    <n v="197.81200000000001"/>
    <n v="0.21904344282626415"/>
    <s v="No"/>
    <m/>
  </r>
  <r>
    <n v="2298"/>
    <n v="1512"/>
    <n v="1005"/>
    <n v="1"/>
    <n v="2703.6"/>
    <n v="0"/>
    <n v="1"/>
    <n v="2129.88"/>
    <n v="2703.6"/>
    <n v="2129.88"/>
    <n v="573.7199999999998"/>
    <n v="0.2122059476253883"/>
    <s v="No"/>
    <m/>
  </r>
  <r>
    <n v="2299"/>
    <n v="1513"/>
    <n v="1039"/>
    <n v="1"/>
    <n v="1284.94"/>
    <n v="0.1"/>
    <n v="4"/>
    <n v="829.93"/>
    <n v="1156.4460000000001"/>
    <n v="829.93"/>
    <n v="326.51600000000019"/>
    <n v="0.28234435503257405"/>
    <s v="No"/>
    <m/>
  </r>
  <r>
    <n v="2300"/>
    <n v="1514"/>
    <n v="1002"/>
    <n v="1"/>
    <n v="2131.16"/>
    <n v="0.2"/>
    <n v="1"/>
    <n v="1527.62"/>
    <n v="1704.9279999999999"/>
    <n v="1527.62"/>
    <n v="177.30799999999999"/>
    <n v="0.10399735355393307"/>
    <s v="Yes"/>
    <m/>
  </r>
  <r>
    <n v="2301"/>
    <n v="1515"/>
    <n v="1084"/>
    <n v="1"/>
    <n v="317.63"/>
    <n v="0.2"/>
    <n v="8"/>
    <n v="188.52"/>
    <n v="254.10400000000001"/>
    <n v="188.52"/>
    <n v="65.584000000000003"/>
    <n v="0.25809904605988099"/>
    <s v="No"/>
    <m/>
  </r>
  <r>
    <n v="2302"/>
    <n v="1516"/>
    <n v="1061"/>
    <n v="1"/>
    <n v="1128.8399999999999"/>
    <n v="0"/>
    <n v="6"/>
    <n v="705.26"/>
    <n v="1128.8399999999999"/>
    <n v="705.26"/>
    <n v="423.57999999999993"/>
    <n v="0.37523475426101127"/>
    <s v="No"/>
    <m/>
  </r>
  <r>
    <n v="2303"/>
    <n v="1517"/>
    <n v="1052"/>
    <n v="1"/>
    <n v="2801.53"/>
    <n v="0"/>
    <n v="5"/>
    <n v="1752.02"/>
    <n v="2801.53"/>
    <n v="1752.02"/>
    <n v="1049.5100000000002"/>
    <n v="0.37462029676640984"/>
    <s v="No"/>
    <m/>
  </r>
  <r>
    <n v="2304"/>
    <n v="1518"/>
    <n v="1037"/>
    <n v="1"/>
    <n v="1161.6300000000001"/>
    <n v="0.25"/>
    <n v="4"/>
    <n v="798.62"/>
    <n v="871.22250000000008"/>
    <n v="798.62"/>
    <n v="72.602500000000077"/>
    <n v="8.3334050716091554E-2"/>
    <s v="No"/>
    <m/>
  </r>
  <r>
    <n v="2305"/>
    <n v="1518"/>
    <n v="1043"/>
    <n v="1"/>
    <n v="567.48"/>
    <n v="0"/>
    <n v="4"/>
    <n v="407.51"/>
    <n v="567.48"/>
    <n v="407.51"/>
    <n v="159.97000000000003"/>
    <n v="0.28189539719461482"/>
    <s v="No"/>
    <m/>
  </r>
  <r>
    <n v="2306"/>
    <n v="1518"/>
    <n v="1038"/>
    <n v="1"/>
    <n v="930.61"/>
    <n v="0.05"/>
    <n v="4"/>
    <n v="617.46"/>
    <n v="884.07949999999994"/>
    <n v="617.46"/>
    <n v="266.6194999999999"/>
    <n v="0.30157864762162218"/>
    <s v="No"/>
    <m/>
  </r>
  <r>
    <n v="2307"/>
    <n v="1519"/>
    <n v="1085"/>
    <n v="1"/>
    <n v="234.72"/>
    <n v="0.25"/>
    <n v="8"/>
    <n v="175.69"/>
    <n v="176.04"/>
    <n v="175.69"/>
    <n v="0.34999999999999432"/>
    <n v="1.9881845035218948E-3"/>
    <s v="No"/>
    <m/>
  </r>
  <r>
    <n v="2308"/>
    <n v="1519"/>
    <n v="1072"/>
    <n v="1"/>
    <n v="1404.39"/>
    <n v="0.2"/>
    <n v="7"/>
    <n v="772.88"/>
    <n v="1123.5120000000002"/>
    <n v="772.88"/>
    <n v="350.63200000000018"/>
    <n v="0.31208567420730721"/>
    <s v="No"/>
    <m/>
  </r>
  <r>
    <n v="2309"/>
    <n v="1520"/>
    <n v="1001"/>
    <n v="2"/>
    <n v="3826.19"/>
    <n v="0.1"/>
    <n v="1"/>
    <n v="3021.65"/>
    <n v="6887.1419999999998"/>
    <n v="6043.3"/>
    <n v="843.84199999999964"/>
    <n v="0.12252426333013021"/>
    <s v="No"/>
    <m/>
  </r>
  <r>
    <n v="2310"/>
    <n v="1521"/>
    <n v="1009"/>
    <n v="1"/>
    <n v="2129.15"/>
    <n v="0"/>
    <n v="1"/>
    <n v="1303.81"/>
    <n v="2129.15"/>
    <n v="1303.81"/>
    <n v="825.34000000000015"/>
    <n v="0.38763825939929086"/>
    <s v="No"/>
    <m/>
  </r>
  <r>
    <n v="2311"/>
    <n v="1521"/>
    <n v="1080"/>
    <n v="1"/>
    <n v="256.7"/>
    <n v="0.1"/>
    <n v="8"/>
    <n v="184.26"/>
    <n v="231.03"/>
    <n v="184.26"/>
    <n v="46.77000000000001"/>
    <n v="0.20244124139722119"/>
    <s v="No"/>
    <m/>
  </r>
  <r>
    <n v="2312"/>
    <n v="1522"/>
    <n v="1076"/>
    <n v="1"/>
    <n v="999.07"/>
    <n v="0.05"/>
    <n v="8"/>
    <n v="597.38"/>
    <n v="949.11649999999997"/>
    <n v="597.38"/>
    <n v="351.73649999999998"/>
    <n v="0.37059359941587783"/>
    <s v="No"/>
    <m/>
  </r>
  <r>
    <n v="2313"/>
    <n v="1523"/>
    <n v="1065"/>
    <n v="1"/>
    <n v="1433.45"/>
    <n v="0.1"/>
    <n v="6"/>
    <n v="800.55"/>
    <n v="1290.105"/>
    <n v="800.55"/>
    <n v="489.55500000000006"/>
    <n v="0.37946911297917618"/>
    <s v="No"/>
    <m/>
  </r>
  <r>
    <n v="2314"/>
    <n v="1524"/>
    <n v="1053"/>
    <n v="1"/>
    <n v="1295.03"/>
    <n v="0.15"/>
    <n v="5"/>
    <n v="777.04"/>
    <n v="1100.7755"/>
    <n v="777.04"/>
    <n v="323.7355"/>
    <n v="0.29409766114889002"/>
    <s v="No"/>
    <m/>
  </r>
  <r>
    <n v="2315"/>
    <n v="1524"/>
    <n v="1038"/>
    <n v="2"/>
    <n v="930.61"/>
    <n v="0.1"/>
    <n v="4"/>
    <n v="617.46"/>
    <n v="1675.098"/>
    <n v="1234.92"/>
    <n v="440.17799999999988"/>
    <n v="0.26277746137837898"/>
    <s v="No"/>
    <m/>
  </r>
  <r>
    <n v="2316"/>
    <n v="1525"/>
    <n v="1005"/>
    <n v="2"/>
    <n v="2703.6"/>
    <n v="0.05"/>
    <n v="1"/>
    <n v="2129.88"/>
    <n v="5136.8399999999992"/>
    <n v="4259.76"/>
    <n v="877.07999999999902"/>
    <n v="0.17074310276356655"/>
    <s v="No"/>
    <m/>
  </r>
  <r>
    <n v="2317"/>
    <n v="1525"/>
    <n v="1039"/>
    <n v="1"/>
    <n v="1284.94"/>
    <n v="0.05"/>
    <n v="4"/>
    <n v="829.93"/>
    <n v="1220.693"/>
    <n v="829.93"/>
    <n v="390.76300000000003"/>
    <n v="0.32011570476770168"/>
    <s v="No"/>
    <m/>
  </r>
  <r>
    <n v="2318"/>
    <n v="1526"/>
    <n v="1037"/>
    <n v="3"/>
    <n v="1161.6300000000001"/>
    <n v="0"/>
    <n v="4"/>
    <n v="798.62"/>
    <n v="3484.8900000000003"/>
    <n v="2395.86"/>
    <n v="1089.0300000000002"/>
    <n v="0.31250053803706862"/>
    <s v="No"/>
    <m/>
  </r>
  <r>
    <n v="2319"/>
    <n v="1526"/>
    <n v="1085"/>
    <n v="1"/>
    <n v="234.72"/>
    <n v="0.15"/>
    <n v="8"/>
    <n v="175.69"/>
    <n v="199.512"/>
    <n v="175.69"/>
    <n v="23.822000000000003"/>
    <n v="0.11940133926781347"/>
    <s v="No"/>
    <m/>
  </r>
  <r>
    <n v="2320"/>
    <n v="1527"/>
    <n v="1038"/>
    <n v="1"/>
    <n v="930.61"/>
    <n v="0.1"/>
    <n v="4"/>
    <n v="617.46"/>
    <n v="837.54899999999998"/>
    <n v="617.46"/>
    <n v="220.08899999999994"/>
    <n v="0.26277746137837898"/>
    <s v="No"/>
    <m/>
  </r>
  <r>
    <n v="2321"/>
    <n v="1527"/>
    <n v="1023"/>
    <n v="1"/>
    <n v="203.79"/>
    <n v="0.15"/>
    <n v="2"/>
    <n v="145.43"/>
    <n v="173.22149999999999"/>
    <n v="145.43"/>
    <n v="27.791499999999985"/>
    <n v="0.16043909099043702"/>
    <s v="No"/>
    <m/>
  </r>
  <r>
    <n v="2322"/>
    <n v="1528"/>
    <n v="1080"/>
    <n v="2"/>
    <n v="256.7"/>
    <n v="0"/>
    <n v="8"/>
    <n v="184.26"/>
    <n v="513.4"/>
    <n v="368.52"/>
    <n v="144.88"/>
    <n v="0.28219711725749902"/>
    <s v="No"/>
    <m/>
  </r>
  <r>
    <n v="2323"/>
    <n v="1529"/>
    <n v="1072"/>
    <n v="1"/>
    <n v="1404.39"/>
    <n v="0"/>
    <n v="7"/>
    <n v="772.88"/>
    <n v="1404.39"/>
    <n v="772.88"/>
    <n v="631.5100000000001"/>
    <n v="0.44966853936584572"/>
    <s v="No"/>
    <m/>
  </r>
  <r>
    <n v="2324"/>
    <n v="1529"/>
    <n v="1001"/>
    <n v="1"/>
    <n v="3826.19"/>
    <n v="0.1"/>
    <n v="1"/>
    <n v="3021.65"/>
    <n v="3443.5709999999999"/>
    <n v="3021.65"/>
    <n v="421.92099999999982"/>
    <n v="0.12252426333013021"/>
    <s v="No"/>
    <m/>
  </r>
  <r>
    <n v="2325"/>
    <n v="1530"/>
    <n v="1007"/>
    <n v="1"/>
    <n v="701.76"/>
    <n v="0"/>
    <n v="1"/>
    <n v="508.8"/>
    <n v="701.76"/>
    <n v="508.8"/>
    <n v="192.95999999999998"/>
    <n v="0.27496580027359779"/>
    <s v="No"/>
    <m/>
  </r>
  <r>
    <n v="2326"/>
    <n v="1531"/>
    <n v="1085"/>
    <n v="1"/>
    <n v="234.72"/>
    <n v="0"/>
    <n v="8"/>
    <n v="175.69"/>
    <n v="234.72"/>
    <n v="175.69"/>
    <n v="59.03"/>
    <n v="0.25149113837764148"/>
    <s v="No"/>
    <m/>
  </r>
  <r>
    <n v="2327"/>
    <n v="1531"/>
    <n v="1072"/>
    <n v="1"/>
    <n v="1404.39"/>
    <n v="0.2"/>
    <n v="7"/>
    <n v="772.88"/>
    <n v="1123.5120000000002"/>
    <n v="772.88"/>
    <n v="350.63200000000018"/>
    <n v="0.31208567420730721"/>
    <s v="No"/>
    <m/>
  </r>
  <r>
    <n v="2328"/>
    <n v="1532"/>
    <n v="1054"/>
    <n v="2"/>
    <n v="631.66"/>
    <n v="0.25"/>
    <n v="5"/>
    <n v="412.15"/>
    <n v="947.49"/>
    <n v="824.3"/>
    <n v="123.19000000000005"/>
    <n v="0.13001720334779265"/>
    <s v="No"/>
    <m/>
  </r>
  <r>
    <n v="2329"/>
    <n v="1533"/>
    <n v="1061"/>
    <n v="1"/>
    <n v="1128.8399999999999"/>
    <n v="0.1"/>
    <n v="6"/>
    <n v="705.26"/>
    <n v="1015.9559999999999"/>
    <n v="705.26"/>
    <n v="310.69599999999991"/>
    <n v="0.30581639362334584"/>
    <s v="No"/>
    <m/>
  </r>
  <r>
    <n v="2330"/>
    <n v="1534"/>
    <n v="1056"/>
    <n v="1"/>
    <n v="1134.4000000000001"/>
    <n v="0.25"/>
    <n v="6"/>
    <n v="798.2"/>
    <n v="850.80000000000007"/>
    <n v="798.2"/>
    <n v="52.600000000000023"/>
    <n v="6.1824165491302326E-2"/>
    <s v="No"/>
    <m/>
  </r>
  <r>
    <n v="2331"/>
    <n v="1534"/>
    <n v="1001"/>
    <n v="1"/>
    <n v="3826.19"/>
    <n v="0"/>
    <n v="1"/>
    <n v="3021.65"/>
    <n v="3826.19"/>
    <n v="3021.65"/>
    <n v="804.54"/>
    <n v="0.21027183699711721"/>
    <s v="Yes"/>
    <m/>
  </r>
  <r>
    <n v="2332"/>
    <n v="1535"/>
    <n v="1064"/>
    <n v="1"/>
    <n v="177.92"/>
    <n v="0.2"/>
    <n v="6"/>
    <n v="95.97"/>
    <n v="142.33599999999998"/>
    <n v="95.97"/>
    <n v="46.365999999999985"/>
    <n v="0.32575033723021574"/>
    <s v="No"/>
    <m/>
  </r>
  <r>
    <n v="2333"/>
    <n v="1536"/>
    <n v="1041"/>
    <n v="1"/>
    <n v="767.68"/>
    <n v="0"/>
    <n v="4"/>
    <n v="540.32000000000005"/>
    <n v="767.68"/>
    <n v="540.32000000000005"/>
    <n v="227.3599999999999"/>
    <n v="0.29616506877865767"/>
    <s v="No"/>
    <m/>
  </r>
  <r>
    <n v="2334"/>
    <n v="1537"/>
    <n v="1056"/>
    <n v="1"/>
    <n v="1134.4000000000001"/>
    <n v="0.25"/>
    <n v="6"/>
    <n v="798.2"/>
    <n v="850.80000000000007"/>
    <n v="798.2"/>
    <n v="52.600000000000023"/>
    <n v="6.1824165491302326E-2"/>
    <s v="No"/>
    <m/>
  </r>
  <r>
    <n v="2335"/>
    <n v="1538"/>
    <n v="1021"/>
    <n v="1"/>
    <n v="841.78"/>
    <n v="0.1"/>
    <n v="2"/>
    <n v="657.75"/>
    <n v="757.60199999999998"/>
    <n v="657.75"/>
    <n v="99.851999999999975"/>
    <n v="0.13180007444542119"/>
    <s v="No"/>
    <m/>
  </r>
  <r>
    <n v="2336"/>
    <n v="1538"/>
    <n v="1064"/>
    <n v="1"/>
    <n v="177.92"/>
    <n v="0"/>
    <n v="6"/>
    <n v="95.97"/>
    <n v="177.92"/>
    <n v="95.97"/>
    <n v="81.949999999999989"/>
    <n v="0.46060026978417262"/>
    <s v="No"/>
    <m/>
  </r>
  <r>
    <n v="2337"/>
    <n v="1539"/>
    <n v="1006"/>
    <n v="1"/>
    <n v="2046.37"/>
    <n v="0.1"/>
    <n v="1"/>
    <n v="1296.42"/>
    <n v="1841.7329999999999"/>
    <n v="1296.42"/>
    <n v="545.31299999999987"/>
    <n v="0.29608689207393246"/>
    <s v="No"/>
    <m/>
  </r>
  <r>
    <n v="2338"/>
    <n v="1539"/>
    <n v="1046"/>
    <n v="1"/>
    <n v="675.87"/>
    <n v="0.15"/>
    <n v="5"/>
    <n v="407.68"/>
    <n v="574.48950000000002"/>
    <n v="407.68"/>
    <n v="166.80950000000001"/>
    <n v="0.29036126856974759"/>
    <s v="No"/>
    <m/>
  </r>
  <r>
    <n v="2339"/>
    <n v="1540"/>
    <n v="1001"/>
    <n v="1"/>
    <n v="3826.19"/>
    <n v="0"/>
    <n v="1"/>
    <n v="3021.65"/>
    <n v="3826.19"/>
    <n v="3021.65"/>
    <n v="804.54"/>
    <n v="0.21027183699711721"/>
    <s v="No"/>
    <m/>
  </r>
  <r>
    <n v="2340"/>
    <n v="1540"/>
    <n v="1007"/>
    <n v="1"/>
    <n v="701.76"/>
    <n v="0.15"/>
    <n v="1"/>
    <n v="508.8"/>
    <n v="596.49599999999998"/>
    <n v="508.8"/>
    <n v="87.69599999999997"/>
    <n v="0.14701858855717384"/>
    <s v="No"/>
    <m/>
  </r>
  <r>
    <n v="2341"/>
    <n v="1541"/>
    <n v="1085"/>
    <n v="1"/>
    <n v="234.72"/>
    <n v="0.05"/>
    <n v="8"/>
    <n v="175.69"/>
    <n v="222.98399999999998"/>
    <n v="175.69"/>
    <n v="47.293999999999983"/>
    <n v="0.21209593513435937"/>
    <s v="No"/>
    <m/>
  </r>
  <r>
    <n v="2342"/>
    <n v="1542"/>
    <n v="1017"/>
    <n v="1"/>
    <n v="978.37"/>
    <n v="0.1"/>
    <n v="2"/>
    <n v="519.71"/>
    <n v="880.53300000000002"/>
    <n v="519.71"/>
    <n v="360.82299999999998"/>
    <n v="0.40977794131508982"/>
    <s v="No"/>
    <m/>
  </r>
  <r>
    <n v="2343"/>
    <n v="1542"/>
    <n v="1061"/>
    <n v="1"/>
    <n v="1128.8399999999999"/>
    <n v="0.3"/>
    <n v="6"/>
    <n v="705.26"/>
    <n v="790.18799999999987"/>
    <n v="705.26"/>
    <n v="84.927999999999884"/>
    <n v="0.10747822037287316"/>
    <s v="No"/>
    <m/>
  </r>
  <r>
    <n v="2344"/>
    <n v="1542"/>
    <n v="1050"/>
    <n v="1"/>
    <n v="4400.7700000000004"/>
    <n v="0"/>
    <n v="5"/>
    <n v="2432.0300000000002"/>
    <n v="4400.7700000000004"/>
    <n v="2432.0300000000002"/>
    <n v="1968.7400000000002"/>
    <n v="0.44736262063229842"/>
    <s v="No"/>
    <m/>
  </r>
  <r>
    <n v="2345"/>
    <n v="1542"/>
    <n v="1044"/>
    <n v="1"/>
    <n v="1419.88"/>
    <n v="0"/>
    <n v="4"/>
    <n v="897.98"/>
    <n v="1419.88"/>
    <n v="897.98"/>
    <n v="521.90000000000009"/>
    <n v="0.36756627320618646"/>
    <s v="No"/>
    <m/>
  </r>
  <r>
    <n v="2346"/>
    <n v="1543"/>
    <n v="1043"/>
    <n v="1"/>
    <n v="567.48"/>
    <n v="0"/>
    <n v="4"/>
    <n v="407.51"/>
    <n v="567.48"/>
    <n v="407.51"/>
    <n v="159.97000000000003"/>
    <n v="0.28189539719461482"/>
    <s v="No"/>
    <m/>
  </r>
  <r>
    <n v="2347"/>
    <n v="1544"/>
    <n v="1067"/>
    <n v="1"/>
    <n v="4128.99"/>
    <n v="0.25"/>
    <n v="7"/>
    <n v="2213.3200000000002"/>
    <n v="3096.7424999999998"/>
    <n v="2213.3200000000002"/>
    <n v="883.42249999999967"/>
    <n v="0.28527476856729278"/>
    <s v="No"/>
    <m/>
  </r>
  <r>
    <n v="2348"/>
    <n v="1544"/>
    <n v="1075"/>
    <n v="1"/>
    <n v="904.54"/>
    <n v="0.05"/>
    <n v="7"/>
    <n v="622.70000000000005"/>
    <n v="859.31299999999987"/>
    <n v="622.70000000000005"/>
    <n v="236.61299999999983"/>
    <n v="0.27535135625784768"/>
    <s v="No"/>
    <m/>
  </r>
  <r>
    <n v="2349"/>
    <n v="1545"/>
    <n v="1079"/>
    <n v="1"/>
    <n v="395.97"/>
    <n v="0"/>
    <n v="8"/>
    <n v="242.57"/>
    <n v="395.97"/>
    <n v="242.57"/>
    <n v="153.40000000000003"/>
    <n v="0.38740308609238078"/>
    <s v="No"/>
    <m/>
  </r>
  <r>
    <n v="2350"/>
    <n v="1545"/>
    <n v="1040"/>
    <n v="1"/>
    <n v="419.14"/>
    <n v="0.05"/>
    <n v="4"/>
    <n v="297.2"/>
    <n v="398.18299999999999"/>
    <n v="297.2"/>
    <n v="100.983"/>
    <n v="0.25360952125027941"/>
    <s v="No"/>
    <m/>
  </r>
  <r>
    <n v="2351"/>
    <n v="1546"/>
    <n v="1038"/>
    <n v="1"/>
    <n v="930.61"/>
    <n v="0.3"/>
    <n v="4"/>
    <n v="617.46"/>
    <n v="651.42700000000002"/>
    <n v="617.46"/>
    <n v="33.966999999999985"/>
    <n v="5.2142450343630187E-2"/>
    <s v="No"/>
    <m/>
  </r>
  <r>
    <n v="2352"/>
    <n v="1547"/>
    <n v="1068"/>
    <n v="1"/>
    <n v="550.08000000000004"/>
    <n v="0"/>
    <n v="7"/>
    <n v="351.29"/>
    <n v="550.08000000000004"/>
    <n v="351.29"/>
    <n v="198.79000000000002"/>
    <n v="0.36138379872018617"/>
    <s v="No"/>
    <m/>
  </r>
  <r>
    <n v="2353"/>
    <n v="1547"/>
    <n v="1023"/>
    <n v="1"/>
    <n v="203.79"/>
    <n v="0"/>
    <n v="2"/>
    <n v="145.43"/>
    <n v="203.79"/>
    <n v="145.43"/>
    <n v="58.359999999999985"/>
    <n v="0.28637322734187148"/>
    <s v="No"/>
    <m/>
  </r>
  <r>
    <n v="2354"/>
    <n v="1547"/>
    <n v="1072"/>
    <n v="1"/>
    <n v="1404.39"/>
    <n v="0.3"/>
    <n v="7"/>
    <n v="772.88"/>
    <n v="983.07299999999998"/>
    <n v="772.88"/>
    <n v="210.19299999999998"/>
    <n v="0.21381219909406524"/>
    <s v="No"/>
    <m/>
  </r>
  <r>
    <n v="2355"/>
    <n v="1547"/>
    <n v="1009"/>
    <n v="1"/>
    <n v="2129.15"/>
    <n v="0.2"/>
    <n v="1"/>
    <n v="1303.81"/>
    <n v="1703.3200000000002"/>
    <n v="1303.81"/>
    <n v="399.51000000000022"/>
    <n v="0.23454782424911361"/>
    <s v="No"/>
    <m/>
  </r>
  <r>
    <n v="2356"/>
    <n v="1548"/>
    <n v="1032"/>
    <n v="1"/>
    <n v="2472.7199999999998"/>
    <n v="0.1"/>
    <n v="3"/>
    <n v="1458.83"/>
    <n v="2225.4479999999999"/>
    <n v="1458.83"/>
    <n v="766.61799999999994"/>
    <n v="0.34447805565441203"/>
    <s v="No"/>
    <m/>
  </r>
  <r>
    <n v="2357"/>
    <n v="1548"/>
    <n v="1085"/>
    <n v="1"/>
    <n v="234.72"/>
    <n v="0"/>
    <n v="8"/>
    <n v="175.69"/>
    <n v="234.72"/>
    <n v="175.69"/>
    <n v="59.03"/>
    <n v="0.25149113837764148"/>
    <s v="No"/>
    <m/>
  </r>
  <r>
    <n v="2358"/>
    <n v="1549"/>
    <n v="1066"/>
    <n v="1"/>
    <n v="1123.68"/>
    <n v="0.05"/>
    <n v="7"/>
    <n v="872.66"/>
    <n v="1067.4960000000001"/>
    <n v="872.66"/>
    <n v="194.83600000000013"/>
    <n v="0.18251684315444752"/>
    <s v="No"/>
    <m/>
  </r>
  <r>
    <n v="2359"/>
    <n v="1549"/>
    <n v="1008"/>
    <n v="1"/>
    <n v="4916.16"/>
    <n v="0"/>
    <n v="1"/>
    <n v="3064.53"/>
    <n v="4916.16"/>
    <n v="3064.53"/>
    <n v="1851.6299999999997"/>
    <n v="0.37664152509275528"/>
    <s v="No"/>
    <m/>
  </r>
  <r>
    <n v="2360"/>
    <n v="1550"/>
    <n v="1055"/>
    <n v="2"/>
    <n v="2274.36"/>
    <n v="0.3"/>
    <n v="5"/>
    <n v="1216.25"/>
    <n v="3184.1039999999998"/>
    <n v="2432.5"/>
    <n v="751.60399999999981"/>
    <n v="0.23604882252589734"/>
    <s v="No"/>
    <m/>
  </r>
  <r>
    <n v="2361"/>
    <n v="1551"/>
    <n v="1056"/>
    <n v="1"/>
    <n v="1134.4000000000001"/>
    <n v="0.05"/>
    <n v="6"/>
    <n v="798.2"/>
    <n v="1077.68"/>
    <n v="798.2"/>
    <n v="279.48"/>
    <n v="0.25933486749313339"/>
    <s v="No"/>
    <m/>
  </r>
  <r>
    <n v="2362"/>
    <n v="1552"/>
    <n v="1001"/>
    <n v="2"/>
    <n v="3826.19"/>
    <n v="0.3"/>
    <n v="1"/>
    <n v="3021.65"/>
    <n v="5356.6660000000002"/>
    <n v="6043.3"/>
    <n v="-686.63400000000001"/>
    <n v="-0.12818309000411823"/>
    <s v="No"/>
    <m/>
  </r>
  <r>
    <n v="2363"/>
    <n v="1553"/>
    <n v="1085"/>
    <n v="2"/>
    <n v="234.72"/>
    <n v="0.1"/>
    <n v="8"/>
    <n v="175.69"/>
    <n v="422.49599999999998"/>
    <n v="351.38"/>
    <n v="71.115999999999985"/>
    <n v="0.16832348708626824"/>
    <s v="No"/>
    <m/>
  </r>
  <r>
    <n v="2364"/>
    <n v="1554"/>
    <n v="1001"/>
    <n v="1"/>
    <n v="3826.19"/>
    <n v="0.05"/>
    <n v="1"/>
    <n v="3021.65"/>
    <n v="3634.8804999999998"/>
    <n v="3021.65"/>
    <n v="613.23049999999967"/>
    <n v="0.16870719683907071"/>
    <s v="No"/>
    <m/>
  </r>
  <r>
    <n v="2365"/>
    <n v="1555"/>
    <n v="1053"/>
    <n v="1"/>
    <n v="1295.03"/>
    <n v="0"/>
    <n v="5"/>
    <n v="777.04"/>
    <n v="1295.03"/>
    <n v="777.04"/>
    <n v="517.99"/>
    <n v="0.39998301197655656"/>
    <s v="No"/>
    <m/>
  </r>
  <r>
    <n v="2366"/>
    <n v="1556"/>
    <n v="1001"/>
    <n v="2"/>
    <n v="3826.19"/>
    <n v="0"/>
    <n v="1"/>
    <n v="3021.65"/>
    <n v="7652.38"/>
    <n v="6043.3"/>
    <n v="1609.08"/>
    <n v="0.21027183699711721"/>
    <s v="Yes"/>
    <m/>
  </r>
  <r>
    <n v="2367"/>
    <n v="1556"/>
    <n v="1072"/>
    <n v="2"/>
    <n v="1404.39"/>
    <n v="0.25"/>
    <n v="7"/>
    <n v="772.88"/>
    <n v="2106.585"/>
    <n v="1545.76"/>
    <n v="560.82500000000005"/>
    <n v="0.26622471915446089"/>
    <s v="No"/>
    <m/>
  </r>
  <r>
    <n v="2368"/>
    <n v="1557"/>
    <n v="1018"/>
    <n v="1"/>
    <n v="628.09"/>
    <n v="0.15"/>
    <n v="2"/>
    <n v="390.4"/>
    <n v="533.87649999999996"/>
    <n v="390.4"/>
    <n v="143.47649999999999"/>
    <n v="0.26874473778111602"/>
    <s v="No"/>
    <m/>
  </r>
  <r>
    <n v="2369"/>
    <n v="1557"/>
    <n v="1085"/>
    <n v="1"/>
    <n v="234.72"/>
    <n v="0"/>
    <n v="8"/>
    <n v="175.69"/>
    <n v="234.72"/>
    <n v="175.69"/>
    <n v="59.03"/>
    <n v="0.25149113837764148"/>
    <s v="No"/>
    <m/>
  </r>
  <r>
    <n v="2370"/>
    <n v="1558"/>
    <n v="1085"/>
    <n v="1"/>
    <n v="234.72"/>
    <n v="0.25"/>
    <n v="8"/>
    <n v="175.69"/>
    <n v="176.04"/>
    <n v="175.69"/>
    <n v="0.34999999999999432"/>
    <n v="1.9881845035218948E-3"/>
    <s v="No"/>
    <m/>
  </r>
  <r>
    <n v="2371"/>
    <n v="1559"/>
    <n v="1064"/>
    <n v="2"/>
    <n v="177.92"/>
    <n v="0.1"/>
    <n v="6"/>
    <n v="95.97"/>
    <n v="320.25599999999997"/>
    <n v="191.94"/>
    <n v="128.31599999999997"/>
    <n v="0.40066696642685845"/>
    <s v="No"/>
    <m/>
  </r>
  <r>
    <n v="2372"/>
    <n v="1559"/>
    <n v="1056"/>
    <n v="1"/>
    <n v="1134.4000000000001"/>
    <n v="0.1"/>
    <n v="6"/>
    <n v="798.2"/>
    <n v="1020.9600000000002"/>
    <n v="798.2"/>
    <n v="222.7600000000001"/>
    <n v="0.21818680457608533"/>
    <s v="No"/>
    <m/>
  </r>
  <r>
    <n v="2373"/>
    <n v="1560"/>
    <n v="1017"/>
    <n v="1"/>
    <n v="978.37"/>
    <n v="0.1"/>
    <n v="2"/>
    <n v="519.71"/>
    <n v="880.53300000000002"/>
    <n v="519.71"/>
    <n v="360.82299999999998"/>
    <n v="0.40977794131508982"/>
    <s v="No"/>
    <m/>
  </r>
  <r>
    <n v="2374"/>
    <n v="1561"/>
    <n v="1005"/>
    <n v="2"/>
    <n v="2703.6"/>
    <n v="0.2"/>
    <n v="1"/>
    <n v="2129.88"/>
    <n v="4325.76"/>
    <n v="4259.76"/>
    <n v="66"/>
    <n v="1.5257434531735463E-2"/>
    <s v="No"/>
    <m/>
  </r>
  <r>
    <n v="2375"/>
    <n v="1562"/>
    <n v="1001"/>
    <n v="1"/>
    <n v="3826.19"/>
    <n v="0"/>
    <n v="1"/>
    <n v="3021.65"/>
    <n v="3826.19"/>
    <n v="3021.65"/>
    <n v="804.54"/>
    <n v="0.21027183699711721"/>
    <s v="No"/>
    <m/>
  </r>
  <r>
    <n v="2376"/>
    <n v="1563"/>
    <n v="1056"/>
    <n v="1"/>
    <n v="1134.4000000000001"/>
    <n v="0"/>
    <n v="6"/>
    <n v="798.2"/>
    <n v="1134.4000000000001"/>
    <n v="798.2"/>
    <n v="336.20000000000005"/>
    <n v="0.29636812411847674"/>
    <s v="No"/>
    <m/>
  </r>
  <r>
    <n v="2377"/>
    <n v="1563"/>
    <n v="1032"/>
    <n v="2"/>
    <n v="2472.7199999999998"/>
    <n v="0.15"/>
    <n v="3"/>
    <n v="1458.83"/>
    <n v="4203.6239999999998"/>
    <n v="2917.66"/>
    <n v="1285.9639999999999"/>
    <n v="0.30591794128114219"/>
    <s v="No"/>
    <m/>
  </r>
  <r>
    <n v="2378"/>
    <n v="1563"/>
    <n v="1029"/>
    <n v="3"/>
    <n v="951.92"/>
    <n v="0.2"/>
    <n v="3"/>
    <n v="552.17999999999995"/>
    <n v="2284.6079999999997"/>
    <n v="1656.54"/>
    <n v="628.06799999999976"/>
    <n v="0.27491280779897465"/>
    <s v="No"/>
    <m/>
  </r>
  <r>
    <n v="2379"/>
    <n v="1563"/>
    <n v="1001"/>
    <n v="1"/>
    <n v="3826.19"/>
    <n v="0"/>
    <n v="1"/>
    <n v="3021.65"/>
    <n v="3826.19"/>
    <n v="3021.65"/>
    <n v="804.54"/>
    <n v="0.21027183699711721"/>
    <s v="No"/>
    <m/>
  </r>
  <r>
    <n v="2380"/>
    <n v="1564"/>
    <n v="1016"/>
    <n v="1"/>
    <n v="1279.19"/>
    <n v="0.1"/>
    <n v="2"/>
    <n v="741.85"/>
    <n v="1151.2710000000002"/>
    <n v="741.85"/>
    <n v="409.42100000000016"/>
    <n v="0.35562521769418332"/>
    <s v="No"/>
    <m/>
  </r>
  <r>
    <n v="2381"/>
    <n v="1564"/>
    <n v="1001"/>
    <n v="2"/>
    <n v="3826.19"/>
    <n v="0.05"/>
    <n v="1"/>
    <n v="3021.65"/>
    <n v="7269.7609999999995"/>
    <n v="6043.3"/>
    <n v="1226.4609999999993"/>
    <n v="0.16870719683907071"/>
    <s v="No"/>
    <m/>
  </r>
  <r>
    <n v="2382"/>
    <n v="1565"/>
    <n v="1052"/>
    <n v="1"/>
    <n v="2801.53"/>
    <n v="0"/>
    <n v="5"/>
    <n v="1752.02"/>
    <n v="2801.53"/>
    <n v="1752.02"/>
    <n v="1049.5100000000002"/>
    <n v="0.37462029676640984"/>
    <s v="No"/>
    <m/>
  </r>
  <r>
    <n v="2383"/>
    <n v="1566"/>
    <n v="1049"/>
    <n v="1"/>
    <n v="3970.29"/>
    <n v="0.3"/>
    <n v="5"/>
    <n v="2490.89"/>
    <n v="2779.203"/>
    <n v="2490.89"/>
    <n v="288.3130000000001"/>
    <n v="0.10373945336126944"/>
    <s v="No"/>
    <m/>
  </r>
  <r>
    <n v="2384"/>
    <n v="1566"/>
    <n v="1051"/>
    <n v="1"/>
    <n v="304.13"/>
    <n v="0.1"/>
    <n v="5"/>
    <n v="176.98"/>
    <n v="273.71699999999998"/>
    <n v="176.98"/>
    <n v="96.736999999999995"/>
    <n v="0.35341977297719906"/>
    <s v="No"/>
    <m/>
  </r>
  <r>
    <n v="2385"/>
    <n v="1567"/>
    <n v="1044"/>
    <n v="1"/>
    <n v="1419.88"/>
    <n v="0"/>
    <n v="4"/>
    <n v="897.98"/>
    <n v="1419.88"/>
    <n v="897.98"/>
    <n v="521.90000000000009"/>
    <n v="0.36756627320618646"/>
    <s v="No"/>
    <m/>
  </r>
  <r>
    <n v="2386"/>
    <n v="1568"/>
    <n v="1067"/>
    <n v="2"/>
    <n v="4128.99"/>
    <n v="0"/>
    <n v="7"/>
    <n v="2213.3200000000002"/>
    <n v="8257.98"/>
    <n v="4426.6400000000003"/>
    <n v="3831.3399999999992"/>
    <n v="0.4639560764254696"/>
    <s v="No"/>
    <m/>
  </r>
  <r>
    <n v="2387"/>
    <n v="1569"/>
    <n v="1073"/>
    <n v="1"/>
    <n v="1588.01"/>
    <n v="0.1"/>
    <n v="7"/>
    <n v="1144.3699999999999"/>
    <n v="1429.2090000000001"/>
    <n v="1144.3699999999999"/>
    <n v="284.83900000000017"/>
    <n v="0.1992983531449915"/>
    <s v="No"/>
    <m/>
  </r>
  <r>
    <n v="2388"/>
    <n v="1570"/>
    <n v="1047"/>
    <n v="1"/>
    <n v="3066.17"/>
    <n v="0.3"/>
    <n v="5"/>
    <n v="2011.39"/>
    <n v="2146.319"/>
    <n v="2011.39"/>
    <n v="134.92899999999986"/>
    <n v="6.2865305669846772E-2"/>
    <s v="No"/>
    <m/>
  </r>
  <r>
    <n v="2389"/>
    <n v="1571"/>
    <n v="1044"/>
    <n v="1"/>
    <n v="1419.88"/>
    <n v="0.3"/>
    <n v="4"/>
    <n v="897.98"/>
    <n v="993.91600000000005"/>
    <n v="897.98"/>
    <n v="95.936000000000035"/>
    <n v="9.6523247437409226E-2"/>
    <s v="No"/>
    <m/>
  </r>
  <r>
    <n v="2390"/>
    <n v="1572"/>
    <n v="1001"/>
    <n v="1"/>
    <n v="3826.19"/>
    <n v="0"/>
    <n v="1"/>
    <n v="3021.65"/>
    <n v="3826.19"/>
    <n v="3021.65"/>
    <n v="804.54"/>
    <n v="0.21027183699711721"/>
    <s v="No"/>
    <m/>
  </r>
  <r>
    <n v="2391"/>
    <n v="1572"/>
    <n v="1067"/>
    <n v="2"/>
    <n v="4128.99"/>
    <n v="0.1"/>
    <n v="7"/>
    <n v="2213.3200000000002"/>
    <n v="7432.1819999999998"/>
    <n v="4426.6400000000003"/>
    <n v="3005.5419999999995"/>
    <n v="0.40439564047274401"/>
    <s v="No"/>
    <m/>
  </r>
  <r>
    <n v="2392"/>
    <n v="1573"/>
    <n v="1053"/>
    <n v="2"/>
    <n v="1295.03"/>
    <n v="0.25"/>
    <n v="5"/>
    <n v="777.04"/>
    <n v="1942.5450000000001"/>
    <n v="1554.08"/>
    <n v="388.46500000000015"/>
    <n v="0.19997734930207545"/>
    <s v="No"/>
    <m/>
  </r>
  <r>
    <n v="2393"/>
    <n v="1574"/>
    <n v="1028"/>
    <n v="1"/>
    <n v="2753.45"/>
    <n v="0.2"/>
    <n v="3"/>
    <n v="1672.88"/>
    <n v="2202.7599999999998"/>
    <n v="1672.88"/>
    <n v="529.87999999999965"/>
    <n v="0.2405527610815521"/>
    <s v="No"/>
    <m/>
  </r>
  <r>
    <n v="2394"/>
    <n v="1574"/>
    <n v="1038"/>
    <n v="1"/>
    <n v="930.61"/>
    <n v="0.25"/>
    <n v="4"/>
    <n v="617.46"/>
    <n v="697.95749999999998"/>
    <n v="617.46"/>
    <n v="80.497499999999945"/>
    <n v="0.1153329536540548"/>
    <s v="No"/>
    <m/>
  </r>
  <r>
    <n v="2395"/>
    <n v="1575"/>
    <n v="1029"/>
    <n v="2"/>
    <n v="951.92"/>
    <n v="0"/>
    <n v="3"/>
    <n v="552.17999999999995"/>
    <n v="1903.84"/>
    <n v="1104.3599999999999"/>
    <n v="799.48"/>
    <n v="0.41993024623917979"/>
    <s v="No"/>
    <m/>
  </r>
  <r>
    <n v="2396"/>
    <n v="1576"/>
    <n v="1085"/>
    <n v="3"/>
    <n v="234.72"/>
    <n v="0"/>
    <n v="8"/>
    <n v="175.69"/>
    <n v="704.16"/>
    <n v="527.06999999999994"/>
    <n v="177.09000000000003"/>
    <n v="0.25149113837764148"/>
    <s v="No"/>
    <m/>
  </r>
  <r>
    <n v="2397"/>
    <n v="1577"/>
    <n v="1049"/>
    <n v="1"/>
    <n v="3970.29"/>
    <n v="0.1"/>
    <n v="5"/>
    <n v="2490.89"/>
    <n v="3573.261"/>
    <n v="2490.89"/>
    <n v="1082.3710000000001"/>
    <n v="0.30290846372543179"/>
    <s v="No"/>
    <m/>
  </r>
  <r>
    <n v="2398"/>
    <n v="1577"/>
    <n v="1038"/>
    <n v="1"/>
    <n v="930.61"/>
    <n v="0.05"/>
    <n v="4"/>
    <n v="617.46"/>
    <n v="884.07949999999994"/>
    <n v="617.46"/>
    <n v="266.6194999999999"/>
    <n v="0.30157864762162218"/>
    <s v="No"/>
    <m/>
  </r>
  <r>
    <n v="2399"/>
    <n v="1578"/>
    <n v="1053"/>
    <n v="1"/>
    <n v="1295.03"/>
    <n v="0.1"/>
    <n v="5"/>
    <n v="777.04"/>
    <n v="1165.527"/>
    <n v="777.04"/>
    <n v="388.48700000000008"/>
    <n v="0.33331445775172952"/>
    <s v="No"/>
    <m/>
  </r>
  <r>
    <n v="2400"/>
    <n v="1579"/>
    <n v="1001"/>
    <n v="1"/>
    <n v="3826.19"/>
    <n v="0.15"/>
    <n v="1"/>
    <n v="3021.65"/>
    <n v="3252.2615000000001"/>
    <n v="3021.65"/>
    <n v="230.61149999999998"/>
    <n v="7.0908043526020273E-2"/>
    <s v="No"/>
    <m/>
  </r>
  <r>
    <n v="2401"/>
    <n v="1579"/>
    <n v="1006"/>
    <n v="1"/>
    <n v="2046.37"/>
    <n v="0.3"/>
    <n v="1"/>
    <n v="1296.42"/>
    <n v="1432.4589999999998"/>
    <n v="1296.42"/>
    <n v="136.03899999999976"/>
    <n v="9.4968861237913108E-2"/>
    <s v="No"/>
    <m/>
  </r>
  <r>
    <n v="2402"/>
    <n v="1580"/>
    <n v="1016"/>
    <n v="2"/>
    <n v="1279.19"/>
    <n v="0"/>
    <n v="2"/>
    <n v="741.85"/>
    <n v="2558.38"/>
    <n v="1483.7"/>
    <n v="1074.68"/>
    <n v="0.42006269592476492"/>
    <s v="No"/>
    <m/>
  </r>
  <r>
    <n v="2403"/>
    <n v="1581"/>
    <n v="1019"/>
    <n v="1"/>
    <n v="1255.73"/>
    <n v="0.1"/>
    <n v="2"/>
    <n v="760.11"/>
    <n v="1130.1570000000002"/>
    <n v="760.11"/>
    <n v="370.04700000000014"/>
    <n v="0.32742972878989385"/>
    <s v="No"/>
    <m/>
  </r>
  <r>
    <n v="2404"/>
    <n v="1582"/>
    <n v="1085"/>
    <n v="1"/>
    <n v="234.72"/>
    <n v="0"/>
    <n v="8"/>
    <n v="175.69"/>
    <n v="234.72"/>
    <n v="175.69"/>
    <n v="59.03"/>
    <n v="0.25149113837764148"/>
    <s v="No"/>
    <m/>
  </r>
  <r>
    <n v="2405"/>
    <n v="1583"/>
    <n v="1005"/>
    <n v="1"/>
    <n v="2703.6"/>
    <n v="0.2"/>
    <n v="1"/>
    <n v="2129.88"/>
    <n v="2162.88"/>
    <n v="2129.88"/>
    <n v="33"/>
    <n v="1.5257434531735463E-2"/>
    <s v="No"/>
    <m/>
  </r>
  <r>
    <n v="2406"/>
    <n v="1584"/>
    <n v="1038"/>
    <n v="1"/>
    <n v="930.61"/>
    <n v="0.2"/>
    <n v="4"/>
    <n v="617.46"/>
    <n v="744.48800000000006"/>
    <n v="617.46"/>
    <n v="127.02800000000002"/>
    <n v="0.17062464405067646"/>
    <s v="No"/>
    <m/>
  </r>
  <r>
    <n v="2407"/>
    <n v="1585"/>
    <n v="1038"/>
    <n v="2"/>
    <n v="930.61"/>
    <n v="0.25"/>
    <n v="4"/>
    <n v="617.46"/>
    <n v="1395.915"/>
    <n v="1234.92"/>
    <n v="160.99499999999989"/>
    <n v="0.1153329536540548"/>
    <s v="No"/>
    <m/>
  </r>
  <r>
    <n v="2408"/>
    <n v="1586"/>
    <n v="1061"/>
    <n v="1"/>
    <n v="1128.8399999999999"/>
    <n v="0"/>
    <n v="6"/>
    <n v="705.26"/>
    <n v="1128.8399999999999"/>
    <n v="705.26"/>
    <n v="423.57999999999993"/>
    <n v="0.37523475426101127"/>
    <s v="No"/>
    <m/>
  </r>
  <r>
    <n v="2409"/>
    <n v="1587"/>
    <n v="1002"/>
    <n v="1"/>
    <n v="2131.16"/>
    <n v="0.25"/>
    <n v="1"/>
    <n v="1527.62"/>
    <n v="1598.37"/>
    <n v="1527.62"/>
    <n v="70.75"/>
    <n v="4.4263843790861943E-2"/>
    <s v="No"/>
    <m/>
  </r>
  <r>
    <n v="2410"/>
    <n v="1587"/>
    <n v="1021"/>
    <n v="1"/>
    <n v="841.78"/>
    <n v="0.25"/>
    <n v="2"/>
    <n v="657.75"/>
    <n v="631.33500000000004"/>
    <n v="657.75"/>
    <n v="-26.414999999999964"/>
    <n v="-4.1839910665494487E-2"/>
    <s v="No"/>
    <m/>
  </r>
  <r>
    <n v="2411"/>
    <n v="1587"/>
    <n v="1069"/>
    <n v="1"/>
    <n v="545.38"/>
    <n v="0"/>
    <n v="7"/>
    <n v="312.64999999999998"/>
    <n v="545.38"/>
    <n v="312.64999999999998"/>
    <n v="232.73000000000002"/>
    <n v="0.42672998643147902"/>
    <s v="No"/>
    <m/>
  </r>
  <r>
    <n v="2412"/>
    <n v="1587"/>
    <n v="1010"/>
    <n v="1"/>
    <n v="4664.03"/>
    <n v="0"/>
    <n v="1"/>
    <n v="3718.66"/>
    <n v="4664.03"/>
    <n v="3718.66"/>
    <n v="945.36999999999989"/>
    <n v="0.20269380771564505"/>
    <s v="Yes"/>
    <m/>
  </r>
  <r>
    <n v="2413"/>
    <n v="1588"/>
    <n v="1049"/>
    <n v="1"/>
    <n v="3970.29"/>
    <n v="0.05"/>
    <n v="5"/>
    <n v="2490.89"/>
    <n v="3771.7754999999997"/>
    <n v="2490.89"/>
    <n v="1280.8854999999999"/>
    <n v="0.339597491950409"/>
    <s v="No"/>
    <m/>
  </r>
  <r>
    <n v="2414"/>
    <n v="1588"/>
    <n v="1063"/>
    <n v="1"/>
    <n v="117.54"/>
    <n v="0"/>
    <n v="6"/>
    <n v="80.47"/>
    <n v="117.54"/>
    <n v="80.47"/>
    <n v="37.070000000000007"/>
    <n v="0.31538199761783225"/>
    <s v="No"/>
    <m/>
  </r>
  <r>
    <n v="2415"/>
    <n v="1589"/>
    <n v="1068"/>
    <n v="1"/>
    <n v="550.08000000000004"/>
    <n v="0.05"/>
    <n v="7"/>
    <n v="351.29"/>
    <n v="522.57600000000002"/>
    <n v="351.29"/>
    <n v="171.286"/>
    <n v="0.32777241970545912"/>
    <s v="No"/>
    <m/>
  </r>
  <r>
    <n v="2416"/>
    <n v="1590"/>
    <n v="1038"/>
    <n v="1"/>
    <n v="930.61"/>
    <n v="0.3"/>
    <n v="4"/>
    <n v="617.46"/>
    <n v="651.42700000000002"/>
    <n v="617.46"/>
    <n v="33.966999999999985"/>
    <n v="5.2142450343630187E-2"/>
    <s v="No"/>
    <m/>
  </r>
  <r>
    <n v="2417"/>
    <n v="1591"/>
    <n v="1005"/>
    <n v="1"/>
    <n v="2703.6"/>
    <n v="0"/>
    <n v="1"/>
    <n v="2129.88"/>
    <n v="2703.6"/>
    <n v="2129.88"/>
    <n v="573.7199999999998"/>
    <n v="0.2122059476253883"/>
    <s v="No"/>
    <m/>
  </r>
  <r>
    <n v="2418"/>
    <n v="1591"/>
    <n v="1052"/>
    <n v="1"/>
    <n v="2801.53"/>
    <n v="0"/>
    <n v="5"/>
    <n v="1752.02"/>
    <n v="2801.53"/>
    <n v="1752.02"/>
    <n v="1049.5100000000002"/>
    <n v="0.37462029676640984"/>
    <s v="No"/>
    <m/>
  </r>
  <r>
    <n v="2419"/>
    <n v="1592"/>
    <n v="1053"/>
    <n v="1"/>
    <n v="1295.03"/>
    <n v="0"/>
    <n v="5"/>
    <n v="777.04"/>
    <n v="1295.03"/>
    <n v="777.04"/>
    <n v="517.99"/>
    <n v="0.39998301197655656"/>
    <s v="No"/>
    <m/>
  </r>
  <r>
    <n v="2420"/>
    <n v="1593"/>
    <n v="1067"/>
    <n v="1"/>
    <n v="4128.99"/>
    <n v="0.1"/>
    <n v="7"/>
    <n v="2213.3200000000002"/>
    <n v="3716.0909999999999"/>
    <n v="2213.3200000000002"/>
    <n v="1502.7709999999997"/>
    <n v="0.40439564047274401"/>
    <s v="No"/>
    <m/>
  </r>
  <r>
    <n v="2421"/>
    <n v="1594"/>
    <n v="1056"/>
    <n v="1"/>
    <n v="1134.4000000000001"/>
    <n v="0.1"/>
    <n v="6"/>
    <n v="798.2"/>
    <n v="1020.9600000000002"/>
    <n v="798.2"/>
    <n v="222.7600000000001"/>
    <n v="0.21818680457608533"/>
    <s v="No"/>
    <m/>
  </r>
  <r>
    <n v="2422"/>
    <n v="1595"/>
    <n v="1039"/>
    <n v="1"/>
    <n v="1284.94"/>
    <n v="0.25"/>
    <n v="4"/>
    <n v="829.93"/>
    <n v="963.70500000000004"/>
    <n v="829.93"/>
    <n v="133.77500000000009"/>
    <n v="0.13881322603908883"/>
    <s v="No"/>
    <m/>
  </r>
  <r>
    <n v="2423"/>
    <n v="1595"/>
    <n v="1038"/>
    <n v="1"/>
    <n v="930.61"/>
    <n v="0"/>
    <n v="4"/>
    <n v="617.46"/>
    <n v="930.61"/>
    <n v="617.46"/>
    <n v="313.14999999999998"/>
    <n v="0.33649971524054112"/>
    <s v="No"/>
    <m/>
  </r>
  <r>
    <n v="2424"/>
    <n v="1596"/>
    <n v="1049"/>
    <n v="1"/>
    <n v="3970.29"/>
    <n v="0"/>
    <n v="5"/>
    <n v="2490.89"/>
    <n v="3970.29"/>
    <n v="2490.89"/>
    <n v="1479.4"/>
    <n v="0.37261761735288862"/>
    <s v="No"/>
    <m/>
  </r>
  <r>
    <n v="2425"/>
    <n v="1596"/>
    <n v="1085"/>
    <n v="1"/>
    <n v="234.72"/>
    <n v="0"/>
    <n v="8"/>
    <n v="175.69"/>
    <n v="234.72"/>
    <n v="175.69"/>
    <n v="59.03"/>
    <n v="0.25149113837764148"/>
    <s v="No"/>
    <m/>
  </r>
  <r>
    <n v="2426"/>
    <n v="1597"/>
    <n v="1007"/>
    <n v="3"/>
    <n v="701.76"/>
    <n v="0.05"/>
    <n v="1"/>
    <n v="508.8"/>
    <n v="2000.0159999999996"/>
    <n v="1526.4"/>
    <n v="473.61599999999953"/>
    <n v="0.23680610555115539"/>
    <s v="No"/>
    <m/>
  </r>
  <r>
    <n v="2427"/>
    <n v="1598"/>
    <n v="1082"/>
    <n v="1"/>
    <n v="337.61"/>
    <n v="0.1"/>
    <n v="8"/>
    <n v="183.63"/>
    <n v="303.84900000000005"/>
    <n v="183.63"/>
    <n v="120.21900000000005"/>
    <n v="0.39565376223058174"/>
    <s v="No"/>
    <m/>
  </r>
  <r>
    <n v="2428"/>
    <n v="1598"/>
    <n v="1034"/>
    <n v="2"/>
    <n v="874.69"/>
    <n v="0"/>
    <n v="3"/>
    <n v="688.26"/>
    <n v="1749.38"/>
    <n v="1376.52"/>
    <n v="372.86000000000013"/>
    <n v="0.2131383690221679"/>
    <s v="No"/>
    <m/>
  </r>
  <r>
    <n v="2429"/>
    <n v="1599"/>
    <n v="1080"/>
    <n v="1"/>
    <n v="256.7"/>
    <n v="0.3"/>
    <n v="8"/>
    <n v="184.26"/>
    <n v="179.68999999999997"/>
    <n v="184.26"/>
    <n v="-4.5700000000000216"/>
    <n v="-2.5432689632144373E-2"/>
    <s v="No"/>
    <m/>
  </r>
  <r>
    <n v="2430"/>
    <n v="1600"/>
    <n v="1071"/>
    <n v="1"/>
    <n v="2036.4"/>
    <n v="0.3"/>
    <n v="7"/>
    <n v="1266.9100000000001"/>
    <n v="1425.48"/>
    <n v="1266.9100000000001"/>
    <n v="158.56999999999994"/>
    <n v="0.11123972276005271"/>
    <s v="No"/>
    <m/>
  </r>
  <r>
    <n v="2431"/>
    <n v="1600"/>
    <n v="1067"/>
    <n v="2"/>
    <n v="4128.99"/>
    <n v="0.2"/>
    <n v="7"/>
    <n v="2213.3200000000002"/>
    <n v="6606.384"/>
    <n v="4426.6400000000003"/>
    <n v="2179.7439999999997"/>
    <n v="0.32994509553183704"/>
    <s v="No"/>
    <m/>
  </r>
  <r>
    <n v="2432"/>
    <n v="1600"/>
    <n v="1079"/>
    <n v="1"/>
    <n v="395.97"/>
    <n v="0.25"/>
    <n v="8"/>
    <n v="242.57"/>
    <n v="296.97750000000002"/>
    <n v="242.57"/>
    <n v="54.407500000000027"/>
    <n v="0.18320411478984105"/>
    <s v="No"/>
    <m/>
  </r>
  <r>
    <n v="2433"/>
    <n v="1601"/>
    <n v="1046"/>
    <n v="1"/>
    <n v="675.87"/>
    <n v="0.05"/>
    <n v="5"/>
    <n v="407.68"/>
    <n v="642.07650000000001"/>
    <n v="407.68"/>
    <n v="234.3965"/>
    <n v="0.36506008240451099"/>
    <s v="No"/>
    <m/>
  </r>
  <r>
    <n v="2434"/>
    <n v="1601"/>
    <n v="1026"/>
    <n v="1"/>
    <n v="1413.81"/>
    <n v="0.2"/>
    <n v="3"/>
    <n v="1019.93"/>
    <n v="1131.048"/>
    <n v="1019.93"/>
    <n v="111.11800000000005"/>
    <n v="9.8243399042304169E-2"/>
    <s v="No"/>
    <m/>
  </r>
  <r>
    <n v="2435"/>
    <n v="1602"/>
    <n v="1067"/>
    <n v="1"/>
    <n v="4128.99"/>
    <n v="0"/>
    <n v="7"/>
    <n v="2213.3200000000002"/>
    <n v="4128.99"/>
    <n v="2213.3200000000002"/>
    <n v="1915.6699999999996"/>
    <n v="0.4639560764254696"/>
    <s v="No"/>
    <m/>
  </r>
  <r>
    <n v="2436"/>
    <n v="1602"/>
    <n v="1055"/>
    <n v="1"/>
    <n v="2274.36"/>
    <n v="0.1"/>
    <n v="5"/>
    <n v="1216.25"/>
    <n v="2046.9240000000002"/>
    <n v="1216.25"/>
    <n v="830.67400000000021"/>
    <n v="0.40581575085347582"/>
    <s v="No"/>
    <m/>
  </r>
  <r>
    <n v="2437"/>
    <n v="1602"/>
    <n v="1072"/>
    <n v="2"/>
    <n v="1404.39"/>
    <n v="0"/>
    <n v="7"/>
    <n v="772.88"/>
    <n v="2808.78"/>
    <n v="1545.76"/>
    <n v="1263.0200000000002"/>
    <n v="0.44966853936584572"/>
    <s v="No"/>
    <m/>
  </r>
  <r>
    <n v="2438"/>
    <n v="1603"/>
    <n v="1052"/>
    <n v="1"/>
    <n v="2801.53"/>
    <n v="0"/>
    <n v="5"/>
    <n v="1752.02"/>
    <n v="2801.53"/>
    <n v="1752.02"/>
    <n v="1049.5100000000002"/>
    <n v="0.37462029676640984"/>
    <s v="No"/>
    <m/>
  </r>
  <r>
    <n v="2439"/>
    <n v="1603"/>
    <n v="1005"/>
    <n v="2"/>
    <n v="2703.6"/>
    <n v="0"/>
    <n v="1"/>
    <n v="2129.88"/>
    <n v="5407.2"/>
    <n v="4259.76"/>
    <n v="1147.4399999999996"/>
    <n v="0.2122059476253883"/>
    <s v="No"/>
    <m/>
  </r>
  <r>
    <n v="2440"/>
    <n v="1604"/>
    <n v="1073"/>
    <n v="2"/>
    <n v="1588.01"/>
    <n v="0.1"/>
    <n v="7"/>
    <n v="1144.3699999999999"/>
    <n v="2858.4180000000001"/>
    <n v="2288.7399999999998"/>
    <n v="569.67800000000034"/>
    <n v="0.1992983531449915"/>
    <s v="No"/>
    <m/>
  </r>
  <r>
    <n v="2441"/>
    <n v="1605"/>
    <n v="1085"/>
    <n v="1"/>
    <n v="234.72"/>
    <n v="0"/>
    <n v="8"/>
    <n v="175.69"/>
    <n v="234.72"/>
    <n v="175.69"/>
    <n v="59.03"/>
    <n v="0.25149113837764148"/>
    <s v="No"/>
    <m/>
  </r>
  <r>
    <n v="2442"/>
    <n v="1605"/>
    <n v="1001"/>
    <n v="1"/>
    <n v="3826.19"/>
    <n v="0.2"/>
    <n v="1"/>
    <n v="3021.65"/>
    <n v="3060.9520000000002"/>
    <n v="3021.65"/>
    <n v="39.302000000000135"/>
    <n v="1.2839796246396589E-2"/>
    <s v="No"/>
    <m/>
  </r>
  <r>
    <n v="2443"/>
    <n v="1605"/>
    <n v="1061"/>
    <n v="1"/>
    <n v="1128.8399999999999"/>
    <n v="0.2"/>
    <n v="6"/>
    <n v="705.26"/>
    <n v="903.072"/>
    <n v="705.26"/>
    <n v="197.81200000000001"/>
    <n v="0.21904344282626415"/>
    <s v="No"/>
    <m/>
  </r>
  <r>
    <n v="2444"/>
    <n v="1606"/>
    <n v="1080"/>
    <n v="1"/>
    <n v="256.7"/>
    <n v="0.3"/>
    <n v="8"/>
    <n v="184.26"/>
    <n v="179.68999999999997"/>
    <n v="184.26"/>
    <n v="-4.5700000000000216"/>
    <n v="-2.5432689632144373E-2"/>
    <s v="No"/>
    <m/>
  </r>
  <r>
    <n v="2445"/>
    <n v="1607"/>
    <n v="1060"/>
    <n v="1"/>
    <n v="781.76"/>
    <n v="0.25"/>
    <n v="6"/>
    <n v="579.36"/>
    <n v="586.31999999999994"/>
    <n v="579.36"/>
    <n v="6.9599999999999227"/>
    <n v="1.1870650839132083E-2"/>
    <s v="No"/>
    <m/>
  </r>
  <r>
    <n v="2446"/>
    <n v="1608"/>
    <n v="1067"/>
    <n v="2"/>
    <n v="4128.99"/>
    <n v="0.1"/>
    <n v="7"/>
    <n v="2213.3200000000002"/>
    <n v="7432.1819999999998"/>
    <n v="4426.6400000000003"/>
    <n v="3005.5419999999995"/>
    <n v="0.40439564047274401"/>
    <s v="No"/>
    <m/>
  </r>
  <r>
    <n v="2447"/>
    <n v="1609"/>
    <n v="1001"/>
    <n v="1"/>
    <n v="3826.19"/>
    <n v="0"/>
    <n v="1"/>
    <n v="3021.65"/>
    <n v="3826.19"/>
    <n v="3021.65"/>
    <n v="804.54"/>
    <n v="0.21027183699711721"/>
    <s v="No"/>
    <m/>
  </r>
  <r>
    <n v="2448"/>
    <n v="1610"/>
    <n v="1038"/>
    <n v="2"/>
    <n v="930.61"/>
    <n v="0"/>
    <n v="4"/>
    <n v="617.46"/>
    <n v="1861.22"/>
    <n v="1234.92"/>
    <n v="626.29999999999995"/>
    <n v="0.33649971524054112"/>
    <s v="No"/>
    <m/>
  </r>
  <r>
    <n v="2449"/>
    <n v="1610"/>
    <n v="1072"/>
    <n v="1"/>
    <n v="1404.39"/>
    <n v="0"/>
    <n v="7"/>
    <n v="772.88"/>
    <n v="1404.39"/>
    <n v="772.88"/>
    <n v="631.5100000000001"/>
    <n v="0.44966853936584572"/>
    <s v="No"/>
    <m/>
  </r>
  <r>
    <n v="2450"/>
    <n v="1611"/>
    <n v="1018"/>
    <n v="1"/>
    <n v="628.09"/>
    <n v="0.15"/>
    <n v="2"/>
    <n v="390.4"/>
    <n v="533.87649999999996"/>
    <n v="390.4"/>
    <n v="143.47649999999999"/>
    <n v="0.26874473778111602"/>
    <s v="No"/>
    <m/>
  </r>
  <r>
    <n v="2451"/>
    <n v="1612"/>
    <n v="1005"/>
    <n v="2"/>
    <n v="2703.6"/>
    <n v="0"/>
    <n v="1"/>
    <n v="2129.88"/>
    <n v="5407.2"/>
    <n v="4259.76"/>
    <n v="1147.4399999999996"/>
    <n v="0.2122059476253883"/>
    <s v="Yes"/>
    <m/>
  </r>
  <r>
    <n v="2452"/>
    <n v="1613"/>
    <n v="1044"/>
    <n v="2"/>
    <n v="1419.88"/>
    <n v="0.25"/>
    <n v="4"/>
    <n v="897.98"/>
    <n v="2129.8200000000002"/>
    <n v="1795.96"/>
    <n v="333.86000000000013"/>
    <n v="0.15675503094158197"/>
    <s v="No"/>
    <m/>
  </r>
  <r>
    <n v="2453"/>
    <n v="1614"/>
    <n v="1061"/>
    <n v="1"/>
    <n v="1128.8399999999999"/>
    <n v="0.3"/>
    <n v="6"/>
    <n v="705.26"/>
    <n v="790.18799999999987"/>
    <n v="705.26"/>
    <n v="84.927999999999884"/>
    <n v="0.10747822037287316"/>
    <s v="No"/>
    <m/>
  </r>
  <r>
    <n v="2454"/>
    <n v="1615"/>
    <n v="1055"/>
    <n v="1"/>
    <n v="2274.36"/>
    <n v="0.05"/>
    <n v="5"/>
    <n v="1216.25"/>
    <n v="2160.6419999999998"/>
    <n v="1216.25"/>
    <n v="944.39199999999983"/>
    <n v="0.43708860607171385"/>
    <s v="Yes"/>
    <m/>
  </r>
  <r>
    <n v="2455"/>
    <n v="1615"/>
    <n v="1007"/>
    <n v="1"/>
    <n v="701.76"/>
    <n v="0.05"/>
    <n v="1"/>
    <n v="508.8"/>
    <n v="666.67199999999991"/>
    <n v="508.8"/>
    <n v="157.8719999999999"/>
    <n v="0.23680610555115547"/>
    <s v="No"/>
    <m/>
  </r>
  <r>
    <n v="2456"/>
    <n v="1616"/>
    <n v="1072"/>
    <n v="1"/>
    <n v="1404.39"/>
    <n v="0"/>
    <n v="7"/>
    <n v="772.88"/>
    <n v="1404.39"/>
    <n v="772.88"/>
    <n v="631.5100000000001"/>
    <n v="0.44966853936584572"/>
    <s v="No"/>
    <m/>
  </r>
  <r>
    <n v="2457"/>
    <n v="1616"/>
    <n v="1079"/>
    <n v="1"/>
    <n v="395.97"/>
    <n v="0.3"/>
    <n v="8"/>
    <n v="242.57"/>
    <n v="277.17899999999997"/>
    <n v="242.57"/>
    <n v="34.60899999999998"/>
    <n v="0.12486155156054385"/>
    <s v="No"/>
    <m/>
  </r>
  <r>
    <n v="2458"/>
    <n v="1616"/>
    <n v="1084"/>
    <n v="1"/>
    <n v="317.63"/>
    <n v="0.2"/>
    <n v="8"/>
    <n v="188.52"/>
    <n v="254.10400000000001"/>
    <n v="188.52"/>
    <n v="65.584000000000003"/>
    <n v="0.25809904605988099"/>
    <s v="No"/>
    <m/>
  </r>
  <r>
    <n v="2459"/>
    <n v="1617"/>
    <n v="1060"/>
    <n v="1"/>
    <n v="781.76"/>
    <n v="0.15"/>
    <n v="6"/>
    <n v="579.36"/>
    <n v="664.49599999999998"/>
    <n v="579.36"/>
    <n v="85.135999999999967"/>
    <n v="0.12812116250511663"/>
    <s v="No"/>
    <m/>
  </r>
  <r>
    <n v="2460"/>
    <n v="1618"/>
    <n v="1061"/>
    <n v="2"/>
    <n v="1128.8399999999999"/>
    <n v="0"/>
    <n v="6"/>
    <n v="705.26"/>
    <n v="2257.6799999999998"/>
    <n v="1410.52"/>
    <n v="847.15999999999985"/>
    <n v="0.37523475426101127"/>
    <s v="No"/>
    <m/>
  </r>
  <r>
    <n v="2461"/>
    <n v="1619"/>
    <n v="1085"/>
    <n v="1"/>
    <n v="234.72"/>
    <n v="0"/>
    <n v="8"/>
    <n v="175.69"/>
    <n v="234.72"/>
    <n v="175.69"/>
    <n v="59.03"/>
    <n v="0.25149113837764148"/>
    <s v="No"/>
    <m/>
  </r>
  <r>
    <n v="2462"/>
    <n v="1619"/>
    <n v="1072"/>
    <n v="1"/>
    <n v="1404.39"/>
    <n v="0.15"/>
    <n v="7"/>
    <n v="772.88"/>
    <n v="1193.7315000000001"/>
    <n v="772.88"/>
    <n v="420.8515000000001"/>
    <n v="0.35255122278334788"/>
    <s v="No"/>
    <m/>
  </r>
  <r>
    <n v="2463"/>
    <n v="1619"/>
    <n v="1039"/>
    <n v="1"/>
    <n v="1284.94"/>
    <n v="0.15"/>
    <n v="4"/>
    <n v="829.93"/>
    <n v="1092.1990000000001"/>
    <n v="829.93"/>
    <n v="262.26900000000012"/>
    <n v="0.24012931709331367"/>
    <s v="No"/>
    <m/>
  </r>
  <r>
    <n v="2464"/>
    <n v="1620"/>
    <n v="1072"/>
    <n v="1"/>
    <n v="1404.39"/>
    <n v="0.3"/>
    <n v="7"/>
    <n v="772.88"/>
    <n v="983.07299999999998"/>
    <n v="772.88"/>
    <n v="210.19299999999998"/>
    <n v="0.21381219909406524"/>
    <s v="No"/>
    <m/>
  </r>
  <r>
    <n v="2465"/>
    <n v="1621"/>
    <n v="1064"/>
    <n v="1"/>
    <n v="177.92"/>
    <n v="0.3"/>
    <n v="6"/>
    <n v="95.97"/>
    <n v="124.54399999999998"/>
    <n v="95.97"/>
    <n v="28.573999999999984"/>
    <n v="0.22942895683453227"/>
    <s v="No"/>
    <m/>
  </r>
  <r>
    <n v="2466"/>
    <n v="1622"/>
    <n v="1001"/>
    <n v="1"/>
    <n v="3826.19"/>
    <n v="0.25"/>
    <n v="1"/>
    <n v="3021.65"/>
    <n v="2869.6424999999999"/>
    <n v="3021.65"/>
    <n v="-152.00750000000016"/>
    <n v="-5.2970884003843741E-2"/>
    <s v="No"/>
    <m/>
  </r>
  <r>
    <n v="2467"/>
    <n v="1622"/>
    <n v="1072"/>
    <n v="3"/>
    <n v="1404.39"/>
    <n v="0"/>
    <n v="7"/>
    <n v="772.88"/>
    <n v="4213.17"/>
    <n v="2318.64"/>
    <n v="1894.5300000000002"/>
    <n v="0.44966853936584572"/>
    <s v="No"/>
    <m/>
  </r>
  <r>
    <n v="2468"/>
    <n v="1623"/>
    <n v="1049"/>
    <n v="1"/>
    <n v="3970.29"/>
    <n v="0.15"/>
    <n v="5"/>
    <n v="2490.89"/>
    <n v="3374.7464999999997"/>
    <n v="2490.89"/>
    <n v="883.85649999999987"/>
    <n v="0.26190307923869244"/>
    <s v="No"/>
    <m/>
  </r>
  <r>
    <n v="2469"/>
    <n v="1624"/>
    <n v="1084"/>
    <n v="1"/>
    <n v="317.63"/>
    <n v="0"/>
    <n v="8"/>
    <n v="188.52"/>
    <n v="317.63"/>
    <n v="188.52"/>
    <n v="129.10999999999999"/>
    <n v="0.40647923684790477"/>
    <s v="No"/>
    <m/>
  </r>
  <r>
    <n v="2470"/>
    <n v="1625"/>
    <n v="1056"/>
    <n v="1"/>
    <n v="1134.4000000000001"/>
    <n v="0.1"/>
    <n v="6"/>
    <n v="798.2"/>
    <n v="1020.9600000000002"/>
    <n v="798.2"/>
    <n v="222.7600000000001"/>
    <n v="0.21818680457608533"/>
    <s v="No"/>
    <m/>
  </r>
  <r>
    <n v="2471"/>
    <n v="1626"/>
    <n v="1006"/>
    <n v="2"/>
    <n v="2046.37"/>
    <n v="0.1"/>
    <n v="1"/>
    <n v="1296.42"/>
    <n v="3683.4659999999999"/>
    <n v="2592.84"/>
    <n v="1090.6259999999997"/>
    <n v="0.29608689207393246"/>
    <s v="No"/>
    <m/>
  </r>
  <r>
    <n v="2472"/>
    <n v="1627"/>
    <n v="1001"/>
    <n v="1"/>
    <n v="3826.19"/>
    <n v="0.15"/>
    <n v="1"/>
    <n v="3021.65"/>
    <n v="3252.2615000000001"/>
    <n v="3021.65"/>
    <n v="230.61149999999998"/>
    <n v="7.0908043526020273E-2"/>
    <s v="No"/>
    <m/>
  </r>
  <r>
    <n v="2473"/>
    <n v="1627"/>
    <n v="1017"/>
    <n v="1"/>
    <n v="978.37"/>
    <n v="0.05"/>
    <n v="2"/>
    <n v="519.71"/>
    <n v="929.45150000000001"/>
    <n v="519.71"/>
    <n v="409.74149999999997"/>
    <n v="0.44084226019324296"/>
    <s v="No"/>
    <m/>
  </r>
  <r>
    <n v="2474"/>
    <n v="1628"/>
    <n v="1050"/>
    <n v="1"/>
    <n v="4400.7700000000004"/>
    <n v="0.1"/>
    <n v="5"/>
    <n v="2432.0300000000002"/>
    <n v="3960.6930000000007"/>
    <n v="2432.0300000000002"/>
    <n v="1528.6630000000005"/>
    <n v="0.38595846736922051"/>
    <s v="No"/>
    <m/>
  </r>
  <r>
    <n v="2475"/>
    <n v="1629"/>
    <n v="1061"/>
    <n v="2"/>
    <n v="1128.8399999999999"/>
    <n v="0.15"/>
    <n v="6"/>
    <n v="705.26"/>
    <n v="1919.0279999999998"/>
    <n v="1410.52"/>
    <n v="508.50799999999981"/>
    <n v="0.26498206383648382"/>
    <s v="No"/>
    <m/>
  </r>
  <r>
    <n v="2476"/>
    <n v="1630"/>
    <n v="1004"/>
    <n v="1"/>
    <n v="5301.74"/>
    <n v="0.3"/>
    <n v="1"/>
    <n v="4057.94"/>
    <n v="3711.2179999999994"/>
    <n v="4057.94"/>
    <n v="-346.72200000000066"/>
    <n v="-9.342539295724496E-2"/>
    <s v="No"/>
    <m/>
  </r>
  <r>
    <n v="2477"/>
    <n v="1631"/>
    <n v="1076"/>
    <n v="1"/>
    <n v="999.07"/>
    <n v="0.1"/>
    <n v="8"/>
    <n v="597.38"/>
    <n v="899.16300000000001"/>
    <n v="597.38"/>
    <n v="301.78300000000002"/>
    <n v="0.33562657716120436"/>
    <s v="No"/>
    <m/>
  </r>
  <r>
    <n v="2478"/>
    <n v="1632"/>
    <n v="1069"/>
    <n v="1"/>
    <n v="545.38"/>
    <n v="0.15"/>
    <n v="7"/>
    <n v="312.64999999999998"/>
    <n v="463.57299999999998"/>
    <n v="312.64999999999998"/>
    <n v="150.923"/>
    <n v="0.32556468991938703"/>
    <s v="No"/>
    <m/>
  </r>
  <r>
    <n v="2479"/>
    <n v="1633"/>
    <n v="1085"/>
    <n v="1"/>
    <n v="234.72"/>
    <n v="0.25"/>
    <n v="8"/>
    <n v="175.69"/>
    <n v="176.04"/>
    <n v="175.69"/>
    <n v="0.34999999999999432"/>
    <n v="1.9881845035218948E-3"/>
    <s v="No"/>
    <m/>
  </r>
  <r>
    <n v="2480"/>
    <n v="1633"/>
    <n v="1078"/>
    <n v="1"/>
    <n v="174.98"/>
    <n v="0"/>
    <n v="8"/>
    <n v="125.34"/>
    <n v="174.98"/>
    <n v="125.34"/>
    <n v="49.639999999999986"/>
    <n v="0.28368956452165955"/>
    <s v="No"/>
    <m/>
  </r>
  <r>
    <n v="2481"/>
    <n v="1634"/>
    <n v="1067"/>
    <n v="1"/>
    <n v="4128.99"/>
    <n v="0.1"/>
    <n v="7"/>
    <n v="2213.3200000000002"/>
    <n v="3716.0909999999999"/>
    <n v="2213.3200000000002"/>
    <n v="1502.7709999999997"/>
    <n v="0.40439564047274401"/>
    <s v="No"/>
    <m/>
  </r>
  <r>
    <n v="2482"/>
    <n v="1634"/>
    <n v="1038"/>
    <n v="1"/>
    <n v="930.61"/>
    <n v="0.25"/>
    <n v="4"/>
    <n v="617.46"/>
    <n v="697.95749999999998"/>
    <n v="617.46"/>
    <n v="80.497499999999945"/>
    <n v="0.1153329536540548"/>
    <s v="No"/>
    <m/>
  </r>
  <r>
    <n v="2483"/>
    <n v="1634"/>
    <n v="1082"/>
    <n v="1"/>
    <n v="337.61"/>
    <n v="0"/>
    <n v="8"/>
    <n v="183.63"/>
    <n v="337.61"/>
    <n v="183.63"/>
    <n v="153.98000000000002"/>
    <n v="0.45608838600752349"/>
    <s v="No"/>
    <m/>
  </r>
  <r>
    <n v="2484"/>
    <n v="1635"/>
    <n v="1019"/>
    <n v="1"/>
    <n v="1255.73"/>
    <n v="0.1"/>
    <n v="2"/>
    <n v="760.11"/>
    <n v="1130.1570000000002"/>
    <n v="760.11"/>
    <n v="370.04700000000014"/>
    <n v="0.32742972878989385"/>
    <s v="No"/>
    <m/>
  </r>
  <r>
    <n v="2485"/>
    <n v="1635"/>
    <n v="1085"/>
    <n v="2"/>
    <n v="234.72"/>
    <n v="0.05"/>
    <n v="8"/>
    <n v="175.69"/>
    <n v="445.96799999999996"/>
    <n v="351.38"/>
    <n v="94.587999999999965"/>
    <n v="0.21209593513435937"/>
    <s v="No"/>
    <m/>
  </r>
  <r>
    <n v="2486"/>
    <n v="1635"/>
    <n v="1052"/>
    <n v="1"/>
    <n v="2801.53"/>
    <n v="0.15"/>
    <n v="5"/>
    <n v="1752.02"/>
    <n v="2381.3005000000003"/>
    <n v="1752.02"/>
    <n v="629.2805000000003"/>
    <n v="0.26425917266636456"/>
    <s v="No"/>
    <m/>
  </r>
  <r>
    <n v="2487"/>
    <n v="1635"/>
    <n v="1028"/>
    <n v="3"/>
    <n v="2753.45"/>
    <n v="0"/>
    <n v="3"/>
    <n v="1672.88"/>
    <n v="8260.3499999999985"/>
    <n v="5018.6400000000003"/>
    <n v="3241.7099999999982"/>
    <n v="0.39244220886524162"/>
    <s v="No"/>
    <m/>
  </r>
  <r>
    <n v="2488"/>
    <n v="1636"/>
    <n v="1001"/>
    <n v="1"/>
    <n v="3826.19"/>
    <n v="0.1"/>
    <n v="1"/>
    <n v="3021.65"/>
    <n v="3443.5709999999999"/>
    <n v="3021.65"/>
    <n v="421.92099999999982"/>
    <n v="0.12252426333013021"/>
    <s v="No"/>
    <m/>
  </r>
  <r>
    <n v="2489"/>
    <n v="1636"/>
    <n v="1083"/>
    <n v="1"/>
    <n v="679.39"/>
    <n v="0"/>
    <n v="8"/>
    <n v="524.20000000000005"/>
    <n v="679.39"/>
    <n v="524.20000000000005"/>
    <n v="155.18999999999994"/>
    <n v="0.22842549934500059"/>
    <s v="No"/>
    <m/>
  </r>
  <r>
    <n v="2490"/>
    <n v="1637"/>
    <n v="1041"/>
    <n v="1"/>
    <n v="767.68"/>
    <n v="0.25"/>
    <n v="4"/>
    <n v="540.32000000000005"/>
    <n v="575.76"/>
    <n v="540.32000000000005"/>
    <n v="35.439999999999941"/>
    <n v="6.1553425038210263E-2"/>
    <s v="No"/>
    <m/>
  </r>
  <r>
    <n v="2491"/>
    <n v="1638"/>
    <n v="1054"/>
    <n v="1"/>
    <n v="631.66"/>
    <n v="0"/>
    <n v="5"/>
    <n v="412.15"/>
    <n v="631.66"/>
    <n v="412.15"/>
    <n v="219.51"/>
    <n v="0.34751290251084443"/>
    <s v="No"/>
    <m/>
  </r>
  <r>
    <n v="2492"/>
    <n v="1638"/>
    <n v="1072"/>
    <n v="1"/>
    <n v="1404.39"/>
    <n v="0"/>
    <n v="7"/>
    <n v="772.88"/>
    <n v="1404.39"/>
    <n v="772.88"/>
    <n v="631.5100000000001"/>
    <n v="0.44966853936584572"/>
    <s v="No"/>
    <m/>
  </r>
  <r>
    <n v="2493"/>
    <n v="1639"/>
    <n v="1057"/>
    <n v="1"/>
    <n v="670.06"/>
    <n v="0.1"/>
    <n v="6"/>
    <n v="490.48"/>
    <n v="603.05399999999997"/>
    <n v="490.48"/>
    <n v="112.57399999999996"/>
    <n v="0.18667316691374231"/>
    <s v="No"/>
    <m/>
  </r>
  <r>
    <n v="2494"/>
    <n v="1640"/>
    <n v="1029"/>
    <n v="1"/>
    <n v="951.92"/>
    <n v="0.15"/>
    <n v="3"/>
    <n v="552.17999999999995"/>
    <n v="809.13199999999995"/>
    <n v="552.17999999999995"/>
    <n v="256.952"/>
    <n v="0.3175649955755056"/>
    <s v="No"/>
    <m/>
  </r>
  <r>
    <n v="2495"/>
    <n v="1640"/>
    <n v="1059"/>
    <n v="2"/>
    <n v="540.76"/>
    <n v="0.05"/>
    <n v="6"/>
    <n v="324.72000000000003"/>
    <n v="1027.444"/>
    <n v="649.44000000000005"/>
    <n v="378.00399999999991"/>
    <n v="0.36790715601044915"/>
    <s v="No"/>
    <m/>
  </r>
  <r>
    <n v="2496"/>
    <n v="1641"/>
    <n v="1028"/>
    <n v="1"/>
    <n v="2753.45"/>
    <n v="0.25"/>
    <n v="3"/>
    <n v="1672.88"/>
    <n v="2065.0874999999996"/>
    <n v="1672.88"/>
    <n v="392.20749999999953"/>
    <n v="0.18992294515365551"/>
    <s v="No"/>
    <m/>
  </r>
  <r>
    <n v="2497"/>
    <n v="1642"/>
    <n v="1081"/>
    <n v="1"/>
    <n v="163.27000000000001"/>
    <n v="0"/>
    <n v="8"/>
    <n v="98.34"/>
    <n v="163.27000000000001"/>
    <n v="98.34"/>
    <n v="64.930000000000007"/>
    <n v="0.39768481656152388"/>
    <s v="No"/>
    <m/>
  </r>
  <r>
    <n v="2498"/>
    <n v="1643"/>
    <n v="1085"/>
    <n v="1"/>
    <n v="234.72"/>
    <n v="0.05"/>
    <n v="8"/>
    <n v="175.69"/>
    <n v="222.98399999999998"/>
    <n v="175.69"/>
    <n v="47.293999999999983"/>
    <n v="0.21209593513435937"/>
    <s v="No"/>
    <m/>
  </r>
  <r>
    <n v="2499"/>
    <n v="1643"/>
    <n v="1005"/>
    <n v="1"/>
    <n v="2703.6"/>
    <n v="0"/>
    <n v="1"/>
    <n v="2129.88"/>
    <n v="2703.6"/>
    <n v="2129.88"/>
    <n v="573.7199999999998"/>
    <n v="0.2122059476253883"/>
    <s v="No"/>
    <m/>
  </r>
  <r>
    <n v="2500"/>
    <n v="1643"/>
    <n v="1029"/>
    <n v="1"/>
    <n v="951.92"/>
    <n v="0.15"/>
    <n v="3"/>
    <n v="552.17999999999995"/>
    <n v="809.13199999999995"/>
    <n v="552.17999999999995"/>
    <n v="256.952"/>
    <n v="0.3175649955755056"/>
    <s v="No"/>
    <m/>
  </r>
  <r>
    <n v="2501"/>
    <n v="1644"/>
    <n v="1039"/>
    <n v="1"/>
    <n v="1284.94"/>
    <n v="0.15"/>
    <n v="4"/>
    <n v="829.93"/>
    <n v="1092.1990000000001"/>
    <n v="829.93"/>
    <n v="262.26900000000012"/>
    <n v="0.24012931709331367"/>
    <s v="No"/>
    <m/>
  </r>
  <r>
    <n v="2502"/>
    <n v="1645"/>
    <n v="1072"/>
    <n v="1"/>
    <n v="1404.39"/>
    <n v="0.2"/>
    <n v="7"/>
    <n v="772.88"/>
    <n v="1123.5120000000002"/>
    <n v="772.88"/>
    <n v="350.63200000000018"/>
    <n v="0.31208567420730721"/>
    <s v="No"/>
    <m/>
  </r>
  <r>
    <n v="2503"/>
    <n v="1646"/>
    <n v="1061"/>
    <n v="2"/>
    <n v="1128.8399999999999"/>
    <n v="0"/>
    <n v="6"/>
    <n v="705.26"/>
    <n v="2257.6799999999998"/>
    <n v="1410.52"/>
    <n v="847.15999999999985"/>
    <n v="0.37523475426101127"/>
    <s v="No"/>
    <m/>
  </r>
  <r>
    <n v="2504"/>
    <n v="1647"/>
    <n v="1017"/>
    <n v="1"/>
    <n v="978.37"/>
    <n v="0"/>
    <n v="2"/>
    <n v="519.71"/>
    <n v="978.37"/>
    <n v="519.71"/>
    <n v="458.65999999999997"/>
    <n v="0.46880014718358082"/>
    <s v="No"/>
    <m/>
  </r>
  <r>
    <n v="2505"/>
    <n v="1647"/>
    <n v="1085"/>
    <n v="2"/>
    <n v="234.72"/>
    <n v="0"/>
    <n v="8"/>
    <n v="175.69"/>
    <n v="469.44"/>
    <n v="351.38"/>
    <n v="118.06"/>
    <n v="0.25149113837764148"/>
    <s v="No"/>
    <m/>
  </r>
  <r>
    <n v="2506"/>
    <n v="1648"/>
    <n v="1011"/>
    <n v="1"/>
    <n v="6310.6"/>
    <n v="0.3"/>
    <n v="1"/>
    <n v="3703.86"/>
    <n v="4417.42"/>
    <n v="3703.86"/>
    <n v="713.56"/>
    <n v="0.16153320263864426"/>
    <s v="No"/>
    <m/>
  </r>
  <r>
    <n v="2507"/>
    <n v="1649"/>
    <n v="1002"/>
    <n v="1"/>
    <n v="2131.16"/>
    <n v="0.1"/>
    <n v="1"/>
    <n v="1527.62"/>
    <n v="1918.0439999999999"/>
    <n v="1527.62"/>
    <n v="390.42399999999998"/>
    <n v="0.20355320315905162"/>
    <s v="No"/>
    <m/>
  </r>
  <r>
    <n v="2508"/>
    <n v="1649"/>
    <n v="1029"/>
    <n v="2"/>
    <n v="951.92"/>
    <n v="0.3"/>
    <n v="3"/>
    <n v="552.17999999999995"/>
    <n v="1332.6879999999999"/>
    <n v="1104.3599999999999"/>
    <n v="228.32799999999997"/>
    <n v="0.17132892319882823"/>
    <s v="No"/>
    <m/>
  </r>
  <r>
    <n v="2509"/>
    <n v="1649"/>
    <n v="1080"/>
    <n v="1"/>
    <n v="256.7"/>
    <n v="0.1"/>
    <n v="8"/>
    <n v="184.26"/>
    <n v="231.03"/>
    <n v="184.26"/>
    <n v="46.77000000000001"/>
    <n v="0.20244124139722119"/>
    <s v="No"/>
    <m/>
  </r>
  <r>
    <n v="2510"/>
    <n v="1650"/>
    <n v="1053"/>
    <n v="2"/>
    <n v="1295.03"/>
    <n v="0.25"/>
    <n v="5"/>
    <n v="777.04"/>
    <n v="1942.5450000000001"/>
    <n v="1554.08"/>
    <n v="388.46500000000015"/>
    <n v="0.19997734930207545"/>
    <s v="No"/>
    <m/>
  </r>
  <r>
    <n v="2511"/>
    <n v="1650"/>
    <n v="1044"/>
    <n v="1"/>
    <n v="1419.88"/>
    <n v="0"/>
    <n v="4"/>
    <n v="897.98"/>
    <n v="1419.88"/>
    <n v="897.98"/>
    <n v="521.90000000000009"/>
    <n v="0.36756627320618646"/>
    <s v="No"/>
    <m/>
  </r>
  <r>
    <n v="2512"/>
    <n v="1650"/>
    <n v="1001"/>
    <n v="1"/>
    <n v="3826.19"/>
    <n v="0.3"/>
    <n v="1"/>
    <n v="3021.65"/>
    <n v="2678.3330000000001"/>
    <n v="3021.65"/>
    <n v="-343.31700000000001"/>
    <n v="-0.12818309000411823"/>
    <s v="No"/>
    <m/>
  </r>
  <r>
    <n v="2513"/>
    <n v="1650"/>
    <n v="1038"/>
    <n v="1"/>
    <n v="930.61"/>
    <n v="0"/>
    <n v="4"/>
    <n v="617.46"/>
    <n v="930.61"/>
    <n v="617.46"/>
    <n v="313.14999999999998"/>
    <n v="0.33649971524054112"/>
    <s v="No"/>
    <m/>
  </r>
  <r>
    <n v="2514"/>
    <n v="1651"/>
    <n v="1040"/>
    <n v="1"/>
    <n v="419.14"/>
    <n v="0.1"/>
    <n v="4"/>
    <n v="297.2"/>
    <n v="377.226"/>
    <n v="297.2"/>
    <n v="80.02600000000001"/>
    <n v="0.21214338354196161"/>
    <s v="No"/>
    <m/>
  </r>
  <r>
    <n v="2515"/>
    <n v="1652"/>
    <n v="1001"/>
    <n v="3"/>
    <n v="3826.19"/>
    <n v="0"/>
    <n v="1"/>
    <n v="3021.65"/>
    <n v="11478.57"/>
    <n v="9064.9500000000007"/>
    <n v="2413.619999999999"/>
    <n v="0.21027183699711716"/>
    <s v="No"/>
    <m/>
  </r>
  <r>
    <n v="2516"/>
    <n v="1652"/>
    <n v="1010"/>
    <n v="3"/>
    <n v="4664.03"/>
    <n v="0.25"/>
    <n v="1"/>
    <n v="3718.66"/>
    <n v="10494.067500000001"/>
    <n v="11155.98"/>
    <n v="-661.91249999999854"/>
    <n v="-6.3074923045806447E-2"/>
    <s v="Yes"/>
    <m/>
  </r>
  <r>
    <n v="2517"/>
    <n v="1653"/>
    <n v="1080"/>
    <n v="1"/>
    <n v="256.7"/>
    <n v="0"/>
    <n v="8"/>
    <n v="184.26"/>
    <n v="256.7"/>
    <n v="184.26"/>
    <n v="72.44"/>
    <n v="0.28219711725749902"/>
    <s v="No"/>
    <m/>
  </r>
  <r>
    <n v="2518"/>
    <n v="1653"/>
    <n v="1005"/>
    <n v="1"/>
    <n v="2703.6"/>
    <n v="0.15"/>
    <n v="1"/>
    <n v="2129.88"/>
    <n v="2298.06"/>
    <n v="2129.88"/>
    <n v="168.17999999999984"/>
    <n v="7.3183467794574492E-2"/>
    <s v="No"/>
    <m/>
  </r>
  <r>
    <n v="2519"/>
    <n v="1654"/>
    <n v="1029"/>
    <n v="1"/>
    <n v="951.92"/>
    <n v="0.05"/>
    <n v="3"/>
    <n v="552.17999999999995"/>
    <n v="904.32399999999996"/>
    <n v="552.17999999999995"/>
    <n v="352.14400000000001"/>
    <n v="0.38940025919913662"/>
    <s v="No"/>
    <m/>
  </r>
  <r>
    <n v="2520"/>
    <n v="1655"/>
    <n v="1029"/>
    <n v="1"/>
    <n v="951.92"/>
    <n v="0"/>
    <n v="3"/>
    <n v="552.17999999999995"/>
    <n v="951.92"/>
    <n v="552.17999999999995"/>
    <n v="399.74"/>
    <n v="0.41993024623917979"/>
    <s v="No"/>
    <m/>
  </r>
  <r>
    <n v="2521"/>
    <n v="1655"/>
    <n v="1050"/>
    <n v="1"/>
    <n v="4400.7700000000004"/>
    <n v="0.1"/>
    <n v="5"/>
    <n v="2432.0300000000002"/>
    <n v="3960.6930000000007"/>
    <n v="2432.0300000000002"/>
    <n v="1528.6630000000005"/>
    <n v="0.38595846736922051"/>
    <s v="No"/>
    <m/>
  </r>
  <r>
    <n v="2522"/>
    <n v="1656"/>
    <n v="1049"/>
    <n v="1"/>
    <n v="3970.29"/>
    <n v="0"/>
    <n v="5"/>
    <n v="2490.89"/>
    <n v="3970.29"/>
    <n v="2490.89"/>
    <n v="1479.4"/>
    <n v="0.37261761735288862"/>
    <s v="No"/>
    <m/>
  </r>
  <r>
    <n v="2523"/>
    <n v="1657"/>
    <n v="1020"/>
    <n v="1"/>
    <n v="1278.44"/>
    <n v="0.1"/>
    <n v="2"/>
    <n v="786.6"/>
    <n v="1150.596"/>
    <n v="786.6"/>
    <n v="363.99599999999998"/>
    <n v="0.3163543068114264"/>
    <s v="No"/>
    <m/>
  </r>
  <r>
    <n v="2524"/>
    <n v="1657"/>
    <n v="1067"/>
    <n v="1"/>
    <n v="4128.99"/>
    <n v="0.1"/>
    <n v="7"/>
    <n v="2213.3200000000002"/>
    <n v="3716.0909999999999"/>
    <n v="2213.3200000000002"/>
    <n v="1502.7709999999997"/>
    <n v="0.40439564047274401"/>
    <s v="No"/>
    <m/>
  </r>
  <r>
    <n v="2525"/>
    <n v="1658"/>
    <n v="1085"/>
    <n v="1"/>
    <n v="234.72"/>
    <n v="0"/>
    <n v="8"/>
    <n v="175.69"/>
    <n v="234.72"/>
    <n v="175.69"/>
    <n v="59.03"/>
    <n v="0.25149113837764148"/>
    <s v="No"/>
    <m/>
  </r>
  <r>
    <n v="2526"/>
    <n v="1658"/>
    <n v="1084"/>
    <n v="1"/>
    <n v="317.63"/>
    <n v="0"/>
    <n v="8"/>
    <n v="188.52"/>
    <n v="317.63"/>
    <n v="188.52"/>
    <n v="129.10999999999999"/>
    <n v="0.40647923684790477"/>
    <s v="No"/>
    <m/>
  </r>
  <r>
    <n v="2527"/>
    <n v="1659"/>
    <n v="1014"/>
    <n v="1"/>
    <n v="1024.3800000000001"/>
    <n v="0"/>
    <n v="1"/>
    <n v="780.26"/>
    <n v="1024.3800000000001"/>
    <n v="780.26"/>
    <n v="244.12000000000012"/>
    <n v="0.23831000214764061"/>
    <s v="Yes"/>
    <m/>
  </r>
  <r>
    <n v="2528"/>
    <n v="1659"/>
    <n v="1064"/>
    <n v="1"/>
    <n v="177.92"/>
    <n v="0.3"/>
    <n v="6"/>
    <n v="95.97"/>
    <n v="124.54399999999998"/>
    <n v="95.97"/>
    <n v="28.573999999999984"/>
    <n v="0.22942895683453227"/>
    <s v="No"/>
    <m/>
  </r>
  <r>
    <n v="2529"/>
    <n v="1660"/>
    <n v="1030"/>
    <n v="1"/>
    <n v="799.21"/>
    <n v="0.25"/>
    <n v="3"/>
    <n v="534"/>
    <n v="599.40750000000003"/>
    <n v="534"/>
    <n v="65.407500000000027"/>
    <n v="0.10912025625304993"/>
    <s v="No"/>
    <m/>
  </r>
  <r>
    <n v="2530"/>
    <n v="1661"/>
    <n v="1041"/>
    <n v="1"/>
    <n v="767.68"/>
    <n v="0.1"/>
    <n v="4"/>
    <n v="540.32000000000005"/>
    <n v="690.91199999999992"/>
    <n v="540.32000000000005"/>
    <n v="150.59199999999987"/>
    <n v="0.21796118753184182"/>
    <s v="No"/>
    <m/>
  </r>
  <r>
    <n v="2531"/>
    <n v="1661"/>
    <n v="1072"/>
    <n v="1"/>
    <n v="1404.39"/>
    <n v="0"/>
    <n v="7"/>
    <n v="772.88"/>
    <n v="1404.39"/>
    <n v="772.88"/>
    <n v="631.5100000000001"/>
    <n v="0.44966853936584572"/>
    <s v="No"/>
    <m/>
  </r>
  <r>
    <n v="2532"/>
    <n v="1661"/>
    <n v="1056"/>
    <n v="1"/>
    <n v="1134.4000000000001"/>
    <n v="0.2"/>
    <n v="6"/>
    <n v="798.2"/>
    <n v="907.5200000000001"/>
    <n v="798.2"/>
    <n v="109.32000000000005"/>
    <n v="0.12046015514809595"/>
    <s v="No"/>
    <m/>
  </r>
  <r>
    <n v="2533"/>
    <n v="1662"/>
    <n v="1026"/>
    <n v="1"/>
    <n v="1413.81"/>
    <n v="0.3"/>
    <n v="3"/>
    <n v="1019.93"/>
    <n v="989.66699999999992"/>
    <n v="1019.93"/>
    <n v="-30.263000000000034"/>
    <n v="-3.0578972523081033E-2"/>
    <s v="No"/>
    <m/>
  </r>
  <r>
    <n v="2534"/>
    <n v="1662"/>
    <n v="1039"/>
    <n v="1"/>
    <n v="1284.94"/>
    <n v="0.25"/>
    <n v="4"/>
    <n v="829.93"/>
    <n v="963.70500000000004"/>
    <n v="829.93"/>
    <n v="133.77500000000009"/>
    <n v="0.13881322603908883"/>
    <s v="No"/>
    <m/>
  </r>
  <r>
    <n v="2535"/>
    <n v="1662"/>
    <n v="1001"/>
    <n v="2"/>
    <n v="3826.19"/>
    <n v="0"/>
    <n v="1"/>
    <n v="3021.65"/>
    <n v="7652.38"/>
    <n v="6043.3"/>
    <n v="1609.08"/>
    <n v="0.21027183699711721"/>
    <s v="No"/>
    <m/>
  </r>
  <r>
    <n v="2536"/>
    <n v="1662"/>
    <n v="1079"/>
    <n v="1"/>
    <n v="395.97"/>
    <n v="0.2"/>
    <n v="8"/>
    <n v="242.57"/>
    <n v="316.77600000000007"/>
    <n v="242.57"/>
    <n v="74.206000000000074"/>
    <n v="0.2342538576154761"/>
    <s v="No"/>
    <m/>
  </r>
  <r>
    <n v="2537"/>
    <n v="1663"/>
    <n v="1011"/>
    <n v="3"/>
    <n v="6310.6"/>
    <n v="0"/>
    <n v="1"/>
    <n v="3703.86"/>
    <n v="18931.800000000003"/>
    <n v="11111.58"/>
    <n v="7820.220000000003"/>
    <n v="0.41307324184705108"/>
    <s v="No"/>
    <m/>
  </r>
  <r>
    <n v="2538"/>
    <n v="1663"/>
    <n v="1068"/>
    <n v="2"/>
    <n v="550.08000000000004"/>
    <n v="0.25"/>
    <n v="7"/>
    <n v="351.29"/>
    <n v="825.12000000000012"/>
    <n v="702.58"/>
    <n v="122.54000000000008"/>
    <n v="0.14851173162691494"/>
    <s v="No"/>
    <m/>
  </r>
  <r>
    <n v="2539"/>
    <n v="1664"/>
    <n v="1079"/>
    <n v="1"/>
    <n v="395.97"/>
    <n v="0"/>
    <n v="8"/>
    <n v="242.57"/>
    <n v="395.97"/>
    <n v="242.57"/>
    <n v="153.40000000000003"/>
    <n v="0.38740308609238078"/>
    <s v="No"/>
    <m/>
  </r>
  <r>
    <n v="2540"/>
    <n v="1664"/>
    <n v="1052"/>
    <n v="1"/>
    <n v="2801.53"/>
    <n v="0.1"/>
    <n v="5"/>
    <n v="1752.02"/>
    <n v="2521.3770000000004"/>
    <n v="1752.02"/>
    <n v="769.35700000000043"/>
    <n v="0.30513366307378875"/>
    <s v="No"/>
    <m/>
  </r>
  <r>
    <n v="2541"/>
    <n v="1665"/>
    <n v="1044"/>
    <n v="1"/>
    <n v="1419.88"/>
    <n v="0.15"/>
    <n v="4"/>
    <n v="897.98"/>
    <n v="1206.8980000000001"/>
    <n v="897.98"/>
    <n v="308.91800000000012"/>
    <n v="0.25596032141904296"/>
    <s v="No"/>
    <m/>
  </r>
  <r>
    <n v="2542"/>
    <n v="1665"/>
    <n v="1017"/>
    <n v="1"/>
    <n v="978.37"/>
    <n v="0.3"/>
    <n v="2"/>
    <n v="519.71"/>
    <n v="684.85899999999992"/>
    <n v="519.71"/>
    <n v="165.14899999999989"/>
    <n v="0.24114306740511537"/>
    <s v="No"/>
    <m/>
  </r>
  <r>
    <n v="2543"/>
    <n v="1666"/>
    <n v="1056"/>
    <n v="2"/>
    <n v="1134.4000000000001"/>
    <n v="0.1"/>
    <n v="6"/>
    <n v="798.2"/>
    <n v="2041.9200000000003"/>
    <n v="1596.4"/>
    <n v="445.52000000000021"/>
    <n v="0.21818680457608533"/>
    <s v="No"/>
    <m/>
  </r>
  <r>
    <n v="2544"/>
    <n v="1666"/>
    <n v="1075"/>
    <n v="1"/>
    <n v="904.54"/>
    <n v="0.1"/>
    <n v="7"/>
    <n v="622.70000000000005"/>
    <n v="814.08600000000001"/>
    <n v="622.70000000000005"/>
    <n v="191.38599999999997"/>
    <n v="0.23509309827217267"/>
    <s v="No"/>
    <m/>
  </r>
  <r>
    <n v="2545"/>
    <n v="1667"/>
    <n v="1056"/>
    <n v="2"/>
    <n v="1134.4000000000001"/>
    <n v="0.05"/>
    <n v="6"/>
    <n v="798.2"/>
    <n v="2155.36"/>
    <n v="1596.4"/>
    <n v="558.96"/>
    <n v="0.25933486749313339"/>
    <s v="No"/>
    <m/>
  </r>
  <r>
    <n v="2546"/>
    <n v="1667"/>
    <n v="1038"/>
    <n v="1"/>
    <n v="930.61"/>
    <n v="0"/>
    <n v="4"/>
    <n v="617.46"/>
    <n v="930.61"/>
    <n v="617.46"/>
    <n v="313.14999999999998"/>
    <n v="0.33649971524054112"/>
    <s v="No"/>
    <m/>
  </r>
  <r>
    <n v="2547"/>
    <n v="1667"/>
    <n v="1085"/>
    <n v="2"/>
    <n v="234.72"/>
    <n v="0.25"/>
    <n v="8"/>
    <n v="175.69"/>
    <n v="352.08"/>
    <n v="351.38"/>
    <n v="0.69999999999998863"/>
    <n v="1.9881845035218948E-3"/>
    <s v="No"/>
    <m/>
  </r>
  <r>
    <n v="2548"/>
    <n v="1668"/>
    <n v="1081"/>
    <n v="1"/>
    <n v="163.27000000000001"/>
    <n v="0.1"/>
    <n v="8"/>
    <n v="98.34"/>
    <n v="146.94300000000001"/>
    <n v="98.34"/>
    <n v="48.603000000000009"/>
    <n v="0.33076090729058211"/>
    <s v="No"/>
    <m/>
  </r>
  <r>
    <n v="2549"/>
    <n v="1669"/>
    <n v="1006"/>
    <n v="2"/>
    <n v="2046.37"/>
    <n v="0.2"/>
    <n v="1"/>
    <n v="1296.42"/>
    <n v="3274.192"/>
    <n v="2592.84"/>
    <n v="681.35199999999986"/>
    <n v="0.20809775358317406"/>
    <s v="No"/>
    <m/>
  </r>
  <r>
    <n v="2550"/>
    <n v="1670"/>
    <n v="1085"/>
    <n v="1"/>
    <n v="234.72"/>
    <n v="0.3"/>
    <n v="8"/>
    <n v="175.69"/>
    <n v="164.304"/>
    <n v="175.69"/>
    <n v="-11.385999999999996"/>
    <n v="-6.929837374622648E-2"/>
    <s v="No"/>
    <m/>
  </r>
  <r>
    <n v="2551"/>
    <n v="1671"/>
    <n v="1017"/>
    <n v="1"/>
    <n v="978.37"/>
    <n v="0.3"/>
    <n v="2"/>
    <n v="519.71"/>
    <n v="684.85899999999992"/>
    <n v="519.71"/>
    <n v="165.14899999999989"/>
    <n v="0.24114306740511537"/>
    <s v="Yes"/>
    <m/>
  </r>
  <r>
    <n v="2552"/>
    <n v="1672"/>
    <n v="1033"/>
    <n v="3"/>
    <n v="3738.1"/>
    <n v="0.05"/>
    <n v="3"/>
    <n v="2130.6999999999998"/>
    <n v="10653.584999999999"/>
    <n v="6392.0999999999995"/>
    <n v="4261.4849999999997"/>
    <n v="0.40000478712095505"/>
    <s v="No"/>
    <m/>
  </r>
  <r>
    <n v="2553"/>
    <n v="1672"/>
    <n v="1026"/>
    <n v="2"/>
    <n v="1413.81"/>
    <n v="0.15"/>
    <n v="3"/>
    <n v="1019.93"/>
    <n v="2403.4769999999999"/>
    <n v="2039.86"/>
    <n v="363.61699999999996"/>
    <n v="0.15128790498099212"/>
    <s v="No"/>
    <m/>
  </r>
  <r>
    <n v="2554"/>
    <n v="1673"/>
    <n v="1045"/>
    <n v="2"/>
    <n v="197.92"/>
    <n v="0.05"/>
    <n v="4"/>
    <n v="154.55000000000001"/>
    <n v="376.04799999999994"/>
    <n v="309.10000000000002"/>
    <n v="66.947999999999922"/>
    <n v="0.17803046419605989"/>
    <s v="No"/>
    <m/>
  </r>
  <r>
    <n v="2555"/>
    <n v="1674"/>
    <n v="1038"/>
    <n v="1"/>
    <n v="930.61"/>
    <n v="0.25"/>
    <n v="4"/>
    <n v="617.46"/>
    <n v="697.95749999999998"/>
    <n v="617.46"/>
    <n v="80.497499999999945"/>
    <n v="0.1153329536540548"/>
    <s v="No"/>
    <m/>
  </r>
  <r>
    <n v="2556"/>
    <n v="1675"/>
    <n v="1001"/>
    <n v="1"/>
    <n v="3826.19"/>
    <n v="0.1"/>
    <n v="1"/>
    <n v="3021.65"/>
    <n v="3443.5709999999999"/>
    <n v="3021.65"/>
    <n v="421.92099999999982"/>
    <n v="0.12252426333013021"/>
    <s v="No"/>
    <m/>
  </r>
  <r>
    <n v="2557"/>
    <n v="1676"/>
    <n v="1049"/>
    <n v="1"/>
    <n v="3970.29"/>
    <n v="0.2"/>
    <n v="5"/>
    <n v="2490.89"/>
    <n v="3176.232"/>
    <n v="2490.89"/>
    <n v="685.3420000000001"/>
    <n v="0.21577202169111076"/>
    <s v="No"/>
    <m/>
  </r>
  <r>
    <n v="2558"/>
    <n v="1677"/>
    <n v="1061"/>
    <n v="1"/>
    <n v="1128.8399999999999"/>
    <n v="0.25"/>
    <n v="6"/>
    <n v="705.26"/>
    <n v="846.62999999999988"/>
    <n v="705.26"/>
    <n v="141.36999999999989"/>
    <n v="0.16697967234801497"/>
    <s v="No"/>
    <m/>
  </r>
  <r>
    <n v="2559"/>
    <n v="1678"/>
    <n v="1061"/>
    <n v="1"/>
    <n v="1128.8399999999999"/>
    <n v="0.1"/>
    <n v="6"/>
    <n v="705.26"/>
    <n v="1015.9559999999999"/>
    <n v="705.26"/>
    <n v="310.69599999999991"/>
    <n v="0.30581639362334584"/>
    <s v="No"/>
    <m/>
  </r>
  <r>
    <n v="2560"/>
    <n v="1678"/>
    <n v="1002"/>
    <n v="2"/>
    <n v="2131.16"/>
    <n v="0.3"/>
    <n v="1"/>
    <n v="1527.62"/>
    <n v="2983.6239999999998"/>
    <n v="3055.24"/>
    <n v="-71.615999999999985"/>
    <n v="-2.4003024509790773E-2"/>
    <s v="No"/>
    <m/>
  </r>
  <r>
    <n v="2561"/>
    <n v="1678"/>
    <n v="1044"/>
    <n v="1"/>
    <n v="1419.88"/>
    <n v="0.2"/>
    <n v="4"/>
    <n v="897.98"/>
    <n v="1135.9040000000002"/>
    <n v="897.98"/>
    <n v="237.92400000000021"/>
    <n v="0.20945784150773319"/>
    <s v="No"/>
    <m/>
  </r>
  <r>
    <n v="2562"/>
    <n v="1678"/>
    <n v="1080"/>
    <n v="1"/>
    <n v="256.7"/>
    <n v="0.2"/>
    <n v="8"/>
    <n v="184.26"/>
    <n v="205.36"/>
    <n v="184.26"/>
    <n v="21.100000000000023"/>
    <n v="0.10274639657187389"/>
    <s v="No"/>
    <m/>
  </r>
  <r>
    <n v="2563"/>
    <n v="1679"/>
    <n v="1003"/>
    <n v="1"/>
    <n v="5778.51"/>
    <n v="0.1"/>
    <n v="1"/>
    <n v="3419.53"/>
    <n v="5200.6590000000006"/>
    <n v="3419.53"/>
    <n v="1781.1290000000004"/>
    <n v="0.3424814047604352"/>
    <s v="No"/>
    <m/>
  </r>
  <r>
    <n v="2564"/>
    <n v="1680"/>
    <n v="1006"/>
    <n v="1"/>
    <n v="2046.37"/>
    <n v="0"/>
    <n v="1"/>
    <n v="1296.42"/>
    <n v="2046.37"/>
    <n v="1296.42"/>
    <n v="749.94999999999982"/>
    <n v="0.3664782028665392"/>
    <s v="No"/>
    <m/>
  </r>
  <r>
    <n v="2565"/>
    <n v="1681"/>
    <n v="1084"/>
    <n v="2"/>
    <n v="317.63"/>
    <n v="0.05"/>
    <n v="8"/>
    <n v="188.52"/>
    <n v="603.49699999999996"/>
    <n v="377.04"/>
    <n v="226.45699999999994"/>
    <n v="0.37524130194516286"/>
    <s v="No"/>
    <m/>
  </r>
  <r>
    <n v="2566"/>
    <n v="1681"/>
    <n v="1006"/>
    <n v="1"/>
    <n v="2046.37"/>
    <n v="0.1"/>
    <n v="1"/>
    <n v="1296.42"/>
    <n v="1841.7329999999999"/>
    <n v="1296.42"/>
    <n v="545.31299999999987"/>
    <n v="0.29608689207393246"/>
    <s v="No"/>
    <m/>
  </r>
  <r>
    <n v="2567"/>
    <n v="1682"/>
    <n v="1058"/>
    <n v="1"/>
    <n v="1504.15"/>
    <n v="0.05"/>
    <n v="6"/>
    <n v="828.35"/>
    <n v="1428.9425000000001"/>
    <n v="828.35"/>
    <n v="600.59250000000009"/>
    <n v="0.42030557562673099"/>
    <s v="No"/>
    <m/>
  </r>
  <r>
    <n v="2568"/>
    <n v="1683"/>
    <n v="1076"/>
    <n v="1"/>
    <n v="999.07"/>
    <n v="0.05"/>
    <n v="8"/>
    <n v="597.38"/>
    <n v="949.11649999999997"/>
    <n v="597.38"/>
    <n v="351.73649999999998"/>
    <n v="0.37059359941587783"/>
    <s v="No"/>
    <m/>
  </r>
  <r>
    <n v="2569"/>
    <n v="1683"/>
    <n v="1080"/>
    <n v="2"/>
    <n v="256.7"/>
    <n v="0.25"/>
    <n v="8"/>
    <n v="184.26"/>
    <n v="385.04999999999995"/>
    <n v="368.52"/>
    <n v="16.529999999999973"/>
    <n v="4.2929489676665301E-2"/>
    <s v="No"/>
    <m/>
  </r>
  <r>
    <n v="2570"/>
    <n v="1683"/>
    <n v="1056"/>
    <n v="1"/>
    <n v="1134.4000000000001"/>
    <n v="0.25"/>
    <n v="6"/>
    <n v="798.2"/>
    <n v="850.80000000000007"/>
    <n v="798.2"/>
    <n v="52.600000000000023"/>
    <n v="6.1824165491302326E-2"/>
    <s v="No"/>
    <m/>
  </r>
  <r>
    <n v="2571"/>
    <n v="1684"/>
    <n v="1006"/>
    <n v="1"/>
    <n v="2046.37"/>
    <n v="0.15"/>
    <n v="1"/>
    <n v="1296.42"/>
    <n v="1739.4144999999999"/>
    <n v="1296.42"/>
    <n v="442.99449999999979"/>
    <n v="0.25468023866651673"/>
    <s v="No"/>
    <m/>
  </r>
  <r>
    <n v="2572"/>
    <n v="1685"/>
    <n v="1049"/>
    <n v="1"/>
    <n v="3970.29"/>
    <n v="0.3"/>
    <n v="5"/>
    <n v="2490.89"/>
    <n v="2779.203"/>
    <n v="2490.89"/>
    <n v="288.3130000000001"/>
    <n v="0.10373945336126944"/>
    <s v="No"/>
    <m/>
  </r>
  <r>
    <n v="2573"/>
    <n v="1686"/>
    <n v="1028"/>
    <n v="1"/>
    <n v="2753.45"/>
    <n v="0.15"/>
    <n v="3"/>
    <n v="1672.88"/>
    <n v="2340.4324999999999"/>
    <n v="1672.88"/>
    <n v="667.55249999999978"/>
    <n v="0.28522612807675496"/>
    <s v="No"/>
    <m/>
  </r>
  <r>
    <n v="2574"/>
    <n v="1686"/>
    <n v="1056"/>
    <n v="2"/>
    <n v="1134.4000000000001"/>
    <n v="0"/>
    <n v="6"/>
    <n v="798.2"/>
    <n v="2268.8000000000002"/>
    <n v="1596.4"/>
    <n v="672.40000000000009"/>
    <n v="0.29636812411847674"/>
    <s v="No"/>
    <m/>
  </r>
  <r>
    <n v="2575"/>
    <n v="1686"/>
    <n v="1016"/>
    <n v="1"/>
    <n v="1279.19"/>
    <n v="0.1"/>
    <n v="2"/>
    <n v="741.85"/>
    <n v="1151.2710000000002"/>
    <n v="741.85"/>
    <n v="409.42100000000016"/>
    <n v="0.35562521769418332"/>
    <s v="No"/>
    <m/>
  </r>
  <r>
    <n v="2576"/>
    <n v="1687"/>
    <n v="1052"/>
    <n v="2"/>
    <n v="2801.53"/>
    <n v="0"/>
    <n v="5"/>
    <n v="1752.02"/>
    <n v="5603.06"/>
    <n v="3504.04"/>
    <n v="2099.0200000000004"/>
    <n v="0.37462029676640984"/>
    <s v="No"/>
    <m/>
  </r>
  <r>
    <n v="2577"/>
    <n v="1688"/>
    <n v="1067"/>
    <n v="1"/>
    <n v="4128.99"/>
    <n v="0.05"/>
    <n v="7"/>
    <n v="2213.3200000000002"/>
    <n v="3922.5404999999996"/>
    <n v="2213.3200000000002"/>
    <n v="1709.2204999999994"/>
    <n v="0.43574323834259954"/>
    <s v="No"/>
    <m/>
  </r>
  <r>
    <n v="2578"/>
    <n v="1688"/>
    <n v="1049"/>
    <n v="2"/>
    <n v="3970.29"/>
    <n v="0.1"/>
    <n v="5"/>
    <n v="2490.89"/>
    <n v="7146.5219999999999"/>
    <n v="4981.78"/>
    <n v="2164.7420000000002"/>
    <n v="0.30290846372543179"/>
    <s v="No"/>
    <m/>
  </r>
  <r>
    <n v="2579"/>
    <n v="1689"/>
    <n v="1053"/>
    <n v="1"/>
    <n v="1295.03"/>
    <n v="0.25"/>
    <n v="5"/>
    <n v="777.04"/>
    <n v="971.27250000000004"/>
    <n v="777.04"/>
    <n v="194.23250000000007"/>
    <n v="0.19997734930207545"/>
    <s v="No"/>
    <m/>
  </r>
  <r>
    <n v="2580"/>
    <n v="1690"/>
    <n v="1053"/>
    <n v="1"/>
    <n v="1295.03"/>
    <n v="0.1"/>
    <n v="5"/>
    <n v="777.04"/>
    <n v="1165.527"/>
    <n v="777.04"/>
    <n v="388.48700000000008"/>
    <n v="0.33331445775172952"/>
    <s v="No"/>
    <m/>
  </r>
  <r>
    <n v="2581"/>
    <n v="1690"/>
    <n v="1026"/>
    <n v="1"/>
    <n v="1413.81"/>
    <n v="0.2"/>
    <n v="3"/>
    <n v="1019.93"/>
    <n v="1131.048"/>
    <n v="1019.93"/>
    <n v="111.11800000000005"/>
    <n v="9.8243399042304169E-2"/>
    <s v="No"/>
    <m/>
  </r>
  <r>
    <n v="2582"/>
    <n v="1691"/>
    <n v="1001"/>
    <n v="1"/>
    <n v="3826.19"/>
    <n v="0.1"/>
    <n v="1"/>
    <n v="3021.65"/>
    <n v="3443.5709999999999"/>
    <n v="3021.65"/>
    <n v="421.92099999999982"/>
    <n v="0.12252426333013021"/>
    <s v="No"/>
    <m/>
  </r>
  <r>
    <n v="2583"/>
    <n v="1692"/>
    <n v="1038"/>
    <n v="1"/>
    <n v="930.61"/>
    <n v="0.1"/>
    <n v="4"/>
    <n v="617.46"/>
    <n v="837.54899999999998"/>
    <n v="617.46"/>
    <n v="220.08899999999994"/>
    <n v="0.26277746137837898"/>
    <s v="No"/>
    <m/>
  </r>
  <r>
    <n v="2584"/>
    <n v="1693"/>
    <n v="1079"/>
    <n v="1"/>
    <n v="395.97"/>
    <n v="0.05"/>
    <n v="8"/>
    <n v="242.57"/>
    <n v="376.17149999999998"/>
    <n v="242.57"/>
    <n v="133.60149999999999"/>
    <n v="0.35516114325513759"/>
    <s v="No"/>
    <m/>
  </r>
  <r>
    <n v="2585"/>
    <n v="1694"/>
    <n v="1063"/>
    <n v="1"/>
    <n v="117.54"/>
    <n v="0.1"/>
    <n v="6"/>
    <n v="80.47"/>
    <n v="105.786"/>
    <n v="80.47"/>
    <n v="25.316000000000003"/>
    <n v="0.23931333068648028"/>
    <s v="No"/>
    <m/>
  </r>
  <r>
    <n v="2586"/>
    <n v="1694"/>
    <n v="1019"/>
    <n v="2"/>
    <n v="1255.73"/>
    <n v="0"/>
    <n v="2"/>
    <n v="760.11"/>
    <n v="2511.46"/>
    <n v="1520.22"/>
    <n v="991.24"/>
    <n v="0.39468675591090441"/>
    <s v="No"/>
    <m/>
  </r>
  <r>
    <n v="2587"/>
    <n v="1694"/>
    <n v="1085"/>
    <n v="1"/>
    <n v="234.72"/>
    <n v="0"/>
    <n v="8"/>
    <n v="175.69"/>
    <n v="234.72"/>
    <n v="175.69"/>
    <n v="59.03"/>
    <n v="0.25149113837764148"/>
    <s v="No"/>
    <m/>
  </r>
  <r>
    <n v="2588"/>
    <n v="1694"/>
    <n v="1017"/>
    <n v="1"/>
    <n v="978.37"/>
    <n v="0"/>
    <n v="2"/>
    <n v="519.71"/>
    <n v="978.37"/>
    <n v="519.71"/>
    <n v="458.65999999999997"/>
    <n v="0.46880014718358082"/>
    <s v="No"/>
    <m/>
  </r>
  <r>
    <n v="2589"/>
    <n v="1695"/>
    <n v="1063"/>
    <n v="1"/>
    <n v="117.54"/>
    <n v="0.25"/>
    <n v="6"/>
    <n v="80.47"/>
    <n v="88.155000000000001"/>
    <n v="80.47"/>
    <n v="7.6850000000000023"/>
    <n v="8.7175996823776331E-2"/>
    <s v="No"/>
    <m/>
  </r>
  <r>
    <n v="2590"/>
    <n v="1696"/>
    <n v="1067"/>
    <n v="1"/>
    <n v="4128.99"/>
    <n v="0"/>
    <n v="7"/>
    <n v="2213.3200000000002"/>
    <n v="4128.99"/>
    <n v="2213.3200000000002"/>
    <n v="1915.6699999999996"/>
    <n v="0.4639560764254696"/>
    <s v="No"/>
    <m/>
  </r>
  <r>
    <n v="2591"/>
    <n v="1697"/>
    <n v="1061"/>
    <n v="1"/>
    <n v="1128.8399999999999"/>
    <n v="0.3"/>
    <n v="6"/>
    <n v="705.26"/>
    <n v="790.18799999999987"/>
    <n v="705.26"/>
    <n v="84.927999999999884"/>
    <n v="0.10747822037287316"/>
    <s v="No"/>
    <m/>
  </r>
  <r>
    <n v="2592"/>
    <n v="1697"/>
    <n v="1048"/>
    <n v="1"/>
    <n v="448.35"/>
    <n v="0.1"/>
    <n v="5"/>
    <n v="299.29000000000002"/>
    <n v="403.51500000000004"/>
    <n v="299.29000000000002"/>
    <n v="104.22500000000002"/>
    <n v="0.25829275243795152"/>
    <s v="No"/>
    <m/>
  </r>
  <r>
    <n v="2593"/>
    <n v="1698"/>
    <n v="1040"/>
    <n v="1"/>
    <n v="419.14"/>
    <n v="0.2"/>
    <n v="4"/>
    <n v="297.2"/>
    <n v="335.31200000000001"/>
    <n v="297.2"/>
    <n v="38.112000000000023"/>
    <n v="0.11366130648470685"/>
    <s v="Yes"/>
    <m/>
  </r>
  <r>
    <n v="2594"/>
    <n v="1699"/>
    <n v="1021"/>
    <n v="1"/>
    <n v="841.78"/>
    <n v="0"/>
    <n v="2"/>
    <n v="657.75"/>
    <n v="841.78"/>
    <n v="657.75"/>
    <n v="184.02999999999997"/>
    <n v="0.21862006700087908"/>
    <s v="Yes"/>
    <m/>
  </r>
  <r>
    <n v="2595"/>
    <n v="1700"/>
    <n v="1052"/>
    <n v="2"/>
    <n v="2801.53"/>
    <n v="0.25"/>
    <n v="5"/>
    <n v="1752.02"/>
    <n v="4202.2950000000001"/>
    <n v="3504.04"/>
    <n v="698.25500000000011"/>
    <n v="0.1661603956885464"/>
    <s v="No"/>
    <m/>
  </r>
  <r>
    <n v="2596"/>
    <n v="1701"/>
    <n v="1043"/>
    <n v="3"/>
    <n v="567.48"/>
    <n v="0.15"/>
    <n v="4"/>
    <n v="407.51"/>
    <n v="1447.0740000000001"/>
    <n v="1222.53"/>
    <n v="224.5440000000001"/>
    <n v="0.15517105552307628"/>
    <s v="No"/>
    <m/>
  </r>
  <r>
    <n v="2597"/>
    <n v="1702"/>
    <n v="1049"/>
    <n v="2"/>
    <n v="3970.29"/>
    <n v="0.2"/>
    <n v="5"/>
    <n v="2490.89"/>
    <n v="6352.4639999999999"/>
    <n v="4981.78"/>
    <n v="1370.6840000000002"/>
    <n v="0.21577202169111076"/>
    <s v="No"/>
    <m/>
  </r>
  <r>
    <n v="2598"/>
    <n v="1703"/>
    <n v="1017"/>
    <n v="1"/>
    <n v="978.37"/>
    <n v="0.1"/>
    <n v="2"/>
    <n v="519.71"/>
    <n v="880.53300000000002"/>
    <n v="519.71"/>
    <n v="360.82299999999998"/>
    <n v="0.40977794131508982"/>
    <s v="No"/>
    <m/>
  </r>
  <r>
    <n v="2599"/>
    <n v="1703"/>
    <n v="1061"/>
    <n v="3"/>
    <n v="1128.8399999999999"/>
    <n v="0"/>
    <n v="6"/>
    <n v="705.26"/>
    <n v="3386.5199999999995"/>
    <n v="2115.7799999999997"/>
    <n v="1270.7399999999998"/>
    <n v="0.37523475426101127"/>
    <s v="No"/>
    <m/>
  </r>
  <r>
    <n v="2600"/>
    <n v="1704"/>
    <n v="1085"/>
    <n v="1"/>
    <n v="234.72"/>
    <n v="0.25"/>
    <n v="8"/>
    <n v="175.69"/>
    <n v="176.04"/>
    <n v="175.69"/>
    <n v="0.34999999999999432"/>
    <n v="1.9881845035218948E-3"/>
    <s v="No"/>
    <m/>
  </r>
  <r>
    <n v="2601"/>
    <n v="1704"/>
    <n v="1056"/>
    <n v="1"/>
    <n v="1134.4000000000001"/>
    <n v="0.05"/>
    <n v="6"/>
    <n v="798.2"/>
    <n v="1077.68"/>
    <n v="798.2"/>
    <n v="279.48"/>
    <n v="0.25933486749313339"/>
    <s v="No"/>
    <m/>
  </r>
  <r>
    <n v="2602"/>
    <n v="1705"/>
    <n v="1067"/>
    <n v="1"/>
    <n v="4128.99"/>
    <n v="0"/>
    <n v="7"/>
    <n v="2213.3200000000002"/>
    <n v="4128.99"/>
    <n v="2213.3200000000002"/>
    <n v="1915.6699999999996"/>
    <n v="0.4639560764254696"/>
    <s v="No"/>
    <m/>
  </r>
  <r>
    <n v="2603"/>
    <n v="1705"/>
    <n v="1074"/>
    <n v="1"/>
    <n v="2444.16"/>
    <n v="0.15"/>
    <n v="7"/>
    <n v="1417.35"/>
    <n v="2077.5359999999996"/>
    <n v="1417.35"/>
    <n v="660.18599999999969"/>
    <n v="0.31777355482648667"/>
    <s v="No"/>
    <m/>
  </r>
  <r>
    <n v="2604"/>
    <n v="1706"/>
    <n v="1029"/>
    <n v="1"/>
    <n v="951.92"/>
    <n v="0.1"/>
    <n v="3"/>
    <n v="552.17999999999995"/>
    <n v="856.72799999999995"/>
    <n v="552.17999999999995"/>
    <n v="304.548"/>
    <n v="0.35547805137686644"/>
    <s v="Yes"/>
    <m/>
  </r>
  <r>
    <n v="2605"/>
    <n v="1706"/>
    <n v="1043"/>
    <n v="1"/>
    <n v="567.48"/>
    <n v="0.1"/>
    <n v="4"/>
    <n v="407.51"/>
    <n v="510.73200000000003"/>
    <n v="407.51"/>
    <n v="103.22200000000004"/>
    <n v="0.20210599688290537"/>
    <s v="No"/>
    <m/>
  </r>
  <r>
    <n v="2606"/>
    <n v="1707"/>
    <n v="1001"/>
    <n v="1"/>
    <n v="3826.19"/>
    <n v="0"/>
    <n v="1"/>
    <n v="3021.65"/>
    <n v="3826.19"/>
    <n v="3021.65"/>
    <n v="804.54"/>
    <n v="0.21027183699711721"/>
    <s v="No"/>
    <m/>
  </r>
  <r>
    <n v="2607"/>
    <n v="1707"/>
    <n v="1042"/>
    <n v="1"/>
    <n v="1025.6300000000001"/>
    <n v="0.05"/>
    <n v="4"/>
    <n v="559.36"/>
    <n v="974.34850000000006"/>
    <n v="559.36"/>
    <n v="414.98850000000004"/>
    <n v="0.42591382857365717"/>
    <s v="No"/>
    <m/>
  </r>
  <r>
    <n v="2608"/>
    <n v="1708"/>
    <n v="1001"/>
    <n v="1"/>
    <n v="3826.19"/>
    <n v="0.3"/>
    <n v="1"/>
    <n v="3021.65"/>
    <n v="2678.3330000000001"/>
    <n v="3021.65"/>
    <n v="-343.31700000000001"/>
    <n v="-0.12818309000411823"/>
    <s v="No"/>
    <m/>
  </r>
  <r>
    <n v="2609"/>
    <n v="1708"/>
    <n v="1064"/>
    <n v="1"/>
    <n v="177.92"/>
    <n v="0.3"/>
    <n v="6"/>
    <n v="95.97"/>
    <n v="124.54399999999998"/>
    <n v="95.97"/>
    <n v="28.573999999999984"/>
    <n v="0.22942895683453227"/>
    <s v="No"/>
    <m/>
  </r>
  <r>
    <n v="2610"/>
    <n v="1709"/>
    <n v="1021"/>
    <n v="1"/>
    <n v="841.78"/>
    <n v="0.1"/>
    <n v="2"/>
    <n v="657.75"/>
    <n v="757.60199999999998"/>
    <n v="657.75"/>
    <n v="99.851999999999975"/>
    <n v="0.13180007444542119"/>
    <s v="Yes"/>
    <m/>
  </r>
  <r>
    <n v="2611"/>
    <n v="1710"/>
    <n v="1070"/>
    <n v="2"/>
    <n v="2599.85"/>
    <n v="0.25"/>
    <n v="7"/>
    <n v="1949.71"/>
    <n v="3899.7749999999996"/>
    <n v="3899.42"/>
    <n v="0.35499999999956344"/>
    <n v="9.1030892807806473E-5"/>
    <s v="No"/>
    <m/>
  </r>
  <r>
    <n v="2612"/>
    <n v="1710"/>
    <n v="1072"/>
    <n v="1"/>
    <n v="1404.39"/>
    <n v="0"/>
    <n v="7"/>
    <n v="772.88"/>
    <n v="1404.39"/>
    <n v="772.88"/>
    <n v="631.5100000000001"/>
    <n v="0.44966853936584572"/>
    <s v="Yes"/>
    <m/>
  </r>
  <r>
    <n v="2613"/>
    <n v="1711"/>
    <n v="1067"/>
    <n v="2"/>
    <n v="4128.99"/>
    <n v="0.2"/>
    <n v="7"/>
    <n v="2213.3200000000002"/>
    <n v="6606.384"/>
    <n v="4426.6400000000003"/>
    <n v="2179.7439999999997"/>
    <n v="0.32994509553183704"/>
    <s v="No"/>
    <m/>
  </r>
  <r>
    <n v="2614"/>
    <n v="1712"/>
    <n v="1085"/>
    <n v="1"/>
    <n v="234.72"/>
    <n v="0.1"/>
    <n v="8"/>
    <n v="175.69"/>
    <n v="211.24799999999999"/>
    <n v="175.69"/>
    <n v="35.557999999999993"/>
    <n v="0.16832348708626824"/>
    <s v="No"/>
    <m/>
  </r>
  <r>
    <n v="2615"/>
    <n v="1713"/>
    <n v="1029"/>
    <n v="3"/>
    <n v="951.92"/>
    <n v="0"/>
    <n v="3"/>
    <n v="552.17999999999995"/>
    <n v="2855.7599999999998"/>
    <n v="1656.54"/>
    <n v="1199.2199999999998"/>
    <n v="0.41993024623917974"/>
    <s v="No"/>
    <m/>
  </r>
  <r>
    <n v="2616"/>
    <n v="1714"/>
    <n v="1067"/>
    <n v="1"/>
    <n v="4128.99"/>
    <n v="0.15"/>
    <n v="7"/>
    <n v="2213.3200000000002"/>
    <n v="3509.6414999999997"/>
    <n v="2213.3200000000002"/>
    <n v="1296.3214999999996"/>
    <n v="0.36936008991231717"/>
    <s v="No"/>
    <m/>
  </r>
  <r>
    <n v="2617"/>
    <n v="1715"/>
    <n v="1085"/>
    <n v="1"/>
    <n v="234.72"/>
    <n v="0"/>
    <n v="8"/>
    <n v="175.69"/>
    <n v="234.72"/>
    <n v="175.69"/>
    <n v="59.03"/>
    <n v="0.25149113837764148"/>
    <s v="No"/>
    <m/>
  </r>
  <r>
    <n v="2618"/>
    <n v="1715"/>
    <n v="1041"/>
    <n v="1"/>
    <n v="767.68"/>
    <n v="0"/>
    <n v="4"/>
    <n v="540.32000000000005"/>
    <n v="767.68"/>
    <n v="540.32000000000005"/>
    <n v="227.3599999999999"/>
    <n v="0.29616506877865767"/>
    <s v="No"/>
    <m/>
  </r>
  <r>
    <n v="2619"/>
    <n v="1716"/>
    <n v="1023"/>
    <n v="3"/>
    <n v="203.79"/>
    <n v="0.15"/>
    <n v="2"/>
    <n v="145.43"/>
    <n v="519.66449999999998"/>
    <n v="436.29"/>
    <n v="83.374499999999955"/>
    <n v="0.16043909099043702"/>
    <s v="No"/>
    <m/>
  </r>
  <r>
    <n v="2620"/>
    <n v="1717"/>
    <n v="1005"/>
    <n v="1"/>
    <n v="2703.6"/>
    <n v="0.25"/>
    <n v="1"/>
    <n v="2129.88"/>
    <n v="2027.6999999999998"/>
    <n v="2129.88"/>
    <n v="-102.18000000000029"/>
    <n v="-5.0392069832815654E-2"/>
    <s v="No"/>
    <m/>
  </r>
  <r>
    <n v="2621"/>
    <n v="1718"/>
    <n v="1001"/>
    <n v="1"/>
    <n v="3826.19"/>
    <n v="0.3"/>
    <n v="1"/>
    <n v="3021.65"/>
    <n v="2678.3330000000001"/>
    <n v="3021.65"/>
    <n v="-343.31700000000001"/>
    <n v="-0.12818309000411823"/>
    <s v="No"/>
    <m/>
  </r>
  <r>
    <n v="2622"/>
    <n v="1719"/>
    <n v="1002"/>
    <n v="1"/>
    <n v="2131.16"/>
    <n v="0"/>
    <n v="1"/>
    <n v="1527.62"/>
    <n v="2131.16"/>
    <n v="1527.62"/>
    <n v="603.54"/>
    <n v="0.28319788284314645"/>
    <s v="No"/>
    <m/>
  </r>
  <r>
    <n v="2623"/>
    <n v="1720"/>
    <n v="1008"/>
    <n v="2"/>
    <n v="4916.16"/>
    <n v="0.2"/>
    <n v="1"/>
    <n v="3064.53"/>
    <n v="7865.8559999999998"/>
    <n v="6129.06"/>
    <n v="1736.7959999999994"/>
    <n v="0.22080190636594407"/>
    <s v="No"/>
    <m/>
  </r>
  <r>
    <n v="2624"/>
    <n v="1721"/>
    <n v="1001"/>
    <n v="1"/>
    <n v="3826.19"/>
    <n v="0.15"/>
    <n v="1"/>
    <n v="3021.65"/>
    <n v="3252.2615000000001"/>
    <n v="3021.65"/>
    <n v="230.61149999999998"/>
    <n v="7.0908043526020273E-2"/>
    <s v="No"/>
    <m/>
  </r>
  <r>
    <n v="2625"/>
    <n v="1722"/>
    <n v="1061"/>
    <n v="3"/>
    <n v="1128.8399999999999"/>
    <n v="0.3"/>
    <n v="6"/>
    <n v="705.26"/>
    <n v="2370.5639999999994"/>
    <n v="2115.7799999999997"/>
    <n v="254.78399999999965"/>
    <n v="0.10747822037287318"/>
    <s v="No"/>
    <m/>
  </r>
  <r>
    <n v="2626"/>
    <n v="1723"/>
    <n v="1085"/>
    <n v="2"/>
    <n v="234.72"/>
    <n v="0"/>
    <n v="8"/>
    <n v="175.69"/>
    <n v="469.44"/>
    <n v="351.38"/>
    <n v="118.06"/>
    <n v="0.25149113837764148"/>
    <s v="No"/>
    <m/>
  </r>
  <r>
    <n v="2627"/>
    <n v="1724"/>
    <n v="1044"/>
    <n v="1"/>
    <n v="1419.88"/>
    <n v="0.15"/>
    <n v="4"/>
    <n v="897.98"/>
    <n v="1206.8980000000001"/>
    <n v="897.98"/>
    <n v="308.91800000000012"/>
    <n v="0.25596032141904296"/>
    <s v="No"/>
    <m/>
  </r>
  <r>
    <n v="2628"/>
    <n v="1725"/>
    <n v="1066"/>
    <n v="1"/>
    <n v="1123.68"/>
    <n v="0.1"/>
    <n v="7"/>
    <n v="872.66"/>
    <n v="1011.3120000000001"/>
    <n v="872.66"/>
    <n v="138.65200000000016"/>
    <n v="0.13710111221858351"/>
    <s v="No"/>
    <m/>
  </r>
  <r>
    <n v="2629"/>
    <n v="1726"/>
    <n v="1012"/>
    <n v="2"/>
    <n v="2425.1999999999998"/>
    <n v="0.3"/>
    <n v="1"/>
    <n v="1795.03"/>
    <n v="3395.2799999999997"/>
    <n v="3590.06"/>
    <n v="-194.7800000000002"/>
    <n v="-5.7367875403501398E-2"/>
    <s v="No"/>
    <m/>
  </r>
  <r>
    <n v="2630"/>
    <n v="1727"/>
    <n v="1085"/>
    <n v="3"/>
    <n v="234.72"/>
    <n v="0.3"/>
    <n v="8"/>
    <n v="175.69"/>
    <n v="492.91199999999992"/>
    <n v="527.06999999999994"/>
    <n v="-34.158000000000015"/>
    <n v="-6.9298373746226549E-2"/>
    <s v="No"/>
    <m/>
  </r>
  <r>
    <n v="2631"/>
    <n v="1728"/>
    <n v="1011"/>
    <n v="2"/>
    <n v="6310.6"/>
    <n v="0"/>
    <n v="1"/>
    <n v="3703.86"/>
    <n v="12621.2"/>
    <n v="7407.72"/>
    <n v="5213.4800000000005"/>
    <n v="0.41307324184705102"/>
    <s v="No"/>
    <m/>
  </r>
  <r>
    <n v="2632"/>
    <n v="1729"/>
    <n v="1074"/>
    <n v="1"/>
    <n v="2444.16"/>
    <n v="0.15"/>
    <n v="7"/>
    <n v="1417.35"/>
    <n v="2077.5359999999996"/>
    <n v="1417.35"/>
    <n v="660.18599999999969"/>
    <n v="0.31777355482648667"/>
    <s v="No"/>
    <m/>
  </r>
  <r>
    <n v="2633"/>
    <n v="1730"/>
    <n v="1085"/>
    <n v="1"/>
    <n v="234.72"/>
    <n v="0.2"/>
    <n v="8"/>
    <n v="175.69"/>
    <n v="187.77600000000001"/>
    <n v="175.69"/>
    <n v="12.086000000000013"/>
    <n v="6.4363922972051874E-2"/>
    <s v="No"/>
    <m/>
  </r>
  <r>
    <n v="2634"/>
    <n v="1730"/>
    <n v="1079"/>
    <n v="1"/>
    <n v="395.97"/>
    <n v="0.2"/>
    <n v="8"/>
    <n v="242.57"/>
    <n v="316.77600000000007"/>
    <n v="242.57"/>
    <n v="74.206000000000074"/>
    <n v="0.2342538576154761"/>
    <s v="No"/>
    <m/>
  </r>
  <r>
    <n v="2635"/>
    <n v="1731"/>
    <n v="1061"/>
    <n v="1"/>
    <n v="1128.8399999999999"/>
    <n v="0.1"/>
    <n v="6"/>
    <n v="705.26"/>
    <n v="1015.9559999999999"/>
    <n v="705.26"/>
    <n v="310.69599999999991"/>
    <n v="0.30581639362334584"/>
    <s v="No"/>
    <m/>
  </r>
  <r>
    <n v="2636"/>
    <n v="1732"/>
    <n v="1041"/>
    <n v="1"/>
    <n v="767.68"/>
    <n v="0.1"/>
    <n v="4"/>
    <n v="540.32000000000005"/>
    <n v="690.91199999999992"/>
    <n v="540.32000000000005"/>
    <n v="150.59199999999987"/>
    <n v="0.21796118753184182"/>
    <s v="No"/>
    <m/>
  </r>
  <r>
    <n v="2637"/>
    <n v="1732"/>
    <n v="1066"/>
    <n v="1"/>
    <n v="1123.68"/>
    <n v="0.1"/>
    <n v="7"/>
    <n v="872.66"/>
    <n v="1011.3120000000001"/>
    <n v="872.66"/>
    <n v="138.65200000000016"/>
    <n v="0.13710111221858351"/>
    <s v="No"/>
    <m/>
  </r>
  <r>
    <n v="2638"/>
    <n v="1732"/>
    <n v="1040"/>
    <n v="1"/>
    <n v="419.14"/>
    <n v="0.1"/>
    <n v="4"/>
    <n v="297.2"/>
    <n v="377.226"/>
    <n v="297.2"/>
    <n v="80.02600000000001"/>
    <n v="0.21214338354196161"/>
    <s v="No"/>
    <m/>
  </r>
  <r>
    <n v="2639"/>
    <n v="1733"/>
    <n v="1049"/>
    <n v="1"/>
    <n v="3970.29"/>
    <n v="0.15"/>
    <n v="5"/>
    <n v="2490.89"/>
    <n v="3374.7464999999997"/>
    <n v="2490.89"/>
    <n v="883.85649999999987"/>
    <n v="0.26190307923869244"/>
    <s v="No"/>
    <m/>
  </r>
  <r>
    <n v="2640"/>
    <n v="1733"/>
    <n v="1010"/>
    <n v="1"/>
    <n v="4664.03"/>
    <n v="0.25"/>
    <n v="1"/>
    <n v="3718.66"/>
    <n v="3498.0225"/>
    <n v="3718.66"/>
    <n v="-220.63749999999982"/>
    <n v="-6.3074923045806544E-2"/>
    <s v="No"/>
    <m/>
  </r>
  <r>
    <n v="2641"/>
    <n v="1734"/>
    <n v="1051"/>
    <n v="1"/>
    <n v="304.13"/>
    <n v="0.25"/>
    <n v="5"/>
    <n v="176.98"/>
    <n v="228.0975"/>
    <n v="176.98"/>
    <n v="51.117500000000007"/>
    <n v="0.22410372757263894"/>
    <s v="No"/>
    <m/>
  </r>
  <r>
    <n v="2642"/>
    <n v="1735"/>
    <n v="1080"/>
    <n v="2"/>
    <n v="256.7"/>
    <n v="0.3"/>
    <n v="8"/>
    <n v="184.26"/>
    <n v="359.37999999999994"/>
    <n v="368.52"/>
    <n v="-9.1400000000000432"/>
    <n v="-2.5432689632144373E-2"/>
    <s v="No"/>
    <m/>
  </r>
  <r>
    <n v="2643"/>
    <n v="1736"/>
    <n v="1001"/>
    <n v="1"/>
    <n v="3826.19"/>
    <n v="0.15"/>
    <n v="1"/>
    <n v="3021.65"/>
    <n v="3252.2615000000001"/>
    <n v="3021.65"/>
    <n v="230.61149999999998"/>
    <n v="7.0908043526020273E-2"/>
    <s v="No"/>
    <m/>
  </r>
  <r>
    <n v="2644"/>
    <n v="1737"/>
    <n v="1066"/>
    <n v="1"/>
    <n v="1123.68"/>
    <n v="0.1"/>
    <n v="7"/>
    <n v="872.66"/>
    <n v="1011.3120000000001"/>
    <n v="872.66"/>
    <n v="138.65200000000016"/>
    <n v="0.13710111221858351"/>
    <s v="No"/>
    <m/>
  </r>
  <r>
    <n v="2645"/>
    <n v="1738"/>
    <n v="1041"/>
    <n v="1"/>
    <n v="767.68"/>
    <n v="0"/>
    <n v="4"/>
    <n v="540.32000000000005"/>
    <n v="767.68"/>
    <n v="540.32000000000005"/>
    <n v="227.3599999999999"/>
    <n v="0.29616506877865767"/>
    <s v="No"/>
    <m/>
  </r>
  <r>
    <n v="2646"/>
    <n v="1739"/>
    <n v="1005"/>
    <n v="1"/>
    <n v="2703.6"/>
    <n v="0.2"/>
    <n v="1"/>
    <n v="2129.88"/>
    <n v="2162.88"/>
    <n v="2129.88"/>
    <n v="33"/>
    <n v="1.5257434531735463E-2"/>
    <s v="No"/>
    <m/>
  </r>
  <r>
    <n v="2647"/>
    <n v="1739"/>
    <n v="1001"/>
    <n v="1"/>
    <n v="3826.19"/>
    <n v="0.15"/>
    <n v="1"/>
    <n v="3021.65"/>
    <n v="3252.2615000000001"/>
    <n v="3021.65"/>
    <n v="230.61149999999998"/>
    <n v="7.0908043526020273E-2"/>
    <s v="No"/>
    <m/>
  </r>
  <r>
    <n v="2648"/>
    <n v="1740"/>
    <n v="1039"/>
    <n v="2"/>
    <n v="1284.94"/>
    <n v="0.2"/>
    <n v="4"/>
    <n v="829.93"/>
    <n v="2055.904"/>
    <n v="1659.86"/>
    <n v="396.0440000000001"/>
    <n v="0.19263739941164573"/>
    <s v="Yes"/>
    <m/>
  </r>
  <r>
    <n v="2649"/>
    <n v="1740"/>
    <n v="1041"/>
    <n v="1"/>
    <n v="767.68"/>
    <n v="0.1"/>
    <n v="4"/>
    <n v="540.32000000000005"/>
    <n v="690.91199999999992"/>
    <n v="540.32000000000005"/>
    <n v="150.59199999999987"/>
    <n v="0.21796118753184182"/>
    <s v="No"/>
    <m/>
  </r>
  <r>
    <n v="2650"/>
    <n v="1740"/>
    <n v="1049"/>
    <n v="2"/>
    <n v="3970.29"/>
    <n v="0"/>
    <n v="5"/>
    <n v="2490.89"/>
    <n v="7940.58"/>
    <n v="4981.78"/>
    <n v="2958.8"/>
    <n v="0.37261761735288862"/>
    <s v="No"/>
    <m/>
  </r>
  <r>
    <n v="2651"/>
    <n v="1741"/>
    <n v="1016"/>
    <n v="1"/>
    <n v="1279.19"/>
    <n v="0.25"/>
    <n v="2"/>
    <n v="741.85"/>
    <n v="959.39250000000004"/>
    <n v="741.85"/>
    <n v="217.54250000000002"/>
    <n v="0.22675026123301986"/>
    <s v="Yes"/>
    <m/>
  </r>
  <r>
    <n v="2652"/>
    <n v="1742"/>
    <n v="1068"/>
    <n v="1"/>
    <n v="550.08000000000004"/>
    <n v="0.1"/>
    <n v="7"/>
    <n v="351.29"/>
    <n v="495.07200000000006"/>
    <n v="351.29"/>
    <n v="143.78200000000004"/>
    <n v="0.29042644302242909"/>
    <s v="No"/>
    <m/>
  </r>
  <r>
    <n v="2653"/>
    <n v="1743"/>
    <n v="1046"/>
    <n v="1"/>
    <n v="675.87"/>
    <n v="0"/>
    <n v="5"/>
    <n v="407.68"/>
    <n v="675.87"/>
    <n v="407.68"/>
    <n v="268.19"/>
    <n v="0.39680707828428541"/>
    <s v="No"/>
    <m/>
  </r>
  <r>
    <n v="2654"/>
    <n v="1744"/>
    <n v="1085"/>
    <n v="1"/>
    <n v="234.72"/>
    <n v="0.15"/>
    <n v="8"/>
    <n v="175.69"/>
    <n v="199.512"/>
    <n v="175.69"/>
    <n v="23.822000000000003"/>
    <n v="0.11940133926781347"/>
    <s v="No"/>
    <m/>
  </r>
  <r>
    <n v="2655"/>
    <n v="1745"/>
    <n v="1078"/>
    <n v="1"/>
    <n v="174.98"/>
    <n v="0.3"/>
    <n v="8"/>
    <n v="125.34"/>
    <n v="122.48599999999999"/>
    <n v="125.34"/>
    <n v="-2.8540000000000134"/>
    <n v="-2.3300622111914943E-2"/>
    <s v="No"/>
    <m/>
  </r>
  <r>
    <n v="2656"/>
    <n v="1746"/>
    <n v="1064"/>
    <n v="1"/>
    <n v="177.92"/>
    <n v="0.15"/>
    <n v="6"/>
    <n v="95.97"/>
    <n v="151.232"/>
    <n v="95.97"/>
    <n v="55.262"/>
    <n v="0.36541208209902665"/>
    <s v="No"/>
    <m/>
  </r>
  <r>
    <n v="2657"/>
    <n v="1746"/>
    <n v="1067"/>
    <n v="1"/>
    <n v="4128.99"/>
    <n v="0.3"/>
    <n v="7"/>
    <n v="2213.3200000000002"/>
    <n v="2890.2929999999997"/>
    <n v="2213.3200000000002"/>
    <n v="676.9729999999995"/>
    <n v="0.23422296632209938"/>
    <s v="No"/>
    <m/>
  </r>
  <r>
    <n v="2658"/>
    <n v="1747"/>
    <n v="1008"/>
    <n v="3"/>
    <n v="4916.16"/>
    <n v="0.05"/>
    <n v="1"/>
    <n v="3064.53"/>
    <n v="14011.055999999999"/>
    <n v="9193.59"/>
    <n v="4817.4659999999985"/>
    <n v="0.3438331843081634"/>
    <s v="No"/>
    <m/>
  </r>
  <r>
    <n v="2659"/>
    <n v="1748"/>
    <n v="1072"/>
    <n v="1"/>
    <n v="1404.39"/>
    <n v="0"/>
    <n v="7"/>
    <n v="772.88"/>
    <n v="1404.39"/>
    <n v="772.88"/>
    <n v="631.5100000000001"/>
    <n v="0.44966853936584572"/>
    <s v="No"/>
    <m/>
  </r>
  <r>
    <n v="2660"/>
    <n v="1748"/>
    <n v="1038"/>
    <n v="1"/>
    <n v="930.61"/>
    <n v="0.1"/>
    <n v="4"/>
    <n v="617.46"/>
    <n v="837.54899999999998"/>
    <n v="617.46"/>
    <n v="220.08899999999994"/>
    <n v="0.26277746137837898"/>
    <s v="No"/>
    <m/>
  </r>
  <r>
    <n v="2661"/>
    <n v="1749"/>
    <n v="1001"/>
    <n v="1"/>
    <n v="3826.19"/>
    <n v="0.1"/>
    <n v="1"/>
    <n v="3021.65"/>
    <n v="3443.5709999999999"/>
    <n v="3021.65"/>
    <n v="421.92099999999982"/>
    <n v="0.12252426333013021"/>
    <s v="No"/>
    <m/>
  </r>
  <r>
    <n v="2662"/>
    <n v="1749"/>
    <n v="1067"/>
    <n v="3"/>
    <n v="4128.99"/>
    <n v="0.3"/>
    <n v="7"/>
    <n v="2213.3200000000002"/>
    <n v="8670.878999999999"/>
    <n v="6639.9600000000009"/>
    <n v="2030.9189999999981"/>
    <n v="0.23422296632209932"/>
    <s v="No"/>
    <m/>
  </r>
  <r>
    <n v="2663"/>
    <n v="1750"/>
    <n v="1056"/>
    <n v="2"/>
    <n v="1134.4000000000001"/>
    <n v="0.05"/>
    <n v="6"/>
    <n v="798.2"/>
    <n v="2155.36"/>
    <n v="1596.4"/>
    <n v="558.96"/>
    <n v="0.25933486749313339"/>
    <s v="No"/>
    <m/>
  </r>
  <r>
    <n v="2664"/>
    <n v="1750"/>
    <n v="1001"/>
    <n v="2"/>
    <n v="3826.19"/>
    <n v="0.1"/>
    <n v="1"/>
    <n v="3021.65"/>
    <n v="6887.1419999999998"/>
    <n v="6043.3"/>
    <n v="843.84199999999964"/>
    <n v="0.12252426333013021"/>
    <s v="No"/>
    <m/>
  </r>
  <r>
    <n v="2665"/>
    <n v="1750"/>
    <n v="1061"/>
    <n v="1"/>
    <n v="1128.8399999999999"/>
    <n v="0.05"/>
    <n v="6"/>
    <n v="705.26"/>
    <n v="1072.3979999999999"/>
    <n v="705.26"/>
    <n v="367.13799999999992"/>
    <n v="0.34235237290632764"/>
    <s v="No"/>
    <m/>
  </r>
  <r>
    <n v="2666"/>
    <n v="1750"/>
    <n v="1041"/>
    <n v="2"/>
    <n v="767.68"/>
    <n v="0.15"/>
    <n v="4"/>
    <n v="540.32000000000005"/>
    <n v="1305.0559999999998"/>
    <n v="1080.6400000000001"/>
    <n v="224.41599999999971"/>
    <n v="0.17195890444547954"/>
    <s v="No"/>
    <m/>
  </r>
  <r>
    <n v="2667"/>
    <n v="1751"/>
    <n v="1034"/>
    <n v="1"/>
    <n v="874.69"/>
    <n v="0"/>
    <n v="3"/>
    <n v="688.26"/>
    <n v="874.69"/>
    <n v="688.26"/>
    <n v="186.43000000000006"/>
    <n v="0.2131383690221679"/>
    <s v="No"/>
    <m/>
  </r>
  <r>
    <n v="2668"/>
    <n v="1752"/>
    <n v="1001"/>
    <n v="1"/>
    <n v="3826.19"/>
    <n v="0"/>
    <n v="1"/>
    <n v="3021.65"/>
    <n v="3826.19"/>
    <n v="3021.65"/>
    <n v="804.54"/>
    <n v="0.21027183699711721"/>
    <s v="No"/>
    <m/>
  </r>
  <r>
    <n v="2669"/>
    <n v="1753"/>
    <n v="1025"/>
    <n v="1"/>
    <n v="894.16"/>
    <n v="0"/>
    <n v="2"/>
    <n v="601.26"/>
    <n v="894.16"/>
    <n v="601.26"/>
    <n v="292.89999999999998"/>
    <n v="0.32757000984163909"/>
    <s v="No"/>
    <m/>
  </r>
  <r>
    <n v="2670"/>
    <n v="1753"/>
    <n v="1051"/>
    <n v="2"/>
    <n v="304.13"/>
    <n v="0.1"/>
    <n v="5"/>
    <n v="176.98"/>
    <n v="547.43399999999997"/>
    <n v="353.96"/>
    <n v="193.47399999999999"/>
    <n v="0.35341977297719906"/>
    <s v="No"/>
    <m/>
  </r>
  <r>
    <n v="2671"/>
    <n v="1753"/>
    <n v="1043"/>
    <n v="1"/>
    <n v="567.48"/>
    <n v="0.3"/>
    <n v="4"/>
    <n v="407.51"/>
    <n v="397.23599999999999"/>
    <n v="407.51"/>
    <n v="-10.274000000000001"/>
    <n v="-2.5863718293407448E-2"/>
    <s v="No"/>
    <m/>
  </r>
  <r>
    <n v="2672"/>
    <n v="1753"/>
    <n v="1023"/>
    <n v="1"/>
    <n v="203.79"/>
    <n v="0.2"/>
    <n v="2"/>
    <n v="145.43"/>
    <n v="163.03200000000001"/>
    <n v="145.43"/>
    <n v="17.602000000000004"/>
    <n v="0.10796653417733944"/>
    <s v="No"/>
    <m/>
  </r>
  <r>
    <n v="2673"/>
    <n v="1754"/>
    <n v="1072"/>
    <n v="2"/>
    <n v="1404.39"/>
    <n v="0.1"/>
    <n v="7"/>
    <n v="772.88"/>
    <n v="2527.902"/>
    <n v="1545.76"/>
    <n v="982.14200000000005"/>
    <n v="0.38852059929538407"/>
    <s v="No"/>
    <m/>
  </r>
  <r>
    <n v="2674"/>
    <n v="1754"/>
    <n v="1009"/>
    <n v="1"/>
    <n v="2129.15"/>
    <n v="0.25"/>
    <n v="1"/>
    <n v="1303.81"/>
    <n v="1596.8625000000002"/>
    <n v="1303.81"/>
    <n v="293.05250000000024"/>
    <n v="0.18351767919905451"/>
    <s v="No"/>
    <m/>
  </r>
  <r>
    <n v="2675"/>
    <n v="1755"/>
    <n v="1078"/>
    <n v="1"/>
    <n v="174.98"/>
    <n v="0.1"/>
    <n v="8"/>
    <n v="125.34"/>
    <n v="157.482"/>
    <n v="125.34"/>
    <n v="32.141999999999996"/>
    <n v="0.20409951613517732"/>
    <s v="No"/>
    <m/>
  </r>
  <r>
    <n v="2676"/>
    <n v="1756"/>
    <n v="1067"/>
    <n v="1"/>
    <n v="4128.99"/>
    <n v="0.25"/>
    <n v="7"/>
    <n v="2213.3200000000002"/>
    <n v="3096.7424999999998"/>
    <n v="2213.3200000000002"/>
    <n v="883.42249999999967"/>
    <n v="0.28527476856729278"/>
    <s v="No"/>
    <m/>
  </r>
  <r>
    <n v="2677"/>
    <n v="1757"/>
    <n v="1019"/>
    <n v="1"/>
    <n v="1255.73"/>
    <n v="0.3"/>
    <n v="2"/>
    <n v="760.11"/>
    <n v="879.01099999999997"/>
    <n v="760.11"/>
    <n v="118.90099999999995"/>
    <n v="0.13526679415843482"/>
    <s v="No"/>
    <m/>
  </r>
  <r>
    <n v="2678"/>
    <n v="1757"/>
    <n v="1037"/>
    <n v="1"/>
    <n v="1161.6300000000001"/>
    <n v="0.15"/>
    <n v="4"/>
    <n v="798.62"/>
    <n v="987.38550000000009"/>
    <n v="798.62"/>
    <n v="188.76550000000009"/>
    <n v="0.19117710357302195"/>
    <s v="No"/>
    <m/>
  </r>
  <r>
    <n v="2679"/>
    <n v="1758"/>
    <n v="1067"/>
    <n v="1"/>
    <n v="4128.99"/>
    <n v="0.25"/>
    <n v="7"/>
    <n v="2213.3200000000002"/>
    <n v="3096.7424999999998"/>
    <n v="2213.3200000000002"/>
    <n v="883.42249999999967"/>
    <n v="0.28527476856729278"/>
    <s v="No"/>
    <m/>
  </r>
  <r>
    <n v="2680"/>
    <n v="1758"/>
    <n v="1085"/>
    <n v="2"/>
    <n v="234.72"/>
    <n v="0.25"/>
    <n v="8"/>
    <n v="175.69"/>
    <n v="352.08"/>
    <n v="351.38"/>
    <n v="0.69999999999998863"/>
    <n v="1.9881845035218948E-3"/>
    <s v="No"/>
    <m/>
  </r>
  <r>
    <n v="2681"/>
    <n v="1758"/>
    <n v="1030"/>
    <n v="1"/>
    <n v="799.21"/>
    <n v="0.15"/>
    <n v="3"/>
    <n v="534"/>
    <n v="679.32849999999996"/>
    <n v="534"/>
    <n v="145.32849999999996"/>
    <n v="0.21392963787033809"/>
    <s v="No"/>
    <m/>
  </r>
  <r>
    <n v="2682"/>
    <n v="1759"/>
    <n v="1064"/>
    <n v="2"/>
    <n v="177.92"/>
    <n v="0.15"/>
    <n v="6"/>
    <n v="95.97"/>
    <n v="302.464"/>
    <n v="191.94"/>
    <n v="110.524"/>
    <n v="0.36541208209902665"/>
    <s v="No"/>
    <m/>
  </r>
  <r>
    <n v="2683"/>
    <n v="1760"/>
    <n v="1072"/>
    <n v="1"/>
    <n v="1404.39"/>
    <n v="0.2"/>
    <n v="7"/>
    <n v="772.88"/>
    <n v="1123.5120000000002"/>
    <n v="772.88"/>
    <n v="350.63200000000018"/>
    <n v="0.31208567420730721"/>
    <s v="Yes"/>
    <m/>
  </r>
  <r>
    <n v="2684"/>
    <n v="1760"/>
    <n v="1085"/>
    <n v="2"/>
    <n v="234.72"/>
    <n v="0.1"/>
    <n v="8"/>
    <n v="175.69"/>
    <n v="422.49599999999998"/>
    <n v="351.38"/>
    <n v="71.115999999999985"/>
    <n v="0.16832348708626824"/>
    <s v="No"/>
    <m/>
  </r>
  <r>
    <n v="2685"/>
    <n v="1761"/>
    <n v="1038"/>
    <n v="1"/>
    <n v="930.61"/>
    <n v="0"/>
    <n v="4"/>
    <n v="617.46"/>
    <n v="930.61"/>
    <n v="617.46"/>
    <n v="313.14999999999998"/>
    <n v="0.33649971524054112"/>
    <s v="No"/>
    <m/>
  </r>
  <r>
    <n v="2686"/>
    <n v="1762"/>
    <n v="1064"/>
    <n v="1"/>
    <n v="177.92"/>
    <n v="0.3"/>
    <n v="6"/>
    <n v="95.97"/>
    <n v="124.54399999999998"/>
    <n v="95.97"/>
    <n v="28.573999999999984"/>
    <n v="0.22942895683453227"/>
    <s v="No"/>
    <m/>
  </r>
  <r>
    <n v="2687"/>
    <n v="1763"/>
    <n v="1043"/>
    <n v="1"/>
    <n v="567.48"/>
    <n v="0.1"/>
    <n v="4"/>
    <n v="407.51"/>
    <n v="510.73200000000003"/>
    <n v="407.51"/>
    <n v="103.22200000000004"/>
    <n v="0.20210599688290537"/>
    <s v="No"/>
    <m/>
  </r>
  <r>
    <n v="2688"/>
    <n v="1763"/>
    <n v="1067"/>
    <n v="2"/>
    <n v="4128.99"/>
    <n v="0.2"/>
    <n v="7"/>
    <n v="2213.3200000000002"/>
    <n v="6606.384"/>
    <n v="4426.6400000000003"/>
    <n v="2179.7439999999997"/>
    <n v="0.32994509553183704"/>
    <s v="No"/>
    <m/>
  </r>
  <r>
    <n v="2689"/>
    <n v="1764"/>
    <n v="1018"/>
    <n v="1"/>
    <n v="628.09"/>
    <n v="0"/>
    <n v="2"/>
    <n v="390.4"/>
    <n v="628.09"/>
    <n v="390.4"/>
    <n v="237.69000000000005"/>
    <n v="0.37843302711394872"/>
    <s v="No"/>
    <m/>
  </r>
  <r>
    <n v="2690"/>
    <n v="1765"/>
    <n v="1067"/>
    <n v="1"/>
    <n v="4128.99"/>
    <n v="0"/>
    <n v="7"/>
    <n v="2213.3200000000002"/>
    <n v="4128.99"/>
    <n v="2213.3200000000002"/>
    <n v="1915.6699999999996"/>
    <n v="0.4639560764254696"/>
    <s v="No"/>
    <m/>
  </r>
  <r>
    <n v="2691"/>
    <n v="1765"/>
    <n v="1016"/>
    <n v="1"/>
    <n v="1279.19"/>
    <n v="0.25"/>
    <n v="2"/>
    <n v="741.85"/>
    <n v="959.39250000000004"/>
    <n v="741.85"/>
    <n v="217.54250000000002"/>
    <n v="0.22675026123301986"/>
    <s v="No"/>
    <m/>
  </r>
  <r>
    <n v="2692"/>
    <n v="1766"/>
    <n v="1052"/>
    <n v="1"/>
    <n v="2801.53"/>
    <n v="0.05"/>
    <n v="5"/>
    <n v="1752.02"/>
    <n v="2661.4535000000001"/>
    <n v="1752.02"/>
    <n v="909.43350000000009"/>
    <n v="0.34170557554358927"/>
    <s v="No"/>
    <m/>
  </r>
  <r>
    <n v="2693"/>
    <n v="1767"/>
    <n v="1039"/>
    <n v="1"/>
    <n v="1284.94"/>
    <n v="0"/>
    <n v="4"/>
    <n v="829.93"/>
    <n v="1284.94"/>
    <n v="829.93"/>
    <n v="455.0100000000001"/>
    <n v="0.35410991952931659"/>
    <s v="Yes"/>
    <m/>
  </r>
  <r>
    <n v="2694"/>
    <n v="1768"/>
    <n v="1022"/>
    <n v="1"/>
    <n v="383.8"/>
    <n v="0.15"/>
    <n v="2"/>
    <n v="266.88"/>
    <n v="326.23"/>
    <n v="266.88"/>
    <n v="59.350000000000023"/>
    <n v="0.1819268614167919"/>
    <s v="No"/>
    <m/>
  </r>
  <r>
    <n v="2695"/>
    <n v="1769"/>
    <n v="1073"/>
    <n v="2"/>
    <n v="1588.01"/>
    <n v="0.1"/>
    <n v="7"/>
    <n v="1144.3699999999999"/>
    <n v="2858.4180000000001"/>
    <n v="2288.7399999999998"/>
    <n v="569.67800000000034"/>
    <n v="0.1992983531449915"/>
    <s v="No"/>
    <m/>
  </r>
  <r>
    <n v="2696"/>
    <n v="1769"/>
    <n v="1013"/>
    <n v="2"/>
    <n v="6351.87"/>
    <n v="0.25"/>
    <n v="1"/>
    <n v="4324.57"/>
    <n v="9527.8050000000003"/>
    <n v="8649.14"/>
    <n v="878.66500000000087"/>
    <n v="9.2221135927949921E-2"/>
    <s v="Yes"/>
    <m/>
  </r>
  <r>
    <n v="2697"/>
    <n v="1769"/>
    <n v="1053"/>
    <n v="1"/>
    <n v="1295.03"/>
    <n v="0.15"/>
    <n v="5"/>
    <n v="777.04"/>
    <n v="1100.7755"/>
    <n v="777.04"/>
    <n v="323.7355"/>
    <n v="0.29409766114889002"/>
    <s v="No"/>
    <m/>
  </r>
  <r>
    <n v="2698"/>
    <n v="1770"/>
    <n v="1041"/>
    <n v="1"/>
    <n v="767.68"/>
    <n v="0.25"/>
    <n v="4"/>
    <n v="540.32000000000005"/>
    <n v="575.76"/>
    <n v="540.32000000000005"/>
    <n v="35.439999999999941"/>
    <n v="6.1553425038210263E-2"/>
    <s v="No"/>
    <m/>
  </r>
  <r>
    <n v="2699"/>
    <n v="1770"/>
    <n v="1061"/>
    <n v="2"/>
    <n v="1128.8399999999999"/>
    <n v="0.3"/>
    <n v="6"/>
    <n v="705.26"/>
    <n v="1580.3759999999997"/>
    <n v="1410.52"/>
    <n v="169.85599999999977"/>
    <n v="0.10747822037287316"/>
    <s v="No"/>
    <m/>
  </r>
  <r>
    <n v="2700"/>
    <n v="1771"/>
    <n v="1075"/>
    <n v="3"/>
    <n v="904.54"/>
    <n v="0"/>
    <n v="7"/>
    <n v="622.70000000000005"/>
    <n v="2713.62"/>
    <n v="1868.1000000000001"/>
    <n v="845.51999999999975"/>
    <n v="0.31158378844495538"/>
    <s v="No"/>
    <m/>
  </r>
  <r>
    <n v="2701"/>
    <n v="1771"/>
    <n v="1006"/>
    <n v="1"/>
    <n v="2046.37"/>
    <n v="0.05"/>
    <n v="1"/>
    <n v="1296.42"/>
    <n v="1944.0514999999998"/>
    <n v="1296.42"/>
    <n v="647.63149999999973"/>
    <n v="0.33313495038583074"/>
    <s v="No"/>
    <m/>
  </r>
  <r>
    <n v="2702"/>
    <n v="1772"/>
    <n v="1039"/>
    <n v="1"/>
    <n v="1284.94"/>
    <n v="0.15"/>
    <n v="4"/>
    <n v="829.93"/>
    <n v="1092.1990000000001"/>
    <n v="829.93"/>
    <n v="262.26900000000012"/>
    <n v="0.24012931709331367"/>
    <s v="Yes"/>
    <m/>
  </r>
  <r>
    <n v="2703"/>
    <n v="1772"/>
    <n v="1085"/>
    <n v="1"/>
    <n v="234.72"/>
    <n v="0.2"/>
    <n v="8"/>
    <n v="175.69"/>
    <n v="187.77600000000001"/>
    <n v="175.69"/>
    <n v="12.086000000000013"/>
    <n v="6.4363922972051874E-2"/>
    <s v="No"/>
    <m/>
  </r>
  <r>
    <n v="2704"/>
    <n v="1773"/>
    <n v="1039"/>
    <n v="1"/>
    <n v="1284.94"/>
    <n v="0.15"/>
    <n v="4"/>
    <n v="829.93"/>
    <n v="1092.1990000000001"/>
    <n v="829.93"/>
    <n v="262.26900000000012"/>
    <n v="0.24012931709331367"/>
    <s v="No"/>
    <m/>
  </r>
  <r>
    <n v="2705"/>
    <n v="1774"/>
    <n v="1045"/>
    <n v="1"/>
    <n v="197.92"/>
    <n v="0.2"/>
    <n v="4"/>
    <n v="154.55000000000001"/>
    <n v="158.33600000000001"/>
    <n v="154.55000000000001"/>
    <n v="3.7860000000000014"/>
    <n v="2.3911176232821348E-2"/>
    <s v="No"/>
    <m/>
  </r>
  <r>
    <n v="2706"/>
    <n v="1774"/>
    <n v="1001"/>
    <n v="1"/>
    <n v="3826.19"/>
    <n v="0.3"/>
    <n v="1"/>
    <n v="3021.65"/>
    <n v="2678.3330000000001"/>
    <n v="3021.65"/>
    <n v="-343.31700000000001"/>
    <n v="-0.12818309000411823"/>
    <s v="No"/>
    <m/>
  </r>
  <r>
    <n v="2707"/>
    <n v="1775"/>
    <n v="1006"/>
    <n v="1"/>
    <n v="2046.37"/>
    <n v="0.3"/>
    <n v="1"/>
    <n v="1296.42"/>
    <n v="1432.4589999999998"/>
    <n v="1296.42"/>
    <n v="136.03899999999976"/>
    <n v="9.4968861237913108E-2"/>
    <s v="No"/>
    <m/>
  </r>
  <r>
    <n v="2708"/>
    <n v="1775"/>
    <n v="1017"/>
    <n v="1"/>
    <n v="978.37"/>
    <n v="0.1"/>
    <n v="2"/>
    <n v="519.71"/>
    <n v="880.53300000000002"/>
    <n v="519.71"/>
    <n v="360.82299999999998"/>
    <n v="0.40977794131508982"/>
    <s v="No"/>
    <m/>
  </r>
  <r>
    <n v="2709"/>
    <n v="1776"/>
    <n v="1028"/>
    <n v="1"/>
    <n v="2753.45"/>
    <n v="0.25"/>
    <n v="3"/>
    <n v="1672.88"/>
    <n v="2065.0874999999996"/>
    <n v="1672.88"/>
    <n v="392.20749999999953"/>
    <n v="0.18992294515365551"/>
    <s v="No"/>
    <m/>
  </r>
  <r>
    <n v="2710"/>
    <n v="1777"/>
    <n v="1038"/>
    <n v="2"/>
    <n v="930.61"/>
    <n v="0"/>
    <n v="4"/>
    <n v="617.46"/>
    <n v="1861.22"/>
    <n v="1234.92"/>
    <n v="626.29999999999995"/>
    <n v="0.33649971524054112"/>
    <s v="No"/>
    <m/>
  </r>
  <r>
    <n v="2711"/>
    <n v="1778"/>
    <n v="1041"/>
    <n v="2"/>
    <n v="767.68"/>
    <n v="0"/>
    <n v="4"/>
    <n v="540.32000000000005"/>
    <n v="1535.36"/>
    <n v="1080.6400000000001"/>
    <n v="454.7199999999998"/>
    <n v="0.29616506877865767"/>
    <s v="No"/>
    <m/>
  </r>
  <r>
    <n v="2712"/>
    <n v="1779"/>
    <n v="1084"/>
    <n v="1"/>
    <n v="317.63"/>
    <n v="0.1"/>
    <n v="8"/>
    <n v="188.52"/>
    <n v="285.86700000000002"/>
    <n v="188.52"/>
    <n v="97.347000000000008"/>
    <n v="0.34053248538656089"/>
    <s v="No"/>
    <m/>
  </r>
  <r>
    <n v="2713"/>
    <n v="1780"/>
    <n v="1049"/>
    <n v="1"/>
    <n v="3970.29"/>
    <n v="0.1"/>
    <n v="5"/>
    <n v="2490.89"/>
    <n v="3573.261"/>
    <n v="2490.89"/>
    <n v="1082.3710000000001"/>
    <n v="0.30290846372543179"/>
    <s v="No"/>
    <m/>
  </r>
  <r>
    <n v="2714"/>
    <n v="1781"/>
    <n v="1070"/>
    <n v="2"/>
    <n v="2599.85"/>
    <n v="0.1"/>
    <n v="7"/>
    <n v="1949.71"/>
    <n v="4679.7299999999996"/>
    <n v="3899.42"/>
    <n v="780.30999999999949"/>
    <n v="0.1667425257440065"/>
    <s v="No"/>
    <m/>
  </r>
  <r>
    <n v="2715"/>
    <n v="1781"/>
    <n v="1003"/>
    <n v="1"/>
    <n v="5778.51"/>
    <n v="0"/>
    <n v="1"/>
    <n v="3419.53"/>
    <n v="5778.51"/>
    <n v="3419.53"/>
    <n v="2358.98"/>
    <n v="0.40823326428439166"/>
    <s v="No"/>
    <m/>
  </r>
  <r>
    <n v="2716"/>
    <n v="1782"/>
    <n v="1026"/>
    <n v="2"/>
    <n v="1413.81"/>
    <n v="0.1"/>
    <n v="3"/>
    <n v="1019.93"/>
    <n v="2544.8580000000002"/>
    <n v="2039.86"/>
    <n v="504.99800000000027"/>
    <n v="0.19843857692649267"/>
    <s v="No"/>
    <m/>
  </r>
  <r>
    <n v="2717"/>
    <n v="1783"/>
    <n v="1028"/>
    <n v="1"/>
    <n v="2753.45"/>
    <n v="0.25"/>
    <n v="3"/>
    <n v="1672.88"/>
    <n v="2065.0874999999996"/>
    <n v="1672.88"/>
    <n v="392.20749999999953"/>
    <n v="0.18992294515365551"/>
    <s v="No"/>
    <m/>
  </r>
  <r>
    <n v="2718"/>
    <n v="1784"/>
    <n v="1028"/>
    <n v="1"/>
    <n v="2753.45"/>
    <n v="0"/>
    <n v="3"/>
    <n v="1672.88"/>
    <n v="2753.45"/>
    <n v="1672.88"/>
    <n v="1080.5699999999997"/>
    <n v="0.39244220886524173"/>
    <s v="No"/>
    <m/>
  </r>
  <r>
    <n v="2719"/>
    <n v="1785"/>
    <n v="1083"/>
    <n v="2"/>
    <n v="679.39"/>
    <n v="0"/>
    <n v="8"/>
    <n v="524.20000000000005"/>
    <n v="1358.78"/>
    <n v="1048.4000000000001"/>
    <n v="310.37999999999988"/>
    <n v="0.22842549934500059"/>
    <s v="No"/>
    <m/>
  </r>
  <r>
    <n v="2720"/>
    <n v="1785"/>
    <n v="1052"/>
    <n v="1"/>
    <n v="2801.53"/>
    <n v="0.1"/>
    <n v="5"/>
    <n v="1752.02"/>
    <n v="2521.3770000000004"/>
    <n v="1752.02"/>
    <n v="769.35700000000043"/>
    <n v="0.30513366307378875"/>
    <s v="No"/>
    <m/>
  </r>
  <r>
    <n v="2721"/>
    <n v="1786"/>
    <n v="1001"/>
    <n v="1"/>
    <n v="3826.19"/>
    <n v="0.1"/>
    <n v="1"/>
    <n v="3021.65"/>
    <n v="3443.5709999999999"/>
    <n v="3021.65"/>
    <n v="421.92099999999982"/>
    <n v="0.12252426333013021"/>
    <s v="No"/>
    <m/>
  </r>
  <r>
    <n v="2722"/>
    <n v="1786"/>
    <n v="1037"/>
    <n v="1"/>
    <n v="1161.6300000000001"/>
    <n v="0.25"/>
    <n v="4"/>
    <n v="798.62"/>
    <n v="871.22250000000008"/>
    <n v="798.62"/>
    <n v="72.602500000000077"/>
    <n v="8.3334050716091554E-2"/>
    <s v="No"/>
    <m/>
  </r>
  <r>
    <n v="2723"/>
    <n v="1787"/>
    <n v="1056"/>
    <n v="2"/>
    <n v="1134.4000000000001"/>
    <n v="0.15"/>
    <n v="6"/>
    <n v="798.2"/>
    <n v="1928.48"/>
    <n v="1596.4"/>
    <n v="332.07999999999993"/>
    <n v="0.17219779308056082"/>
    <s v="No"/>
    <m/>
  </r>
  <r>
    <n v="2724"/>
    <n v="1788"/>
    <n v="1023"/>
    <n v="1"/>
    <n v="203.79"/>
    <n v="0"/>
    <n v="2"/>
    <n v="145.43"/>
    <n v="203.79"/>
    <n v="145.43"/>
    <n v="58.359999999999985"/>
    <n v="0.28637322734187148"/>
    <s v="No"/>
    <m/>
  </r>
  <r>
    <n v="2725"/>
    <n v="1789"/>
    <n v="1045"/>
    <n v="1"/>
    <n v="197.92"/>
    <n v="0.25"/>
    <n v="4"/>
    <n v="154.55000000000001"/>
    <n v="148.44"/>
    <n v="154.55000000000001"/>
    <n v="-6.1100000000000136"/>
    <n v="-4.1161412018323996E-2"/>
    <s v="No"/>
    <m/>
  </r>
  <r>
    <n v="2726"/>
    <n v="1790"/>
    <n v="1076"/>
    <n v="1"/>
    <n v="999.07"/>
    <n v="0.1"/>
    <n v="8"/>
    <n v="597.38"/>
    <n v="899.16300000000001"/>
    <n v="597.38"/>
    <n v="301.78300000000002"/>
    <n v="0.33562657716120436"/>
    <s v="No"/>
    <m/>
  </r>
  <r>
    <n v="2727"/>
    <n v="1791"/>
    <n v="1037"/>
    <n v="1"/>
    <n v="1161.6300000000001"/>
    <n v="0.25"/>
    <n v="4"/>
    <n v="798.62"/>
    <n v="871.22250000000008"/>
    <n v="798.62"/>
    <n v="72.602500000000077"/>
    <n v="8.3334050716091554E-2"/>
    <s v="No"/>
    <m/>
  </r>
  <r>
    <n v="2728"/>
    <n v="1791"/>
    <n v="1049"/>
    <n v="1"/>
    <n v="3970.29"/>
    <n v="0.05"/>
    <n v="5"/>
    <n v="2490.89"/>
    <n v="3771.7754999999997"/>
    <n v="2490.89"/>
    <n v="1280.8854999999999"/>
    <n v="0.339597491950409"/>
    <s v="No"/>
    <m/>
  </r>
  <r>
    <n v="2729"/>
    <n v="1791"/>
    <n v="1066"/>
    <n v="1"/>
    <n v="1123.68"/>
    <n v="0.25"/>
    <n v="7"/>
    <n v="872.66"/>
    <n v="842.76"/>
    <n v="872.66"/>
    <n v="-29.899999999999977"/>
    <n v="-3.5478665337699909E-2"/>
    <s v="No"/>
    <m/>
  </r>
  <r>
    <n v="2730"/>
    <n v="1791"/>
    <n v="1078"/>
    <n v="1"/>
    <n v="174.98"/>
    <n v="0.05"/>
    <n v="8"/>
    <n v="125.34"/>
    <n v="166.23099999999999"/>
    <n v="125.34"/>
    <n v="40.890999999999991"/>
    <n v="0.24598901528595746"/>
    <s v="No"/>
    <m/>
  </r>
  <r>
    <n v="2731"/>
    <n v="1792"/>
    <n v="1043"/>
    <n v="1"/>
    <n v="567.48"/>
    <n v="0.15"/>
    <n v="4"/>
    <n v="407.51"/>
    <n v="482.358"/>
    <n v="407.51"/>
    <n v="74.848000000000013"/>
    <n v="0.15517105552307625"/>
    <s v="No"/>
    <m/>
  </r>
  <r>
    <n v="2732"/>
    <n v="1793"/>
    <n v="1072"/>
    <n v="2"/>
    <n v="1404.39"/>
    <n v="0"/>
    <n v="7"/>
    <n v="772.88"/>
    <n v="2808.78"/>
    <n v="1545.76"/>
    <n v="1263.0200000000002"/>
    <n v="0.44966853936584572"/>
    <s v="No"/>
    <m/>
  </r>
  <r>
    <n v="2733"/>
    <n v="1793"/>
    <n v="1017"/>
    <n v="1"/>
    <n v="978.37"/>
    <n v="0"/>
    <n v="2"/>
    <n v="519.71"/>
    <n v="978.37"/>
    <n v="519.71"/>
    <n v="458.65999999999997"/>
    <n v="0.46880014718358082"/>
    <s v="No"/>
    <m/>
  </r>
  <r>
    <n v="2734"/>
    <n v="1794"/>
    <n v="1028"/>
    <n v="2"/>
    <n v="2753.45"/>
    <n v="0.3"/>
    <n v="3"/>
    <n v="1672.88"/>
    <n v="3854.8299999999995"/>
    <n v="3345.76"/>
    <n v="509.06999999999925"/>
    <n v="0.13206029837891667"/>
    <s v="No"/>
    <m/>
  </r>
  <r>
    <n v="2735"/>
    <n v="1795"/>
    <n v="1049"/>
    <n v="2"/>
    <n v="3970.29"/>
    <n v="0.3"/>
    <n v="5"/>
    <n v="2490.89"/>
    <n v="5558.4059999999999"/>
    <n v="4981.78"/>
    <n v="576.6260000000002"/>
    <n v="0.10373945336126944"/>
    <s v="No"/>
    <m/>
  </r>
  <r>
    <n v="2736"/>
    <n v="1796"/>
    <n v="1041"/>
    <n v="2"/>
    <n v="767.68"/>
    <n v="0"/>
    <n v="4"/>
    <n v="540.32000000000005"/>
    <n v="1535.36"/>
    <n v="1080.6400000000001"/>
    <n v="454.7199999999998"/>
    <n v="0.29616506877865767"/>
    <s v="No"/>
    <m/>
  </r>
  <r>
    <n v="2737"/>
    <n v="1796"/>
    <n v="1082"/>
    <n v="1"/>
    <n v="337.61"/>
    <n v="0.1"/>
    <n v="8"/>
    <n v="183.63"/>
    <n v="303.84900000000005"/>
    <n v="183.63"/>
    <n v="120.21900000000005"/>
    <n v="0.39565376223058174"/>
    <s v="No"/>
    <m/>
  </r>
  <r>
    <n v="2738"/>
    <n v="1797"/>
    <n v="1080"/>
    <n v="1"/>
    <n v="256.7"/>
    <n v="0.3"/>
    <n v="8"/>
    <n v="184.26"/>
    <n v="179.68999999999997"/>
    <n v="184.26"/>
    <n v="-4.5700000000000216"/>
    <n v="-2.5432689632144373E-2"/>
    <s v="No"/>
    <m/>
  </r>
  <r>
    <n v="2739"/>
    <n v="1797"/>
    <n v="1085"/>
    <n v="1"/>
    <n v="234.72"/>
    <n v="0"/>
    <n v="8"/>
    <n v="175.69"/>
    <n v="234.72"/>
    <n v="175.69"/>
    <n v="59.03"/>
    <n v="0.25149113837764148"/>
    <s v="No"/>
    <m/>
  </r>
  <r>
    <n v="2740"/>
    <n v="1798"/>
    <n v="1064"/>
    <n v="1"/>
    <n v="177.92"/>
    <n v="0.15"/>
    <n v="6"/>
    <n v="95.97"/>
    <n v="151.232"/>
    <n v="95.97"/>
    <n v="55.262"/>
    <n v="0.36541208209902665"/>
    <s v="No"/>
    <m/>
  </r>
  <r>
    <n v="2741"/>
    <n v="1799"/>
    <n v="1049"/>
    <n v="1"/>
    <n v="3970.29"/>
    <n v="0"/>
    <n v="5"/>
    <n v="2490.89"/>
    <n v="3970.29"/>
    <n v="2490.89"/>
    <n v="1479.4"/>
    <n v="0.37261761735288862"/>
    <s v="No"/>
    <m/>
  </r>
  <r>
    <n v="2742"/>
    <n v="1800"/>
    <n v="1007"/>
    <n v="1"/>
    <n v="701.76"/>
    <n v="0"/>
    <n v="1"/>
    <n v="508.8"/>
    <n v="701.76"/>
    <n v="508.8"/>
    <n v="192.95999999999998"/>
    <n v="0.27496580027359779"/>
    <s v="No"/>
    <m/>
  </r>
  <r>
    <n v="2743"/>
    <n v="1800"/>
    <n v="1067"/>
    <n v="1"/>
    <n v="4128.99"/>
    <n v="0.1"/>
    <n v="7"/>
    <n v="2213.3200000000002"/>
    <n v="3716.0909999999999"/>
    <n v="2213.3200000000002"/>
    <n v="1502.7709999999997"/>
    <n v="0.40439564047274401"/>
    <s v="No"/>
    <m/>
  </r>
  <r>
    <n v="2744"/>
    <n v="1801"/>
    <n v="1001"/>
    <n v="1"/>
    <n v="3826.19"/>
    <n v="0.25"/>
    <n v="1"/>
    <n v="3021.65"/>
    <n v="2869.6424999999999"/>
    <n v="3021.65"/>
    <n v="-152.00750000000016"/>
    <n v="-5.2970884003843741E-2"/>
    <s v="No"/>
    <m/>
  </r>
  <r>
    <n v="2745"/>
    <n v="1801"/>
    <n v="1069"/>
    <n v="1"/>
    <n v="545.38"/>
    <n v="0"/>
    <n v="7"/>
    <n v="312.64999999999998"/>
    <n v="545.38"/>
    <n v="312.64999999999998"/>
    <n v="232.73000000000002"/>
    <n v="0.42672998643147902"/>
    <s v="No"/>
    <m/>
  </r>
  <r>
    <n v="2746"/>
    <n v="1802"/>
    <n v="1080"/>
    <n v="1"/>
    <n v="256.7"/>
    <n v="0.1"/>
    <n v="8"/>
    <n v="184.26"/>
    <n v="231.03"/>
    <n v="184.26"/>
    <n v="46.77000000000001"/>
    <n v="0.20244124139722119"/>
    <s v="No"/>
    <m/>
  </r>
  <r>
    <n v="2747"/>
    <n v="1803"/>
    <n v="1035"/>
    <n v="1"/>
    <n v="1269.25"/>
    <n v="0.15"/>
    <n v="3"/>
    <n v="891.31"/>
    <n v="1078.8625"/>
    <n v="891.31"/>
    <n v="187.55250000000001"/>
    <n v="0.17384282056332481"/>
    <s v="No"/>
    <m/>
  </r>
  <r>
    <n v="2748"/>
    <n v="1804"/>
    <n v="1067"/>
    <n v="1"/>
    <n v="4128.99"/>
    <n v="0"/>
    <n v="7"/>
    <n v="2213.3200000000002"/>
    <n v="4128.99"/>
    <n v="2213.3200000000002"/>
    <n v="1915.6699999999996"/>
    <n v="0.4639560764254696"/>
    <s v="No"/>
    <m/>
  </r>
  <r>
    <n v="2749"/>
    <n v="1805"/>
    <n v="1068"/>
    <n v="1"/>
    <n v="550.08000000000004"/>
    <n v="0.3"/>
    <n v="7"/>
    <n v="351.29"/>
    <n v="385.05599999999998"/>
    <n v="351.29"/>
    <n v="33.765999999999963"/>
    <n v="8.7691141028837266E-2"/>
    <s v="No"/>
    <m/>
  </r>
  <r>
    <n v="2750"/>
    <n v="1806"/>
    <n v="1001"/>
    <n v="1"/>
    <n v="3826.19"/>
    <n v="0"/>
    <n v="1"/>
    <n v="3021.65"/>
    <n v="3826.19"/>
    <n v="3021.65"/>
    <n v="804.54"/>
    <n v="0.21027183699711721"/>
    <s v="Yes"/>
    <m/>
  </r>
  <r>
    <n v="2751"/>
    <n v="1806"/>
    <n v="1072"/>
    <n v="1"/>
    <n v="1404.39"/>
    <n v="0"/>
    <n v="7"/>
    <n v="772.88"/>
    <n v="1404.39"/>
    <n v="772.88"/>
    <n v="631.5100000000001"/>
    <n v="0.44966853936584572"/>
    <s v="No"/>
    <m/>
  </r>
  <r>
    <n v="2752"/>
    <n v="1806"/>
    <n v="1039"/>
    <n v="1"/>
    <n v="1284.94"/>
    <n v="0.05"/>
    <n v="4"/>
    <n v="829.93"/>
    <n v="1220.693"/>
    <n v="829.93"/>
    <n v="390.76300000000003"/>
    <n v="0.32011570476770168"/>
    <s v="No"/>
    <m/>
  </r>
  <r>
    <n v="2753"/>
    <n v="1807"/>
    <n v="1037"/>
    <n v="2"/>
    <n v="1161.6300000000001"/>
    <n v="0"/>
    <n v="4"/>
    <n v="798.62"/>
    <n v="2323.2600000000002"/>
    <n v="1597.24"/>
    <n v="726.02000000000021"/>
    <n v="0.31250053803706868"/>
    <s v="No"/>
    <m/>
  </r>
  <r>
    <n v="2754"/>
    <n v="1808"/>
    <n v="1080"/>
    <n v="1"/>
    <n v="256.7"/>
    <n v="0.2"/>
    <n v="8"/>
    <n v="184.26"/>
    <n v="205.36"/>
    <n v="184.26"/>
    <n v="21.100000000000023"/>
    <n v="0.10274639657187389"/>
    <s v="No"/>
    <m/>
  </r>
  <r>
    <n v="2755"/>
    <n v="1809"/>
    <n v="1052"/>
    <n v="2"/>
    <n v="2801.53"/>
    <n v="0.25"/>
    <n v="5"/>
    <n v="1752.02"/>
    <n v="4202.2950000000001"/>
    <n v="3504.04"/>
    <n v="698.25500000000011"/>
    <n v="0.1661603956885464"/>
    <s v="No"/>
    <m/>
  </r>
  <r>
    <n v="2756"/>
    <n v="1810"/>
    <n v="1049"/>
    <n v="1"/>
    <n v="3970.29"/>
    <n v="0.3"/>
    <n v="5"/>
    <n v="2490.89"/>
    <n v="2779.203"/>
    <n v="2490.89"/>
    <n v="288.3130000000001"/>
    <n v="0.10373945336126944"/>
    <s v="No"/>
    <m/>
  </r>
  <r>
    <n v="2757"/>
    <n v="1811"/>
    <n v="1070"/>
    <n v="1"/>
    <n v="2599.85"/>
    <n v="0.1"/>
    <n v="7"/>
    <n v="1949.71"/>
    <n v="2339.8649999999998"/>
    <n v="1949.71"/>
    <n v="390.15499999999975"/>
    <n v="0.1667425257440065"/>
    <s v="No"/>
    <m/>
  </r>
  <r>
    <n v="2758"/>
    <n v="1812"/>
    <n v="1049"/>
    <n v="2"/>
    <n v="3970.29"/>
    <n v="0.25"/>
    <n v="5"/>
    <n v="2490.89"/>
    <n v="5955.4349999999995"/>
    <n v="4981.78"/>
    <n v="973.65499999999975"/>
    <n v="0.16349015647051807"/>
    <s v="No"/>
    <m/>
  </r>
  <r>
    <n v="2759"/>
    <n v="1812"/>
    <n v="1072"/>
    <n v="1"/>
    <n v="1404.39"/>
    <n v="0.25"/>
    <n v="7"/>
    <n v="772.88"/>
    <n v="1053.2925"/>
    <n v="772.88"/>
    <n v="280.41250000000002"/>
    <n v="0.26622471915446089"/>
    <s v="No"/>
    <m/>
  </r>
  <r>
    <n v="2760"/>
    <n v="1813"/>
    <n v="1085"/>
    <n v="1"/>
    <n v="234.72"/>
    <n v="0"/>
    <n v="8"/>
    <n v="175.69"/>
    <n v="234.72"/>
    <n v="175.69"/>
    <n v="59.03"/>
    <n v="0.25149113837764148"/>
    <s v="No"/>
    <m/>
  </r>
  <r>
    <n v="2761"/>
    <n v="1813"/>
    <n v="1069"/>
    <n v="2"/>
    <n v="545.38"/>
    <n v="0.3"/>
    <n v="7"/>
    <n v="312.64999999999998"/>
    <n v="763.53199999999993"/>
    <n v="625.29999999999995"/>
    <n v="138.23199999999997"/>
    <n v="0.18104283775925564"/>
    <s v="No"/>
    <m/>
  </r>
  <r>
    <n v="2762"/>
    <n v="1814"/>
    <n v="1080"/>
    <n v="1"/>
    <n v="256.7"/>
    <n v="0.05"/>
    <n v="8"/>
    <n v="184.26"/>
    <n v="243.86499999999998"/>
    <n v="184.26"/>
    <n v="59.60499999999999"/>
    <n v="0.24441801816578843"/>
    <s v="No"/>
    <m/>
  </r>
  <r>
    <n v="2763"/>
    <n v="1815"/>
    <n v="1029"/>
    <n v="1"/>
    <n v="951.92"/>
    <n v="0.15"/>
    <n v="3"/>
    <n v="552.17999999999995"/>
    <n v="809.13199999999995"/>
    <n v="552.17999999999995"/>
    <n v="256.952"/>
    <n v="0.3175649955755056"/>
    <s v="No"/>
    <m/>
  </r>
  <r>
    <n v="2764"/>
    <n v="1816"/>
    <n v="1029"/>
    <n v="2"/>
    <n v="951.92"/>
    <n v="0.3"/>
    <n v="3"/>
    <n v="552.17999999999995"/>
    <n v="1332.6879999999999"/>
    <n v="1104.3599999999999"/>
    <n v="228.32799999999997"/>
    <n v="0.17132892319882823"/>
    <s v="Yes"/>
    <m/>
  </r>
  <r>
    <n v="2765"/>
    <n v="1816"/>
    <n v="1080"/>
    <n v="1"/>
    <n v="256.7"/>
    <n v="0"/>
    <n v="8"/>
    <n v="184.26"/>
    <n v="256.7"/>
    <n v="184.26"/>
    <n v="72.44"/>
    <n v="0.28219711725749902"/>
    <s v="No"/>
    <m/>
  </r>
  <r>
    <n v="2766"/>
    <n v="1817"/>
    <n v="1049"/>
    <n v="1"/>
    <n v="3970.29"/>
    <n v="0"/>
    <n v="5"/>
    <n v="2490.89"/>
    <n v="3970.29"/>
    <n v="2490.89"/>
    <n v="1479.4"/>
    <n v="0.37261761735288862"/>
    <s v="No"/>
    <m/>
  </r>
  <r>
    <n v="2767"/>
    <n v="1818"/>
    <n v="1084"/>
    <n v="1"/>
    <n v="317.63"/>
    <n v="0"/>
    <n v="8"/>
    <n v="188.52"/>
    <n v="317.63"/>
    <n v="188.52"/>
    <n v="129.10999999999999"/>
    <n v="0.40647923684790477"/>
    <s v="No"/>
    <m/>
  </r>
  <r>
    <n v="2768"/>
    <n v="1818"/>
    <n v="1044"/>
    <n v="1"/>
    <n v="1419.88"/>
    <n v="0.25"/>
    <n v="4"/>
    <n v="897.98"/>
    <n v="1064.9100000000001"/>
    <n v="897.98"/>
    <n v="166.93000000000006"/>
    <n v="0.15675503094158197"/>
    <s v="No"/>
    <m/>
  </r>
  <r>
    <n v="2769"/>
    <n v="1818"/>
    <n v="1001"/>
    <n v="1"/>
    <n v="3826.19"/>
    <n v="0.25"/>
    <n v="1"/>
    <n v="3021.65"/>
    <n v="2869.6424999999999"/>
    <n v="3021.65"/>
    <n v="-152.00750000000016"/>
    <n v="-5.2970884003843741E-2"/>
    <s v="No"/>
    <m/>
  </r>
  <r>
    <n v="2770"/>
    <n v="1819"/>
    <n v="1075"/>
    <n v="1"/>
    <n v="904.54"/>
    <n v="0"/>
    <n v="7"/>
    <n v="622.70000000000005"/>
    <n v="904.54"/>
    <n v="622.70000000000005"/>
    <n v="281.83999999999992"/>
    <n v="0.31158378844495538"/>
    <s v="No"/>
    <m/>
  </r>
  <r>
    <n v="2771"/>
    <n v="1820"/>
    <n v="1028"/>
    <n v="1"/>
    <n v="2753.45"/>
    <n v="0"/>
    <n v="3"/>
    <n v="1672.88"/>
    <n v="2753.45"/>
    <n v="1672.88"/>
    <n v="1080.5699999999997"/>
    <n v="0.39244220886524173"/>
    <s v="No"/>
    <m/>
  </r>
  <r>
    <n v="2772"/>
    <n v="1821"/>
    <n v="1061"/>
    <n v="1"/>
    <n v="1128.8399999999999"/>
    <n v="0"/>
    <n v="6"/>
    <n v="705.26"/>
    <n v="1128.8399999999999"/>
    <n v="705.26"/>
    <n v="423.57999999999993"/>
    <n v="0.37523475426101127"/>
    <s v="No"/>
    <m/>
  </r>
  <r>
    <n v="2773"/>
    <n v="1821"/>
    <n v="1079"/>
    <n v="1"/>
    <n v="395.97"/>
    <n v="0"/>
    <n v="8"/>
    <n v="242.57"/>
    <n v="395.97"/>
    <n v="242.57"/>
    <n v="153.40000000000003"/>
    <n v="0.38740308609238078"/>
    <s v="No"/>
    <m/>
  </r>
  <r>
    <n v="2774"/>
    <n v="1822"/>
    <n v="1046"/>
    <n v="2"/>
    <n v="675.87"/>
    <n v="0"/>
    <n v="5"/>
    <n v="407.68"/>
    <n v="1351.74"/>
    <n v="815.36"/>
    <n v="536.38"/>
    <n v="0.39680707828428541"/>
    <s v="No"/>
    <m/>
  </r>
  <r>
    <n v="2775"/>
    <n v="1823"/>
    <n v="1067"/>
    <n v="1"/>
    <n v="4128.99"/>
    <n v="0.25"/>
    <n v="7"/>
    <n v="2213.3200000000002"/>
    <n v="3096.7424999999998"/>
    <n v="2213.3200000000002"/>
    <n v="883.42249999999967"/>
    <n v="0.28527476856729278"/>
    <s v="No"/>
    <m/>
  </r>
  <r>
    <n v="2776"/>
    <n v="1824"/>
    <n v="1005"/>
    <n v="1"/>
    <n v="2703.6"/>
    <n v="0.2"/>
    <n v="1"/>
    <n v="2129.88"/>
    <n v="2162.88"/>
    <n v="2129.88"/>
    <n v="33"/>
    <n v="1.5257434531735463E-2"/>
    <s v="No"/>
    <m/>
  </r>
  <r>
    <n v="2777"/>
    <n v="1824"/>
    <n v="1004"/>
    <n v="1"/>
    <n v="5301.74"/>
    <n v="0.2"/>
    <n v="1"/>
    <n v="4057.94"/>
    <n v="4241.3919999999998"/>
    <n v="4057.94"/>
    <n v="183.45199999999977"/>
    <n v="4.3252781162410776E-2"/>
    <s v="No"/>
    <m/>
  </r>
  <r>
    <n v="2778"/>
    <n v="1825"/>
    <n v="1085"/>
    <n v="1"/>
    <n v="234.72"/>
    <n v="0.3"/>
    <n v="8"/>
    <n v="175.69"/>
    <n v="164.304"/>
    <n v="175.69"/>
    <n v="-11.385999999999996"/>
    <n v="-6.929837374622648E-2"/>
    <s v="No"/>
    <m/>
  </r>
  <r>
    <n v="2779"/>
    <n v="1826"/>
    <n v="1016"/>
    <n v="1"/>
    <n v="1279.19"/>
    <n v="0.15"/>
    <n v="2"/>
    <n v="741.85"/>
    <n v="1087.3115"/>
    <n v="741.85"/>
    <n v="345.4615"/>
    <n v="0.31772081873501751"/>
    <s v="No"/>
    <m/>
  </r>
  <r>
    <n v="2780"/>
    <n v="1826"/>
    <n v="1082"/>
    <n v="1"/>
    <n v="337.61"/>
    <n v="0"/>
    <n v="8"/>
    <n v="183.63"/>
    <n v="337.61"/>
    <n v="183.63"/>
    <n v="153.98000000000002"/>
    <n v="0.45608838600752349"/>
    <s v="No"/>
    <m/>
  </r>
  <r>
    <n v="2781"/>
    <n v="1827"/>
    <n v="1041"/>
    <n v="3"/>
    <n v="767.68"/>
    <n v="0"/>
    <n v="4"/>
    <n v="540.32000000000005"/>
    <n v="2303.04"/>
    <n v="1620.96"/>
    <n v="682.07999999999993"/>
    <n v="0.29616506877865773"/>
    <s v="No"/>
    <m/>
  </r>
  <r>
    <n v="2782"/>
    <n v="1828"/>
    <n v="1028"/>
    <n v="1"/>
    <n v="2753.45"/>
    <n v="0.3"/>
    <n v="3"/>
    <n v="1672.88"/>
    <n v="1927.4149999999997"/>
    <n v="1672.88"/>
    <n v="254.53499999999963"/>
    <n v="0.13206029837891667"/>
    <s v="No"/>
    <m/>
  </r>
  <r>
    <n v="2783"/>
    <n v="1829"/>
    <n v="1067"/>
    <n v="1"/>
    <n v="4128.99"/>
    <n v="0.1"/>
    <n v="7"/>
    <n v="2213.3200000000002"/>
    <n v="3716.0909999999999"/>
    <n v="2213.3200000000002"/>
    <n v="1502.7709999999997"/>
    <n v="0.40439564047274401"/>
    <s v="Yes"/>
    <m/>
  </r>
  <r>
    <n v="2784"/>
    <n v="1830"/>
    <n v="1061"/>
    <n v="1"/>
    <n v="1128.8399999999999"/>
    <n v="0"/>
    <n v="6"/>
    <n v="705.26"/>
    <n v="1128.8399999999999"/>
    <n v="705.26"/>
    <n v="423.57999999999993"/>
    <n v="0.37523475426101127"/>
    <s v="No"/>
    <m/>
  </r>
  <r>
    <n v="2785"/>
    <n v="1830"/>
    <n v="1074"/>
    <n v="1"/>
    <n v="2444.16"/>
    <n v="0.05"/>
    <n v="7"/>
    <n v="1417.35"/>
    <n v="2321.9519999999998"/>
    <n v="1417.35"/>
    <n v="904.60199999999986"/>
    <n v="0.3895868648447513"/>
    <s v="No"/>
    <m/>
  </r>
  <r>
    <n v="2786"/>
    <n v="1830"/>
    <n v="1052"/>
    <n v="1"/>
    <n v="2801.53"/>
    <n v="0.1"/>
    <n v="5"/>
    <n v="1752.02"/>
    <n v="2521.3770000000004"/>
    <n v="1752.02"/>
    <n v="769.35700000000043"/>
    <n v="0.30513366307378875"/>
    <s v="No"/>
    <m/>
  </r>
  <r>
    <n v="2787"/>
    <n v="1831"/>
    <n v="1001"/>
    <n v="1"/>
    <n v="3826.19"/>
    <n v="0.1"/>
    <n v="1"/>
    <n v="3021.65"/>
    <n v="3443.5709999999999"/>
    <n v="3021.65"/>
    <n v="421.92099999999982"/>
    <n v="0.12252426333013021"/>
    <s v="No"/>
    <m/>
  </r>
  <r>
    <n v="2788"/>
    <n v="1832"/>
    <n v="1083"/>
    <n v="1"/>
    <n v="679.39"/>
    <n v="0"/>
    <n v="8"/>
    <n v="524.20000000000005"/>
    <n v="679.39"/>
    <n v="524.20000000000005"/>
    <n v="155.18999999999994"/>
    <n v="0.22842549934500059"/>
    <s v="No"/>
    <m/>
  </r>
  <r>
    <n v="2789"/>
    <n v="1833"/>
    <n v="1064"/>
    <n v="1"/>
    <n v="177.92"/>
    <n v="0"/>
    <n v="6"/>
    <n v="95.97"/>
    <n v="177.92"/>
    <n v="95.97"/>
    <n v="81.949999999999989"/>
    <n v="0.46060026978417262"/>
    <s v="No"/>
    <m/>
  </r>
  <r>
    <n v="2790"/>
    <n v="1834"/>
    <n v="1061"/>
    <n v="2"/>
    <n v="1128.8399999999999"/>
    <n v="0.1"/>
    <n v="6"/>
    <n v="705.26"/>
    <n v="2031.9119999999998"/>
    <n v="1410.52"/>
    <n v="621.39199999999983"/>
    <n v="0.30581639362334584"/>
    <s v="No"/>
    <m/>
  </r>
  <r>
    <n v="2791"/>
    <n v="1835"/>
    <n v="1075"/>
    <n v="1"/>
    <n v="904.54"/>
    <n v="0"/>
    <n v="7"/>
    <n v="622.70000000000005"/>
    <n v="904.54"/>
    <n v="622.70000000000005"/>
    <n v="281.83999999999992"/>
    <n v="0.31158378844495538"/>
    <s v="No"/>
    <m/>
  </r>
  <r>
    <n v="2792"/>
    <n v="1835"/>
    <n v="1049"/>
    <n v="2"/>
    <n v="3970.29"/>
    <n v="0.3"/>
    <n v="5"/>
    <n v="2490.89"/>
    <n v="5558.4059999999999"/>
    <n v="4981.78"/>
    <n v="576.6260000000002"/>
    <n v="0.10373945336126944"/>
    <s v="No"/>
    <m/>
  </r>
  <r>
    <n v="2793"/>
    <n v="1836"/>
    <n v="1038"/>
    <n v="1"/>
    <n v="930.61"/>
    <n v="0"/>
    <n v="4"/>
    <n v="617.46"/>
    <n v="930.61"/>
    <n v="617.46"/>
    <n v="313.14999999999998"/>
    <n v="0.33649971524054112"/>
    <s v="No"/>
    <m/>
  </r>
  <r>
    <n v="2794"/>
    <n v="1836"/>
    <n v="1041"/>
    <n v="2"/>
    <n v="767.68"/>
    <n v="0.1"/>
    <n v="4"/>
    <n v="540.32000000000005"/>
    <n v="1381.8239999999998"/>
    <n v="1080.6400000000001"/>
    <n v="301.18399999999974"/>
    <n v="0.21796118753184182"/>
    <s v="No"/>
    <m/>
  </r>
  <r>
    <n v="2795"/>
    <n v="1837"/>
    <n v="1085"/>
    <n v="1"/>
    <n v="234.72"/>
    <n v="0.05"/>
    <n v="8"/>
    <n v="175.69"/>
    <n v="222.98399999999998"/>
    <n v="175.69"/>
    <n v="47.293999999999983"/>
    <n v="0.21209593513435937"/>
    <s v="No"/>
    <m/>
  </r>
  <r>
    <n v="2796"/>
    <n v="1838"/>
    <n v="1007"/>
    <n v="1"/>
    <n v="701.76"/>
    <n v="0.2"/>
    <n v="1"/>
    <n v="508.8"/>
    <n v="561.40800000000002"/>
    <n v="508.8"/>
    <n v="52.608000000000004"/>
    <n v="9.370725034199727E-2"/>
    <s v="No"/>
    <m/>
  </r>
  <r>
    <n v="2797"/>
    <n v="1839"/>
    <n v="1043"/>
    <n v="2"/>
    <n v="567.48"/>
    <n v="0.3"/>
    <n v="4"/>
    <n v="407.51"/>
    <n v="794.47199999999998"/>
    <n v="815.02"/>
    <n v="-20.548000000000002"/>
    <n v="-2.5863718293407448E-2"/>
    <s v="No"/>
    <m/>
  </r>
  <r>
    <n v="2798"/>
    <n v="1839"/>
    <n v="1052"/>
    <n v="1"/>
    <n v="2801.53"/>
    <n v="0.15"/>
    <n v="5"/>
    <n v="1752.02"/>
    <n v="2381.3005000000003"/>
    <n v="1752.02"/>
    <n v="629.2805000000003"/>
    <n v="0.26425917266636456"/>
    <s v="No"/>
    <m/>
  </r>
  <r>
    <n v="2799"/>
    <n v="1840"/>
    <n v="1046"/>
    <n v="1"/>
    <n v="675.87"/>
    <n v="0"/>
    <n v="5"/>
    <n v="407.68"/>
    <n v="675.87"/>
    <n v="407.68"/>
    <n v="268.19"/>
    <n v="0.39680707828428541"/>
    <s v="No"/>
    <m/>
  </r>
  <r>
    <n v="2800"/>
    <n v="1841"/>
    <n v="1066"/>
    <n v="1"/>
    <n v="1123.68"/>
    <n v="0"/>
    <n v="7"/>
    <n v="872.66"/>
    <n v="1123.68"/>
    <n v="872.66"/>
    <n v="251.0200000000001"/>
    <n v="0.22339100099672513"/>
    <s v="No"/>
    <m/>
  </r>
  <r>
    <n v="2801"/>
    <n v="1841"/>
    <n v="1067"/>
    <n v="1"/>
    <n v="4128.99"/>
    <n v="0.05"/>
    <n v="7"/>
    <n v="2213.3200000000002"/>
    <n v="3922.5404999999996"/>
    <n v="2213.3200000000002"/>
    <n v="1709.2204999999994"/>
    <n v="0.43574323834259954"/>
    <s v="No"/>
    <m/>
  </r>
  <r>
    <n v="2802"/>
    <n v="1842"/>
    <n v="1068"/>
    <n v="1"/>
    <n v="550.08000000000004"/>
    <n v="0.15"/>
    <n v="7"/>
    <n v="351.29"/>
    <n v="467.56800000000004"/>
    <n v="351.29"/>
    <n v="116.27800000000002"/>
    <n v="0.24868682202374845"/>
    <s v="No"/>
    <m/>
  </r>
  <r>
    <n v="2803"/>
    <n v="1843"/>
    <n v="1067"/>
    <n v="1"/>
    <n v="4128.99"/>
    <n v="0.3"/>
    <n v="7"/>
    <n v="2213.3200000000002"/>
    <n v="2890.2929999999997"/>
    <n v="2213.3200000000002"/>
    <n v="676.9729999999995"/>
    <n v="0.23422296632209938"/>
    <s v="No"/>
    <m/>
  </r>
  <r>
    <n v="2804"/>
    <n v="1844"/>
    <n v="1038"/>
    <n v="1"/>
    <n v="930.61"/>
    <n v="0"/>
    <n v="4"/>
    <n v="617.46"/>
    <n v="930.61"/>
    <n v="617.46"/>
    <n v="313.14999999999998"/>
    <n v="0.33649971524054112"/>
    <s v="No"/>
    <m/>
  </r>
  <r>
    <n v="2805"/>
    <n v="1845"/>
    <n v="1080"/>
    <n v="1"/>
    <n v="256.7"/>
    <n v="0.2"/>
    <n v="8"/>
    <n v="184.26"/>
    <n v="205.36"/>
    <n v="184.26"/>
    <n v="21.100000000000023"/>
    <n v="0.10274639657187389"/>
    <s v="No"/>
    <m/>
  </r>
  <r>
    <n v="2806"/>
    <n v="1846"/>
    <n v="1067"/>
    <n v="1"/>
    <n v="4128.99"/>
    <n v="0"/>
    <n v="7"/>
    <n v="2213.3200000000002"/>
    <n v="4128.99"/>
    <n v="2213.3200000000002"/>
    <n v="1915.6699999999996"/>
    <n v="0.4639560764254696"/>
    <s v="No"/>
    <m/>
  </r>
  <r>
    <n v="2807"/>
    <n v="1847"/>
    <n v="1064"/>
    <n v="1"/>
    <n v="177.92"/>
    <n v="0.3"/>
    <n v="6"/>
    <n v="95.97"/>
    <n v="124.54399999999998"/>
    <n v="95.97"/>
    <n v="28.573999999999984"/>
    <n v="0.22942895683453227"/>
    <s v="No"/>
    <m/>
  </r>
  <r>
    <n v="2808"/>
    <n v="1848"/>
    <n v="1001"/>
    <n v="1"/>
    <n v="3826.19"/>
    <n v="0.05"/>
    <n v="1"/>
    <n v="3021.65"/>
    <n v="3634.8804999999998"/>
    <n v="3021.65"/>
    <n v="613.23049999999967"/>
    <n v="0.16870719683907071"/>
    <s v="No"/>
    <m/>
  </r>
  <r>
    <n v="2809"/>
    <n v="1849"/>
    <n v="1085"/>
    <n v="1"/>
    <n v="234.72"/>
    <n v="0.05"/>
    <n v="8"/>
    <n v="175.69"/>
    <n v="222.98399999999998"/>
    <n v="175.69"/>
    <n v="47.293999999999983"/>
    <n v="0.21209593513435937"/>
    <s v="No"/>
    <m/>
  </r>
  <r>
    <n v="2810"/>
    <n v="1849"/>
    <n v="1001"/>
    <n v="1"/>
    <n v="3826.19"/>
    <n v="0.05"/>
    <n v="1"/>
    <n v="3021.65"/>
    <n v="3634.8804999999998"/>
    <n v="3021.65"/>
    <n v="613.23049999999967"/>
    <n v="0.16870719683907071"/>
    <s v="No"/>
    <m/>
  </r>
  <r>
    <n v="2811"/>
    <n v="1850"/>
    <n v="1056"/>
    <n v="1"/>
    <n v="1134.4000000000001"/>
    <n v="0"/>
    <n v="6"/>
    <n v="798.2"/>
    <n v="1134.4000000000001"/>
    <n v="798.2"/>
    <n v="336.20000000000005"/>
    <n v="0.29636812411847674"/>
    <s v="No"/>
    <m/>
  </r>
  <r>
    <n v="2812"/>
    <n v="1851"/>
    <n v="1045"/>
    <n v="2"/>
    <n v="197.92"/>
    <n v="0"/>
    <n v="4"/>
    <n v="154.55000000000001"/>
    <n v="395.84"/>
    <n v="309.10000000000002"/>
    <n v="86.739999999999952"/>
    <n v="0.21912894098625696"/>
    <s v="No"/>
    <m/>
  </r>
  <r>
    <n v="2813"/>
    <n v="1852"/>
    <n v="1062"/>
    <n v="2"/>
    <n v="1145.77"/>
    <n v="0.3"/>
    <n v="6"/>
    <n v="718.47"/>
    <n v="1604.078"/>
    <n v="1436.94"/>
    <n v="167.13799999999992"/>
    <n v="0.10419568125739516"/>
    <s v="No"/>
    <m/>
  </r>
  <r>
    <n v="2814"/>
    <n v="1853"/>
    <n v="1038"/>
    <n v="1"/>
    <n v="930.61"/>
    <n v="0"/>
    <n v="4"/>
    <n v="617.46"/>
    <n v="930.61"/>
    <n v="617.46"/>
    <n v="313.14999999999998"/>
    <n v="0.33649971524054112"/>
    <s v="No"/>
    <m/>
  </r>
  <r>
    <n v="2815"/>
    <n v="1854"/>
    <n v="1085"/>
    <n v="1"/>
    <n v="234.72"/>
    <n v="0.1"/>
    <n v="8"/>
    <n v="175.69"/>
    <n v="211.24799999999999"/>
    <n v="175.69"/>
    <n v="35.557999999999993"/>
    <n v="0.16832348708626824"/>
    <s v="No"/>
    <m/>
  </r>
  <r>
    <n v="2816"/>
    <n v="1855"/>
    <n v="1056"/>
    <n v="1"/>
    <n v="1134.4000000000001"/>
    <n v="0"/>
    <n v="6"/>
    <n v="798.2"/>
    <n v="1134.4000000000001"/>
    <n v="798.2"/>
    <n v="336.20000000000005"/>
    <n v="0.29636812411847674"/>
    <s v="No"/>
    <m/>
  </r>
  <r>
    <n v="2817"/>
    <n v="1856"/>
    <n v="1039"/>
    <n v="1"/>
    <n v="1284.94"/>
    <n v="0.2"/>
    <n v="4"/>
    <n v="829.93"/>
    <n v="1027.952"/>
    <n v="829.93"/>
    <n v="198.02200000000005"/>
    <n v="0.19263739941164573"/>
    <s v="No"/>
    <m/>
  </r>
  <r>
    <n v="2818"/>
    <n v="1857"/>
    <n v="1019"/>
    <n v="2"/>
    <n v="1255.73"/>
    <n v="0.1"/>
    <n v="2"/>
    <n v="760.11"/>
    <n v="2260.3140000000003"/>
    <n v="1520.22"/>
    <n v="740.09400000000028"/>
    <n v="0.32742972878989385"/>
    <s v="No"/>
    <m/>
  </r>
  <r>
    <n v="2819"/>
    <n v="1857"/>
    <n v="1056"/>
    <n v="1"/>
    <n v="1134.4000000000001"/>
    <n v="0.15"/>
    <n v="6"/>
    <n v="798.2"/>
    <n v="964.24"/>
    <n v="798.2"/>
    <n v="166.03999999999996"/>
    <n v="0.17219779308056082"/>
    <s v="No"/>
    <m/>
  </r>
  <r>
    <n v="2820"/>
    <n v="1858"/>
    <n v="1052"/>
    <n v="1"/>
    <n v="2801.53"/>
    <n v="0.3"/>
    <n v="5"/>
    <n v="1752.02"/>
    <n v="1961.0709999999999"/>
    <n v="1752.02"/>
    <n v="209.05099999999993"/>
    <n v="0.10660042395201394"/>
    <s v="No"/>
    <m/>
  </r>
  <r>
    <n v="2821"/>
    <n v="1859"/>
    <n v="1085"/>
    <n v="1"/>
    <n v="234.72"/>
    <n v="0.1"/>
    <n v="8"/>
    <n v="175.69"/>
    <n v="211.24799999999999"/>
    <n v="175.69"/>
    <n v="35.557999999999993"/>
    <n v="0.16832348708626824"/>
    <s v="No"/>
    <m/>
  </r>
  <r>
    <n v="2822"/>
    <n v="1860"/>
    <n v="1023"/>
    <n v="2"/>
    <n v="203.79"/>
    <n v="0.2"/>
    <n v="2"/>
    <n v="145.43"/>
    <n v="326.06400000000002"/>
    <n v="290.86"/>
    <n v="35.204000000000008"/>
    <n v="0.10796653417733944"/>
    <s v="Yes"/>
    <m/>
  </r>
  <r>
    <n v="2823"/>
    <n v="1861"/>
    <n v="1044"/>
    <n v="1"/>
    <n v="1419.88"/>
    <n v="0"/>
    <n v="4"/>
    <n v="897.98"/>
    <n v="1419.88"/>
    <n v="897.98"/>
    <n v="521.90000000000009"/>
    <n v="0.36756627320618646"/>
    <s v="No"/>
    <m/>
  </r>
  <r>
    <n v="2824"/>
    <n v="1862"/>
    <n v="1058"/>
    <n v="1"/>
    <n v="1504.15"/>
    <n v="0.05"/>
    <n v="6"/>
    <n v="828.35"/>
    <n v="1428.9425000000001"/>
    <n v="828.35"/>
    <n v="600.59250000000009"/>
    <n v="0.42030557562673099"/>
    <s v="No"/>
    <m/>
  </r>
  <r>
    <n v="2825"/>
    <n v="1862"/>
    <n v="1085"/>
    <n v="1"/>
    <n v="234.72"/>
    <n v="0.15"/>
    <n v="8"/>
    <n v="175.69"/>
    <n v="199.512"/>
    <n v="175.69"/>
    <n v="23.822000000000003"/>
    <n v="0.11940133926781347"/>
    <s v="No"/>
    <m/>
  </r>
  <r>
    <n v="2826"/>
    <n v="1863"/>
    <n v="1061"/>
    <n v="1"/>
    <n v="1128.8399999999999"/>
    <n v="0.3"/>
    <n v="6"/>
    <n v="705.26"/>
    <n v="790.18799999999987"/>
    <n v="705.26"/>
    <n v="84.927999999999884"/>
    <n v="0.10747822037287316"/>
    <s v="No"/>
    <m/>
  </r>
  <r>
    <n v="2827"/>
    <n v="1864"/>
    <n v="1072"/>
    <n v="1"/>
    <n v="1404.39"/>
    <n v="0.05"/>
    <n v="7"/>
    <n v="772.88"/>
    <n v="1334.1704999999999"/>
    <n v="772.88"/>
    <n v="561.29049999999995"/>
    <n v="0.42070372564825859"/>
    <s v="No"/>
    <m/>
  </r>
  <r>
    <n v="2828"/>
    <n v="1865"/>
    <n v="1001"/>
    <n v="1"/>
    <n v="3826.19"/>
    <n v="0.15"/>
    <n v="1"/>
    <n v="3021.65"/>
    <n v="3252.2615000000001"/>
    <n v="3021.65"/>
    <n v="230.61149999999998"/>
    <n v="7.0908043526020273E-2"/>
    <s v="No"/>
    <m/>
  </r>
  <r>
    <n v="2829"/>
    <n v="1865"/>
    <n v="1049"/>
    <n v="1"/>
    <n v="3970.29"/>
    <n v="0.1"/>
    <n v="5"/>
    <n v="2490.89"/>
    <n v="3573.261"/>
    <n v="2490.89"/>
    <n v="1082.3710000000001"/>
    <n v="0.30290846372543179"/>
    <s v="Yes"/>
    <m/>
  </r>
  <r>
    <n v="2830"/>
    <n v="1866"/>
    <n v="1054"/>
    <n v="1"/>
    <n v="631.66"/>
    <n v="0.15"/>
    <n v="5"/>
    <n v="412.15"/>
    <n v="536.91099999999994"/>
    <n v="412.15"/>
    <n v="124.76099999999997"/>
    <n v="0.23236812060099343"/>
    <s v="No"/>
    <m/>
  </r>
  <r>
    <n v="2831"/>
    <n v="1866"/>
    <n v="1085"/>
    <n v="1"/>
    <n v="234.72"/>
    <n v="0.2"/>
    <n v="8"/>
    <n v="175.69"/>
    <n v="187.77600000000001"/>
    <n v="175.69"/>
    <n v="12.086000000000013"/>
    <n v="6.4363922972051874E-2"/>
    <s v="No"/>
    <m/>
  </r>
  <r>
    <n v="2832"/>
    <n v="1866"/>
    <n v="1080"/>
    <n v="1"/>
    <n v="256.7"/>
    <n v="0"/>
    <n v="8"/>
    <n v="184.26"/>
    <n v="256.7"/>
    <n v="184.26"/>
    <n v="72.44"/>
    <n v="0.28219711725749902"/>
    <s v="No"/>
    <m/>
  </r>
  <r>
    <n v="2833"/>
    <n v="1866"/>
    <n v="1038"/>
    <n v="1"/>
    <n v="930.61"/>
    <n v="0.05"/>
    <n v="4"/>
    <n v="617.46"/>
    <n v="884.07949999999994"/>
    <n v="617.46"/>
    <n v="266.6194999999999"/>
    <n v="0.30157864762162218"/>
    <s v="No"/>
    <m/>
  </r>
  <r>
    <n v="2834"/>
    <n v="1867"/>
    <n v="1052"/>
    <n v="2"/>
    <n v="2801.53"/>
    <n v="0"/>
    <n v="5"/>
    <n v="1752.02"/>
    <n v="5603.06"/>
    <n v="3504.04"/>
    <n v="2099.0200000000004"/>
    <n v="0.37462029676640984"/>
    <s v="No"/>
    <m/>
  </r>
  <r>
    <n v="2835"/>
    <n v="1867"/>
    <n v="1056"/>
    <n v="1"/>
    <n v="1134.4000000000001"/>
    <n v="0"/>
    <n v="6"/>
    <n v="798.2"/>
    <n v="1134.4000000000001"/>
    <n v="798.2"/>
    <n v="336.20000000000005"/>
    <n v="0.29636812411847674"/>
    <s v="No"/>
    <m/>
  </r>
  <r>
    <n v="2836"/>
    <n v="1868"/>
    <n v="1006"/>
    <n v="1"/>
    <n v="2046.37"/>
    <n v="0"/>
    <n v="1"/>
    <n v="1296.42"/>
    <n v="2046.37"/>
    <n v="1296.42"/>
    <n v="749.94999999999982"/>
    <n v="0.3664782028665392"/>
    <s v="Yes"/>
    <m/>
  </r>
  <r>
    <n v="2837"/>
    <n v="1869"/>
    <n v="1067"/>
    <n v="1"/>
    <n v="4128.99"/>
    <n v="0.1"/>
    <n v="7"/>
    <n v="2213.3200000000002"/>
    <n v="3716.0909999999999"/>
    <n v="2213.3200000000002"/>
    <n v="1502.7709999999997"/>
    <n v="0.40439564047274401"/>
    <s v="No"/>
    <m/>
  </r>
  <r>
    <n v="2838"/>
    <n v="1870"/>
    <n v="1072"/>
    <n v="2"/>
    <n v="1404.39"/>
    <n v="0.15"/>
    <n v="7"/>
    <n v="772.88"/>
    <n v="2387.4630000000002"/>
    <n v="1545.76"/>
    <n v="841.7030000000002"/>
    <n v="0.35255122278334788"/>
    <s v="No"/>
    <m/>
  </r>
  <r>
    <n v="2839"/>
    <n v="1871"/>
    <n v="1019"/>
    <n v="1"/>
    <n v="1255.73"/>
    <n v="0"/>
    <n v="2"/>
    <n v="760.11"/>
    <n v="1255.73"/>
    <n v="760.11"/>
    <n v="495.62"/>
    <n v="0.39468675591090441"/>
    <s v="No"/>
    <m/>
  </r>
  <r>
    <n v="2840"/>
    <n v="1872"/>
    <n v="1001"/>
    <n v="1"/>
    <n v="3826.19"/>
    <n v="0"/>
    <n v="1"/>
    <n v="3021.65"/>
    <n v="3826.19"/>
    <n v="3021.65"/>
    <n v="804.54"/>
    <n v="0.21027183699711721"/>
    <s v="No"/>
    <m/>
  </r>
  <r>
    <n v="2841"/>
    <n v="1872"/>
    <n v="1017"/>
    <n v="1"/>
    <n v="978.37"/>
    <n v="0.1"/>
    <n v="2"/>
    <n v="519.71"/>
    <n v="880.53300000000002"/>
    <n v="519.71"/>
    <n v="360.82299999999998"/>
    <n v="0.40977794131508982"/>
    <s v="No"/>
    <m/>
  </r>
  <r>
    <n v="2842"/>
    <n v="1873"/>
    <n v="1034"/>
    <n v="1"/>
    <n v="874.69"/>
    <n v="0.15"/>
    <n v="3"/>
    <n v="688.26"/>
    <n v="743.48649999999998"/>
    <n v="688.26"/>
    <n v="55.226499999999987"/>
    <n v="7.428043414372687E-2"/>
    <s v="No"/>
    <m/>
  </r>
  <r>
    <n v="2843"/>
    <n v="1874"/>
    <n v="1083"/>
    <n v="1"/>
    <n v="679.39"/>
    <n v="0.25"/>
    <n v="8"/>
    <n v="524.20000000000005"/>
    <n v="509.54250000000002"/>
    <n v="524.20000000000005"/>
    <n v="-14.657500000000027"/>
    <n v="-2.8766000873332503E-2"/>
    <s v="No"/>
    <m/>
  </r>
  <r>
    <n v="2844"/>
    <n v="1875"/>
    <n v="1069"/>
    <n v="1"/>
    <n v="545.38"/>
    <n v="0.1"/>
    <n v="7"/>
    <n v="312.64999999999998"/>
    <n v="490.84199999999998"/>
    <n v="312.64999999999998"/>
    <n v="178.19200000000001"/>
    <n v="0.36303331825719887"/>
    <s v="No"/>
    <m/>
  </r>
  <r>
    <n v="2845"/>
    <n v="1876"/>
    <n v="1070"/>
    <n v="1"/>
    <n v="2599.85"/>
    <n v="0"/>
    <n v="7"/>
    <n v="1949.71"/>
    <n v="2599.85"/>
    <n v="1949.71"/>
    <n v="650.13999999999987"/>
    <n v="0.25006827316960589"/>
    <s v="No"/>
    <m/>
  </r>
  <r>
    <n v="2846"/>
    <n v="1877"/>
    <n v="1017"/>
    <n v="2"/>
    <n v="978.37"/>
    <n v="0.1"/>
    <n v="2"/>
    <n v="519.71"/>
    <n v="1761.066"/>
    <n v="1039.42"/>
    <n v="721.64599999999996"/>
    <n v="0.40977794131508982"/>
    <s v="No"/>
    <m/>
  </r>
  <r>
    <n v="2847"/>
    <n v="1877"/>
    <n v="1061"/>
    <n v="1"/>
    <n v="1128.8399999999999"/>
    <n v="0.25"/>
    <n v="6"/>
    <n v="705.26"/>
    <n v="846.62999999999988"/>
    <n v="705.26"/>
    <n v="141.36999999999989"/>
    <n v="0.16697967234801497"/>
    <s v="No"/>
    <m/>
  </r>
  <r>
    <n v="2848"/>
    <n v="1878"/>
    <n v="1063"/>
    <n v="1"/>
    <n v="117.54"/>
    <n v="0.15"/>
    <n v="6"/>
    <n v="80.47"/>
    <n v="99.909000000000006"/>
    <n v="80.47"/>
    <n v="19.439000000000007"/>
    <n v="0.19456705602097915"/>
    <s v="No"/>
    <m/>
  </r>
  <r>
    <n v="2849"/>
    <n v="1878"/>
    <n v="1038"/>
    <n v="1"/>
    <n v="930.61"/>
    <n v="0.1"/>
    <n v="4"/>
    <n v="617.46"/>
    <n v="837.54899999999998"/>
    <n v="617.46"/>
    <n v="220.08899999999994"/>
    <n v="0.26277746137837898"/>
    <s v="No"/>
    <m/>
  </r>
  <r>
    <n v="2850"/>
    <n v="1879"/>
    <n v="1031"/>
    <n v="1"/>
    <n v="4123.9799999999996"/>
    <n v="0.15"/>
    <n v="3"/>
    <n v="2475.38"/>
    <n v="3505.3829999999994"/>
    <n v="2475.38"/>
    <n v="1030.0029999999992"/>
    <n v="0.29383465373113277"/>
    <s v="No"/>
    <m/>
  </r>
  <r>
    <n v="2851"/>
    <n v="1880"/>
    <n v="1050"/>
    <n v="1"/>
    <n v="4400.7700000000004"/>
    <n v="0"/>
    <n v="5"/>
    <n v="2432.0300000000002"/>
    <n v="4400.7700000000004"/>
    <n v="2432.0300000000002"/>
    <n v="1968.7400000000002"/>
    <n v="0.44736262063229842"/>
    <s v="No"/>
    <m/>
  </r>
  <r>
    <n v="2852"/>
    <n v="1880"/>
    <n v="1025"/>
    <n v="1"/>
    <n v="894.16"/>
    <n v="0"/>
    <n v="2"/>
    <n v="601.26"/>
    <n v="894.16"/>
    <n v="601.26"/>
    <n v="292.89999999999998"/>
    <n v="0.32757000984163909"/>
    <s v="No"/>
    <m/>
  </r>
  <r>
    <n v="2853"/>
    <n v="1881"/>
    <n v="1067"/>
    <n v="1"/>
    <n v="4128.99"/>
    <n v="0.15"/>
    <n v="7"/>
    <n v="2213.3200000000002"/>
    <n v="3509.6414999999997"/>
    <n v="2213.3200000000002"/>
    <n v="1296.3214999999996"/>
    <n v="0.36936008991231717"/>
    <s v="No"/>
    <m/>
  </r>
  <r>
    <n v="2854"/>
    <n v="1881"/>
    <n v="1085"/>
    <n v="1"/>
    <n v="234.72"/>
    <n v="0.1"/>
    <n v="8"/>
    <n v="175.69"/>
    <n v="211.24799999999999"/>
    <n v="175.69"/>
    <n v="35.557999999999993"/>
    <n v="0.16832348708626824"/>
    <s v="No"/>
    <m/>
  </r>
  <r>
    <n v="2855"/>
    <n v="1882"/>
    <n v="1040"/>
    <n v="1"/>
    <n v="419.14"/>
    <n v="0.25"/>
    <n v="4"/>
    <n v="297.2"/>
    <n v="314.35500000000002"/>
    <n v="297.2"/>
    <n v="17.15500000000003"/>
    <n v="5.4572060250353993E-2"/>
    <s v="No"/>
    <m/>
  </r>
  <r>
    <n v="2856"/>
    <n v="1882"/>
    <n v="1085"/>
    <n v="2"/>
    <n v="234.72"/>
    <n v="0.05"/>
    <n v="8"/>
    <n v="175.69"/>
    <n v="445.96799999999996"/>
    <n v="351.38"/>
    <n v="94.587999999999965"/>
    <n v="0.21209593513435937"/>
    <s v="No"/>
    <m/>
  </r>
  <r>
    <n v="2857"/>
    <n v="1883"/>
    <n v="1019"/>
    <n v="1"/>
    <n v="1255.73"/>
    <n v="0.15"/>
    <n v="2"/>
    <n v="760.11"/>
    <n v="1067.3705"/>
    <n v="760.11"/>
    <n v="307.26049999999998"/>
    <n v="0.28786677165988755"/>
    <s v="No"/>
    <m/>
  </r>
  <r>
    <n v="2858"/>
    <n v="1884"/>
    <n v="1041"/>
    <n v="1"/>
    <n v="767.68"/>
    <n v="0.05"/>
    <n v="4"/>
    <n v="540.32000000000005"/>
    <n v="729.29599999999994"/>
    <n v="540.32000000000005"/>
    <n v="188.97599999999989"/>
    <n v="0.25912112503016593"/>
    <s v="No"/>
    <m/>
  </r>
  <r>
    <n v="2859"/>
    <n v="1885"/>
    <n v="1049"/>
    <n v="1"/>
    <n v="3970.29"/>
    <n v="0.2"/>
    <n v="5"/>
    <n v="2490.89"/>
    <n v="3176.232"/>
    <n v="2490.89"/>
    <n v="685.3420000000001"/>
    <n v="0.21577202169111076"/>
    <s v="No"/>
    <m/>
  </r>
  <r>
    <n v="2860"/>
    <n v="1886"/>
    <n v="1056"/>
    <n v="1"/>
    <n v="1134.4000000000001"/>
    <n v="0.1"/>
    <n v="6"/>
    <n v="798.2"/>
    <n v="1020.9600000000002"/>
    <n v="798.2"/>
    <n v="222.7600000000001"/>
    <n v="0.21818680457608533"/>
    <s v="No"/>
    <m/>
  </r>
  <r>
    <n v="2861"/>
    <n v="1887"/>
    <n v="1067"/>
    <n v="1"/>
    <n v="4128.99"/>
    <n v="0.1"/>
    <n v="7"/>
    <n v="2213.3200000000002"/>
    <n v="3716.0909999999999"/>
    <n v="2213.3200000000002"/>
    <n v="1502.7709999999997"/>
    <n v="0.40439564047274401"/>
    <s v="No"/>
    <m/>
  </r>
  <r>
    <n v="2862"/>
    <n v="1887"/>
    <n v="1030"/>
    <n v="2"/>
    <n v="799.21"/>
    <n v="0.05"/>
    <n v="3"/>
    <n v="534"/>
    <n v="1518.499"/>
    <n v="1068"/>
    <n v="450.49900000000002"/>
    <n v="0.2966738865155657"/>
    <s v="No"/>
    <m/>
  </r>
  <r>
    <n v="2863"/>
    <n v="1888"/>
    <n v="1085"/>
    <n v="1"/>
    <n v="234.72"/>
    <n v="0.15"/>
    <n v="8"/>
    <n v="175.69"/>
    <n v="199.512"/>
    <n v="175.69"/>
    <n v="23.822000000000003"/>
    <n v="0.11940133926781347"/>
    <s v="No"/>
    <m/>
  </r>
  <r>
    <n v="2864"/>
    <n v="1889"/>
    <n v="1067"/>
    <n v="1"/>
    <n v="4128.99"/>
    <n v="0"/>
    <n v="7"/>
    <n v="2213.3200000000002"/>
    <n v="4128.99"/>
    <n v="2213.3200000000002"/>
    <n v="1915.6699999999996"/>
    <n v="0.4639560764254696"/>
    <s v="No"/>
    <m/>
  </r>
  <r>
    <n v="2865"/>
    <n v="1890"/>
    <n v="1085"/>
    <n v="1"/>
    <n v="234.72"/>
    <n v="0.1"/>
    <n v="8"/>
    <n v="175.69"/>
    <n v="211.24799999999999"/>
    <n v="175.69"/>
    <n v="35.557999999999993"/>
    <n v="0.16832348708626824"/>
    <s v="No"/>
    <m/>
  </r>
  <r>
    <n v="2866"/>
    <n v="1891"/>
    <n v="1067"/>
    <n v="1"/>
    <n v="4128.99"/>
    <n v="0"/>
    <n v="7"/>
    <n v="2213.3200000000002"/>
    <n v="4128.99"/>
    <n v="2213.3200000000002"/>
    <n v="1915.6699999999996"/>
    <n v="0.4639560764254696"/>
    <s v="No"/>
    <m/>
  </r>
  <r>
    <n v="2867"/>
    <n v="1892"/>
    <n v="1051"/>
    <n v="2"/>
    <n v="304.13"/>
    <n v="0.1"/>
    <n v="5"/>
    <n v="176.98"/>
    <n v="547.43399999999997"/>
    <n v="353.96"/>
    <n v="193.47399999999999"/>
    <n v="0.35341977297719906"/>
    <s v="No"/>
    <m/>
  </r>
  <r>
    <n v="2868"/>
    <n v="1892"/>
    <n v="1068"/>
    <n v="1"/>
    <n v="550.08000000000004"/>
    <n v="0"/>
    <n v="7"/>
    <n v="351.29"/>
    <n v="550.08000000000004"/>
    <n v="351.29"/>
    <n v="198.79000000000002"/>
    <n v="0.36138379872018617"/>
    <s v="No"/>
    <m/>
  </r>
  <r>
    <n v="2869"/>
    <n v="1892"/>
    <n v="1038"/>
    <n v="2"/>
    <n v="930.61"/>
    <n v="0.05"/>
    <n v="4"/>
    <n v="617.46"/>
    <n v="1768.1589999999999"/>
    <n v="1234.92"/>
    <n v="533.23899999999981"/>
    <n v="0.30157864762162218"/>
    <s v="No"/>
    <m/>
  </r>
  <r>
    <n v="2870"/>
    <n v="1892"/>
    <n v="1001"/>
    <n v="1"/>
    <n v="3826.19"/>
    <n v="0"/>
    <n v="1"/>
    <n v="3021.65"/>
    <n v="3826.19"/>
    <n v="3021.65"/>
    <n v="804.54"/>
    <n v="0.21027183699711721"/>
    <s v="No"/>
    <m/>
  </r>
  <r>
    <n v="2871"/>
    <n v="1893"/>
    <n v="1079"/>
    <n v="1"/>
    <n v="395.97"/>
    <n v="0"/>
    <n v="8"/>
    <n v="242.57"/>
    <n v="395.97"/>
    <n v="242.57"/>
    <n v="153.40000000000003"/>
    <n v="0.38740308609238078"/>
    <s v="No"/>
    <m/>
  </r>
  <r>
    <n v="2872"/>
    <n v="1893"/>
    <n v="1064"/>
    <n v="1"/>
    <n v="177.92"/>
    <n v="0.05"/>
    <n v="6"/>
    <n v="95.97"/>
    <n v="169.02399999999997"/>
    <n v="95.97"/>
    <n v="73.053999999999974"/>
    <n v="0.43221081029912906"/>
    <s v="No"/>
    <m/>
  </r>
  <r>
    <n v="2873"/>
    <n v="1893"/>
    <n v="1007"/>
    <n v="2"/>
    <n v="701.76"/>
    <n v="0.1"/>
    <n v="1"/>
    <n v="508.8"/>
    <n v="1263.1680000000001"/>
    <n v="1017.6"/>
    <n v="245.5680000000001"/>
    <n v="0.19440644474844207"/>
    <s v="No"/>
    <m/>
  </r>
  <r>
    <n v="2874"/>
    <n v="1894"/>
    <n v="1085"/>
    <n v="1"/>
    <n v="234.72"/>
    <n v="0.25"/>
    <n v="8"/>
    <n v="175.69"/>
    <n v="176.04"/>
    <n v="175.69"/>
    <n v="0.34999999999999432"/>
    <n v="1.9881845035218948E-3"/>
    <s v="No"/>
    <m/>
  </r>
  <r>
    <n v="2875"/>
    <n v="1895"/>
    <n v="1042"/>
    <n v="1"/>
    <n v="1025.6300000000001"/>
    <n v="0"/>
    <n v="4"/>
    <n v="559.36"/>
    <n v="1025.6300000000001"/>
    <n v="559.36"/>
    <n v="466.2700000000001"/>
    <n v="0.45461813714497434"/>
    <s v="No"/>
    <m/>
  </r>
  <r>
    <n v="2876"/>
    <n v="1895"/>
    <n v="1044"/>
    <n v="2"/>
    <n v="1419.88"/>
    <n v="0.25"/>
    <n v="4"/>
    <n v="897.98"/>
    <n v="2129.8200000000002"/>
    <n v="1795.96"/>
    <n v="333.86000000000013"/>
    <n v="0.15675503094158197"/>
    <s v="No"/>
    <m/>
  </r>
  <r>
    <n v="2877"/>
    <n v="1896"/>
    <n v="1073"/>
    <n v="2"/>
    <n v="1588.01"/>
    <n v="0.2"/>
    <n v="7"/>
    <n v="1144.3699999999999"/>
    <n v="2540.8160000000003"/>
    <n v="2288.7399999999998"/>
    <n v="252.07600000000048"/>
    <n v="9.9210647288115489E-2"/>
    <s v="No"/>
    <m/>
  </r>
  <r>
    <n v="2878"/>
    <n v="1896"/>
    <n v="1085"/>
    <n v="1"/>
    <n v="234.72"/>
    <n v="0.2"/>
    <n v="8"/>
    <n v="175.69"/>
    <n v="187.77600000000001"/>
    <n v="175.69"/>
    <n v="12.086000000000013"/>
    <n v="6.4363922972051874E-2"/>
    <s v="No"/>
    <m/>
  </r>
  <r>
    <n v="2879"/>
    <n v="1896"/>
    <n v="1068"/>
    <n v="1"/>
    <n v="550.08000000000004"/>
    <n v="0.05"/>
    <n v="7"/>
    <n v="351.29"/>
    <n v="522.57600000000002"/>
    <n v="351.29"/>
    <n v="171.286"/>
    <n v="0.32777241970545912"/>
    <s v="No"/>
    <m/>
  </r>
  <r>
    <n v="2880"/>
    <n v="1897"/>
    <n v="1017"/>
    <n v="1"/>
    <n v="978.37"/>
    <n v="0"/>
    <n v="2"/>
    <n v="519.71"/>
    <n v="978.37"/>
    <n v="519.71"/>
    <n v="458.65999999999997"/>
    <n v="0.46880014718358082"/>
    <s v="No"/>
    <m/>
  </r>
  <r>
    <n v="2881"/>
    <n v="1897"/>
    <n v="1076"/>
    <n v="1"/>
    <n v="999.07"/>
    <n v="0.1"/>
    <n v="8"/>
    <n v="597.38"/>
    <n v="899.16300000000001"/>
    <n v="597.38"/>
    <n v="301.78300000000002"/>
    <n v="0.33562657716120436"/>
    <s v="No"/>
    <m/>
  </r>
  <r>
    <n v="2882"/>
    <n v="1897"/>
    <n v="1001"/>
    <n v="1"/>
    <n v="3826.19"/>
    <n v="0.1"/>
    <n v="1"/>
    <n v="3021.65"/>
    <n v="3443.5709999999999"/>
    <n v="3021.65"/>
    <n v="421.92099999999982"/>
    <n v="0.12252426333013021"/>
    <s v="No"/>
    <m/>
  </r>
  <r>
    <n v="2883"/>
    <n v="1897"/>
    <n v="1038"/>
    <n v="1"/>
    <n v="930.61"/>
    <n v="0.05"/>
    <n v="4"/>
    <n v="617.46"/>
    <n v="884.07949999999994"/>
    <n v="617.46"/>
    <n v="266.6194999999999"/>
    <n v="0.30157864762162218"/>
    <s v="No"/>
    <m/>
  </r>
  <r>
    <n v="2884"/>
    <n v="1898"/>
    <n v="1048"/>
    <n v="1"/>
    <n v="448.35"/>
    <n v="0.15"/>
    <n v="5"/>
    <n v="299.29000000000002"/>
    <n v="381.09750000000003"/>
    <n v="299.29000000000002"/>
    <n v="81.807500000000005"/>
    <n v="0.2146629143460663"/>
    <s v="No"/>
    <m/>
  </r>
  <r>
    <n v="2885"/>
    <n v="1898"/>
    <n v="1085"/>
    <n v="2"/>
    <n v="234.72"/>
    <n v="0.15"/>
    <n v="8"/>
    <n v="175.69"/>
    <n v="399.024"/>
    <n v="351.38"/>
    <n v="47.644000000000005"/>
    <n v="0.11940133926781347"/>
    <s v="No"/>
    <m/>
  </r>
  <r>
    <n v="2886"/>
    <n v="1899"/>
    <n v="1082"/>
    <n v="1"/>
    <n v="337.61"/>
    <n v="0.3"/>
    <n v="8"/>
    <n v="183.63"/>
    <n v="236.327"/>
    <n v="183.63"/>
    <n v="52.697000000000003"/>
    <n v="0.22298340858217641"/>
    <s v="No"/>
    <m/>
  </r>
  <r>
    <n v="2887"/>
    <n v="1900"/>
    <n v="1061"/>
    <n v="1"/>
    <n v="1128.8399999999999"/>
    <n v="0.05"/>
    <n v="6"/>
    <n v="705.26"/>
    <n v="1072.3979999999999"/>
    <n v="705.26"/>
    <n v="367.13799999999992"/>
    <n v="0.34235237290632764"/>
    <s v="No"/>
    <m/>
  </r>
  <r>
    <n v="2888"/>
    <n v="1901"/>
    <n v="1061"/>
    <n v="1"/>
    <n v="1128.8399999999999"/>
    <n v="0.1"/>
    <n v="6"/>
    <n v="705.26"/>
    <n v="1015.9559999999999"/>
    <n v="705.26"/>
    <n v="310.69599999999991"/>
    <n v="0.30581639362334584"/>
    <s v="No"/>
    <m/>
  </r>
  <r>
    <n v="2889"/>
    <n v="1901"/>
    <n v="1050"/>
    <n v="1"/>
    <n v="4400.7700000000004"/>
    <n v="0.2"/>
    <n v="5"/>
    <n v="2432.0300000000002"/>
    <n v="3520.6160000000004"/>
    <n v="2432.0300000000002"/>
    <n v="1088.5860000000002"/>
    <n v="0.3092032757903731"/>
    <s v="No"/>
    <m/>
  </r>
  <r>
    <n v="2890"/>
    <n v="1902"/>
    <n v="1001"/>
    <n v="1"/>
    <n v="3826.19"/>
    <n v="0.25"/>
    <n v="1"/>
    <n v="3021.65"/>
    <n v="2869.6424999999999"/>
    <n v="3021.65"/>
    <n v="-152.00750000000016"/>
    <n v="-5.2970884003843741E-2"/>
    <s v="No"/>
    <m/>
  </r>
  <r>
    <n v="2891"/>
    <n v="1903"/>
    <n v="1067"/>
    <n v="2"/>
    <n v="4128.99"/>
    <n v="0.05"/>
    <n v="7"/>
    <n v="2213.3200000000002"/>
    <n v="7845.0809999999992"/>
    <n v="4426.6400000000003"/>
    <n v="3418.4409999999989"/>
    <n v="0.43574323834259954"/>
    <s v="No"/>
    <m/>
  </r>
  <r>
    <n v="2892"/>
    <n v="1903"/>
    <n v="1072"/>
    <n v="1"/>
    <n v="1404.39"/>
    <n v="0.05"/>
    <n v="7"/>
    <n v="772.88"/>
    <n v="1334.1704999999999"/>
    <n v="772.88"/>
    <n v="561.29049999999995"/>
    <n v="0.42070372564825859"/>
    <s v="No"/>
    <m/>
  </r>
  <r>
    <n v="2893"/>
    <n v="1903"/>
    <n v="1084"/>
    <n v="1"/>
    <n v="317.63"/>
    <n v="0.2"/>
    <n v="8"/>
    <n v="188.52"/>
    <n v="254.10400000000001"/>
    <n v="188.52"/>
    <n v="65.584000000000003"/>
    <n v="0.25809904605988099"/>
    <s v="No"/>
    <m/>
  </r>
  <r>
    <n v="2894"/>
    <n v="1904"/>
    <n v="1081"/>
    <n v="1"/>
    <n v="163.27000000000001"/>
    <n v="0"/>
    <n v="8"/>
    <n v="98.34"/>
    <n v="163.27000000000001"/>
    <n v="98.34"/>
    <n v="64.930000000000007"/>
    <n v="0.39768481656152388"/>
    <s v="No"/>
    <m/>
  </r>
  <r>
    <n v="2895"/>
    <n v="1904"/>
    <n v="1005"/>
    <n v="1"/>
    <n v="2703.6"/>
    <n v="0.1"/>
    <n v="1"/>
    <n v="2129.88"/>
    <n v="2433.2399999999998"/>
    <n v="2129.88"/>
    <n v="303.35999999999967"/>
    <n v="0.12467327513932029"/>
    <s v="No"/>
    <m/>
  </r>
  <r>
    <n v="2896"/>
    <n v="1905"/>
    <n v="1017"/>
    <n v="1"/>
    <n v="978.37"/>
    <n v="0.3"/>
    <n v="2"/>
    <n v="519.71"/>
    <n v="684.85899999999992"/>
    <n v="519.71"/>
    <n v="165.14899999999989"/>
    <n v="0.24114306740511537"/>
    <s v="No"/>
    <m/>
  </r>
  <r>
    <n v="2897"/>
    <n v="1905"/>
    <n v="1061"/>
    <n v="1"/>
    <n v="1128.8399999999999"/>
    <n v="0.2"/>
    <n v="6"/>
    <n v="705.26"/>
    <n v="903.072"/>
    <n v="705.26"/>
    <n v="197.81200000000001"/>
    <n v="0.21904344282626415"/>
    <s v="No"/>
    <m/>
  </r>
  <r>
    <n v="2898"/>
    <n v="1906"/>
    <n v="1023"/>
    <n v="1"/>
    <n v="203.79"/>
    <n v="0.3"/>
    <n v="2"/>
    <n v="145.43"/>
    <n v="142.65299999999999"/>
    <n v="145.43"/>
    <n v="-2.7770000000000152"/>
    <n v="-1.9466818083040772E-2"/>
    <s v="Yes"/>
    <m/>
  </r>
  <r>
    <n v="2899"/>
    <n v="1907"/>
    <n v="1016"/>
    <n v="1"/>
    <n v="1279.19"/>
    <n v="0.1"/>
    <n v="2"/>
    <n v="741.85"/>
    <n v="1151.2710000000002"/>
    <n v="741.85"/>
    <n v="409.42100000000016"/>
    <n v="0.35562521769418332"/>
    <s v="No"/>
    <m/>
  </r>
  <r>
    <n v="2900"/>
    <n v="1907"/>
    <n v="1022"/>
    <n v="1"/>
    <n v="383.8"/>
    <n v="0.25"/>
    <n v="2"/>
    <n v="266.88"/>
    <n v="287.85000000000002"/>
    <n v="266.88"/>
    <n v="20.970000000000027"/>
    <n v="7.2850442939030841E-2"/>
    <s v="No"/>
    <m/>
  </r>
  <r>
    <n v="2901"/>
    <n v="1908"/>
    <n v="1085"/>
    <n v="1"/>
    <n v="234.72"/>
    <n v="0.05"/>
    <n v="8"/>
    <n v="175.69"/>
    <n v="222.98399999999998"/>
    <n v="175.69"/>
    <n v="47.293999999999983"/>
    <n v="0.21209593513435937"/>
    <s v="No"/>
    <m/>
  </r>
  <r>
    <n v="2902"/>
    <n v="1908"/>
    <n v="1072"/>
    <n v="1"/>
    <n v="1404.39"/>
    <n v="0.15"/>
    <n v="7"/>
    <n v="772.88"/>
    <n v="1193.7315000000001"/>
    <n v="772.88"/>
    <n v="420.8515000000001"/>
    <n v="0.35255122278334788"/>
    <s v="No"/>
    <m/>
  </r>
  <r>
    <n v="2903"/>
    <n v="1909"/>
    <n v="1043"/>
    <n v="2"/>
    <n v="567.48"/>
    <n v="0.3"/>
    <n v="4"/>
    <n v="407.51"/>
    <n v="794.47199999999998"/>
    <n v="815.02"/>
    <n v="-20.548000000000002"/>
    <n v="-2.5863718293407448E-2"/>
    <s v="No"/>
    <m/>
  </r>
  <r>
    <n v="2904"/>
    <n v="1910"/>
    <n v="1060"/>
    <n v="1"/>
    <n v="781.76"/>
    <n v="0.25"/>
    <n v="6"/>
    <n v="579.36"/>
    <n v="586.31999999999994"/>
    <n v="579.36"/>
    <n v="6.9599999999999227"/>
    <n v="1.1870650839132083E-2"/>
    <s v="No"/>
    <m/>
  </r>
  <r>
    <n v="2905"/>
    <n v="1910"/>
    <n v="1081"/>
    <n v="1"/>
    <n v="163.27000000000001"/>
    <n v="0.05"/>
    <n v="8"/>
    <n v="98.34"/>
    <n v="155.10650000000001"/>
    <n v="98.34"/>
    <n v="56.766500000000008"/>
    <n v="0.36598401743318304"/>
    <s v="No"/>
    <m/>
  </r>
  <r>
    <n v="2906"/>
    <n v="1911"/>
    <n v="1061"/>
    <n v="1"/>
    <n v="1128.8399999999999"/>
    <n v="0"/>
    <n v="6"/>
    <n v="705.26"/>
    <n v="1128.8399999999999"/>
    <n v="705.26"/>
    <n v="423.57999999999993"/>
    <n v="0.37523475426101127"/>
    <s v="No"/>
    <m/>
  </r>
  <r>
    <n v="2907"/>
    <n v="1912"/>
    <n v="1050"/>
    <n v="1"/>
    <n v="4400.7700000000004"/>
    <n v="0"/>
    <n v="5"/>
    <n v="2432.0300000000002"/>
    <n v="4400.7700000000004"/>
    <n v="2432.0300000000002"/>
    <n v="1968.7400000000002"/>
    <n v="0.44736262063229842"/>
    <s v="Yes"/>
    <m/>
  </r>
  <r>
    <n v="2908"/>
    <n v="1913"/>
    <n v="1067"/>
    <n v="1"/>
    <n v="4128.99"/>
    <n v="0.25"/>
    <n v="7"/>
    <n v="2213.3200000000002"/>
    <n v="3096.7424999999998"/>
    <n v="2213.3200000000002"/>
    <n v="883.42249999999967"/>
    <n v="0.28527476856729278"/>
    <s v="No"/>
    <m/>
  </r>
  <r>
    <n v="2909"/>
    <n v="1914"/>
    <n v="1085"/>
    <n v="1"/>
    <n v="234.72"/>
    <n v="0"/>
    <n v="8"/>
    <n v="175.69"/>
    <n v="234.72"/>
    <n v="175.69"/>
    <n v="59.03"/>
    <n v="0.25149113837764148"/>
    <s v="No"/>
    <m/>
  </r>
  <r>
    <n v="2910"/>
    <n v="1915"/>
    <n v="1038"/>
    <n v="1"/>
    <n v="930.61"/>
    <n v="0.25"/>
    <n v="4"/>
    <n v="617.46"/>
    <n v="697.95749999999998"/>
    <n v="617.46"/>
    <n v="80.497499999999945"/>
    <n v="0.1153329536540548"/>
    <s v="No"/>
    <m/>
  </r>
  <r>
    <n v="2911"/>
    <n v="1915"/>
    <n v="1049"/>
    <n v="1"/>
    <n v="3970.29"/>
    <n v="0.1"/>
    <n v="5"/>
    <n v="2490.89"/>
    <n v="3573.261"/>
    <n v="2490.89"/>
    <n v="1082.3710000000001"/>
    <n v="0.30290846372543179"/>
    <s v="No"/>
    <m/>
  </r>
  <r>
    <n v="2912"/>
    <n v="1916"/>
    <n v="1067"/>
    <n v="1"/>
    <n v="4128.99"/>
    <n v="0.15"/>
    <n v="7"/>
    <n v="2213.3200000000002"/>
    <n v="3509.6414999999997"/>
    <n v="2213.3200000000002"/>
    <n v="1296.3214999999996"/>
    <n v="0.36936008991231717"/>
    <s v="No"/>
    <m/>
  </r>
  <r>
    <n v="2913"/>
    <n v="1916"/>
    <n v="1026"/>
    <n v="1"/>
    <n v="1413.81"/>
    <n v="0"/>
    <n v="3"/>
    <n v="1019.93"/>
    <n v="1413.81"/>
    <n v="1019.93"/>
    <n v="393.88"/>
    <n v="0.27859471923384332"/>
    <s v="No"/>
    <m/>
  </r>
  <r>
    <n v="2914"/>
    <n v="1917"/>
    <n v="1061"/>
    <n v="1"/>
    <n v="1128.8399999999999"/>
    <n v="0.3"/>
    <n v="6"/>
    <n v="705.26"/>
    <n v="790.18799999999987"/>
    <n v="705.26"/>
    <n v="84.927999999999884"/>
    <n v="0.10747822037287316"/>
    <s v="No"/>
    <m/>
  </r>
  <r>
    <n v="2915"/>
    <n v="1917"/>
    <n v="1028"/>
    <n v="2"/>
    <n v="2753.45"/>
    <n v="0"/>
    <n v="3"/>
    <n v="1672.88"/>
    <n v="5506.9"/>
    <n v="3345.76"/>
    <n v="2161.1399999999994"/>
    <n v="0.39244220886524173"/>
    <s v="Yes"/>
    <m/>
  </r>
  <r>
    <n v="2916"/>
    <n v="1918"/>
    <n v="1085"/>
    <n v="1"/>
    <n v="234.72"/>
    <n v="0.1"/>
    <n v="8"/>
    <n v="175.69"/>
    <n v="211.24799999999999"/>
    <n v="175.69"/>
    <n v="35.557999999999993"/>
    <n v="0.16832348708626824"/>
    <s v="No"/>
    <m/>
  </r>
  <r>
    <n v="2917"/>
    <n v="1918"/>
    <n v="1052"/>
    <n v="1"/>
    <n v="2801.53"/>
    <n v="0"/>
    <n v="5"/>
    <n v="1752.02"/>
    <n v="2801.53"/>
    <n v="1752.02"/>
    <n v="1049.5100000000002"/>
    <n v="0.37462029676640984"/>
    <s v="No"/>
    <m/>
  </r>
  <r>
    <n v="2918"/>
    <n v="1919"/>
    <n v="1007"/>
    <n v="2"/>
    <n v="701.76"/>
    <n v="0.15"/>
    <n v="1"/>
    <n v="508.8"/>
    <n v="1192.992"/>
    <n v="1017.6"/>
    <n v="175.39199999999994"/>
    <n v="0.14701858855717384"/>
    <s v="No"/>
    <m/>
  </r>
  <r>
    <n v="2919"/>
    <n v="1919"/>
    <n v="1050"/>
    <n v="1"/>
    <n v="4400.7700000000004"/>
    <n v="0"/>
    <n v="5"/>
    <n v="2432.0300000000002"/>
    <n v="4400.7700000000004"/>
    <n v="2432.0300000000002"/>
    <n v="1968.7400000000002"/>
    <n v="0.44736262063229842"/>
    <s v="No"/>
    <m/>
  </r>
  <r>
    <n v="2920"/>
    <n v="1920"/>
    <n v="1048"/>
    <n v="1"/>
    <n v="448.35"/>
    <n v="0"/>
    <n v="5"/>
    <n v="299.29000000000002"/>
    <n v="448.35"/>
    <n v="299.29000000000002"/>
    <n v="149.06"/>
    <n v="0.33246347719415636"/>
    <s v="No"/>
    <m/>
  </r>
  <r>
    <n v="2921"/>
    <n v="1921"/>
    <n v="1072"/>
    <n v="3"/>
    <n v="1404.39"/>
    <n v="0.05"/>
    <n v="7"/>
    <n v="772.88"/>
    <n v="4002.5115000000001"/>
    <n v="2318.64"/>
    <n v="1683.8715000000002"/>
    <n v="0.42070372564825864"/>
    <s v="No"/>
    <m/>
  </r>
  <r>
    <n v="2922"/>
    <n v="1921"/>
    <n v="1001"/>
    <n v="1"/>
    <n v="3826.19"/>
    <n v="0.1"/>
    <n v="1"/>
    <n v="3021.65"/>
    <n v="3443.5709999999999"/>
    <n v="3021.65"/>
    <n v="421.92099999999982"/>
    <n v="0.12252426333013021"/>
    <s v="No"/>
    <m/>
  </r>
  <r>
    <n v="2923"/>
    <n v="1921"/>
    <n v="1049"/>
    <n v="1"/>
    <n v="3970.29"/>
    <n v="0.05"/>
    <n v="5"/>
    <n v="2490.89"/>
    <n v="3771.7754999999997"/>
    <n v="2490.89"/>
    <n v="1280.8854999999999"/>
    <n v="0.339597491950409"/>
    <s v="No"/>
    <m/>
  </r>
  <r>
    <n v="2924"/>
    <n v="1922"/>
    <n v="1011"/>
    <n v="1"/>
    <n v="6310.6"/>
    <n v="0"/>
    <n v="1"/>
    <n v="3703.86"/>
    <n v="6310.6"/>
    <n v="3703.86"/>
    <n v="2606.7400000000002"/>
    <n v="0.41307324184705102"/>
    <s v="No"/>
    <m/>
  </r>
  <r>
    <n v="2925"/>
    <n v="1923"/>
    <n v="1070"/>
    <n v="1"/>
    <n v="2599.85"/>
    <n v="0"/>
    <n v="7"/>
    <n v="1949.71"/>
    <n v="2599.85"/>
    <n v="1949.71"/>
    <n v="650.13999999999987"/>
    <n v="0.25006827316960589"/>
    <s v="No"/>
    <m/>
  </r>
  <r>
    <n v="2926"/>
    <n v="1923"/>
    <n v="1085"/>
    <n v="1"/>
    <n v="234.72"/>
    <n v="0.25"/>
    <n v="8"/>
    <n v="175.69"/>
    <n v="176.04"/>
    <n v="175.69"/>
    <n v="0.34999999999999432"/>
    <n v="1.9881845035218948E-3"/>
    <s v="No"/>
    <m/>
  </r>
  <r>
    <n v="2927"/>
    <n v="1923"/>
    <n v="1044"/>
    <n v="1"/>
    <n v="1419.88"/>
    <n v="0.1"/>
    <n v="4"/>
    <n v="897.98"/>
    <n v="1277.8920000000001"/>
    <n v="897.98"/>
    <n v="379.91200000000003"/>
    <n v="0.29729585911798495"/>
    <s v="No"/>
    <m/>
  </r>
  <r>
    <n v="2928"/>
    <n v="1923"/>
    <n v="1028"/>
    <n v="2"/>
    <n v="2753.45"/>
    <n v="0.25"/>
    <n v="3"/>
    <n v="1672.88"/>
    <n v="4130.1749999999993"/>
    <n v="3345.76"/>
    <n v="784.41499999999905"/>
    <n v="0.18992294515365551"/>
    <s v="No"/>
    <m/>
  </r>
  <r>
    <n v="2929"/>
    <n v="1924"/>
    <n v="1050"/>
    <n v="1"/>
    <n v="4400.7700000000004"/>
    <n v="0.1"/>
    <n v="5"/>
    <n v="2432.0300000000002"/>
    <n v="3960.6930000000007"/>
    <n v="2432.0300000000002"/>
    <n v="1528.6630000000005"/>
    <n v="0.38595846736922051"/>
    <s v="No"/>
    <m/>
  </r>
  <r>
    <n v="2930"/>
    <n v="1925"/>
    <n v="1049"/>
    <n v="1"/>
    <n v="3970.29"/>
    <n v="0.05"/>
    <n v="5"/>
    <n v="2490.89"/>
    <n v="3771.7754999999997"/>
    <n v="2490.89"/>
    <n v="1280.8854999999999"/>
    <n v="0.339597491950409"/>
    <s v="No"/>
    <m/>
  </r>
  <r>
    <n v="2931"/>
    <n v="1925"/>
    <n v="1067"/>
    <n v="1"/>
    <n v="4128.99"/>
    <n v="0"/>
    <n v="7"/>
    <n v="2213.3200000000002"/>
    <n v="4128.99"/>
    <n v="2213.3200000000002"/>
    <n v="1915.6699999999996"/>
    <n v="0.4639560764254696"/>
    <s v="No"/>
    <m/>
  </r>
  <r>
    <n v="2932"/>
    <n v="1926"/>
    <n v="1036"/>
    <n v="3"/>
    <n v="471.33"/>
    <n v="0.1"/>
    <n v="4"/>
    <n v="253.01"/>
    <n v="1272.5910000000001"/>
    <n v="759.03"/>
    <n v="513.56100000000015"/>
    <n v="0.40355542354142071"/>
    <s v="No"/>
    <m/>
  </r>
  <r>
    <n v="2933"/>
    <n v="1926"/>
    <n v="1001"/>
    <n v="1"/>
    <n v="3826.19"/>
    <n v="0"/>
    <n v="1"/>
    <n v="3021.65"/>
    <n v="3826.19"/>
    <n v="3021.65"/>
    <n v="804.54"/>
    <n v="0.21027183699711721"/>
    <s v="No"/>
    <m/>
  </r>
  <r>
    <n v="2934"/>
    <n v="1927"/>
    <n v="1001"/>
    <n v="1"/>
    <n v="3826.19"/>
    <n v="0.05"/>
    <n v="1"/>
    <n v="3021.65"/>
    <n v="3634.8804999999998"/>
    <n v="3021.65"/>
    <n v="613.23049999999967"/>
    <n v="0.16870719683907071"/>
    <s v="No"/>
    <m/>
  </r>
  <r>
    <n v="2935"/>
    <n v="1927"/>
    <n v="1005"/>
    <n v="1"/>
    <n v="2703.6"/>
    <n v="0.1"/>
    <n v="1"/>
    <n v="2129.88"/>
    <n v="2433.2399999999998"/>
    <n v="2129.88"/>
    <n v="303.35999999999967"/>
    <n v="0.12467327513932029"/>
    <s v="No"/>
    <m/>
  </r>
  <r>
    <n v="2936"/>
    <n v="1928"/>
    <n v="1067"/>
    <n v="1"/>
    <n v="4128.99"/>
    <n v="0"/>
    <n v="7"/>
    <n v="2213.3200000000002"/>
    <n v="4128.99"/>
    <n v="2213.3200000000002"/>
    <n v="1915.6699999999996"/>
    <n v="0.4639560764254696"/>
    <s v="No"/>
    <m/>
  </r>
  <r>
    <n v="2937"/>
    <n v="1929"/>
    <n v="1033"/>
    <n v="1"/>
    <n v="3738.1"/>
    <n v="0.15"/>
    <n v="3"/>
    <n v="2130.6999999999998"/>
    <n v="3177.3849999999998"/>
    <n v="2130.6999999999998"/>
    <n v="1046.6849999999999"/>
    <n v="0.32941711501753801"/>
    <s v="Yes"/>
    <m/>
  </r>
  <r>
    <n v="2938"/>
    <n v="1929"/>
    <n v="1036"/>
    <n v="1"/>
    <n v="471.33"/>
    <n v="0.1"/>
    <n v="4"/>
    <n v="253.01"/>
    <n v="424.197"/>
    <n v="253.01"/>
    <n v="171.18700000000001"/>
    <n v="0.40355542354142065"/>
    <s v="No"/>
    <m/>
  </r>
  <r>
    <n v="2939"/>
    <n v="1930"/>
    <n v="1082"/>
    <n v="1"/>
    <n v="337.61"/>
    <n v="0.1"/>
    <n v="8"/>
    <n v="183.63"/>
    <n v="303.84900000000005"/>
    <n v="183.63"/>
    <n v="120.21900000000005"/>
    <n v="0.39565376223058174"/>
    <s v="No"/>
    <m/>
  </r>
  <r>
    <n v="2940"/>
    <n v="1931"/>
    <n v="1063"/>
    <n v="1"/>
    <n v="117.54"/>
    <n v="0.15"/>
    <n v="6"/>
    <n v="80.47"/>
    <n v="99.909000000000006"/>
    <n v="80.47"/>
    <n v="19.439000000000007"/>
    <n v="0.19456705602097915"/>
    <s v="No"/>
    <m/>
  </r>
  <r>
    <n v="2941"/>
    <n v="1932"/>
    <n v="1017"/>
    <n v="2"/>
    <n v="978.37"/>
    <n v="0.2"/>
    <n v="2"/>
    <n v="519.71"/>
    <n v="1565.3920000000001"/>
    <n v="1039.42"/>
    <n v="525.97199999999998"/>
    <n v="0.33600018397947606"/>
    <s v="No"/>
    <m/>
  </r>
  <r>
    <n v="2942"/>
    <n v="1933"/>
    <n v="1001"/>
    <n v="2"/>
    <n v="3826.19"/>
    <n v="0"/>
    <n v="1"/>
    <n v="3021.65"/>
    <n v="7652.38"/>
    <n v="6043.3"/>
    <n v="1609.08"/>
    <n v="0.21027183699711721"/>
    <s v="No"/>
    <m/>
  </r>
  <r>
    <n v="2943"/>
    <n v="1934"/>
    <n v="1029"/>
    <n v="1"/>
    <n v="951.92"/>
    <n v="0.1"/>
    <n v="3"/>
    <n v="552.17999999999995"/>
    <n v="856.72799999999995"/>
    <n v="552.17999999999995"/>
    <n v="304.548"/>
    <n v="0.35547805137686644"/>
    <s v="No"/>
    <m/>
  </r>
  <r>
    <n v="2944"/>
    <n v="1934"/>
    <n v="1039"/>
    <n v="1"/>
    <n v="1284.94"/>
    <n v="0"/>
    <n v="4"/>
    <n v="829.93"/>
    <n v="1284.94"/>
    <n v="829.93"/>
    <n v="455.0100000000001"/>
    <n v="0.35410991952931659"/>
    <s v="No"/>
    <m/>
  </r>
  <r>
    <n v="2945"/>
    <n v="1934"/>
    <n v="1081"/>
    <n v="1"/>
    <n v="163.27000000000001"/>
    <n v="0"/>
    <n v="8"/>
    <n v="98.34"/>
    <n v="163.27000000000001"/>
    <n v="98.34"/>
    <n v="64.930000000000007"/>
    <n v="0.39768481656152388"/>
    <s v="No"/>
    <m/>
  </r>
  <r>
    <n v="2946"/>
    <n v="1935"/>
    <n v="1047"/>
    <n v="1"/>
    <n v="3066.17"/>
    <n v="0.1"/>
    <n v="5"/>
    <n v="2011.39"/>
    <n v="2759.5530000000003"/>
    <n v="2011.39"/>
    <n v="748.16300000000024"/>
    <n v="0.27111745996543646"/>
    <s v="No"/>
    <m/>
  </r>
  <r>
    <n v="2947"/>
    <n v="1935"/>
    <n v="1046"/>
    <n v="1"/>
    <n v="675.87"/>
    <n v="0.1"/>
    <n v="5"/>
    <n v="407.68"/>
    <n v="608.28300000000002"/>
    <n v="407.68"/>
    <n v="200.60300000000001"/>
    <n v="0.32978564253809495"/>
    <s v="No"/>
    <m/>
  </r>
  <r>
    <n v="2948"/>
    <n v="1936"/>
    <n v="1085"/>
    <n v="1"/>
    <n v="234.72"/>
    <n v="0.15"/>
    <n v="8"/>
    <n v="175.69"/>
    <n v="199.512"/>
    <n v="175.69"/>
    <n v="23.822000000000003"/>
    <n v="0.11940133926781347"/>
    <s v="No"/>
    <m/>
  </r>
  <r>
    <n v="2949"/>
    <n v="1937"/>
    <n v="1028"/>
    <n v="2"/>
    <n v="2753.45"/>
    <n v="0"/>
    <n v="3"/>
    <n v="1672.88"/>
    <n v="5506.9"/>
    <n v="3345.76"/>
    <n v="2161.1399999999994"/>
    <n v="0.39244220886524173"/>
    <s v="No"/>
    <m/>
  </r>
  <r>
    <n v="2950"/>
    <n v="1938"/>
    <n v="1085"/>
    <n v="2"/>
    <n v="234.72"/>
    <n v="0.2"/>
    <n v="8"/>
    <n v="175.69"/>
    <n v="375.55200000000002"/>
    <n v="351.38"/>
    <n v="24.172000000000025"/>
    <n v="6.4363922972051874E-2"/>
    <s v="No"/>
    <m/>
  </r>
  <r>
    <n v="2951"/>
    <n v="1938"/>
    <n v="1067"/>
    <n v="1"/>
    <n v="4128.99"/>
    <n v="0.05"/>
    <n v="7"/>
    <n v="2213.3200000000002"/>
    <n v="3922.5404999999996"/>
    <n v="2213.3200000000002"/>
    <n v="1709.2204999999994"/>
    <n v="0.43574323834259954"/>
    <s v="No"/>
    <m/>
  </r>
  <r>
    <n v="2952"/>
    <n v="1939"/>
    <n v="1003"/>
    <n v="1"/>
    <n v="5778.51"/>
    <n v="0.15"/>
    <n v="1"/>
    <n v="3419.53"/>
    <n v="4911.7335000000003"/>
    <n v="3419.53"/>
    <n v="1492.2035000000001"/>
    <n v="0.30380384033457841"/>
    <s v="No"/>
    <m/>
  </r>
  <r>
    <n v="2953"/>
    <n v="1940"/>
    <n v="1032"/>
    <n v="1"/>
    <n v="2472.7199999999998"/>
    <n v="0.1"/>
    <n v="3"/>
    <n v="1458.83"/>
    <n v="2225.4479999999999"/>
    <n v="1458.83"/>
    <n v="766.61799999999994"/>
    <n v="0.34447805565441203"/>
    <s v="No"/>
    <m/>
  </r>
  <r>
    <n v="2954"/>
    <n v="1940"/>
    <n v="1028"/>
    <n v="1"/>
    <n v="2753.45"/>
    <n v="0"/>
    <n v="3"/>
    <n v="1672.88"/>
    <n v="2753.45"/>
    <n v="1672.88"/>
    <n v="1080.5699999999997"/>
    <n v="0.39244220886524173"/>
    <s v="No"/>
    <m/>
  </r>
  <r>
    <n v="2955"/>
    <n v="1941"/>
    <n v="1005"/>
    <n v="3"/>
    <n v="2703.6"/>
    <n v="0"/>
    <n v="1"/>
    <n v="2129.88"/>
    <n v="8110.7999999999993"/>
    <n v="6389.64"/>
    <n v="1721.1599999999989"/>
    <n v="0.21220594762538825"/>
    <s v="No"/>
    <m/>
  </r>
  <r>
    <n v="2956"/>
    <n v="1942"/>
    <n v="1018"/>
    <n v="1"/>
    <n v="628.09"/>
    <n v="0.1"/>
    <n v="2"/>
    <n v="390.4"/>
    <n v="565.28100000000006"/>
    <n v="390.4"/>
    <n v="174.88100000000009"/>
    <n v="0.30937003012660974"/>
    <s v="No"/>
    <m/>
  </r>
  <r>
    <n v="2957"/>
    <n v="1942"/>
    <n v="1059"/>
    <n v="1"/>
    <n v="540.76"/>
    <n v="0"/>
    <n v="6"/>
    <n v="324.72000000000003"/>
    <n v="540.76"/>
    <n v="324.72000000000003"/>
    <n v="216.03999999999996"/>
    <n v="0.39951179820992672"/>
    <s v="No"/>
    <m/>
  </r>
  <r>
    <n v="2958"/>
    <n v="1943"/>
    <n v="1043"/>
    <n v="1"/>
    <n v="567.48"/>
    <n v="0.1"/>
    <n v="4"/>
    <n v="407.51"/>
    <n v="510.73200000000003"/>
    <n v="407.51"/>
    <n v="103.22200000000004"/>
    <n v="0.20210599688290537"/>
    <s v="No"/>
    <m/>
  </r>
  <r>
    <n v="2959"/>
    <n v="1944"/>
    <n v="1049"/>
    <n v="2"/>
    <n v="3970.29"/>
    <n v="0.3"/>
    <n v="5"/>
    <n v="2490.89"/>
    <n v="5558.4059999999999"/>
    <n v="4981.78"/>
    <n v="576.6260000000002"/>
    <n v="0.10373945336126944"/>
    <s v="No"/>
    <m/>
  </r>
  <r>
    <n v="2960"/>
    <n v="1945"/>
    <n v="1085"/>
    <n v="1"/>
    <n v="234.72"/>
    <n v="0.05"/>
    <n v="8"/>
    <n v="175.69"/>
    <n v="222.98399999999998"/>
    <n v="175.69"/>
    <n v="47.293999999999983"/>
    <n v="0.21209593513435937"/>
    <s v="No"/>
    <m/>
  </r>
  <r>
    <n v="2961"/>
    <n v="1945"/>
    <n v="1061"/>
    <n v="1"/>
    <n v="1128.8399999999999"/>
    <n v="0"/>
    <n v="6"/>
    <n v="705.26"/>
    <n v="1128.8399999999999"/>
    <n v="705.26"/>
    <n v="423.57999999999993"/>
    <n v="0.37523475426101127"/>
    <s v="No"/>
    <m/>
  </r>
  <r>
    <n v="2962"/>
    <n v="1946"/>
    <n v="1026"/>
    <n v="2"/>
    <n v="1413.81"/>
    <n v="0.15"/>
    <n v="3"/>
    <n v="1019.93"/>
    <n v="2403.4769999999999"/>
    <n v="2039.86"/>
    <n v="363.61699999999996"/>
    <n v="0.15128790498099212"/>
    <s v="No"/>
    <m/>
  </r>
  <r>
    <n v="2963"/>
    <n v="1947"/>
    <n v="1001"/>
    <n v="1"/>
    <n v="3826.19"/>
    <n v="0"/>
    <n v="1"/>
    <n v="3021.65"/>
    <n v="3826.19"/>
    <n v="3021.65"/>
    <n v="804.54"/>
    <n v="0.21027183699711721"/>
    <s v="No"/>
    <m/>
  </r>
  <r>
    <n v="2964"/>
    <n v="1948"/>
    <n v="1056"/>
    <n v="2"/>
    <n v="1134.4000000000001"/>
    <n v="0.3"/>
    <n v="6"/>
    <n v="798.2"/>
    <n v="1588.16"/>
    <n v="1596.4"/>
    <n v="-8.2400000000000091"/>
    <n v="-5.1883941164618226E-3"/>
    <s v="No"/>
    <m/>
  </r>
  <r>
    <n v="2965"/>
    <n v="1948"/>
    <n v="1084"/>
    <n v="1"/>
    <n v="317.63"/>
    <n v="0"/>
    <n v="8"/>
    <n v="188.52"/>
    <n v="317.63"/>
    <n v="188.52"/>
    <n v="129.10999999999999"/>
    <n v="0.40647923684790477"/>
    <s v="No"/>
    <m/>
  </r>
  <r>
    <n v="2966"/>
    <n v="1949"/>
    <n v="1012"/>
    <n v="2"/>
    <n v="2425.1999999999998"/>
    <n v="0.15"/>
    <n v="1"/>
    <n v="1795.03"/>
    <n v="4122.8399999999992"/>
    <n v="3590.06"/>
    <n v="532.77999999999929"/>
    <n v="0.12922645555005757"/>
    <s v="No"/>
    <m/>
  </r>
  <r>
    <n v="2967"/>
    <n v="1950"/>
    <n v="1001"/>
    <n v="1"/>
    <n v="3826.19"/>
    <n v="0.05"/>
    <n v="1"/>
    <n v="3021.65"/>
    <n v="3634.8804999999998"/>
    <n v="3021.65"/>
    <n v="613.23049999999967"/>
    <n v="0.16870719683907071"/>
    <s v="No"/>
    <m/>
  </r>
  <r>
    <n v="2968"/>
    <n v="1950"/>
    <n v="1064"/>
    <n v="1"/>
    <n v="177.92"/>
    <n v="0.1"/>
    <n v="6"/>
    <n v="95.97"/>
    <n v="160.12799999999999"/>
    <n v="95.97"/>
    <n v="64.157999999999987"/>
    <n v="0.40066696642685845"/>
    <s v="No"/>
    <m/>
  </r>
  <r>
    <n v="2969"/>
    <n v="1951"/>
    <n v="1056"/>
    <n v="1"/>
    <n v="1134.4000000000001"/>
    <n v="0"/>
    <n v="6"/>
    <n v="798.2"/>
    <n v="1134.4000000000001"/>
    <n v="798.2"/>
    <n v="336.20000000000005"/>
    <n v="0.29636812411847674"/>
    <s v="No"/>
    <m/>
  </r>
  <r>
    <n v="2970"/>
    <n v="1952"/>
    <n v="1038"/>
    <n v="1"/>
    <n v="930.61"/>
    <n v="0.15"/>
    <n v="4"/>
    <n v="617.46"/>
    <n v="791.01850000000002"/>
    <n v="617.46"/>
    <n v="173.55849999999998"/>
    <n v="0.21941142969475427"/>
    <s v="No"/>
    <m/>
  </r>
  <r>
    <n v="2971"/>
    <n v="1953"/>
    <n v="1029"/>
    <n v="1"/>
    <n v="951.92"/>
    <n v="0"/>
    <n v="3"/>
    <n v="552.17999999999995"/>
    <n v="951.92"/>
    <n v="552.17999999999995"/>
    <n v="399.74"/>
    <n v="0.41993024623917979"/>
    <s v="No"/>
    <m/>
  </r>
  <r>
    <n v="2972"/>
    <n v="1953"/>
    <n v="1001"/>
    <n v="1"/>
    <n v="3826.19"/>
    <n v="0.25"/>
    <n v="1"/>
    <n v="3021.65"/>
    <n v="2869.6424999999999"/>
    <n v="3021.65"/>
    <n v="-152.00750000000016"/>
    <n v="-5.2970884003843741E-2"/>
    <s v="No"/>
    <m/>
  </r>
  <r>
    <n v="2973"/>
    <n v="1954"/>
    <n v="1057"/>
    <n v="2"/>
    <n v="670.06"/>
    <n v="0.1"/>
    <n v="6"/>
    <n v="490.48"/>
    <n v="1206.1079999999999"/>
    <n v="980.96"/>
    <n v="225.14799999999991"/>
    <n v="0.18667316691374231"/>
    <s v="No"/>
    <m/>
  </r>
  <r>
    <n v="2974"/>
    <n v="1955"/>
    <n v="1017"/>
    <n v="2"/>
    <n v="978.37"/>
    <n v="0"/>
    <n v="2"/>
    <n v="519.71"/>
    <n v="1956.74"/>
    <n v="1039.42"/>
    <n v="917.31999999999994"/>
    <n v="0.46880014718358082"/>
    <s v="No"/>
    <m/>
  </r>
  <r>
    <n v="2975"/>
    <n v="1955"/>
    <n v="1022"/>
    <n v="1"/>
    <n v="383.8"/>
    <n v="0.3"/>
    <n v="2"/>
    <n v="266.88"/>
    <n v="268.65999999999997"/>
    <n v="266.88"/>
    <n v="1.7799999999999727"/>
    <n v="6.6254745775328402E-3"/>
    <s v="No"/>
    <m/>
  </r>
  <r>
    <n v="2976"/>
    <n v="1956"/>
    <n v="1055"/>
    <n v="1"/>
    <n v="2274.36"/>
    <n v="0.05"/>
    <n v="5"/>
    <n v="1216.25"/>
    <n v="2160.6419999999998"/>
    <n v="1216.25"/>
    <n v="944.39199999999983"/>
    <n v="0.43708860607171385"/>
    <s v="No"/>
    <m/>
  </r>
  <r>
    <n v="2977"/>
    <n v="1956"/>
    <n v="1019"/>
    <n v="3"/>
    <n v="1255.73"/>
    <n v="0.3"/>
    <n v="2"/>
    <n v="760.11"/>
    <n v="2637.0329999999999"/>
    <n v="2280.33"/>
    <n v="356.70299999999997"/>
    <n v="0.13526679415843487"/>
    <s v="No"/>
    <m/>
  </r>
  <r>
    <n v="2978"/>
    <n v="1957"/>
    <n v="1067"/>
    <n v="1"/>
    <n v="4128.99"/>
    <n v="0.2"/>
    <n v="7"/>
    <n v="2213.3200000000002"/>
    <n v="3303.192"/>
    <n v="2213.3200000000002"/>
    <n v="1089.8719999999998"/>
    <n v="0.32994509553183704"/>
    <s v="No"/>
    <m/>
  </r>
  <r>
    <n v="2979"/>
    <n v="1957"/>
    <n v="1029"/>
    <n v="1"/>
    <n v="951.92"/>
    <n v="0.25"/>
    <n v="3"/>
    <n v="552.17999999999995"/>
    <n v="713.93999999999994"/>
    <n v="552.17999999999995"/>
    <n v="161.76"/>
    <n v="0.22657366165223969"/>
    <s v="No"/>
    <m/>
  </r>
  <r>
    <n v="2980"/>
    <n v="1957"/>
    <n v="1043"/>
    <n v="1"/>
    <n v="567.48"/>
    <n v="0.1"/>
    <n v="4"/>
    <n v="407.51"/>
    <n v="510.73200000000003"/>
    <n v="407.51"/>
    <n v="103.22200000000004"/>
    <n v="0.20210599688290537"/>
    <s v="No"/>
    <m/>
  </r>
  <r>
    <n v="2981"/>
    <n v="1958"/>
    <n v="1006"/>
    <n v="1"/>
    <n v="2046.37"/>
    <n v="0.15"/>
    <n v="1"/>
    <n v="1296.42"/>
    <n v="1739.4144999999999"/>
    <n v="1296.42"/>
    <n v="442.99449999999979"/>
    <n v="0.25468023866651673"/>
    <s v="No"/>
    <m/>
  </r>
  <r>
    <n v="2982"/>
    <n v="1958"/>
    <n v="1065"/>
    <n v="2"/>
    <n v="1433.45"/>
    <n v="0.3"/>
    <n v="6"/>
    <n v="800.55"/>
    <n v="2006.83"/>
    <n v="1601.1"/>
    <n v="405.73"/>
    <n v="0.2021745738303693"/>
    <s v="No"/>
    <m/>
  </r>
  <r>
    <n v="2983"/>
    <n v="1959"/>
    <n v="1041"/>
    <n v="1"/>
    <n v="767.68"/>
    <n v="0.1"/>
    <n v="4"/>
    <n v="540.32000000000005"/>
    <n v="690.91199999999992"/>
    <n v="540.32000000000005"/>
    <n v="150.59199999999987"/>
    <n v="0.21796118753184182"/>
    <s v="No"/>
    <m/>
  </r>
  <r>
    <n v="2984"/>
    <n v="1960"/>
    <n v="1013"/>
    <n v="1"/>
    <n v="6351.87"/>
    <n v="0"/>
    <n v="1"/>
    <n v="4324.57"/>
    <n v="6351.87"/>
    <n v="4324.57"/>
    <n v="2027.3000000000002"/>
    <n v="0.31916585194596242"/>
    <s v="No"/>
    <m/>
  </r>
  <r>
    <n v="2985"/>
    <n v="1961"/>
    <n v="1017"/>
    <n v="1"/>
    <n v="978.37"/>
    <n v="0"/>
    <n v="2"/>
    <n v="519.71"/>
    <n v="978.37"/>
    <n v="519.71"/>
    <n v="458.65999999999997"/>
    <n v="0.46880014718358082"/>
    <s v="No"/>
    <m/>
  </r>
  <r>
    <n v="2986"/>
    <n v="1961"/>
    <n v="1056"/>
    <n v="1"/>
    <n v="1134.4000000000001"/>
    <n v="0.1"/>
    <n v="6"/>
    <n v="798.2"/>
    <n v="1020.9600000000002"/>
    <n v="798.2"/>
    <n v="222.7600000000001"/>
    <n v="0.21818680457608533"/>
    <s v="No"/>
    <m/>
  </r>
  <r>
    <n v="2987"/>
    <n v="1962"/>
    <n v="1073"/>
    <n v="1"/>
    <n v="1588.01"/>
    <n v="0"/>
    <n v="7"/>
    <n v="1144.3699999999999"/>
    <n v="1588.01"/>
    <n v="1144.3699999999999"/>
    <n v="443.6400000000001"/>
    <n v="0.27936851783049232"/>
    <s v="No"/>
    <m/>
  </r>
  <r>
    <n v="2988"/>
    <n v="1962"/>
    <n v="1079"/>
    <n v="1"/>
    <n v="395.97"/>
    <n v="0.3"/>
    <n v="8"/>
    <n v="242.57"/>
    <n v="277.17899999999997"/>
    <n v="242.57"/>
    <n v="34.60899999999998"/>
    <n v="0.12486155156054385"/>
    <s v="No"/>
    <m/>
  </r>
  <r>
    <n v="2989"/>
    <n v="1963"/>
    <n v="1072"/>
    <n v="2"/>
    <n v="1404.39"/>
    <n v="0.3"/>
    <n v="7"/>
    <n v="772.88"/>
    <n v="1966.146"/>
    <n v="1545.76"/>
    <n v="420.38599999999997"/>
    <n v="0.21381219909406524"/>
    <s v="No"/>
    <m/>
  </r>
  <r>
    <n v="2990"/>
    <n v="1964"/>
    <n v="1067"/>
    <n v="2"/>
    <n v="4128.99"/>
    <n v="0"/>
    <n v="7"/>
    <n v="2213.3200000000002"/>
    <n v="8257.98"/>
    <n v="4426.6400000000003"/>
    <n v="3831.3399999999992"/>
    <n v="0.4639560764254696"/>
    <s v="No"/>
    <m/>
  </r>
  <r>
    <n v="2991"/>
    <n v="1965"/>
    <n v="1061"/>
    <n v="1"/>
    <n v="1128.8399999999999"/>
    <n v="0.05"/>
    <n v="6"/>
    <n v="705.26"/>
    <n v="1072.3979999999999"/>
    <n v="705.26"/>
    <n v="367.13799999999992"/>
    <n v="0.34235237290632764"/>
    <s v="No"/>
    <m/>
  </r>
  <r>
    <n v="2992"/>
    <n v="1966"/>
    <n v="1061"/>
    <n v="1"/>
    <n v="1128.8399999999999"/>
    <n v="0"/>
    <n v="6"/>
    <n v="705.26"/>
    <n v="1128.8399999999999"/>
    <n v="705.26"/>
    <n v="423.57999999999993"/>
    <n v="0.37523475426101127"/>
    <s v="No"/>
    <m/>
  </r>
  <r>
    <n v="2993"/>
    <n v="1967"/>
    <n v="1017"/>
    <n v="1"/>
    <n v="978.37"/>
    <n v="0"/>
    <n v="2"/>
    <n v="519.71"/>
    <n v="978.37"/>
    <n v="519.71"/>
    <n v="458.65999999999997"/>
    <n v="0.46880014718358082"/>
    <s v="Yes"/>
    <m/>
  </r>
  <r>
    <n v="2994"/>
    <n v="1967"/>
    <n v="1029"/>
    <n v="1"/>
    <n v="951.92"/>
    <n v="0.1"/>
    <n v="3"/>
    <n v="552.17999999999995"/>
    <n v="856.72799999999995"/>
    <n v="552.17999999999995"/>
    <n v="304.548"/>
    <n v="0.35547805137686644"/>
    <s v="No"/>
    <m/>
  </r>
  <r>
    <n v="2995"/>
    <n v="1968"/>
    <n v="1084"/>
    <n v="1"/>
    <n v="317.63"/>
    <n v="0.05"/>
    <n v="8"/>
    <n v="188.52"/>
    <n v="301.74849999999998"/>
    <n v="188.52"/>
    <n v="113.22849999999997"/>
    <n v="0.37524130194516286"/>
    <s v="No"/>
    <m/>
  </r>
  <r>
    <n v="2996"/>
    <n v="1968"/>
    <n v="1006"/>
    <n v="1"/>
    <n v="2046.37"/>
    <n v="0.1"/>
    <n v="1"/>
    <n v="1296.42"/>
    <n v="1841.7329999999999"/>
    <n v="1296.42"/>
    <n v="545.31299999999987"/>
    <n v="0.29608689207393246"/>
    <s v="No"/>
    <m/>
  </r>
  <r>
    <n v="2997"/>
    <n v="1969"/>
    <n v="1063"/>
    <n v="2"/>
    <n v="117.54"/>
    <n v="0"/>
    <n v="6"/>
    <n v="80.47"/>
    <n v="235.08"/>
    <n v="160.94"/>
    <n v="74.140000000000015"/>
    <n v="0.31538199761783225"/>
    <s v="No"/>
    <m/>
  </r>
  <r>
    <n v="2998"/>
    <n v="1970"/>
    <n v="1049"/>
    <n v="1"/>
    <n v="3970.29"/>
    <n v="0.15"/>
    <n v="5"/>
    <n v="2490.89"/>
    <n v="3374.7464999999997"/>
    <n v="2490.89"/>
    <n v="883.85649999999987"/>
    <n v="0.26190307923869244"/>
    <s v="No"/>
    <m/>
  </r>
  <r>
    <n v="2999"/>
    <n v="1971"/>
    <n v="1053"/>
    <n v="1"/>
    <n v="1295.03"/>
    <n v="0.15"/>
    <n v="5"/>
    <n v="777.04"/>
    <n v="1100.7755"/>
    <n v="777.04"/>
    <n v="323.7355"/>
    <n v="0.29409766114889002"/>
    <s v="No"/>
    <m/>
  </r>
  <r>
    <n v="3000"/>
    <n v="1972"/>
    <n v="1001"/>
    <n v="1"/>
    <n v="3826.19"/>
    <n v="0.3"/>
    <n v="1"/>
    <n v="3021.65"/>
    <n v="2678.3330000000001"/>
    <n v="3021.65"/>
    <n v="-343.31700000000001"/>
    <n v="-0.12818309000411823"/>
    <s v="No"/>
    <m/>
  </r>
  <r>
    <n v="3001"/>
    <n v="1973"/>
    <n v="1016"/>
    <n v="1"/>
    <n v="1279.19"/>
    <n v="0.05"/>
    <n v="2"/>
    <n v="741.85"/>
    <n v="1215.2304999999999"/>
    <n v="741.85"/>
    <n v="473.38049999999987"/>
    <n v="0.38953967992080507"/>
    <s v="Yes"/>
    <m/>
  </r>
  <r>
    <n v="3002"/>
    <n v="1974"/>
    <n v="1038"/>
    <n v="1"/>
    <n v="930.61"/>
    <n v="0.1"/>
    <n v="4"/>
    <n v="617.46"/>
    <n v="837.54899999999998"/>
    <n v="617.46"/>
    <n v="220.08899999999994"/>
    <n v="0.26277746137837898"/>
    <s v="No"/>
    <m/>
  </r>
  <r>
    <n v="3003"/>
    <n v="1975"/>
    <n v="1038"/>
    <n v="1"/>
    <n v="930.61"/>
    <n v="0.25"/>
    <n v="4"/>
    <n v="617.46"/>
    <n v="697.95749999999998"/>
    <n v="617.46"/>
    <n v="80.497499999999945"/>
    <n v="0.1153329536540548"/>
    <s v="No"/>
    <m/>
  </r>
  <r>
    <n v="3004"/>
    <n v="1976"/>
    <n v="1059"/>
    <n v="2"/>
    <n v="540.76"/>
    <n v="0"/>
    <n v="6"/>
    <n v="324.72000000000003"/>
    <n v="1081.52"/>
    <n v="649.44000000000005"/>
    <n v="432.07999999999993"/>
    <n v="0.39951179820992672"/>
    <s v="No"/>
    <m/>
  </r>
  <r>
    <n v="3005"/>
    <n v="1977"/>
    <n v="1017"/>
    <n v="1"/>
    <n v="978.37"/>
    <n v="0.1"/>
    <n v="2"/>
    <n v="519.71"/>
    <n v="880.53300000000002"/>
    <n v="519.71"/>
    <n v="360.82299999999998"/>
    <n v="0.40977794131508982"/>
    <s v="No"/>
    <m/>
  </r>
  <r>
    <n v="3006"/>
    <n v="1978"/>
    <n v="1056"/>
    <n v="1"/>
    <n v="1134.4000000000001"/>
    <n v="0.15"/>
    <n v="6"/>
    <n v="798.2"/>
    <n v="964.24"/>
    <n v="798.2"/>
    <n v="166.03999999999996"/>
    <n v="0.17219779308056082"/>
    <s v="No"/>
    <m/>
  </r>
  <r>
    <n v="3007"/>
    <n v="1978"/>
    <n v="1068"/>
    <n v="3"/>
    <n v="550.08000000000004"/>
    <n v="0.2"/>
    <n v="7"/>
    <n v="351.29"/>
    <n v="1320.1920000000002"/>
    <n v="1053.8700000000001"/>
    <n v="266.32200000000012"/>
    <n v="0.20172974840023275"/>
    <s v="No"/>
    <m/>
  </r>
  <r>
    <n v="3008"/>
    <n v="1979"/>
    <n v="1033"/>
    <n v="2"/>
    <n v="3738.1"/>
    <n v="0.1"/>
    <n v="3"/>
    <n v="2130.6999999999998"/>
    <n v="6728.58"/>
    <n v="4261.3999999999996"/>
    <n v="2467.1800000000003"/>
    <n v="0.36667171973878593"/>
    <s v="No"/>
    <m/>
  </r>
  <r>
    <n v="3009"/>
    <n v="1979"/>
    <n v="1017"/>
    <n v="1"/>
    <n v="978.37"/>
    <n v="0.25"/>
    <n v="2"/>
    <n v="519.71"/>
    <n v="733.77750000000003"/>
    <n v="519.71"/>
    <n v="214.0675"/>
    <n v="0.29173352957810778"/>
    <s v="No"/>
    <m/>
  </r>
  <r>
    <n v="3010"/>
    <n v="1979"/>
    <n v="1049"/>
    <n v="2"/>
    <n v="3970.29"/>
    <n v="0.2"/>
    <n v="5"/>
    <n v="2490.89"/>
    <n v="6352.4639999999999"/>
    <n v="4981.78"/>
    <n v="1370.6840000000002"/>
    <n v="0.21577202169111076"/>
    <s v="No"/>
    <m/>
  </r>
  <r>
    <n v="3011"/>
    <n v="1980"/>
    <n v="1049"/>
    <n v="3"/>
    <n v="3970.29"/>
    <n v="0.25"/>
    <n v="5"/>
    <n v="2490.89"/>
    <n v="8933.1525000000001"/>
    <n v="7472.67"/>
    <n v="1460.4825000000001"/>
    <n v="0.16349015647051812"/>
    <s v="No"/>
    <m/>
  </r>
  <r>
    <n v="3012"/>
    <n v="1980"/>
    <n v="1001"/>
    <n v="1"/>
    <n v="3826.19"/>
    <n v="0"/>
    <n v="1"/>
    <n v="3021.65"/>
    <n v="3826.19"/>
    <n v="3021.65"/>
    <n v="804.54"/>
    <n v="0.21027183699711721"/>
    <s v="Yes"/>
    <m/>
  </r>
  <r>
    <n v="3013"/>
    <n v="1981"/>
    <n v="1049"/>
    <n v="1"/>
    <n v="3970.29"/>
    <n v="0.05"/>
    <n v="5"/>
    <n v="2490.89"/>
    <n v="3771.7754999999997"/>
    <n v="2490.89"/>
    <n v="1280.8854999999999"/>
    <n v="0.339597491950409"/>
    <s v="No"/>
    <m/>
  </r>
  <r>
    <n v="3014"/>
    <n v="1982"/>
    <n v="1049"/>
    <n v="2"/>
    <n v="3970.29"/>
    <n v="0.15"/>
    <n v="5"/>
    <n v="2490.89"/>
    <n v="6749.4929999999995"/>
    <n v="4981.78"/>
    <n v="1767.7129999999997"/>
    <n v="0.26190307923869244"/>
    <s v="No"/>
    <m/>
  </r>
  <r>
    <n v="3015"/>
    <n v="1982"/>
    <n v="1067"/>
    <n v="1"/>
    <n v="4128.99"/>
    <n v="0.25"/>
    <n v="7"/>
    <n v="2213.3200000000002"/>
    <n v="3096.7424999999998"/>
    <n v="2213.3200000000002"/>
    <n v="883.42249999999967"/>
    <n v="0.28527476856729278"/>
    <s v="No"/>
    <m/>
  </r>
  <r>
    <n v="3016"/>
    <n v="1982"/>
    <n v="1046"/>
    <n v="1"/>
    <n v="675.87"/>
    <n v="0"/>
    <n v="5"/>
    <n v="407.68"/>
    <n v="675.87"/>
    <n v="407.68"/>
    <n v="268.19"/>
    <n v="0.39680707828428541"/>
    <s v="No"/>
    <m/>
  </r>
  <r>
    <n v="3017"/>
    <n v="1983"/>
    <n v="1085"/>
    <n v="2"/>
    <n v="234.72"/>
    <n v="0.2"/>
    <n v="8"/>
    <n v="175.69"/>
    <n v="375.55200000000002"/>
    <n v="351.38"/>
    <n v="24.172000000000025"/>
    <n v="6.4363922972051874E-2"/>
    <s v="No"/>
    <m/>
  </r>
  <r>
    <n v="3018"/>
    <n v="1984"/>
    <n v="1061"/>
    <n v="1"/>
    <n v="1128.8399999999999"/>
    <n v="0.05"/>
    <n v="6"/>
    <n v="705.26"/>
    <n v="1072.3979999999999"/>
    <n v="705.26"/>
    <n v="367.13799999999992"/>
    <n v="0.34235237290632764"/>
    <s v="No"/>
    <m/>
  </r>
  <r>
    <n v="3019"/>
    <n v="1984"/>
    <n v="1065"/>
    <n v="1"/>
    <n v="1433.45"/>
    <n v="0"/>
    <n v="6"/>
    <n v="800.55"/>
    <n v="1433.45"/>
    <n v="800.55"/>
    <n v="632.90000000000009"/>
    <n v="0.44152220168125855"/>
    <s v="No"/>
    <m/>
  </r>
  <r>
    <n v="3020"/>
    <n v="1985"/>
    <n v="1072"/>
    <n v="1"/>
    <n v="1404.39"/>
    <n v="0.25"/>
    <n v="7"/>
    <n v="772.88"/>
    <n v="1053.2925"/>
    <n v="772.88"/>
    <n v="280.41250000000002"/>
    <n v="0.26622471915446089"/>
    <s v="No"/>
    <m/>
  </r>
  <r>
    <n v="3021"/>
    <n v="1986"/>
    <n v="1031"/>
    <n v="1"/>
    <n v="4123.9799999999996"/>
    <n v="0.1"/>
    <n v="3"/>
    <n v="2475.38"/>
    <n v="3711.5819999999999"/>
    <n v="2475.38"/>
    <n v="1236.2019999999998"/>
    <n v="0.33306606185718107"/>
    <s v="No"/>
    <m/>
  </r>
  <r>
    <n v="3022"/>
    <n v="1987"/>
    <n v="1051"/>
    <n v="1"/>
    <n v="304.13"/>
    <n v="0"/>
    <n v="5"/>
    <n v="176.98"/>
    <n v="304.13"/>
    <n v="176.98"/>
    <n v="127.15"/>
    <n v="0.41807779567947917"/>
    <s v="Yes"/>
    <m/>
  </r>
  <r>
    <n v="3023"/>
    <n v="1987"/>
    <n v="1059"/>
    <n v="1"/>
    <n v="540.76"/>
    <n v="0.25"/>
    <n v="6"/>
    <n v="324.72000000000003"/>
    <n v="405.57"/>
    <n v="324.72000000000003"/>
    <n v="80.849999999999966"/>
    <n v="0.19934906427990229"/>
    <s v="No"/>
    <m/>
  </r>
  <r>
    <n v="3024"/>
    <n v="1988"/>
    <n v="1067"/>
    <n v="2"/>
    <n v="4128.99"/>
    <n v="0"/>
    <n v="7"/>
    <n v="2213.3200000000002"/>
    <n v="8257.98"/>
    <n v="4426.6400000000003"/>
    <n v="3831.3399999999992"/>
    <n v="0.4639560764254696"/>
    <s v="No"/>
    <m/>
  </r>
  <r>
    <n v="3025"/>
    <n v="1988"/>
    <n v="1065"/>
    <n v="2"/>
    <n v="1433.45"/>
    <n v="0.05"/>
    <n v="6"/>
    <n v="800.55"/>
    <n v="2723.5549999999998"/>
    <n v="1601.1"/>
    <n v="1122.4549999999999"/>
    <n v="0.41212863334869315"/>
    <s v="No"/>
    <m/>
  </r>
  <r>
    <n v="3026"/>
    <n v="1989"/>
    <n v="1062"/>
    <n v="3"/>
    <n v="1145.77"/>
    <n v="0.25"/>
    <n v="6"/>
    <n v="718.47"/>
    <n v="2577.9825000000001"/>
    <n v="2155.41"/>
    <n v="422.57250000000022"/>
    <n v="0.16391596917356896"/>
    <s v="No"/>
    <m/>
  </r>
  <r>
    <n v="3027"/>
    <n v="1990"/>
    <n v="1039"/>
    <n v="2"/>
    <n v="1284.94"/>
    <n v="0.1"/>
    <n v="4"/>
    <n v="829.93"/>
    <n v="2312.8920000000003"/>
    <n v="1659.86"/>
    <n v="653.03200000000038"/>
    <n v="0.28234435503257405"/>
    <s v="No"/>
    <m/>
  </r>
  <r>
    <n v="3028"/>
    <n v="1990"/>
    <n v="1040"/>
    <n v="2"/>
    <n v="419.14"/>
    <n v="0.05"/>
    <n v="4"/>
    <n v="297.2"/>
    <n v="796.36599999999999"/>
    <n v="594.4"/>
    <n v="201.96600000000001"/>
    <n v="0.25360952125027941"/>
    <s v="No"/>
    <m/>
  </r>
  <r>
    <n v="3029"/>
    <n v="1991"/>
    <n v="1045"/>
    <n v="1"/>
    <n v="197.92"/>
    <n v="0"/>
    <n v="4"/>
    <n v="154.55000000000001"/>
    <n v="197.92"/>
    <n v="154.55000000000001"/>
    <n v="43.369999999999976"/>
    <n v="0.21912894098625696"/>
    <s v="No"/>
    <m/>
  </r>
  <r>
    <n v="3030"/>
    <n v="1992"/>
    <n v="1019"/>
    <n v="1"/>
    <n v="1255.73"/>
    <n v="0"/>
    <n v="2"/>
    <n v="760.11"/>
    <n v="1255.73"/>
    <n v="760.11"/>
    <n v="495.62"/>
    <n v="0.39468675591090441"/>
    <s v="Yes"/>
    <m/>
  </r>
  <r>
    <n v="3031"/>
    <n v="1993"/>
    <n v="1072"/>
    <n v="1"/>
    <n v="1404.39"/>
    <n v="0.1"/>
    <n v="7"/>
    <n v="772.88"/>
    <n v="1263.951"/>
    <n v="772.88"/>
    <n v="491.07100000000003"/>
    <n v="0.38852059929538407"/>
    <s v="No"/>
    <m/>
  </r>
  <r>
    <n v="3032"/>
    <n v="1994"/>
    <n v="1070"/>
    <n v="1"/>
    <n v="2599.85"/>
    <n v="0.1"/>
    <n v="7"/>
    <n v="1949.71"/>
    <n v="2339.8649999999998"/>
    <n v="1949.71"/>
    <n v="390.15499999999975"/>
    <n v="0.1667425257440065"/>
    <s v="No"/>
    <m/>
  </r>
  <r>
    <n v="3033"/>
    <n v="1995"/>
    <n v="1001"/>
    <n v="1"/>
    <n v="3826.19"/>
    <n v="0.15"/>
    <n v="1"/>
    <n v="3021.65"/>
    <n v="3252.2615000000001"/>
    <n v="3021.65"/>
    <n v="230.61149999999998"/>
    <n v="7.0908043526020273E-2"/>
    <s v="No"/>
    <m/>
  </r>
  <r>
    <n v="3034"/>
    <n v="1996"/>
    <n v="1061"/>
    <n v="1"/>
    <n v="1128.8399999999999"/>
    <n v="0"/>
    <n v="6"/>
    <n v="705.26"/>
    <n v="1128.8399999999999"/>
    <n v="705.26"/>
    <n v="423.57999999999993"/>
    <n v="0.37523475426101127"/>
    <s v="No"/>
    <m/>
  </r>
  <r>
    <n v="3035"/>
    <n v="1997"/>
    <n v="1040"/>
    <n v="1"/>
    <n v="419.14"/>
    <n v="0.05"/>
    <n v="4"/>
    <n v="297.2"/>
    <n v="398.18299999999999"/>
    <n v="297.2"/>
    <n v="100.983"/>
    <n v="0.25360952125027941"/>
    <s v="No"/>
    <m/>
  </r>
  <r>
    <n v="3036"/>
    <n v="1997"/>
    <n v="1005"/>
    <n v="1"/>
    <n v="2703.6"/>
    <n v="0.1"/>
    <n v="1"/>
    <n v="2129.88"/>
    <n v="2433.2399999999998"/>
    <n v="2129.88"/>
    <n v="303.35999999999967"/>
    <n v="0.12467327513932029"/>
    <s v="No"/>
    <m/>
  </r>
  <r>
    <n v="3037"/>
    <n v="1998"/>
    <n v="1081"/>
    <n v="1"/>
    <n v="163.27000000000001"/>
    <n v="0"/>
    <n v="8"/>
    <n v="98.34"/>
    <n v="163.27000000000001"/>
    <n v="98.34"/>
    <n v="64.930000000000007"/>
    <n v="0.39768481656152388"/>
    <s v="No"/>
    <m/>
  </r>
  <r>
    <n v="3038"/>
    <n v="1998"/>
    <n v="1050"/>
    <n v="2"/>
    <n v="4400.7700000000004"/>
    <n v="0"/>
    <n v="5"/>
    <n v="2432.0300000000002"/>
    <n v="8801.5400000000009"/>
    <n v="4864.0600000000004"/>
    <n v="3937.4800000000005"/>
    <n v="0.44736262063229842"/>
    <s v="No"/>
    <m/>
  </r>
  <r>
    <n v="3039"/>
    <n v="1999"/>
    <n v="1032"/>
    <n v="1"/>
    <n v="2472.7199999999998"/>
    <n v="0.2"/>
    <n v="3"/>
    <n v="1458.83"/>
    <n v="1978.1759999999999"/>
    <n v="1458.83"/>
    <n v="519.346"/>
    <n v="0.26253781261121356"/>
    <s v="No"/>
    <m/>
  </r>
  <r>
    <n v="3040"/>
    <n v="1999"/>
    <n v="1049"/>
    <n v="1"/>
    <n v="3970.29"/>
    <n v="0.2"/>
    <n v="5"/>
    <n v="2490.89"/>
    <n v="3176.232"/>
    <n v="2490.89"/>
    <n v="685.3420000000001"/>
    <n v="0.21577202169111076"/>
    <s v="No"/>
    <m/>
  </r>
  <r>
    <n v="3041"/>
    <n v="1999"/>
    <n v="1017"/>
    <n v="1"/>
    <n v="978.37"/>
    <n v="0.05"/>
    <n v="2"/>
    <n v="519.71"/>
    <n v="929.45150000000001"/>
    <n v="519.71"/>
    <n v="409.74149999999997"/>
    <n v="0.44084226019324296"/>
    <s v="No"/>
    <m/>
  </r>
  <r>
    <n v="3042"/>
    <n v="2000"/>
    <n v="1029"/>
    <n v="1"/>
    <n v="951.92"/>
    <n v="0.05"/>
    <n v="3"/>
    <n v="552.17999999999995"/>
    <n v="904.32399999999996"/>
    <n v="552.17999999999995"/>
    <n v="352.14400000000001"/>
    <n v="0.38940025919913662"/>
    <s v="No"/>
    <m/>
  </r>
  <r>
    <n v="3043"/>
    <n v="2001"/>
    <n v="1006"/>
    <n v="1"/>
    <n v="2046.37"/>
    <n v="0"/>
    <n v="1"/>
    <n v="1296.42"/>
    <n v="2046.37"/>
    <n v="1296.42"/>
    <n v="749.94999999999982"/>
    <n v="0.3664782028665392"/>
    <s v="No"/>
    <m/>
  </r>
  <r>
    <n v="3044"/>
    <n v="2001"/>
    <n v="1028"/>
    <n v="2"/>
    <n v="2753.45"/>
    <n v="0.25"/>
    <n v="3"/>
    <n v="1672.88"/>
    <n v="4130.1749999999993"/>
    <n v="3345.76"/>
    <n v="784.41499999999905"/>
    <n v="0.18992294515365551"/>
    <s v="No"/>
    <m/>
  </r>
  <r>
    <n v="3045"/>
    <n v="2002"/>
    <n v="1001"/>
    <n v="1"/>
    <n v="3826.19"/>
    <n v="0.2"/>
    <n v="1"/>
    <n v="3021.65"/>
    <n v="3060.9520000000002"/>
    <n v="3021.65"/>
    <n v="39.302000000000135"/>
    <n v="1.2839796246396589E-2"/>
    <s v="No"/>
    <m/>
  </r>
  <r>
    <n v="3046"/>
    <n v="2003"/>
    <n v="1051"/>
    <n v="1"/>
    <n v="304.13"/>
    <n v="0"/>
    <n v="5"/>
    <n v="176.98"/>
    <n v="304.13"/>
    <n v="176.98"/>
    <n v="127.15"/>
    <n v="0.41807779567947917"/>
    <s v="No"/>
    <m/>
  </r>
  <r>
    <n v="3047"/>
    <n v="2003"/>
    <n v="1023"/>
    <n v="1"/>
    <n v="203.79"/>
    <n v="0.1"/>
    <n v="2"/>
    <n v="145.43"/>
    <n v="183.411"/>
    <n v="145.43"/>
    <n v="37.980999999999995"/>
    <n v="0.20708136371319055"/>
    <s v="No"/>
    <m/>
  </r>
  <r>
    <n v="3048"/>
    <n v="2003"/>
    <n v="1085"/>
    <n v="1"/>
    <n v="234.72"/>
    <n v="0.1"/>
    <n v="8"/>
    <n v="175.69"/>
    <n v="211.24799999999999"/>
    <n v="175.69"/>
    <n v="35.557999999999993"/>
    <n v="0.16832348708626824"/>
    <s v="No"/>
    <m/>
  </r>
  <r>
    <n v="3049"/>
    <n v="2004"/>
    <n v="1067"/>
    <n v="1"/>
    <n v="4128.99"/>
    <n v="0"/>
    <n v="7"/>
    <n v="2213.3200000000002"/>
    <n v="4128.99"/>
    <n v="2213.3200000000002"/>
    <n v="1915.6699999999996"/>
    <n v="0.4639560764254696"/>
    <s v="No"/>
    <m/>
  </r>
  <r>
    <n v="3050"/>
    <n v="2005"/>
    <n v="1085"/>
    <n v="1"/>
    <n v="234.72"/>
    <n v="0"/>
    <n v="8"/>
    <n v="175.69"/>
    <n v="234.72"/>
    <n v="175.69"/>
    <n v="59.03"/>
    <n v="0.25149113837764148"/>
    <s v="No"/>
    <m/>
  </r>
  <r>
    <n v="3051"/>
    <n v="2006"/>
    <n v="1004"/>
    <n v="1"/>
    <n v="5301.74"/>
    <n v="0.3"/>
    <n v="1"/>
    <n v="4057.94"/>
    <n v="3711.2179999999994"/>
    <n v="4057.94"/>
    <n v="-346.72200000000066"/>
    <n v="-9.342539295724496E-2"/>
    <s v="Yes"/>
    <m/>
  </r>
  <r>
    <n v="3052"/>
    <n v="2007"/>
    <n v="1056"/>
    <n v="2"/>
    <n v="1134.4000000000001"/>
    <n v="0.3"/>
    <n v="6"/>
    <n v="798.2"/>
    <n v="1588.16"/>
    <n v="1596.4"/>
    <n v="-8.2400000000000091"/>
    <n v="-5.1883941164618226E-3"/>
    <s v="No"/>
    <m/>
  </r>
  <r>
    <n v="3053"/>
    <n v="2007"/>
    <n v="1065"/>
    <n v="1"/>
    <n v="1433.45"/>
    <n v="0.05"/>
    <n v="6"/>
    <n v="800.55"/>
    <n v="1361.7774999999999"/>
    <n v="800.55"/>
    <n v="561.22749999999996"/>
    <n v="0.41212863334869315"/>
    <s v="No"/>
    <m/>
  </r>
  <r>
    <n v="3054"/>
    <n v="2008"/>
    <n v="1051"/>
    <n v="1"/>
    <n v="304.13"/>
    <n v="0.1"/>
    <n v="5"/>
    <n v="176.98"/>
    <n v="273.71699999999998"/>
    <n v="176.98"/>
    <n v="96.736999999999995"/>
    <n v="0.35341977297719906"/>
    <s v="No"/>
    <m/>
  </r>
  <r>
    <n v="3055"/>
    <n v="2008"/>
    <n v="1080"/>
    <n v="2"/>
    <n v="256.7"/>
    <n v="0"/>
    <n v="8"/>
    <n v="184.26"/>
    <n v="513.4"/>
    <n v="368.52"/>
    <n v="144.88"/>
    <n v="0.28219711725749902"/>
    <s v="No"/>
    <m/>
  </r>
  <r>
    <n v="3056"/>
    <n v="2009"/>
    <n v="1043"/>
    <n v="1"/>
    <n v="567.48"/>
    <n v="0.25"/>
    <n v="4"/>
    <n v="407.51"/>
    <n v="425.61"/>
    <n v="407.51"/>
    <n v="18.100000000000023"/>
    <n v="4.2527196259486436E-2"/>
    <s v="No"/>
    <m/>
  </r>
  <r>
    <n v="3057"/>
    <n v="2010"/>
    <n v="1061"/>
    <n v="1"/>
    <n v="1128.8399999999999"/>
    <n v="0.15"/>
    <n v="6"/>
    <n v="705.26"/>
    <n v="959.5139999999999"/>
    <n v="705.26"/>
    <n v="254.25399999999991"/>
    <n v="0.26498206383648382"/>
    <s v="No"/>
    <m/>
  </r>
  <r>
    <n v="3058"/>
    <n v="2011"/>
    <n v="1001"/>
    <n v="2"/>
    <n v="3826.19"/>
    <n v="0"/>
    <n v="1"/>
    <n v="3021.65"/>
    <n v="7652.38"/>
    <n v="6043.3"/>
    <n v="1609.08"/>
    <n v="0.21027183699711721"/>
    <s v="No"/>
    <m/>
  </r>
  <r>
    <n v="3059"/>
    <n v="2012"/>
    <n v="1001"/>
    <n v="1"/>
    <n v="3826.19"/>
    <n v="0"/>
    <n v="1"/>
    <n v="3021.65"/>
    <n v="3826.19"/>
    <n v="3021.65"/>
    <n v="804.54"/>
    <n v="0.21027183699711721"/>
    <s v="No"/>
    <m/>
  </r>
  <r>
    <n v="3060"/>
    <n v="2012"/>
    <n v="1012"/>
    <n v="1"/>
    <n v="2425.1999999999998"/>
    <n v="0.3"/>
    <n v="1"/>
    <n v="1795.03"/>
    <n v="1697.6399999999999"/>
    <n v="1795.03"/>
    <n v="-97.3900000000001"/>
    <n v="-5.7367875403501398E-2"/>
    <s v="No"/>
    <m/>
  </r>
  <r>
    <n v="3061"/>
    <n v="2013"/>
    <n v="1085"/>
    <n v="1"/>
    <n v="234.72"/>
    <n v="0.2"/>
    <n v="8"/>
    <n v="175.69"/>
    <n v="187.77600000000001"/>
    <n v="175.69"/>
    <n v="12.086000000000013"/>
    <n v="6.4363922972051874E-2"/>
    <s v="No"/>
    <m/>
  </r>
  <r>
    <n v="3062"/>
    <n v="2013"/>
    <n v="1061"/>
    <n v="1"/>
    <n v="1128.8399999999999"/>
    <n v="0.15"/>
    <n v="6"/>
    <n v="705.26"/>
    <n v="959.5139999999999"/>
    <n v="705.26"/>
    <n v="254.25399999999991"/>
    <n v="0.26498206383648382"/>
    <s v="No"/>
    <m/>
  </r>
  <r>
    <n v="3063"/>
    <n v="2014"/>
    <n v="1017"/>
    <n v="1"/>
    <n v="978.37"/>
    <n v="0.05"/>
    <n v="2"/>
    <n v="519.71"/>
    <n v="929.45150000000001"/>
    <n v="519.71"/>
    <n v="409.74149999999997"/>
    <n v="0.44084226019324296"/>
    <s v="No"/>
    <m/>
  </r>
  <r>
    <n v="3064"/>
    <n v="2014"/>
    <n v="1039"/>
    <n v="1"/>
    <n v="1284.94"/>
    <n v="0"/>
    <n v="4"/>
    <n v="829.93"/>
    <n v="1284.94"/>
    <n v="829.93"/>
    <n v="455.0100000000001"/>
    <n v="0.35410991952931659"/>
    <s v="No"/>
    <m/>
  </r>
  <r>
    <n v="3065"/>
    <n v="2015"/>
    <n v="1003"/>
    <n v="1"/>
    <n v="5778.51"/>
    <n v="0.1"/>
    <n v="1"/>
    <n v="3419.53"/>
    <n v="5200.6590000000006"/>
    <n v="3419.53"/>
    <n v="1781.1290000000004"/>
    <n v="0.3424814047604352"/>
    <s v="No"/>
    <m/>
  </r>
  <r>
    <n v="3066"/>
    <n v="2015"/>
    <n v="1005"/>
    <n v="1"/>
    <n v="2703.6"/>
    <n v="0"/>
    <n v="1"/>
    <n v="2129.88"/>
    <n v="2703.6"/>
    <n v="2129.88"/>
    <n v="573.7199999999998"/>
    <n v="0.2122059476253883"/>
    <s v="No"/>
    <m/>
  </r>
  <r>
    <n v="3067"/>
    <n v="2016"/>
    <n v="1061"/>
    <n v="1"/>
    <n v="1128.8399999999999"/>
    <n v="0.1"/>
    <n v="6"/>
    <n v="705.26"/>
    <n v="1015.9559999999999"/>
    <n v="705.26"/>
    <n v="310.69599999999991"/>
    <n v="0.30581639362334584"/>
    <s v="No"/>
    <m/>
  </r>
  <r>
    <n v="3068"/>
    <n v="2017"/>
    <n v="1001"/>
    <n v="1"/>
    <n v="3826.19"/>
    <n v="0.2"/>
    <n v="1"/>
    <n v="3021.65"/>
    <n v="3060.9520000000002"/>
    <n v="3021.65"/>
    <n v="39.302000000000135"/>
    <n v="1.2839796246396589E-2"/>
    <s v="No"/>
    <m/>
  </r>
  <r>
    <n v="3069"/>
    <n v="2018"/>
    <n v="1041"/>
    <n v="1"/>
    <n v="767.68"/>
    <n v="0.05"/>
    <n v="4"/>
    <n v="540.32000000000005"/>
    <n v="729.29599999999994"/>
    <n v="540.32000000000005"/>
    <n v="188.97599999999989"/>
    <n v="0.25912112503016593"/>
    <s v="No"/>
    <m/>
  </r>
  <r>
    <n v="3070"/>
    <n v="2019"/>
    <n v="1010"/>
    <n v="1"/>
    <n v="4664.03"/>
    <n v="0"/>
    <n v="1"/>
    <n v="3718.66"/>
    <n v="4664.03"/>
    <n v="3718.66"/>
    <n v="945.36999999999989"/>
    <n v="0.20269380771564505"/>
    <s v="No"/>
    <m/>
  </r>
  <r>
    <n v="3071"/>
    <n v="2020"/>
    <n v="1080"/>
    <n v="1"/>
    <n v="256.7"/>
    <n v="0"/>
    <n v="8"/>
    <n v="184.26"/>
    <n v="256.7"/>
    <n v="184.26"/>
    <n v="72.44"/>
    <n v="0.28219711725749902"/>
    <s v="No"/>
    <m/>
  </r>
  <r>
    <n v="3072"/>
    <n v="2021"/>
    <n v="1061"/>
    <n v="1"/>
    <n v="1128.8399999999999"/>
    <n v="0.1"/>
    <n v="6"/>
    <n v="705.26"/>
    <n v="1015.9559999999999"/>
    <n v="705.26"/>
    <n v="310.69599999999991"/>
    <n v="0.30581639362334584"/>
    <s v="No"/>
    <m/>
  </r>
  <r>
    <n v="3073"/>
    <n v="2021"/>
    <n v="1041"/>
    <n v="1"/>
    <n v="767.68"/>
    <n v="0.1"/>
    <n v="4"/>
    <n v="540.32000000000005"/>
    <n v="690.91199999999992"/>
    <n v="540.32000000000005"/>
    <n v="150.59199999999987"/>
    <n v="0.21796118753184182"/>
    <s v="No"/>
    <m/>
  </r>
  <r>
    <n v="3074"/>
    <n v="2022"/>
    <n v="1001"/>
    <n v="1"/>
    <n v="3826.19"/>
    <n v="0.05"/>
    <n v="1"/>
    <n v="3021.65"/>
    <n v="3634.8804999999998"/>
    <n v="3021.65"/>
    <n v="613.23049999999967"/>
    <n v="0.16870719683907071"/>
    <s v="No"/>
    <m/>
  </r>
  <r>
    <n v="3075"/>
    <n v="2023"/>
    <n v="1063"/>
    <n v="1"/>
    <n v="117.54"/>
    <n v="0"/>
    <n v="6"/>
    <n v="80.47"/>
    <n v="117.54"/>
    <n v="80.47"/>
    <n v="37.070000000000007"/>
    <n v="0.31538199761783225"/>
    <s v="No"/>
    <m/>
  </r>
  <r>
    <n v="3076"/>
    <n v="2024"/>
    <n v="1037"/>
    <n v="1"/>
    <n v="1161.6300000000001"/>
    <n v="0.1"/>
    <n v="4"/>
    <n v="798.62"/>
    <n v="1045.4670000000001"/>
    <n v="798.62"/>
    <n v="246.84700000000009"/>
    <n v="0.2361117089300763"/>
    <s v="No"/>
    <m/>
  </r>
  <r>
    <n v="3077"/>
    <n v="2024"/>
    <n v="1080"/>
    <n v="1"/>
    <n v="256.7"/>
    <n v="0.2"/>
    <n v="8"/>
    <n v="184.26"/>
    <n v="205.36"/>
    <n v="184.26"/>
    <n v="21.100000000000023"/>
    <n v="0.10274639657187389"/>
    <s v="No"/>
    <m/>
  </r>
  <r>
    <n v="3078"/>
    <n v="2025"/>
    <n v="1082"/>
    <n v="1"/>
    <n v="337.61"/>
    <n v="0"/>
    <n v="8"/>
    <n v="183.63"/>
    <n v="337.61"/>
    <n v="183.63"/>
    <n v="153.98000000000002"/>
    <n v="0.45608838600752349"/>
    <s v="No"/>
    <m/>
  </r>
  <r>
    <n v="3079"/>
    <n v="2026"/>
    <n v="1061"/>
    <n v="1"/>
    <n v="1128.8399999999999"/>
    <n v="0"/>
    <n v="6"/>
    <n v="705.26"/>
    <n v="1128.8399999999999"/>
    <n v="705.26"/>
    <n v="423.57999999999993"/>
    <n v="0.37523475426101127"/>
    <s v="No"/>
    <m/>
  </r>
  <r>
    <n v="3080"/>
    <n v="2026"/>
    <n v="1038"/>
    <n v="1"/>
    <n v="930.61"/>
    <n v="0.1"/>
    <n v="4"/>
    <n v="617.46"/>
    <n v="837.54899999999998"/>
    <n v="617.46"/>
    <n v="220.08899999999994"/>
    <n v="0.26277746137837898"/>
    <s v="No"/>
    <m/>
  </r>
  <r>
    <n v="3081"/>
    <n v="2027"/>
    <n v="1061"/>
    <n v="1"/>
    <n v="1128.8399999999999"/>
    <n v="0.2"/>
    <n v="6"/>
    <n v="705.26"/>
    <n v="903.072"/>
    <n v="705.26"/>
    <n v="197.81200000000001"/>
    <n v="0.21904344282626415"/>
    <s v="No"/>
    <m/>
  </r>
  <r>
    <n v="3082"/>
    <n v="2028"/>
    <n v="1039"/>
    <n v="1"/>
    <n v="1284.94"/>
    <n v="0.2"/>
    <n v="4"/>
    <n v="829.93"/>
    <n v="1027.952"/>
    <n v="829.93"/>
    <n v="198.02200000000005"/>
    <n v="0.19263739941164573"/>
    <s v="No"/>
    <m/>
  </r>
  <r>
    <n v="3083"/>
    <n v="2029"/>
    <n v="1017"/>
    <n v="1"/>
    <n v="978.37"/>
    <n v="0.3"/>
    <n v="2"/>
    <n v="519.71"/>
    <n v="684.85899999999992"/>
    <n v="519.71"/>
    <n v="165.14899999999989"/>
    <n v="0.24114306740511537"/>
    <s v="Yes"/>
    <m/>
  </r>
  <r>
    <n v="3084"/>
    <n v="2030"/>
    <n v="1085"/>
    <n v="2"/>
    <n v="234.72"/>
    <n v="0.1"/>
    <n v="8"/>
    <n v="175.69"/>
    <n v="422.49599999999998"/>
    <n v="351.38"/>
    <n v="71.115999999999985"/>
    <n v="0.16832348708626824"/>
    <s v="No"/>
    <m/>
  </r>
  <r>
    <n v="3085"/>
    <n v="2031"/>
    <n v="1023"/>
    <n v="1"/>
    <n v="203.79"/>
    <n v="0.1"/>
    <n v="2"/>
    <n v="145.43"/>
    <n v="183.411"/>
    <n v="145.43"/>
    <n v="37.980999999999995"/>
    <n v="0.20708136371319055"/>
    <s v="No"/>
    <m/>
  </r>
  <r>
    <n v="3086"/>
    <n v="2032"/>
    <n v="1038"/>
    <n v="1"/>
    <n v="930.61"/>
    <n v="0"/>
    <n v="4"/>
    <n v="617.46"/>
    <n v="930.61"/>
    <n v="617.46"/>
    <n v="313.14999999999998"/>
    <n v="0.33649971524054112"/>
    <s v="No"/>
    <m/>
  </r>
  <r>
    <n v="3087"/>
    <n v="2033"/>
    <n v="1005"/>
    <n v="1"/>
    <n v="2703.6"/>
    <n v="0.25"/>
    <n v="1"/>
    <n v="2129.88"/>
    <n v="2027.6999999999998"/>
    <n v="2129.88"/>
    <n v="-102.18000000000029"/>
    <n v="-5.0392069832815654E-2"/>
    <s v="No"/>
    <m/>
  </r>
  <r>
    <n v="3088"/>
    <n v="2034"/>
    <n v="1001"/>
    <n v="1"/>
    <n v="3826.19"/>
    <n v="0"/>
    <n v="1"/>
    <n v="3021.65"/>
    <n v="3826.19"/>
    <n v="3021.65"/>
    <n v="804.54"/>
    <n v="0.21027183699711721"/>
    <s v="No"/>
    <m/>
  </r>
  <r>
    <n v="3089"/>
    <n v="2035"/>
    <n v="1001"/>
    <n v="2"/>
    <n v="3826.19"/>
    <n v="0"/>
    <n v="1"/>
    <n v="3021.65"/>
    <n v="7652.38"/>
    <n v="6043.3"/>
    <n v="1609.08"/>
    <n v="0.21027183699711721"/>
    <s v="No"/>
    <m/>
  </r>
  <r>
    <n v="3090"/>
    <n v="2035"/>
    <n v="1067"/>
    <n v="1"/>
    <n v="4128.99"/>
    <n v="0"/>
    <n v="7"/>
    <n v="2213.3200000000002"/>
    <n v="4128.99"/>
    <n v="2213.3200000000002"/>
    <n v="1915.6699999999996"/>
    <n v="0.4639560764254696"/>
    <s v="No"/>
    <m/>
  </r>
  <r>
    <n v="3091"/>
    <n v="2036"/>
    <n v="1058"/>
    <n v="1"/>
    <n v="1504.15"/>
    <n v="0.2"/>
    <n v="6"/>
    <n v="828.35"/>
    <n v="1203.3200000000002"/>
    <n v="828.35"/>
    <n v="374.97000000000014"/>
    <n v="0.31161287105674307"/>
    <s v="No"/>
    <m/>
  </r>
  <r>
    <n v="3092"/>
    <n v="2037"/>
    <n v="1054"/>
    <n v="1"/>
    <n v="631.66"/>
    <n v="0.2"/>
    <n v="5"/>
    <n v="412.15"/>
    <n v="505.32799999999997"/>
    <n v="412.15"/>
    <n v="93.177999999999997"/>
    <n v="0.18439112813855554"/>
    <s v="No"/>
    <m/>
  </r>
  <r>
    <n v="3093"/>
    <n v="2038"/>
    <n v="1061"/>
    <n v="3"/>
    <n v="1128.8399999999999"/>
    <n v="0"/>
    <n v="6"/>
    <n v="705.26"/>
    <n v="3386.5199999999995"/>
    <n v="2115.7799999999997"/>
    <n v="1270.7399999999998"/>
    <n v="0.37523475426101127"/>
    <s v="No"/>
    <m/>
  </r>
  <r>
    <n v="3094"/>
    <n v="2038"/>
    <n v="1043"/>
    <n v="1"/>
    <n v="567.48"/>
    <n v="0.1"/>
    <n v="4"/>
    <n v="407.51"/>
    <n v="510.73200000000003"/>
    <n v="407.51"/>
    <n v="103.22200000000004"/>
    <n v="0.20210599688290537"/>
    <s v="No"/>
    <m/>
  </r>
  <r>
    <n v="3095"/>
    <n v="2039"/>
    <n v="1005"/>
    <n v="1"/>
    <n v="2703.6"/>
    <n v="0.3"/>
    <n v="1"/>
    <n v="2129.88"/>
    <n v="1892.5199999999998"/>
    <n v="2129.88"/>
    <n v="-237.36000000000035"/>
    <n v="-0.12542007482087397"/>
    <s v="Yes"/>
    <m/>
  </r>
  <r>
    <n v="3096"/>
    <n v="2040"/>
    <n v="1005"/>
    <n v="1"/>
    <n v="2703.6"/>
    <n v="0.1"/>
    <n v="1"/>
    <n v="2129.88"/>
    <n v="2433.2399999999998"/>
    <n v="2129.88"/>
    <n v="303.35999999999967"/>
    <n v="0.12467327513932029"/>
    <s v="No"/>
    <m/>
  </r>
  <r>
    <n v="3097"/>
    <n v="2040"/>
    <n v="1019"/>
    <n v="1"/>
    <n v="1255.73"/>
    <n v="0"/>
    <n v="2"/>
    <n v="760.11"/>
    <n v="1255.73"/>
    <n v="760.11"/>
    <n v="495.62"/>
    <n v="0.39468675591090441"/>
    <s v="No"/>
    <m/>
  </r>
  <r>
    <n v="3098"/>
    <n v="2041"/>
    <n v="1049"/>
    <n v="1"/>
    <n v="3970.29"/>
    <n v="0.2"/>
    <n v="5"/>
    <n v="2490.89"/>
    <n v="3176.232"/>
    <n v="2490.89"/>
    <n v="685.3420000000001"/>
    <n v="0.21577202169111076"/>
    <s v="No"/>
    <m/>
  </r>
  <r>
    <n v="3099"/>
    <n v="2041"/>
    <n v="1082"/>
    <n v="1"/>
    <n v="337.61"/>
    <n v="0.15"/>
    <n v="8"/>
    <n v="183.63"/>
    <n v="286.96850000000001"/>
    <n v="183.63"/>
    <n v="103.33850000000001"/>
    <n v="0.36010398353826295"/>
    <s v="Yes"/>
    <m/>
  </r>
  <r>
    <n v="3100"/>
    <n v="2042"/>
    <n v="1068"/>
    <n v="1"/>
    <n v="550.08000000000004"/>
    <n v="0.2"/>
    <n v="7"/>
    <n v="351.29"/>
    <n v="440.06400000000008"/>
    <n v="351.29"/>
    <n v="88.774000000000058"/>
    <n v="0.20172974840023278"/>
    <s v="No"/>
    <m/>
  </r>
  <r>
    <n v="3101"/>
    <n v="2043"/>
    <n v="1017"/>
    <n v="1"/>
    <n v="978.37"/>
    <n v="0.05"/>
    <n v="2"/>
    <n v="519.71"/>
    <n v="929.45150000000001"/>
    <n v="519.71"/>
    <n v="409.74149999999997"/>
    <n v="0.44084226019324296"/>
    <s v="Yes"/>
    <m/>
  </r>
  <r>
    <n v="3102"/>
    <n v="2044"/>
    <n v="1079"/>
    <n v="1"/>
    <n v="395.97"/>
    <n v="0.25"/>
    <n v="8"/>
    <n v="242.57"/>
    <n v="296.97750000000002"/>
    <n v="242.57"/>
    <n v="54.407500000000027"/>
    <n v="0.18320411478984105"/>
    <s v="No"/>
    <m/>
  </r>
  <r>
    <n v="3103"/>
    <n v="2045"/>
    <n v="1069"/>
    <n v="2"/>
    <n v="545.38"/>
    <n v="0.1"/>
    <n v="7"/>
    <n v="312.64999999999998"/>
    <n v="981.68399999999997"/>
    <n v="625.29999999999995"/>
    <n v="356.38400000000001"/>
    <n v="0.36303331825719887"/>
    <s v="No"/>
    <m/>
  </r>
  <r>
    <n v="3104"/>
    <n v="2046"/>
    <n v="1057"/>
    <n v="1"/>
    <n v="670.06"/>
    <n v="0"/>
    <n v="6"/>
    <n v="490.48"/>
    <n v="670.06"/>
    <n v="490.48"/>
    <n v="179.57999999999993"/>
    <n v="0.26800585022236806"/>
    <s v="No"/>
    <m/>
  </r>
  <r>
    <n v="3105"/>
    <n v="2047"/>
    <n v="1004"/>
    <n v="3"/>
    <n v="5301.74"/>
    <n v="0.1"/>
    <n v="1"/>
    <n v="4057.94"/>
    <n v="14314.698"/>
    <n v="12173.82"/>
    <n v="2140.8780000000006"/>
    <n v="0.14955802769992077"/>
    <s v="No"/>
    <m/>
  </r>
  <r>
    <n v="3106"/>
    <n v="2047"/>
    <n v="1073"/>
    <n v="1"/>
    <n v="1588.01"/>
    <n v="0"/>
    <n v="7"/>
    <n v="1144.3699999999999"/>
    <n v="1588.01"/>
    <n v="1144.3699999999999"/>
    <n v="443.6400000000001"/>
    <n v="0.27936851783049232"/>
    <s v="No"/>
    <m/>
  </r>
  <r>
    <n v="3107"/>
    <n v="2048"/>
    <n v="1069"/>
    <n v="1"/>
    <n v="545.38"/>
    <n v="0.1"/>
    <n v="7"/>
    <n v="312.64999999999998"/>
    <n v="490.84199999999998"/>
    <n v="312.64999999999998"/>
    <n v="178.19200000000001"/>
    <n v="0.36303331825719887"/>
    <s v="No"/>
    <m/>
  </r>
  <r>
    <n v="3108"/>
    <n v="2049"/>
    <n v="1056"/>
    <n v="1"/>
    <n v="1134.4000000000001"/>
    <n v="0.3"/>
    <n v="6"/>
    <n v="798.2"/>
    <n v="794.08"/>
    <n v="798.2"/>
    <n v="-4.1200000000000045"/>
    <n v="-5.1883941164618226E-3"/>
    <s v="No"/>
    <m/>
  </r>
  <r>
    <n v="3109"/>
    <n v="2049"/>
    <n v="1026"/>
    <n v="1"/>
    <n v="1413.81"/>
    <n v="0.1"/>
    <n v="3"/>
    <n v="1019.93"/>
    <n v="1272.4290000000001"/>
    <n v="1019.93"/>
    <n v="252.49900000000014"/>
    <n v="0.19843857692649267"/>
    <s v="No"/>
    <m/>
  </r>
  <r>
    <n v="3110"/>
    <n v="2050"/>
    <n v="1072"/>
    <n v="1"/>
    <n v="1404.39"/>
    <n v="0.05"/>
    <n v="7"/>
    <n v="772.88"/>
    <n v="1334.1704999999999"/>
    <n v="772.88"/>
    <n v="561.29049999999995"/>
    <n v="0.42070372564825859"/>
    <s v="No"/>
    <m/>
  </r>
  <r>
    <n v="3111"/>
    <n v="2050"/>
    <n v="1038"/>
    <n v="1"/>
    <n v="930.61"/>
    <n v="0"/>
    <n v="4"/>
    <n v="617.46"/>
    <n v="930.61"/>
    <n v="617.46"/>
    <n v="313.14999999999998"/>
    <n v="0.33649971524054112"/>
    <s v="No"/>
    <m/>
  </r>
  <r>
    <n v="3112"/>
    <n v="2051"/>
    <n v="1038"/>
    <n v="1"/>
    <n v="930.61"/>
    <n v="0"/>
    <n v="4"/>
    <n v="617.46"/>
    <n v="930.61"/>
    <n v="617.46"/>
    <n v="313.14999999999998"/>
    <n v="0.33649971524054112"/>
    <s v="No"/>
    <m/>
  </r>
  <r>
    <n v="3113"/>
    <n v="2052"/>
    <n v="1080"/>
    <n v="1"/>
    <n v="256.7"/>
    <n v="0"/>
    <n v="8"/>
    <n v="184.26"/>
    <n v="256.7"/>
    <n v="184.26"/>
    <n v="72.44"/>
    <n v="0.28219711725749902"/>
    <s v="No"/>
    <m/>
  </r>
  <r>
    <n v="3114"/>
    <n v="2053"/>
    <n v="1010"/>
    <n v="1"/>
    <n v="4664.03"/>
    <n v="0"/>
    <n v="1"/>
    <n v="3718.66"/>
    <n v="4664.03"/>
    <n v="3718.66"/>
    <n v="945.36999999999989"/>
    <n v="0.20269380771564505"/>
    <s v="No"/>
    <m/>
  </r>
  <r>
    <n v="3115"/>
    <n v="2053"/>
    <n v="1066"/>
    <n v="2"/>
    <n v="1123.68"/>
    <n v="0.15"/>
    <n v="7"/>
    <n v="872.66"/>
    <n v="1910.2560000000001"/>
    <n v="1745.32"/>
    <n v="164.93600000000015"/>
    <n v="8.6342354113794248E-2"/>
    <s v="No"/>
    <m/>
  </r>
  <r>
    <n v="3116"/>
    <n v="2054"/>
    <n v="1061"/>
    <n v="2"/>
    <n v="1128.8399999999999"/>
    <n v="0"/>
    <n v="6"/>
    <n v="705.26"/>
    <n v="2257.6799999999998"/>
    <n v="1410.52"/>
    <n v="847.15999999999985"/>
    <n v="0.37523475426101127"/>
    <s v="No"/>
    <m/>
  </r>
  <r>
    <n v="3117"/>
    <n v="2054"/>
    <n v="1074"/>
    <n v="1"/>
    <n v="2444.16"/>
    <n v="0.1"/>
    <n v="7"/>
    <n v="1417.35"/>
    <n v="2199.7440000000001"/>
    <n v="1417.35"/>
    <n v="782.39400000000023"/>
    <n v="0.35567502400279316"/>
    <s v="No"/>
    <m/>
  </r>
  <r>
    <n v="3118"/>
    <n v="2055"/>
    <n v="1070"/>
    <n v="1"/>
    <n v="2599.85"/>
    <n v="0.1"/>
    <n v="7"/>
    <n v="1949.71"/>
    <n v="2339.8649999999998"/>
    <n v="1949.71"/>
    <n v="390.15499999999975"/>
    <n v="0.1667425257440065"/>
    <s v="No"/>
    <m/>
  </r>
  <r>
    <n v="3119"/>
    <n v="2055"/>
    <n v="1005"/>
    <n v="2"/>
    <n v="2703.6"/>
    <n v="0"/>
    <n v="1"/>
    <n v="2129.88"/>
    <n v="5407.2"/>
    <n v="4259.76"/>
    <n v="1147.4399999999996"/>
    <n v="0.2122059476253883"/>
    <s v="No"/>
    <m/>
  </r>
  <r>
    <n v="3120"/>
    <n v="2056"/>
    <n v="1037"/>
    <n v="1"/>
    <n v="1161.6300000000001"/>
    <n v="0.25"/>
    <n v="4"/>
    <n v="798.62"/>
    <n v="871.22250000000008"/>
    <n v="798.62"/>
    <n v="72.602500000000077"/>
    <n v="8.3334050716091554E-2"/>
    <s v="No"/>
    <m/>
  </r>
  <r>
    <n v="3121"/>
    <n v="2057"/>
    <n v="1064"/>
    <n v="1"/>
    <n v="177.92"/>
    <n v="0"/>
    <n v="6"/>
    <n v="95.97"/>
    <n v="177.92"/>
    <n v="95.97"/>
    <n v="81.949999999999989"/>
    <n v="0.46060026978417262"/>
    <s v="No"/>
    <m/>
  </r>
  <r>
    <n v="3122"/>
    <n v="2057"/>
    <n v="1080"/>
    <n v="1"/>
    <n v="256.7"/>
    <n v="0"/>
    <n v="8"/>
    <n v="184.26"/>
    <n v="256.7"/>
    <n v="184.26"/>
    <n v="72.44"/>
    <n v="0.28219711725749902"/>
    <s v="No"/>
    <m/>
  </r>
  <r>
    <n v="3123"/>
    <n v="2057"/>
    <n v="1067"/>
    <n v="1"/>
    <n v="4128.99"/>
    <n v="0.1"/>
    <n v="7"/>
    <n v="2213.3200000000002"/>
    <n v="3716.0909999999999"/>
    <n v="2213.3200000000002"/>
    <n v="1502.7709999999997"/>
    <n v="0.40439564047274401"/>
    <s v="No"/>
    <m/>
  </r>
  <r>
    <n v="3124"/>
    <n v="2057"/>
    <n v="1012"/>
    <n v="1"/>
    <n v="2425.1999999999998"/>
    <n v="0.3"/>
    <n v="1"/>
    <n v="1795.03"/>
    <n v="1697.6399999999999"/>
    <n v="1795.03"/>
    <n v="-97.3900000000001"/>
    <n v="-5.7367875403501398E-2"/>
    <s v="No"/>
    <m/>
  </r>
  <r>
    <n v="3125"/>
    <n v="2058"/>
    <n v="1067"/>
    <n v="1"/>
    <n v="4128.99"/>
    <n v="0.1"/>
    <n v="7"/>
    <n v="2213.3200000000002"/>
    <n v="3716.0909999999999"/>
    <n v="2213.3200000000002"/>
    <n v="1502.7709999999997"/>
    <n v="0.40439564047274401"/>
    <s v="No"/>
    <m/>
  </r>
  <r>
    <n v="3126"/>
    <n v="2059"/>
    <n v="1017"/>
    <n v="2"/>
    <n v="978.37"/>
    <n v="0.15"/>
    <n v="2"/>
    <n v="519.71"/>
    <n v="1663.229"/>
    <n v="1039.42"/>
    <n v="623.80899999999997"/>
    <n v="0.37505899668656567"/>
    <s v="No"/>
    <m/>
  </r>
  <r>
    <n v="3127"/>
    <n v="2060"/>
    <n v="1033"/>
    <n v="1"/>
    <n v="3738.1"/>
    <n v="0"/>
    <n v="3"/>
    <n v="2130.6999999999998"/>
    <n v="3738.1"/>
    <n v="2130.6999999999998"/>
    <n v="1607.4"/>
    <n v="0.43000454776490732"/>
    <s v="No"/>
    <m/>
  </r>
  <r>
    <n v="3128"/>
    <n v="2060"/>
    <n v="1085"/>
    <n v="1"/>
    <n v="234.72"/>
    <n v="0.1"/>
    <n v="8"/>
    <n v="175.69"/>
    <n v="211.24799999999999"/>
    <n v="175.69"/>
    <n v="35.557999999999993"/>
    <n v="0.16832348708626824"/>
    <s v="No"/>
    <m/>
  </r>
  <r>
    <n v="3129"/>
    <n v="2061"/>
    <n v="1005"/>
    <n v="1"/>
    <n v="2703.6"/>
    <n v="0.1"/>
    <n v="1"/>
    <n v="2129.88"/>
    <n v="2433.2399999999998"/>
    <n v="2129.88"/>
    <n v="303.35999999999967"/>
    <n v="0.12467327513932029"/>
    <s v="Yes"/>
    <m/>
  </r>
  <r>
    <n v="3130"/>
    <n v="2061"/>
    <n v="1017"/>
    <n v="1"/>
    <n v="978.37"/>
    <n v="0.05"/>
    <n v="2"/>
    <n v="519.71"/>
    <n v="929.45150000000001"/>
    <n v="519.71"/>
    <n v="409.74149999999997"/>
    <n v="0.44084226019324296"/>
    <s v="No"/>
    <m/>
  </r>
  <r>
    <n v="3131"/>
    <n v="2062"/>
    <n v="1029"/>
    <n v="1"/>
    <n v="951.92"/>
    <n v="0.1"/>
    <n v="3"/>
    <n v="552.17999999999995"/>
    <n v="856.72799999999995"/>
    <n v="552.17999999999995"/>
    <n v="304.548"/>
    <n v="0.35547805137686644"/>
    <s v="No"/>
    <m/>
  </r>
  <r>
    <n v="3132"/>
    <n v="2062"/>
    <n v="1022"/>
    <n v="1"/>
    <n v="383.8"/>
    <n v="0"/>
    <n v="2"/>
    <n v="266.88"/>
    <n v="383.8"/>
    <n v="266.88"/>
    <n v="116.92000000000002"/>
    <n v="0.3046378322042731"/>
    <s v="No"/>
    <m/>
  </r>
  <r>
    <n v="3133"/>
    <n v="2062"/>
    <n v="1085"/>
    <n v="1"/>
    <n v="234.72"/>
    <n v="0.25"/>
    <n v="8"/>
    <n v="175.69"/>
    <n v="176.04"/>
    <n v="175.69"/>
    <n v="0.34999999999999432"/>
    <n v="1.9881845035218948E-3"/>
    <s v="No"/>
    <m/>
  </r>
  <r>
    <n v="3134"/>
    <n v="2063"/>
    <n v="1052"/>
    <n v="1"/>
    <n v="2801.53"/>
    <n v="0.1"/>
    <n v="5"/>
    <n v="1752.02"/>
    <n v="2521.3770000000004"/>
    <n v="1752.02"/>
    <n v="769.35700000000043"/>
    <n v="0.30513366307378875"/>
    <s v="No"/>
    <m/>
  </r>
  <r>
    <n v="3135"/>
    <n v="2064"/>
    <n v="1080"/>
    <n v="1"/>
    <n v="256.7"/>
    <n v="0.1"/>
    <n v="8"/>
    <n v="184.26"/>
    <n v="231.03"/>
    <n v="184.26"/>
    <n v="46.77000000000001"/>
    <n v="0.20244124139722119"/>
    <s v="No"/>
    <m/>
  </r>
  <r>
    <n v="3136"/>
    <n v="2065"/>
    <n v="1061"/>
    <n v="1"/>
    <n v="1128.8399999999999"/>
    <n v="0.05"/>
    <n v="6"/>
    <n v="705.26"/>
    <n v="1072.3979999999999"/>
    <n v="705.26"/>
    <n v="367.13799999999992"/>
    <n v="0.34235237290632764"/>
    <s v="No"/>
    <m/>
  </r>
  <r>
    <n v="3137"/>
    <n v="2066"/>
    <n v="1006"/>
    <n v="1"/>
    <n v="2046.37"/>
    <n v="0"/>
    <n v="1"/>
    <n v="1296.42"/>
    <n v="2046.37"/>
    <n v="1296.42"/>
    <n v="749.94999999999982"/>
    <n v="0.3664782028665392"/>
    <s v="No"/>
    <m/>
  </r>
  <r>
    <n v="3138"/>
    <n v="2066"/>
    <n v="1036"/>
    <n v="1"/>
    <n v="471.33"/>
    <n v="0"/>
    <n v="4"/>
    <n v="253.01"/>
    <n v="471.33"/>
    <n v="253.01"/>
    <n v="218.32"/>
    <n v="0.46319988118727856"/>
    <s v="No"/>
    <m/>
  </r>
  <r>
    <n v="3139"/>
    <n v="2066"/>
    <n v="1056"/>
    <n v="1"/>
    <n v="1134.4000000000001"/>
    <n v="0"/>
    <n v="6"/>
    <n v="798.2"/>
    <n v="1134.4000000000001"/>
    <n v="798.2"/>
    <n v="336.20000000000005"/>
    <n v="0.29636812411847674"/>
    <s v="No"/>
    <m/>
  </r>
  <r>
    <n v="3140"/>
    <n v="2067"/>
    <n v="1061"/>
    <n v="1"/>
    <n v="1128.8399999999999"/>
    <n v="0.3"/>
    <n v="6"/>
    <n v="705.26"/>
    <n v="790.18799999999987"/>
    <n v="705.26"/>
    <n v="84.927999999999884"/>
    <n v="0.10747822037287316"/>
    <s v="No"/>
    <m/>
  </r>
  <r>
    <n v="3141"/>
    <n v="2068"/>
    <n v="1067"/>
    <n v="2"/>
    <n v="4128.99"/>
    <n v="0.15"/>
    <n v="7"/>
    <n v="2213.3200000000002"/>
    <n v="7019.2829999999994"/>
    <n v="4426.6400000000003"/>
    <n v="2592.6429999999991"/>
    <n v="0.36936008991231717"/>
    <s v="No"/>
    <m/>
  </r>
  <r>
    <n v="3142"/>
    <n v="2068"/>
    <n v="1080"/>
    <n v="1"/>
    <n v="256.7"/>
    <n v="0"/>
    <n v="8"/>
    <n v="184.26"/>
    <n v="256.7"/>
    <n v="184.26"/>
    <n v="72.44"/>
    <n v="0.28219711725749902"/>
    <s v="No"/>
    <m/>
  </r>
  <r>
    <n v="3143"/>
    <n v="2069"/>
    <n v="1001"/>
    <n v="2"/>
    <n v="3826.19"/>
    <n v="0.05"/>
    <n v="1"/>
    <n v="3021.65"/>
    <n v="7269.7609999999995"/>
    <n v="6043.3"/>
    <n v="1226.4609999999993"/>
    <n v="0.16870719683907071"/>
    <s v="No"/>
    <m/>
  </r>
  <r>
    <n v="3144"/>
    <n v="2069"/>
    <n v="1052"/>
    <n v="1"/>
    <n v="2801.53"/>
    <n v="0.2"/>
    <n v="5"/>
    <n v="1752.02"/>
    <n v="2241.2240000000002"/>
    <n v="1752.02"/>
    <n v="489.20400000000018"/>
    <n v="0.2182753709580123"/>
    <s v="Yes"/>
    <m/>
  </r>
  <r>
    <n v="3145"/>
    <n v="2070"/>
    <n v="1005"/>
    <n v="1"/>
    <n v="2703.6"/>
    <n v="0.15"/>
    <n v="1"/>
    <n v="2129.88"/>
    <n v="2298.06"/>
    <n v="2129.88"/>
    <n v="168.17999999999984"/>
    <n v="7.3183467794574492E-2"/>
    <s v="No"/>
    <m/>
  </r>
  <r>
    <n v="3146"/>
    <n v="2071"/>
    <n v="1016"/>
    <n v="1"/>
    <n v="1279.19"/>
    <n v="0.2"/>
    <n v="2"/>
    <n v="741.85"/>
    <n v="1023.3520000000001"/>
    <n v="741.85"/>
    <n v="281.50200000000007"/>
    <n v="0.27507836990595613"/>
    <s v="No"/>
    <m/>
  </r>
  <r>
    <n v="3147"/>
    <n v="2071"/>
    <n v="1038"/>
    <n v="1"/>
    <n v="930.61"/>
    <n v="0"/>
    <n v="4"/>
    <n v="617.46"/>
    <n v="930.61"/>
    <n v="617.46"/>
    <n v="313.14999999999998"/>
    <n v="0.33649971524054112"/>
    <s v="No"/>
    <m/>
  </r>
  <r>
    <n v="3148"/>
    <n v="2072"/>
    <n v="1043"/>
    <n v="1"/>
    <n v="567.48"/>
    <n v="0.1"/>
    <n v="4"/>
    <n v="407.51"/>
    <n v="510.73200000000003"/>
    <n v="407.51"/>
    <n v="103.22200000000004"/>
    <n v="0.20210599688290537"/>
    <s v="No"/>
    <m/>
  </r>
  <r>
    <n v="3149"/>
    <n v="2073"/>
    <n v="1085"/>
    <n v="1"/>
    <n v="234.72"/>
    <n v="0.3"/>
    <n v="8"/>
    <n v="175.69"/>
    <n v="164.304"/>
    <n v="175.69"/>
    <n v="-11.385999999999996"/>
    <n v="-6.929837374622648E-2"/>
    <s v="No"/>
    <m/>
  </r>
  <r>
    <n v="3150"/>
    <n v="2074"/>
    <n v="1017"/>
    <n v="1"/>
    <n v="978.37"/>
    <n v="0.3"/>
    <n v="2"/>
    <n v="519.71"/>
    <n v="684.85899999999992"/>
    <n v="519.71"/>
    <n v="165.14899999999989"/>
    <n v="0.24114306740511537"/>
    <s v="No"/>
    <m/>
  </r>
  <r>
    <n v="3151"/>
    <n v="2075"/>
    <n v="1067"/>
    <n v="2"/>
    <n v="4128.99"/>
    <n v="0"/>
    <n v="7"/>
    <n v="2213.3200000000002"/>
    <n v="8257.98"/>
    <n v="4426.6400000000003"/>
    <n v="3831.3399999999992"/>
    <n v="0.4639560764254696"/>
    <s v="No"/>
    <m/>
  </r>
  <r>
    <n v="3152"/>
    <n v="2076"/>
    <n v="1043"/>
    <n v="1"/>
    <n v="567.48"/>
    <n v="0"/>
    <n v="4"/>
    <n v="407.51"/>
    <n v="567.48"/>
    <n v="407.51"/>
    <n v="159.97000000000003"/>
    <n v="0.28189539719461482"/>
    <s v="No"/>
    <m/>
  </r>
  <r>
    <n v="3153"/>
    <n v="2077"/>
    <n v="1023"/>
    <n v="1"/>
    <n v="203.79"/>
    <n v="0.05"/>
    <n v="2"/>
    <n v="145.43"/>
    <n v="193.60049999999998"/>
    <n v="145.43"/>
    <n v="48.170499999999976"/>
    <n v="0.24881392351775941"/>
    <s v="No"/>
    <m/>
  </r>
  <r>
    <n v="3154"/>
    <n v="2077"/>
    <n v="1085"/>
    <n v="1"/>
    <n v="234.72"/>
    <n v="0"/>
    <n v="8"/>
    <n v="175.69"/>
    <n v="234.72"/>
    <n v="175.69"/>
    <n v="59.03"/>
    <n v="0.25149113837764148"/>
    <s v="No"/>
    <m/>
  </r>
  <r>
    <n v="3155"/>
    <n v="2077"/>
    <n v="1022"/>
    <n v="1"/>
    <n v="383.8"/>
    <n v="0"/>
    <n v="2"/>
    <n v="266.88"/>
    <n v="383.8"/>
    <n v="266.88"/>
    <n v="116.92000000000002"/>
    <n v="0.3046378322042731"/>
    <s v="Yes"/>
    <m/>
  </r>
  <r>
    <n v="3156"/>
    <n v="2077"/>
    <n v="1003"/>
    <n v="1"/>
    <n v="5778.51"/>
    <n v="0.2"/>
    <n v="1"/>
    <n v="3419.53"/>
    <n v="4622.808"/>
    <n v="3419.53"/>
    <n v="1203.2779999999998"/>
    <n v="0.26029158035548949"/>
    <s v="No"/>
    <m/>
  </r>
  <r>
    <n v="3157"/>
    <n v="2078"/>
    <n v="1001"/>
    <n v="2"/>
    <n v="3826.19"/>
    <n v="0.15"/>
    <n v="1"/>
    <n v="3021.65"/>
    <n v="6504.5230000000001"/>
    <n v="6043.3"/>
    <n v="461.22299999999996"/>
    <n v="7.0908043526020273E-2"/>
    <s v="No"/>
    <m/>
  </r>
  <r>
    <n v="3158"/>
    <n v="2078"/>
    <n v="1056"/>
    <n v="1"/>
    <n v="1134.4000000000001"/>
    <n v="0"/>
    <n v="6"/>
    <n v="798.2"/>
    <n v="1134.4000000000001"/>
    <n v="798.2"/>
    <n v="336.20000000000005"/>
    <n v="0.29636812411847674"/>
    <s v="No"/>
    <m/>
  </r>
  <r>
    <n v="3159"/>
    <n v="2079"/>
    <n v="1085"/>
    <n v="1"/>
    <n v="234.72"/>
    <n v="0"/>
    <n v="8"/>
    <n v="175.69"/>
    <n v="234.72"/>
    <n v="175.69"/>
    <n v="59.03"/>
    <n v="0.25149113837764148"/>
    <s v="No"/>
    <m/>
  </r>
  <r>
    <n v="3160"/>
    <n v="2080"/>
    <n v="1056"/>
    <n v="1"/>
    <n v="1134.4000000000001"/>
    <n v="0.2"/>
    <n v="6"/>
    <n v="798.2"/>
    <n v="907.5200000000001"/>
    <n v="798.2"/>
    <n v="109.32000000000005"/>
    <n v="0.12046015514809595"/>
    <s v="No"/>
    <m/>
  </r>
  <r>
    <n v="3161"/>
    <n v="2081"/>
    <n v="1044"/>
    <n v="1"/>
    <n v="1419.88"/>
    <n v="0.2"/>
    <n v="4"/>
    <n v="897.98"/>
    <n v="1135.9040000000002"/>
    <n v="897.98"/>
    <n v="237.92400000000021"/>
    <n v="0.20945784150773319"/>
    <s v="No"/>
    <m/>
  </r>
  <r>
    <n v="3162"/>
    <n v="2082"/>
    <n v="1052"/>
    <n v="1"/>
    <n v="2801.53"/>
    <n v="0.05"/>
    <n v="5"/>
    <n v="1752.02"/>
    <n v="2661.4535000000001"/>
    <n v="1752.02"/>
    <n v="909.43350000000009"/>
    <n v="0.34170557554358927"/>
    <s v="Yes"/>
    <m/>
  </r>
  <r>
    <n v="3163"/>
    <n v="2082"/>
    <n v="1026"/>
    <n v="1"/>
    <n v="1413.81"/>
    <n v="0.05"/>
    <n v="3"/>
    <n v="1019.93"/>
    <n v="1343.1194999999998"/>
    <n v="1019.93"/>
    <n v="323.18949999999984"/>
    <n v="0.24062602024615076"/>
    <s v="No"/>
    <m/>
  </r>
  <r>
    <n v="3164"/>
    <n v="2082"/>
    <n v="1053"/>
    <n v="1"/>
    <n v="1295.03"/>
    <n v="0.1"/>
    <n v="5"/>
    <n v="777.04"/>
    <n v="1165.527"/>
    <n v="777.04"/>
    <n v="388.48700000000008"/>
    <n v="0.33331445775172952"/>
    <s v="No"/>
    <m/>
  </r>
  <r>
    <n v="3165"/>
    <n v="2083"/>
    <n v="1072"/>
    <n v="1"/>
    <n v="1404.39"/>
    <n v="0"/>
    <n v="7"/>
    <n v="772.88"/>
    <n v="1404.39"/>
    <n v="772.88"/>
    <n v="631.5100000000001"/>
    <n v="0.44966853936584572"/>
    <s v="No"/>
    <m/>
  </r>
  <r>
    <n v="3166"/>
    <n v="2084"/>
    <n v="1067"/>
    <n v="1"/>
    <n v="4128.99"/>
    <n v="0"/>
    <n v="7"/>
    <n v="2213.3200000000002"/>
    <n v="4128.99"/>
    <n v="2213.3200000000002"/>
    <n v="1915.6699999999996"/>
    <n v="0.4639560764254696"/>
    <s v="No"/>
    <m/>
  </r>
  <r>
    <n v="3167"/>
    <n v="2085"/>
    <n v="1003"/>
    <n v="1"/>
    <n v="5778.51"/>
    <n v="0.3"/>
    <n v="1"/>
    <n v="3419.53"/>
    <n v="4044.9569999999999"/>
    <n v="3419.53"/>
    <n v="625.42699999999968"/>
    <n v="0.15461894897770229"/>
    <s v="No"/>
    <m/>
  </r>
  <r>
    <n v="3168"/>
    <n v="2085"/>
    <n v="1030"/>
    <n v="1"/>
    <n v="799.21"/>
    <n v="0.25"/>
    <n v="3"/>
    <n v="534"/>
    <n v="599.40750000000003"/>
    <n v="534"/>
    <n v="65.407500000000027"/>
    <n v="0.10912025625304993"/>
    <s v="Yes"/>
    <m/>
  </r>
  <r>
    <n v="3169"/>
    <n v="2086"/>
    <n v="1041"/>
    <n v="1"/>
    <n v="767.68"/>
    <n v="0.15"/>
    <n v="4"/>
    <n v="540.32000000000005"/>
    <n v="652.52799999999991"/>
    <n v="540.32000000000005"/>
    <n v="112.20799999999986"/>
    <n v="0.17195890444547954"/>
    <s v="No"/>
    <m/>
  </r>
  <r>
    <n v="3170"/>
    <n v="2087"/>
    <n v="1067"/>
    <n v="2"/>
    <n v="4128.99"/>
    <n v="0"/>
    <n v="7"/>
    <n v="2213.3200000000002"/>
    <n v="8257.98"/>
    <n v="4426.6400000000003"/>
    <n v="3831.3399999999992"/>
    <n v="0.4639560764254696"/>
    <s v="No"/>
    <m/>
  </r>
  <r>
    <n v="3171"/>
    <n v="2088"/>
    <n v="1075"/>
    <n v="1"/>
    <n v="904.54"/>
    <n v="0.1"/>
    <n v="7"/>
    <n v="622.70000000000005"/>
    <n v="814.08600000000001"/>
    <n v="622.70000000000005"/>
    <n v="191.38599999999997"/>
    <n v="0.23509309827217267"/>
    <s v="No"/>
    <m/>
  </r>
  <r>
    <n v="3172"/>
    <n v="2088"/>
    <n v="1001"/>
    <n v="1"/>
    <n v="3826.19"/>
    <n v="0"/>
    <n v="1"/>
    <n v="3021.65"/>
    <n v="3826.19"/>
    <n v="3021.65"/>
    <n v="804.54"/>
    <n v="0.21027183699711721"/>
    <s v="No"/>
    <m/>
  </r>
  <r>
    <n v="3173"/>
    <n v="2088"/>
    <n v="1072"/>
    <n v="1"/>
    <n v="1404.39"/>
    <n v="0"/>
    <n v="7"/>
    <n v="772.88"/>
    <n v="1404.39"/>
    <n v="772.88"/>
    <n v="631.5100000000001"/>
    <n v="0.44966853936584572"/>
    <s v="No"/>
    <m/>
  </r>
  <r>
    <n v="3174"/>
    <n v="2089"/>
    <n v="1029"/>
    <n v="1"/>
    <n v="951.92"/>
    <n v="0.25"/>
    <n v="3"/>
    <n v="552.17999999999995"/>
    <n v="713.93999999999994"/>
    <n v="552.17999999999995"/>
    <n v="161.76"/>
    <n v="0.22657366165223969"/>
    <s v="No"/>
    <m/>
  </r>
  <r>
    <n v="3175"/>
    <n v="2089"/>
    <n v="1061"/>
    <n v="1"/>
    <n v="1128.8399999999999"/>
    <n v="0.15"/>
    <n v="6"/>
    <n v="705.26"/>
    <n v="959.5139999999999"/>
    <n v="705.26"/>
    <n v="254.25399999999991"/>
    <n v="0.26498206383648382"/>
    <s v="No"/>
    <m/>
  </r>
  <r>
    <n v="3176"/>
    <n v="2090"/>
    <n v="1013"/>
    <n v="1"/>
    <n v="6351.87"/>
    <n v="0.1"/>
    <n v="1"/>
    <n v="4324.57"/>
    <n v="5716.683"/>
    <n v="4324.57"/>
    <n v="1392.1130000000003"/>
    <n v="0.24351761327329158"/>
    <s v="Yes"/>
    <m/>
  </r>
  <r>
    <n v="3177"/>
    <n v="2090"/>
    <n v="1006"/>
    <n v="1"/>
    <n v="2046.37"/>
    <n v="0"/>
    <n v="1"/>
    <n v="1296.42"/>
    <n v="2046.37"/>
    <n v="1296.42"/>
    <n v="749.94999999999982"/>
    <n v="0.3664782028665392"/>
    <s v="No"/>
    <m/>
  </r>
  <r>
    <n v="3178"/>
    <n v="2091"/>
    <n v="1029"/>
    <n v="1"/>
    <n v="951.92"/>
    <n v="0.2"/>
    <n v="3"/>
    <n v="552.17999999999995"/>
    <n v="761.53600000000006"/>
    <n v="552.17999999999995"/>
    <n v="209.35600000000011"/>
    <n v="0.27491280779897481"/>
    <s v="No"/>
    <m/>
  </r>
  <r>
    <n v="3179"/>
    <n v="2092"/>
    <n v="1067"/>
    <n v="1"/>
    <n v="4128.99"/>
    <n v="0"/>
    <n v="7"/>
    <n v="2213.3200000000002"/>
    <n v="4128.99"/>
    <n v="2213.3200000000002"/>
    <n v="1915.6699999999996"/>
    <n v="0.4639560764254696"/>
    <s v="No"/>
    <m/>
  </r>
  <r>
    <n v="3180"/>
    <n v="2093"/>
    <n v="1045"/>
    <n v="1"/>
    <n v="197.92"/>
    <n v="0"/>
    <n v="4"/>
    <n v="154.55000000000001"/>
    <n v="197.92"/>
    <n v="154.55000000000001"/>
    <n v="43.369999999999976"/>
    <n v="0.21912894098625696"/>
    <s v="Yes"/>
    <m/>
  </r>
  <r>
    <n v="3181"/>
    <n v="2093"/>
    <n v="1041"/>
    <n v="1"/>
    <n v="767.68"/>
    <n v="0"/>
    <n v="4"/>
    <n v="540.32000000000005"/>
    <n v="767.68"/>
    <n v="540.32000000000005"/>
    <n v="227.3599999999999"/>
    <n v="0.29616506877865767"/>
    <s v="No"/>
    <m/>
  </r>
  <r>
    <n v="3182"/>
    <n v="2093"/>
    <n v="1009"/>
    <n v="1"/>
    <n v="2129.15"/>
    <n v="0.15"/>
    <n v="1"/>
    <n v="1303.81"/>
    <n v="1809.7774999999999"/>
    <n v="1303.81"/>
    <n v="505.96749999999997"/>
    <n v="0.27957442282269507"/>
    <s v="No"/>
    <m/>
  </r>
  <r>
    <n v="3183"/>
    <n v="2094"/>
    <n v="1067"/>
    <n v="1"/>
    <n v="4128.99"/>
    <n v="0.1"/>
    <n v="7"/>
    <n v="2213.3200000000002"/>
    <n v="3716.0909999999999"/>
    <n v="2213.3200000000002"/>
    <n v="1502.7709999999997"/>
    <n v="0.40439564047274401"/>
    <s v="No"/>
    <m/>
  </r>
  <r>
    <n v="3184"/>
    <n v="2095"/>
    <n v="1051"/>
    <n v="1"/>
    <n v="304.13"/>
    <n v="0"/>
    <n v="5"/>
    <n v="176.98"/>
    <n v="304.13"/>
    <n v="176.98"/>
    <n v="127.15"/>
    <n v="0.41807779567947917"/>
    <s v="No"/>
    <m/>
  </r>
  <r>
    <n v="3185"/>
    <n v="2095"/>
    <n v="1062"/>
    <n v="1"/>
    <n v="1145.77"/>
    <n v="0.2"/>
    <n v="6"/>
    <n v="718.47"/>
    <n v="916.61599999999999"/>
    <n v="718.47"/>
    <n v="198.14599999999996"/>
    <n v="0.21617122110022077"/>
    <s v="No"/>
    <m/>
  </r>
  <r>
    <n v="3186"/>
    <n v="2096"/>
    <n v="1061"/>
    <n v="1"/>
    <n v="1128.8399999999999"/>
    <n v="0.3"/>
    <n v="6"/>
    <n v="705.26"/>
    <n v="790.18799999999987"/>
    <n v="705.26"/>
    <n v="84.927999999999884"/>
    <n v="0.10747822037287316"/>
    <s v="No"/>
    <m/>
  </r>
  <r>
    <n v="3187"/>
    <n v="2096"/>
    <n v="1067"/>
    <n v="1"/>
    <n v="4128.99"/>
    <n v="0.1"/>
    <n v="7"/>
    <n v="2213.3200000000002"/>
    <n v="3716.0909999999999"/>
    <n v="2213.3200000000002"/>
    <n v="1502.7709999999997"/>
    <n v="0.40439564047274401"/>
    <s v="No"/>
    <m/>
  </r>
  <r>
    <n v="3188"/>
    <n v="2096"/>
    <n v="1056"/>
    <n v="1"/>
    <n v="1134.4000000000001"/>
    <n v="0.3"/>
    <n v="6"/>
    <n v="798.2"/>
    <n v="794.08"/>
    <n v="798.2"/>
    <n v="-4.1200000000000045"/>
    <n v="-5.1883941164618226E-3"/>
    <s v="No"/>
    <m/>
  </r>
  <r>
    <n v="3189"/>
    <n v="2097"/>
    <n v="1017"/>
    <n v="1"/>
    <n v="978.37"/>
    <n v="0.05"/>
    <n v="2"/>
    <n v="519.71"/>
    <n v="929.45150000000001"/>
    <n v="519.71"/>
    <n v="409.74149999999997"/>
    <n v="0.44084226019324296"/>
    <s v="No"/>
    <m/>
  </r>
  <r>
    <n v="3190"/>
    <n v="2098"/>
    <n v="1084"/>
    <n v="1"/>
    <n v="317.63"/>
    <n v="0.2"/>
    <n v="8"/>
    <n v="188.52"/>
    <n v="254.10400000000001"/>
    <n v="188.52"/>
    <n v="65.584000000000003"/>
    <n v="0.25809904605988099"/>
    <s v="No"/>
    <m/>
  </r>
  <r>
    <n v="3191"/>
    <n v="2098"/>
    <n v="1043"/>
    <n v="1"/>
    <n v="567.48"/>
    <n v="0"/>
    <n v="4"/>
    <n v="407.51"/>
    <n v="567.48"/>
    <n v="407.51"/>
    <n v="159.97000000000003"/>
    <n v="0.28189539719461482"/>
    <s v="No"/>
    <m/>
  </r>
  <r>
    <n v="3192"/>
    <n v="2099"/>
    <n v="1018"/>
    <n v="2"/>
    <n v="628.09"/>
    <n v="0.25"/>
    <n v="2"/>
    <n v="390.4"/>
    <n v="942.13499999999999"/>
    <n v="780.8"/>
    <n v="161.33500000000004"/>
    <n v="0.17124403615193157"/>
    <s v="No"/>
    <m/>
  </r>
  <r>
    <n v="3193"/>
    <n v="2100"/>
    <n v="1001"/>
    <n v="2"/>
    <n v="3826.19"/>
    <n v="0.1"/>
    <n v="1"/>
    <n v="3021.65"/>
    <n v="6887.1419999999998"/>
    <n v="6043.3"/>
    <n v="843.84199999999964"/>
    <n v="0.12252426333013021"/>
    <s v="No"/>
    <m/>
  </r>
  <r>
    <n v="3194"/>
    <n v="2100"/>
    <n v="1006"/>
    <n v="2"/>
    <n v="2046.37"/>
    <n v="0.25"/>
    <n v="1"/>
    <n v="1296.42"/>
    <n v="3069.5549999999998"/>
    <n v="2592.84"/>
    <n v="476.71499999999969"/>
    <n v="0.15530427048871895"/>
    <s v="No"/>
    <m/>
  </r>
  <r>
    <n v="3195"/>
    <n v="2101"/>
    <n v="1072"/>
    <n v="1"/>
    <n v="1404.39"/>
    <n v="0.2"/>
    <n v="7"/>
    <n v="772.88"/>
    <n v="1123.5120000000002"/>
    <n v="772.88"/>
    <n v="350.63200000000018"/>
    <n v="0.31208567420730721"/>
    <s v="No"/>
    <m/>
  </r>
  <r>
    <n v="3196"/>
    <n v="2102"/>
    <n v="1041"/>
    <n v="1"/>
    <n v="767.68"/>
    <n v="0.15"/>
    <n v="4"/>
    <n v="540.32000000000005"/>
    <n v="652.52799999999991"/>
    <n v="540.32000000000005"/>
    <n v="112.20799999999986"/>
    <n v="0.17195890444547954"/>
    <s v="No"/>
    <m/>
  </r>
  <r>
    <n v="3197"/>
    <n v="2102"/>
    <n v="1031"/>
    <n v="1"/>
    <n v="4123.9799999999996"/>
    <n v="0.25"/>
    <n v="3"/>
    <n v="2475.38"/>
    <n v="3092.9849999999997"/>
    <n v="2475.38"/>
    <n v="617.60499999999956"/>
    <n v="0.19967927422861723"/>
    <s v="No"/>
    <m/>
  </r>
  <r>
    <n v="3198"/>
    <n v="2103"/>
    <n v="1041"/>
    <n v="2"/>
    <n v="767.68"/>
    <n v="0"/>
    <n v="4"/>
    <n v="540.32000000000005"/>
    <n v="1535.36"/>
    <n v="1080.6400000000001"/>
    <n v="454.7199999999998"/>
    <n v="0.29616506877865767"/>
    <s v="No"/>
    <m/>
  </r>
  <r>
    <n v="3199"/>
    <n v="2103"/>
    <n v="1056"/>
    <n v="1"/>
    <n v="1134.4000000000001"/>
    <n v="0.15"/>
    <n v="6"/>
    <n v="798.2"/>
    <n v="964.24"/>
    <n v="798.2"/>
    <n v="166.03999999999996"/>
    <n v="0.17219779308056082"/>
    <s v="No"/>
    <m/>
  </r>
  <r>
    <n v="3200"/>
    <n v="2104"/>
    <n v="1001"/>
    <n v="1"/>
    <n v="3826.19"/>
    <n v="0.3"/>
    <n v="1"/>
    <n v="3021.65"/>
    <n v="2678.3330000000001"/>
    <n v="3021.65"/>
    <n v="-343.31700000000001"/>
    <n v="-0.12818309000411823"/>
    <s v="No"/>
    <m/>
  </r>
  <r>
    <n v="3201"/>
    <n v="2105"/>
    <n v="1084"/>
    <n v="1"/>
    <n v="317.63"/>
    <n v="0.3"/>
    <n v="8"/>
    <n v="188.52"/>
    <n v="222.34099999999998"/>
    <n v="188.52"/>
    <n v="33.82099999999997"/>
    <n v="0.15211319549700672"/>
    <s v="No"/>
    <m/>
  </r>
  <r>
    <n v="3202"/>
    <n v="2106"/>
    <n v="1043"/>
    <n v="1"/>
    <n v="567.48"/>
    <n v="0"/>
    <n v="4"/>
    <n v="407.51"/>
    <n v="567.48"/>
    <n v="407.51"/>
    <n v="159.97000000000003"/>
    <n v="0.28189539719461482"/>
    <s v="Yes"/>
    <m/>
  </r>
  <r>
    <n v="3203"/>
    <n v="2106"/>
    <n v="1023"/>
    <n v="1"/>
    <n v="203.79"/>
    <n v="0"/>
    <n v="2"/>
    <n v="145.43"/>
    <n v="203.79"/>
    <n v="145.43"/>
    <n v="58.359999999999985"/>
    <n v="0.28637322734187148"/>
    <s v="No"/>
    <m/>
  </r>
  <r>
    <n v="3204"/>
    <n v="2107"/>
    <n v="1063"/>
    <n v="1"/>
    <n v="117.54"/>
    <n v="0.1"/>
    <n v="6"/>
    <n v="80.47"/>
    <n v="105.786"/>
    <n v="80.47"/>
    <n v="25.316000000000003"/>
    <n v="0.23931333068648028"/>
    <s v="No"/>
    <m/>
  </r>
  <r>
    <n v="3205"/>
    <n v="2108"/>
    <n v="1040"/>
    <n v="1"/>
    <n v="419.14"/>
    <n v="0.3"/>
    <n v="4"/>
    <n v="297.2"/>
    <n v="293.39799999999997"/>
    <n v="297.2"/>
    <n v="-3.8020000000000209"/>
    <n v="-1.2958506874620895E-2"/>
    <s v="No"/>
    <m/>
  </r>
  <r>
    <n v="3206"/>
    <n v="2109"/>
    <n v="1061"/>
    <n v="1"/>
    <n v="1128.8399999999999"/>
    <n v="0.1"/>
    <n v="6"/>
    <n v="705.26"/>
    <n v="1015.9559999999999"/>
    <n v="705.26"/>
    <n v="310.69599999999991"/>
    <n v="0.30581639362334584"/>
    <s v="No"/>
    <m/>
  </r>
  <r>
    <n v="3207"/>
    <n v="2110"/>
    <n v="1026"/>
    <n v="1"/>
    <n v="1413.81"/>
    <n v="0.3"/>
    <n v="3"/>
    <n v="1019.93"/>
    <n v="989.66699999999992"/>
    <n v="1019.93"/>
    <n v="-30.263000000000034"/>
    <n v="-3.0578972523081033E-2"/>
    <s v="No"/>
    <m/>
  </r>
  <r>
    <n v="3208"/>
    <n v="2110"/>
    <n v="1085"/>
    <n v="1"/>
    <n v="234.72"/>
    <n v="0.3"/>
    <n v="8"/>
    <n v="175.69"/>
    <n v="164.304"/>
    <n v="175.69"/>
    <n v="-11.385999999999996"/>
    <n v="-6.929837374622648E-2"/>
    <s v="No"/>
    <m/>
  </r>
  <r>
    <n v="3209"/>
    <n v="2111"/>
    <n v="1032"/>
    <n v="1"/>
    <n v="2472.7199999999998"/>
    <n v="0.15"/>
    <n v="3"/>
    <n v="1458.83"/>
    <n v="2101.8119999999999"/>
    <n v="1458.83"/>
    <n v="642.98199999999997"/>
    <n v="0.30591794128114219"/>
    <s v="No"/>
    <m/>
  </r>
  <r>
    <n v="3210"/>
    <n v="2112"/>
    <n v="1048"/>
    <n v="1"/>
    <n v="448.35"/>
    <n v="0.1"/>
    <n v="5"/>
    <n v="299.29000000000002"/>
    <n v="403.51500000000004"/>
    <n v="299.29000000000002"/>
    <n v="104.22500000000002"/>
    <n v="0.25829275243795152"/>
    <s v="No"/>
    <m/>
  </r>
  <r>
    <n v="3211"/>
    <n v="2113"/>
    <n v="1001"/>
    <n v="1"/>
    <n v="3826.19"/>
    <n v="0.2"/>
    <n v="1"/>
    <n v="3021.65"/>
    <n v="3060.9520000000002"/>
    <n v="3021.65"/>
    <n v="39.302000000000135"/>
    <n v="1.2839796246396589E-2"/>
    <s v="No"/>
    <m/>
  </r>
  <r>
    <n v="3212"/>
    <n v="2113"/>
    <n v="1016"/>
    <n v="1"/>
    <n v="1279.19"/>
    <n v="0"/>
    <n v="2"/>
    <n v="741.85"/>
    <n v="1279.19"/>
    <n v="741.85"/>
    <n v="537.34"/>
    <n v="0.42006269592476492"/>
    <s v="Yes"/>
    <m/>
  </r>
  <r>
    <n v="3213"/>
    <n v="2114"/>
    <n v="1001"/>
    <n v="1"/>
    <n v="3826.19"/>
    <n v="0.1"/>
    <n v="1"/>
    <n v="3021.65"/>
    <n v="3443.5709999999999"/>
    <n v="3021.65"/>
    <n v="421.92099999999982"/>
    <n v="0.12252426333013021"/>
    <s v="No"/>
    <m/>
  </r>
  <r>
    <n v="3214"/>
    <n v="2114"/>
    <n v="1042"/>
    <n v="1"/>
    <n v="1025.6300000000001"/>
    <n v="0.1"/>
    <n v="4"/>
    <n v="559.36"/>
    <n v="923.06700000000012"/>
    <n v="559.36"/>
    <n v="363.70700000000011"/>
    <n v="0.39402015238330484"/>
    <s v="No"/>
    <m/>
  </r>
  <r>
    <n v="3215"/>
    <n v="2115"/>
    <n v="1070"/>
    <n v="1"/>
    <n v="2599.85"/>
    <n v="0.25"/>
    <n v="7"/>
    <n v="1949.71"/>
    <n v="1949.8874999999998"/>
    <n v="1949.71"/>
    <n v="0.17749999999978172"/>
    <n v="9.1030892807806473E-5"/>
    <s v="No"/>
    <m/>
  </r>
  <r>
    <n v="3216"/>
    <n v="2116"/>
    <n v="1017"/>
    <n v="1"/>
    <n v="978.37"/>
    <n v="0"/>
    <n v="2"/>
    <n v="519.71"/>
    <n v="978.37"/>
    <n v="519.71"/>
    <n v="458.65999999999997"/>
    <n v="0.46880014718358082"/>
    <s v="No"/>
    <m/>
  </r>
  <r>
    <n v="3217"/>
    <n v="2116"/>
    <n v="1053"/>
    <n v="2"/>
    <n v="1295.03"/>
    <n v="0.05"/>
    <n v="5"/>
    <n v="777.04"/>
    <n v="2460.5569999999998"/>
    <n v="1554.08"/>
    <n v="906.47699999999986"/>
    <n v="0.3684031705016384"/>
    <s v="No"/>
    <m/>
  </r>
  <r>
    <n v="3218"/>
    <n v="2117"/>
    <n v="1058"/>
    <n v="1"/>
    <n v="1504.15"/>
    <n v="0.05"/>
    <n v="6"/>
    <n v="828.35"/>
    <n v="1428.9425000000001"/>
    <n v="828.35"/>
    <n v="600.59250000000009"/>
    <n v="0.42030557562673099"/>
    <s v="No"/>
    <m/>
  </r>
  <r>
    <n v="3219"/>
    <n v="2117"/>
    <n v="1073"/>
    <n v="1"/>
    <n v="1588.01"/>
    <n v="0.2"/>
    <n v="7"/>
    <n v="1144.3699999999999"/>
    <n v="1270.4080000000001"/>
    <n v="1144.3699999999999"/>
    <n v="126.03800000000024"/>
    <n v="9.9210647288115489E-2"/>
    <s v="No"/>
    <m/>
  </r>
  <r>
    <n v="3220"/>
    <n v="2118"/>
    <n v="1080"/>
    <n v="1"/>
    <n v="256.7"/>
    <n v="0"/>
    <n v="8"/>
    <n v="184.26"/>
    <n v="256.7"/>
    <n v="184.26"/>
    <n v="72.44"/>
    <n v="0.28219711725749902"/>
    <s v="No"/>
    <m/>
  </r>
  <r>
    <n v="3221"/>
    <n v="2119"/>
    <n v="1020"/>
    <n v="1"/>
    <n v="1278.44"/>
    <n v="0"/>
    <n v="2"/>
    <n v="786.6"/>
    <n v="1278.44"/>
    <n v="786.6"/>
    <n v="491.84000000000003"/>
    <n v="0.38471887613028377"/>
    <s v="No"/>
    <m/>
  </r>
  <r>
    <n v="3222"/>
    <n v="2119"/>
    <n v="1019"/>
    <n v="1"/>
    <n v="1255.73"/>
    <n v="0.3"/>
    <n v="2"/>
    <n v="760.11"/>
    <n v="879.01099999999997"/>
    <n v="760.11"/>
    <n v="118.90099999999995"/>
    <n v="0.13526679415843482"/>
    <s v="No"/>
    <m/>
  </r>
  <r>
    <n v="3223"/>
    <n v="2120"/>
    <n v="1052"/>
    <n v="1"/>
    <n v="2801.53"/>
    <n v="0.1"/>
    <n v="5"/>
    <n v="1752.02"/>
    <n v="2521.3770000000004"/>
    <n v="1752.02"/>
    <n v="769.35700000000043"/>
    <n v="0.30513366307378875"/>
    <s v="No"/>
    <m/>
  </r>
  <r>
    <n v="3224"/>
    <n v="2121"/>
    <n v="1072"/>
    <n v="1"/>
    <n v="1404.39"/>
    <n v="0.25"/>
    <n v="7"/>
    <n v="772.88"/>
    <n v="1053.2925"/>
    <n v="772.88"/>
    <n v="280.41250000000002"/>
    <n v="0.26622471915446089"/>
    <s v="No"/>
    <m/>
  </r>
  <r>
    <n v="3225"/>
    <n v="2122"/>
    <n v="1006"/>
    <n v="1"/>
    <n v="2046.37"/>
    <n v="0.3"/>
    <n v="1"/>
    <n v="1296.42"/>
    <n v="1432.4589999999998"/>
    <n v="1296.42"/>
    <n v="136.03899999999976"/>
    <n v="9.4968861237913108E-2"/>
    <s v="No"/>
    <m/>
  </r>
  <r>
    <n v="3226"/>
    <n v="2122"/>
    <n v="1014"/>
    <n v="1"/>
    <n v="1024.3800000000001"/>
    <n v="0.15"/>
    <n v="1"/>
    <n v="780.26"/>
    <n v="870.72300000000007"/>
    <n v="780.26"/>
    <n v="90.463000000000079"/>
    <n v="0.10389412017369482"/>
    <s v="No"/>
    <m/>
  </r>
  <r>
    <n v="3227"/>
    <n v="2123"/>
    <n v="1006"/>
    <n v="2"/>
    <n v="2046.37"/>
    <n v="0.1"/>
    <n v="1"/>
    <n v="1296.42"/>
    <n v="3683.4659999999999"/>
    <n v="2592.84"/>
    <n v="1090.6259999999997"/>
    <n v="0.29608689207393246"/>
    <s v="No"/>
    <m/>
  </r>
  <r>
    <n v="3228"/>
    <n v="2124"/>
    <n v="1061"/>
    <n v="1"/>
    <n v="1128.8399999999999"/>
    <n v="0.25"/>
    <n v="6"/>
    <n v="705.26"/>
    <n v="846.62999999999988"/>
    <n v="705.26"/>
    <n v="141.36999999999989"/>
    <n v="0.16697967234801497"/>
    <s v="No"/>
    <m/>
  </r>
  <r>
    <n v="3229"/>
    <n v="2124"/>
    <n v="1040"/>
    <n v="1"/>
    <n v="419.14"/>
    <n v="0.05"/>
    <n v="4"/>
    <n v="297.2"/>
    <n v="398.18299999999999"/>
    <n v="297.2"/>
    <n v="100.983"/>
    <n v="0.25360952125027941"/>
    <s v="No"/>
    <m/>
  </r>
  <r>
    <n v="3230"/>
    <n v="2125"/>
    <n v="1064"/>
    <n v="2"/>
    <n v="177.92"/>
    <n v="0.3"/>
    <n v="6"/>
    <n v="95.97"/>
    <n v="249.08799999999997"/>
    <n v="191.94"/>
    <n v="57.147999999999968"/>
    <n v="0.22942895683453227"/>
    <s v="No"/>
    <m/>
  </r>
  <r>
    <n v="3231"/>
    <n v="2126"/>
    <n v="1020"/>
    <n v="1"/>
    <n v="1278.44"/>
    <n v="0.2"/>
    <n v="2"/>
    <n v="786.6"/>
    <n v="1022.7520000000001"/>
    <n v="786.6"/>
    <n v="236.15200000000004"/>
    <n v="0.23089859516285477"/>
    <s v="No"/>
    <m/>
  </r>
  <r>
    <n v="3232"/>
    <n v="2126"/>
    <n v="1019"/>
    <n v="1"/>
    <n v="1255.73"/>
    <n v="0.15"/>
    <n v="2"/>
    <n v="760.11"/>
    <n v="1067.3705"/>
    <n v="760.11"/>
    <n v="307.26049999999998"/>
    <n v="0.28786677165988755"/>
    <s v="Yes"/>
    <m/>
  </r>
  <r>
    <n v="3233"/>
    <n v="2127"/>
    <n v="1044"/>
    <n v="1"/>
    <n v="1419.88"/>
    <n v="0.1"/>
    <n v="4"/>
    <n v="897.98"/>
    <n v="1277.8920000000001"/>
    <n v="897.98"/>
    <n v="379.91200000000003"/>
    <n v="0.29729585911798495"/>
    <s v="No"/>
    <m/>
  </r>
  <r>
    <n v="3234"/>
    <n v="2128"/>
    <n v="1007"/>
    <n v="1"/>
    <n v="701.76"/>
    <n v="0"/>
    <n v="1"/>
    <n v="508.8"/>
    <n v="701.76"/>
    <n v="508.8"/>
    <n v="192.95999999999998"/>
    <n v="0.27496580027359779"/>
    <s v="No"/>
    <m/>
  </r>
  <r>
    <n v="3235"/>
    <n v="2129"/>
    <n v="1023"/>
    <n v="1"/>
    <n v="203.79"/>
    <n v="0.05"/>
    <n v="2"/>
    <n v="145.43"/>
    <n v="193.60049999999998"/>
    <n v="145.43"/>
    <n v="48.170499999999976"/>
    <n v="0.24881392351775941"/>
    <s v="No"/>
    <m/>
  </r>
  <r>
    <n v="3236"/>
    <n v="2130"/>
    <n v="1079"/>
    <n v="1"/>
    <n v="395.97"/>
    <n v="0"/>
    <n v="8"/>
    <n v="242.57"/>
    <n v="395.97"/>
    <n v="242.57"/>
    <n v="153.40000000000003"/>
    <n v="0.38740308609238078"/>
    <s v="No"/>
    <m/>
  </r>
  <r>
    <n v="3237"/>
    <n v="2131"/>
    <n v="1073"/>
    <n v="1"/>
    <n v="1588.01"/>
    <n v="0.05"/>
    <n v="7"/>
    <n v="1144.3699999999999"/>
    <n v="1508.6095"/>
    <n v="1144.3699999999999"/>
    <n v="364.23950000000013"/>
    <n v="0.24144054508472876"/>
    <s v="No"/>
    <m/>
  </r>
  <r>
    <n v="3238"/>
    <n v="2131"/>
    <n v="1067"/>
    <n v="1"/>
    <n v="4128.99"/>
    <n v="0.25"/>
    <n v="7"/>
    <n v="2213.3200000000002"/>
    <n v="3096.7424999999998"/>
    <n v="2213.3200000000002"/>
    <n v="883.42249999999967"/>
    <n v="0.28527476856729278"/>
    <s v="No"/>
    <m/>
  </r>
  <r>
    <n v="3239"/>
    <n v="2131"/>
    <n v="1072"/>
    <n v="2"/>
    <n v="1404.39"/>
    <n v="0"/>
    <n v="7"/>
    <n v="772.88"/>
    <n v="2808.78"/>
    <n v="1545.76"/>
    <n v="1263.0200000000002"/>
    <n v="0.44966853936584572"/>
    <s v="No"/>
    <m/>
  </r>
  <r>
    <n v="3240"/>
    <n v="2132"/>
    <n v="1084"/>
    <n v="1"/>
    <n v="317.63"/>
    <n v="0.05"/>
    <n v="8"/>
    <n v="188.52"/>
    <n v="301.74849999999998"/>
    <n v="188.52"/>
    <n v="113.22849999999997"/>
    <n v="0.37524130194516286"/>
    <s v="No"/>
    <m/>
  </r>
  <r>
    <n v="3241"/>
    <n v="2133"/>
    <n v="1001"/>
    <n v="1"/>
    <n v="3826.19"/>
    <n v="0.1"/>
    <n v="1"/>
    <n v="3021.65"/>
    <n v="3443.5709999999999"/>
    <n v="3021.65"/>
    <n v="421.92099999999982"/>
    <n v="0.12252426333013021"/>
    <s v="No"/>
    <m/>
  </r>
  <r>
    <n v="3242"/>
    <n v="2133"/>
    <n v="1085"/>
    <n v="1"/>
    <n v="234.72"/>
    <n v="0"/>
    <n v="8"/>
    <n v="175.69"/>
    <n v="234.72"/>
    <n v="175.69"/>
    <n v="59.03"/>
    <n v="0.25149113837764148"/>
    <s v="No"/>
    <m/>
  </r>
  <r>
    <n v="3243"/>
    <n v="2134"/>
    <n v="1061"/>
    <n v="1"/>
    <n v="1128.8399999999999"/>
    <n v="0.05"/>
    <n v="6"/>
    <n v="705.26"/>
    <n v="1072.3979999999999"/>
    <n v="705.26"/>
    <n v="367.13799999999992"/>
    <n v="0.34235237290632764"/>
    <s v="No"/>
    <m/>
  </r>
  <r>
    <n v="3244"/>
    <n v="2134"/>
    <n v="1019"/>
    <n v="1"/>
    <n v="1255.73"/>
    <n v="0.25"/>
    <n v="2"/>
    <n v="760.11"/>
    <n v="941.79750000000001"/>
    <n v="760.11"/>
    <n v="181.6875"/>
    <n v="0.19291567454787256"/>
    <s v="No"/>
    <m/>
  </r>
  <r>
    <n v="3245"/>
    <n v="2135"/>
    <n v="1067"/>
    <n v="1"/>
    <n v="4128.99"/>
    <n v="0.1"/>
    <n v="7"/>
    <n v="2213.3200000000002"/>
    <n v="3716.0909999999999"/>
    <n v="2213.3200000000002"/>
    <n v="1502.7709999999997"/>
    <n v="0.40439564047274401"/>
    <s v="No"/>
    <m/>
  </r>
  <r>
    <n v="3246"/>
    <n v="2136"/>
    <n v="1039"/>
    <n v="1"/>
    <n v="1284.94"/>
    <n v="0.2"/>
    <n v="4"/>
    <n v="829.93"/>
    <n v="1027.952"/>
    <n v="829.93"/>
    <n v="198.02200000000005"/>
    <n v="0.19263739941164573"/>
    <s v="No"/>
    <m/>
  </r>
  <r>
    <n v="3247"/>
    <n v="2137"/>
    <n v="1001"/>
    <n v="1"/>
    <n v="3826.19"/>
    <n v="0.05"/>
    <n v="1"/>
    <n v="3021.65"/>
    <n v="3634.8804999999998"/>
    <n v="3021.65"/>
    <n v="613.23049999999967"/>
    <n v="0.16870719683907071"/>
    <s v="No"/>
    <m/>
  </r>
  <r>
    <n v="3248"/>
    <n v="2137"/>
    <n v="1043"/>
    <n v="1"/>
    <n v="567.48"/>
    <n v="0.25"/>
    <n v="4"/>
    <n v="407.51"/>
    <n v="425.61"/>
    <n v="407.51"/>
    <n v="18.100000000000023"/>
    <n v="4.2527196259486436E-2"/>
    <s v="No"/>
    <m/>
  </r>
  <r>
    <n v="3249"/>
    <n v="2138"/>
    <n v="1005"/>
    <n v="1"/>
    <n v="2703.6"/>
    <n v="0.2"/>
    <n v="1"/>
    <n v="2129.88"/>
    <n v="2162.88"/>
    <n v="2129.88"/>
    <n v="33"/>
    <n v="1.5257434531735463E-2"/>
    <s v="No"/>
    <m/>
  </r>
  <r>
    <n v="3250"/>
    <n v="2139"/>
    <n v="1038"/>
    <n v="3"/>
    <n v="930.61"/>
    <n v="0.05"/>
    <n v="4"/>
    <n v="617.46"/>
    <n v="2652.2384999999999"/>
    <n v="1852.38"/>
    <n v="799.85849999999982"/>
    <n v="0.30157864762162223"/>
    <s v="No"/>
    <m/>
  </r>
  <r>
    <n v="3251"/>
    <n v="2140"/>
    <n v="1056"/>
    <n v="1"/>
    <n v="1134.4000000000001"/>
    <n v="0.25"/>
    <n v="6"/>
    <n v="798.2"/>
    <n v="850.80000000000007"/>
    <n v="798.2"/>
    <n v="52.600000000000023"/>
    <n v="6.1824165491302326E-2"/>
    <s v="No"/>
    <m/>
  </r>
  <r>
    <n v="3252"/>
    <n v="2141"/>
    <n v="1069"/>
    <n v="1"/>
    <n v="545.38"/>
    <n v="0.3"/>
    <n v="7"/>
    <n v="312.64999999999998"/>
    <n v="381.76599999999996"/>
    <n v="312.64999999999998"/>
    <n v="69.115999999999985"/>
    <n v="0.18104283775925564"/>
    <s v="No"/>
    <m/>
  </r>
  <r>
    <n v="3253"/>
    <n v="2142"/>
    <n v="1027"/>
    <n v="1"/>
    <n v="1445.05"/>
    <n v="0"/>
    <n v="3"/>
    <n v="777.4"/>
    <n v="1445.05"/>
    <n v="777.4"/>
    <n v="667.65"/>
    <n v="0.46202553544860037"/>
    <s v="No"/>
    <m/>
  </r>
  <r>
    <n v="3254"/>
    <n v="2142"/>
    <n v="1047"/>
    <n v="1"/>
    <n v="3066.17"/>
    <n v="0.25"/>
    <n v="5"/>
    <n v="2011.39"/>
    <n v="2299.6275000000001"/>
    <n v="2011.39"/>
    <n v="288.23749999999995"/>
    <n v="0.12534095195852368"/>
    <s v="No"/>
    <m/>
  </r>
  <r>
    <n v="3255"/>
    <n v="2142"/>
    <n v="1001"/>
    <n v="1"/>
    <n v="3826.19"/>
    <n v="0.3"/>
    <n v="1"/>
    <n v="3021.65"/>
    <n v="2678.3330000000001"/>
    <n v="3021.65"/>
    <n v="-343.31700000000001"/>
    <n v="-0.12818309000411823"/>
    <s v="No"/>
    <m/>
  </r>
  <r>
    <n v="3256"/>
    <n v="2143"/>
    <n v="1085"/>
    <n v="1"/>
    <n v="234.72"/>
    <n v="0.3"/>
    <n v="8"/>
    <n v="175.69"/>
    <n v="164.304"/>
    <n v="175.69"/>
    <n v="-11.385999999999996"/>
    <n v="-6.929837374622648E-2"/>
    <s v="No"/>
    <m/>
  </r>
  <r>
    <n v="3257"/>
    <n v="2144"/>
    <n v="1023"/>
    <n v="1"/>
    <n v="203.79"/>
    <n v="0"/>
    <n v="2"/>
    <n v="145.43"/>
    <n v="203.79"/>
    <n v="145.43"/>
    <n v="58.359999999999985"/>
    <n v="0.28637322734187148"/>
    <s v="No"/>
    <m/>
  </r>
  <r>
    <n v="3258"/>
    <n v="2145"/>
    <n v="1067"/>
    <n v="1"/>
    <n v="4128.99"/>
    <n v="0.15"/>
    <n v="7"/>
    <n v="2213.3200000000002"/>
    <n v="3509.6414999999997"/>
    <n v="2213.3200000000002"/>
    <n v="1296.3214999999996"/>
    <n v="0.36936008991231717"/>
    <s v="No"/>
    <m/>
  </r>
  <r>
    <n v="3259"/>
    <n v="2145"/>
    <n v="1029"/>
    <n v="1"/>
    <n v="951.92"/>
    <n v="0"/>
    <n v="3"/>
    <n v="552.17999999999995"/>
    <n v="951.92"/>
    <n v="552.17999999999995"/>
    <n v="399.74"/>
    <n v="0.41993024623917979"/>
    <s v="No"/>
    <m/>
  </r>
  <r>
    <n v="3260"/>
    <n v="2146"/>
    <n v="1017"/>
    <n v="1"/>
    <n v="978.37"/>
    <n v="0.2"/>
    <n v="2"/>
    <n v="519.71"/>
    <n v="782.69600000000003"/>
    <n v="519.71"/>
    <n v="262.98599999999999"/>
    <n v="0.33600018397947606"/>
    <s v="No"/>
    <m/>
  </r>
  <r>
    <n v="3261"/>
    <n v="2147"/>
    <n v="1022"/>
    <n v="1"/>
    <n v="383.8"/>
    <n v="0"/>
    <n v="2"/>
    <n v="266.88"/>
    <n v="383.8"/>
    <n v="266.88"/>
    <n v="116.92000000000002"/>
    <n v="0.3046378322042731"/>
    <s v="No"/>
    <m/>
  </r>
  <r>
    <n v="3262"/>
    <n v="2148"/>
    <n v="1041"/>
    <n v="1"/>
    <n v="767.68"/>
    <n v="0.25"/>
    <n v="4"/>
    <n v="540.32000000000005"/>
    <n v="575.76"/>
    <n v="540.32000000000005"/>
    <n v="35.439999999999941"/>
    <n v="6.1553425038210263E-2"/>
    <s v="Yes"/>
    <m/>
  </r>
  <r>
    <n v="3263"/>
    <n v="2148"/>
    <n v="1085"/>
    <n v="1"/>
    <n v="234.72"/>
    <n v="0.25"/>
    <n v="8"/>
    <n v="175.69"/>
    <n v="176.04"/>
    <n v="175.69"/>
    <n v="0.34999999999999432"/>
    <n v="1.9881845035218948E-3"/>
    <s v="No"/>
    <m/>
  </r>
  <r>
    <n v="3264"/>
    <n v="2149"/>
    <n v="1037"/>
    <n v="1"/>
    <n v="1161.6300000000001"/>
    <n v="0.25"/>
    <n v="4"/>
    <n v="798.62"/>
    <n v="871.22250000000008"/>
    <n v="798.62"/>
    <n v="72.602500000000077"/>
    <n v="8.3334050716091554E-2"/>
    <s v="No"/>
    <m/>
  </r>
  <r>
    <n v="3265"/>
    <n v="2149"/>
    <n v="1005"/>
    <n v="1"/>
    <n v="2703.6"/>
    <n v="0"/>
    <n v="1"/>
    <n v="2129.88"/>
    <n v="2703.6"/>
    <n v="2129.88"/>
    <n v="573.7199999999998"/>
    <n v="0.2122059476253883"/>
    <s v="No"/>
    <m/>
  </r>
  <r>
    <n v="3266"/>
    <n v="2149"/>
    <n v="1067"/>
    <n v="1"/>
    <n v="4128.99"/>
    <n v="0.25"/>
    <n v="7"/>
    <n v="2213.3200000000002"/>
    <n v="3096.7424999999998"/>
    <n v="2213.3200000000002"/>
    <n v="883.42249999999967"/>
    <n v="0.28527476856729278"/>
    <s v="No"/>
    <m/>
  </r>
  <r>
    <n v="3267"/>
    <n v="2150"/>
    <n v="1006"/>
    <n v="1"/>
    <n v="2046.37"/>
    <n v="0"/>
    <n v="1"/>
    <n v="1296.42"/>
    <n v="2046.37"/>
    <n v="1296.42"/>
    <n v="749.94999999999982"/>
    <n v="0.3664782028665392"/>
    <s v="No"/>
    <m/>
  </r>
  <r>
    <n v="3268"/>
    <n v="2151"/>
    <n v="1022"/>
    <n v="1"/>
    <n v="383.8"/>
    <n v="0.2"/>
    <n v="2"/>
    <n v="266.88"/>
    <n v="307.04000000000002"/>
    <n v="266.88"/>
    <n v="40.160000000000025"/>
    <n v="0.1307972902553414"/>
    <s v="No"/>
    <m/>
  </r>
  <r>
    <n v="3269"/>
    <n v="2152"/>
    <n v="1027"/>
    <n v="1"/>
    <n v="1445.05"/>
    <n v="0.15"/>
    <n v="3"/>
    <n v="777.4"/>
    <n v="1228.2925"/>
    <n v="777.4"/>
    <n v="450.89250000000004"/>
    <n v="0.36708886523364753"/>
    <s v="No"/>
    <m/>
  </r>
  <r>
    <n v="3270"/>
    <n v="2153"/>
    <n v="1049"/>
    <n v="1"/>
    <n v="3970.29"/>
    <n v="0.25"/>
    <n v="5"/>
    <n v="2490.89"/>
    <n v="2977.7174999999997"/>
    <n v="2490.89"/>
    <n v="486.82749999999987"/>
    <n v="0.16349015647051807"/>
    <s v="No"/>
    <m/>
  </r>
  <r>
    <n v="3271"/>
    <n v="2154"/>
    <n v="1056"/>
    <n v="1"/>
    <n v="1134.4000000000001"/>
    <n v="0"/>
    <n v="6"/>
    <n v="798.2"/>
    <n v="1134.4000000000001"/>
    <n v="798.2"/>
    <n v="336.20000000000005"/>
    <n v="0.29636812411847674"/>
    <s v="No"/>
    <m/>
  </r>
  <r>
    <n v="3272"/>
    <n v="2155"/>
    <n v="1049"/>
    <n v="1"/>
    <n v="3970.29"/>
    <n v="0.05"/>
    <n v="5"/>
    <n v="2490.89"/>
    <n v="3771.7754999999997"/>
    <n v="2490.89"/>
    <n v="1280.8854999999999"/>
    <n v="0.339597491950409"/>
    <s v="No"/>
    <m/>
  </r>
  <r>
    <n v="3273"/>
    <n v="2156"/>
    <n v="1085"/>
    <n v="1"/>
    <n v="234.72"/>
    <n v="0.3"/>
    <n v="8"/>
    <n v="175.69"/>
    <n v="164.304"/>
    <n v="175.69"/>
    <n v="-11.385999999999996"/>
    <n v="-6.929837374622648E-2"/>
    <s v="No"/>
    <m/>
  </r>
  <r>
    <n v="3274"/>
    <n v="2156"/>
    <n v="1006"/>
    <n v="1"/>
    <n v="2046.37"/>
    <n v="0.2"/>
    <n v="1"/>
    <n v="1296.42"/>
    <n v="1637.096"/>
    <n v="1296.42"/>
    <n v="340.67599999999993"/>
    <n v="0.20809775358317406"/>
    <s v="No"/>
    <m/>
  </r>
  <r>
    <n v="3275"/>
    <n v="2157"/>
    <n v="1036"/>
    <n v="1"/>
    <n v="471.33"/>
    <n v="0"/>
    <n v="4"/>
    <n v="253.01"/>
    <n v="471.33"/>
    <n v="253.01"/>
    <n v="218.32"/>
    <n v="0.46319988118727856"/>
    <s v="No"/>
    <m/>
  </r>
  <r>
    <n v="3276"/>
    <n v="2157"/>
    <n v="1080"/>
    <n v="2"/>
    <n v="256.7"/>
    <n v="0"/>
    <n v="8"/>
    <n v="184.26"/>
    <n v="513.4"/>
    <n v="368.52"/>
    <n v="144.88"/>
    <n v="0.28219711725749902"/>
    <s v="No"/>
    <m/>
  </r>
  <r>
    <n v="3277"/>
    <n v="2157"/>
    <n v="1046"/>
    <n v="1"/>
    <n v="675.87"/>
    <n v="0.1"/>
    <n v="5"/>
    <n v="407.68"/>
    <n v="608.28300000000002"/>
    <n v="407.68"/>
    <n v="200.60300000000001"/>
    <n v="0.32978564253809495"/>
    <s v="No"/>
    <m/>
  </r>
  <r>
    <n v="3278"/>
    <n v="2157"/>
    <n v="1017"/>
    <n v="1"/>
    <n v="978.37"/>
    <n v="0.3"/>
    <n v="2"/>
    <n v="519.71"/>
    <n v="684.85899999999992"/>
    <n v="519.71"/>
    <n v="165.14899999999989"/>
    <n v="0.24114306740511537"/>
    <s v="No"/>
    <m/>
  </r>
  <r>
    <n v="3279"/>
    <n v="2158"/>
    <n v="1061"/>
    <n v="1"/>
    <n v="1128.8399999999999"/>
    <n v="0"/>
    <n v="6"/>
    <n v="705.26"/>
    <n v="1128.8399999999999"/>
    <n v="705.26"/>
    <n v="423.57999999999993"/>
    <n v="0.37523475426101127"/>
    <s v="No"/>
    <m/>
  </r>
  <r>
    <n v="3280"/>
    <n v="2158"/>
    <n v="1040"/>
    <n v="1"/>
    <n v="419.14"/>
    <n v="0.15"/>
    <n v="4"/>
    <n v="297.2"/>
    <n v="356.26900000000001"/>
    <n v="297.2"/>
    <n v="59.069000000000017"/>
    <n v="0.16579887669148877"/>
    <s v="No"/>
    <m/>
  </r>
  <r>
    <n v="3281"/>
    <n v="2159"/>
    <n v="1040"/>
    <n v="1"/>
    <n v="419.14"/>
    <n v="0.05"/>
    <n v="4"/>
    <n v="297.2"/>
    <n v="398.18299999999999"/>
    <n v="297.2"/>
    <n v="100.983"/>
    <n v="0.25360952125027941"/>
    <s v="No"/>
    <m/>
  </r>
  <r>
    <n v="3282"/>
    <n v="2160"/>
    <n v="1038"/>
    <n v="1"/>
    <n v="930.61"/>
    <n v="0"/>
    <n v="4"/>
    <n v="617.46"/>
    <n v="930.61"/>
    <n v="617.46"/>
    <n v="313.14999999999998"/>
    <n v="0.33649971524054112"/>
    <s v="Yes"/>
    <m/>
  </r>
  <r>
    <n v="3283"/>
    <n v="2160"/>
    <n v="1017"/>
    <n v="1"/>
    <n v="978.37"/>
    <n v="0.1"/>
    <n v="2"/>
    <n v="519.71"/>
    <n v="880.53300000000002"/>
    <n v="519.71"/>
    <n v="360.82299999999998"/>
    <n v="0.40977794131508982"/>
    <s v="No"/>
    <m/>
  </r>
  <r>
    <n v="3284"/>
    <n v="2161"/>
    <n v="1007"/>
    <n v="2"/>
    <n v="701.76"/>
    <n v="0"/>
    <n v="1"/>
    <n v="508.8"/>
    <n v="1403.52"/>
    <n v="1017.6"/>
    <n v="385.91999999999996"/>
    <n v="0.27496580027359779"/>
    <s v="No"/>
    <m/>
  </r>
  <r>
    <n v="3285"/>
    <n v="2162"/>
    <n v="1085"/>
    <n v="1"/>
    <n v="234.72"/>
    <n v="0"/>
    <n v="8"/>
    <n v="175.69"/>
    <n v="234.72"/>
    <n v="175.69"/>
    <n v="59.03"/>
    <n v="0.25149113837764148"/>
    <s v="No"/>
    <m/>
  </r>
  <r>
    <n v="3286"/>
    <n v="2163"/>
    <n v="1017"/>
    <n v="1"/>
    <n v="978.37"/>
    <n v="0.3"/>
    <n v="2"/>
    <n v="519.71"/>
    <n v="684.85899999999992"/>
    <n v="519.71"/>
    <n v="165.14899999999989"/>
    <n v="0.24114306740511537"/>
    <s v="No"/>
    <m/>
  </r>
  <r>
    <n v="3287"/>
    <n v="2164"/>
    <n v="1085"/>
    <n v="1"/>
    <n v="234.72"/>
    <n v="0.05"/>
    <n v="8"/>
    <n v="175.69"/>
    <n v="222.98399999999998"/>
    <n v="175.69"/>
    <n v="47.293999999999983"/>
    <n v="0.21209593513435937"/>
    <s v="No"/>
    <m/>
  </r>
  <r>
    <n v="3288"/>
    <n v="2164"/>
    <n v="1080"/>
    <n v="1"/>
    <n v="256.7"/>
    <n v="0.2"/>
    <n v="8"/>
    <n v="184.26"/>
    <n v="205.36"/>
    <n v="184.26"/>
    <n v="21.100000000000023"/>
    <n v="0.10274639657187389"/>
    <s v="No"/>
    <m/>
  </r>
  <r>
    <n v="3289"/>
    <n v="2165"/>
    <n v="1038"/>
    <n v="1"/>
    <n v="930.61"/>
    <n v="0.1"/>
    <n v="4"/>
    <n v="617.46"/>
    <n v="837.54899999999998"/>
    <n v="617.46"/>
    <n v="220.08899999999994"/>
    <n v="0.26277746137837898"/>
    <s v="No"/>
    <m/>
  </r>
  <r>
    <n v="3290"/>
    <n v="2166"/>
    <n v="1038"/>
    <n v="1"/>
    <n v="930.61"/>
    <n v="0"/>
    <n v="4"/>
    <n v="617.46"/>
    <n v="930.61"/>
    <n v="617.46"/>
    <n v="313.14999999999998"/>
    <n v="0.33649971524054112"/>
    <s v="No"/>
    <m/>
  </r>
  <r>
    <n v="3291"/>
    <n v="2167"/>
    <n v="1001"/>
    <n v="1"/>
    <n v="3826.19"/>
    <n v="0"/>
    <n v="1"/>
    <n v="3021.65"/>
    <n v="3826.19"/>
    <n v="3021.65"/>
    <n v="804.54"/>
    <n v="0.21027183699711721"/>
    <s v="No"/>
    <m/>
  </r>
  <r>
    <n v="3292"/>
    <n v="2167"/>
    <n v="1052"/>
    <n v="2"/>
    <n v="2801.53"/>
    <n v="0.15"/>
    <n v="5"/>
    <n v="1752.02"/>
    <n v="4762.6010000000006"/>
    <n v="3504.04"/>
    <n v="1258.5610000000006"/>
    <n v="0.26425917266636456"/>
    <s v="No"/>
    <m/>
  </r>
  <r>
    <n v="3293"/>
    <n v="2168"/>
    <n v="1056"/>
    <n v="1"/>
    <n v="1134.4000000000001"/>
    <n v="0"/>
    <n v="6"/>
    <n v="798.2"/>
    <n v="1134.4000000000001"/>
    <n v="798.2"/>
    <n v="336.20000000000005"/>
    <n v="0.29636812411847674"/>
    <s v="No"/>
    <m/>
  </r>
  <r>
    <n v="3294"/>
    <n v="2169"/>
    <n v="1053"/>
    <n v="1"/>
    <n v="1295.03"/>
    <n v="0.3"/>
    <n v="5"/>
    <n v="777.04"/>
    <n v="906.52099999999996"/>
    <n v="777.04"/>
    <n v="129.48099999999999"/>
    <n v="0.1428328742522236"/>
    <s v="No"/>
    <m/>
  </r>
  <r>
    <n v="3295"/>
    <n v="2169"/>
    <n v="1056"/>
    <n v="1"/>
    <n v="1134.4000000000001"/>
    <n v="0.05"/>
    <n v="6"/>
    <n v="798.2"/>
    <n v="1077.68"/>
    <n v="798.2"/>
    <n v="279.48"/>
    <n v="0.25933486749313339"/>
    <s v="No"/>
    <m/>
  </r>
  <r>
    <n v="3296"/>
    <n v="2169"/>
    <n v="1085"/>
    <n v="1"/>
    <n v="234.72"/>
    <n v="0.3"/>
    <n v="8"/>
    <n v="175.69"/>
    <n v="164.304"/>
    <n v="175.69"/>
    <n v="-11.385999999999996"/>
    <n v="-6.929837374622648E-2"/>
    <s v="No"/>
    <m/>
  </r>
  <r>
    <n v="3297"/>
    <n v="2170"/>
    <n v="1067"/>
    <n v="1"/>
    <n v="4128.99"/>
    <n v="0"/>
    <n v="7"/>
    <n v="2213.3200000000002"/>
    <n v="4128.99"/>
    <n v="2213.3200000000002"/>
    <n v="1915.6699999999996"/>
    <n v="0.4639560764254696"/>
    <s v="No"/>
    <m/>
  </r>
  <r>
    <n v="3298"/>
    <n v="2171"/>
    <n v="1085"/>
    <n v="1"/>
    <n v="234.72"/>
    <n v="0.1"/>
    <n v="8"/>
    <n v="175.69"/>
    <n v="211.24799999999999"/>
    <n v="175.69"/>
    <n v="35.557999999999993"/>
    <n v="0.16832348708626824"/>
    <s v="No"/>
    <m/>
  </r>
  <r>
    <n v="3299"/>
    <n v="2171"/>
    <n v="1068"/>
    <n v="1"/>
    <n v="550.08000000000004"/>
    <n v="0"/>
    <n v="7"/>
    <n v="351.29"/>
    <n v="550.08000000000004"/>
    <n v="351.29"/>
    <n v="198.79000000000002"/>
    <n v="0.36138379872018617"/>
    <s v="No"/>
    <m/>
  </r>
  <r>
    <n v="3300"/>
    <n v="2172"/>
    <n v="1050"/>
    <n v="1"/>
    <n v="4400.7700000000004"/>
    <n v="0.1"/>
    <n v="5"/>
    <n v="2432.0300000000002"/>
    <n v="3960.6930000000007"/>
    <n v="2432.0300000000002"/>
    <n v="1528.6630000000005"/>
    <n v="0.38595846736922051"/>
    <s v="No"/>
    <m/>
  </r>
  <r>
    <n v="3301"/>
    <n v="2172"/>
    <n v="1080"/>
    <n v="1"/>
    <n v="256.7"/>
    <n v="0.1"/>
    <n v="8"/>
    <n v="184.26"/>
    <n v="231.03"/>
    <n v="184.26"/>
    <n v="46.77000000000001"/>
    <n v="0.20244124139722119"/>
    <s v="No"/>
    <m/>
  </r>
  <r>
    <n v="3302"/>
    <n v="2173"/>
    <n v="1030"/>
    <n v="1"/>
    <n v="799.21"/>
    <n v="0"/>
    <n v="3"/>
    <n v="534"/>
    <n v="799.21"/>
    <n v="534"/>
    <n v="265.21000000000004"/>
    <n v="0.33184019218978744"/>
    <s v="No"/>
    <m/>
  </r>
  <r>
    <n v="3303"/>
    <n v="2173"/>
    <n v="1019"/>
    <n v="1"/>
    <n v="1255.73"/>
    <n v="0.1"/>
    <n v="2"/>
    <n v="760.11"/>
    <n v="1130.1570000000002"/>
    <n v="760.11"/>
    <n v="370.04700000000014"/>
    <n v="0.32742972878989385"/>
    <s v="No"/>
    <m/>
  </r>
  <r>
    <n v="3304"/>
    <n v="2173"/>
    <n v="1001"/>
    <n v="1"/>
    <n v="3826.19"/>
    <n v="0"/>
    <n v="1"/>
    <n v="3021.65"/>
    <n v="3826.19"/>
    <n v="3021.65"/>
    <n v="804.54"/>
    <n v="0.21027183699711721"/>
    <s v="No"/>
    <m/>
  </r>
  <r>
    <n v="3305"/>
    <n v="2174"/>
    <n v="1072"/>
    <n v="1"/>
    <n v="1404.39"/>
    <n v="0.05"/>
    <n v="7"/>
    <n v="772.88"/>
    <n v="1334.1704999999999"/>
    <n v="772.88"/>
    <n v="561.29049999999995"/>
    <n v="0.42070372564825859"/>
    <s v="No"/>
    <m/>
  </r>
  <r>
    <n v="3306"/>
    <n v="2174"/>
    <n v="1085"/>
    <n v="1"/>
    <n v="234.72"/>
    <n v="0.1"/>
    <n v="8"/>
    <n v="175.69"/>
    <n v="211.24799999999999"/>
    <n v="175.69"/>
    <n v="35.557999999999993"/>
    <n v="0.16832348708626824"/>
    <s v="No"/>
    <m/>
  </r>
  <r>
    <n v="3307"/>
    <n v="2174"/>
    <n v="1046"/>
    <n v="2"/>
    <n v="675.87"/>
    <n v="0.25"/>
    <n v="5"/>
    <n v="407.68"/>
    <n v="1013.8050000000001"/>
    <n v="815.36"/>
    <n v="198.44500000000005"/>
    <n v="0.19574277104571397"/>
    <s v="No"/>
    <m/>
  </r>
  <r>
    <n v="3308"/>
    <n v="2175"/>
    <n v="1001"/>
    <n v="1"/>
    <n v="3826.19"/>
    <n v="0.25"/>
    <n v="1"/>
    <n v="3021.65"/>
    <n v="2869.6424999999999"/>
    <n v="3021.65"/>
    <n v="-152.00750000000016"/>
    <n v="-5.2970884003843741E-2"/>
    <s v="No"/>
    <m/>
  </r>
  <r>
    <n v="3309"/>
    <n v="2176"/>
    <n v="1007"/>
    <n v="1"/>
    <n v="701.76"/>
    <n v="0.1"/>
    <n v="1"/>
    <n v="508.8"/>
    <n v="631.58400000000006"/>
    <n v="508.8"/>
    <n v="122.78400000000005"/>
    <n v="0.19440644474844207"/>
    <s v="No"/>
    <m/>
  </r>
  <r>
    <n v="3310"/>
    <n v="2176"/>
    <n v="1064"/>
    <n v="1"/>
    <n v="177.92"/>
    <n v="0.2"/>
    <n v="6"/>
    <n v="95.97"/>
    <n v="142.33599999999998"/>
    <n v="95.97"/>
    <n v="46.365999999999985"/>
    <n v="0.32575033723021574"/>
    <s v="No"/>
    <m/>
  </r>
  <r>
    <n v="3311"/>
    <n v="2177"/>
    <n v="1050"/>
    <n v="1"/>
    <n v="4400.7700000000004"/>
    <n v="0"/>
    <n v="5"/>
    <n v="2432.0300000000002"/>
    <n v="4400.7700000000004"/>
    <n v="2432.0300000000002"/>
    <n v="1968.7400000000002"/>
    <n v="0.44736262063229842"/>
    <s v="No"/>
    <m/>
  </r>
  <r>
    <n v="3312"/>
    <n v="2178"/>
    <n v="1082"/>
    <n v="1"/>
    <n v="337.61"/>
    <n v="0.3"/>
    <n v="8"/>
    <n v="183.63"/>
    <n v="236.327"/>
    <n v="183.63"/>
    <n v="52.697000000000003"/>
    <n v="0.22298340858217641"/>
    <s v="No"/>
    <m/>
  </r>
  <r>
    <n v="3313"/>
    <n v="2179"/>
    <n v="1013"/>
    <n v="2"/>
    <n v="6351.87"/>
    <n v="0.1"/>
    <n v="1"/>
    <n v="4324.57"/>
    <n v="11433.366"/>
    <n v="8649.14"/>
    <n v="2784.2260000000006"/>
    <n v="0.24351761327329158"/>
    <s v="No"/>
    <m/>
  </r>
  <r>
    <n v="3314"/>
    <n v="2180"/>
    <n v="1038"/>
    <n v="1"/>
    <n v="930.61"/>
    <n v="0"/>
    <n v="4"/>
    <n v="617.46"/>
    <n v="930.61"/>
    <n v="617.46"/>
    <n v="313.14999999999998"/>
    <n v="0.33649971524054112"/>
    <s v="No"/>
    <m/>
  </r>
  <r>
    <n v="3315"/>
    <n v="2180"/>
    <n v="1085"/>
    <n v="1"/>
    <n v="234.72"/>
    <n v="0.1"/>
    <n v="8"/>
    <n v="175.69"/>
    <n v="211.24799999999999"/>
    <n v="175.69"/>
    <n v="35.557999999999993"/>
    <n v="0.16832348708626824"/>
    <s v="No"/>
    <m/>
  </r>
  <r>
    <n v="3316"/>
    <n v="2181"/>
    <n v="1029"/>
    <n v="1"/>
    <n v="951.92"/>
    <n v="0.25"/>
    <n v="3"/>
    <n v="552.17999999999995"/>
    <n v="713.93999999999994"/>
    <n v="552.17999999999995"/>
    <n v="161.76"/>
    <n v="0.22657366165223969"/>
    <s v="No"/>
    <m/>
  </r>
  <r>
    <n v="3317"/>
    <n v="2182"/>
    <n v="1068"/>
    <n v="1"/>
    <n v="550.08000000000004"/>
    <n v="0.1"/>
    <n v="7"/>
    <n v="351.29"/>
    <n v="495.07200000000006"/>
    <n v="351.29"/>
    <n v="143.78200000000004"/>
    <n v="0.29042644302242909"/>
    <s v="No"/>
    <m/>
  </r>
  <r>
    <n v="3318"/>
    <n v="2182"/>
    <n v="1006"/>
    <n v="3"/>
    <n v="2046.37"/>
    <n v="0.3"/>
    <n v="1"/>
    <n v="1296.42"/>
    <n v="4297.3769999999995"/>
    <n v="3889.26"/>
    <n v="408.11699999999928"/>
    <n v="9.4968861237913108E-2"/>
    <s v="No"/>
    <m/>
  </r>
  <r>
    <n v="3319"/>
    <n v="2182"/>
    <n v="1026"/>
    <n v="1"/>
    <n v="1413.81"/>
    <n v="0"/>
    <n v="3"/>
    <n v="1019.93"/>
    <n v="1413.81"/>
    <n v="1019.93"/>
    <n v="393.88"/>
    <n v="0.27859471923384332"/>
    <s v="No"/>
    <m/>
  </r>
  <r>
    <n v="3320"/>
    <n v="2183"/>
    <n v="1061"/>
    <n v="1"/>
    <n v="1128.8399999999999"/>
    <n v="0"/>
    <n v="6"/>
    <n v="705.26"/>
    <n v="1128.8399999999999"/>
    <n v="705.26"/>
    <n v="423.57999999999993"/>
    <n v="0.37523475426101127"/>
    <s v="No"/>
    <m/>
  </r>
  <r>
    <n v="3321"/>
    <n v="2184"/>
    <n v="1005"/>
    <n v="1"/>
    <n v="2703.6"/>
    <n v="0.05"/>
    <n v="1"/>
    <n v="2129.88"/>
    <n v="2568.4199999999996"/>
    <n v="2129.88"/>
    <n v="438.53999999999951"/>
    <n v="0.17074310276356655"/>
    <s v="No"/>
    <m/>
  </r>
  <r>
    <n v="3322"/>
    <n v="2185"/>
    <n v="1041"/>
    <n v="1"/>
    <n v="767.68"/>
    <n v="0.1"/>
    <n v="4"/>
    <n v="540.32000000000005"/>
    <n v="690.91199999999992"/>
    <n v="540.32000000000005"/>
    <n v="150.59199999999987"/>
    <n v="0.21796118753184182"/>
    <s v="No"/>
    <m/>
  </r>
  <r>
    <n v="3323"/>
    <n v="2186"/>
    <n v="1006"/>
    <n v="1"/>
    <n v="2046.37"/>
    <n v="0.1"/>
    <n v="1"/>
    <n v="1296.42"/>
    <n v="1841.7329999999999"/>
    <n v="1296.42"/>
    <n v="545.31299999999987"/>
    <n v="0.29608689207393246"/>
    <s v="No"/>
    <m/>
  </r>
  <r>
    <n v="3324"/>
    <n v="2187"/>
    <n v="1067"/>
    <n v="2"/>
    <n v="4128.99"/>
    <n v="0.05"/>
    <n v="7"/>
    <n v="2213.3200000000002"/>
    <n v="7845.0809999999992"/>
    <n v="4426.6400000000003"/>
    <n v="3418.4409999999989"/>
    <n v="0.43574323834259954"/>
    <s v="No"/>
    <m/>
  </r>
  <r>
    <n v="3325"/>
    <n v="2187"/>
    <n v="1026"/>
    <n v="2"/>
    <n v="1413.81"/>
    <n v="0.2"/>
    <n v="3"/>
    <n v="1019.93"/>
    <n v="2262.096"/>
    <n v="2039.86"/>
    <n v="222.2360000000001"/>
    <n v="9.8243399042304169E-2"/>
    <s v="No"/>
    <m/>
  </r>
  <r>
    <n v="3326"/>
    <n v="2188"/>
    <n v="1059"/>
    <n v="1"/>
    <n v="540.76"/>
    <n v="0"/>
    <n v="6"/>
    <n v="324.72000000000003"/>
    <n v="540.76"/>
    <n v="324.72000000000003"/>
    <n v="216.03999999999996"/>
    <n v="0.39951179820992672"/>
    <s v="No"/>
    <m/>
  </r>
  <r>
    <n v="3327"/>
    <n v="2189"/>
    <n v="1031"/>
    <n v="1"/>
    <n v="4123.9799999999996"/>
    <n v="0.3"/>
    <n v="3"/>
    <n v="2475.38"/>
    <n v="2886.7859999999996"/>
    <n v="2475.38"/>
    <n v="411.40599999999949"/>
    <n v="0.14251350810208985"/>
    <s v="No"/>
    <m/>
  </r>
  <r>
    <n v="3328"/>
    <n v="2190"/>
    <n v="1017"/>
    <n v="1"/>
    <n v="978.37"/>
    <n v="0.2"/>
    <n v="2"/>
    <n v="519.71"/>
    <n v="782.69600000000003"/>
    <n v="519.71"/>
    <n v="262.98599999999999"/>
    <n v="0.33600018397947606"/>
    <s v="Yes"/>
    <m/>
  </r>
  <r>
    <n v="3329"/>
    <n v="2191"/>
    <n v="1028"/>
    <n v="2"/>
    <n v="2753.45"/>
    <n v="0"/>
    <n v="3"/>
    <n v="1672.88"/>
    <n v="5506.9"/>
    <n v="3345.76"/>
    <n v="2161.1399999999994"/>
    <n v="0.39244220886524173"/>
    <s v="No"/>
    <m/>
  </r>
  <r>
    <n v="3330"/>
    <n v="2191"/>
    <n v="1061"/>
    <n v="1"/>
    <n v="1128.8399999999999"/>
    <n v="0"/>
    <n v="6"/>
    <n v="705.26"/>
    <n v="1128.8399999999999"/>
    <n v="705.26"/>
    <n v="423.57999999999993"/>
    <n v="0.37523475426101127"/>
    <s v="No"/>
    <m/>
  </r>
  <r>
    <n v="3331"/>
    <n v="2192"/>
    <n v="1085"/>
    <n v="1"/>
    <n v="234.72"/>
    <n v="0.2"/>
    <n v="8"/>
    <n v="175.69"/>
    <n v="187.77600000000001"/>
    <n v="175.69"/>
    <n v="12.086000000000013"/>
    <n v="6.4363922972051874E-2"/>
    <s v="No"/>
    <m/>
  </r>
  <r>
    <n v="3332"/>
    <n v="2193"/>
    <n v="1052"/>
    <n v="2"/>
    <n v="2801.53"/>
    <n v="0"/>
    <n v="5"/>
    <n v="1752.02"/>
    <n v="5603.06"/>
    <n v="3504.04"/>
    <n v="2099.0200000000004"/>
    <n v="0.37462029676640984"/>
    <s v="No"/>
    <m/>
  </r>
  <r>
    <n v="3333"/>
    <n v="2193"/>
    <n v="1085"/>
    <n v="1"/>
    <n v="234.72"/>
    <n v="0"/>
    <n v="8"/>
    <n v="175.69"/>
    <n v="234.72"/>
    <n v="175.69"/>
    <n v="59.03"/>
    <n v="0.25149113837764148"/>
    <s v="No"/>
    <m/>
  </r>
  <r>
    <n v="3334"/>
    <n v="2193"/>
    <n v="1040"/>
    <n v="1"/>
    <n v="419.14"/>
    <n v="0.1"/>
    <n v="4"/>
    <n v="297.2"/>
    <n v="377.226"/>
    <n v="297.2"/>
    <n v="80.02600000000001"/>
    <n v="0.21214338354196161"/>
    <s v="No"/>
    <m/>
  </r>
  <r>
    <n v="3335"/>
    <n v="2193"/>
    <n v="1041"/>
    <n v="3"/>
    <n v="767.68"/>
    <n v="0"/>
    <n v="4"/>
    <n v="540.32000000000005"/>
    <n v="2303.04"/>
    <n v="1620.96"/>
    <n v="682.07999999999993"/>
    <n v="0.29616506877865773"/>
    <s v="No"/>
    <m/>
  </r>
  <r>
    <n v="3336"/>
    <n v="2194"/>
    <n v="1039"/>
    <n v="1"/>
    <n v="1284.94"/>
    <n v="0"/>
    <n v="4"/>
    <n v="829.93"/>
    <n v="1284.94"/>
    <n v="829.93"/>
    <n v="455.0100000000001"/>
    <n v="0.35410991952931659"/>
    <s v="No"/>
    <m/>
  </r>
  <r>
    <n v="3337"/>
    <n v="2194"/>
    <n v="1070"/>
    <n v="1"/>
    <n v="2599.85"/>
    <n v="0.25"/>
    <n v="7"/>
    <n v="1949.71"/>
    <n v="1949.8874999999998"/>
    <n v="1949.71"/>
    <n v="0.17749999999978172"/>
    <n v="9.1030892807806473E-5"/>
    <s v="No"/>
    <m/>
  </r>
  <r>
    <n v="3338"/>
    <n v="2195"/>
    <n v="1019"/>
    <n v="1"/>
    <n v="1255.73"/>
    <n v="0.1"/>
    <n v="2"/>
    <n v="760.11"/>
    <n v="1130.1570000000002"/>
    <n v="760.11"/>
    <n v="370.04700000000014"/>
    <n v="0.32742972878989385"/>
    <s v="No"/>
    <m/>
  </r>
  <r>
    <n v="3339"/>
    <n v="2195"/>
    <n v="1076"/>
    <n v="2"/>
    <n v="999.07"/>
    <n v="0.15"/>
    <n v="8"/>
    <n v="597.38"/>
    <n v="1698.4190000000001"/>
    <n v="1194.76"/>
    <n v="503.65900000000011"/>
    <n v="0.2965457875824517"/>
    <s v="No"/>
    <m/>
  </r>
  <r>
    <n v="3340"/>
    <n v="2196"/>
    <n v="1007"/>
    <n v="1"/>
    <n v="701.76"/>
    <n v="0"/>
    <n v="1"/>
    <n v="508.8"/>
    <n v="701.76"/>
    <n v="508.8"/>
    <n v="192.95999999999998"/>
    <n v="0.27496580027359779"/>
    <s v="No"/>
    <m/>
  </r>
  <r>
    <n v="3341"/>
    <n v="2196"/>
    <n v="1001"/>
    <n v="2"/>
    <n v="3826.19"/>
    <n v="0.3"/>
    <n v="1"/>
    <n v="3021.65"/>
    <n v="5356.6660000000002"/>
    <n v="6043.3"/>
    <n v="-686.63400000000001"/>
    <n v="-0.12818309000411823"/>
    <s v="No"/>
    <m/>
  </r>
  <r>
    <n v="3342"/>
    <n v="2196"/>
    <n v="1085"/>
    <n v="1"/>
    <n v="234.72"/>
    <n v="0.1"/>
    <n v="8"/>
    <n v="175.69"/>
    <n v="211.24799999999999"/>
    <n v="175.69"/>
    <n v="35.557999999999993"/>
    <n v="0.16832348708626824"/>
    <s v="No"/>
    <m/>
  </r>
  <r>
    <n v="3343"/>
    <n v="2196"/>
    <n v="1067"/>
    <n v="1"/>
    <n v="4128.99"/>
    <n v="0.25"/>
    <n v="7"/>
    <n v="2213.3200000000002"/>
    <n v="3096.7424999999998"/>
    <n v="2213.3200000000002"/>
    <n v="883.42249999999967"/>
    <n v="0.28527476856729278"/>
    <s v="No"/>
    <m/>
  </r>
  <r>
    <n v="3344"/>
    <n v="2197"/>
    <n v="1001"/>
    <n v="1"/>
    <n v="3826.19"/>
    <n v="0.1"/>
    <n v="1"/>
    <n v="3021.65"/>
    <n v="3443.5709999999999"/>
    <n v="3021.65"/>
    <n v="421.92099999999982"/>
    <n v="0.12252426333013021"/>
    <s v="No"/>
    <m/>
  </r>
  <r>
    <n v="3345"/>
    <n v="2198"/>
    <n v="1008"/>
    <n v="1"/>
    <n v="4916.16"/>
    <n v="0.2"/>
    <n v="1"/>
    <n v="3064.53"/>
    <n v="3932.9279999999999"/>
    <n v="3064.53"/>
    <n v="868.39799999999968"/>
    <n v="0.22080190636594407"/>
    <s v="No"/>
    <m/>
  </r>
  <r>
    <n v="3346"/>
    <n v="2199"/>
    <n v="1006"/>
    <n v="1"/>
    <n v="2046.37"/>
    <n v="0"/>
    <n v="1"/>
    <n v="1296.42"/>
    <n v="2046.37"/>
    <n v="1296.42"/>
    <n v="749.94999999999982"/>
    <n v="0.3664782028665392"/>
    <s v="No"/>
    <m/>
  </r>
  <r>
    <n v="3347"/>
    <n v="2200"/>
    <n v="1006"/>
    <n v="1"/>
    <n v="2046.37"/>
    <n v="0"/>
    <n v="1"/>
    <n v="1296.42"/>
    <n v="2046.37"/>
    <n v="1296.42"/>
    <n v="749.94999999999982"/>
    <n v="0.3664782028665392"/>
    <s v="Yes"/>
    <m/>
  </r>
  <r>
    <n v="3348"/>
    <n v="2201"/>
    <n v="1085"/>
    <n v="1"/>
    <n v="234.72"/>
    <n v="0.1"/>
    <n v="8"/>
    <n v="175.69"/>
    <n v="211.24799999999999"/>
    <n v="175.69"/>
    <n v="35.557999999999993"/>
    <n v="0.16832348708626824"/>
    <s v="No"/>
    <m/>
  </r>
  <r>
    <n v="3349"/>
    <n v="2201"/>
    <n v="1082"/>
    <n v="1"/>
    <n v="337.61"/>
    <n v="0"/>
    <n v="8"/>
    <n v="183.63"/>
    <n v="337.61"/>
    <n v="183.63"/>
    <n v="153.98000000000002"/>
    <n v="0.45608838600752349"/>
    <s v="No"/>
    <m/>
  </r>
  <r>
    <n v="3350"/>
    <n v="2202"/>
    <n v="1031"/>
    <n v="1"/>
    <n v="4123.9799999999996"/>
    <n v="0.2"/>
    <n v="3"/>
    <n v="2475.38"/>
    <n v="3299.1839999999997"/>
    <n v="2475.38"/>
    <n v="823.80399999999963"/>
    <n v="0.24969931958932867"/>
    <s v="No"/>
    <m/>
  </r>
  <r>
    <n v="3351"/>
    <n v="2202"/>
    <n v="1056"/>
    <n v="1"/>
    <n v="1134.4000000000001"/>
    <n v="0.25"/>
    <n v="6"/>
    <n v="798.2"/>
    <n v="850.80000000000007"/>
    <n v="798.2"/>
    <n v="52.600000000000023"/>
    <n v="6.1824165491302326E-2"/>
    <s v="No"/>
    <m/>
  </r>
  <r>
    <n v="3352"/>
    <n v="2203"/>
    <n v="1064"/>
    <n v="1"/>
    <n v="177.92"/>
    <n v="0.2"/>
    <n v="6"/>
    <n v="95.97"/>
    <n v="142.33599999999998"/>
    <n v="95.97"/>
    <n v="46.365999999999985"/>
    <n v="0.32575033723021574"/>
    <s v="No"/>
    <m/>
  </r>
  <r>
    <n v="3353"/>
    <n v="2204"/>
    <n v="1061"/>
    <n v="1"/>
    <n v="1128.8399999999999"/>
    <n v="0"/>
    <n v="6"/>
    <n v="705.26"/>
    <n v="1128.8399999999999"/>
    <n v="705.26"/>
    <n v="423.57999999999993"/>
    <n v="0.37523475426101127"/>
    <s v="No"/>
    <m/>
  </r>
  <r>
    <n v="3354"/>
    <n v="2204"/>
    <n v="1001"/>
    <n v="2"/>
    <n v="3826.19"/>
    <n v="0"/>
    <n v="1"/>
    <n v="3021.65"/>
    <n v="7652.38"/>
    <n v="6043.3"/>
    <n v="1609.08"/>
    <n v="0.21027183699711721"/>
    <s v="No"/>
    <m/>
  </r>
  <r>
    <n v="3355"/>
    <n v="2205"/>
    <n v="1085"/>
    <n v="1"/>
    <n v="234.72"/>
    <n v="0"/>
    <n v="8"/>
    <n v="175.69"/>
    <n v="234.72"/>
    <n v="175.69"/>
    <n v="59.03"/>
    <n v="0.25149113837764148"/>
    <s v="No"/>
    <m/>
  </r>
  <r>
    <n v="3356"/>
    <n v="2205"/>
    <n v="1061"/>
    <n v="1"/>
    <n v="1128.8399999999999"/>
    <n v="0"/>
    <n v="6"/>
    <n v="705.26"/>
    <n v="1128.8399999999999"/>
    <n v="705.26"/>
    <n v="423.57999999999993"/>
    <n v="0.37523475426101127"/>
    <s v="No"/>
    <m/>
  </r>
  <r>
    <n v="3357"/>
    <n v="2206"/>
    <n v="1066"/>
    <n v="1"/>
    <n v="1123.68"/>
    <n v="0.3"/>
    <n v="7"/>
    <n v="872.66"/>
    <n v="786.57600000000002"/>
    <n v="872.66"/>
    <n v="-86.083999999999946"/>
    <n v="-0.10944142714753557"/>
    <s v="No"/>
    <m/>
  </r>
  <r>
    <n v="3358"/>
    <n v="2207"/>
    <n v="1031"/>
    <n v="1"/>
    <n v="4123.9799999999996"/>
    <n v="0.3"/>
    <n v="3"/>
    <n v="2475.38"/>
    <n v="2886.7859999999996"/>
    <n v="2475.38"/>
    <n v="411.40599999999949"/>
    <n v="0.14251350810208985"/>
    <s v="No"/>
    <m/>
  </r>
  <r>
    <n v="3359"/>
    <n v="2207"/>
    <n v="1052"/>
    <n v="1"/>
    <n v="2801.53"/>
    <n v="0.15"/>
    <n v="5"/>
    <n v="1752.02"/>
    <n v="2381.3005000000003"/>
    <n v="1752.02"/>
    <n v="629.2805000000003"/>
    <n v="0.26425917266636456"/>
    <s v="No"/>
    <m/>
  </r>
  <r>
    <n v="3360"/>
    <n v="2208"/>
    <n v="1080"/>
    <n v="2"/>
    <n v="256.7"/>
    <n v="0.2"/>
    <n v="8"/>
    <n v="184.26"/>
    <n v="410.72"/>
    <n v="368.52"/>
    <n v="42.200000000000045"/>
    <n v="0.10274639657187389"/>
    <s v="No"/>
    <m/>
  </r>
  <r>
    <n v="3361"/>
    <n v="2209"/>
    <n v="1001"/>
    <n v="1"/>
    <n v="3826.19"/>
    <n v="0"/>
    <n v="1"/>
    <n v="3021.65"/>
    <n v="3826.19"/>
    <n v="3021.65"/>
    <n v="804.54"/>
    <n v="0.21027183699711721"/>
    <s v="No"/>
    <m/>
  </r>
  <r>
    <n v="3362"/>
    <n v="2209"/>
    <n v="1024"/>
    <n v="1"/>
    <n v="232.94"/>
    <n v="0.2"/>
    <n v="2"/>
    <n v="162.82"/>
    <n v="186.352"/>
    <n v="162.82"/>
    <n v="23.532000000000011"/>
    <n v="0.12627715291491376"/>
    <s v="No"/>
    <m/>
  </r>
  <r>
    <n v="3363"/>
    <n v="2209"/>
    <n v="1070"/>
    <n v="1"/>
    <n v="2599.85"/>
    <n v="0.15"/>
    <n v="7"/>
    <n v="1949.71"/>
    <n v="2209.8724999999999"/>
    <n v="1949.71"/>
    <n v="260.16249999999991"/>
    <n v="0.11772738019953637"/>
    <s v="No"/>
    <m/>
  </r>
  <r>
    <n v="3364"/>
    <n v="2210"/>
    <n v="1056"/>
    <n v="1"/>
    <n v="1134.4000000000001"/>
    <n v="0.05"/>
    <n v="6"/>
    <n v="798.2"/>
    <n v="1077.68"/>
    <n v="798.2"/>
    <n v="279.48"/>
    <n v="0.25933486749313339"/>
    <s v="No"/>
    <m/>
  </r>
  <r>
    <n v="3365"/>
    <n v="2210"/>
    <n v="1005"/>
    <n v="1"/>
    <n v="2703.6"/>
    <n v="0.3"/>
    <n v="1"/>
    <n v="2129.88"/>
    <n v="1892.5199999999998"/>
    <n v="2129.88"/>
    <n v="-237.36000000000035"/>
    <n v="-0.12542007482087397"/>
    <s v="No"/>
    <m/>
  </r>
  <r>
    <n v="3366"/>
    <n v="2211"/>
    <n v="1085"/>
    <n v="1"/>
    <n v="234.72"/>
    <n v="0.25"/>
    <n v="8"/>
    <n v="175.69"/>
    <n v="176.04"/>
    <n v="175.69"/>
    <n v="0.34999999999999432"/>
    <n v="1.9881845035218948E-3"/>
    <s v="No"/>
    <m/>
  </r>
  <r>
    <n v="3367"/>
    <n v="2212"/>
    <n v="1009"/>
    <n v="2"/>
    <n v="2129.15"/>
    <n v="0"/>
    <n v="1"/>
    <n v="1303.81"/>
    <n v="4258.3"/>
    <n v="2607.62"/>
    <n v="1650.6800000000003"/>
    <n v="0.38763825939929086"/>
    <s v="No"/>
    <m/>
  </r>
  <r>
    <n v="3368"/>
    <n v="2213"/>
    <n v="1056"/>
    <n v="1"/>
    <n v="1134.4000000000001"/>
    <n v="0.1"/>
    <n v="6"/>
    <n v="798.2"/>
    <n v="1020.9600000000002"/>
    <n v="798.2"/>
    <n v="222.7600000000001"/>
    <n v="0.21818680457608533"/>
    <s v="No"/>
    <m/>
  </r>
  <r>
    <n v="3369"/>
    <n v="2213"/>
    <n v="1053"/>
    <n v="1"/>
    <n v="1295.03"/>
    <n v="0.1"/>
    <n v="5"/>
    <n v="777.04"/>
    <n v="1165.527"/>
    <n v="777.04"/>
    <n v="388.48700000000008"/>
    <n v="0.33331445775172952"/>
    <s v="No"/>
    <m/>
  </r>
  <r>
    <n v="3370"/>
    <n v="2213"/>
    <n v="1007"/>
    <n v="1"/>
    <n v="701.76"/>
    <n v="0.25"/>
    <n v="1"/>
    <n v="508.8"/>
    <n v="526.31999999999994"/>
    <n v="508.8"/>
    <n v="17.519999999999925"/>
    <n v="3.3287733698130276E-2"/>
    <s v="No"/>
    <m/>
  </r>
  <r>
    <n v="3371"/>
    <n v="2214"/>
    <n v="1072"/>
    <n v="2"/>
    <n v="1404.39"/>
    <n v="0.05"/>
    <n v="7"/>
    <n v="772.88"/>
    <n v="2668.3409999999999"/>
    <n v="1545.76"/>
    <n v="1122.5809999999999"/>
    <n v="0.42070372564825859"/>
    <s v="No"/>
    <m/>
  </r>
  <r>
    <n v="3372"/>
    <n v="2214"/>
    <n v="1067"/>
    <n v="1"/>
    <n v="4128.99"/>
    <n v="0.1"/>
    <n v="7"/>
    <n v="2213.3200000000002"/>
    <n v="3716.0909999999999"/>
    <n v="2213.3200000000002"/>
    <n v="1502.7709999999997"/>
    <n v="0.40439564047274401"/>
    <s v="Yes"/>
    <m/>
  </r>
  <r>
    <n v="3373"/>
    <n v="2215"/>
    <n v="1068"/>
    <n v="3"/>
    <n v="550.08000000000004"/>
    <n v="0"/>
    <n v="7"/>
    <n v="351.29"/>
    <n v="1650.2400000000002"/>
    <n v="1053.8700000000001"/>
    <n v="596.37000000000012"/>
    <n v="0.36138379872018617"/>
    <s v="No"/>
    <m/>
  </r>
  <r>
    <n v="3374"/>
    <n v="2216"/>
    <n v="1029"/>
    <n v="1"/>
    <n v="951.92"/>
    <n v="0.3"/>
    <n v="3"/>
    <n v="552.17999999999995"/>
    <n v="666.34399999999994"/>
    <n v="552.17999999999995"/>
    <n v="114.16399999999999"/>
    <n v="0.17132892319882823"/>
    <s v="No"/>
    <m/>
  </r>
  <r>
    <n v="3375"/>
    <n v="2216"/>
    <n v="1046"/>
    <n v="1"/>
    <n v="675.87"/>
    <n v="0.3"/>
    <n v="5"/>
    <n v="407.68"/>
    <n v="473.10899999999998"/>
    <n v="407.68"/>
    <n v="65.428999999999974"/>
    <n v="0.13829582612040772"/>
    <s v="No"/>
    <m/>
  </r>
  <r>
    <n v="3376"/>
    <n v="2217"/>
    <n v="1066"/>
    <n v="1"/>
    <n v="1123.68"/>
    <n v="0"/>
    <n v="7"/>
    <n v="872.66"/>
    <n v="1123.68"/>
    <n v="872.66"/>
    <n v="251.0200000000001"/>
    <n v="0.22339100099672513"/>
    <s v="No"/>
    <m/>
  </r>
  <r>
    <n v="3377"/>
    <n v="2218"/>
    <n v="1038"/>
    <n v="1"/>
    <n v="930.61"/>
    <n v="0.05"/>
    <n v="4"/>
    <n v="617.46"/>
    <n v="884.07949999999994"/>
    <n v="617.46"/>
    <n v="266.6194999999999"/>
    <n v="0.30157864762162218"/>
    <s v="No"/>
    <m/>
  </r>
  <r>
    <n v="3378"/>
    <n v="2219"/>
    <n v="1085"/>
    <n v="1"/>
    <n v="234.72"/>
    <n v="0"/>
    <n v="8"/>
    <n v="175.69"/>
    <n v="234.72"/>
    <n v="175.69"/>
    <n v="59.03"/>
    <n v="0.25149113837764148"/>
    <s v="No"/>
    <m/>
  </r>
  <r>
    <n v="3379"/>
    <n v="2220"/>
    <n v="1010"/>
    <n v="1"/>
    <n v="4664.03"/>
    <n v="0.1"/>
    <n v="1"/>
    <n v="3718.66"/>
    <n v="4197.6269999999995"/>
    <n v="3718.66"/>
    <n v="478.96699999999964"/>
    <n v="0.1141042307951611"/>
    <s v="No"/>
    <m/>
  </r>
  <r>
    <n v="3380"/>
    <n v="2220"/>
    <n v="1001"/>
    <n v="2"/>
    <n v="3826.19"/>
    <n v="0.2"/>
    <n v="1"/>
    <n v="3021.65"/>
    <n v="6121.9040000000005"/>
    <n v="6043.3"/>
    <n v="78.604000000000269"/>
    <n v="1.2839796246396589E-2"/>
    <s v="No"/>
    <m/>
  </r>
  <r>
    <n v="3381"/>
    <n v="2220"/>
    <n v="1058"/>
    <n v="2"/>
    <n v="1504.15"/>
    <n v="0.1"/>
    <n v="6"/>
    <n v="828.35"/>
    <n v="2707.4700000000003"/>
    <n v="1656.7"/>
    <n v="1050.7700000000002"/>
    <n v="0.38810032982821607"/>
    <s v="No"/>
    <m/>
  </r>
  <r>
    <n v="3382"/>
    <n v="2221"/>
    <n v="1001"/>
    <n v="1"/>
    <n v="3826.19"/>
    <n v="0.3"/>
    <n v="1"/>
    <n v="3021.65"/>
    <n v="2678.3330000000001"/>
    <n v="3021.65"/>
    <n v="-343.31700000000001"/>
    <n v="-0.12818309000411823"/>
    <s v="No"/>
    <m/>
  </r>
  <r>
    <n v="3383"/>
    <n v="2222"/>
    <n v="1080"/>
    <n v="1"/>
    <n v="256.7"/>
    <n v="0.2"/>
    <n v="8"/>
    <n v="184.26"/>
    <n v="205.36"/>
    <n v="184.26"/>
    <n v="21.100000000000023"/>
    <n v="0.10274639657187389"/>
    <s v="No"/>
    <m/>
  </r>
  <r>
    <n v="3384"/>
    <n v="2223"/>
    <n v="1085"/>
    <n v="1"/>
    <n v="234.72"/>
    <n v="0.15"/>
    <n v="8"/>
    <n v="175.69"/>
    <n v="199.512"/>
    <n v="175.69"/>
    <n v="23.822000000000003"/>
    <n v="0.11940133926781347"/>
    <s v="No"/>
    <m/>
  </r>
  <r>
    <n v="3385"/>
    <n v="2223"/>
    <n v="1004"/>
    <n v="2"/>
    <n v="5301.74"/>
    <n v="0.1"/>
    <n v="1"/>
    <n v="4057.94"/>
    <n v="9543.1319999999996"/>
    <n v="8115.88"/>
    <n v="1427.2519999999995"/>
    <n v="0.14955802769992069"/>
    <s v="No"/>
    <m/>
  </r>
  <r>
    <n v="3386"/>
    <n v="2223"/>
    <n v="1005"/>
    <n v="1"/>
    <n v="2703.6"/>
    <n v="0.1"/>
    <n v="1"/>
    <n v="2129.88"/>
    <n v="2433.2399999999998"/>
    <n v="2129.88"/>
    <n v="303.35999999999967"/>
    <n v="0.12467327513932029"/>
    <s v="No"/>
    <m/>
  </r>
  <r>
    <n v="3387"/>
    <n v="2223"/>
    <n v="1052"/>
    <n v="2"/>
    <n v="2801.53"/>
    <n v="0"/>
    <n v="5"/>
    <n v="1752.02"/>
    <n v="5603.06"/>
    <n v="3504.04"/>
    <n v="2099.0200000000004"/>
    <n v="0.37462029676640984"/>
    <s v="No"/>
    <m/>
  </r>
  <r>
    <n v="3388"/>
    <n v="2224"/>
    <n v="1085"/>
    <n v="3"/>
    <n v="234.72"/>
    <n v="0.1"/>
    <n v="8"/>
    <n v="175.69"/>
    <n v="633.74400000000003"/>
    <n v="527.06999999999994"/>
    <n v="106.67400000000009"/>
    <n v="0.1683234870862684"/>
    <s v="No"/>
    <m/>
  </r>
  <r>
    <n v="3389"/>
    <n v="2225"/>
    <n v="1064"/>
    <n v="3"/>
    <n v="177.92"/>
    <n v="0.3"/>
    <n v="6"/>
    <n v="95.97"/>
    <n v="373.63199999999995"/>
    <n v="287.90999999999997"/>
    <n v="85.72199999999998"/>
    <n v="0.22942895683453235"/>
    <s v="No"/>
    <m/>
  </r>
  <r>
    <n v="3390"/>
    <n v="2225"/>
    <n v="1028"/>
    <n v="1"/>
    <n v="2753.45"/>
    <n v="0.2"/>
    <n v="3"/>
    <n v="1672.88"/>
    <n v="2202.7599999999998"/>
    <n v="1672.88"/>
    <n v="529.87999999999965"/>
    <n v="0.2405527610815521"/>
    <s v="No"/>
    <m/>
  </r>
  <r>
    <n v="3391"/>
    <n v="2226"/>
    <n v="1039"/>
    <n v="1"/>
    <n v="1284.94"/>
    <n v="0.1"/>
    <n v="4"/>
    <n v="829.93"/>
    <n v="1156.4460000000001"/>
    <n v="829.93"/>
    <n v="326.51600000000019"/>
    <n v="0.28234435503257405"/>
    <s v="No"/>
    <m/>
  </r>
  <r>
    <n v="3392"/>
    <n v="2227"/>
    <n v="1044"/>
    <n v="1"/>
    <n v="1419.88"/>
    <n v="0.05"/>
    <n v="4"/>
    <n v="897.98"/>
    <n v="1348.886"/>
    <n v="897.98"/>
    <n v="450.90599999999995"/>
    <n v="0.33428028758545936"/>
    <s v="No"/>
    <m/>
  </r>
  <r>
    <n v="3393"/>
    <n v="2228"/>
    <n v="1001"/>
    <n v="1"/>
    <n v="3826.19"/>
    <n v="0"/>
    <n v="1"/>
    <n v="3021.65"/>
    <n v="3826.19"/>
    <n v="3021.65"/>
    <n v="804.54"/>
    <n v="0.21027183699711721"/>
    <s v="Yes"/>
    <m/>
  </r>
  <r>
    <n v="3394"/>
    <n v="2228"/>
    <n v="1061"/>
    <n v="1"/>
    <n v="1128.8399999999999"/>
    <n v="0.05"/>
    <n v="6"/>
    <n v="705.26"/>
    <n v="1072.3979999999999"/>
    <n v="705.26"/>
    <n v="367.13799999999992"/>
    <n v="0.34235237290632764"/>
    <s v="No"/>
    <m/>
  </r>
  <r>
    <n v="3395"/>
    <n v="2228"/>
    <n v="1085"/>
    <n v="2"/>
    <n v="234.72"/>
    <n v="0.2"/>
    <n v="8"/>
    <n v="175.69"/>
    <n v="375.55200000000002"/>
    <n v="351.38"/>
    <n v="24.172000000000025"/>
    <n v="6.4363922972051874E-2"/>
    <s v="No"/>
    <m/>
  </r>
  <r>
    <n v="3396"/>
    <n v="2228"/>
    <n v="1044"/>
    <n v="1"/>
    <n v="1419.88"/>
    <n v="0.3"/>
    <n v="4"/>
    <n v="897.98"/>
    <n v="993.91600000000005"/>
    <n v="897.98"/>
    <n v="95.936000000000035"/>
    <n v="9.6523247437409226E-2"/>
    <s v="No"/>
    <m/>
  </r>
  <r>
    <n v="3397"/>
    <n v="2229"/>
    <n v="1001"/>
    <n v="2"/>
    <n v="3826.19"/>
    <n v="0"/>
    <n v="1"/>
    <n v="3021.65"/>
    <n v="7652.38"/>
    <n v="6043.3"/>
    <n v="1609.08"/>
    <n v="0.21027183699711721"/>
    <s v="No"/>
    <m/>
  </r>
  <r>
    <n v="3398"/>
    <n v="2230"/>
    <n v="1045"/>
    <n v="1"/>
    <n v="197.92"/>
    <n v="0"/>
    <n v="4"/>
    <n v="154.55000000000001"/>
    <n v="197.92"/>
    <n v="154.55000000000001"/>
    <n v="43.369999999999976"/>
    <n v="0.21912894098625696"/>
    <s v="No"/>
    <m/>
  </r>
  <r>
    <n v="3399"/>
    <n v="2231"/>
    <n v="1050"/>
    <n v="2"/>
    <n v="4400.7700000000004"/>
    <n v="0"/>
    <n v="5"/>
    <n v="2432.0300000000002"/>
    <n v="8801.5400000000009"/>
    <n v="4864.0600000000004"/>
    <n v="3937.4800000000005"/>
    <n v="0.44736262063229842"/>
    <s v="No"/>
    <m/>
  </r>
  <r>
    <n v="3400"/>
    <n v="2231"/>
    <n v="1067"/>
    <n v="1"/>
    <n v="4128.99"/>
    <n v="0.1"/>
    <n v="7"/>
    <n v="2213.3200000000002"/>
    <n v="3716.0909999999999"/>
    <n v="2213.3200000000002"/>
    <n v="1502.7709999999997"/>
    <n v="0.40439564047274401"/>
    <s v="No"/>
    <m/>
  </r>
  <r>
    <n v="3401"/>
    <n v="2232"/>
    <n v="1043"/>
    <n v="2"/>
    <n v="567.48"/>
    <n v="0.15"/>
    <n v="4"/>
    <n v="407.51"/>
    <n v="964.71600000000001"/>
    <n v="815.02"/>
    <n v="149.69600000000003"/>
    <n v="0.15517105552307625"/>
    <s v="No"/>
    <m/>
  </r>
  <r>
    <n v="3402"/>
    <n v="2233"/>
    <n v="1072"/>
    <n v="1"/>
    <n v="1404.39"/>
    <n v="0.1"/>
    <n v="7"/>
    <n v="772.88"/>
    <n v="1263.951"/>
    <n v="772.88"/>
    <n v="491.07100000000003"/>
    <n v="0.38852059929538407"/>
    <s v="No"/>
    <m/>
  </r>
  <r>
    <n v="3403"/>
    <n v="2233"/>
    <n v="1001"/>
    <n v="1"/>
    <n v="3826.19"/>
    <n v="0"/>
    <n v="1"/>
    <n v="3021.65"/>
    <n v="3826.19"/>
    <n v="3021.65"/>
    <n v="804.54"/>
    <n v="0.21027183699711721"/>
    <s v="No"/>
    <m/>
  </r>
  <r>
    <n v="3404"/>
    <n v="2234"/>
    <n v="1067"/>
    <n v="1"/>
    <n v="4128.99"/>
    <n v="0.25"/>
    <n v="7"/>
    <n v="2213.3200000000002"/>
    <n v="3096.7424999999998"/>
    <n v="2213.3200000000002"/>
    <n v="883.42249999999967"/>
    <n v="0.28527476856729278"/>
    <s v="No"/>
    <m/>
  </r>
  <r>
    <n v="3405"/>
    <n v="2234"/>
    <n v="1038"/>
    <n v="1"/>
    <n v="930.61"/>
    <n v="0.1"/>
    <n v="4"/>
    <n v="617.46"/>
    <n v="837.54899999999998"/>
    <n v="617.46"/>
    <n v="220.08899999999994"/>
    <n v="0.26277746137837898"/>
    <s v="No"/>
    <m/>
  </r>
  <r>
    <n v="3406"/>
    <n v="2235"/>
    <n v="1061"/>
    <n v="2"/>
    <n v="1128.8399999999999"/>
    <n v="0.1"/>
    <n v="6"/>
    <n v="705.26"/>
    <n v="2031.9119999999998"/>
    <n v="1410.52"/>
    <n v="621.39199999999983"/>
    <n v="0.30581639362334584"/>
    <s v="No"/>
    <m/>
  </r>
  <r>
    <n v="3407"/>
    <n v="2235"/>
    <n v="1029"/>
    <n v="1"/>
    <n v="951.92"/>
    <n v="0.3"/>
    <n v="3"/>
    <n v="552.17999999999995"/>
    <n v="666.34399999999994"/>
    <n v="552.17999999999995"/>
    <n v="114.16399999999999"/>
    <n v="0.17132892319882823"/>
    <s v="No"/>
    <m/>
  </r>
  <r>
    <n v="3408"/>
    <n v="2236"/>
    <n v="1066"/>
    <n v="2"/>
    <n v="1123.68"/>
    <n v="0.3"/>
    <n v="7"/>
    <n v="872.66"/>
    <n v="1573.152"/>
    <n v="1745.32"/>
    <n v="-172.16799999999989"/>
    <n v="-0.10944142714753557"/>
    <s v="No"/>
    <m/>
  </r>
  <r>
    <n v="3409"/>
    <n v="2236"/>
    <n v="1029"/>
    <n v="1"/>
    <n v="951.92"/>
    <n v="0.25"/>
    <n v="3"/>
    <n v="552.17999999999995"/>
    <n v="713.93999999999994"/>
    <n v="552.17999999999995"/>
    <n v="161.76"/>
    <n v="0.22657366165223969"/>
    <s v="No"/>
    <m/>
  </r>
  <r>
    <n v="3410"/>
    <n v="2237"/>
    <n v="1012"/>
    <n v="1"/>
    <n v="2425.1999999999998"/>
    <n v="0.3"/>
    <n v="1"/>
    <n v="1795.03"/>
    <n v="1697.6399999999999"/>
    <n v="1795.03"/>
    <n v="-97.3900000000001"/>
    <n v="-5.7367875403501398E-2"/>
    <s v="Yes"/>
    <m/>
  </r>
  <r>
    <n v="3411"/>
    <n v="2237"/>
    <n v="1041"/>
    <n v="1"/>
    <n v="767.68"/>
    <n v="0"/>
    <n v="4"/>
    <n v="540.32000000000005"/>
    <n v="767.68"/>
    <n v="540.32000000000005"/>
    <n v="227.3599999999999"/>
    <n v="0.29616506877865767"/>
    <s v="No"/>
    <m/>
  </r>
  <r>
    <n v="3412"/>
    <n v="2238"/>
    <n v="1067"/>
    <n v="2"/>
    <n v="4128.99"/>
    <n v="0"/>
    <n v="7"/>
    <n v="2213.3200000000002"/>
    <n v="8257.98"/>
    <n v="4426.6400000000003"/>
    <n v="3831.3399999999992"/>
    <n v="0.4639560764254696"/>
    <s v="No"/>
    <m/>
  </r>
  <r>
    <n v="3413"/>
    <n v="2238"/>
    <n v="1004"/>
    <n v="1"/>
    <n v="5301.74"/>
    <n v="0.25"/>
    <n v="1"/>
    <n v="4057.94"/>
    <n v="3976.3049999999998"/>
    <n v="4057.94"/>
    <n v="-81.635000000000218"/>
    <n v="-2.0530366760095169E-2"/>
    <s v="No"/>
    <m/>
  </r>
  <r>
    <n v="3414"/>
    <n v="2239"/>
    <n v="1066"/>
    <n v="1"/>
    <n v="1123.68"/>
    <n v="0"/>
    <n v="7"/>
    <n v="872.66"/>
    <n v="1123.68"/>
    <n v="872.66"/>
    <n v="251.0200000000001"/>
    <n v="0.22339100099672513"/>
    <s v="No"/>
    <m/>
  </r>
  <r>
    <n v="3415"/>
    <n v="2240"/>
    <n v="1067"/>
    <n v="1"/>
    <n v="4128.99"/>
    <n v="0.05"/>
    <n v="7"/>
    <n v="2213.3200000000002"/>
    <n v="3922.5404999999996"/>
    <n v="2213.3200000000002"/>
    <n v="1709.2204999999994"/>
    <n v="0.43574323834259954"/>
    <s v="No"/>
    <m/>
  </r>
  <r>
    <n v="3416"/>
    <n v="2241"/>
    <n v="1011"/>
    <n v="1"/>
    <n v="6310.6"/>
    <n v="0.15"/>
    <n v="1"/>
    <n v="3703.86"/>
    <n v="5364.01"/>
    <n v="3703.86"/>
    <n v="1660.15"/>
    <n v="0.30949793158476591"/>
    <s v="No"/>
    <m/>
  </r>
  <r>
    <n v="3417"/>
    <n v="2241"/>
    <n v="1029"/>
    <n v="1"/>
    <n v="951.92"/>
    <n v="0.3"/>
    <n v="3"/>
    <n v="552.17999999999995"/>
    <n v="666.34399999999994"/>
    <n v="552.17999999999995"/>
    <n v="114.16399999999999"/>
    <n v="0.17132892319882823"/>
    <s v="No"/>
    <m/>
  </r>
  <r>
    <n v="3418"/>
    <n v="2242"/>
    <n v="1063"/>
    <n v="1"/>
    <n v="117.54"/>
    <n v="0"/>
    <n v="6"/>
    <n v="80.47"/>
    <n v="117.54"/>
    <n v="80.47"/>
    <n v="37.070000000000007"/>
    <n v="0.31538199761783225"/>
    <s v="No"/>
    <m/>
  </r>
  <r>
    <n v="3419"/>
    <n v="2242"/>
    <n v="1052"/>
    <n v="1"/>
    <n v="2801.53"/>
    <n v="0.1"/>
    <n v="5"/>
    <n v="1752.02"/>
    <n v="2521.3770000000004"/>
    <n v="1752.02"/>
    <n v="769.35700000000043"/>
    <n v="0.30513366307378875"/>
    <s v="No"/>
    <m/>
  </r>
  <r>
    <n v="3420"/>
    <n v="2243"/>
    <n v="1001"/>
    <n v="2"/>
    <n v="3826.19"/>
    <n v="0.1"/>
    <n v="1"/>
    <n v="3021.65"/>
    <n v="6887.1419999999998"/>
    <n v="6043.3"/>
    <n v="843.84199999999964"/>
    <n v="0.12252426333013021"/>
    <s v="No"/>
    <m/>
  </r>
  <r>
    <n v="3421"/>
    <n v="2244"/>
    <n v="1005"/>
    <n v="1"/>
    <n v="2703.6"/>
    <n v="0.05"/>
    <n v="1"/>
    <n v="2129.88"/>
    <n v="2568.4199999999996"/>
    <n v="2129.88"/>
    <n v="438.53999999999951"/>
    <n v="0.17074310276356655"/>
    <s v="No"/>
    <m/>
  </r>
  <r>
    <n v="3422"/>
    <n v="2245"/>
    <n v="1067"/>
    <n v="2"/>
    <n v="4128.99"/>
    <n v="0"/>
    <n v="7"/>
    <n v="2213.3200000000002"/>
    <n v="8257.98"/>
    <n v="4426.6400000000003"/>
    <n v="3831.3399999999992"/>
    <n v="0.4639560764254696"/>
    <s v="No"/>
    <m/>
  </r>
  <r>
    <n v="3423"/>
    <n v="2246"/>
    <n v="1067"/>
    <n v="2"/>
    <n v="4128.99"/>
    <n v="0"/>
    <n v="7"/>
    <n v="2213.3200000000002"/>
    <n v="8257.98"/>
    <n v="4426.6400000000003"/>
    <n v="3831.3399999999992"/>
    <n v="0.4639560764254696"/>
    <s v="No"/>
    <m/>
  </r>
  <r>
    <n v="3424"/>
    <n v="2247"/>
    <n v="1001"/>
    <n v="1"/>
    <n v="3826.19"/>
    <n v="0.1"/>
    <n v="1"/>
    <n v="3021.65"/>
    <n v="3443.5709999999999"/>
    <n v="3021.65"/>
    <n v="421.92099999999982"/>
    <n v="0.12252426333013021"/>
    <s v="No"/>
    <m/>
  </r>
  <r>
    <n v="3425"/>
    <n v="2248"/>
    <n v="1080"/>
    <n v="1"/>
    <n v="256.7"/>
    <n v="0.1"/>
    <n v="8"/>
    <n v="184.26"/>
    <n v="231.03"/>
    <n v="184.26"/>
    <n v="46.77000000000001"/>
    <n v="0.20244124139722119"/>
    <s v="No"/>
    <m/>
  </r>
  <r>
    <n v="3426"/>
    <n v="2249"/>
    <n v="1049"/>
    <n v="1"/>
    <n v="3970.29"/>
    <n v="0.1"/>
    <n v="5"/>
    <n v="2490.89"/>
    <n v="3573.261"/>
    <n v="2490.89"/>
    <n v="1082.3710000000001"/>
    <n v="0.30290846372543179"/>
    <s v="Yes"/>
    <m/>
  </r>
  <r>
    <n v="3427"/>
    <n v="2250"/>
    <n v="1038"/>
    <n v="1"/>
    <n v="930.61"/>
    <n v="0.25"/>
    <n v="4"/>
    <n v="617.46"/>
    <n v="697.95749999999998"/>
    <n v="617.46"/>
    <n v="80.497499999999945"/>
    <n v="0.1153329536540548"/>
    <s v="No"/>
    <m/>
  </r>
  <r>
    <n v="3428"/>
    <n v="2251"/>
    <n v="1057"/>
    <n v="1"/>
    <n v="670.06"/>
    <n v="0.05"/>
    <n v="6"/>
    <n v="490.48"/>
    <n v="636.5569999999999"/>
    <n v="490.48"/>
    <n v="146.07699999999988"/>
    <n v="0.22947984233933474"/>
    <s v="No"/>
    <m/>
  </r>
  <r>
    <n v="3429"/>
    <n v="2251"/>
    <n v="1005"/>
    <n v="1"/>
    <n v="2703.6"/>
    <n v="0.1"/>
    <n v="1"/>
    <n v="2129.88"/>
    <n v="2433.2399999999998"/>
    <n v="2129.88"/>
    <n v="303.35999999999967"/>
    <n v="0.12467327513932029"/>
    <s v="No"/>
    <m/>
  </r>
  <r>
    <n v="3430"/>
    <n v="2251"/>
    <n v="1084"/>
    <n v="2"/>
    <n v="317.63"/>
    <n v="0.25"/>
    <n v="8"/>
    <n v="188.52"/>
    <n v="476.44499999999999"/>
    <n v="377.04"/>
    <n v="99.404999999999973"/>
    <n v="0.208638982463873"/>
    <s v="No"/>
    <m/>
  </r>
  <r>
    <n v="3431"/>
    <n v="2251"/>
    <n v="1067"/>
    <n v="2"/>
    <n v="4128.99"/>
    <n v="0.15"/>
    <n v="7"/>
    <n v="2213.3200000000002"/>
    <n v="7019.2829999999994"/>
    <n v="4426.6400000000003"/>
    <n v="2592.6429999999991"/>
    <n v="0.36936008991231717"/>
    <s v="No"/>
    <m/>
  </r>
  <r>
    <n v="3432"/>
    <n v="2252"/>
    <n v="1052"/>
    <n v="1"/>
    <n v="2801.53"/>
    <n v="0.1"/>
    <n v="5"/>
    <n v="1752.02"/>
    <n v="2521.3770000000004"/>
    <n v="1752.02"/>
    <n v="769.35700000000043"/>
    <n v="0.30513366307378875"/>
    <s v="No"/>
    <m/>
  </r>
  <r>
    <n v="3433"/>
    <n v="2253"/>
    <n v="1030"/>
    <n v="1"/>
    <n v="799.21"/>
    <n v="0"/>
    <n v="3"/>
    <n v="534"/>
    <n v="799.21"/>
    <n v="534"/>
    <n v="265.21000000000004"/>
    <n v="0.33184019218978744"/>
    <s v="No"/>
    <m/>
  </r>
  <r>
    <n v="3434"/>
    <n v="2253"/>
    <n v="1049"/>
    <n v="3"/>
    <n v="3970.29"/>
    <n v="0.1"/>
    <n v="5"/>
    <n v="2490.89"/>
    <n v="10719.782999999999"/>
    <n v="7472.67"/>
    <n v="3247.1129999999994"/>
    <n v="0.30290846372543173"/>
    <s v="Yes"/>
    <m/>
  </r>
  <r>
    <n v="3435"/>
    <n v="2254"/>
    <n v="1067"/>
    <n v="1"/>
    <n v="4128.99"/>
    <n v="0.1"/>
    <n v="7"/>
    <n v="2213.3200000000002"/>
    <n v="3716.0909999999999"/>
    <n v="2213.3200000000002"/>
    <n v="1502.7709999999997"/>
    <n v="0.40439564047274401"/>
    <s v="No"/>
    <m/>
  </r>
  <r>
    <n v="3436"/>
    <n v="2254"/>
    <n v="1001"/>
    <n v="2"/>
    <n v="3826.19"/>
    <n v="0.2"/>
    <n v="1"/>
    <n v="3021.65"/>
    <n v="6121.9040000000005"/>
    <n v="6043.3"/>
    <n v="78.604000000000269"/>
    <n v="1.2839796246396589E-2"/>
    <s v="No"/>
    <m/>
  </r>
  <r>
    <n v="3437"/>
    <n v="2254"/>
    <n v="1047"/>
    <n v="2"/>
    <n v="3066.17"/>
    <n v="0.25"/>
    <n v="5"/>
    <n v="2011.39"/>
    <n v="4599.2550000000001"/>
    <n v="4022.78"/>
    <n v="576.47499999999991"/>
    <n v="0.12534095195852368"/>
    <s v="No"/>
    <m/>
  </r>
  <r>
    <n v="3438"/>
    <n v="2255"/>
    <n v="1056"/>
    <n v="1"/>
    <n v="1134.4000000000001"/>
    <n v="0.1"/>
    <n v="6"/>
    <n v="798.2"/>
    <n v="1020.9600000000002"/>
    <n v="798.2"/>
    <n v="222.7600000000001"/>
    <n v="0.21818680457608533"/>
    <s v="No"/>
    <m/>
  </r>
  <r>
    <n v="3439"/>
    <n v="2256"/>
    <n v="1078"/>
    <n v="1"/>
    <n v="174.98"/>
    <n v="0.05"/>
    <n v="8"/>
    <n v="125.34"/>
    <n v="166.23099999999999"/>
    <n v="125.34"/>
    <n v="40.890999999999991"/>
    <n v="0.24598901528595746"/>
    <s v="No"/>
    <m/>
  </r>
  <r>
    <n v="3440"/>
    <n v="2257"/>
    <n v="1038"/>
    <n v="2"/>
    <n v="930.61"/>
    <n v="0.05"/>
    <n v="4"/>
    <n v="617.46"/>
    <n v="1768.1589999999999"/>
    <n v="1234.92"/>
    <n v="533.23899999999981"/>
    <n v="0.30157864762162218"/>
    <s v="No"/>
    <m/>
  </r>
  <r>
    <n v="3441"/>
    <n v="2257"/>
    <n v="1058"/>
    <n v="1"/>
    <n v="1504.15"/>
    <n v="0.1"/>
    <n v="6"/>
    <n v="828.35"/>
    <n v="1353.7350000000001"/>
    <n v="828.35"/>
    <n v="525.3850000000001"/>
    <n v="0.38810032982821607"/>
    <s v="No"/>
    <m/>
  </r>
  <r>
    <n v="3442"/>
    <n v="2258"/>
    <n v="1058"/>
    <n v="3"/>
    <n v="1504.15"/>
    <n v="0"/>
    <n v="6"/>
    <n v="828.35"/>
    <n v="4512.4500000000007"/>
    <n v="2485.0500000000002"/>
    <n v="2027.4000000000005"/>
    <n v="0.44929029684539445"/>
    <s v="No"/>
    <m/>
  </r>
  <r>
    <n v="3443"/>
    <n v="2259"/>
    <n v="1049"/>
    <n v="1"/>
    <n v="3970.29"/>
    <n v="0"/>
    <n v="5"/>
    <n v="2490.89"/>
    <n v="3970.29"/>
    <n v="2490.89"/>
    <n v="1479.4"/>
    <n v="0.37261761735288862"/>
    <s v="No"/>
    <m/>
  </r>
  <r>
    <n v="3444"/>
    <n v="2260"/>
    <n v="1019"/>
    <n v="2"/>
    <n v="1255.73"/>
    <n v="0.05"/>
    <n v="2"/>
    <n v="760.11"/>
    <n v="2385.8869999999997"/>
    <n v="1520.22"/>
    <n v="865.66699999999969"/>
    <n v="0.3628281641167414"/>
    <s v="No"/>
    <m/>
  </r>
  <r>
    <n v="3445"/>
    <n v="2260"/>
    <n v="1064"/>
    <n v="2"/>
    <n v="177.92"/>
    <n v="0"/>
    <n v="6"/>
    <n v="95.97"/>
    <n v="355.84"/>
    <n v="191.94"/>
    <n v="163.89999999999998"/>
    <n v="0.46060026978417262"/>
    <s v="No"/>
    <m/>
  </r>
  <r>
    <n v="3446"/>
    <n v="2261"/>
    <n v="1085"/>
    <n v="1"/>
    <n v="234.72"/>
    <n v="0.2"/>
    <n v="8"/>
    <n v="175.69"/>
    <n v="187.77600000000001"/>
    <n v="175.69"/>
    <n v="12.086000000000013"/>
    <n v="6.4363922972051874E-2"/>
    <s v="No"/>
    <m/>
  </r>
  <r>
    <n v="3447"/>
    <n v="2262"/>
    <n v="1007"/>
    <n v="2"/>
    <n v="701.76"/>
    <n v="0.15"/>
    <n v="1"/>
    <n v="508.8"/>
    <n v="1192.992"/>
    <n v="1017.6"/>
    <n v="175.39199999999994"/>
    <n v="0.14701858855717384"/>
    <s v="No"/>
    <m/>
  </r>
  <r>
    <n v="3448"/>
    <n v="2263"/>
    <n v="1067"/>
    <n v="1"/>
    <n v="4128.99"/>
    <n v="0.2"/>
    <n v="7"/>
    <n v="2213.3200000000002"/>
    <n v="3303.192"/>
    <n v="2213.3200000000002"/>
    <n v="1089.8719999999998"/>
    <n v="0.32994509553183704"/>
    <s v="No"/>
    <m/>
  </r>
  <r>
    <n v="3449"/>
    <n v="2264"/>
    <n v="1067"/>
    <n v="1"/>
    <n v="4128.99"/>
    <n v="0.15"/>
    <n v="7"/>
    <n v="2213.3200000000002"/>
    <n v="3509.6414999999997"/>
    <n v="2213.3200000000002"/>
    <n v="1296.3214999999996"/>
    <n v="0.36936008991231717"/>
    <s v="No"/>
    <m/>
  </r>
  <r>
    <n v="3450"/>
    <n v="2265"/>
    <n v="1064"/>
    <n v="1"/>
    <n v="177.92"/>
    <n v="0.3"/>
    <n v="6"/>
    <n v="95.97"/>
    <n v="124.54399999999998"/>
    <n v="95.97"/>
    <n v="28.573999999999984"/>
    <n v="0.22942895683453227"/>
    <s v="No"/>
    <m/>
  </r>
  <r>
    <n v="3451"/>
    <n v="2266"/>
    <n v="1072"/>
    <n v="1"/>
    <n v="1404.39"/>
    <n v="0.1"/>
    <n v="7"/>
    <n v="772.88"/>
    <n v="1263.951"/>
    <n v="772.88"/>
    <n v="491.07100000000003"/>
    <n v="0.38852059929538407"/>
    <s v="No"/>
    <m/>
  </r>
  <r>
    <n v="3452"/>
    <n v="2266"/>
    <n v="1029"/>
    <n v="1"/>
    <n v="951.92"/>
    <n v="0"/>
    <n v="3"/>
    <n v="552.17999999999995"/>
    <n v="951.92"/>
    <n v="552.17999999999995"/>
    <n v="399.74"/>
    <n v="0.41993024623917979"/>
    <s v="No"/>
    <m/>
  </r>
  <r>
    <n v="3453"/>
    <n v="2267"/>
    <n v="1044"/>
    <n v="1"/>
    <n v="1419.88"/>
    <n v="0.3"/>
    <n v="4"/>
    <n v="897.98"/>
    <n v="993.91600000000005"/>
    <n v="897.98"/>
    <n v="95.936000000000035"/>
    <n v="9.6523247437409226E-2"/>
    <s v="No"/>
    <m/>
  </r>
  <r>
    <n v="3454"/>
    <n v="2268"/>
    <n v="1019"/>
    <n v="1"/>
    <n v="1255.73"/>
    <n v="0"/>
    <n v="2"/>
    <n v="760.11"/>
    <n v="1255.73"/>
    <n v="760.11"/>
    <n v="495.62"/>
    <n v="0.39468675591090441"/>
    <s v="No"/>
    <m/>
  </r>
  <r>
    <n v="3455"/>
    <n v="2269"/>
    <n v="1072"/>
    <n v="1"/>
    <n v="1404.39"/>
    <n v="0"/>
    <n v="7"/>
    <n v="772.88"/>
    <n v="1404.39"/>
    <n v="772.88"/>
    <n v="631.5100000000001"/>
    <n v="0.44966853936584572"/>
    <s v="No"/>
    <m/>
  </r>
  <r>
    <n v="3456"/>
    <n v="2270"/>
    <n v="1038"/>
    <n v="2"/>
    <n v="930.61"/>
    <n v="0.1"/>
    <n v="4"/>
    <n v="617.46"/>
    <n v="1675.098"/>
    <n v="1234.92"/>
    <n v="440.17799999999988"/>
    <n v="0.26277746137837898"/>
    <s v="No"/>
    <m/>
  </r>
  <r>
    <n v="3457"/>
    <n v="2271"/>
    <n v="1038"/>
    <n v="1"/>
    <n v="930.61"/>
    <n v="0.1"/>
    <n v="4"/>
    <n v="617.46"/>
    <n v="837.54899999999998"/>
    <n v="617.46"/>
    <n v="220.08899999999994"/>
    <n v="0.26277746137837898"/>
    <s v="No"/>
    <m/>
  </r>
  <r>
    <n v="3458"/>
    <n v="2271"/>
    <n v="1069"/>
    <n v="1"/>
    <n v="545.38"/>
    <n v="0.1"/>
    <n v="7"/>
    <n v="312.64999999999998"/>
    <n v="490.84199999999998"/>
    <n v="312.64999999999998"/>
    <n v="178.19200000000001"/>
    <n v="0.36303331825719887"/>
    <s v="No"/>
    <m/>
  </r>
  <r>
    <n v="3459"/>
    <n v="2271"/>
    <n v="1060"/>
    <n v="1"/>
    <n v="781.76"/>
    <n v="0.3"/>
    <n v="6"/>
    <n v="579.36"/>
    <n v="547.23199999999997"/>
    <n v="579.36"/>
    <n v="-32.128000000000043"/>
    <n v="-5.8710016958072708E-2"/>
    <s v="No"/>
    <m/>
  </r>
  <r>
    <n v="3460"/>
    <n v="2271"/>
    <n v="1066"/>
    <n v="1"/>
    <n v="1123.68"/>
    <n v="0.25"/>
    <n v="7"/>
    <n v="872.66"/>
    <n v="842.76"/>
    <n v="872.66"/>
    <n v="-29.899999999999977"/>
    <n v="-3.5478665337699909E-2"/>
    <s v="No"/>
    <m/>
  </r>
  <r>
    <n v="3461"/>
    <n v="2272"/>
    <n v="1066"/>
    <n v="1"/>
    <n v="1123.68"/>
    <n v="0.1"/>
    <n v="7"/>
    <n v="872.66"/>
    <n v="1011.3120000000001"/>
    <n v="872.66"/>
    <n v="138.65200000000016"/>
    <n v="0.13710111221858351"/>
    <s v="No"/>
    <m/>
  </r>
  <r>
    <n v="3462"/>
    <n v="2273"/>
    <n v="1057"/>
    <n v="1"/>
    <n v="670.06"/>
    <n v="0"/>
    <n v="6"/>
    <n v="490.48"/>
    <n v="670.06"/>
    <n v="490.48"/>
    <n v="179.57999999999993"/>
    <n v="0.26800585022236806"/>
    <s v="No"/>
    <m/>
  </r>
  <r>
    <n v="3463"/>
    <n v="2274"/>
    <n v="1006"/>
    <n v="1"/>
    <n v="2046.37"/>
    <n v="0.05"/>
    <n v="1"/>
    <n v="1296.42"/>
    <n v="1944.0514999999998"/>
    <n v="1296.42"/>
    <n v="647.63149999999973"/>
    <n v="0.33313495038583074"/>
    <s v="No"/>
    <m/>
  </r>
  <r>
    <n v="3464"/>
    <n v="2275"/>
    <n v="1068"/>
    <n v="1"/>
    <n v="550.08000000000004"/>
    <n v="0.3"/>
    <n v="7"/>
    <n v="351.29"/>
    <n v="385.05599999999998"/>
    <n v="351.29"/>
    <n v="33.765999999999963"/>
    <n v="8.7691141028837266E-2"/>
    <s v="No"/>
    <m/>
  </r>
  <r>
    <n v="3465"/>
    <n v="2275"/>
    <n v="1017"/>
    <n v="2"/>
    <n v="978.37"/>
    <n v="0"/>
    <n v="2"/>
    <n v="519.71"/>
    <n v="1956.74"/>
    <n v="1039.42"/>
    <n v="917.31999999999994"/>
    <n v="0.46880014718358082"/>
    <s v="No"/>
    <m/>
  </r>
  <r>
    <n v="3466"/>
    <n v="2276"/>
    <n v="1038"/>
    <n v="1"/>
    <n v="930.61"/>
    <n v="0.3"/>
    <n v="4"/>
    <n v="617.46"/>
    <n v="651.42700000000002"/>
    <n v="617.46"/>
    <n v="33.966999999999985"/>
    <n v="5.2142450343630187E-2"/>
    <s v="No"/>
    <m/>
  </r>
  <r>
    <n v="3467"/>
    <n v="2276"/>
    <n v="1064"/>
    <n v="2"/>
    <n v="177.92"/>
    <n v="0"/>
    <n v="6"/>
    <n v="95.97"/>
    <n v="355.84"/>
    <n v="191.94"/>
    <n v="163.89999999999998"/>
    <n v="0.46060026978417262"/>
    <s v="No"/>
    <m/>
  </r>
  <r>
    <n v="3468"/>
    <n v="2277"/>
    <n v="1082"/>
    <n v="1"/>
    <n v="337.61"/>
    <n v="0.1"/>
    <n v="8"/>
    <n v="183.63"/>
    <n v="303.84900000000005"/>
    <n v="183.63"/>
    <n v="120.21900000000005"/>
    <n v="0.39565376223058174"/>
    <s v="No"/>
    <m/>
  </r>
  <r>
    <n v="3469"/>
    <n v="2278"/>
    <n v="1004"/>
    <n v="1"/>
    <n v="5301.74"/>
    <n v="0.3"/>
    <n v="1"/>
    <n v="4057.94"/>
    <n v="3711.2179999999994"/>
    <n v="4057.94"/>
    <n v="-346.72200000000066"/>
    <n v="-9.342539295724496E-2"/>
    <s v="No"/>
    <m/>
  </r>
  <r>
    <n v="3470"/>
    <n v="2279"/>
    <n v="1085"/>
    <n v="2"/>
    <n v="234.72"/>
    <n v="0.1"/>
    <n v="8"/>
    <n v="175.69"/>
    <n v="422.49599999999998"/>
    <n v="351.38"/>
    <n v="71.115999999999985"/>
    <n v="0.16832348708626824"/>
    <s v="No"/>
    <m/>
  </r>
  <r>
    <n v="3471"/>
    <n v="2280"/>
    <n v="1041"/>
    <n v="1"/>
    <n v="767.68"/>
    <n v="0.2"/>
    <n v="4"/>
    <n v="540.32000000000005"/>
    <n v="614.14400000000001"/>
    <n v="540.32000000000005"/>
    <n v="73.823999999999955"/>
    <n v="0.12020633597332214"/>
    <s v="No"/>
    <m/>
  </r>
  <r>
    <n v="3472"/>
    <n v="2281"/>
    <n v="1061"/>
    <n v="1"/>
    <n v="1128.8399999999999"/>
    <n v="0.1"/>
    <n v="6"/>
    <n v="705.26"/>
    <n v="1015.9559999999999"/>
    <n v="705.26"/>
    <n v="310.69599999999991"/>
    <n v="0.30581639362334584"/>
    <s v="No"/>
    <m/>
  </r>
  <r>
    <n v="3473"/>
    <n v="2281"/>
    <n v="1066"/>
    <n v="1"/>
    <n v="1123.68"/>
    <n v="0.15"/>
    <n v="7"/>
    <n v="872.66"/>
    <n v="955.12800000000004"/>
    <n v="872.66"/>
    <n v="82.468000000000075"/>
    <n v="8.6342354113794248E-2"/>
    <s v="No"/>
    <m/>
  </r>
  <r>
    <n v="3474"/>
    <n v="2281"/>
    <n v="1085"/>
    <n v="2"/>
    <n v="234.72"/>
    <n v="0"/>
    <n v="8"/>
    <n v="175.69"/>
    <n v="469.44"/>
    <n v="351.38"/>
    <n v="118.06"/>
    <n v="0.25149113837764148"/>
    <s v="No"/>
    <m/>
  </r>
  <r>
    <n v="3475"/>
    <n v="2282"/>
    <n v="1043"/>
    <n v="1"/>
    <n v="567.48"/>
    <n v="0.2"/>
    <n v="4"/>
    <n v="407.51"/>
    <n v="453.98400000000004"/>
    <n v="407.51"/>
    <n v="46.474000000000046"/>
    <n v="0.10236924649326858"/>
    <s v="No"/>
    <m/>
  </r>
  <r>
    <n v="3476"/>
    <n v="2283"/>
    <n v="1001"/>
    <n v="1"/>
    <n v="3826.19"/>
    <n v="0.1"/>
    <n v="1"/>
    <n v="3021.65"/>
    <n v="3443.5709999999999"/>
    <n v="3021.65"/>
    <n v="421.92099999999982"/>
    <n v="0.12252426333013021"/>
    <s v="Yes"/>
    <m/>
  </r>
  <r>
    <n v="3477"/>
    <n v="2284"/>
    <n v="1057"/>
    <n v="2"/>
    <n v="670.06"/>
    <n v="0"/>
    <n v="6"/>
    <n v="490.48"/>
    <n v="1340.12"/>
    <n v="980.96"/>
    <n v="359.15999999999985"/>
    <n v="0.26800585022236806"/>
    <s v="No"/>
    <m/>
  </r>
  <r>
    <n v="3478"/>
    <n v="2284"/>
    <n v="1069"/>
    <n v="2"/>
    <n v="545.38"/>
    <n v="0.1"/>
    <n v="7"/>
    <n v="312.64999999999998"/>
    <n v="981.68399999999997"/>
    <n v="625.29999999999995"/>
    <n v="356.38400000000001"/>
    <n v="0.36303331825719887"/>
    <s v="No"/>
    <m/>
  </r>
  <r>
    <n v="3479"/>
    <n v="2285"/>
    <n v="1017"/>
    <n v="1"/>
    <n v="978.37"/>
    <n v="0.1"/>
    <n v="2"/>
    <n v="519.71"/>
    <n v="880.53300000000002"/>
    <n v="519.71"/>
    <n v="360.82299999999998"/>
    <n v="0.40977794131508982"/>
    <s v="No"/>
    <m/>
  </r>
  <r>
    <n v="3480"/>
    <n v="2286"/>
    <n v="1053"/>
    <n v="1"/>
    <n v="1295.03"/>
    <n v="0.25"/>
    <n v="5"/>
    <n v="777.04"/>
    <n v="971.27250000000004"/>
    <n v="777.04"/>
    <n v="194.23250000000007"/>
    <n v="0.19997734930207545"/>
    <s v="No"/>
    <m/>
  </r>
  <r>
    <n v="3481"/>
    <n v="2286"/>
    <n v="1005"/>
    <n v="1"/>
    <n v="2703.6"/>
    <n v="0"/>
    <n v="1"/>
    <n v="2129.88"/>
    <n v="2703.6"/>
    <n v="2129.88"/>
    <n v="573.7199999999998"/>
    <n v="0.2122059476253883"/>
    <s v="No"/>
    <m/>
  </r>
  <r>
    <n v="3482"/>
    <n v="2287"/>
    <n v="1061"/>
    <n v="3"/>
    <n v="1128.8399999999999"/>
    <n v="0"/>
    <n v="6"/>
    <n v="705.26"/>
    <n v="3386.5199999999995"/>
    <n v="2115.7799999999997"/>
    <n v="1270.7399999999998"/>
    <n v="0.37523475426101127"/>
    <s v="No"/>
    <m/>
  </r>
  <r>
    <n v="3483"/>
    <n v="2287"/>
    <n v="1011"/>
    <n v="1"/>
    <n v="6310.6"/>
    <n v="0.1"/>
    <n v="1"/>
    <n v="3703.86"/>
    <n v="5679.5400000000009"/>
    <n v="3703.86"/>
    <n v="1975.6800000000007"/>
    <n v="0.34785915760783453"/>
    <s v="No"/>
    <m/>
  </r>
  <r>
    <n v="3484"/>
    <n v="2288"/>
    <n v="1009"/>
    <n v="1"/>
    <n v="2129.15"/>
    <n v="0.05"/>
    <n v="1"/>
    <n v="1303.81"/>
    <n v="2022.6924999999999"/>
    <n v="1303.81"/>
    <n v="718.88249999999994"/>
    <n v="0.35540869410451664"/>
    <s v="No"/>
    <m/>
  </r>
  <r>
    <n v="3485"/>
    <n v="2289"/>
    <n v="1061"/>
    <n v="1"/>
    <n v="1128.8399999999999"/>
    <n v="0"/>
    <n v="6"/>
    <n v="705.26"/>
    <n v="1128.8399999999999"/>
    <n v="705.26"/>
    <n v="423.57999999999993"/>
    <n v="0.37523475426101127"/>
    <s v="No"/>
    <m/>
  </r>
  <r>
    <n v="3486"/>
    <n v="2290"/>
    <n v="1068"/>
    <n v="2"/>
    <n v="550.08000000000004"/>
    <n v="0.05"/>
    <n v="7"/>
    <n v="351.29"/>
    <n v="1045.152"/>
    <n v="702.58"/>
    <n v="342.572"/>
    <n v="0.32777241970545912"/>
    <s v="No"/>
    <m/>
  </r>
  <r>
    <n v="3487"/>
    <n v="2291"/>
    <n v="1001"/>
    <n v="1"/>
    <n v="3826.19"/>
    <n v="0"/>
    <n v="1"/>
    <n v="3021.65"/>
    <n v="3826.19"/>
    <n v="3021.65"/>
    <n v="804.54"/>
    <n v="0.21027183699711721"/>
    <s v="Yes"/>
    <m/>
  </r>
  <r>
    <n v="3488"/>
    <n v="2292"/>
    <n v="1029"/>
    <n v="1"/>
    <n v="951.92"/>
    <n v="0.15"/>
    <n v="3"/>
    <n v="552.17999999999995"/>
    <n v="809.13199999999995"/>
    <n v="552.17999999999995"/>
    <n v="256.952"/>
    <n v="0.3175649955755056"/>
    <s v="No"/>
    <m/>
  </r>
  <r>
    <n v="3489"/>
    <n v="2293"/>
    <n v="1006"/>
    <n v="2"/>
    <n v="2046.37"/>
    <n v="0.2"/>
    <n v="1"/>
    <n v="1296.42"/>
    <n v="3274.192"/>
    <n v="2592.84"/>
    <n v="681.35199999999986"/>
    <n v="0.20809775358317406"/>
    <s v="No"/>
    <m/>
  </r>
  <r>
    <n v="3490"/>
    <n v="2294"/>
    <n v="1080"/>
    <n v="2"/>
    <n v="256.7"/>
    <n v="0.05"/>
    <n v="8"/>
    <n v="184.26"/>
    <n v="487.72999999999996"/>
    <n v="368.52"/>
    <n v="119.20999999999998"/>
    <n v="0.24441801816578843"/>
    <s v="No"/>
    <m/>
  </r>
  <r>
    <n v="3491"/>
    <n v="2295"/>
    <n v="1056"/>
    <n v="2"/>
    <n v="1134.4000000000001"/>
    <n v="0.3"/>
    <n v="6"/>
    <n v="798.2"/>
    <n v="1588.16"/>
    <n v="1596.4"/>
    <n v="-8.2400000000000091"/>
    <n v="-5.1883941164618226E-3"/>
    <s v="No"/>
    <m/>
  </r>
  <r>
    <n v="3492"/>
    <n v="2295"/>
    <n v="1069"/>
    <n v="1"/>
    <n v="545.38"/>
    <n v="0.1"/>
    <n v="7"/>
    <n v="312.64999999999998"/>
    <n v="490.84199999999998"/>
    <n v="312.64999999999998"/>
    <n v="178.19200000000001"/>
    <n v="0.36303331825719887"/>
    <s v="No"/>
    <m/>
  </r>
  <r>
    <n v="3493"/>
    <n v="2296"/>
    <n v="1039"/>
    <n v="1"/>
    <n v="1284.94"/>
    <n v="0.25"/>
    <n v="4"/>
    <n v="829.93"/>
    <n v="963.70500000000004"/>
    <n v="829.93"/>
    <n v="133.77500000000009"/>
    <n v="0.13881322603908883"/>
    <s v="No"/>
    <m/>
  </r>
  <r>
    <n v="3494"/>
    <n v="2296"/>
    <n v="1056"/>
    <n v="2"/>
    <n v="1134.4000000000001"/>
    <n v="0"/>
    <n v="6"/>
    <n v="798.2"/>
    <n v="2268.8000000000002"/>
    <n v="1596.4"/>
    <n v="672.40000000000009"/>
    <n v="0.29636812411847674"/>
    <s v="No"/>
    <m/>
  </r>
  <r>
    <n v="3495"/>
    <n v="2297"/>
    <n v="1033"/>
    <n v="1"/>
    <n v="3738.1"/>
    <n v="0.05"/>
    <n v="3"/>
    <n v="2130.6999999999998"/>
    <n v="3551.1949999999997"/>
    <n v="2130.6999999999998"/>
    <n v="1420.4949999999999"/>
    <n v="0.40000478712095505"/>
    <s v="No"/>
    <m/>
  </r>
  <r>
    <n v="3496"/>
    <n v="2298"/>
    <n v="1079"/>
    <n v="1"/>
    <n v="395.97"/>
    <n v="0.05"/>
    <n v="8"/>
    <n v="242.57"/>
    <n v="376.17149999999998"/>
    <n v="242.57"/>
    <n v="133.60149999999999"/>
    <n v="0.35516114325513759"/>
    <s v="No"/>
    <m/>
  </r>
  <r>
    <n v="3497"/>
    <n v="2299"/>
    <n v="1083"/>
    <n v="2"/>
    <n v="679.39"/>
    <n v="0"/>
    <n v="8"/>
    <n v="524.20000000000005"/>
    <n v="1358.78"/>
    <n v="1048.4000000000001"/>
    <n v="310.37999999999988"/>
    <n v="0.22842549934500059"/>
    <s v="No"/>
    <m/>
  </r>
  <r>
    <n v="3498"/>
    <n v="2300"/>
    <n v="1063"/>
    <n v="1"/>
    <n v="117.54"/>
    <n v="0"/>
    <n v="6"/>
    <n v="80.47"/>
    <n v="117.54"/>
    <n v="80.47"/>
    <n v="37.070000000000007"/>
    <n v="0.31538199761783225"/>
    <s v="No"/>
    <m/>
  </r>
  <r>
    <n v="3499"/>
    <n v="2300"/>
    <n v="1049"/>
    <n v="1"/>
    <n v="3970.29"/>
    <n v="0.3"/>
    <n v="5"/>
    <n v="2490.89"/>
    <n v="2779.203"/>
    <n v="2490.89"/>
    <n v="288.3130000000001"/>
    <n v="0.10373945336126944"/>
    <s v="No"/>
    <m/>
  </r>
  <r>
    <n v="3500"/>
    <n v="2301"/>
    <n v="1085"/>
    <n v="1"/>
    <n v="234.72"/>
    <n v="0"/>
    <n v="8"/>
    <n v="175.69"/>
    <n v="234.72"/>
    <n v="175.69"/>
    <n v="59.03"/>
    <n v="0.25149113837764148"/>
    <s v="No"/>
    <m/>
  </r>
  <r>
    <n v="3501"/>
    <n v="2301"/>
    <n v="1039"/>
    <n v="1"/>
    <n v="1284.94"/>
    <n v="0"/>
    <n v="4"/>
    <n v="829.93"/>
    <n v="1284.94"/>
    <n v="829.93"/>
    <n v="455.0100000000001"/>
    <n v="0.35410991952931659"/>
    <s v="No"/>
    <m/>
  </r>
  <r>
    <n v="3502"/>
    <n v="2302"/>
    <n v="1070"/>
    <n v="1"/>
    <n v="2599.85"/>
    <n v="0"/>
    <n v="7"/>
    <n v="1949.71"/>
    <n v="2599.85"/>
    <n v="1949.71"/>
    <n v="650.13999999999987"/>
    <n v="0.25006827316960589"/>
    <s v="No"/>
    <m/>
  </r>
  <r>
    <n v="3503"/>
    <n v="2303"/>
    <n v="1001"/>
    <n v="1"/>
    <n v="3826.19"/>
    <n v="0.3"/>
    <n v="1"/>
    <n v="3021.65"/>
    <n v="2678.3330000000001"/>
    <n v="3021.65"/>
    <n v="-343.31700000000001"/>
    <n v="-0.12818309000411823"/>
    <s v="No"/>
    <m/>
  </r>
  <r>
    <n v="3504"/>
    <n v="2304"/>
    <n v="1049"/>
    <n v="2"/>
    <n v="3970.29"/>
    <n v="0.1"/>
    <n v="5"/>
    <n v="2490.89"/>
    <n v="7146.5219999999999"/>
    <n v="4981.78"/>
    <n v="2164.7420000000002"/>
    <n v="0.30290846372543179"/>
    <s v="No"/>
    <m/>
  </r>
  <r>
    <n v="3505"/>
    <n v="2304"/>
    <n v="1028"/>
    <n v="1"/>
    <n v="2753.45"/>
    <n v="0"/>
    <n v="3"/>
    <n v="1672.88"/>
    <n v="2753.45"/>
    <n v="1672.88"/>
    <n v="1080.5699999999997"/>
    <n v="0.39244220886524173"/>
    <s v="No"/>
    <m/>
  </r>
  <r>
    <n v="3506"/>
    <n v="2305"/>
    <n v="1016"/>
    <n v="1"/>
    <n v="1279.19"/>
    <n v="0"/>
    <n v="2"/>
    <n v="741.85"/>
    <n v="1279.19"/>
    <n v="741.85"/>
    <n v="537.34"/>
    <n v="0.42006269592476492"/>
    <s v="No"/>
    <m/>
  </r>
  <r>
    <n v="3507"/>
    <n v="2306"/>
    <n v="1067"/>
    <n v="1"/>
    <n v="4128.99"/>
    <n v="0.05"/>
    <n v="7"/>
    <n v="2213.3200000000002"/>
    <n v="3922.5404999999996"/>
    <n v="2213.3200000000002"/>
    <n v="1709.2204999999994"/>
    <n v="0.43574323834259954"/>
    <s v="No"/>
    <m/>
  </r>
  <r>
    <n v="3508"/>
    <n v="2307"/>
    <n v="1067"/>
    <n v="1"/>
    <n v="4128.99"/>
    <n v="0.1"/>
    <n v="7"/>
    <n v="2213.3200000000002"/>
    <n v="3716.0909999999999"/>
    <n v="2213.3200000000002"/>
    <n v="1502.7709999999997"/>
    <n v="0.40439564047274401"/>
    <s v="No"/>
    <m/>
  </r>
  <r>
    <n v="3509"/>
    <n v="2308"/>
    <n v="1068"/>
    <n v="2"/>
    <n v="550.08000000000004"/>
    <n v="0.25"/>
    <n v="7"/>
    <n v="351.29"/>
    <n v="825.12000000000012"/>
    <n v="702.58"/>
    <n v="122.54000000000008"/>
    <n v="0.14851173162691494"/>
    <s v="No"/>
    <m/>
  </r>
  <r>
    <n v="3510"/>
    <n v="2308"/>
    <n v="1036"/>
    <n v="2"/>
    <n v="471.33"/>
    <n v="0"/>
    <n v="4"/>
    <n v="253.01"/>
    <n v="942.66"/>
    <n v="506.02"/>
    <n v="436.64"/>
    <n v="0.46319988118727856"/>
    <s v="No"/>
    <m/>
  </r>
  <r>
    <n v="3511"/>
    <n v="2309"/>
    <n v="1041"/>
    <n v="1"/>
    <n v="767.68"/>
    <n v="0.1"/>
    <n v="4"/>
    <n v="540.32000000000005"/>
    <n v="690.91199999999992"/>
    <n v="540.32000000000005"/>
    <n v="150.59199999999987"/>
    <n v="0.21796118753184182"/>
    <s v="No"/>
    <m/>
  </r>
  <r>
    <n v="3512"/>
    <n v="2310"/>
    <n v="1043"/>
    <n v="2"/>
    <n v="567.48"/>
    <n v="0"/>
    <n v="4"/>
    <n v="407.51"/>
    <n v="1134.96"/>
    <n v="815.02"/>
    <n v="319.94000000000005"/>
    <n v="0.28189539719461482"/>
    <s v="No"/>
    <m/>
  </r>
  <r>
    <n v="3513"/>
    <n v="2311"/>
    <n v="1064"/>
    <n v="1"/>
    <n v="177.92"/>
    <n v="0.05"/>
    <n v="6"/>
    <n v="95.97"/>
    <n v="169.02399999999997"/>
    <n v="95.97"/>
    <n v="73.053999999999974"/>
    <n v="0.43221081029912906"/>
    <s v="No"/>
    <m/>
  </r>
  <r>
    <n v="3514"/>
    <n v="2311"/>
    <n v="1016"/>
    <n v="1"/>
    <n v="1279.19"/>
    <n v="0.1"/>
    <n v="2"/>
    <n v="741.85"/>
    <n v="1151.2710000000002"/>
    <n v="741.85"/>
    <n v="409.42100000000016"/>
    <n v="0.35562521769418332"/>
    <s v="No"/>
    <m/>
  </r>
  <r>
    <n v="3515"/>
    <n v="2312"/>
    <n v="1061"/>
    <n v="1"/>
    <n v="1128.8399999999999"/>
    <n v="0.1"/>
    <n v="6"/>
    <n v="705.26"/>
    <n v="1015.9559999999999"/>
    <n v="705.26"/>
    <n v="310.69599999999991"/>
    <n v="0.30581639362334584"/>
    <s v="Yes"/>
    <m/>
  </r>
  <r>
    <n v="3516"/>
    <n v="2313"/>
    <n v="1039"/>
    <n v="1"/>
    <n v="1284.94"/>
    <n v="0"/>
    <n v="4"/>
    <n v="829.93"/>
    <n v="1284.94"/>
    <n v="829.93"/>
    <n v="455.0100000000001"/>
    <n v="0.35410991952931659"/>
    <s v="No"/>
    <m/>
  </r>
  <r>
    <n v="3517"/>
    <n v="2313"/>
    <n v="1053"/>
    <n v="1"/>
    <n v="1295.03"/>
    <n v="0.2"/>
    <n v="5"/>
    <n v="777.04"/>
    <n v="1036.0240000000001"/>
    <n v="777.04"/>
    <n v="258.98400000000015"/>
    <n v="0.24997876497069577"/>
    <s v="No"/>
    <m/>
  </r>
  <r>
    <n v="3518"/>
    <n v="2313"/>
    <n v="1016"/>
    <n v="1"/>
    <n v="1279.19"/>
    <n v="0.15"/>
    <n v="2"/>
    <n v="741.85"/>
    <n v="1087.3115"/>
    <n v="741.85"/>
    <n v="345.4615"/>
    <n v="0.31772081873501751"/>
    <s v="Yes"/>
    <m/>
  </r>
  <r>
    <n v="3519"/>
    <n v="2314"/>
    <n v="1014"/>
    <n v="1"/>
    <n v="1024.3800000000001"/>
    <n v="0.3"/>
    <n v="1"/>
    <n v="780.26"/>
    <n v="717.06600000000003"/>
    <n v="780.26"/>
    <n v="-63.19399999999996"/>
    <n v="-8.8128568360513471E-2"/>
    <s v="No"/>
    <m/>
  </r>
  <r>
    <n v="3520"/>
    <n v="2315"/>
    <n v="1079"/>
    <n v="3"/>
    <n v="395.97"/>
    <n v="0.1"/>
    <n v="8"/>
    <n v="242.57"/>
    <n v="1069.1190000000001"/>
    <n v="727.71"/>
    <n v="341.40900000000011"/>
    <n v="0.31933676232486752"/>
    <s v="No"/>
    <m/>
  </r>
  <r>
    <n v="3521"/>
    <n v="2316"/>
    <n v="1067"/>
    <n v="1"/>
    <n v="4128.99"/>
    <n v="0"/>
    <n v="7"/>
    <n v="2213.3200000000002"/>
    <n v="4128.99"/>
    <n v="2213.3200000000002"/>
    <n v="1915.6699999999996"/>
    <n v="0.4639560764254696"/>
    <s v="No"/>
    <m/>
  </r>
  <r>
    <n v="3522"/>
    <n v="2316"/>
    <n v="1036"/>
    <n v="2"/>
    <n v="471.33"/>
    <n v="0"/>
    <n v="4"/>
    <n v="253.01"/>
    <n v="942.66"/>
    <n v="506.02"/>
    <n v="436.64"/>
    <n v="0.46319988118727856"/>
    <s v="Yes"/>
    <m/>
  </r>
  <r>
    <n v="3523"/>
    <n v="2317"/>
    <n v="1016"/>
    <n v="1"/>
    <n v="1279.19"/>
    <n v="0.15"/>
    <n v="2"/>
    <n v="741.85"/>
    <n v="1087.3115"/>
    <n v="741.85"/>
    <n v="345.4615"/>
    <n v="0.31772081873501751"/>
    <s v="No"/>
    <m/>
  </r>
  <r>
    <n v="3524"/>
    <n v="2318"/>
    <n v="1051"/>
    <n v="1"/>
    <n v="304.13"/>
    <n v="0"/>
    <n v="5"/>
    <n v="176.98"/>
    <n v="304.13"/>
    <n v="176.98"/>
    <n v="127.15"/>
    <n v="0.41807779567947917"/>
    <s v="No"/>
    <m/>
  </r>
  <r>
    <n v="3525"/>
    <n v="2318"/>
    <n v="1080"/>
    <n v="1"/>
    <n v="256.7"/>
    <n v="0"/>
    <n v="8"/>
    <n v="184.26"/>
    <n v="256.7"/>
    <n v="184.26"/>
    <n v="72.44"/>
    <n v="0.28219711725749902"/>
    <s v="No"/>
    <m/>
  </r>
  <r>
    <n v="3526"/>
    <n v="2319"/>
    <n v="1064"/>
    <n v="1"/>
    <n v="177.92"/>
    <n v="0.3"/>
    <n v="6"/>
    <n v="95.97"/>
    <n v="124.54399999999998"/>
    <n v="95.97"/>
    <n v="28.573999999999984"/>
    <n v="0.22942895683453227"/>
    <s v="No"/>
    <m/>
  </r>
  <r>
    <n v="3527"/>
    <n v="2320"/>
    <n v="1043"/>
    <n v="1"/>
    <n v="567.48"/>
    <n v="0.1"/>
    <n v="4"/>
    <n v="407.51"/>
    <n v="510.73200000000003"/>
    <n v="407.51"/>
    <n v="103.22200000000004"/>
    <n v="0.20210599688290537"/>
    <s v="No"/>
    <m/>
  </r>
  <r>
    <n v="3528"/>
    <n v="2321"/>
    <n v="1037"/>
    <n v="1"/>
    <n v="1161.6300000000001"/>
    <n v="0.2"/>
    <n v="4"/>
    <n v="798.62"/>
    <n v="929.30400000000009"/>
    <n v="798.62"/>
    <n v="130.68400000000008"/>
    <n v="0.14062567254633582"/>
    <s v="No"/>
    <m/>
  </r>
  <r>
    <n v="3529"/>
    <n v="2321"/>
    <n v="1075"/>
    <n v="1"/>
    <n v="904.54"/>
    <n v="0.3"/>
    <n v="7"/>
    <n v="622.70000000000005"/>
    <n v="633.17799999999988"/>
    <n v="622.70000000000005"/>
    <n v="10.477999999999838"/>
    <n v="1.6548269207078959E-2"/>
    <s v="No"/>
    <m/>
  </r>
  <r>
    <n v="3530"/>
    <n v="2322"/>
    <n v="1038"/>
    <n v="2"/>
    <n v="930.61"/>
    <n v="0.15"/>
    <n v="4"/>
    <n v="617.46"/>
    <n v="1582.037"/>
    <n v="1234.92"/>
    <n v="347.11699999999996"/>
    <n v="0.21941142969475427"/>
    <s v="No"/>
    <m/>
  </r>
  <r>
    <n v="3531"/>
    <n v="2322"/>
    <n v="1085"/>
    <n v="1"/>
    <n v="234.72"/>
    <n v="0.1"/>
    <n v="8"/>
    <n v="175.69"/>
    <n v="211.24799999999999"/>
    <n v="175.69"/>
    <n v="35.557999999999993"/>
    <n v="0.16832348708626824"/>
    <s v="No"/>
    <m/>
  </r>
  <r>
    <n v="3532"/>
    <n v="2323"/>
    <n v="1056"/>
    <n v="1"/>
    <n v="1134.4000000000001"/>
    <n v="0.2"/>
    <n v="6"/>
    <n v="798.2"/>
    <n v="907.5200000000001"/>
    <n v="798.2"/>
    <n v="109.32000000000005"/>
    <n v="0.12046015514809595"/>
    <s v="No"/>
    <m/>
  </r>
  <r>
    <n v="3533"/>
    <n v="2324"/>
    <n v="1067"/>
    <n v="1"/>
    <n v="4128.99"/>
    <n v="0"/>
    <n v="7"/>
    <n v="2213.3200000000002"/>
    <n v="4128.99"/>
    <n v="2213.3200000000002"/>
    <n v="1915.6699999999996"/>
    <n v="0.4639560764254696"/>
    <s v="No"/>
    <m/>
  </r>
  <r>
    <n v="3534"/>
    <n v="2325"/>
    <n v="1061"/>
    <n v="1"/>
    <n v="1128.8399999999999"/>
    <n v="0"/>
    <n v="6"/>
    <n v="705.26"/>
    <n v="1128.8399999999999"/>
    <n v="705.26"/>
    <n v="423.57999999999993"/>
    <n v="0.37523475426101127"/>
    <s v="No"/>
    <m/>
  </r>
  <r>
    <n v="3535"/>
    <n v="2326"/>
    <n v="1033"/>
    <n v="1"/>
    <n v="3738.1"/>
    <n v="0.1"/>
    <n v="3"/>
    <n v="2130.6999999999998"/>
    <n v="3364.29"/>
    <n v="2130.6999999999998"/>
    <n v="1233.5900000000001"/>
    <n v="0.36667171973878593"/>
    <s v="No"/>
    <m/>
  </r>
  <r>
    <n v="3536"/>
    <n v="2327"/>
    <n v="1061"/>
    <n v="1"/>
    <n v="1128.8399999999999"/>
    <n v="0.3"/>
    <n v="6"/>
    <n v="705.26"/>
    <n v="790.18799999999987"/>
    <n v="705.26"/>
    <n v="84.927999999999884"/>
    <n v="0.10747822037287316"/>
    <s v="No"/>
    <m/>
  </r>
  <r>
    <n v="3537"/>
    <n v="2328"/>
    <n v="1081"/>
    <n v="1"/>
    <n v="163.27000000000001"/>
    <n v="0.1"/>
    <n v="8"/>
    <n v="98.34"/>
    <n v="146.94300000000001"/>
    <n v="98.34"/>
    <n v="48.603000000000009"/>
    <n v="0.33076090729058211"/>
    <s v="No"/>
    <m/>
  </r>
  <r>
    <n v="3538"/>
    <n v="2328"/>
    <n v="1057"/>
    <n v="1"/>
    <n v="670.06"/>
    <n v="0"/>
    <n v="6"/>
    <n v="490.48"/>
    <n v="670.06"/>
    <n v="490.48"/>
    <n v="179.57999999999993"/>
    <n v="0.26800585022236806"/>
    <s v="No"/>
    <m/>
  </r>
  <r>
    <n v="3539"/>
    <n v="2329"/>
    <n v="1028"/>
    <n v="1"/>
    <n v="2753.45"/>
    <n v="0.15"/>
    <n v="3"/>
    <n v="1672.88"/>
    <n v="2340.4324999999999"/>
    <n v="1672.88"/>
    <n v="667.55249999999978"/>
    <n v="0.28522612807675496"/>
    <s v="No"/>
    <m/>
  </r>
  <r>
    <n v="3540"/>
    <n v="2330"/>
    <n v="1080"/>
    <n v="2"/>
    <n v="256.7"/>
    <n v="0.3"/>
    <n v="8"/>
    <n v="184.26"/>
    <n v="359.37999999999994"/>
    <n v="368.52"/>
    <n v="-9.1400000000000432"/>
    <n v="-2.5432689632144373E-2"/>
    <s v="No"/>
    <m/>
  </r>
  <r>
    <n v="3541"/>
    <n v="2331"/>
    <n v="1049"/>
    <n v="1"/>
    <n v="3970.29"/>
    <n v="0.1"/>
    <n v="5"/>
    <n v="2490.89"/>
    <n v="3573.261"/>
    <n v="2490.89"/>
    <n v="1082.3710000000001"/>
    <n v="0.30290846372543179"/>
    <s v="Yes"/>
    <m/>
  </r>
  <r>
    <n v="3542"/>
    <n v="2331"/>
    <n v="1075"/>
    <n v="1"/>
    <n v="904.54"/>
    <n v="0"/>
    <n v="7"/>
    <n v="622.70000000000005"/>
    <n v="904.54"/>
    <n v="622.70000000000005"/>
    <n v="281.83999999999992"/>
    <n v="0.31158378844495538"/>
    <s v="Yes"/>
    <m/>
  </r>
  <r>
    <n v="3543"/>
    <n v="2332"/>
    <n v="1005"/>
    <n v="1"/>
    <n v="2703.6"/>
    <n v="0"/>
    <n v="1"/>
    <n v="2129.88"/>
    <n v="2703.6"/>
    <n v="2129.88"/>
    <n v="573.7199999999998"/>
    <n v="0.2122059476253883"/>
    <s v="No"/>
    <m/>
  </r>
  <r>
    <n v="3544"/>
    <n v="2333"/>
    <n v="1067"/>
    <n v="2"/>
    <n v="4128.99"/>
    <n v="0"/>
    <n v="7"/>
    <n v="2213.3200000000002"/>
    <n v="8257.98"/>
    <n v="4426.6400000000003"/>
    <n v="3831.3399999999992"/>
    <n v="0.4639560764254696"/>
    <s v="No"/>
    <m/>
  </r>
  <r>
    <n v="3545"/>
    <n v="2334"/>
    <n v="1013"/>
    <n v="1"/>
    <n v="6351.87"/>
    <n v="0"/>
    <n v="1"/>
    <n v="4324.57"/>
    <n v="6351.87"/>
    <n v="4324.57"/>
    <n v="2027.3000000000002"/>
    <n v="0.31916585194596242"/>
    <s v="No"/>
    <m/>
  </r>
  <r>
    <n v="3546"/>
    <n v="2334"/>
    <n v="1081"/>
    <n v="1"/>
    <n v="163.27000000000001"/>
    <n v="0.05"/>
    <n v="8"/>
    <n v="98.34"/>
    <n v="155.10650000000001"/>
    <n v="98.34"/>
    <n v="56.766500000000008"/>
    <n v="0.36598401743318304"/>
    <s v="No"/>
    <m/>
  </r>
  <r>
    <n v="3547"/>
    <n v="2334"/>
    <n v="1079"/>
    <n v="1"/>
    <n v="395.97"/>
    <n v="0"/>
    <n v="8"/>
    <n v="242.57"/>
    <n v="395.97"/>
    <n v="242.57"/>
    <n v="153.40000000000003"/>
    <n v="0.38740308609238078"/>
    <s v="No"/>
    <m/>
  </r>
  <r>
    <n v="3548"/>
    <n v="2335"/>
    <n v="1001"/>
    <n v="1"/>
    <n v="3826.19"/>
    <n v="0.25"/>
    <n v="1"/>
    <n v="3021.65"/>
    <n v="2869.6424999999999"/>
    <n v="3021.65"/>
    <n v="-152.00750000000016"/>
    <n v="-5.2970884003843741E-2"/>
    <s v="No"/>
    <m/>
  </r>
  <r>
    <n v="3549"/>
    <n v="2336"/>
    <n v="1017"/>
    <n v="1"/>
    <n v="978.37"/>
    <n v="0"/>
    <n v="2"/>
    <n v="519.71"/>
    <n v="978.37"/>
    <n v="519.71"/>
    <n v="458.65999999999997"/>
    <n v="0.46880014718358082"/>
    <s v="No"/>
    <m/>
  </r>
  <r>
    <n v="3550"/>
    <n v="2337"/>
    <n v="1085"/>
    <n v="1"/>
    <n v="234.72"/>
    <n v="0.1"/>
    <n v="8"/>
    <n v="175.69"/>
    <n v="211.24799999999999"/>
    <n v="175.69"/>
    <n v="35.557999999999993"/>
    <n v="0.16832348708626824"/>
    <s v="No"/>
    <m/>
  </r>
  <r>
    <n v="3551"/>
    <n v="2337"/>
    <n v="1038"/>
    <n v="1"/>
    <n v="930.61"/>
    <n v="0.1"/>
    <n v="4"/>
    <n v="617.46"/>
    <n v="837.54899999999998"/>
    <n v="617.46"/>
    <n v="220.08899999999994"/>
    <n v="0.26277746137837898"/>
    <s v="No"/>
    <m/>
  </r>
  <r>
    <n v="3552"/>
    <n v="2338"/>
    <n v="1029"/>
    <n v="1"/>
    <n v="951.92"/>
    <n v="0.15"/>
    <n v="3"/>
    <n v="552.17999999999995"/>
    <n v="809.13199999999995"/>
    <n v="552.17999999999995"/>
    <n v="256.952"/>
    <n v="0.3175649955755056"/>
    <s v="No"/>
    <m/>
  </r>
  <r>
    <n v="3553"/>
    <n v="2339"/>
    <n v="1027"/>
    <n v="2"/>
    <n v="1445.05"/>
    <n v="0.1"/>
    <n v="3"/>
    <n v="777.4"/>
    <n v="2601.09"/>
    <n v="1554.8"/>
    <n v="1046.2900000000002"/>
    <n v="0.40225059494288939"/>
    <s v="No"/>
    <m/>
  </r>
  <r>
    <n v="3554"/>
    <n v="2339"/>
    <n v="1073"/>
    <n v="2"/>
    <n v="1588.01"/>
    <n v="0.25"/>
    <n v="7"/>
    <n v="1144.3699999999999"/>
    <n v="2382.0149999999999"/>
    <n v="2288.7399999999998"/>
    <n v="93.275000000000091"/>
    <n v="3.9158023773989706E-2"/>
    <s v="No"/>
    <m/>
  </r>
  <r>
    <n v="3555"/>
    <n v="2340"/>
    <n v="1029"/>
    <n v="1"/>
    <n v="951.92"/>
    <n v="0.3"/>
    <n v="3"/>
    <n v="552.17999999999995"/>
    <n v="666.34399999999994"/>
    <n v="552.17999999999995"/>
    <n v="114.16399999999999"/>
    <n v="0.17132892319882823"/>
    <s v="No"/>
    <m/>
  </r>
  <r>
    <n v="3556"/>
    <n v="2341"/>
    <n v="1063"/>
    <n v="1"/>
    <n v="117.54"/>
    <n v="0.25"/>
    <n v="6"/>
    <n v="80.47"/>
    <n v="88.155000000000001"/>
    <n v="80.47"/>
    <n v="7.6850000000000023"/>
    <n v="8.7175996823776331E-2"/>
    <s v="No"/>
    <m/>
  </r>
  <r>
    <n v="3557"/>
    <n v="2341"/>
    <n v="1074"/>
    <n v="1"/>
    <n v="2444.16"/>
    <n v="0"/>
    <n v="7"/>
    <n v="1417.35"/>
    <n v="2444.16"/>
    <n v="1417.35"/>
    <n v="1026.81"/>
    <n v="0.42010752160251374"/>
    <s v="No"/>
    <m/>
  </r>
  <r>
    <n v="3558"/>
    <n v="2342"/>
    <n v="1053"/>
    <n v="1"/>
    <n v="1295.03"/>
    <n v="0.3"/>
    <n v="5"/>
    <n v="777.04"/>
    <n v="906.52099999999996"/>
    <n v="777.04"/>
    <n v="129.48099999999999"/>
    <n v="0.1428328742522236"/>
    <s v="No"/>
    <m/>
  </r>
  <r>
    <n v="3559"/>
    <n v="2342"/>
    <n v="1041"/>
    <n v="1"/>
    <n v="767.68"/>
    <n v="0.3"/>
    <n v="4"/>
    <n v="540.32000000000005"/>
    <n v="537.37599999999998"/>
    <n v="540.32000000000005"/>
    <n v="-2.9440000000000737"/>
    <n v="-5.4784731733461744E-3"/>
    <s v="No"/>
    <m/>
  </r>
  <r>
    <n v="3560"/>
    <n v="2343"/>
    <n v="1083"/>
    <n v="1"/>
    <n v="679.39"/>
    <n v="0.1"/>
    <n v="8"/>
    <n v="524.20000000000005"/>
    <n v="611.45100000000002"/>
    <n v="524.20000000000005"/>
    <n v="87.250999999999976"/>
    <n v="0.14269499927222293"/>
    <s v="No"/>
    <m/>
  </r>
  <r>
    <n v="3561"/>
    <n v="2343"/>
    <n v="1060"/>
    <n v="1"/>
    <n v="781.76"/>
    <n v="0.05"/>
    <n v="6"/>
    <n v="579.36"/>
    <n v="742.67199999999991"/>
    <n v="579.36"/>
    <n v="163.3119999999999"/>
    <n v="0.21989788224142007"/>
    <s v="No"/>
    <m/>
  </r>
  <r>
    <n v="3562"/>
    <n v="2343"/>
    <n v="1067"/>
    <n v="1"/>
    <n v="4128.99"/>
    <n v="0.3"/>
    <n v="7"/>
    <n v="2213.3200000000002"/>
    <n v="2890.2929999999997"/>
    <n v="2213.3200000000002"/>
    <n v="676.9729999999995"/>
    <n v="0.23422296632209938"/>
    <s v="No"/>
    <m/>
  </r>
  <r>
    <n v="3563"/>
    <n v="2344"/>
    <n v="1065"/>
    <n v="1"/>
    <n v="1433.45"/>
    <n v="0.1"/>
    <n v="6"/>
    <n v="800.55"/>
    <n v="1290.105"/>
    <n v="800.55"/>
    <n v="489.55500000000006"/>
    <n v="0.37946911297917618"/>
    <s v="No"/>
    <m/>
  </r>
  <r>
    <n v="3564"/>
    <n v="2345"/>
    <n v="1073"/>
    <n v="1"/>
    <n v="1588.01"/>
    <n v="0.2"/>
    <n v="7"/>
    <n v="1144.3699999999999"/>
    <n v="1270.4080000000001"/>
    <n v="1144.3699999999999"/>
    <n v="126.03800000000024"/>
    <n v="9.9210647288115489E-2"/>
    <s v="No"/>
    <m/>
  </r>
  <r>
    <n v="3565"/>
    <n v="2346"/>
    <n v="1049"/>
    <n v="1"/>
    <n v="3970.29"/>
    <n v="0"/>
    <n v="5"/>
    <n v="2490.89"/>
    <n v="3970.29"/>
    <n v="2490.89"/>
    <n v="1479.4"/>
    <n v="0.37261761735288862"/>
    <s v="No"/>
    <m/>
  </r>
  <r>
    <n v="3566"/>
    <n v="2346"/>
    <n v="1085"/>
    <n v="1"/>
    <n v="234.72"/>
    <n v="0.1"/>
    <n v="8"/>
    <n v="175.69"/>
    <n v="211.24799999999999"/>
    <n v="175.69"/>
    <n v="35.557999999999993"/>
    <n v="0.16832348708626824"/>
    <s v="No"/>
    <m/>
  </r>
  <r>
    <n v="3567"/>
    <n v="2347"/>
    <n v="1053"/>
    <n v="1"/>
    <n v="1295.03"/>
    <n v="0.25"/>
    <n v="5"/>
    <n v="777.04"/>
    <n v="971.27250000000004"/>
    <n v="777.04"/>
    <n v="194.23250000000007"/>
    <n v="0.19997734930207545"/>
    <s v="No"/>
    <m/>
  </r>
  <r>
    <n v="3568"/>
    <n v="2347"/>
    <n v="1012"/>
    <n v="1"/>
    <n v="2425.1999999999998"/>
    <n v="0.2"/>
    <n v="1"/>
    <n v="1795.03"/>
    <n v="1940.1599999999999"/>
    <n v="1795.03"/>
    <n v="145.12999999999988"/>
    <n v="7.4803109021936279E-2"/>
    <s v="No"/>
    <m/>
  </r>
  <r>
    <n v="3569"/>
    <n v="2347"/>
    <n v="1019"/>
    <n v="1"/>
    <n v="1255.73"/>
    <n v="0.25"/>
    <n v="2"/>
    <n v="760.11"/>
    <n v="941.79750000000001"/>
    <n v="760.11"/>
    <n v="181.6875"/>
    <n v="0.19291567454787256"/>
    <s v="No"/>
    <m/>
  </r>
  <r>
    <n v="3570"/>
    <n v="2347"/>
    <n v="1029"/>
    <n v="1"/>
    <n v="951.92"/>
    <n v="0.1"/>
    <n v="3"/>
    <n v="552.17999999999995"/>
    <n v="856.72799999999995"/>
    <n v="552.17999999999995"/>
    <n v="304.548"/>
    <n v="0.35547805137686644"/>
    <s v="No"/>
    <m/>
  </r>
  <r>
    <n v="3571"/>
    <n v="2348"/>
    <n v="1041"/>
    <n v="2"/>
    <n v="767.68"/>
    <n v="0.1"/>
    <n v="4"/>
    <n v="540.32000000000005"/>
    <n v="1381.8239999999998"/>
    <n v="1080.6400000000001"/>
    <n v="301.18399999999974"/>
    <n v="0.21796118753184182"/>
    <s v="No"/>
    <m/>
  </r>
  <r>
    <n v="3572"/>
    <n v="2349"/>
    <n v="1066"/>
    <n v="1"/>
    <n v="1123.68"/>
    <n v="0.25"/>
    <n v="7"/>
    <n v="872.66"/>
    <n v="842.76"/>
    <n v="872.66"/>
    <n v="-29.899999999999977"/>
    <n v="-3.5478665337699909E-2"/>
    <s v="No"/>
    <m/>
  </r>
  <r>
    <n v="3573"/>
    <n v="2350"/>
    <n v="1084"/>
    <n v="1"/>
    <n v="317.63"/>
    <n v="0.25"/>
    <n v="8"/>
    <n v="188.52"/>
    <n v="238.2225"/>
    <n v="188.52"/>
    <n v="49.702499999999986"/>
    <n v="0.208638982463873"/>
    <s v="No"/>
    <m/>
  </r>
  <r>
    <n v="3574"/>
    <n v="2350"/>
    <n v="1021"/>
    <n v="1"/>
    <n v="841.78"/>
    <n v="0.1"/>
    <n v="2"/>
    <n v="657.75"/>
    <n v="757.60199999999998"/>
    <n v="657.75"/>
    <n v="99.851999999999975"/>
    <n v="0.13180007444542119"/>
    <s v="No"/>
    <m/>
  </r>
  <r>
    <n v="3575"/>
    <n v="2351"/>
    <n v="1019"/>
    <n v="1"/>
    <n v="1255.73"/>
    <n v="0"/>
    <n v="2"/>
    <n v="760.11"/>
    <n v="1255.73"/>
    <n v="760.11"/>
    <n v="495.62"/>
    <n v="0.39468675591090441"/>
    <s v="No"/>
    <m/>
  </r>
  <r>
    <n v="3576"/>
    <n v="2352"/>
    <n v="1047"/>
    <n v="1"/>
    <n v="3066.17"/>
    <n v="0.1"/>
    <n v="5"/>
    <n v="2011.39"/>
    <n v="2759.5530000000003"/>
    <n v="2011.39"/>
    <n v="748.16300000000024"/>
    <n v="0.27111745996543646"/>
    <s v="No"/>
    <m/>
  </r>
  <r>
    <n v="3577"/>
    <n v="2353"/>
    <n v="1038"/>
    <n v="1"/>
    <n v="930.61"/>
    <n v="0"/>
    <n v="4"/>
    <n v="617.46"/>
    <n v="930.61"/>
    <n v="617.46"/>
    <n v="313.14999999999998"/>
    <n v="0.33649971524054112"/>
    <s v="No"/>
    <m/>
  </r>
  <r>
    <n v="3578"/>
    <n v="2353"/>
    <n v="1058"/>
    <n v="2"/>
    <n v="1504.15"/>
    <n v="0.25"/>
    <n v="6"/>
    <n v="828.35"/>
    <n v="2256.2250000000004"/>
    <n v="1656.7"/>
    <n v="599.52500000000032"/>
    <n v="0.26572039579385931"/>
    <s v="No"/>
    <m/>
  </r>
  <r>
    <n v="3579"/>
    <n v="2354"/>
    <n v="1067"/>
    <n v="1"/>
    <n v="4128.99"/>
    <n v="0.2"/>
    <n v="7"/>
    <n v="2213.3200000000002"/>
    <n v="3303.192"/>
    <n v="2213.3200000000002"/>
    <n v="1089.8719999999998"/>
    <n v="0.32994509553183704"/>
    <s v="No"/>
    <m/>
  </r>
  <r>
    <n v="3580"/>
    <n v="2355"/>
    <n v="1041"/>
    <n v="1"/>
    <n v="767.68"/>
    <n v="0"/>
    <n v="4"/>
    <n v="540.32000000000005"/>
    <n v="767.68"/>
    <n v="540.32000000000005"/>
    <n v="227.3599999999999"/>
    <n v="0.29616506877865767"/>
    <s v="No"/>
    <m/>
  </r>
  <r>
    <n v="3581"/>
    <n v="2356"/>
    <n v="1028"/>
    <n v="2"/>
    <n v="2753.45"/>
    <n v="0.1"/>
    <n v="3"/>
    <n v="1672.88"/>
    <n v="4956.21"/>
    <n v="3345.76"/>
    <n v="1610.4499999999998"/>
    <n v="0.32493578762804637"/>
    <s v="No"/>
    <m/>
  </r>
  <r>
    <n v="3582"/>
    <n v="2356"/>
    <n v="1017"/>
    <n v="1"/>
    <n v="978.37"/>
    <n v="0"/>
    <n v="2"/>
    <n v="519.71"/>
    <n v="978.37"/>
    <n v="519.71"/>
    <n v="458.65999999999997"/>
    <n v="0.46880014718358082"/>
    <s v="No"/>
    <m/>
  </r>
  <r>
    <n v="3583"/>
    <n v="2357"/>
    <n v="1001"/>
    <n v="1"/>
    <n v="3826.19"/>
    <n v="0.05"/>
    <n v="1"/>
    <n v="3021.65"/>
    <n v="3634.8804999999998"/>
    <n v="3021.65"/>
    <n v="613.23049999999967"/>
    <n v="0.16870719683907071"/>
    <s v="Yes"/>
    <m/>
  </r>
  <r>
    <n v="3584"/>
    <n v="2357"/>
    <n v="1085"/>
    <n v="1"/>
    <n v="234.72"/>
    <n v="0.15"/>
    <n v="8"/>
    <n v="175.69"/>
    <n v="199.512"/>
    <n v="175.69"/>
    <n v="23.822000000000003"/>
    <n v="0.11940133926781347"/>
    <s v="No"/>
    <m/>
  </r>
  <r>
    <n v="3585"/>
    <n v="2358"/>
    <n v="1001"/>
    <n v="1"/>
    <n v="3826.19"/>
    <n v="0"/>
    <n v="1"/>
    <n v="3021.65"/>
    <n v="3826.19"/>
    <n v="3021.65"/>
    <n v="804.54"/>
    <n v="0.21027183699711721"/>
    <s v="No"/>
    <m/>
  </r>
  <r>
    <n v="3586"/>
    <n v="2359"/>
    <n v="1030"/>
    <n v="2"/>
    <n v="799.21"/>
    <n v="0"/>
    <n v="3"/>
    <n v="534"/>
    <n v="1598.42"/>
    <n v="1068"/>
    <n v="530.42000000000007"/>
    <n v="0.33184019218978744"/>
    <s v="No"/>
    <m/>
  </r>
  <r>
    <n v="3587"/>
    <n v="2360"/>
    <n v="1002"/>
    <n v="1"/>
    <n v="2131.16"/>
    <n v="0.3"/>
    <n v="1"/>
    <n v="1527.62"/>
    <n v="1491.8119999999999"/>
    <n v="1527.62"/>
    <n v="-35.807999999999993"/>
    <n v="-2.4003024509790773E-2"/>
    <s v="No"/>
    <m/>
  </r>
  <r>
    <n v="3588"/>
    <n v="2360"/>
    <n v="1029"/>
    <n v="1"/>
    <n v="951.92"/>
    <n v="0"/>
    <n v="3"/>
    <n v="552.17999999999995"/>
    <n v="951.92"/>
    <n v="552.17999999999995"/>
    <n v="399.74"/>
    <n v="0.41993024623917979"/>
    <s v="Yes"/>
    <m/>
  </r>
  <r>
    <n v="3589"/>
    <n v="2360"/>
    <n v="1060"/>
    <n v="1"/>
    <n v="781.76"/>
    <n v="0"/>
    <n v="6"/>
    <n v="579.36"/>
    <n v="781.76"/>
    <n v="579.36"/>
    <n v="202.39999999999998"/>
    <n v="0.25890298812934914"/>
    <s v="No"/>
    <m/>
  </r>
  <r>
    <n v="3590"/>
    <n v="2361"/>
    <n v="1067"/>
    <n v="1"/>
    <n v="4128.99"/>
    <n v="0"/>
    <n v="7"/>
    <n v="2213.3200000000002"/>
    <n v="4128.99"/>
    <n v="2213.3200000000002"/>
    <n v="1915.6699999999996"/>
    <n v="0.4639560764254696"/>
    <s v="No"/>
    <m/>
  </r>
  <r>
    <n v="3591"/>
    <n v="2361"/>
    <n v="1001"/>
    <n v="1"/>
    <n v="3826.19"/>
    <n v="0.25"/>
    <n v="1"/>
    <n v="3021.65"/>
    <n v="2869.6424999999999"/>
    <n v="3021.65"/>
    <n v="-152.00750000000016"/>
    <n v="-5.2970884003843741E-2"/>
    <s v="No"/>
    <m/>
  </r>
  <r>
    <n v="3592"/>
    <n v="2362"/>
    <n v="1040"/>
    <n v="1"/>
    <n v="419.14"/>
    <n v="0.25"/>
    <n v="4"/>
    <n v="297.2"/>
    <n v="314.35500000000002"/>
    <n v="297.2"/>
    <n v="17.15500000000003"/>
    <n v="5.4572060250353993E-2"/>
    <s v="No"/>
    <m/>
  </r>
  <r>
    <n v="3593"/>
    <n v="2362"/>
    <n v="1061"/>
    <n v="1"/>
    <n v="1128.8399999999999"/>
    <n v="0.05"/>
    <n v="6"/>
    <n v="705.26"/>
    <n v="1072.3979999999999"/>
    <n v="705.26"/>
    <n v="367.13799999999992"/>
    <n v="0.34235237290632764"/>
    <s v="No"/>
    <m/>
  </r>
  <r>
    <n v="3594"/>
    <n v="2363"/>
    <n v="1038"/>
    <n v="1"/>
    <n v="930.61"/>
    <n v="0.25"/>
    <n v="4"/>
    <n v="617.46"/>
    <n v="697.95749999999998"/>
    <n v="617.46"/>
    <n v="80.497499999999945"/>
    <n v="0.1153329536540548"/>
    <s v="No"/>
    <m/>
  </r>
  <r>
    <n v="3595"/>
    <n v="2364"/>
    <n v="1001"/>
    <n v="2"/>
    <n v="3826.19"/>
    <n v="0"/>
    <n v="1"/>
    <n v="3021.65"/>
    <n v="7652.38"/>
    <n v="6043.3"/>
    <n v="1609.08"/>
    <n v="0.21027183699711721"/>
    <s v="No"/>
    <m/>
  </r>
  <r>
    <n v="3596"/>
    <n v="2365"/>
    <n v="1029"/>
    <n v="1"/>
    <n v="951.92"/>
    <n v="0.1"/>
    <n v="3"/>
    <n v="552.17999999999995"/>
    <n v="856.72799999999995"/>
    <n v="552.17999999999995"/>
    <n v="304.548"/>
    <n v="0.35547805137686644"/>
    <s v="No"/>
    <m/>
  </r>
  <r>
    <n v="3597"/>
    <n v="2366"/>
    <n v="1052"/>
    <n v="1"/>
    <n v="2801.53"/>
    <n v="0.3"/>
    <n v="5"/>
    <n v="1752.02"/>
    <n v="1961.0709999999999"/>
    <n v="1752.02"/>
    <n v="209.05099999999993"/>
    <n v="0.10660042395201394"/>
    <s v="No"/>
    <m/>
  </r>
  <r>
    <n v="3598"/>
    <n v="2366"/>
    <n v="1061"/>
    <n v="1"/>
    <n v="1128.8399999999999"/>
    <n v="0.1"/>
    <n v="6"/>
    <n v="705.26"/>
    <n v="1015.9559999999999"/>
    <n v="705.26"/>
    <n v="310.69599999999991"/>
    <n v="0.30581639362334584"/>
    <s v="No"/>
    <m/>
  </r>
  <r>
    <n v="3599"/>
    <n v="2366"/>
    <n v="1034"/>
    <n v="2"/>
    <n v="874.69"/>
    <n v="0"/>
    <n v="3"/>
    <n v="688.26"/>
    <n v="1749.38"/>
    <n v="1376.52"/>
    <n v="372.86000000000013"/>
    <n v="0.2131383690221679"/>
    <s v="No"/>
    <m/>
  </r>
  <r>
    <n v="3600"/>
    <n v="2366"/>
    <n v="1049"/>
    <n v="1"/>
    <n v="3970.29"/>
    <n v="0"/>
    <n v="5"/>
    <n v="2490.89"/>
    <n v="3970.29"/>
    <n v="2490.89"/>
    <n v="1479.4"/>
    <n v="0.37261761735288862"/>
    <s v="No"/>
    <m/>
  </r>
  <r>
    <n v="3601"/>
    <n v="2367"/>
    <n v="1005"/>
    <n v="1"/>
    <n v="2703.6"/>
    <n v="0"/>
    <n v="1"/>
    <n v="2129.88"/>
    <n v="2703.6"/>
    <n v="2129.88"/>
    <n v="573.7199999999998"/>
    <n v="0.2122059476253883"/>
    <s v="No"/>
    <m/>
  </r>
  <r>
    <n v="3602"/>
    <n v="2367"/>
    <n v="1085"/>
    <n v="2"/>
    <n v="234.72"/>
    <n v="0.25"/>
    <n v="8"/>
    <n v="175.69"/>
    <n v="352.08"/>
    <n v="351.38"/>
    <n v="0.69999999999998863"/>
    <n v="1.9881845035218948E-3"/>
    <s v="No"/>
    <m/>
  </r>
  <r>
    <n v="3603"/>
    <n v="2368"/>
    <n v="1085"/>
    <n v="1"/>
    <n v="234.72"/>
    <n v="0"/>
    <n v="8"/>
    <n v="175.69"/>
    <n v="234.72"/>
    <n v="175.69"/>
    <n v="59.03"/>
    <n v="0.25149113837764148"/>
    <s v="No"/>
    <m/>
  </r>
  <r>
    <n v="3604"/>
    <n v="2369"/>
    <n v="1061"/>
    <n v="1"/>
    <n v="1128.8399999999999"/>
    <n v="0.1"/>
    <n v="6"/>
    <n v="705.26"/>
    <n v="1015.9559999999999"/>
    <n v="705.26"/>
    <n v="310.69599999999991"/>
    <n v="0.30581639362334584"/>
    <s v="No"/>
    <m/>
  </r>
  <r>
    <n v="3605"/>
    <n v="2369"/>
    <n v="1026"/>
    <n v="1"/>
    <n v="1413.81"/>
    <n v="0.05"/>
    <n v="3"/>
    <n v="1019.93"/>
    <n v="1343.1194999999998"/>
    <n v="1019.93"/>
    <n v="323.18949999999984"/>
    <n v="0.24062602024615076"/>
    <s v="No"/>
    <m/>
  </r>
  <r>
    <n v="3606"/>
    <n v="2369"/>
    <n v="1012"/>
    <n v="1"/>
    <n v="2425.1999999999998"/>
    <n v="0.2"/>
    <n v="1"/>
    <n v="1795.03"/>
    <n v="1940.1599999999999"/>
    <n v="1795.03"/>
    <n v="145.12999999999988"/>
    <n v="7.4803109021936279E-2"/>
    <s v="No"/>
    <m/>
  </r>
  <r>
    <n v="3607"/>
    <n v="2370"/>
    <n v="1057"/>
    <n v="1"/>
    <n v="670.06"/>
    <n v="0.2"/>
    <n v="6"/>
    <n v="490.48"/>
    <n v="536.048"/>
    <n v="490.48"/>
    <n v="45.567999999999984"/>
    <n v="8.5007312777960156E-2"/>
    <s v="No"/>
    <m/>
  </r>
  <r>
    <n v="3608"/>
    <n v="2371"/>
    <n v="1009"/>
    <n v="3"/>
    <n v="2129.15"/>
    <n v="0.05"/>
    <n v="1"/>
    <n v="1303.81"/>
    <n v="6068.0775000000003"/>
    <n v="3911.43"/>
    <n v="2156.6475000000005"/>
    <n v="0.3554086941045167"/>
    <s v="No"/>
    <m/>
  </r>
  <r>
    <n v="3609"/>
    <n v="2372"/>
    <n v="1056"/>
    <n v="1"/>
    <n v="1134.4000000000001"/>
    <n v="0.1"/>
    <n v="6"/>
    <n v="798.2"/>
    <n v="1020.9600000000002"/>
    <n v="798.2"/>
    <n v="222.7600000000001"/>
    <n v="0.21818680457608533"/>
    <s v="No"/>
    <m/>
  </r>
  <r>
    <n v="3610"/>
    <n v="2373"/>
    <n v="1005"/>
    <n v="1"/>
    <n v="2703.6"/>
    <n v="0.15"/>
    <n v="1"/>
    <n v="2129.88"/>
    <n v="2298.06"/>
    <n v="2129.88"/>
    <n v="168.17999999999984"/>
    <n v="7.3183467794574492E-2"/>
    <s v="No"/>
    <m/>
  </r>
  <r>
    <n v="3611"/>
    <n v="2373"/>
    <n v="1006"/>
    <n v="2"/>
    <n v="2046.37"/>
    <n v="0.2"/>
    <n v="1"/>
    <n v="1296.42"/>
    <n v="3274.192"/>
    <n v="2592.84"/>
    <n v="681.35199999999986"/>
    <n v="0.20809775358317406"/>
    <s v="No"/>
    <m/>
  </r>
  <r>
    <n v="3612"/>
    <n v="2374"/>
    <n v="1006"/>
    <n v="3"/>
    <n v="2046.37"/>
    <n v="0.05"/>
    <n v="1"/>
    <n v="1296.42"/>
    <n v="5832.1544999999996"/>
    <n v="3889.26"/>
    <n v="1942.8944999999994"/>
    <n v="0.33313495038583074"/>
    <s v="No"/>
    <m/>
  </r>
  <r>
    <n v="3613"/>
    <n v="2374"/>
    <n v="1032"/>
    <n v="1"/>
    <n v="2472.7199999999998"/>
    <n v="0.1"/>
    <n v="3"/>
    <n v="1458.83"/>
    <n v="2225.4479999999999"/>
    <n v="1458.83"/>
    <n v="766.61799999999994"/>
    <n v="0.34447805565441203"/>
    <s v="No"/>
    <m/>
  </r>
  <r>
    <n v="3614"/>
    <n v="2375"/>
    <n v="1041"/>
    <n v="1"/>
    <n v="767.68"/>
    <n v="0"/>
    <n v="4"/>
    <n v="540.32000000000005"/>
    <n v="767.68"/>
    <n v="540.32000000000005"/>
    <n v="227.3599999999999"/>
    <n v="0.29616506877865767"/>
    <s v="No"/>
    <m/>
  </r>
  <r>
    <n v="3615"/>
    <n v="2376"/>
    <n v="1052"/>
    <n v="1"/>
    <n v="2801.53"/>
    <n v="0"/>
    <n v="5"/>
    <n v="1752.02"/>
    <n v="2801.53"/>
    <n v="1752.02"/>
    <n v="1049.5100000000002"/>
    <n v="0.37462029676640984"/>
    <s v="No"/>
    <m/>
  </r>
  <r>
    <n v="3616"/>
    <n v="2377"/>
    <n v="1056"/>
    <n v="1"/>
    <n v="1134.4000000000001"/>
    <n v="0"/>
    <n v="6"/>
    <n v="798.2"/>
    <n v="1134.4000000000001"/>
    <n v="798.2"/>
    <n v="336.20000000000005"/>
    <n v="0.29636812411847674"/>
    <s v="No"/>
    <m/>
  </r>
  <r>
    <n v="3617"/>
    <n v="2377"/>
    <n v="1016"/>
    <n v="1"/>
    <n v="1279.19"/>
    <n v="0"/>
    <n v="2"/>
    <n v="741.85"/>
    <n v="1279.19"/>
    <n v="741.85"/>
    <n v="537.34"/>
    <n v="0.42006269592476492"/>
    <s v="Yes"/>
    <m/>
  </r>
  <r>
    <n v="3618"/>
    <n v="2378"/>
    <n v="1010"/>
    <n v="3"/>
    <n v="4664.03"/>
    <n v="0.15"/>
    <n v="1"/>
    <n v="3718.66"/>
    <n v="11893.2765"/>
    <n v="11155.98"/>
    <n v="737.29650000000038"/>
    <n v="6.1992714959582446E-2"/>
    <s v="No"/>
    <m/>
  </r>
  <r>
    <n v="3619"/>
    <n v="2379"/>
    <n v="1018"/>
    <n v="1"/>
    <n v="628.09"/>
    <n v="0.1"/>
    <n v="2"/>
    <n v="390.4"/>
    <n v="565.28100000000006"/>
    <n v="390.4"/>
    <n v="174.88100000000009"/>
    <n v="0.30937003012660974"/>
    <s v="No"/>
    <m/>
  </r>
  <r>
    <n v="3620"/>
    <n v="2379"/>
    <n v="1001"/>
    <n v="1"/>
    <n v="3826.19"/>
    <n v="0"/>
    <n v="1"/>
    <n v="3021.65"/>
    <n v="3826.19"/>
    <n v="3021.65"/>
    <n v="804.54"/>
    <n v="0.21027183699711721"/>
    <s v="No"/>
    <m/>
  </r>
  <r>
    <n v="3621"/>
    <n v="2379"/>
    <n v="1069"/>
    <n v="2"/>
    <n v="545.38"/>
    <n v="0.05"/>
    <n v="7"/>
    <n v="312.64999999999998"/>
    <n v="1036.222"/>
    <n v="625.29999999999995"/>
    <n v="410.92200000000003"/>
    <n v="0.39655788045418844"/>
    <s v="No"/>
    <m/>
  </r>
  <r>
    <n v="3622"/>
    <n v="2380"/>
    <n v="1073"/>
    <n v="1"/>
    <n v="1588.01"/>
    <n v="0.3"/>
    <n v="7"/>
    <n v="1144.3699999999999"/>
    <n v="1111.607"/>
    <n v="1144.3699999999999"/>
    <n v="-32.76299999999992"/>
    <n v="-2.947354595643957E-2"/>
    <s v="No"/>
    <m/>
  </r>
  <r>
    <n v="3623"/>
    <n v="2381"/>
    <n v="1063"/>
    <n v="1"/>
    <n v="117.54"/>
    <n v="0.15"/>
    <n v="6"/>
    <n v="80.47"/>
    <n v="99.909000000000006"/>
    <n v="80.47"/>
    <n v="19.439000000000007"/>
    <n v="0.19456705602097915"/>
    <s v="No"/>
    <m/>
  </r>
  <r>
    <n v="3624"/>
    <n v="2381"/>
    <n v="1067"/>
    <n v="1"/>
    <n v="4128.99"/>
    <n v="0.15"/>
    <n v="7"/>
    <n v="2213.3200000000002"/>
    <n v="3509.6414999999997"/>
    <n v="2213.3200000000002"/>
    <n v="1296.3214999999996"/>
    <n v="0.36936008991231717"/>
    <s v="No"/>
    <m/>
  </r>
  <r>
    <n v="3625"/>
    <n v="2382"/>
    <n v="1052"/>
    <n v="2"/>
    <n v="2801.53"/>
    <n v="0.15"/>
    <n v="5"/>
    <n v="1752.02"/>
    <n v="4762.6010000000006"/>
    <n v="3504.04"/>
    <n v="1258.5610000000006"/>
    <n v="0.26425917266636456"/>
    <s v="No"/>
    <m/>
  </r>
  <r>
    <n v="3626"/>
    <n v="2383"/>
    <n v="1067"/>
    <n v="1"/>
    <n v="4128.99"/>
    <n v="0.05"/>
    <n v="7"/>
    <n v="2213.3200000000002"/>
    <n v="3922.5404999999996"/>
    <n v="2213.3200000000002"/>
    <n v="1709.2204999999994"/>
    <n v="0.43574323834259954"/>
    <s v="No"/>
    <m/>
  </r>
  <r>
    <n v="3627"/>
    <n v="2383"/>
    <n v="1072"/>
    <n v="1"/>
    <n v="1404.39"/>
    <n v="0"/>
    <n v="7"/>
    <n v="772.88"/>
    <n v="1404.39"/>
    <n v="772.88"/>
    <n v="631.5100000000001"/>
    <n v="0.44966853936584572"/>
    <s v="No"/>
    <m/>
  </r>
  <r>
    <n v="3628"/>
    <n v="2384"/>
    <n v="1001"/>
    <n v="1"/>
    <n v="3826.19"/>
    <n v="0.1"/>
    <n v="1"/>
    <n v="3021.65"/>
    <n v="3443.5709999999999"/>
    <n v="3021.65"/>
    <n v="421.92099999999982"/>
    <n v="0.12252426333013021"/>
    <s v="No"/>
    <m/>
  </r>
  <r>
    <n v="3629"/>
    <n v="2384"/>
    <n v="1050"/>
    <n v="1"/>
    <n v="4400.7700000000004"/>
    <n v="0"/>
    <n v="5"/>
    <n v="2432.0300000000002"/>
    <n v="4400.7700000000004"/>
    <n v="2432.0300000000002"/>
    <n v="1968.7400000000002"/>
    <n v="0.44736262063229842"/>
    <s v="No"/>
    <m/>
  </r>
  <r>
    <n v="3630"/>
    <n v="2384"/>
    <n v="1085"/>
    <n v="1"/>
    <n v="234.72"/>
    <n v="0.1"/>
    <n v="8"/>
    <n v="175.69"/>
    <n v="211.24799999999999"/>
    <n v="175.69"/>
    <n v="35.557999999999993"/>
    <n v="0.16832348708626824"/>
    <s v="No"/>
    <m/>
  </r>
  <r>
    <n v="3631"/>
    <n v="2384"/>
    <n v="1074"/>
    <n v="1"/>
    <n v="2444.16"/>
    <n v="0.15"/>
    <n v="7"/>
    <n v="1417.35"/>
    <n v="2077.5359999999996"/>
    <n v="1417.35"/>
    <n v="660.18599999999969"/>
    <n v="0.31777355482648667"/>
    <s v="No"/>
    <m/>
  </r>
  <r>
    <n v="3632"/>
    <n v="2385"/>
    <n v="1064"/>
    <n v="1"/>
    <n v="177.92"/>
    <n v="0.05"/>
    <n v="6"/>
    <n v="95.97"/>
    <n v="169.02399999999997"/>
    <n v="95.97"/>
    <n v="73.053999999999974"/>
    <n v="0.43221081029912906"/>
    <s v="No"/>
    <m/>
  </r>
  <r>
    <n v="3633"/>
    <n v="2385"/>
    <n v="1015"/>
    <n v="2"/>
    <n v="6363.94"/>
    <n v="0.05"/>
    <n v="1"/>
    <n v="3874.73"/>
    <n v="12091.485999999999"/>
    <n v="7749.46"/>
    <n v="4342.0259999999989"/>
    <n v="0.35909779823588261"/>
    <s v="No"/>
    <m/>
  </r>
  <r>
    <n v="3634"/>
    <n v="2386"/>
    <n v="1068"/>
    <n v="1"/>
    <n v="550.08000000000004"/>
    <n v="0.1"/>
    <n v="7"/>
    <n v="351.29"/>
    <n v="495.07200000000006"/>
    <n v="351.29"/>
    <n v="143.78200000000004"/>
    <n v="0.29042644302242909"/>
    <s v="No"/>
    <m/>
  </r>
  <r>
    <n v="3635"/>
    <n v="2387"/>
    <n v="1066"/>
    <n v="1"/>
    <n v="1123.68"/>
    <n v="0.05"/>
    <n v="7"/>
    <n v="872.66"/>
    <n v="1067.4960000000001"/>
    <n v="872.66"/>
    <n v="194.83600000000013"/>
    <n v="0.18251684315444752"/>
    <s v="No"/>
    <m/>
  </r>
  <r>
    <n v="3636"/>
    <n v="2388"/>
    <n v="1079"/>
    <n v="1"/>
    <n v="395.97"/>
    <n v="0.1"/>
    <n v="8"/>
    <n v="242.57"/>
    <n v="356.37300000000005"/>
    <n v="242.57"/>
    <n v="113.80300000000005"/>
    <n v="0.31933676232486757"/>
    <s v="No"/>
    <m/>
  </r>
  <r>
    <n v="3637"/>
    <n v="2389"/>
    <n v="1004"/>
    <n v="1"/>
    <n v="5301.74"/>
    <n v="0.15"/>
    <n v="1"/>
    <n v="4057.94"/>
    <n v="4506.4789999999994"/>
    <n v="4057.94"/>
    <n v="448.53899999999931"/>
    <n v="9.9532029329327698E-2"/>
    <s v="No"/>
    <m/>
  </r>
  <r>
    <n v="3638"/>
    <n v="2390"/>
    <n v="1041"/>
    <n v="1"/>
    <n v="767.68"/>
    <n v="0.1"/>
    <n v="4"/>
    <n v="540.32000000000005"/>
    <n v="690.91199999999992"/>
    <n v="540.32000000000005"/>
    <n v="150.59199999999987"/>
    <n v="0.21796118753184182"/>
    <s v="No"/>
    <m/>
  </r>
  <r>
    <n v="3639"/>
    <n v="2391"/>
    <n v="1085"/>
    <n v="1"/>
    <n v="234.72"/>
    <n v="0.1"/>
    <n v="8"/>
    <n v="175.69"/>
    <n v="211.24799999999999"/>
    <n v="175.69"/>
    <n v="35.557999999999993"/>
    <n v="0.16832348708626824"/>
    <s v="No"/>
    <m/>
  </r>
  <r>
    <n v="3640"/>
    <n v="2391"/>
    <n v="1001"/>
    <n v="1"/>
    <n v="3826.19"/>
    <n v="0.2"/>
    <n v="1"/>
    <n v="3021.65"/>
    <n v="3060.9520000000002"/>
    <n v="3021.65"/>
    <n v="39.302000000000135"/>
    <n v="1.2839796246396589E-2"/>
    <s v="No"/>
    <m/>
  </r>
  <r>
    <n v="3641"/>
    <n v="2391"/>
    <n v="1078"/>
    <n v="3"/>
    <n v="174.98"/>
    <n v="0.05"/>
    <n v="8"/>
    <n v="125.34"/>
    <n v="498.69299999999993"/>
    <n v="376.02"/>
    <n v="122.67299999999994"/>
    <n v="0.24598901528595743"/>
    <s v="No"/>
    <m/>
  </r>
  <r>
    <n v="3642"/>
    <n v="2392"/>
    <n v="1085"/>
    <n v="1"/>
    <n v="234.72"/>
    <n v="0.3"/>
    <n v="8"/>
    <n v="175.69"/>
    <n v="164.304"/>
    <n v="175.69"/>
    <n v="-11.385999999999996"/>
    <n v="-6.929837374622648E-2"/>
    <s v="No"/>
    <m/>
  </r>
  <r>
    <n v="3643"/>
    <n v="2393"/>
    <n v="1029"/>
    <n v="1"/>
    <n v="951.92"/>
    <n v="0"/>
    <n v="3"/>
    <n v="552.17999999999995"/>
    <n v="951.92"/>
    <n v="552.17999999999995"/>
    <n v="399.74"/>
    <n v="0.41993024623917979"/>
    <s v="No"/>
    <m/>
  </r>
  <r>
    <n v="3644"/>
    <n v="2394"/>
    <n v="1016"/>
    <n v="2"/>
    <n v="1279.19"/>
    <n v="0.2"/>
    <n v="2"/>
    <n v="741.85"/>
    <n v="2046.7040000000002"/>
    <n v="1483.7"/>
    <n v="563.00400000000013"/>
    <n v="0.27507836990595613"/>
    <s v="Yes"/>
    <m/>
  </r>
  <r>
    <n v="3645"/>
    <n v="2395"/>
    <n v="1052"/>
    <n v="1"/>
    <n v="2801.53"/>
    <n v="0.1"/>
    <n v="5"/>
    <n v="1752.02"/>
    <n v="2521.3770000000004"/>
    <n v="1752.02"/>
    <n v="769.35700000000043"/>
    <n v="0.30513366307378875"/>
    <s v="No"/>
    <m/>
  </r>
  <r>
    <n v="3646"/>
    <n v="2396"/>
    <n v="1048"/>
    <n v="1"/>
    <n v="448.35"/>
    <n v="0"/>
    <n v="5"/>
    <n v="299.29000000000002"/>
    <n v="448.35"/>
    <n v="299.29000000000002"/>
    <n v="149.06"/>
    <n v="0.33246347719415636"/>
    <s v="No"/>
    <m/>
  </r>
  <r>
    <n v="3647"/>
    <n v="2396"/>
    <n v="1053"/>
    <n v="2"/>
    <n v="1295.03"/>
    <n v="0.1"/>
    <n v="5"/>
    <n v="777.04"/>
    <n v="2331.0540000000001"/>
    <n v="1554.08"/>
    <n v="776.97400000000016"/>
    <n v="0.33331445775172952"/>
    <s v="No"/>
    <m/>
  </r>
  <r>
    <n v="3648"/>
    <n v="2397"/>
    <n v="1059"/>
    <n v="1"/>
    <n v="540.76"/>
    <n v="0.1"/>
    <n v="6"/>
    <n v="324.72000000000003"/>
    <n v="486.68400000000003"/>
    <n v="324.72000000000003"/>
    <n v="161.964"/>
    <n v="0.33279088689991859"/>
    <s v="No"/>
    <m/>
  </r>
  <r>
    <n v="3649"/>
    <n v="2397"/>
    <n v="1067"/>
    <n v="1"/>
    <n v="4128.99"/>
    <n v="0"/>
    <n v="7"/>
    <n v="2213.3200000000002"/>
    <n v="4128.99"/>
    <n v="2213.3200000000002"/>
    <n v="1915.6699999999996"/>
    <n v="0.4639560764254696"/>
    <s v="No"/>
    <m/>
  </r>
  <r>
    <n v="3650"/>
    <n v="2398"/>
    <n v="1061"/>
    <n v="2"/>
    <n v="1128.8399999999999"/>
    <n v="0.1"/>
    <n v="6"/>
    <n v="705.26"/>
    <n v="2031.9119999999998"/>
    <n v="1410.52"/>
    <n v="621.39199999999983"/>
    <n v="0.30581639362334584"/>
    <s v="No"/>
    <m/>
  </r>
  <r>
    <n v="3651"/>
    <n v="2399"/>
    <n v="1067"/>
    <n v="2"/>
    <n v="4128.99"/>
    <n v="0"/>
    <n v="7"/>
    <n v="2213.3200000000002"/>
    <n v="8257.98"/>
    <n v="4426.6400000000003"/>
    <n v="3831.3399999999992"/>
    <n v="0.4639560764254696"/>
    <s v="No"/>
    <m/>
  </r>
  <r>
    <n v="3652"/>
    <n v="2400"/>
    <n v="1083"/>
    <n v="1"/>
    <n v="679.39"/>
    <n v="0.2"/>
    <n v="8"/>
    <n v="524.20000000000005"/>
    <n v="543.51200000000006"/>
    <n v="524.20000000000005"/>
    <n v="19.312000000000012"/>
    <n v="3.5531874181250846E-2"/>
    <s v="No"/>
    <m/>
  </r>
  <r>
    <n v="3653"/>
    <n v="2401"/>
    <n v="1056"/>
    <n v="1"/>
    <n v="1134.4000000000001"/>
    <n v="0.05"/>
    <n v="6"/>
    <n v="798.2"/>
    <n v="1077.68"/>
    <n v="798.2"/>
    <n v="279.48"/>
    <n v="0.25933486749313339"/>
    <s v="No"/>
    <m/>
  </r>
  <r>
    <n v="3654"/>
    <n v="2402"/>
    <n v="1040"/>
    <n v="1"/>
    <n v="419.14"/>
    <n v="0"/>
    <n v="4"/>
    <n v="297.2"/>
    <n v="419.14"/>
    <n v="297.2"/>
    <n v="121.94"/>
    <n v="0.29092904518776541"/>
    <s v="No"/>
    <m/>
  </r>
  <r>
    <n v="3655"/>
    <n v="2402"/>
    <n v="1041"/>
    <n v="1"/>
    <n v="767.68"/>
    <n v="0.1"/>
    <n v="4"/>
    <n v="540.32000000000005"/>
    <n v="690.91199999999992"/>
    <n v="540.32000000000005"/>
    <n v="150.59199999999987"/>
    <n v="0.21796118753184182"/>
    <s v="No"/>
    <m/>
  </r>
  <r>
    <n v="3656"/>
    <n v="2403"/>
    <n v="1041"/>
    <n v="1"/>
    <n v="767.68"/>
    <n v="0.3"/>
    <n v="4"/>
    <n v="540.32000000000005"/>
    <n v="537.37599999999998"/>
    <n v="540.32000000000005"/>
    <n v="-2.9440000000000737"/>
    <n v="-5.4784731733461744E-3"/>
    <s v="No"/>
    <m/>
  </r>
  <r>
    <n v="3657"/>
    <n v="2403"/>
    <n v="1007"/>
    <n v="1"/>
    <n v="701.76"/>
    <n v="0.3"/>
    <n v="1"/>
    <n v="508.8"/>
    <n v="491.23199999999997"/>
    <n v="508.8"/>
    <n v="-17.56800000000004"/>
    <n v="-3.5763142466288929E-2"/>
    <s v="No"/>
    <m/>
  </r>
  <r>
    <n v="3658"/>
    <n v="2403"/>
    <n v="1080"/>
    <n v="1"/>
    <n v="256.7"/>
    <n v="0.2"/>
    <n v="8"/>
    <n v="184.26"/>
    <n v="205.36"/>
    <n v="184.26"/>
    <n v="21.100000000000023"/>
    <n v="0.10274639657187389"/>
    <s v="Yes"/>
    <m/>
  </r>
  <r>
    <n v="3659"/>
    <n v="2404"/>
    <n v="1063"/>
    <n v="2"/>
    <n v="117.54"/>
    <n v="0.05"/>
    <n v="6"/>
    <n v="80.47"/>
    <n v="223.32599999999999"/>
    <n v="160.94"/>
    <n v="62.385999999999996"/>
    <n v="0.27934947117666548"/>
    <s v="No"/>
    <m/>
  </r>
  <r>
    <n v="3660"/>
    <n v="2404"/>
    <n v="1038"/>
    <n v="1"/>
    <n v="930.61"/>
    <n v="0.3"/>
    <n v="4"/>
    <n v="617.46"/>
    <n v="651.42700000000002"/>
    <n v="617.46"/>
    <n v="33.966999999999985"/>
    <n v="5.2142450343630187E-2"/>
    <s v="No"/>
    <m/>
  </r>
  <r>
    <n v="3661"/>
    <n v="2404"/>
    <n v="1058"/>
    <n v="1"/>
    <n v="1504.15"/>
    <n v="0"/>
    <n v="6"/>
    <n v="828.35"/>
    <n v="1504.15"/>
    <n v="828.35"/>
    <n v="675.80000000000007"/>
    <n v="0.44929029684539445"/>
    <s v="No"/>
    <m/>
  </r>
  <r>
    <n v="3662"/>
    <n v="2405"/>
    <n v="1050"/>
    <n v="2"/>
    <n v="4400.7700000000004"/>
    <n v="0.05"/>
    <n v="5"/>
    <n v="2432.0300000000002"/>
    <n v="8361.4629999999997"/>
    <n v="4864.0600000000004"/>
    <n v="3497.4029999999993"/>
    <n v="0.41827644277084042"/>
    <s v="No"/>
    <m/>
  </r>
  <r>
    <n v="3663"/>
    <n v="2405"/>
    <n v="1064"/>
    <n v="1"/>
    <n v="177.92"/>
    <n v="0.1"/>
    <n v="6"/>
    <n v="95.97"/>
    <n v="160.12799999999999"/>
    <n v="95.97"/>
    <n v="64.157999999999987"/>
    <n v="0.40066696642685845"/>
    <s v="No"/>
    <m/>
  </r>
  <r>
    <n v="3664"/>
    <n v="2406"/>
    <n v="1009"/>
    <n v="1"/>
    <n v="2129.15"/>
    <n v="0"/>
    <n v="1"/>
    <n v="1303.81"/>
    <n v="2129.15"/>
    <n v="1303.81"/>
    <n v="825.34000000000015"/>
    <n v="0.38763825939929086"/>
    <s v="No"/>
    <m/>
  </r>
  <r>
    <n v="3665"/>
    <n v="2406"/>
    <n v="1070"/>
    <n v="1"/>
    <n v="2599.85"/>
    <n v="0.2"/>
    <n v="7"/>
    <n v="1949.71"/>
    <n v="2079.88"/>
    <n v="1949.71"/>
    <n v="130.17000000000007"/>
    <n v="6.2585341462007449E-2"/>
    <s v="No"/>
    <m/>
  </r>
  <r>
    <n v="3666"/>
    <n v="2407"/>
    <n v="1038"/>
    <n v="1"/>
    <n v="930.61"/>
    <n v="0"/>
    <n v="4"/>
    <n v="617.46"/>
    <n v="930.61"/>
    <n v="617.46"/>
    <n v="313.14999999999998"/>
    <n v="0.33649971524054112"/>
    <s v="No"/>
    <m/>
  </r>
  <r>
    <n v="3667"/>
    <n v="2407"/>
    <n v="1012"/>
    <n v="1"/>
    <n v="2425.1999999999998"/>
    <n v="0.15"/>
    <n v="1"/>
    <n v="1795.03"/>
    <n v="2061.4199999999996"/>
    <n v="1795.03"/>
    <n v="266.38999999999965"/>
    <n v="0.12922645555005757"/>
    <s v="No"/>
    <m/>
  </r>
  <r>
    <n v="3668"/>
    <n v="2408"/>
    <n v="1002"/>
    <n v="1"/>
    <n v="2131.16"/>
    <n v="0"/>
    <n v="1"/>
    <n v="1527.62"/>
    <n v="2131.16"/>
    <n v="1527.62"/>
    <n v="603.54"/>
    <n v="0.28319788284314645"/>
    <s v="No"/>
    <m/>
  </r>
  <r>
    <n v="3669"/>
    <n v="2409"/>
    <n v="1001"/>
    <n v="1"/>
    <n v="3826.19"/>
    <n v="0.1"/>
    <n v="1"/>
    <n v="3021.65"/>
    <n v="3443.5709999999999"/>
    <n v="3021.65"/>
    <n v="421.92099999999982"/>
    <n v="0.12252426333013021"/>
    <s v="No"/>
    <m/>
  </r>
  <r>
    <n v="3670"/>
    <n v="2410"/>
    <n v="1052"/>
    <n v="1"/>
    <n v="2801.53"/>
    <n v="0"/>
    <n v="5"/>
    <n v="1752.02"/>
    <n v="2801.53"/>
    <n v="1752.02"/>
    <n v="1049.5100000000002"/>
    <n v="0.37462029676640984"/>
    <s v="No"/>
    <m/>
  </r>
  <r>
    <n v="3671"/>
    <n v="2411"/>
    <n v="1001"/>
    <n v="1"/>
    <n v="3826.19"/>
    <n v="0"/>
    <n v="1"/>
    <n v="3021.65"/>
    <n v="3826.19"/>
    <n v="3021.65"/>
    <n v="804.54"/>
    <n v="0.21027183699711721"/>
    <s v="No"/>
    <m/>
  </r>
  <r>
    <n v="3672"/>
    <n v="2411"/>
    <n v="1066"/>
    <n v="1"/>
    <n v="1123.68"/>
    <n v="0"/>
    <n v="7"/>
    <n v="872.66"/>
    <n v="1123.68"/>
    <n v="872.66"/>
    <n v="251.0200000000001"/>
    <n v="0.22339100099672513"/>
    <s v="No"/>
    <m/>
  </r>
  <r>
    <n v="3673"/>
    <n v="2412"/>
    <n v="1070"/>
    <n v="1"/>
    <n v="2599.85"/>
    <n v="0"/>
    <n v="7"/>
    <n v="1949.71"/>
    <n v="2599.85"/>
    <n v="1949.71"/>
    <n v="650.13999999999987"/>
    <n v="0.25006827316960589"/>
    <s v="No"/>
    <m/>
  </r>
  <r>
    <n v="3674"/>
    <n v="2412"/>
    <n v="1012"/>
    <n v="1"/>
    <n v="2425.1999999999998"/>
    <n v="0"/>
    <n v="1"/>
    <n v="1795.03"/>
    <n v="2425.1999999999998"/>
    <n v="1795.03"/>
    <n v="630.16999999999985"/>
    <n v="0.25984248721754905"/>
    <s v="No"/>
    <m/>
  </r>
  <r>
    <n v="3675"/>
    <n v="2413"/>
    <n v="1046"/>
    <n v="3"/>
    <n v="675.87"/>
    <n v="0.1"/>
    <n v="5"/>
    <n v="407.68"/>
    <n v="1824.8490000000002"/>
    <n v="1223.04"/>
    <n v="601.8090000000002"/>
    <n v="0.329785642538095"/>
    <s v="No"/>
    <m/>
  </r>
  <r>
    <n v="3676"/>
    <n v="2414"/>
    <n v="1006"/>
    <n v="1"/>
    <n v="2046.37"/>
    <n v="0"/>
    <n v="1"/>
    <n v="1296.42"/>
    <n v="2046.37"/>
    <n v="1296.42"/>
    <n v="749.94999999999982"/>
    <n v="0.3664782028665392"/>
    <s v="No"/>
    <m/>
  </r>
  <r>
    <n v="3677"/>
    <n v="2415"/>
    <n v="1052"/>
    <n v="1"/>
    <n v="2801.53"/>
    <n v="0.25"/>
    <n v="5"/>
    <n v="1752.02"/>
    <n v="2101.1475"/>
    <n v="1752.02"/>
    <n v="349.12750000000005"/>
    <n v="0.1661603956885464"/>
    <s v="No"/>
    <m/>
  </r>
  <r>
    <n v="3678"/>
    <n v="2416"/>
    <n v="1085"/>
    <n v="1"/>
    <n v="234.72"/>
    <n v="0.1"/>
    <n v="8"/>
    <n v="175.69"/>
    <n v="211.24799999999999"/>
    <n v="175.69"/>
    <n v="35.557999999999993"/>
    <n v="0.16832348708626824"/>
    <s v="No"/>
    <m/>
  </r>
  <r>
    <n v="3679"/>
    <n v="2417"/>
    <n v="1033"/>
    <n v="1"/>
    <n v="3738.1"/>
    <n v="0"/>
    <n v="3"/>
    <n v="2130.6999999999998"/>
    <n v="3738.1"/>
    <n v="2130.6999999999998"/>
    <n v="1607.4"/>
    <n v="0.43000454776490732"/>
    <s v="No"/>
    <m/>
  </r>
  <r>
    <n v="3680"/>
    <n v="2418"/>
    <n v="1065"/>
    <n v="2"/>
    <n v="1433.45"/>
    <n v="0"/>
    <n v="6"/>
    <n v="800.55"/>
    <n v="2866.9"/>
    <n v="1601.1"/>
    <n v="1265.8000000000002"/>
    <n v="0.44152220168125855"/>
    <s v="No"/>
    <m/>
  </r>
  <r>
    <n v="3681"/>
    <n v="2419"/>
    <n v="1067"/>
    <n v="3"/>
    <n v="4128.99"/>
    <n v="0.2"/>
    <n v="7"/>
    <n v="2213.3200000000002"/>
    <n v="9909.5760000000009"/>
    <n v="6639.9600000000009"/>
    <n v="3269.616"/>
    <n v="0.32994509553183704"/>
    <s v="No"/>
    <m/>
  </r>
  <r>
    <n v="3682"/>
    <n v="2420"/>
    <n v="1085"/>
    <n v="1"/>
    <n v="234.72"/>
    <n v="0.15"/>
    <n v="8"/>
    <n v="175.69"/>
    <n v="199.512"/>
    <n v="175.69"/>
    <n v="23.822000000000003"/>
    <n v="0.11940133926781347"/>
    <s v="No"/>
    <m/>
  </r>
  <r>
    <n v="3683"/>
    <n v="2421"/>
    <n v="1085"/>
    <n v="1"/>
    <n v="234.72"/>
    <n v="0"/>
    <n v="8"/>
    <n v="175.69"/>
    <n v="234.72"/>
    <n v="175.69"/>
    <n v="59.03"/>
    <n v="0.25149113837764148"/>
    <s v="No"/>
    <m/>
  </r>
  <r>
    <n v="3684"/>
    <n v="2421"/>
    <n v="1022"/>
    <n v="1"/>
    <n v="383.8"/>
    <n v="0.15"/>
    <n v="2"/>
    <n v="266.88"/>
    <n v="326.23"/>
    <n v="266.88"/>
    <n v="59.350000000000023"/>
    <n v="0.1819268614167919"/>
    <s v="No"/>
    <m/>
  </r>
  <r>
    <n v="3685"/>
    <n v="2422"/>
    <n v="1044"/>
    <n v="1"/>
    <n v="1419.88"/>
    <n v="0.1"/>
    <n v="4"/>
    <n v="897.98"/>
    <n v="1277.8920000000001"/>
    <n v="897.98"/>
    <n v="379.91200000000003"/>
    <n v="0.29729585911798495"/>
    <s v="No"/>
    <m/>
  </r>
  <r>
    <n v="3686"/>
    <n v="2423"/>
    <n v="1056"/>
    <n v="2"/>
    <n v="1134.4000000000001"/>
    <n v="0.15"/>
    <n v="6"/>
    <n v="798.2"/>
    <n v="1928.48"/>
    <n v="1596.4"/>
    <n v="332.07999999999993"/>
    <n v="0.17219779308056082"/>
    <s v="No"/>
    <m/>
  </r>
  <r>
    <n v="3687"/>
    <n v="2423"/>
    <n v="1060"/>
    <n v="1"/>
    <n v="781.76"/>
    <n v="0.1"/>
    <n v="6"/>
    <n v="579.36"/>
    <n v="703.58400000000006"/>
    <n v="579.36"/>
    <n v="124.22400000000005"/>
    <n v="0.17655887569927689"/>
    <s v="No"/>
    <m/>
  </r>
  <r>
    <n v="3688"/>
    <n v="2423"/>
    <n v="1001"/>
    <n v="1"/>
    <n v="3826.19"/>
    <n v="0"/>
    <n v="1"/>
    <n v="3021.65"/>
    <n v="3826.19"/>
    <n v="3021.65"/>
    <n v="804.54"/>
    <n v="0.21027183699711721"/>
    <s v="No"/>
    <m/>
  </r>
  <r>
    <n v="3689"/>
    <n v="2423"/>
    <n v="1085"/>
    <n v="1"/>
    <n v="234.72"/>
    <n v="0.3"/>
    <n v="8"/>
    <n v="175.69"/>
    <n v="164.304"/>
    <n v="175.69"/>
    <n v="-11.385999999999996"/>
    <n v="-6.929837374622648E-2"/>
    <s v="No"/>
    <m/>
  </r>
  <r>
    <n v="3690"/>
    <n v="2424"/>
    <n v="1027"/>
    <n v="1"/>
    <n v="1445.05"/>
    <n v="0.05"/>
    <n v="3"/>
    <n v="777.4"/>
    <n v="1372.7974999999999"/>
    <n v="777.4"/>
    <n v="595.39749999999992"/>
    <n v="0.43371108994589513"/>
    <s v="No"/>
    <m/>
  </r>
  <r>
    <n v="3691"/>
    <n v="2424"/>
    <n v="1006"/>
    <n v="3"/>
    <n v="2046.37"/>
    <n v="0.05"/>
    <n v="1"/>
    <n v="1296.42"/>
    <n v="5832.1544999999996"/>
    <n v="3889.26"/>
    <n v="1942.8944999999994"/>
    <n v="0.33313495038583074"/>
    <s v="No"/>
    <m/>
  </r>
  <r>
    <n v="3692"/>
    <n v="2425"/>
    <n v="1061"/>
    <n v="1"/>
    <n v="1128.8399999999999"/>
    <n v="0"/>
    <n v="6"/>
    <n v="705.26"/>
    <n v="1128.8399999999999"/>
    <n v="705.26"/>
    <n v="423.57999999999993"/>
    <n v="0.37523475426101127"/>
    <s v="No"/>
    <m/>
  </r>
  <r>
    <n v="3693"/>
    <n v="2425"/>
    <n v="1067"/>
    <n v="1"/>
    <n v="4128.99"/>
    <n v="0"/>
    <n v="7"/>
    <n v="2213.3200000000002"/>
    <n v="4128.99"/>
    <n v="2213.3200000000002"/>
    <n v="1915.6699999999996"/>
    <n v="0.4639560764254696"/>
    <s v="No"/>
    <m/>
  </r>
  <r>
    <n v="3694"/>
    <n v="2426"/>
    <n v="1001"/>
    <n v="1"/>
    <n v="3826.19"/>
    <n v="0"/>
    <n v="1"/>
    <n v="3021.65"/>
    <n v="3826.19"/>
    <n v="3021.65"/>
    <n v="804.54"/>
    <n v="0.21027183699711721"/>
    <s v="No"/>
    <m/>
  </r>
  <r>
    <n v="3695"/>
    <n v="2427"/>
    <n v="1041"/>
    <n v="1"/>
    <n v="767.68"/>
    <n v="0.25"/>
    <n v="4"/>
    <n v="540.32000000000005"/>
    <n v="575.76"/>
    <n v="540.32000000000005"/>
    <n v="35.439999999999941"/>
    <n v="6.1553425038210263E-2"/>
    <s v="No"/>
    <m/>
  </r>
  <r>
    <n v="3696"/>
    <n v="2427"/>
    <n v="1045"/>
    <n v="1"/>
    <n v="197.92"/>
    <n v="0.3"/>
    <n v="4"/>
    <n v="154.55000000000001"/>
    <n v="138.54399999999998"/>
    <n v="154.55000000000001"/>
    <n v="-16.006000000000029"/>
    <n v="-0.11553008430534725"/>
    <s v="No"/>
    <m/>
  </r>
  <r>
    <n v="3697"/>
    <n v="2427"/>
    <n v="1061"/>
    <n v="2"/>
    <n v="1128.8399999999999"/>
    <n v="0.05"/>
    <n v="6"/>
    <n v="705.26"/>
    <n v="2144.7959999999998"/>
    <n v="1410.52"/>
    <n v="734.27599999999984"/>
    <n v="0.34235237290632764"/>
    <s v="No"/>
    <m/>
  </r>
  <r>
    <n v="3698"/>
    <n v="2428"/>
    <n v="1061"/>
    <n v="1"/>
    <n v="1128.8399999999999"/>
    <n v="0.3"/>
    <n v="6"/>
    <n v="705.26"/>
    <n v="790.18799999999987"/>
    <n v="705.26"/>
    <n v="84.927999999999884"/>
    <n v="0.10747822037287316"/>
    <s v="No"/>
    <m/>
  </r>
  <r>
    <n v="3699"/>
    <n v="2428"/>
    <n v="1026"/>
    <n v="1"/>
    <n v="1413.81"/>
    <n v="0.15"/>
    <n v="3"/>
    <n v="1019.93"/>
    <n v="1201.7384999999999"/>
    <n v="1019.93"/>
    <n v="181.80849999999998"/>
    <n v="0.15128790498099212"/>
    <s v="No"/>
    <m/>
  </r>
  <r>
    <n v="3700"/>
    <n v="2429"/>
    <n v="1082"/>
    <n v="1"/>
    <n v="337.61"/>
    <n v="0"/>
    <n v="8"/>
    <n v="183.63"/>
    <n v="337.61"/>
    <n v="183.63"/>
    <n v="153.98000000000002"/>
    <n v="0.45608838600752349"/>
    <s v="No"/>
    <m/>
  </r>
  <r>
    <n v="3701"/>
    <n v="2430"/>
    <n v="1044"/>
    <n v="2"/>
    <n v="1419.88"/>
    <n v="0"/>
    <n v="4"/>
    <n v="897.98"/>
    <n v="2839.76"/>
    <n v="1795.96"/>
    <n v="1043.8000000000002"/>
    <n v="0.36756627320618646"/>
    <s v="No"/>
    <m/>
  </r>
  <r>
    <n v="3702"/>
    <n v="2430"/>
    <n v="1047"/>
    <n v="1"/>
    <n v="3066.17"/>
    <n v="0"/>
    <n v="5"/>
    <n v="2011.39"/>
    <n v="3066.17"/>
    <n v="2011.39"/>
    <n v="1054.78"/>
    <n v="0.34400571396889279"/>
    <s v="No"/>
    <m/>
  </r>
  <r>
    <n v="3703"/>
    <n v="2431"/>
    <n v="1036"/>
    <n v="1"/>
    <n v="471.33"/>
    <n v="0.1"/>
    <n v="4"/>
    <n v="253.01"/>
    <n v="424.197"/>
    <n v="253.01"/>
    <n v="171.18700000000001"/>
    <n v="0.40355542354142065"/>
    <s v="No"/>
    <m/>
  </r>
  <r>
    <n v="3704"/>
    <n v="2432"/>
    <n v="1061"/>
    <n v="1"/>
    <n v="1128.8399999999999"/>
    <n v="0"/>
    <n v="6"/>
    <n v="705.26"/>
    <n v="1128.8399999999999"/>
    <n v="705.26"/>
    <n v="423.57999999999993"/>
    <n v="0.37523475426101127"/>
    <s v="No"/>
    <m/>
  </r>
  <r>
    <n v="3705"/>
    <n v="2433"/>
    <n v="1072"/>
    <n v="1"/>
    <n v="1404.39"/>
    <n v="0"/>
    <n v="7"/>
    <n v="772.88"/>
    <n v="1404.39"/>
    <n v="772.88"/>
    <n v="631.5100000000001"/>
    <n v="0.44966853936584572"/>
    <s v="No"/>
    <m/>
  </r>
  <r>
    <n v="3706"/>
    <n v="2434"/>
    <n v="1056"/>
    <n v="1"/>
    <n v="1134.4000000000001"/>
    <n v="0"/>
    <n v="6"/>
    <n v="798.2"/>
    <n v="1134.4000000000001"/>
    <n v="798.2"/>
    <n v="336.20000000000005"/>
    <n v="0.29636812411847674"/>
    <s v="No"/>
    <m/>
  </r>
  <r>
    <n v="3707"/>
    <n v="2435"/>
    <n v="1063"/>
    <n v="1"/>
    <n v="117.54"/>
    <n v="0.2"/>
    <n v="6"/>
    <n v="80.47"/>
    <n v="94.032000000000011"/>
    <n v="80.47"/>
    <n v="13.562000000000012"/>
    <n v="0.1442274970222904"/>
    <s v="No"/>
    <m/>
  </r>
  <r>
    <n v="3708"/>
    <n v="2436"/>
    <n v="1056"/>
    <n v="1"/>
    <n v="1134.4000000000001"/>
    <n v="0"/>
    <n v="6"/>
    <n v="798.2"/>
    <n v="1134.4000000000001"/>
    <n v="798.2"/>
    <n v="336.20000000000005"/>
    <n v="0.29636812411847674"/>
    <s v="No"/>
    <m/>
  </r>
  <r>
    <n v="3709"/>
    <n v="2436"/>
    <n v="1043"/>
    <n v="1"/>
    <n v="567.48"/>
    <n v="0.25"/>
    <n v="4"/>
    <n v="407.51"/>
    <n v="425.61"/>
    <n v="407.51"/>
    <n v="18.100000000000023"/>
    <n v="4.2527196259486436E-2"/>
    <s v="No"/>
    <m/>
  </r>
  <r>
    <n v="3710"/>
    <n v="2436"/>
    <n v="1084"/>
    <n v="1"/>
    <n v="317.63"/>
    <n v="0.15"/>
    <n v="8"/>
    <n v="188.52"/>
    <n v="269.9855"/>
    <n v="188.52"/>
    <n v="81.465499999999992"/>
    <n v="0.30174027864459385"/>
    <s v="No"/>
    <m/>
  </r>
  <r>
    <n v="3711"/>
    <n v="2436"/>
    <n v="1044"/>
    <n v="1"/>
    <n v="1419.88"/>
    <n v="0"/>
    <n v="4"/>
    <n v="897.98"/>
    <n v="1419.88"/>
    <n v="897.98"/>
    <n v="521.90000000000009"/>
    <n v="0.36756627320618646"/>
    <s v="No"/>
    <m/>
  </r>
  <r>
    <n v="3712"/>
    <n v="2437"/>
    <n v="1033"/>
    <n v="3"/>
    <n v="3738.1"/>
    <n v="0"/>
    <n v="3"/>
    <n v="2130.6999999999998"/>
    <n v="11214.3"/>
    <n v="6392.0999999999995"/>
    <n v="4822.2"/>
    <n v="0.43000454776490732"/>
    <s v="No"/>
    <m/>
  </r>
  <r>
    <n v="3713"/>
    <n v="2438"/>
    <n v="1067"/>
    <n v="1"/>
    <n v="4128.99"/>
    <n v="0.05"/>
    <n v="7"/>
    <n v="2213.3200000000002"/>
    <n v="3922.5404999999996"/>
    <n v="2213.3200000000002"/>
    <n v="1709.2204999999994"/>
    <n v="0.43574323834259954"/>
    <s v="No"/>
    <m/>
  </r>
  <r>
    <n v="3714"/>
    <n v="2439"/>
    <n v="1067"/>
    <n v="1"/>
    <n v="4128.99"/>
    <n v="0.25"/>
    <n v="7"/>
    <n v="2213.3200000000002"/>
    <n v="3096.7424999999998"/>
    <n v="2213.3200000000002"/>
    <n v="883.42249999999967"/>
    <n v="0.28527476856729278"/>
    <s v="No"/>
    <m/>
  </r>
  <r>
    <n v="3715"/>
    <n v="2440"/>
    <n v="1011"/>
    <n v="1"/>
    <n v="6310.6"/>
    <n v="0"/>
    <n v="1"/>
    <n v="3703.86"/>
    <n v="6310.6"/>
    <n v="3703.86"/>
    <n v="2606.7400000000002"/>
    <n v="0.41307324184705102"/>
    <s v="No"/>
    <m/>
  </r>
  <r>
    <n v="3716"/>
    <n v="2440"/>
    <n v="1038"/>
    <n v="2"/>
    <n v="930.61"/>
    <n v="0.25"/>
    <n v="4"/>
    <n v="617.46"/>
    <n v="1395.915"/>
    <n v="1234.92"/>
    <n v="160.99499999999989"/>
    <n v="0.1153329536540548"/>
    <s v="No"/>
    <m/>
  </r>
  <r>
    <n v="3717"/>
    <n v="2441"/>
    <n v="1080"/>
    <n v="2"/>
    <n v="256.7"/>
    <n v="0.25"/>
    <n v="8"/>
    <n v="184.26"/>
    <n v="385.04999999999995"/>
    <n v="368.52"/>
    <n v="16.529999999999973"/>
    <n v="4.2929489676665301E-2"/>
    <s v="No"/>
    <m/>
  </r>
  <r>
    <n v="3718"/>
    <n v="2441"/>
    <n v="1067"/>
    <n v="1"/>
    <n v="4128.99"/>
    <n v="0"/>
    <n v="7"/>
    <n v="2213.3200000000002"/>
    <n v="4128.99"/>
    <n v="2213.3200000000002"/>
    <n v="1915.6699999999996"/>
    <n v="0.4639560764254696"/>
    <s v="Yes"/>
    <m/>
  </r>
  <r>
    <n v="3719"/>
    <n v="2441"/>
    <n v="1033"/>
    <n v="2"/>
    <n v="3738.1"/>
    <n v="0.25"/>
    <n v="3"/>
    <n v="2130.6999999999998"/>
    <n v="5607.15"/>
    <n v="4261.3999999999996"/>
    <n v="1345.75"/>
    <n v="0.24000606368654309"/>
    <s v="No"/>
    <m/>
  </r>
  <r>
    <n v="3720"/>
    <n v="2442"/>
    <n v="1044"/>
    <n v="1"/>
    <n v="1419.88"/>
    <n v="0.1"/>
    <n v="4"/>
    <n v="897.98"/>
    <n v="1277.8920000000001"/>
    <n v="897.98"/>
    <n v="379.91200000000003"/>
    <n v="0.29729585911798495"/>
    <s v="No"/>
    <m/>
  </r>
  <r>
    <n v="3721"/>
    <n v="2443"/>
    <n v="1072"/>
    <n v="2"/>
    <n v="1404.39"/>
    <n v="0.2"/>
    <n v="7"/>
    <n v="772.88"/>
    <n v="2247.0240000000003"/>
    <n v="1545.76"/>
    <n v="701.26400000000035"/>
    <n v="0.31208567420730721"/>
    <s v="No"/>
    <m/>
  </r>
  <r>
    <n v="3722"/>
    <n v="2444"/>
    <n v="1064"/>
    <n v="2"/>
    <n v="177.92"/>
    <n v="0"/>
    <n v="6"/>
    <n v="95.97"/>
    <n v="355.84"/>
    <n v="191.94"/>
    <n v="163.89999999999998"/>
    <n v="0.46060026978417262"/>
    <s v="No"/>
    <m/>
  </r>
  <r>
    <n v="3723"/>
    <n v="2445"/>
    <n v="1041"/>
    <n v="1"/>
    <n v="767.68"/>
    <n v="0.1"/>
    <n v="4"/>
    <n v="540.32000000000005"/>
    <n v="690.91199999999992"/>
    <n v="540.32000000000005"/>
    <n v="150.59199999999987"/>
    <n v="0.21796118753184182"/>
    <s v="No"/>
    <m/>
  </r>
  <r>
    <n v="3724"/>
    <n v="2445"/>
    <n v="1010"/>
    <n v="1"/>
    <n v="4664.03"/>
    <n v="0.05"/>
    <n v="1"/>
    <n v="3718.66"/>
    <n v="4430.8284999999996"/>
    <n v="3718.66"/>
    <n v="712.16849999999977"/>
    <n v="0.16073032391120529"/>
    <s v="No"/>
    <m/>
  </r>
  <r>
    <n v="3725"/>
    <n v="2446"/>
    <n v="1061"/>
    <n v="1"/>
    <n v="1128.8399999999999"/>
    <n v="0.05"/>
    <n v="6"/>
    <n v="705.26"/>
    <n v="1072.3979999999999"/>
    <n v="705.26"/>
    <n v="367.13799999999992"/>
    <n v="0.34235237290632764"/>
    <s v="No"/>
    <m/>
  </r>
  <r>
    <n v="3726"/>
    <n v="2446"/>
    <n v="1030"/>
    <n v="1"/>
    <n v="799.21"/>
    <n v="0"/>
    <n v="3"/>
    <n v="534"/>
    <n v="799.21"/>
    <n v="534"/>
    <n v="265.21000000000004"/>
    <n v="0.33184019218978744"/>
    <s v="No"/>
    <m/>
  </r>
  <r>
    <n v="3727"/>
    <n v="2447"/>
    <n v="1039"/>
    <n v="1"/>
    <n v="1284.94"/>
    <n v="0.1"/>
    <n v="4"/>
    <n v="829.93"/>
    <n v="1156.4460000000001"/>
    <n v="829.93"/>
    <n v="326.51600000000019"/>
    <n v="0.28234435503257405"/>
    <s v="No"/>
    <m/>
  </r>
  <r>
    <n v="3728"/>
    <n v="2447"/>
    <n v="1038"/>
    <n v="1"/>
    <n v="930.61"/>
    <n v="0"/>
    <n v="4"/>
    <n v="617.46"/>
    <n v="930.61"/>
    <n v="617.46"/>
    <n v="313.14999999999998"/>
    <n v="0.33649971524054112"/>
    <s v="No"/>
    <m/>
  </r>
  <r>
    <n v="3729"/>
    <n v="2448"/>
    <n v="1017"/>
    <n v="1"/>
    <n v="978.37"/>
    <n v="0"/>
    <n v="2"/>
    <n v="519.71"/>
    <n v="978.37"/>
    <n v="519.71"/>
    <n v="458.65999999999997"/>
    <n v="0.46880014718358082"/>
    <s v="No"/>
    <m/>
  </r>
  <r>
    <n v="3730"/>
    <n v="2448"/>
    <n v="1064"/>
    <n v="1"/>
    <n v="177.92"/>
    <n v="0.1"/>
    <n v="6"/>
    <n v="95.97"/>
    <n v="160.12799999999999"/>
    <n v="95.97"/>
    <n v="64.157999999999987"/>
    <n v="0.40066696642685845"/>
    <s v="No"/>
    <m/>
  </r>
  <r>
    <n v="3731"/>
    <n v="2449"/>
    <n v="1061"/>
    <n v="1"/>
    <n v="1128.8399999999999"/>
    <n v="0.1"/>
    <n v="6"/>
    <n v="705.26"/>
    <n v="1015.9559999999999"/>
    <n v="705.26"/>
    <n v="310.69599999999991"/>
    <n v="0.30581639362334584"/>
    <s v="No"/>
    <m/>
  </r>
  <r>
    <n v="3732"/>
    <n v="2450"/>
    <n v="1042"/>
    <n v="1"/>
    <n v="1025.6300000000001"/>
    <n v="0"/>
    <n v="4"/>
    <n v="559.36"/>
    <n v="1025.6300000000001"/>
    <n v="559.36"/>
    <n v="466.2700000000001"/>
    <n v="0.45461813714497434"/>
    <s v="No"/>
    <m/>
  </r>
  <r>
    <n v="3733"/>
    <n v="2451"/>
    <n v="1005"/>
    <n v="1"/>
    <n v="2703.6"/>
    <n v="0"/>
    <n v="1"/>
    <n v="2129.88"/>
    <n v="2703.6"/>
    <n v="2129.88"/>
    <n v="573.7199999999998"/>
    <n v="0.2122059476253883"/>
    <s v="No"/>
    <m/>
  </r>
  <r>
    <n v="3734"/>
    <n v="2451"/>
    <n v="1017"/>
    <n v="1"/>
    <n v="978.37"/>
    <n v="0.05"/>
    <n v="2"/>
    <n v="519.71"/>
    <n v="929.45150000000001"/>
    <n v="519.71"/>
    <n v="409.74149999999997"/>
    <n v="0.44084226019324296"/>
    <s v="No"/>
    <m/>
  </r>
  <r>
    <n v="3735"/>
    <n v="2452"/>
    <n v="1006"/>
    <n v="1"/>
    <n v="2046.37"/>
    <n v="0.25"/>
    <n v="1"/>
    <n v="1296.42"/>
    <n v="1534.7774999999999"/>
    <n v="1296.42"/>
    <n v="238.35749999999985"/>
    <n v="0.15530427048871895"/>
    <s v="No"/>
    <m/>
  </r>
  <r>
    <n v="3736"/>
    <n v="2452"/>
    <n v="1084"/>
    <n v="1"/>
    <n v="317.63"/>
    <n v="0"/>
    <n v="8"/>
    <n v="188.52"/>
    <n v="317.63"/>
    <n v="188.52"/>
    <n v="129.10999999999999"/>
    <n v="0.40647923684790477"/>
    <s v="No"/>
    <m/>
  </r>
  <r>
    <n v="3737"/>
    <n v="2453"/>
    <n v="1085"/>
    <n v="1"/>
    <n v="234.72"/>
    <n v="0.15"/>
    <n v="8"/>
    <n v="175.69"/>
    <n v="199.512"/>
    <n v="175.69"/>
    <n v="23.822000000000003"/>
    <n v="0.11940133926781347"/>
    <s v="No"/>
    <m/>
  </r>
  <r>
    <n v="3738"/>
    <n v="2454"/>
    <n v="1085"/>
    <n v="2"/>
    <n v="234.72"/>
    <n v="0.25"/>
    <n v="8"/>
    <n v="175.69"/>
    <n v="352.08"/>
    <n v="351.38"/>
    <n v="0.69999999999998863"/>
    <n v="1.9881845035218948E-3"/>
    <s v="No"/>
    <m/>
  </r>
  <r>
    <n v="3739"/>
    <n v="2455"/>
    <n v="1049"/>
    <n v="1"/>
    <n v="3970.29"/>
    <n v="0.1"/>
    <n v="5"/>
    <n v="2490.89"/>
    <n v="3573.261"/>
    <n v="2490.89"/>
    <n v="1082.3710000000001"/>
    <n v="0.30290846372543179"/>
    <s v="No"/>
    <m/>
  </r>
  <r>
    <n v="3740"/>
    <n v="2455"/>
    <n v="1059"/>
    <n v="1"/>
    <n v="540.76"/>
    <n v="0.1"/>
    <n v="6"/>
    <n v="324.72000000000003"/>
    <n v="486.68400000000003"/>
    <n v="324.72000000000003"/>
    <n v="161.964"/>
    <n v="0.33279088689991859"/>
    <s v="No"/>
    <m/>
  </r>
  <r>
    <n v="3741"/>
    <n v="2456"/>
    <n v="1049"/>
    <n v="1"/>
    <n v="3970.29"/>
    <n v="0"/>
    <n v="5"/>
    <n v="2490.89"/>
    <n v="3970.29"/>
    <n v="2490.89"/>
    <n v="1479.4"/>
    <n v="0.37261761735288862"/>
    <s v="No"/>
    <m/>
  </r>
  <r>
    <n v="3742"/>
    <n v="2457"/>
    <n v="1006"/>
    <n v="1"/>
    <n v="2046.37"/>
    <n v="0.1"/>
    <n v="1"/>
    <n v="1296.42"/>
    <n v="1841.7329999999999"/>
    <n v="1296.42"/>
    <n v="545.31299999999987"/>
    <n v="0.29608689207393246"/>
    <s v="Yes"/>
    <m/>
  </r>
  <r>
    <n v="3743"/>
    <n v="2458"/>
    <n v="1016"/>
    <n v="1"/>
    <n v="1279.19"/>
    <n v="0"/>
    <n v="2"/>
    <n v="741.85"/>
    <n v="1279.19"/>
    <n v="741.85"/>
    <n v="537.34"/>
    <n v="0.42006269592476492"/>
    <s v="Yes"/>
    <m/>
  </r>
  <r>
    <n v="3744"/>
    <n v="2458"/>
    <n v="1003"/>
    <n v="1"/>
    <n v="5778.51"/>
    <n v="0.2"/>
    <n v="1"/>
    <n v="3419.53"/>
    <n v="4622.808"/>
    <n v="3419.53"/>
    <n v="1203.2779999999998"/>
    <n v="0.26029158035548949"/>
    <s v="No"/>
    <m/>
  </r>
  <r>
    <n v="3745"/>
    <n v="2459"/>
    <n v="1037"/>
    <n v="1"/>
    <n v="1161.6300000000001"/>
    <n v="0.25"/>
    <n v="4"/>
    <n v="798.62"/>
    <n v="871.22250000000008"/>
    <n v="798.62"/>
    <n v="72.602500000000077"/>
    <n v="8.3334050716091554E-2"/>
    <s v="No"/>
    <m/>
  </r>
  <r>
    <n v="3746"/>
    <n v="2459"/>
    <n v="1067"/>
    <n v="1"/>
    <n v="4128.99"/>
    <n v="0.1"/>
    <n v="7"/>
    <n v="2213.3200000000002"/>
    <n v="3716.0909999999999"/>
    <n v="2213.3200000000002"/>
    <n v="1502.7709999999997"/>
    <n v="0.40439564047274401"/>
    <s v="Yes"/>
    <m/>
  </r>
  <r>
    <n v="3747"/>
    <n v="2459"/>
    <n v="1076"/>
    <n v="2"/>
    <n v="999.07"/>
    <n v="0.25"/>
    <n v="8"/>
    <n v="597.38"/>
    <n v="1498.605"/>
    <n v="1194.76"/>
    <n v="303.84500000000003"/>
    <n v="0.20275189259344525"/>
    <s v="No"/>
    <m/>
  </r>
  <r>
    <n v="3748"/>
    <n v="2460"/>
    <n v="1028"/>
    <n v="1"/>
    <n v="2753.45"/>
    <n v="0.1"/>
    <n v="3"/>
    <n v="1672.88"/>
    <n v="2478.105"/>
    <n v="1672.88"/>
    <n v="805.22499999999991"/>
    <n v="0.32493578762804637"/>
    <s v="No"/>
    <m/>
  </r>
  <r>
    <n v="3749"/>
    <n v="2461"/>
    <n v="1072"/>
    <n v="1"/>
    <n v="1404.39"/>
    <n v="0.15"/>
    <n v="7"/>
    <n v="772.88"/>
    <n v="1193.7315000000001"/>
    <n v="772.88"/>
    <n v="420.8515000000001"/>
    <n v="0.35255122278334788"/>
    <s v="No"/>
    <m/>
  </r>
  <r>
    <n v="3750"/>
    <n v="2461"/>
    <n v="1067"/>
    <n v="1"/>
    <n v="4128.99"/>
    <n v="0.1"/>
    <n v="7"/>
    <n v="2213.3200000000002"/>
    <n v="3716.0909999999999"/>
    <n v="2213.3200000000002"/>
    <n v="1502.7709999999997"/>
    <n v="0.40439564047274401"/>
    <s v="Yes"/>
    <m/>
  </r>
  <r>
    <n v="3751"/>
    <n v="2462"/>
    <n v="1053"/>
    <n v="1"/>
    <n v="1295.03"/>
    <n v="0.15"/>
    <n v="5"/>
    <n v="777.04"/>
    <n v="1100.7755"/>
    <n v="777.04"/>
    <n v="323.7355"/>
    <n v="0.29409766114889002"/>
    <s v="No"/>
    <m/>
  </r>
  <r>
    <n v="3752"/>
    <n v="2463"/>
    <n v="1007"/>
    <n v="1"/>
    <n v="701.76"/>
    <n v="0.15"/>
    <n v="1"/>
    <n v="508.8"/>
    <n v="596.49599999999998"/>
    <n v="508.8"/>
    <n v="87.69599999999997"/>
    <n v="0.14701858855717384"/>
    <s v="No"/>
    <m/>
  </r>
  <r>
    <n v="3753"/>
    <n v="2464"/>
    <n v="1067"/>
    <n v="1"/>
    <n v="4128.99"/>
    <n v="0.1"/>
    <n v="7"/>
    <n v="2213.3200000000002"/>
    <n v="3716.0909999999999"/>
    <n v="2213.3200000000002"/>
    <n v="1502.7709999999997"/>
    <n v="0.40439564047274401"/>
    <s v="No"/>
    <m/>
  </r>
  <r>
    <n v="3754"/>
    <n v="2464"/>
    <n v="1064"/>
    <n v="1"/>
    <n v="177.92"/>
    <n v="0.25"/>
    <n v="6"/>
    <n v="95.97"/>
    <n v="133.44"/>
    <n v="95.97"/>
    <n v="37.47"/>
    <n v="0.28080035971223022"/>
    <s v="No"/>
    <m/>
  </r>
  <r>
    <n v="3755"/>
    <n v="2465"/>
    <n v="1001"/>
    <n v="1"/>
    <n v="3826.19"/>
    <n v="0.15"/>
    <n v="1"/>
    <n v="3021.65"/>
    <n v="3252.2615000000001"/>
    <n v="3021.65"/>
    <n v="230.61149999999998"/>
    <n v="7.0908043526020273E-2"/>
    <s v="No"/>
    <m/>
  </r>
  <r>
    <n v="3756"/>
    <n v="2466"/>
    <n v="1056"/>
    <n v="2"/>
    <n v="1134.4000000000001"/>
    <n v="0.15"/>
    <n v="6"/>
    <n v="798.2"/>
    <n v="1928.48"/>
    <n v="1596.4"/>
    <n v="332.07999999999993"/>
    <n v="0.17219779308056082"/>
    <s v="No"/>
    <m/>
  </r>
  <r>
    <n v="3757"/>
    <n v="2466"/>
    <n v="1041"/>
    <n v="1"/>
    <n v="767.68"/>
    <n v="0"/>
    <n v="4"/>
    <n v="540.32000000000005"/>
    <n v="767.68"/>
    <n v="540.32000000000005"/>
    <n v="227.3599999999999"/>
    <n v="0.29616506877865767"/>
    <s v="No"/>
    <m/>
  </r>
  <r>
    <n v="3758"/>
    <n v="2467"/>
    <n v="1067"/>
    <n v="1"/>
    <n v="4128.99"/>
    <n v="0.15"/>
    <n v="7"/>
    <n v="2213.3200000000002"/>
    <n v="3509.6414999999997"/>
    <n v="2213.3200000000002"/>
    <n v="1296.3214999999996"/>
    <n v="0.36936008991231717"/>
    <s v="No"/>
    <m/>
  </r>
  <r>
    <n v="3759"/>
    <n v="2468"/>
    <n v="1043"/>
    <n v="1"/>
    <n v="567.48"/>
    <n v="0.15"/>
    <n v="4"/>
    <n v="407.51"/>
    <n v="482.358"/>
    <n v="407.51"/>
    <n v="74.848000000000013"/>
    <n v="0.15517105552307625"/>
    <s v="Yes"/>
    <m/>
  </r>
  <r>
    <n v="3760"/>
    <n v="2469"/>
    <n v="1001"/>
    <n v="1"/>
    <n v="3826.19"/>
    <n v="0.15"/>
    <n v="1"/>
    <n v="3021.65"/>
    <n v="3252.2615000000001"/>
    <n v="3021.65"/>
    <n v="230.61149999999998"/>
    <n v="7.0908043526020273E-2"/>
    <s v="No"/>
    <m/>
  </r>
  <r>
    <n v="3761"/>
    <n v="2469"/>
    <n v="1066"/>
    <n v="1"/>
    <n v="1123.68"/>
    <n v="0"/>
    <n v="7"/>
    <n v="872.66"/>
    <n v="1123.68"/>
    <n v="872.66"/>
    <n v="251.0200000000001"/>
    <n v="0.22339100099672513"/>
    <s v="No"/>
    <m/>
  </r>
  <r>
    <n v="3762"/>
    <n v="2470"/>
    <n v="1001"/>
    <n v="1"/>
    <n v="3826.19"/>
    <n v="0"/>
    <n v="1"/>
    <n v="3021.65"/>
    <n v="3826.19"/>
    <n v="3021.65"/>
    <n v="804.54"/>
    <n v="0.21027183699711721"/>
    <s v="No"/>
    <m/>
  </r>
  <r>
    <n v="3763"/>
    <n v="2471"/>
    <n v="1053"/>
    <n v="1"/>
    <n v="1295.03"/>
    <n v="0.05"/>
    <n v="5"/>
    <n v="777.04"/>
    <n v="1230.2784999999999"/>
    <n v="777.04"/>
    <n v="453.23849999999993"/>
    <n v="0.3684031705016384"/>
    <s v="No"/>
    <m/>
  </r>
  <r>
    <n v="3764"/>
    <n v="2472"/>
    <n v="1019"/>
    <n v="1"/>
    <n v="1255.73"/>
    <n v="0.3"/>
    <n v="2"/>
    <n v="760.11"/>
    <n v="879.01099999999997"/>
    <n v="760.11"/>
    <n v="118.90099999999995"/>
    <n v="0.13526679415843482"/>
    <s v="No"/>
    <m/>
  </r>
  <r>
    <n v="3765"/>
    <n v="2473"/>
    <n v="1012"/>
    <n v="1"/>
    <n v="2425.1999999999998"/>
    <n v="0.25"/>
    <n v="1"/>
    <n v="1795.03"/>
    <n v="1818.8999999999999"/>
    <n v="1795.03"/>
    <n v="23.869999999999891"/>
    <n v="1.3123316290065365E-2"/>
    <s v="No"/>
    <m/>
  </r>
  <r>
    <n v="3766"/>
    <n v="2473"/>
    <n v="1067"/>
    <n v="1"/>
    <n v="4128.99"/>
    <n v="0.1"/>
    <n v="7"/>
    <n v="2213.3200000000002"/>
    <n v="3716.0909999999999"/>
    <n v="2213.3200000000002"/>
    <n v="1502.7709999999997"/>
    <n v="0.40439564047274401"/>
    <s v="No"/>
    <m/>
  </r>
  <r>
    <n v="3767"/>
    <n v="2474"/>
    <n v="1056"/>
    <n v="1"/>
    <n v="1134.4000000000001"/>
    <n v="0.3"/>
    <n v="6"/>
    <n v="798.2"/>
    <n v="794.08"/>
    <n v="798.2"/>
    <n v="-4.1200000000000045"/>
    <n v="-5.1883941164618226E-3"/>
    <s v="No"/>
    <m/>
  </r>
  <r>
    <n v="3768"/>
    <n v="2474"/>
    <n v="1073"/>
    <n v="2"/>
    <n v="1588.01"/>
    <n v="0.15"/>
    <n v="7"/>
    <n v="1144.3699999999999"/>
    <n v="2699.6169999999997"/>
    <n v="2288.7399999999998"/>
    <n v="410.87699999999995"/>
    <n v="0.15219825627116734"/>
    <s v="No"/>
    <m/>
  </r>
  <r>
    <n v="3769"/>
    <n v="2474"/>
    <n v="1067"/>
    <n v="1"/>
    <n v="4128.99"/>
    <n v="0.05"/>
    <n v="7"/>
    <n v="2213.3200000000002"/>
    <n v="3922.5404999999996"/>
    <n v="2213.3200000000002"/>
    <n v="1709.2204999999994"/>
    <n v="0.43574323834259954"/>
    <s v="No"/>
    <m/>
  </r>
  <r>
    <n v="3770"/>
    <n v="2474"/>
    <n v="1085"/>
    <n v="1"/>
    <n v="234.72"/>
    <n v="0.05"/>
    <n v="8"/>
    <n v="175.69"/>
    <n v="222.98399999999998"/>
    <n v="175.69"/>
    <n v="47.293999999999983"/>
    <n v="0.21209593513435937"/>
    <s v="No"/>
    <m/>
  </r>
  <r>
    <n v="3771"/>
    <n v="2475"/>
    <n v="1072"/>
    <n v="1"/>
    <n v="1404.39"/>
    <n v="0"/>
    <n v="7"/>
    <n v="772.88"/>
    <n v="1404.39"/>
    <n v="772.88"/>
    <n v="631.5100000000001"/>
    <n v="0.44966853936584572"/>
    <s v="No"/>
    <m/>
  </r>
  <r>
    <n v="3772"/>
    <n v="2476"/>
    <n v="1080"/>
    <n v="1"/>
    <n v="256.7"/>
    <n v="0"/>
    <n v="8"/>
    <n v="184.26"/>
    <n v="256.7"/>
    <n v="184.26"/>
    <n v="72.44"/>
    <n v="0.28219711725749902"/>
    <s v="No"/>
    <m/>
  </r>
  <r>
    <n v="3773"/>
    <n v="2476"/>
    <n v="1001"/>
    <n v="1"/>
    <n v="3826.19"/>
    <n v="0.3"/>
    <n v="1"/>
    <n v="3021.65"/>
    <n v="2678.3330000000001"/>
    <n v="3021.65"/>
    <n v="-343.31700000000001"/>
    <n v="-0.12818309000411823"/>
    <s v="No"/>
    <m/>
  </r>
  <r>
    <n v="3774"/>
    <n v="2476"/>
    <n v="1056"/>
    <n v="1"/>
    <n v="1134.4000000000001"/>
    <n v="0"/>
    <n v="6"/>
    <n v="798.2"/>
    <n v="1134.4000000000001"/>
    <n v="798.2"/>
    <n v="336.20000000000005"/>
    <n v="0.29636812411847674"/>
    <s v="No"/>
    <m/>
  </r>
  <r>
    <n v="3775"/>
    <n v="2476"/>
    <n v="1007"/>
    <n v="1"/>
    <n v="701.76"/>
    <n v="0"/>
    <n v="1"/>
    <n v="508.8"/>
    <n v="701.76"/>
    <n v="508.8"/>
    <n v="192.95999999999998"/>
    <n v="0.27496580027359779"/>
    <s v="No"/>
    <m/>
  </r>
  <r>
    <n v="3776"/>
    <n v="2477"/>
    <n v="1013"/>
    <n v="1"/>
    <n v="6351.87"/>
    <n v="0.15"/>
    <n v="1"/>
    <n v="4324.57"/>
    <n v="5399.0895"/>
    <n v="4324.57"/>
    <n v="1074.5195000000003"/>
    <n v="0.19901864934819108"/>
    <s v="No"/>
    <m/>
  </r>
  <r>
    <n v="3777"/>
    <n v="2478"/>
    <n v="1007"/>
    <n v="1"/>
    <n v="701.76"/>
    <n v="0.25"/>
    <n v="1"/>
    <n v="508.8"/>
    <n v="526.31999999999994"/>
    <n v="508.8"/>
    <n v="17.519999999999925"/>
    <n v="3.3287733698130276E-2"/>
    <s v="No"/>
    <m/>
  </r>
  <r>
    <n v="3778"/>
    <n v="2478"/>
    <n v="1044"/>
    <n v="1"/>
    <n v="1419.88"/>
    <n v="0.1"/>
    <n v="4"/>
    <n v="897.98"/>
    <n v="1277.8920000000001"/>
    <n v="897.98"/>
    <n v="379.91200000000003"/>
    <n v="0.29729585911798495"/>
    <s v="No"/>
    <m/>
  </r>
  <r>
    <n v="3779"/>
    <n v="2478"/>
    <n v="1073"/>
    <n v="2"/>
    <n v="1588.01"/>
    <n v="0.2"/>
    <n v="7"/>
    <n v="1144.3699999999999"/>
    <n v="2540.8160000000003"/>
    <n v="2288.7399999999998"/>
    <n v="252.07600000000048"/>
    <n v="9.9210647288115489E-2"/>
    <s v="No"/>
    <m/>
  </r>
  <r>
    <n v="3780"/>
    <n v="2479"/>
    <n v="1068"/>
    <n v="2"/>
    <n v="550.08000000000004"/>
    <n v="0.25"/>
    <n v="7"/>
    <n v="351.29"/>
    <n v="825.12000000000012"/>
    <n v="702.58"/>
    <n v="122.54000000000008"/>
    <n v="0.14851173162691494"/>
    <s v="No"/>
    <m/>
  </r>
  <r>
    <n v="3781"/>
    <n v="2480"/>
    <n v="1085"/>
    <n v="1"/>
    <n v="234.72"/>
    <n v="0.1"/>
    <n v="8"/>
    <n v="175.69"/>
    <n v="211.24799999999999"/>
    <n v="175.69"/>
    <n v="35.557999999999993"/>
    <n v="0.16832348708626824"/>
    <s v="No"/>
    <m/>
  </r>
  <r>
    <n v="3782"/>
    <n v="2480"/>
    <n v="1019"/>
    <n v="1"/>
    <n v="1255.73"/>
    <n v="0.2"/>
    <n v="2"/>
    <n v="760.11"/>
    <n v="1004.5840000000001"/>
    <n v="760.11"/>
    <n v="244.47400000000005"/>
    <n v="0.24335844488863054"/>
    <s v="Yes"/>
    <m/>
  </r>
  <r>
    <n v="3783"/>
    <n v="2480"/>
    <n v="1067"/>
    <n v="1"/>
    <n v="4128.99"/>
    <n v="0.3"/>
    <n v="7"/>
    <n v="2213.3200000000002"/>
    <n v="2890.2929999999997"/>
    <n v="2213.3200000000002"/>
    <n v="676.9729999999995"/>
    <n v="0.23422296632209938"/>
    <s v="No"/>
    <m/>
  </r>
  <r>
    <n v="3784"/>
    <n v="2481"/>
    <n v="1046"/>
    <n v="1"/>
    <n v="675.87"/>
    <n v="0"/>
    <n v="5"/>
    <n v="407.68"/>
    <n v="675.87"/>
    <n v="407.68"/>
    <n v="268.19"/>
    <n v="0.39680707828428541"/>
    <s v="No"/>
    <m/>
  </r>
  <r>
    <n v="3785"/>
    <n v="2482"/>
    <n v="1065"/>
    <n v="1"/>
    <n v="1433.45"/>
    <n v="0.2"/>
    <n v="6"/>
    <n v="800.55"/>
    <n v="1146.76"/>
    <n v="800.55"/>
    <n v="346.21000000000004"/>
    <n v="0.30190275210157314"/>
    <s v="No"/>
    <m/>
  </r>
  <r>
    <n v="3786"/>
    <n v="2483"/>
    <n v="1001"/>
    <n v="1"/>
    <n v="3826.19"/>
    <n v="0.2"/>
    <n v="1"/>
    <n v="3021.65"/>
    <n v="3060.9520000000002"/>
    <n v="3021.65"/>
    <n v="39.302000000000135"/>
    <n v="1.2839796246396589E-2"/>
    <s v="No"/>
    <m/>
  </r>
  <r>
    <n v="3787"/>
    <n v="2484"/>
    <n v="1023"/>
    <n v="1"/>
    <n v="203.79"/>
    <n v="0.25"/>
    <n v="2"/>
    <n v="145.43"/>
    <n v="152.8425"/>
    <n v="145.43"/>
    <n v="7.4124999999999943"/>
    <n v="4.8497636455828677E-2"/>
    <s v="Yes"/>
    <m/>
  </r>
  <r>
    <n v="3788"/>
    <n v="2484"/>
    <n v="1038"/>
    <n v="1"/>
    <n v="930.61"/>
    <n v="0.1"/>
    <n v="4"/>
    <n v="617.46"/>
    <n v="837.54899999999998"/>
    <n v="617.46"/>
    <n v="220.08899999999994"/>
    <n v="0.26277746137837898"/>
    <s v="No"/>
    <m/>
  </r>
  <r>
    <n v="3789"/>
    <n v="2484"/>
    <n v="1053"/>
    <n v="3"/>
    <n v="1295.03"/>
    <n v="0.3"/>
    <n v="5"/>
    <n v="777.04"/>
    <n v="2719.5630000000001"/>
    <n v="2331.12"/>
    <n v="388.44300000000021"/>
    <n v="0.14283287425222368"/>
    <s v="Yes"/>
    <m/>
  </r>
  <r>
    <n v="3790"/>
    <n v="2485"/>
    <n v="1085"/>
    <n v="1"/>
    <n v="234.72"/>
    <n v="0.25"/>
    <n v="8"/>
    <n v="175.69"/>
    <n v="176.04"/>
    <n v="175.69"/>
    <n v="0.34999999999999432"/>
    <n v="1.9881845035218948E-3"/>
    <s v="No"/>
    <m/>
  </r>
  <r>
    <n v="3791"/>
    <n v="2485"/>
    <n v="1056"/>
    <n v="1"/>
    <n v="1134.4000000000001"/>
    <n v="0.15"/>
    <n v="6"/>
    <n v="798.2"/>
    <n v="964.24"/>
    <n v="798.2"/>
    <n v="166.03999999999996"/>
    <n v="0.17219779308056082"/>
    <s v="No"/>
    <m/>
  </r>
  <r>
    <n v="3792"/>
    <n v="2485"/>
    <n v="1038"/>
    <n v="1"/>
    <n v="930.61"/>
    <n v="0.05"/>
    <n v="4"/>
    <n v="617.46"/>
    <n v="884.07949999999994"/>
    <n v="617.46"/>
    <n v="266.6194999999999"/>
    <n v="0.30157864762162218"/>
    <s v="No"/>
    <m/>
  </r>
  <r>
    <n v="3793"/>
    <n v="2485"/>
    <n v="1077"/>
    <n v="1"/>
    <n v="470.49"/>
    <n v="0.15"/>
    <n v="8"/>
    <n v="296.57"/>
    <n v="399.91649999999998"/>
    <n v="296.57"/>
    <n v="103.34649999999999"/>
    <n v="0.25842019521575127"/>
    <s v="No"/>
    <m/>
  </r>
  <r>
    <n v="3794"/>
    <n v="2486"/>
    <n v="1061"/>
    <n v="2"/>
    <n v="1128.8399999999999"/>
    <n v="0.1"/>
    <n v="6"/>
    <n v="705.26"/>
    <n v="2031.9119999999998"/>
    <n v="1410.52"/>
    <n v="621.39199999999983"/>
    <n v="0.30581639362334584"/>
    <s v="No"/>
    <m/>
  </r>
  <r>
    <n v="3795"/>
    <n v="2486"/>
    <n v="1005"/>
    <n v="2"/>
    <n v="2703.6"/>
    <n v="0"/>
    <n v="1"/>
    <n v="2129.88"/>
    <n v="5407.2"/>
    <n v="4259.76"/>
    <n v="1147.4399999999996"/>
    <n v="0.2122059476253883"/>
    <s v="No"/>
    <m/>
  </r>
  <r>
    <n v="3796"/>
    <n v="2487"/>
    <n v="1085"/>
    <n v="1"/>
    <n v="234.72"/>
    <n v="0.15"/>
    <n v="8"/>
    <n v="175.69"/>
    <n v="199.512"/>
    <n v="175.69"/>
    <n v="23.822000000000003"/>
    <n v="0.11940133926781347"/>
    <s v="No"/>
    <m/>
  </r>
  <r>
    <n v="3797"/>
    <n v="2487"/>
    <n v="1061"/>
    <n v="1"/>
    <n v="1128.8399999999999"/>
    <n v="0.25"/>
    <n v="6"/>
    <n v="705.26"/>
    <n v="846.62999999999988"/>
    <n v="705.26"/>
    <n v="141.36999999999989"/>
    <n v="0.16697967234801497"/>
    <s v="No"/>
    <m/>
  </r>
  <r>
    <n v="3798"/>
    <n v="2488"/>
    <n v="1050"/>
    <n v="1"/>
    <n v="4400.7700000000004"/>
    <n v="0.1"/>
    <n v="5"/>
    <n v="2432.0300000000002"/>
    <n v="3960.6930000000007"/>
    <n v="2432.0300000000002"/>
    <n v="1528.6630000000005"/>
    <n v="0.38595846736922051"/>
    <s v="No"/>
    <m/>
  </r>
  <r>
    <n v="3799"/>
    <n v="2489"/>
    <n v="1033"/>
    <n v="1"/>
    <n v="3738.1"/>
    <n v="0.3"/>
    <n v="3"/>
    <n v="2130.6999999999998"/>
    <n v="2616.6699999999996"/>
    <n v="2130.6999999999998"/>
    <n v="485.9699999999998"/>
    <n v="0.18572078252129609"/>
    <s v="No"/>
    <m/>
  </r>
  <r>
    <n v="3800"/>
    <n v="2489"/>
    <n v="1070"/>
    <n v="1"/>
    <n v="2599.85"/>
    <n v="0.1"/>
    <n v="7"/>
    <n v="1949.71"/>
    <n v="2339.8649999999998"/>
    <n v="1949.71"/>
    <n v="390.15499999999975"/>
    <n v="0.1667425257440065"/>
    <s v="No"/>
    <m/>
  </r>
  <r>
    <n v="3801"/>
    <n v="2489"/>
    <n v="1056"/>
    <n v="1"/>
    <n v="1134.4000000000001"/>
    <n v="0"/>
    <n v="6"/>
    <n v="798.2"/>
    <n v="1134.4000000000001"/>
    <n v="798.2"/>
    <n v="336.20000000000005"/>
    <n v="0.29636812411847674"/>
    <s v="No"/>
    <m/>
  </r>
  <r>
    <n v="3802"/>
    <n v="2490"/>
    <n v="1026"/>
    <n v="1"/>
    <n v="1413.81"/>
    <n v="0.25"/>
    <n v="3"/>
    <n v="1019.93"/>
    <n v="1060.3575000000001"/>
    <n v="1019.93"/>
    <n v="40.427500000000123"/>
    <n v="3.8126292311791182E-2"/>
    <s v="No"/>
    <m/>
  </r>
  <r>
    <n v="3803"/>
    <n v="2491"/>
    <n v="1038"/>
    <n v="1"/>
    <n v="930.61"/>
    <n v="0.05"/>
    <n v="4"/>
    <n v="617.46"/>
    <n v="884.07949999999994"/>
    <n v="617.46"/>
    <n v="266.6194999999999"/>
    <n v="0.30157864762162218"/>
    <s v="No"/>
    <m/>
  </r>
  <r>
    <n v="3804"/>
    <n v="2491"/>
    <n v="1001"/>
    <n v="1"/>
    <n v="3826.19"/>
    <n v="0.3"/>
    <n v="1"/>
    <n v="3021.65"/>
    <n v="2678.3330000000001"/>
    <n v="3021.65"/>
    <n v="-343.31700000000001"/>
    <n v="-0.12818309000411823"/>
    <s v="No"/>
    <m/>
  </r>
  <r>
    <n v="3805"/>
    <n v="2491"/>
    <n v="1067"/>
    <n v="2"/>
    <n v="4128.99"/>
    <n v="0.1"/>
    <n v="7"/>
    <n v="2213.3200000000002"/>
    <n v="7432.1819999999998"/>
    <n v="4426.6400000000003"/>
    <n v="3005.5419999999995"/>
    <n v="0.40439564047274401"/>
    <s v="No"/>
    <m/>
  </r>
  <r>
    <n v="3806"/>
    <n v="2492"/>
    <n v="1066"/>
    <n v="1"/>
    <n v="1123.68"/>
    <n v="0.1"/>
    <n v="7"/>
    <n v="872.66"/>
    <n v="1011.3120000000001"/>
    <n v="872.66"/>
    <n v="138.65200000000016"/>
    <n v="0.13710111221858351"/>
    <s v="No"/>
    <m/>
  </r>
  <r>
    <n v="3807"/>
    <n v="2492"/>
    <n v="1085"/>
    <n v="1"/>
    <n v="234.72"/>
    <n v="0.2"/>
    <n v="8"/>
    <n v="175.69"/>
    <n v="187.77600000000001"/>
    <n v="175.69"/>
    <n v="12.086000000000013"/>
    <n v="6.4363922972051874E-2"/>
    <s v="No"/>
    <m/>
  </r>
  <r>
    <n v="3808"/>
    <n v="2492"/>
    <n v="1067"/>
    <n v="1"/>
    <n v="4128.99"/>
    <n v="0.1"/>
    <n v="7"/>
    <n v="2213.3200000000002"/>
    <n v="3716.0909999999999"/>
    <n v="2213.3200000000002"/>
    <n v="1502.7709999999997"/>
    <n v="0.40439564047274401"/>
    <s v="No"/>
    <m/>
  </r>
  <r>
    <n v="3809"/>
    <n v="2492"/>
    <n v="1035"/>
    <n v="1"/>
    <n v="1269.25"/>
    <n v="0.25"/>
    <n v="3"/>
    <n v="891.31"/>
    <n v="951.9375"/>
    <n v="891.31"/>
    <n v="60.627500000000055"/>
    <n v="6.368852997176816E-2"/>
    <s v="No"/>
    <m/>
  </r>
  <r>
    <n v="3810"/>
    <n v="2493"/>
    <n v="1043"/>
    <n v="2"/>
    <n v="567.48"/>
    <n v="0.3"/>
    <n v="4"/>
    <n v="407.51"/>
    <n v="794.47199999999998"/>
    <n v="815.02"/>
    <n v="-20.548000000000002"/>
    <n v="-2.5863718293407448E-2"/>
    <s v="No"/>
    <m/>
  </r>
  <r>
    <n v="3811"/>
    <n v="2493"/>
    <n v="1061"/>
    <n v="1"/>
    <n v="1128.8399999999999"/>
    <n v="0.2"/>
    <n v="6"/>
    <n v="705.26"/>
    <n v="903.072"/>
    <n v="705.26"/>
    <n v="197.81200000000001"/>
    <n v="0.21904344282626415"/>
    <s v="No"/>
    <m/>
  </r>
  <r>
    <n v="3812"/>
    <n v="2493"/>
    <n v="1010"/>
    <n v="2"/>
    <n v="4664.03"/>
    <n v="0.3"/>
    <n v="1"/>
    <n v="3718.66"/>
    <n v="6529.6419999999989"/>
    <n v="7437.32"/>
    <n v="-907.67800000000079"/>
    <n v="-0.13900884612050721"/>
    <s v="No"/>
    <m/>
  </r>
  <r>
    <n v="3813"/>
    <n v="2494"/>
    <n v="1001"/>
    <n v="1"/>
    <n v="3826.19"/>
    <n v="0.05"/>
    <n v="1"/>
    <n v="3021.65"/>
    <n v="3634.8804999999998"/>
    <n v="3021.65"/>
    <n v="613.23049999999967"/>
    <n v="0.16870719683907071"/>
    <s v="No"/>
    <m/>
  </r>
  <r>
    <n v="3814"/>
    <n v="2495"/>
    <n v="1041"/>
    <n v="1"/>
    <n v="767.68"/>
    <n v="0"/>
    <n v="4"/>
    <n v="540.32000000000005"/>
    <n v="767.68"/>
    <n v="540.32000000000005"/>
    <n v="227.3599999999999"/>
    <n v="0.29616506877865767"/>
    <s v="No"/>
    <m/>
  </r>
  <r>
    <n v="3815"/>
    <n v="2495"/>
    <n v="1006"/>
    <n v="1"/>
    <n v="2046.37"/>
    <n v="0"/>
    <n v="1"/>
    <n v="1296.42"/>
    <n v="2046.37"/>
    <n v="1296.42"/>
    <n v="749.94999999999982"/>
    <n v="0.3664782028665392"/>
    <s v="No"/>
    <m/>
  </r>
  <r>
    <n v="3816"/>
    <n v="2496"/>
    <n v="1067"/>
    <n v="1"/>
    <n v="4128.99"/>
    <n v="0.25"/>
    <n v="7"/>
    <n v="2213.3200000000002"/>
    <n v="3096.7424999999998"/>
    <n v="2213.3200000000002"/>
    <n v="883.42249999999967"/>
    <n v="0.28527476856729278"/>
    <s v="No"/>
    <m/>
  </r>
  <r>
    <n v="3817"/>
    <n v="2497"/>
    <n v="1080"/>
    <n v="2"/>
    <n v="256.7"/>
    <n v="0.1"/>
    <n v="8"/>
    <n v="184.26"/>
    <n v="462.06"/>
    <n v="368.52"/>
    <n v="93.54000000000002"/>
    <n v="0.20244124139722119"/>
    <s v="No"/>
    <m/>
  </r>
  <r>
    <n v="3818"/>
    <n v="2498"/>
    <n v="1050"/>
    <n v="1"/>
    <n v="4400.7700000000004"/>
    <n v="0.25"/>
    <n v="5"/>
    <n v="2432.0300000000002"/>
    <n v="3300.5775000000003"/>
    <n v="2432.0300000000002"/>
    <n v="868.54750000000013"/>
    <n v="0.26315016084306458"/>
    <s v="No"/>
    <m/>
  </r>
  <r>
    <n v="3819"/>
    <n v="2499"/>
    <n v="1029"/>
    <n v="1"/>
    <n v="951.92"/>
    <n v="0.05"/>
    <n v="3"/>
    <n v="552.17999999999995"/>
    <n v="904.32399999999996"/>
    <n v="552.17999999999995"/>
    <n v="352.14400000000001"/>
    <n v="0.38940025919913662"/>
    <s v="No"/>
    <m/>
  </r>
  <r>
    <n v="3820"/>
    <n v="2500"/>
    <n v="1038"/>
    <n v="2"/>
    <n v="930.61"/>
    <n v="0.25"/>
    <n v="4"/>
    <n v="617.46"/>
    <n v="1395.915"/>
    <n v="1234.92"/>
    <n v="160.99499999999989"/>
    <n v="0.1153329536540548"/>
    <s v="No"/>
    <m/>
  </r>
  <r>
    <n v="3821"/>
    <n v="2500"/>
    <n v="1072"/>
    <n v="1"/>
    <n v="1404.39"/>
    <n v="0"/>
    <n v="7"/>
    <n v="772.88"/>
    <n v="1404.39"/>
    <n v="772.88"/>
    <n v="631.5100000000001"/>
    <n v="0.44966853936584572"/>
    <s v="No"/>
    <m/>
  </r>
  <r>
    <n v="3822"/>
    <n v="2500"/>
    <n v="1028"/>
    <n v="1"/>
    <n v="2753.45"/>
    <n v="0.1"/>
    <n v="3"/>
    <n v="1672.88"/>
    <n v="2478.105"/>
    <n v="1672.88"/>
    <n v="805.22499999999991"/>
    <n v="0.32493578762804637"/>
    <s v="No"/>
    <m/>
  </r>
  <r>
    <n v="3823"/>
    <n v="2501"/>
    <n v="1063"/>
    <n v="1"/>
    <n v="117.54"/>
    <n v="0.05"/>
    <n v="6"/>
    <n v="80.47"/>
    <n v="111.663"/>
    <n v="80.47"/>
    <n v="31.192999999999998"/>
    <n v="0.27934947117666548"/>
    <s v="Yes"/>
    <m/>
  </r>
  <r>
    <n v="3824"/>
    <n v="2501"/>
    <n v="1085"/>
    <n v="1"/>
    <n v="234.72"/>
    <n v="0"/>
    <n v="8"/>
    <n v="175.69"/>
    <n v="234.72"/>
    <n v="175.69"/>
    <n v="59.03"/>
    <n v="0.25149113837764148"/>
    <s v="No"/>
    <m/>
  </r>
  <r>
    <n v="3825"/>
    <n v="2502"/>
    <n v="1067"/>
    <n v="1"/>
    <n v="4128.99"/>
    <n v="0"/>
    <n v="7"/>
    <n v="2213.3200000000002"/>
    <n v="4128.99"/>
    <n v="2213.3200000000002"/>
    <n v="1915.6699999999996"/>
    <n v="0.4639560764254696"/>
    <s v="No"/>
    <m/>
  </r>
  <r>
    <n v="3826"/>
    <n v="2503"/>
    <n v="1001"/>
    <n v="1"/>
    <n v="3826.19"/>
    <n v="0.2"/>
    <n v="1"/>
    <n v="3021.65"/>
    <n v="3060.9520000000002"/>
    <n v="3021.65"/>
    <n v="39.302000000000135"/>
    <n v="1.2839796246396589E-2"/>
    <s v="No"/>
    <m/>
  </r>
  <r>
    <n v="3827"/>
    <n v="2503"/>
    <n v="1056"/>
    <n v="1"/>
    <n v="1134.4000000000001"/>
    <n v="0"/>
    <n v="6"/>
    <n v="798.2"/>
    <n v="1134.4000000000001"/>
    <n v="798.2"/>
    <n v="336.20000000000005"/>
    <n v="0.29636812411847674"/>
    <s v="No"/>
    <m/>
  </r>
  <r>
    <n v="3828"/>
    <n v="2504"/>
    <n v="1044"/>
    <n v="1"/>
    <n v="1419.88"/>
    <n v="0"/>
    <n v="4"/>
    <n v="897.98"/>
    <n v="1419.88"/>
    <n v="897.98"/>
    <n v="521.90000000000009"/>
    <n v="0.36756627320618646"/>
    <s v="No"/>
    <m/>
  </r>
  <r>
    <n v="3829"/>
    <n v="2504"/>
    <n v="1084"/>
    <n v="2"/>
    <n v="317.63"/>
    <n v="0.1"/>
    <n v="8"/>
    <n v="188.52"/>
    <n v="571.73400000000004"/>
    <n v="377.04"/>
    <n v="194.69400000000002"/>
    <n v="0.34053248538656089"/>
    <s v="No"/>
    <m/>
  </r>
  <r>
    <n v="3830"/>
    <n v="2505"/>
    <n v="1030"/>
    <n v="2"/>
    <n v="799.21"/>
    <n v="0.15"/>
    <n v="3"/>
    <n v="534"/>
    <n v="1358.6569999999999"/>
    <n v="1068"/>
    <n v="290.65699999999993"/>
    <n v="0.21392963787033809"/>
    <s v="No"/>
    <m/>
  </r>
  <r>
    <n v="3831"/>
    <n v="2506"/>
    <n v="1069"/>
    <n v="2"/>
    <n v="545.38"/>
    <n v="0.1"/>
    <n v="7"/>
    <n v="312.64999999999998"/>
    <n v="981.68399999999997"/>
    <n v="625.29999999999995"/>
    <n v="356.38400000000001"/>
    <n v="0.36303331825719887"/>
    <s v="No"/>
    <m/>
  </r>
  <r>
    <n v="3832"/>
    <n v="2507"/>
    <n v="1019"/>
    <n v="2"/>
    <n v="1255.73"/>
    <n v="0.15"/>
    <n v="2"/>
    <n v="760.11"/>
    <n v="2134.741"/>
    <n v="1520.22"/>
    <n v="614.52099999999996"/>
    <n v="0.28786677165988755"/>
    <s v="Yes"/>
    <m/>
  </r>
  <r>
    <n v="3833"/>
    <n v="2508"/>
    <n v="1006"/>
    <n v="1"/>
    <n v="2046.37"/>
    <n v="0"/>
    <n v="1"/>
    <n v="1296.42"/>
    <n v="2046.37"/>
    <n v="1296.42"/>
    <n v="749.94999999999982"/>
    <n v="0.3664782028665392"/>
    <s v="No"/>
    <m/>
  </r>
  <r>
    <n v="3834"/>
    <n v="2509"/>
    <n v="1019"/>
    <n v="1"/>
    <n v="1255.73"/>
    <n v="0.15"/>
    <n v="2"/>
    <n v="760.11"/>
    <n v="1067.3705"/>
    <n v="760.11"/>
    <n v="307.26049999999998"/>
    <n v="0.28786677165988755"/>
    <s v="No"/>
    <m/>
  </r>
  <r>
    <n v="3835"/>
    <n v="2510"/>
    <n v="1085"/>
    <n v="1"/>
    <n v="234.72"/>
    <n v="0"/>
    <n v="8"/>
    <n v="175.69"/>
    <n v="234.72"/>
    <n v="175.69"/>
    <n v="59.03"/>
    <n v="0.25149113837764148"/>
    <s v="No"/>
    <m/>
  </r>
  <r>
    <n v="3836"/>
    <n v="2510"/>
    <n v="1072"/>
    <n v="2"/>
    <n v="1404.39"/>
    <n v="0.1"/>
    <n v="7"/>
    <n v="772.88"/>
    <n v="2527.902"/>
    <n v="1545.76"/>
    <n v="982.14200000000005"/>
    <n v="0.38852059929538407"/>
    <s v="No"/>
    <m/>
  </r>
  <r>
    <n v="3837"/>
    <n v="2510"/>
    <n v="1032"/>
    <n v="2"/>
    <n v="2472.7199999999998"/>
    <n v="0.15"/>
    <n v="3"/>
    <n v="1458.83"/>
    <n v="4203.6239999999998"/>
    <n v="2917.66"/>
    <n v="1285.9639999999999"/>
    <n v="0.30591794128114219"/>
    <s v="No"/>
    <m/>
  </r>
  <r>
    <n v="3838"/>
    <n v="2511"/>
    <n v="1016"/>
    <n v="1"/>
    <n v="1279.19"/>
    <n v="0"/>
    <n v="2"/>
    <n v="741.85"/>
    <n v="1279.19"/>
    <n v="741.85"/>
    <n v="537.34"/>
    <n v="0.42006269592476492"/>
    <s v="No"/>
    <m/>
  </r>
  <r>
    <n v="3839"/>
    <n v="2512"/>
    <n v="1005"/>
    <n v="1"/>
    <n v="2703.6"/>
    <n v="0.1"/>
    <n v="1"/>
    <n v="2129.88"/>
    <n v="2433.2399999999998"/>
    <n v="2129.88"/>
    <n v="303.35999999999967"/>
    <n v="0.12467327513932029"/>
    <s v="No"/>
    <m/>
  </r>
  <r>
    <n v="3840"/>
    <n v="2512"/>
    <n v="1053"/>
    <n v="1"/>
    <n v="1295.03"/>
    <n v="0.1"/>
    <n v="5"/>
    <n v="777.04"/>
    <n v="1165.527"/>
    <n v="777.04"/>
    <n v="388.48700000000008"/>
    <n v="0.33331445775172952"/>
    <s v="No"/>
    <m/>
  </r>
  <r>
    <n v="3841"/>
    <n v="2513"/>
    <n v="1072"/>
    <n v="1"/>
    <n v="1404.39"/>
    <n v="0.25"/>
    <n v="7"/>
    <n v="772.88"/>
    <n v="1053.2925"/>
    <n v="772.88"/>
    <n v="280.41250000000002"/>
    <n v="0.26622471915446089"/>
    <s v="No"/>
    <m/>
  </r>
  <r>
    <n v="3842"/>
    <n v="2514"/>
    <n v="1082"/>
    <n v="1"/>
    <n v="337.61"/>
    <n v="0.25"/>
    <n v="8"/>
    <n v="183.63"/>
    <n v="253.20750000000001"/>
    <n v="183.63"/>
    <n v="69.577500000000015"/>
    <n v="0.27478451467669801"/>
    <s v="No"/>
    <m/>
  </r>
  <r>
    <n v="3843"/>
    <n v="2515"/>
    <n v="1056"/>
    <n v="2"/>
    <n v="1134.4000000000001"/>
    <n v="0.1"/>
    <n v="6"/>
    <n v="798.2"/>
    <n v="2041.9200000000003"/>
    <n v="1596.4"/>
    <n v="445.52000000000021"/>
    <n v="0.21818680457608533"/>
    <s v="No"/>
    <m/>
  </r>
  <r>
    <n v="3844"/>
    <n v="2516"/>
    <n v="1053"/>
    <n v="1"/>
    <n v="1295.03"/>
    <n v="0.2"/>
    <n v="5"/>
    <n v="777.04"/>
    <n v="1036.0240000000001"/>
    <n v="777.04"/>
    <n v="258.98400000000015"/>
    <n v="0.24997876497069577"/>
    <s v="No"/>
    <m/>
  </r>
  <r>
    <n v="3845"/>
    <n v="2517"/>
    <n v="1026"/>
    <n v="1"/>
    <n v="1413.81"/>
    <n v="0"/>
    <n v="3"/>
    <n v="1019.93"/>
    <n v="1413.81"/>
    <n v="1019.93"/>
    <n v="393.88"/>
    <n v="0.27859471923384332"/>
    <s v="No"/>
    <m/>
  </r>
  <r>
    <n v="3846"/>
    <n v="2518"/>
    <n v="1067"/>
    <n v="1"/>
    <n v="4128.99"/>
    <n v="0.1"/>
    <n v="7"/>
    <n v="2213.3200000000002"/>
    <n v="3716.0909999999999"/>
    <n v="2213.3200000000002"/>
    <n v="1502.7709999999997"/>
    <n v="0.40439564047274401"/>
    <s v="No"/>
    <m/>
  </r>
  <r>
    <n v="3847"/>
    <n v="2519"/>
    <n v="1002"/>
    <n v="1"/>
    <n v="2131.16"/>
    <n v="0.15"/>
    <n v="1"/>
    <n v="1527.62"/>
    <n v="1811.4859999999999"/>
    <n v="1527.62"/>
    <n v="283.86599999999999"/>
    <n v="0.1567033915801723"/>
    <s v="Yes"/>
    <m/>
  </r>
  <r>
    <n v="3848"/>
    <n v="2520"/>
    <n v="1072"/>
    <n v="1"/>
    <n v="1404.39"/>
    <n v="0.1"/>
    <n v="7"/>
    <n v="772.88"/>
    <n v="1263.951"/>
    <n v="772.88"/>
    <n v="491.07100000000003"/>
    <n v="0.38852059929538407"/>
    <s v="No"/>
    <m/>
  </r>
  <r>
    <n v="3849"/>
    <n v="2520"/>
    <n v="1007"/>
    <n v="2"/>
    <n v="701.76"/>
    <n v="0.2"/>
    <n v="1"/>
    <n v="508.8"/>
    <n v="1122.816"/>
    <n v="1017.6"/>
    <n v="105.21600000000001"/>
    <n v="9.370725034199727E-2"/>
    <s v="No"/>
    <m/>
  </r>
  <r>
    <n v="3850"/>
    <n v="2521"/>
    <n v="1085"/>
    <n v="1"/>
    <n v="234.72"/>
    <n v="0"/>
    <n v="8"/>
    <n v="175.69"/>
    <n v="234.72"/>
    <n v="175.69"/>
    <n v="59.03"/>
    <n v="0.25149113837764148"/>
    <s v="No"/>
    <m/>
  </r>
  <r>
    <n v="3851"/>
    <n v="2522"/>
    <n v="1032"/>
    <n v="1"/>
    <n v="2472.7199999999998"/>
    <n v="0.2"/>
    <n v="3"/>
    <n v="1458.83"/>
    <n v="1978.1759999999999"/>
    <n v="1458.83"/>
    <n v="519.346"/>
    <n v="0.26253781261121356"/>
    <s v="No"/>
    <m/>
  </r>
  <r>
    <n v="3852"/>
    <n v="2522"/>
    <n v="1017"/>
    <n v="2"/>
    <n v="978.37"/>
    <n v="0.2"/>
    <n v="2"/>
    <n v="519.71"/>
    <n v="1565.3920000000001"/>
    <n v="1039.42"/>
    <n v="525.97199999999998"/>
    <n v="0.33600018397947606"/>
    <s v="Yes"/>
    <m/>
  </r>
  <r>
    <n v="3853"/>
    <n v="2522"/>
    <n v="1085"/>
    <n v="1"/>
    <n v="234.72"/>
    <n v="0"/>
    <n v="8"/>
    <n v="175.69"/>
    <n v="234.72"/>
    <n v="175.69"/>
    <n v="59.03"/>
    <n v="0.25149113837764148"/>
    <s v="No"/>
    <m/>
  </r>
  <r>
    <n v="3854"/>
    <n v="2523"/>
    <n v="1068"/>
    <n v="1"/>
    <n v="550.08000000000004"/>
    <n v="0.25"/>
    <n v="7"/>
    <n v="351.29"/>
    <n v="412.56000000000006"/>
    <n v="351.29"/>
    <n v="61.270000000000039"/>
    <n v="0.14851173162691494"/>
    <s v="Yes"/>
    <m/>
  </r>
  <r>
    <n v="3855"/>
    <n v="2524"/>
    <n v="1039"/>
    <n v="1"/>
    <n v="1284.94"/>
    <n v="0"/>
    <n v="4"/>
    <n v="829.93"/>
    <n v="1284.94"/>
    <n v="829.93"/>
    <n v="455.0100000000001"/>
    <n v="0.35410991952931659"/>
    <s v="Yes"/>
    <m/>
  </r>
  <r>
    <n v="3856"/>
    <n v="2525"/>
    <n v="1064"/>
    <n v="2"/>
    <n v="177.92"/>
    <n v="0"/>
    <n v="6"/>
    <n v="95.97"/>
    <n v="355.84"/>
    <n v="191.94"/>
    <n v="163.89999999999998"/>
    <n v="0.46060026978417262"/>
    <s v="No"/>
    <m/>
  </r>
  <r>
    <n v="3857"/>
    <n v="2526"/>
    <n v="1031"/>
    <n v="2"/>
    <n v="4123.9799999999996"/>
    <n v="0"/>
    <n v="3"/>
    <n v="2475.38"/>
    <n v="8247.9599999999991"/>
    <n v="4950.76"/>
    <n v="3297.1999999999989"/>
    <n v="0.39975945567146293"/>
    <s v="No"/>
    <m/>
  </r>
  <r>
    <n v="3858"/>
    <n v="2526"/>
    <n v="1001"/>
    <n v="1"/>
    <n v="3826.19"/>
    <n v="0.1"/>
    <n v="1"/>
    <n v="3021.65"/>
    <n v="3443.5709999999999"/>
    <n v="3021.65"/>
    <n v="421.92099999999982"/>
    <n v="0.12252426333013021"/>
    <s v="No"/>
    <m/>
  </r>
  <r>
    <n v="3859"/>
    <n v="2526"/>
    <n v="1006"/>
    <n v="1"/>
    <n v="2046.37"/>
    <n v="0.2"/>
    <n v="1"/>
    <n v="1296.42"/>
    <n v="1637.096"/>
    <n v="1296.42"/>
    <n v="340.67599999999993"/>
    <n v="0.20809775358317406"/>
    <s v="No"/>
    <m/>
  </r>
  <r>
    <n v="3860"/>
    <n v="2527"/>
    <n v="1085"/>
    <n v="1"/>
    <n v="234.72"/>
    <n v="0.25"/>
    <n v="8"/>
    <n v="175.69"/>
    <n v="176.04"/>
    <n v="175.69"/>
    <n v="0.34999999999999432"/>
    <n v="1.9881845035218948E-3"/>
    <s v="No"/>
    <m/>
  </r>
  <r>
    <n v="3861"/>
    <n v="2528"/>
    <n v="1006"/>
    <n v="1"/>
    <n v="2046.37"/>
    <n v="0.05"/>
    <n v="1"/>
    <n v="1296.42"/>
    <n v="1944.0514999999998"/>
    <n v="1296.42"/>
    <n v="647.63149999999973"/>
    <n v="0.33313495038583074"/>
    <s v="No"/>
    <m/>
  </r>
  <r>
    <n v="3862"/>
    <n v="2529"/>
    <n v="1044"/>
    <n v="1"/>
    <n v="1419.88"/>
    <n v="0.3"/>
    <n v="4"/>
    <n v="897.98"/>
    <n v="993.91600000000005"/>
    <n v="897.98"/>
    <n v="95.936000000000035"/>
    <n v="9.6523247437409226E-2"/>
    <s v="No"/>
    <m/>
  </r>
  <r>
    <n v="3863"/>
    <n v="2529"/>
    <n v="1085"/>
    <n v="1"/>
    <n v="234.72"/>
    <n v="0.1"/>
    <n v="8"/>
    <n v="175.69"/>
    <n v="211.24799999999999"/>
    <n v="175.69"/>
    <n v="35.557999999999993"/>
    <n v="0.16832348708626824"/>
    <s v="No"/>
    <m/>
  </r>
  <r>
    <n v="3864"/>
    <n v="2530"/>
    <n v="1017"/>
    <n v="1"/>
    <n v="978.37"/>
    <n v="0.25"/>
    <n v="2"/>
    <n v="519.71"/>
    <n v="733.77750000000003"/>
    <n v="519.71"/>
    <n v="214.0675"/>
    <n v="0.29173352957810778"/>
    <s v="No"/>
    <m/>
  </r>
  <r>
    <n v="3865"/>
    <n v="2531"/>
    <n v="1084"/>
    <n v="1"/>
    <n v="317.63"/>
    <n v="0.1"/>
    <n v="8"/>
    <n v="188.52"/>
    <n v="285.86700000000002"/>
    <n v="188.52"/>
    <n v="97.347000000000008"/>
    <n v="0.34053248538656089"/>
    <s v="No"/>
    <m/>
  </r>
  <r>
    <n v="3866"/>
    <n v="2532"/>
    <n v="1038"/>
    <n v="1"/>
    <n v="930.61"/>
    <n v="0.15"/>
    <n v="4"/>
    <n v="617.46"/>
    <n v="791.01850000000002"/>
    <n v="617.46"/>
    <n v="173.55849999999998"/>
    <n v="0.21941142969475427"/>
    <s v="No"/>
    <m/>
  </r>
  <r>
    <n v="3867"/>
    <n v="2533"/>
    <n v="1061"/>
    <n v="1"/>
    <n v="1128.8399999999999"/>
    <n v="0.1"/>
    <n v="6"/>
    <n v="705.26"/>
    <n v="1015.9559999999999"/>
    <n v="705.26"/>
    <n v="310.69599999999991"/>
    <n v="0.30581639362334584"/>
    <s v="No"/>
    <m/>
  </r>
  <r>
    <n v="3868"/>
    <n v="2533"/>
    <n v="1001"/>
    <n v="1"/>
    <n v="3826.19"/>
    <n v="0"/>
    <n v="1"/>
    <n v="3021.65"/>
    <n v="3826.19"/>
    <n v="3021.65"/>
    <n v="804.54"/>
    <n v="0.21027183699711721"/>
    <s v="No"/>
    <m/>
  </r>
  <r>
    <n v="3869"/>
    <n v="2534"/>
    <n v="1028"/>
    <n v="2"/>
    <n v="2753.45"/>
    <n v="0.25"/>
    <n v="3"/>
    <n v="1672.88"/>
    <n v="4130.1749999999993"/>
    <n v="3345.76"/>
    <n v="784.41499999999905"/>
    <n v="0.18992294515365551"/>
    <s v="No"/>
    <m/>
  </r>
  <r>
    <n v="3870"/>
    <n v="2534"/>
    <n v="1058"/>
    <n v="1"/>
    <n v="1504.15"/>
    <n v="0.05"/>
    <n v="6"/>
    <n v="828.35"/>
    <n v="1428.9425000000001"/>
    <n v="828.35"/>
    <n v="600.59250000000009"/>
    <n v="0.42030557562673099"/>
    <s v="No"/>
    <m/>
  </r>
  <r>
    <n v="3871"/>
    <n v="2534"/>
    <n v="1001"/>
    <n v="1"/>
    <n v="3826.19"/>
    <n v="0"/>
    <n v="1"/>
    <n v="3021.65"/>
    <n v="3826.19"/>
    <n v="3021.65"/>
    <n v="804.54"/>
    <n v="0.21027183699711721"/>
    <s v="No"/>
    <m/>
  </r>
  <r>
    <n v="3872"/>
    <n v="2535"/>
    <n v="1026"/>
    <n v="1"/>
    <n v="1413.81"/>
    <n v="0.3"/>
    <n v="3"/>
    <n v="1019.93"/>
    <n v="989.66699999999992"/>
    <n v="1019.93"/>
    <n v="-30.263000000000034"/>
    <n v="-3.0578972523081033E-2"/>
    <s v="No"/>
    <m/>
  </r>
  <r>
    <n v="3873"/>
    <n v="2536"/>
    <n v="1072"/>
    <n v="1"/>
    <n v="1404.39"/>
    <n v="0.1"/>
    <n v="7"/>
    <n v="772.88"/>
    <n v="1263.951"/>
    <n v="772.88"/>
    <n v="491.07100000000003"/>
    <n v="0.38852059929538407"/>
    <s v="No"/>
    <m/>
  </r>
  <r>
    <n v="3874"/>
    <n v="2536"/>
    <n v="1044"/>
    <n v="1"/>
    <n v="1419.88"/>
    <n v="0"/>
    <n v="4"/>
    <n v="897.98"/>
    <n v="1419.88"/>
    <n v="897.98"/>
    <n v="521.90000000000009"/>
    <n v="0.36756627320618646"/>
    <s v="No"/>
    <m/>
  </r>
  <r>
    <n v="3875"/>
    <n v="2536"/>
    <n v="1080"/>
    <n v="1"/>
    <n v="256.7"/>
    <n v="0.3"/>
    <n v="8"/>
    <n v="184.26"/>
    <n v="179.68999999999997"/>
    <n v="184.26"/>
    <n v="-4.5700000000000216"/>
    <n v="-2.5432689632144373E-2"/>
    <s v="No"/>
    <m/>
  </r>
  <r>
    <n v="3876"/>
    <n v="2537"/>
    <n v="1041"/>
    <n v="1"/>
    <n v="767.68"/>
    <n v="0"/>
    <n v="4"/>
    <n v="540.32000000000005"/>
    <n v="767.68"/>
    <n v="540.32000000000005"/>
    <n v="227.3599999999999"/>
    <n v="0.29616506877865767"/>
    <s v="No"/>
    <m/>
  </r>
  <r>
    <n v="3877"/>
    <n v="2538"/>
    <n v="1001"/>
    <n v="2"/>
    <n v="3826.19"/>
    <n v="0.1"/>
    <n v="1"/>
    <n v="3021.65"/>
    <n v="6887.1419999999998"/>
    <n v="6043.3"/>
    <n v="843.84199999999964"/>
    <n v="0.12252426333013021"/>
    <s v="No"/>
    <m/>
  </r>
  <r>
    <n v="3878"/>
    <n v="2539"/>
    <n v="1065"/>
    <n v="1"/>
    <n v="1433.45"/>
    <n v="0.25"/>
    <n v="6"/>
    <n v="800.55"/>
    <n v="1075.0875000000001"/>
    <n v="800.55"/>
    <n v="274.53750000000014"/>
    <n v="0.25536293557501144"/>
    <s v="No"/>
    <m/>
  </r>
  <r>
    <n v="3879"/>
    <n v="2540"/>
    <n v="1038"/>
    <n v="1"/>
    <n v="930.61"/>
    <n v="0.1"/>
    <n v="4"/>
    <n v="617.46"/>
    <n v="837.54899999999998"/>
    <n v="617.46"/>
    <n v="220.08899999999994"/>
    <n v="0.26277746137837898"/>
    <s v="No"/>
    <m/>
  </r>
  <r>
    <n v="3880"/>
    <n v="2540"/>
    <n v="1070"/>
    <n v="1"/>
    <n v="2599.85"/>
    <n v="0.1"/>
    <n v="7"/>
    <n v="1949.71"/>
    <n v="2339.8649999999998"/>
    <n v="1949.71"/>
    <n v="390.15499999999975"/>
    <n v="0.1667425257440065"/>
    <s v="No"/>
    <m/>
  </r>
  <r>
    <n v="3881"/>
    <n v="2540"/>
    <n v="1056"/>
    <n v="3"/>
    <n v="1134.4000000000001"/>
    <n v="0.1"/>
    <n v="6"/>
    <n v="798.2"/>
    <n v="3062.88"/>
    <n v="2394.6000000000004"/>
    <n v="668.27999999999975"/>
    <n v="0.21818680457608516"/>
    <s v="No"/>
    <m/>
  </r>
  <r>
    <n v="3882"/>
    <n v="2540"/>
    <n v="1017"/>
    <n v="1"/>
    <n v="978.37"/>
    <n v="0.05"/>
    <n v="2"/>
    <n v="519.71"/>
    <n v="929.45150000000001"/>
    <n v="519.71"/>
    <n v="409.74149999999997"/>
    <n v="0.44084226019324296"/>
    <s v="No"/>
    <m/>
  </r>
  <r>
    <n v="3883"/>
    <n v="2541"/>
    <n v="1078"/>
    <n v="1"/>
    <n v="174.98"/>
    <n v="0.1"/>
    <n v="8"/>
    <n v="125.34"/>
    <n v="157.482"/>
    <n v="125.34"/>
    <n v="32.141999999999996"/>
    <n v="0.20409951613517732"/>
    <s v="No"/>
    <m/>
  </r>
  <r>
    <n v="3884"/>
    <n v="2542"/>
    <n v="1017"/>
    <n v="1"/>
    <n v="978.37"/>
    <n v="0.2"/>
    <n v="2"/>
    <n v="519.71"/>
    <n v="782.69600000000003"/>
    <n v="519.71"/>
    <n v="262.98599999999999"/>
    <n v="0.33600018397947606"/>
    <s v="No"/>
    <m/>
  </r>
  <r>
    <n v="3885"/>
    <n v="2543"/>
    <n v="1067"/>
    <n v="1"/>
    <n v="4128.99"/>
    <n v="0"/>
    <n v="7"/>
    <n v="2213.3200000000002"/>
    <n v="4128.99"/>
    <n v="2213.3200000000002"/>
    <n v="1915.6699999999996"/>
    <n v="0.4639560764254696"/>
    <s v="No"/>
    <m/>
  </r>
  <r>
    <n v="3886"/>
    <n v="2543"/>
    <n v="1029"/>
    <n v="2"/>
    <n v="951.92"/>
    <n v="0.25"/>
    <n v="3"/>
    <n v="552.17999999999995"/>
    <n v="1427.8799999999999"/>
    <n v="1104.3599999999999"/>
    <n v="323.52"/>
    <n v="0.22657366165223969"/>
    <s v="No"/>
    <m/>
  </r>
  <r>
    <n v="3887"/>
    <n v="2544"/>
    <n v="1067"/>
    <n v="1"/>
    <n v="4128.99"/>
    <n v="0.2"/>
    <n v="7"/>
    <n v="2213.3200000000002"/>
    <n v="3303.192"/>
    <n v="2213.3200000000002"/>
    <n v="1089.8719999999998"/>
    <n v="0.32994509553183704"/>
    <s v="No"/>
    <m/>
  </r>
  <r>
    <n v="3888"/>
    <n v="2545"/>
    <n v="1058"/>
    <n v="1"/>
    <n v="1504.15"/>
    <n v="0"/>
    <n v="6"/>
    <n v="828.35"/>
    <n v="1504.15"/>
    <n v="828.35"/>
    <n v="675.80000000000007"/>
    <n v="0.44929029684539445"/>
    <s v="No"/>
    <m/>
  </r>
  <r>
    <n v="3889"/>
    <n v="2546"/>
    <n v="1080"/>
    <n v="1"/>
    <n v="256.7"/>
    <n v="0.05"/>
    <n v="8"/>
    <n v="184.26"/>
    <n v="243.86499999999998"/>
    <n v="184.26"/>
    <n v="59.60499999999999"/>
    <n v="0.24441801816578843"/>
    <s v="No"/>
    <m/>
  </r>
  <r>
    <n v="3890"/>
    <n v="2546"/>
    <n v="1052"/>
    <n v="1"/>
    <n v="2801.53"/>
    <n v="0"/>
    <n v="5"/>
    <n v="1752.02"/>
    <n v="2801.53"/>
    <n v="1752.02"/>
    <n v="1049.5100000000002"/>
    <n v="0.37462029676640984"/>
    <s v="No"/>
    <m/>
  </r>
  <r>
    <n v="3891"/>
    <n v="2547"/>
    <n v="1001"/>
    <n v="2"/>
    <n v="3826.19"/>
    <n v="0.15"/>
    <n v="1"/>
    <n v="3021.65"/>
    <n v="6504.5230000000001"/>
    <n v="6043.3"/>
    <n v="461.22299999999996"/>
    <n v="7.0908043526020273E-2"/>
    <s v="No"/>
    <m/>
  </r>
  <r>
    <n v="3892"/>
    <n v="2548"/>
    <n v="1073"/>
    <n v="1"/>
    <n v="1588.01"/>
    <n v="0.1"/>
    <n v="7"/>
    <n v="1144.3699999999999"/>
    <n v="1429.2090000000001"/>
    <n v="1144.3699999999999"/>
    <n v="284.83900000000017"/>
    <n v="0.1992983531449915"/>
    <s v="No"/>
    <m/>
  </r>
  <r>
    <n v="3893"/>
    <n v="2549"/>
    <n v="1072"/>
    <n v="1"/>
    <n v="1404.39"/>
    <n v="0.3"/>
    <n v="7"/>
    <n v="772.88"/>
    <n v="983.07299999999998"/>
    <n v="772.88"/>
    <n v="210.19299999999998"/>
    <n v="0.21381219909406524"/>
    <s v="No"/>
    <m/>
  </r>
  <r>
    <n v="3894"/>
    <n v="2550"/>
    <n v="1063"/>
    <n v="2"/>
    <n v="117.54"/>
    <n v="0.1"/>
    <n v="6"/>
    <n v="80.47"/>
    <n v="211.572"/>
    <n v="160.94"/>
    <n v="50.632000000000005"/>
    <n v="0.23931333068648028"/>
    <s v="No"/>
    <m/>
  </r>
  <r>
    <n v="3895"/>
    <n v="2551"/>
    <n v="1001"/>
    <n v="1"/>
    <n v="3826.19"/>
    <n v="0"/>
    <n v="1"/>
    <n v="3021.65"/>
    <n v="3826.19"/>
    <n v="3021.65"/>
    <n v="804.54"/>
    <n v="0.21027183699711721"/>
    <s v="No"/>
    <m/>
  </r>
  <r>
    <n v="3896"/>
    <n v="2552"/>
    <n v="1069"/>
    <n v="2"/>
    <n v="545.38"/>
    <n v="0.2"/>
    <n v="7"/>
    <n v="312.64999999999998"/>
    <n v="872.60800000000006"/>
    <n v="625.29999999999995"/>
    <n v="247.30800000000011"/>
    <n v="0.28341248303934879"/>
    <s v="No"/>
    <m/>
  </r>
  <r>
    <n v="3897"/>
    <n v="2552"/>
    <n v="1023"/>
    <n v="1"/>
    <n v="203.79"/>
    <n v="0.15"/>
    <n v="2"/>
    <n v="145.43"/>
    <n v="173.22149999999999"/>
    <n v="145.43"/>
    <n v="27.791499999999985"/>
    <n v="0.16043909099043702"/>
    <s v="Yes"/>
    <m/>
  </r>
  <r>
    <n v="3898"/>
    <n v="2553"/>
    <n v="1064"/>
    <n v="2"/>
    <n v="177.92"/>
    <n v="0.1"/>
    <n v="6"/>
    <n v="95.97"/>
    <n v="320.25599999999997"/>
    <n v="191.94"/>
    <n v="128.31599999999997"/>
    <n v="0.40066696642685845"/>
    <s v="No"/>
    <m/>
  </r>
  <r>
    <n v="3899"/>
    <n v="2554"/>
    <n v="1068"/>
    <n v="1"/>
    <n v="550.08000000000004"/>
    <n v="0"/>
    <n v="7"/>
    <n v="351.29"/>
    <n v="550.08000000000004"/>
    <n v="351.29"/>
    <n v="198.79000000000002"/>
    <n v="0.36138379872018617"/>
    <s v="No"/>
    <m/>
  </r>
  <r>
    <n v="3900"/>
    <n v="2555"/>
    <n v="1022"/>
    <n v="1"/>
    <n v="383.8"/>
    <n v="0.1"/>
    <n v="2"/>
    <n v="266.88"/>
    <n v="345.42"/>
    <n v="266.88"/>
    <n v="78.54000000000002"/>
    <n v="0.22737536911585901"/>
    <s v="No"/>
    <m/>
  </r>
  <r>
    <n v="3901"/>
    <n v="2556"/>
    <n v="1072"/>
    <n v="2"/>
    <n v="1404.39"/>
    <n v="0.15"/>
    <n v="7"/>
    <n v="772.88"/>
    <n v="2387.4630000000002"/>
    <n v="1545.76"/>
    <n v="841.7030000000002"/>
    <n v="0.35255122278334788"/>
    <s v="No"/>
    <m/>
  </r>
  <r>
    <n v="3902"/>
    <n v="2557"/>
    <n v="1006"/>
    <n v="1"/>
    <n v="2046.37"/>
    <n v="0.15"/>
    <n v="1"/>
    <n v="1296.42"/>
    <n v="1739.4144999999999"/>
    <n v="1296.42"/>
    <n v="442.99449999999979"/>
    <n v="0.25468023866651673"/>
    <s v="No"/>
    <m/>
  </r>
  <r>
    <n v="3903"/>
    <n v="2557"/>
    <n v="1080"/>
    <n v="1"/>
    <n v="256.7"/>
    <n v="0.3"/>
    <n v="8"/>
    <n v="184.26"/>
    <n v="179.68999999999997"/>
    <n v="184.26"/>
    <n v="-4.5700000000000216"/>
    <n v="-2.5432689632144373E-2"/>
    <s v="No"/>
    <m/>
  </r>
  <r>
    <n v="3904"/>
    <n v="2557"/>
    <n v="1085"/>
    <n v="1"/>
    <n v="234.72"/>
    <n v="0.1"/>
    <n v="8"/>
    <n v="175.69"/>
    <n v="211.24799999999999"/>
    <n v="175.69"/>
    <n v="35.557999999999993"/>
    <n v="0.16832348708626824"/>
    <s v="No"/>
    <m/>
  </r>
  <r>
    <n v="3905"/>
    <n v="2558"/>
    <n v="1033"/>
    <n v="1"/>
    <n v="3738.1"/>
    <n v="0.1"/>
    <n v="3"/>
    <n v="2130.6999999999998"/>
    <n v="3364.29"/>
    <n v="2130.6999999999998"/>
    <n v="1233.5900000000001"/>
    <n v="0.36667171973878593"/>
    <s v="No"/>
    <m/>
  </r>
  <r>
    <n v="3906"/>
    <n v="2558"/>
    <n v="1064"/>
    <n v="1"/>
    <n v="177.92"/>
    <n v="0.05"/>
    <n v="6"/>
    <n v="95.97"/>
    <n v="169.02399999999997"/>
    <n v="95.97"/>
    <n v="73.053999999999974"/>
    <n v="0.43221081029912906"/>
    <s v="No"/>
    <m/>
  </r>
  <r>
    <n v="3907"/>
    <n v="2559"/>
    <n v="1046"/>
    <n v="1"/>
    <n v="675.87"/>
    <n v="0.15"/>
    <n v="5"/>
    <n v="407.68"/>
    <n v="574.48950000000002"/>
    <n v="407.68"/>
    <n v="166.80950000000001"/>
    <n v="0.29036126856974759"/>
    <s v="No"/>
    <m/>
  </r>
  <r>
    <n v="3908"/>
    <n v="2559"/>
    <n v="1067"/>
    <n v="1"/>
    <n v="4128.99"/>
    <n v="0.3"/>
    <n v="7"/>
    <n v="2213.3200000000002"/>
    <n v="2890.2929999999997"/>
    <n v="2213.3200000000002"/>
    <n v="676.9729999999995"/>
    <n v="0.23422296632209938"/>
    <s v="No"/>
    <m/>
  </r>
  <r>
    <n v="3909"/>
    <n v="2559"/>
    <n v="1052"/>
    <n v="1"/>
    <n v="2801.53"/>
    <n v="0"/>
    <n v="5"/>
    <n v="1752.02"/>
    <n v="2801.53"/>
    <n v="1752.02"/>
    <n v="1049.5100000000002"/>
    <n v="0.37462029676640984"/>
    <s v="No"/>
    <m/>
  </r>
  <r>
    <n v="3910"/>
    <n v="2559"/>
    <n v="1001"/>
    <n v="2"/>
    <n v="3826.19"/>
    <n v="0.3"/>
    <n v="1"/>
    <n v="3021.65"/>
    <n v="5356.6660000000002"/>
    <n v="6043.3"/>
    <n v="-686.63400000000001"/>
    <n v="-0.12818309000411823"/>
    <s v="No"/>
    <m/>
  </r>
  <r>
    <n v="3911"/>
    <n v="2560"/>
    <n v="1072"/>
    <n v="1"/>
    <n v="1404.39"/>
    <n v="0.05"/>
    <n v="7"/>
    <n v="772.88"/>
    <n v="1334.1704999999999"/>
    <n v="772.88"/>
    <n v="561.29049999999995"/>
    <n v="0.42070372564825859"/>
    <s v="No"/>
    <m/>
  </r>
  <r>
    <n v="3912"/>
    <n v="2560"/>
    <n v="1061"/>
    <n v="1"/>
    <n v="1128.8399999999999"/>
    <n v="0.3"/>
    <n v="6"/>
    <n v="705.26"/>
    <n v="790.18799999999987"/>
    <n v="705.26"/>
    <n v="84.927999999999884"/>
    <n v="0.10747822037287316"/>
    <s v="No"/>
    <m/>
  </r>
  <r>
    <n v="3913"/>
    <n v="2561"/>
    <n v="1043"/>
    <n v="1"/>
    <n v="567.48"/>
    <n v="0.1"/>
    <n v="4"/>
    <n v="407.51"/>
    <n v="510.73200000000003"/>
    <n v="407.51"/>
    <n v="103.22200000000004"/>
    <n v="0.20210599688290537"/>
    <s v="No"/>
    <m/>
  </r>
  <r>
    <n v="3914"/>
    <n v="2562"/>
    <n v="1007"/>
    <n v="1"/>
    <n v="701.76"/>
    <n v="0"/>
    <n v="1"/>
    <n v="508.8"/>
    <n v="701.76"/>
    <n v="508.8"/>
    <n v="192.95999999999998"/>
    <n v="0.27496580027359779"/>
    <s v="Yes"/>
    <m/>
  </r>
  <r>
    <n v="3915"/>
    <n v="2562"/>
    <n v="1042"/>
    <n v="1"/>
    <n v="1025.6300000000001"/>
    <n v="0.05"/>
    <n v="4"/>
    <n v="559.36"/>
    <n v="974.34850000000006"/>
    <n v="559.36"/>
    <n v="414.98850000000004"/>
    <n v="0.42591382857365717"/>
    <s v="No"/>
    <m/>
  </r>
  <r>
    <n v="3916"/>
    <n v="2563"/>
    <n v="1080"/>
    <n v="1"/>
    <n v="256.7"/>
    <n v="0.1"/>
    <n v="8"/>
    <n v="184.26"/>
    <n v="231.03"/>
    <n v="184.26"/>
    <n v="46.77000000000001"/>
    <n v="0.20244124139722119"/>
    <s v="No"/>
    <m/>
  </r>
  <r>
    <n v="3917"/>
    <n v="2563"/>
    <n v="1081"/>
    <n v="1"/>
    <n v="163.27000000000001"/>
    <n v="0"/>
    <n v="8"/>
    <n v="98.34"/>
    <n v="163.27000000000001"/>
    <n v="98.34"/>
    <n v="64.930000000000007"/>
    <n v="0.39768481656152388"/>
    <s v="No"/>
    <m/>
  </r>
  <r>
    <n v="3918"/>
    <n v="2564"/>
    <n v="1001"/>
    <n v="1"/>
    <n v="3826.19"/>
    <n v="0"/>
    <n v="1"/>
    <n v="3021.65"/>
    <n v="3826.19"/>
    <n v="3021.65"/>
    <n v="804.54"/>
    <n v="0.21027183699711721"/>
    <s v="No"/>
    <m/>
  </r>
  <r>
    <n v="3919"/>
    <n v="2564"/>
    <n v="1043"/>
    <n v="1"/>
    <n v="567.48"/>
    <n v="0.2"/>
    <n v="4"/>
    <n v="407.51"/>
    <n v="453.98400000000004"/>
    <n v="407.51"/>
    <n v="46.474000000000046"/>
    <n v="0.10236924649326858"/>
    <s v="No"/>
    <m/>
  </r>
  <r>
    <n v="3920"/>
    <n v="2565"/>
    <n v="1061"/>
    <n v="1"/>
    <n v="1128.8399999999999"/>
    <n v="0.15"/>
    <n v="6"/>
    <n v="705.26"/>
    <n v="959.5139999999999"/>
    <n v="705.26"/>
    <n v="254.25399999999991"/>
    <n v="0.26498206383648382"/>
    <s v="No"/>
    <m/>
  </r>
  <r>
    <n v="3921"/>
    <n v="2565"/>
    <n v="1073"/>
    <n v="1"/>
    <n v="1588.01"/>
    <n v="0.15"/>
    <n v="7"/>
    <n v="1144.3699999999999"/>
    <n v="1349.8084999999999"/>
    <n v="1144.3699999999999"/>
    <n v="205.43849999999998"/>
    <n v="0.15219825627116734"/>
    <s v="No"/>
    <m/>
  </r>
  <r>
    <n v="3922"/>
    <n v="2566"/>
    <n v="1001"/>
    <n v="2"/>
    <n v="3826.19"/>
    <n v="0.25"/>
    <n v="1"/>
    <n v="3021.65"/>
    <n v="5739.2849999999999"/>
    <n v="6043.3"/>
    <n v="-304.01500000000033"/>
    <n v="-5.2970884003843741E-2"/>
    <s v="No"/>
    <m/>
  </r>
  <r>
    <n v="3923"/>
    <n v="2567"/>
    <n v="1066"/>
    <n v="1"/>
    <n v="1123.68"/>
    <n v="0.15"/>
    <n v="7"/>
    <n v="872.66"/>
    <n v="955.12800000000004"/>
    <n v="872.66"/>
    <n v="82.468000000000075"/>
    <n v="8.6342354113794248E-2"/>
    <s v="No"/>
    <m/>
  </r>
  <r>
    <n v="3924"/>
    <n v="2567"/>
    <n v="1054"/>
    <n v="2"/>
    <n v="631.66"/>
    <n v="0.2"/>
    <n v="5"/>
    <n v="412.15"/>
    <n v="1010.6559999999999"/>
    <n v="824.3"/>
    <n v="186.35599999999999"/>
    <n v="0.18439112813855554"/>
    <s v="No"/>
    <m/>
  </r>
  <r>
    <n v="3925"/>
    <n v="2567"/>
    <n v="1072"/>
    <n v="1"/>
    <n v="1404.39"/>
    <n v="0"/>
    <n v="7"/>
    <n v="772.88"/>
    <n v="1404.39"/>
    <n v="772.88"/>
    <n v="631.5100000000001"/>
    <n v="0.44966853936584572"/>
    <s v="No"/>
    <m/>
  </r>
  <r>
    <n v="3926"/>
    <n v="2568"/>
    <n v="1067"/>
    <n v="1"/>
    <n v="4128.99"/>
    <n v="0"/>
    <n v="7"/>
    <n v="2213.3200000000002"/>
    <n v="4128.99"/>
    <n v="2213.3200000000002"/>
    <n v="1915.6699999999996"/>
    <n v="0.4639560764254696"/>
    <s v="No"/>
    <m/>
  </r>
  <r>
    <n v="3927"/>
    <n v="2568"/>
    <n v="1001"/>
    <n v="2"/>
    <n v="3826.19"/>
    <n v="0.3"/>
    <n v="1"/>
    <n v="3021.65"/>
    <n v="5356.6660000000002"/>
    <n v="6043.3"/>
    <n v="-686.63400000000001"/>
    <n v="-0.12818309000411823"/>
    <s v="Yes"/>
    <m/>
  </r>
  <r>
    <n v="3928"/>
    <n v="2569"/>
    <n v="1061"/>
    <n v="1"/>
    <n v="1128.8399999999999"/>
    <n v="0.3"/>
    <n v="6"/>
    <n v="705.26"/>
    <n v="790.18799999999987"/>
    <n v="705.26"/>
    <n v="84.927999999999884"/>
    <n v="0.10747822037287316"/>
    <s v="No"/>
    <m/>
  </r>
  <r>
    <n v="3929"/>
    <n v="2570"/>
    <n v="1084"/>
    <n v="3"/>
    <n v="317.63"/>
    <n v="0.2"/>
    <n v="8"/>
    <n v="188.52"/>
    <n v="762.31200000000001"/>
    <n v="565.56000000000006"/>
    <n v="196.75199999999995"/>
    <n v="0.25809904605988093"/>
    <s v="No"/>
    <m/>
  </r>
  <r>
    <n v="3930"/>
    <n v="2570"/>
    <n v="1037"/>
    <n v="2"/>
    <n v="1161.6300000000001"/>
    <n v="0.2"/>
    <n v="4"/>
    <n v="798.62"/>
    <n v="1858.6080000000002"/>
    <n v="1597.24"/>
    <n v="261.36800000000017"/>
    <n v="0.14062567254633582"/>
    <s v="No"/>
    <m/>
  </r>
  <r>
    <n v="3931"/>
    <n v="2571"/>
    <n v="1001"/>
    <n v="1"/>
    <n v="3826.19"/>
    <n v="0.15"/>
    <n v="1"/>
    <n v="3021.65"/>
    <n v="3252.2615000000001"/>
    <n v="3021.65"/>
    <n v="230.61149999999998"/>
    <n v="7.0908043526020273E-2"/>
    <s v="Yes"/>
    <m/>
  </r>
  <r>
    <n v="3932"/>
    <n v="2572"/>
    <n v="1038"/>
    <n v="1"/>
    <n v="930.61"/>
    <n v="0.15"/>
    <n v="4"/>
    <n v="617.46"/>
    <n v="791.01850000000002"/>
    <n v="617.46"/>
    <n v="173.55849999999998"/>
    <n v="0.21941142969475427"/>
    <s v="No"/>
    <m/>
  </r>
  <r>
    <n v="3933"/>
    <n v="2573"/>
    <n v="1051"/>
    <n v="1"/>
    <n v="304.13"/>
    <n v="0.2"/>
    <n v="5"/>
    <n v="176.98"/>
    <n v="243.304"/>
    <n v="176.98"/>
    <n v="66.324000000000012"/>
    <n v="0.27259724459934903"/>
    <s v="No"/>
    <m/>
  </r>
  <r>
    <n v="3934"/>
    <n v="2573"/>
    <n v="1072"/>
    <n v="1"/>
    <n v="1404.39"/>
    <n v="0"/>
    <n v="7"/>
    <n v="772.88"/>
    <n v="1404.39"/>
    <n v="772.88"/>
    <n v="631.5100000000001"/>
    <n v="0.44966853936584572"/>
    <s v="No"/>
    <m/>
  </r>
  <r>
    <n v="3935"/>
    <n v="2573"/>
    <n v="1080"/>
    <n v="1"/>
    <n v="256.7"/>
    <n v="0"/>
    <n v="8"/>
    <n v="184.26"/>
    <n v="256.7"/>
    <n v="184.26"/>
    <n v="72.44"/>
    <n v="0.28219711725749902"/>
    <s v="No"/>
    <m/>
  </r>
  <r>
    <n v="3936"/>
    <n v="2574"/>
    <n v="1005"/>
    <n v="1"/>
    <n v="2703.6"/>
    <n v="0.2"/>
    <n v="1"/>
    <n v="2129.88"/>
    <n v="2162.88"/>
    <n v="2129.88"/>
    <n v="33"/>
    <n v="1.5257434531735463E-2"/>
    <s v="No"/>
    <m/>
  </r>
  <r>
    <n v="3937"/>
    <n v="2574"/>
    <n v="1081"/>
    <n v="2"/>
    <n v="163.27000000000001"/>
    <n v="0.15"/>
    <n v="8"/>
    <n v="98.34"/>
    <n v="277.55900000000003"/>
    <n v="196.68"/>
    <n v="80.879000000000019"/>
    <n v="0.29139390183708691"/>
    <s v="No"/>
    <m/>
  </r>
  <r>
    <n v="3938"/>
    <n v="2575"/>
    <n v="1019"/>
    <n v="1"/>
    <n v="1255.73"/>
    <n v="0.2"/>
    <n v="2"/>
    <n v="760.11"/>
    <n v="1004.5840000000001"/>
    <n v="760.11"/>
    <n v="244.47400000000005"/>
    <n v="0.24335844488863054"/>
    <s v="No"/>
    <m/>
  </r>
  <r>
    <n v="3939"/>
    <n v="2576"/>
    <n v="1084"/>
    <n v="1"/>
    <n v="317.63"/>
    <n v="0"/>
    <n v="8"/>
    <n v="188.52"/>
    <n v="317.63"/>
    <n v="188.52"/>
    <n v="129.10999999999999"/>
    <n v="0.40647923684790477"/>
    <s v="No"/>
    <m/>
  </r>
  <r>
    <n v="3940"/>
    <n v="2577"/>
    <n v="1029"/>
    <n v="2"/>
    <n v="951.92"/>
    <n v="0.25"/>
    <n v="3"/>
    <n v="552.17999999999995"/>
    <n v="1427.8799999999999"/>
    <n v="1104.3599999999999"/>
    <n v="323.52"/>
    <n v="0.22657366165223969"/>
    <s v="No"/>
    <m/>
  </r>
  <r>
    <n v="3941"/>
    <n v="2578"/>
    <n v="1001"/>
    <n v="2"/>
    <n v="3826.19"/>
    <n v="0"/>
    <n v="1"/>
    <n v="3021.65"/>
    <n v="7652.38"/>
    <n v="6043.3"/>
    <n v="1609.08"/>
    <n v="0.21027183699711721"/>
    <s v="Yes"/>
    <m/>
  </r>
  <r>
    <n v="3942"/>
    <n v="2579"/>
    <n v="1061"/>
    <n v="1"/>
    <n v="1128.8399999999999"/>
    <n v="0.05"/>
    <n v="6"/>
    <n v="705.26"/>
    <n v="1072.3979999999999"/>
    <n v="705.26"/>
    <n v="367.13799999999992"/>
    <n v="0.34235237290632764"/>
    <s v="No"/>
    <m/>
  </r>
  <r>
    <n v="3943"/>
    <n v="2579"/>
    <n v="1039"/>
    <n v="1"/>
    <n v="1284.94"/>
    <n v="0.05"/>
    <n v="4"/>
    <n v="829.93"/>
    <n v="1220.693"/>
    <n v="829.93"/>
    <n v="390.76300000000003"/>
    <n v="0.32011570476770168"/>
    <s v="No"/>
    <m/>
  </r>
  <r>
    <n v="3944"/>
    <n v="2580"/>
    <n v="1082"/>
    <n v="1"/>
    <n v="337.61"/>
    <n v="0.15"/>
    <n v="8"/>
    <n v="183.63"/>
    <n v="286.96850000000001"/>
    <n v="183.63"/>
    <n v="103.33850000000001"/>
    <n v="0.36010398353826295"/>
    <s v="No"/>
    <m/>
  </r>
  <r>
    <n v="3945"/>
    <n v="2581"/>
    <n v="1061"/>
    <n v="1"/>
    <n v="1128.8399999999999"/>
    <n v="0.25"/>
    <n v="6"/>
    <n v="705.26"/>
    <n v="846.62999999999988"/>
    <n v="705.26"/>
    <n v="141.36999999999989"/>
    <n v="0.16697967234801497"/>
    <s v="No"/>
    <m/>
  </r>
  <r>
    <n v="3946"/>
    <n v="2582"/>
    <n v="1038"/>
    <n v="1"/>
    <n v="930.61"/>
    <n v="0"/>
    <n v="4"/>
    <n v="617.46"/>
    <n v="930.61"/>
    <n v="617.46"/>
    <n v="313.14999999999998"/>
    <n v="0.33649971524054112"/>
    <s v="No"/>
    <m/>
  </r>
  <r>
    <n v="3947"/>
    <n v="2582"/>
    <n v="1042"/>
    <n v="1"/>
    <n v="1025.6300000000001"/>
    <n v="0.1"/>
    <n v="4"/>
    <n v="559.36"/>
    <n v="923.06700000000012"/>
    <n v="559.36"/>
    <n v="363.70700000000011"/>
    <n v="0.39402015238330484"/>
    <s v="No"/>
    <m/>
  </r>
  <r>
    <n v="3948"/>
    <n v="2583"/>
    <n v="1038"/>
    <n v="1"/>
    <n v="930.61"/>
    <n v="0.25"/>
    <n v="4"/>
    <n v="617.46"/>
    <n v="697.95749999999998"/>
    <n v="617.46"/>
    <n v="80.497499999999945"/>
    <n v="0.1153329536540548"/>
    <s v="No"/>
    <m/>
  </r>
  <r>
    <n v="3949"/>
    <n v="2583"/>
    <n v="1061"/>
    <n v="1"/>
    <n v="1128.8399999999999"/>
    <n v="0.1"/>
    <n v="6"/>
    <n v="705.26"/>
    <n v="1015.9559999999999"/>
    <n v="705.26"/>
    <n v="310.69599999999991"/>
    <n v="0.30581639362334584"/>
    <s v="Yes"/>
    <m/>
  </r>
  <r>
    <n v="3950"/>
    <n v="2584"/>
    <n v="1064"/>
    <n v="1"/>
    <n v="177.92"/>
    <n v="0.15"/>
    <n v="6"/>
    <n v="95.97"/>
    <n v="151.232"/>
    <n v="95.97"/>
    <n v="55.262"/>
    <n v="0.36541208209902665"/>
    <s v="No"/>
    <m/>
  </r>
  <r>
    <n v="3951"/>
    <n v="2585"/>
    <n v="1068"/>
    <n v="1"/>
    <n v="550.08000000000004"/>
    <n v="0.2"/>
    <n v="7"/>
    <n v="351.29"/>
    <n v="440.06400000000008"/>
    <n v="351.29"/>
    <n v="88.774000000000058"/>
    <n v="0.20172974840023278"/>
    <s v="No"/>
    <m/>
  </r>
  <r>
    <n v="3952"/>
    <n v="2586"/>
    <n v="1016"/>
    <n v="2"/>
    <n v="1279.19"/>
    <n v="0"/>
    <n v="2"/>
    <n v="741.85"/>
    <n v="2558.38"/>
    <n v="1483.7"/>
    <n v="1074.68"/>
    <n v="0.42006269592476492"/>
    <s v="No"/>
    <m/>
  </r>
  <r>
    <n v="3953"/>
    <n v="2587"/>
    <n v="1084"/>
    <n v="1"/>
    <n v="317.63"/>
    <n v="0"/>
    <n v="8"/>
    <n v="188.52"/>
    <n v="317.63"/>
    <n v="188.52"/>
    <n v="129.10999999999999"/>
    <n v="0.40647923684790477"/>
    <s v="No"/>
    <m/>
  </r>
  <r>
    <n v="3954"/>
    <n v="2588"/>
    <n v="1039"/>
    <n v="1"/>
    <n v="1284.94"/>
    <n v="0.05"/>
    <n v="4"/>
    <n v="829.93"/>
    <n v="1220.693"/>
    <n v="829.93"/>
    <n v="390.76300000000003"/>
    <n v="0.32011570476770168"/>
    <s v="No"/>
    <m/>
  </r>
  <r>
    <n v="3955"/>
    <n v="2589"/>
    <n v="1012"/>
    <n v="1"/>
    <n v="2425.1999999999998"/>
    <n v="0"/>
    <n v="1"/>
    <n v="1795.03"/>
    <n v="2425.1999999999998"/>
    <n v="1795.03"/>
    <n v="630.16999999999985"/>
    <n v="0.25984248721754905"/>
    <s v="No"/>
    <m/>
  </r>
  <r>
    <n v="3956"/>
    <n v="2589"/>
    <n v="1017"/>
    <n v="1"/>
    <n v="978.37"/>
    <n v="0.3"/>
    <n v="2"/>
    <n v="519.71"/>
    <n v="684.85899999999992"/>
    <n v="519.71"/>
    <n v="165.14899999999989"/>
    <n v="0.24114306740511537"/>
    <s v="No"/>
    <m/>
  </r>
  <r>
    <n v="3957"/>
    <n v="2590"/>
    <n v="1066"/>
    <n v="1"/>
    <n v="1123.68"/>
    <n v="0"/>
    <n v="7"/>
    <n v="872.66"/>
    <n v="1123.68"/>
    <n v="872.66"/>
    <n v="251.0200000000001"/>
    <n v="0.22339100099672513"/>
    <s v="No"/>
    <m/>
  </r>
  <r>
    <n v="3958"/>
    <n v="2591"/>
    <n v="1080"/>
    <n v="1"/>
    <n v="256.7"/>
    <n v="0"/>
    <n v="8"/>
    <n v="184.26"/>
    <n v="256.7"/>
    <n v="184.26"/>
    <n v="72.44"/>
    <n v="0.28219711725749902"/>
    <s v="No"/>
    <m/>
  </r>
  <r>
    <n v="3959"/>
    <n v="2592"/>
    <n v="1080"/>
    <n v="1"/>
    <n v="256.7"/>
    <n v="0.2"/>
    <n v="8"/>
    <n v="184.26"/>
    <n v="205.36"/>
    <n v="184.26"/>
    <n v="21.100000000000023"/>
    <n v="0.10274639657187389"/>
    <s v="No"/>
    <m/>
  </r>
  <r>
    <n v="3960"/>
    <n v="2592"/>
    <n v="1006"/>
    <n v="1"/>
    <n v="2046.37"/>
    <n v="0"/>
    <n v="1"/>
    <n v="1296.42"/>
    <n v="2046.37"/>
    <n v="1296.42"/>
    <n v="749.94999999999982"/>
    <n v="0.3664782028665392"/>
    <s v="No"/>
    <m/>
  </r>
  <r>
    <n v="3961"/>
    <n v="2593"/>
    <n v="1010"/>
    <n v="1"/>
    <n v="4664.03"/>
    <n v="0.05"/>
    <n v="1"/>
    <n v="3718.66"/>
    <n v="4430.8284999999996"/>
    <n v="3718.66"/>
    <n v="712.16849999999977"/>
    <n v="0.16073032391120529"/>
    <s v="No"/>
    <m/>
  </r>
  <r>
    <n v="3962"/>
    <n v="2593"/>
    <n v="1061"/>
    <n v="1"/>
    <n v="1128.8399999999999"/>
    <n v="0.3"/>
    <n v="6"/>
    <n v="705.26"/>
    <n v="790.18799999999987"/>
    <n v="705.26"/>
    <n v="84.927999999999884"/>
    <n v="0.10747822037287316"/>
    <s v="No"/>
    <m/>
  </r>
  <r>
    <n v="3963"/>
    <n v="2594"/>
    <n v="1053"/>
    <n v="1"/>
    <n v="1295.03"/>
    <n v="0.2"/>
    <n v="5"/>
    <n v="777.04"/>
    <n v="1036.0240000000001"/>
    <n v="777.04"/>
    <n v="258.98400000000015"/>
    <n v="0.24997876497069577"/>
    <s v="No"/>
    <m/>
  </r>
  <r>
    <n v="3964"/>
    <n v="2595"/>
    <n v="1085"/>
    <n v="2"/>
    <n v="234.72"/>
    <n v="0"/>
    <n v="8"/>
    <n v="175.69"/>
    <n v="469.44"/>
    <n v="351.38"/>
    <n v="118.06"/>
    <n v="0.25149113837764148"/>
    <s v="No"/>
    <m/>
  </r>
  <r>
    <n v="3965"/>
    <n v="2596"/>
    <n v="1041"/>
    <n v="2"/>
    <n v="767.68"/>
    <n v="0.05"/>
    <n v="4"/>
    <n v="540.32000000000005"/>
    <n v="1458.5919999999999"/>
    <n v="1080.6400000000001"/>
    <n v="377.95199999999977"/>
    <n v="0.25912112503016593"/>
    <s v="No"/>
    <m/>
  </r>
  <r>
    <n v="3966"/>
    <n v="2596"/>
    <n v="1085"/>
    <n v="1"/>
    <n v="234.72"/>
    <n v="0.1"/>
    <n v="8"/>
    <n v="175.69"/>
    <n v="211.24799999999999"/>
    <n v="175.69"/>
    <n v="35.557999999999993"/>
    <n v="0.16832348708626824"/>
    <s v="No"/>
    <m/>
  </r>
  <r>
    <n v="3967"/>
    <n v="2597"/>
    <n v="1040"/>
    <n v="1"/>
    <n v="419.14"/>
    <n v="0.2"/>
    <n v="4"/>
    <n v="297.2"/>
    <n v="335.31200000000001"/>
    <n v="297.2"/>
    <n v="38.112000000000023"/>
    <n v="0.11366130648470685"/>
    <s v="No"/>
    <m/>
  </r>
  <r>
    <n v="3968"/>
    <n v="2598"/>
    <n v="1067"/>
    <n v="1"/>
    <n v="4128.99"/>
    <n v="0"/>
    <n v="7"/>
    <n v="2213.3200000000002"/>
    <n v="4128.99"/>
    <n v="2213.3200000000002"/>
    <n v="1915.6699999999996"/>
    <n v="0.4639560764254696"/>
    <s v="No"/>
    <m/>
  </r>
  <r>
    <n v="3969"/>
    <n v="2599"/>
    <n v="1063"/>
    <n v="1"/>
    <n v="117.54"/>
    <n v="0.25"/>
    <n v="6"/>
    <n v="80.47"/>
    <n v="88.155000000000001"/>
    <n v="80.47"/>
    <n v="7.6850000000000023"/>
    <n v="8.7175996823776331E-2"/>
    <s v="No"/>
    <m/>
  </r>
  <r>
    <n v="3970"/>
    <n v="2600"/>
    <n v="1007"/>
    <n v="1"/>
    <n v="701.76"/>
    <n v="0.15"/>
    <n v="1"/>
    <n v="508.8"/>
    <n v="596.49599999999998"/>
    <n v="508.8"/>
    <n v="87.69599999999997"/>
    <n v="0.14701858855717384"/>
    <s v="No"/>
    <m/>
  </r>
  <r>
    <n v="3971"/>
    <n v="2600"/>
    <n v="1001"/>
    <n v="1"/>
    <n v="3826.19"/>
    <n v="0.3"/>
    <n v="1"/>
    <n v="3021.65"/>
    <n v="2678.3330000000001"/>
    <n v="3021.65"/>
    <n v="-343.31700000000001"/>
    <n v="-0.12818309000411823"/>
    <s v="Yes"/>
    <m/>
  </r>
  <r>
    <n v="3972"/>
    <n v="2601"/>
    <n v="1001"/>
    <n v="2"/>
    <n v="3826.19"/>
    <n v="0"/>
    <n v="1"/>
    <n v="3021.65"/>
    <n v="7652.38"/>
    <n v="6043.3"/>
    <n v="1609.08"/>
    <n v="0.21027183699711721"/>
    <s v="No"/>
    <m/>
  </r>
  <r>
    <n v="3973"/>
    <n v="2601"/>
    <n v="1053"/>
    <n v="2"/>
    <n v="1295.03"/>
    <n v="0.15"/>
    <n v="5"/>
    <n v="777.04"/>
    <n v="2201.5509999999999"/>
    <n v="1554.08"/>
    <n v="647.471"/>
    <n v="0.29409766114889002"/>
    <s v="No"/>
    <m/>
  </r>
  <r>
    <n v="3974"/>
    <n v="2602"/>
    <n v="1061"/>
    <n v="1"/>
    <n v="1128.8399999999999"/>
    <n v="0"/>
    <n v="6"/>
    <n v="705.26"/>
    <n v="1128.8399999999999"/>
    <n v="705.26"/>
    <n v="423.57999999999993"/>
    <n v="0.37523475426101127"/>
    <s v="No"/>
    <m/>
  </r>
  <r>
    <n v="3975"/>
    <n v="2602"/>
    <n v="1069"/>
    <n v="1"/>
    <n v="545.38"/>
    <n v="0"/>
    <n v="7"/>
    <n v="312.64999999999998"/>
    <n v="545.38"/>
    <n v="312.64999999999998"/>
    <n v="232.73000000000002"/>
    <n v="0.42672998643147902"/>
    <s v="No"/>
    <m/>
  </r>
  <r>
    <n v="3976"/>
    <n v="2603"/>
    <n v="1005"/>
    <n v="2"/>
    <n v="2703.6"/>
    <n v="0.1"/>
    <n v="1"/>
    <n v="2129.88"/>
    <n v="4866.4799999999996"/>
    <n v="4259.76"/>
    <n v="606.71999999999935"/>
    <n v="0.12467327513932029"/>
    <s v="No"/>
    <m/>
  </r>
  <r>
    <n v="3977"/>
    <n v="2604"/>
    <n v="1048"/>
    <n v="1"/>
    <n v="448.35"/>
    <n v="0.1"/>
    <n v="5"/>
    <n v="299.29000000000002"/>
    <n v="403.51500000000004"/>
    <n v="299.29000000000002"/>
    <n v="104.22500000000002"/>
    <n v="0.25829275243795152"/>
    <s v="No"/>
    <m/>
  </r>
  <r>
    <n v="3978"/>
    <n v="2605"/>
    <n v="1084"/>
    <n v="1"/>
    <n v="317.63"/>
    <n v="0.05"/>
    <n v="8"/>
    <n v="188.52"/>
    <n v="301.74849999999998"/>
    <n v="188.52"/>
    <n v="113.22849999999997"/>
    <n v="0.37524130194516286"/>
    <s v="No"/>
    <m/>
  </r>
  <r>
    <n v="3979"/>
    <n v="2606"/>
    <n v="1049"/>
    <n v="2"/>
    <n v="3970.29"/>
    <n v="0.25"/>
    <n v="5"/>
    <n v="2490.89"/>
    <n v="5955.4349999999995"/>
    <n v="4981.78"/>
    <n v="973.65499999999975"/>
    <n v="0.16349015647051807"/>
    <s v="No"/>
    <m/>
  </r>
  <r>
    <n v="3980"/>
    <n v="2607"/>
    <n v="1085"/>
    <n v="1"/>
    <n v="234.72"/>
    <n v="0"/>
    <n v="8"/>
    <n v="175.69"/>
    <n v="234.72"/>
    <n v="175.69"/>
    <n v="59.03"/>
    <n v="0.25149113837764148"/>
    <s v="No"/>
    <m/>
  </r>
  <r>
    <n v="3981"/>
    <n v="2607"/>
    <n v="1064"/>
    <n v="1"/>
    <n v="177.92"/>
    <n v="0"/>
    <n v="6"/>
    <n v="95.97"/>
    <n v="177.92"/>
    <n v="95.97"/>
    <n v="81.949999999999989"/>
    <n v="0.46060026978417262"/>
    <s v="No"/>
    <m/>
  </r>
  <r>
    <n v="3982"/>
    <n v="2608"/>
    <n v="1045"/>
    <n v="1"/>
    <n v="197.92"/>
    <n v="0.25"/>
    <n v="4"/>
    <n v="154.55000000000001"/>
    <n v="148.44"/>
    <n v="154.55000000000001"/>
    <n v="-6.1100000000000136"/>
    <n v="-4.1161412018323996E-2"/>
    <s v="No"/>
    <m/>
  </r>
  <r>
    <n v="3983"/>
    <n v="2608"/>
    <n v="1056"/>
    <n v="1"/>
    <n v="1134.4000000000001"/>
    <n v="0.1"/>
    <n v="6"/>
    <n v="798.2"/>
    <n v="1020.9600000000002"/>
    <n v="798.2"/>
    <n v="222.7600000000001"/>
    <n v="0.21818680457608533"/>
    <s v="No"/>
    <m/>
  </r>
  <r>
    <n v="3984"/>
    <n v="2609"/>
    <n v="1075"/>
    <n v="2"/>
    <n v="904.54"/>
    <n v="0.25"/>
    <n v="7"/>
    <n v="622.70000000000005"/>
    <n v="1356.81"/>
    <n v="1245.4000000000001"/>
    <n v="111.40999999999985"/>
    <n v="8.2111717926607153E-2"/>
    <s v="No"/>
    <m/>
  </r>
  <r>
    <n v="3985"/>
    <n v="2609"/>
    <n v="1067"/>
    <n v="1"/>
    <n v="4128.99"/>
    <n v="0.1"/>
    <n v="7"/>
    <n v="2213.3200000000002"/>
    <n v="3716.0909999999999"/>
    <n v="2213.3200000000002"/>
    <n v="1502.7709999999997"/>
    <n v="0.40439564047274401"/>
    <s v="No"/>
    <m/>
  </r>
  <r>
    <n v="3986"/>
    <n v="2610"/>
    <n v="1061"/>
    <n v="1"/>
    <n v="1128.8399999999999"/>
    <n v="0"/>
    <n v="6"/>
    <n v="705.26"/>
    <n v="1128.8399999999999"/>
    <n v="705.26"/>
    <n v="423.57999999999993"/>
    <n v="0.37523475426101127"/>
    <s v="No"/>
    <m/>
  </r>
  <r>
    <n v="3987"/>
    <n v="2611"/>
    <n v="1029"/>
    <n v="1"/>
    <n v="951.92"/>
    <n v="0.1"/>
    <n v="3"/>
    <n v="552.17999999999995"/>
    <n v="856.72799999999995"/>
    <n v="552.17999999999995"/>
    <n v="304.548"/>
    <n v="0.35547805137686644"/>
    <s v="No"/>
    <m/>
  </r>
  <r>
    <n v="3988"/>
    <n v="2612"/>
    <n v="1031"/>
    <n v="3"/>
    <n v="4123.9799999999996"/>
    <n v="0.15"/>
    <n v="3"/>
    <n v="2475.38"/>
    <n v="10516.148999999999"/>
    <n v="7426.14"/>
    <n v="3090.0089999999991"/>
    <n v="0.29383465373113288"/>
    <s v="No"/>
    <m/>
  </r>
  <r>
    <n v="3989"/>
    <n v="2612"/>
    <n v="1001"/>
    <n v="1"/>
    <n v="3826.19"/>
    <n v="0.1"/>
    <n v="1"/>
    <n v="3021.65"/>
    <n v="3443.5709999999999"/>
    <n v="3021.65"/>
    <n v="421.92099999999982"/>
    <n v="0.12252426333013021"/>
    <s v="No"/>
    <m/>
  </r>
  <r>
    <n v="3990"/>
    <n v="2613"/>
    <n v="1001"/>
    <n v="1"/>
    <n v="3826.19"/>
    <n v="0.1"/>
    <n v="1"/>
    <n v="3021.65"/>
    <n v="3443.5709999999999"/>
    <n v="3021.65"/>
    <n v="421.92099999999982"/>
    <n v="0.12252426333013021"/>
    <s v="No"/>
    <m/>
  </r>
  <r>
    <n v="3991"/>
    <n v="2614"/>
    <n v="1067"/>
    <n v="1"/>
    <n v="4128.99"/>
    <n v="0.25"/>
    <n v="7"/>
    <n v="2213.3200000000002"/>
    <n v="3096.7424999999998"/>
    <n v="2213.3200000000002"/>
    <n v="883.42249999999967"/>
    <n v="0.28527476856729278"/>
    <s v="Yes"/>
    <m/>
  </r>
  <r>
    <n v="3992"/>
    <n v="2614"/>
    <n v="1038"/>
    <n v="1"/>
    <n v="930.61"/>
    <n v="0.15"/>
    <n v="4"/>
    <n v="617.46"/>
    <n v="791.01850000000002"/>
    <n v="617.46"/>
    <n v="173.55849999999998"/>
    <n v="0.21941142969475427"/>
    <s v="No"/>
    <m/>
  </r>
  <r>
    <n v="3993"/>
    <n v="2615"/>
    <n v="1061"/>
    <n v="1"/>
    <n v="1128.8399999999999"/>
    <n v="0.25"/>
    <n v="6"/>
    <n v="705.26"/>
    <n v="846.62999999999988"/>
    <n v="705.26"/>
    <n v="141.36999999999989"/>
    <n v="0.16697967234801497"/>
    <s v="No"/>
    <m/>
  </r>
  <r>
    <n v="3994"/>
    <n v="2616"/>
    <n v="1038"/>
    <n v="1"/>
    <n v="930.61"/>
    <n v="0.15"/>
    <n v="4"/>
    <n v="617.46"/>
    <n v="791.01850000000002"/>
    <n v="617.46"/>
    <n v="173.55849999999998"/>
    <n v="0.21941142969475427"/>
    <s v="No"/>
    <m/>
  </r>
  <r>
    <n v="3995"/>
    <n v="2616"/>
    <n v="1023"/>
    <n v="1"/>
    <n v="203.79"/>
    <n v="0"/>
    <n v="2"/>
    <n v="145.43"/>
    <n v="203.79"/>
    <n v="145.43"/>
    <n v="58.359999999999985"/>
    <n v="0.28637322734187148"/>
    <s v="No"/>
    <m/>
  </r>
  <r>
    <n v="3996"/>
    <n v="2617"/>
    <n v="1052"/>
    <n v="1"/>
    <n v="2801.53"/>
    <n v="0.1"/>
    <n v="5"/>
    <n v="1752.02"/>
    <n v="2521.3770000000004"/>
    <n v="1752.02"/>
    <n v="769.35700000000043"/>
    <n v="0.30513366307378875"/>
    <s v="No"/>
    <m/>
  </r>
  <r>
    <n v="3997"/>
    <n v="2617"/>
    <n v="1022"/>
    <n v="1"/>
    <n v="383.8"/>
    <n v="0.1"/>
    <n v="2"/>
    <n v="266.88"/>
    <n v="345.42"/>
    <n v="266.88"/>
    <n v="78.54000000000002"/>
    <n v="0.22737536911585901"/>
    <s v="No"/>
    <m/>
  </r>
  <r>
    <n v="3998"/>
    <n v="2618"/>
    <n v="1050"/>
    <n v="1"/>
    <n v="4400.7700000000004"/>
    <n v="0.05"/>
    <n v="5"/>
    <n v="2432.0300000000002"/>
    <n v="4180.7314999999999"/>
    <n v="2432.0300000000002"/>
    <n v="1748.7014999999997"/>
    <n v="0.41827644277084042"/>
    <s v="No"/>
    <m/>
  </r>
  <r>
    <n v="3999"/>
    <n v="2618"/>
    <n v="1009"/>
    <n v="1"/>
    <n v="2129.15"/>
    <n v="0.15"/>
    <n v="1"/>
    <n v="1303.81"/>
    <n v="1809.7774999999999"/>
    <n v="1303.81"/>
    <n v="505.96749999999997"/>
    <n v="0.27957442282269507"/>
    <s v="No"/>
    <m/>
  </r>
  <r>
    <n v="4000"/>
    <n v="2619"/>
    <n v="1084"/>
    <n v="1"/>
    <n v="317.63"/>
    <n v="0.15"/>
    <n v="8"/>
    <n v="188.52"/>
    <n v="269.9855"/>
    <n v="188.52"/>
    <n v="81.465499999999992"/>
    <n v="0.30174027864459385"/>
    <s v="No"/>
    <m/>
  </r>
  <r>
    <n v="4001"/>
    <n v="2619"/>
    <n v="1072"/>
    <n v="2"/>
    <n v="1404.39"/>
    <n v="0.25"/>
    <n v="7"/>
    <n v="772.88"/>
    <n v="2106.585"/>
    <n v="1545.76"/>
    <n v="560.82500000000005"/>
    <n v="0.26622471915446089"/>
    <s v="No"/>
    <m/>
  </r>
  <r>
    <n v="4002"/>
    <n v="2620"/>
    <n v="1085"/>
    <n v="1"/>
    <n v="234.72"/>
    <n v="0.1"/>
    <n v="8"/>
    <n v="175.69"/>
    <n v="211.24799999999999"/>
    <n v="175.69"/>
    <n v="35.557999999999993"/>
    <n v="0.16832348708626824"/>
    <s v="No"/>
    <m/>
  </r>
  <r>
    <n v="4003"/>
    <n v="2620"/>
    <n v="1052"/>
    <n v="1"/>
    <n v="2801.53"/>
    <n v="0.1"/>
    <n v="5"/>
    <n v="1752.02"/>
    <n v="2521.3770000000004"/>
    <n v="1752.02"/>
    <n v="769.35700000000043"/>
    <n v="0.30513366307378875"/>
    <s v="No"/>
    <m/>
  </r>
  <r>
    <n v="4004"/>
    <n v="2621"/>
    <n v="1061"/>
    <n v="2"/>
    <n v="1128.8399999999999"/>
    <n v="0.05"/>
    <n v="6"/>
    <n v="705.26"/>
    <n v="2144.7959999999998"/>
    <n v="1410.52"/>
    <n v="734.27599999999984"/>
    <n v="0.34235237290632764"/>
    <s v="No"/>
    <m/>
  </r>
  <r>
    <n v="4005"/>
    <n v="2622"/>
    <n v="1043"/>
    <n v="1"/>
    <n v="567.48"/>
    <n v="0"/>
    <n v="4"/>
    <n v="407.51"/>
    <n v="567.48"/>
    <n v="407.51"/>
    <n v="159.97000000000003"/>
    <n v="0.28189539719461482"/>
    <s v="Yes"/>
    <m/>
  </r>
  <r>
    <n v="4006"/>
    <n v="2622"/>
    <n v="1001"/>
    <n v="1"/>
    <n v="3826.19"/>
    <n v="0"/>
    <n v="1"/>
    <n v="3021.65"/>
    <n v="3826.19"/>
    <n v="3021.65"/>
    <n v="804.54"/>
    <n v="0.21027183699711721"/>
    <s v="Yes"/>
    <m/>
  </r>
  <r>
    <n v="4007"/>
    <n v="2622"/>
    <n v="1029"/>
    <n v="1"/>
    <n v="951.92"/>
    <n v="0.05"/>
    <n v="3"/>
    <n v="552.17999999999995"/>
    <n v="904.32399999999996"/>
    <n v="552.17999999999995"/>
    <n v="352.14400000000001"/>
    <n v="0.38940025919913662"/>
    <s v="Yes"/>
    <m/>
  </r>
  <r>
    <n v="4008"/>
    <n v="2622"/>
    <n v="1080"/>
    <n v="1"/>
    <n v="256.7"/>
    <n v="0.25"/>
    <n v="8"/>
    <n v="184.26"/>
    <n v="192.52499999999998"/>
    <n v="184.26"/>
    <n v="8.2649999999999864"/>
    <n v="4.2929489676665301E-2"/>
    <s v="No"/>
    <m/>
  </r>
  <r>
    <n v="4009"/>
    <n v="2623"/>
    <n v="1043"/>
    <n v="1"/>
    <n v="567.48"/>
    <n v="0.1"/>
    <n v="4"/>
    <n v="407.51"/>
    <n v="510.73200000000003"/>
    <n v="407.51"/>
    <n v="103.22200000000004"/>
    <n v="0.20210599688290537"/>
    <s v="No"/>
    <m/>
  </r>
  <r>
    <n v="4010"/>
    <n v="2624"/>
    <n v="1037"/>
    <n v="1"/>
    <n v="1161.6300000000001"/>
    <n v="0.2"/>
    <n v="4"/>
    <n v="798.62"/>
    <n v="929.30400000000009"/>
    <n v="798.62"/>
    <n v="130.68400000000008"/>
    <n v="0.14062567254633582"/>
    <s v="No"/>
    <m/>
  </r>
  <r>
    <n v="4011"/>
    <n v="2625"/>
    <n v="1061"/>
    <n v="1"/>
    <n v="1128.8399999999999"/>
    <n v="0.2"/>
    <n v="6"/>
    <n v="705.26"/>
    <n v="903.072"/>
    <n v="705.26"/>
    <n v="197.81200000000001"/>
    <n v="0.21904344282626415"/>
    <s v="Yes"/>
    <m/>
  </r>
  <r>
    <n v="4012"/>
    <n v="2625"/>
    <n v="1001"/>
    <n v="2"/>
    <n v="3826.19"/>
    <n v="0.3"/>
    <n v="1"/>
    <n v="3021.65"/>
    <n v="5356.6660000000002"/>
    <n v="6043.3"/>
    <n v="-686.63400000000001"/>
    <n v="-0.12818309000411823"/>
    <s v="No"/>
    <m/>
  </r>
  <r>
    <n v="4013"/>
    <n v="2626"/>
    <n v="1085"/>
    <n v="1"/>
    <n v="234.72"/>
    <n v="0"/>
    <n v="8"/>
    <n v="175.69"/>
    <n v="234.72"/>
    <n v="175.69"/>
    <n v="59.03"/>
    <n v="0.25149113837764148"/>
    <s v="No"/>
    <m/>
  </r>
  <r>
    <n v="4014"/>
    <n v="2627"/>
    <n v="1072"/>
    <n v="1"/>
    <n v="1404.39"/>
    <n v="0.1"/>
    <n v="7"/>
    <n v="772.88"/>
    <n v="1263.951"/>
    <n v="772.88"/>
    <n v="491.07100000000003"/>
    <n v="0.38852059929538407"/>
    <s v="No"/>
    <m/>
  </r>
  <r>
    <n v="4015"/>
    <n v="2628"/>
    <n v="1068"/>
    <n v="1"/>
    <n v="550.08000000000004"/>
    <n v="0.1"/>
    <n v="7"/>
    <n v="351.29"/>
    <n v="495.07200000000006"/>
    <n v="351.29"/>
    <n v="143.78200000000004"/>
    <n v="0.29042644302242909"/>
    <s v="No"/>
    <m/>
  </r>
  <r>
    <n v="4016"/>
    <n v="2628"/>
    <n v="1029"/>
    <n v="1"/>
    <n v="951.92"/>
    <n v="0.05"/>
    <n v="3"/>
    <n v="552.17999999999995"/>
    <n v="904.32399999999996"/>
    <n v="552.17999999999995"/>
    <n v="352.14400000000001"/>
    <n v="0.38940025919913662"/>
    <s v="No"/>
    <m/>
  </r>
  <r>
    <n v="4017"/>
    <n v="2628"/>
    <n v="1052"/>
    <n v="1"/>
    <n v="2801.53"/>
    <n v="0.2"/>
    <n v="5"/>
    <n v="1752.02"/>
    <n v="2241.2240000000002"/>
    <n v="1752.02"/>
    <n v="489.20400000000018"/>
    <n v="0.2182753709580123"/>
    <s v="No"/>
    <m/>
  </r>
  <r>
    <n v="4018"/>
    <n v="2629"/>
    <n v="1080"/>
    <n v="1"/>
    <n v="256.7"/>
    <n v="0.25"/>
    <n v="8"/>
    <n v="184.26"/>
    <n v="192.52499999999998"/>
    <n v="184.26"/>
    <n v="8.2649999999999864"/>
    <n v="4.2929489676665301E-2"/>
    <s v="No"/>
    <m/>
  </r>
  <r>
    <n v="4019"/>
    <n v="2629"/>
    <n v="1009"/>
    <n v="2"/>
    <n v="2129.15"/>
    <n v="0"/>
    <n v="1"/>
    <n v="1303.81"/>
    <n v="4258.3"/>
    <n v="2607.62"/>
    <n v="1650.6800000000003"/>
    <n v="0.38763825939929086"/>
    <s v="No"/>
    <m/>
  </r>
  <r>
    <n v="4020"/>
    <n v="2630"/>
    <n v="1029"/>
    <n v="1"/>
    <n v="951.92"/>
    <n v="0.1"/>
    <n v="3"/>
    <n v="552.17999999999995"/>
    <n v="856.72799999999995"/>
    <n v="552.17999999999995"/>
    <n v="304.548"/>
    <n v="0.35547805137686644"/>
    <s v="No"/>
    <m/>
  </r>
  <r>
    <n v="4021"/>
    <n v="2631"/>
    <n v="1061"/>
    <n v="1"/>
    <n v="1128.8399999999999"/>
    <n v="0"/>
    <n v="6"/>
    <n v="705.26"/>
    <n v="1128.8399999999999"/>
    <n v="705.26"/>
    <n v="423.57999999999993"/>
    <n v="0.37523475426101127"/>
    <s v="No"/>
    <m/>
  </r>
  <r>
    <n v="4022"/>
    <n v="2632"/>
    <n v="1085"/>
    <n v="2"/>
    <n v="234.72"/>
    <n v="0.25"/>
    <n v="8"/>
    <n v="175.69"/>
    <n v="352.08"/>
    <n v="351.38"/>
    <n v="0.69999999999998863"/>
    <n v="1.9881845035218948E-3"/>
    <s v="No"/>
    <m/>
  </r>
  <r>
    <n v="4023"/>
    <n v="2633"/>
    <n v="1007"/>
    <n v="1"/>
    <n v="701.76"/>
    <n v="0"/>
    <n v="1"/>
    <n v="508.8"/>
    <n v="701.76"/>
    <n v="508.8"/>
    <n v="192.95999999999998"/>
    <n v="0.27496580027359779"/>
    <s v="No"/>
    <m/>
  </r>
  <r>
    <n v="4024"/>
    <n v="2634"/>
    <n v="1064"/>
    <n v="1"/>
    <n v="177.92"/>
    <n v="0.15"/>
    <n v="6"/>
    <n v="95.97"/>
    <n v="151.232"/>
    <n v="95.97"/>
    <n v="55.262"/>
    <n v="0.36541208209902665"/>
    <s v="No"/>
    <m/>
  </r>
  <r>
    <n v="4025"/>
    <n v="2634"/>
    <n v="1024"/>
    <n v="1"/>
    <n v="232.94"/>
    <n v="0.3"/>
    <n v="2"/>
    <n v="162.82"/>
    <n v="163.05799999999999"/>
    <n v="162.82"/>
    <n v="0.23799999999999955"/>
    <n v="1.4596033313299536E-3"/>
    <s v="No"/>
    <m/>
  </r>
  <r>
    <n v="4026"/>
    <n v="2635"/>
    <n v="1061"/>
    <n v="1"/>
    <n v="1128.8399999999999"/>
    <n v="0.1"/>
    <n v="6"/>
    <n v="705.26"/>
    <n v="1015.9559999999999"/>
    <n v="705.26"/>
    <n v="310.69599999999991"/>
    <n v="0.30581639362334584"/>
    <s v="No"/>
    <m/>
  </r>
  <r>
    <n v="4027"/>
    <n v="2636"/>
    <n v="1052"/>
    <n v="2"/>
    <n v="2801.53"/>
    <n v="0"/>
    <n v="5"/>
    <n v="1752.02"/>
    <n v="5603.06"/>
    <n v="3504.04"/>
    <n v="2099.0200000000004"/>
    <n v="0.37462029676640984"/>
    <s v="No"/>
    <m/>
  </r>
  <r>
    <n v="4028"/>
    <n v="2637"/>
    <n v="1041"/>
    <n v="1"/>
    <n v="767.68"/>
    <n v="0.1"/>
    <n v="4"/>
    <n v="540.32000000000005"/>
    <n v="690.91199999999992"/>
    <n v="540.32000000000005"/>
    <n v="150.59199999999987"/>
    <n v="0.21796118753184182"/>
    <s v="No"/>
    <m/>
  </r>
  <r>
    <n v="4029"/>
    <n v="2638"/>
    <n v="1085"/>
    <n v="1"/>
    <n v="234.72"/>
    <n v="0.05"/>
    <n v="8"/>
    <n v="175.69"/>
    <n v="222.98399999999998"/>
    <n v="175.69"/>
    <n v="47.293999999999983"/>
    <n v="0.21209593513435937"/>
    <s v="No"/>
    <m/>
  </r>
  <r>
    <n v="4030"/>
    <n v="2638"/>
    <n v="1061"/>
    <n v="1"/>
    <n v="1128.8399999999999"/>
    <n v="0.2"/>
    <n v="6"/>
    <n v="705.26"/>
    <n v="903.072"/>
    <n v="705.26"/>
    <n v="197.81200000000001"/>
    <n v="0.21904344282626415"/>
    <s v="No"/>
    <m/>
  </r>
  <r>
    <n v="4031"/>
    <n v="2639"/>
    <n v="1017"/>
    <n v="1"/>
    <n v="978.37"/>
    <n v="0.1"/>
    <n v="2"/>
    <n v="519.71"/>
    <n v="880.53300000000002"/>
    <n v="519.71"/>
    <n v="360.82299999999998"/>
    <n v="0.40977794131508982"/>
    <s v="No"/>
    <m/>
  </r>
  <r>
    <n v="4032"/>
    <n v="2640"/>
    <n v="1026"/>
    <n v="3"/>
    <n v="1413.81"/>
    <n v="0.05"/>
    <n v="3"/>
    <n v="1019.93"/>
    <n v="4029.3585000000003"/>
    <n v="3059.79"/>
    <n v="969.56850000000031"/>
    <n v="0.2406260202461509"/>
    <s v="Yes"/>
    <m/>
  </r>
  <r>
    <n v="4033"/>
    <n v="2641"/>
    <n v="1085"/>
    <n v="1"/>
    <n v="234.72"/>
    <n v="0.05"/>
    <n v="8"/>
    <n v="175.69"/>
    <n v="222.98399999999998"/>
    <n v="175.69"/>
    <n v="47.293999999999983"/>
    <n v="0.21209593513435937"/>
    <s v="No"/>
    <m/>
  </r>
  <r>
    <n v="4034"/>
    <n v="2641"/>
    <n v="1057"/>
    <n v="1"/>
    <n v="670.06"/>
    <n v="0.3"/>
    <n v="6"/>
    <n v="490.48"/>
    <n v="469.04199999999992"/>
    <n v="490.48"/>
    <n v="-21.438000000000102"/>
    <n v="-4.570592825376002E-2"/>
    <s v="No"/>
    <m/>
  </r>
  <r>
    <n v="4035"/>
    <n v="2642"/>
    <n v="1068"/>
    <n v="1"/>
    <n v="550.08000000000004"/>
    <n v="0.3"/>
    <n v="7"/>
    <n v="351.29"/>
    <n v="385.05599999999998"/>
    <n v="351.29"/>
    <n v="33.765999999999963"/>
    <n v="8.7691141028837266E-2"/>
    <s v="No"/>
    <m/>
  </r>
  <r>
    <n v="4036"/>
    <n v="2642"/>
    <n v="1016"/>
    <n v="2"/>
    <n v="1279.19"/>
    <n v="0.2"/>
    <n v="2"/>
    <n v="741.85"/>
    <n v="2046.7040000000002"/>
    <n v="1483.7"/>
    <n v="563.00400000000013"/>
    <n v="0.27507836990595613"/>
    <s v="No"/>
    <m/>
  </r>
  <r>
    <n v="4037"/>
    <n v="2642"/>
    <n v="1084"/>
    <n v="1"/>
    <n v="317.63"/>
    <n v="0.15"/>
    <n v="8"/>
    <n v="188.52"/>
    <n v="269.9855"/>
    <n v="188.52"/>
    <n v="81.465499999999992"/>
    <n v="0.30174027864459385"/>
    <s v="No"/>
    <m/>
  </r>
  <r>
    <n v="4038"/>
    <n v="2643"/>
    <n v="1049"/>
    <n v="1"/>
    <n v="3970.29"/>
    <n v="0.2"/>
    <n v="5"/>
    <n v="2490.89"/>
    <n v="3176.232"/>
    <n v="2490.89"/>
    <n v="685.3420000000001"/>
    <n v="0.21577202169111076"/>
    <s v="No"/>
    <m/>
  </r>
  <r>
    <n v="4039"/>
    <n v="2643"/>
    <n v="1001"/>
    <n v="1"/>
    <n v="3826.19"/>
    <n v="0.05"/>
    <n v="1"/>
    <n v="3021.65"/>
    <n v="3634.8804999999998"/>
    <n v="3021.65"/>
    <n v="613.23049999999967"/>
    <n v="0.16870719683907071"/>
    <s v="No"/>
    <m/>
  </r>
  <r>
    <n v="4040"/>
    <n v="2644"/>
    <n v="1023"/>
    <n v="1"/>
    <n v="203.79"/>
    <n v="0.05"/>
    <n v="2"/>
    <n v="145.43"/>
    <n v="193.60049999999998"/>
    <n v="145.43"/>
    <n v="48.170499999999976"/>
    <n v="0.24881392351775941"/>
    <s v="Yes"/>
    <m/>
  </r>
  <r>
    <n v="4041"/>
    <n v="2644"/>
    <n v="1072"/>
    <n v="1"/>
    <n v="1404.39"/>
    <n v="0"/>
    <n v="7"/>
    <n v="772.88"/>
    <n v="1404.39"/>
    <n v="772.88"/>
    <n v="631.5100000000001"/>
    <n v="0.44966853936584572"/>
    <s v="No"/>
    <m/>
  </r>
  <r>
    <n v="4042"/>
    <n v="2644"/>
    <n v="1016"/>
    <n v="2"/>
    <n v="1279.19"/>
    <n v="0"/>
    <n v="2"/>
    <n v="741.85"/>
    <n v="2558.38"/>
    <n v="1483.7"/>
    <n v="1074.68"/>
    <n v="0.42006269592476492"/>
    <s v="No"/>
    <m/>
  </r>
  <r>
    <n v="4043"/>
    <n v="2644"/>
    <n v="1001"/>
    <n v="1"/>
    <n v="3826.19"/>
    <n v="0.15"/>
    <n v="1"/>
    <n v="3021.65"/>
    <n v="3252.2615000000001"/>
    <n v="3021.65"/>
    <n v="230.61149999999998"/>
    <n v="7.0908043526020273E-2"/>
    <s v="No"/>
    <m/>
  </r>
  <r>
    <n v="4044"/>
    <n v="2645"/>
    <n v="1001"/>
    <n v="1"/>
    <n v="3826.19"/>
    <n v="0"/>
    <n v="1"/>
    <n v="3021.65"/>
    <n v="3826.19"/>
    <n v="3021.65"/>
    <n v="804.54"/>
    <n v="0.21027183699711721"/>
    <s v="No"/>
    <m/>
  </r>
  <r>
    <n v="4045"/>
    <n v="2646"/>
    <n v="1080"/>
    <n v="3"/>
    <n v="256.7"/>
    <n v="0"/>
    <n v="8"/>
    <n v="184.26"/>
    <n v="770.09999999999991"/>
    <n v="552.78"/>
    <n v="217.31999999999994"/>
    <n v="0.28219711725749896"/>
    <s v="No"/>
    <m/>
  </r>
  <r>
    <n v="4046"/>
    <n v="2646"/>
    <n v="1056"/>
    <n v="1"/>
    <n v="1134.4000000000001"/>
    <n v="0"/>
    <n v="6"/>
    <n v="798.2"/>
    <n v="1134.4000000000001"/>
    <n v="798.2"/>
    <n v="336.20000000000005"/>
    <n v="0.29636812411847674"/>
    <s v="No"/>
    <m/>
  </r>
  <r>
    <n v="4047"/>
    <n v="2646"/>
    <n v="1044"/>
    <n v="1"/>
    <n v="1419.88"/>
    <n v="0"/>
    <n v="4"/>
    <n v="897.98"/>
    <n v="1419.88"/>
    <n v="897.98"/>
    <n v="521.90000000000009"/>
    <n v="0.36756627320618646"/>
    <s v="No"/>
    <m/>
  </r>
  <r>
    <n v="4048"/>
    <n v="2647"/>
    <n v="1065"/>
    <n v="1"/>
    <n v="1433.45"/>
    <n v="0.3"/>
    <n v="6"/>
    <n v="800.55"/>
    <n v="1003.415"/>
    <n v="800.55"/>
    <n v="202.86500000000001"/>
    <n v="0.2021745738303693"/>
    <s v="No"/>
    <m/>
  </r>
  <r>
    <n v="4049"/>
    <n v="2648"/>
    <n v="1049"/>
    <n v="1"/>
    <n v="3970.29"/>
    <n v="0.2"/>
    <n v="5"/>
    <n v="2490.89"/>
    <n v="3176.232"/>
    <n v="2490.89"/>
    <n v="685.3420000000001"/>
    <n v="0.21577202169111076"/>
    <s v="No"/>
    <m/>
  </r>
  <r>
    <n v="4050"/>
    <n v="2648"/>
    <n v="1006"/>
    <n v="1"/>
    <n v="2046.37"/>
    <n v="0"/>
    <n v="1"/>
    <n v="1296.42"/>
    <n v="2046.37"/>
    <n v="1296.42"/>
    <n v="749.94999999999982"/>
    <n v="0.3664782028665392"/>
    <s v="No"/>
    <m/>
  </r>
  <r>
    <n v="4051"/>
    <n v="2649"/>
    <n v="1001"/>
    <n v="1"/>
    <n v="3826.19"/>
    <n v="0"/>
    <n v="1"/>
    <n v="3021.65"/>
    <n v="3826.19"/>
    <n v="3021.65"/>
    <n v="804.54"/>
    <n v="0.21027183699711721"/>
    <s v="No"/>
    <m/>
  </r>
  <r>
    <n v="4052"/>
    <n v="2649"/>
    <n v="1043"/>
    <n v="1"/>
    <n v="567.48"/>
    <n v="0.25"/>
    <n v="4"/>
    <n v="407.51"/>
    <n v="425.61"/>
    <n v="407.51"/>
    <n v="18.100000000000023"/>
    <n v="4.2527196259486436E-2"/>
    <s v="No"/>
    <m/>
  </r>
  <r>
    <n v="4053"/>
    <n v="2650"/>
    <n v="1058"/>
    <n v="2"/>
    <n v="1504.15"/>
    <n v="0"/>
    <n v="6"/>
    <n v="828.35"/>
    <n v="3008.3"/>
    <n v="1656.7"/>
    <n v="1351.6000000000001"/>
    <n v="0.44929029684539445"/>
    <s v="No"/>
    <m/>
  </r>
  <r>
    <n v="4054"/>
    <n v="2650"/>
    <n v="1061"/>
    <n v="1"/>
    <n v="1128.8399999999999"/>
    <n v="0.2"/>
    <n v="6"/>
    <n v="705.26"/>
    <n v="903.072"/>
    <n v="705.26"/>
    <n v="197.81200000000001"/>
    <n v="0.21904344282626415"/>
    <s v="No"/>
    <m/>
  </r>
  <r>
    <n v="4055"/>
    <n v="2651"/>
    <n v="1011"/>
    <n v="1"/>
    <n v="6310.6"/>
    <n v="0.05"/>
    <n v="1"/>
    <n v="3703.86"/>
    <n v="5995.07"/>
    <n v="3703.86"/>
    <n v="2291.2099999999996"/>
    <n v="0.38218235983900101"/>
    <s v="No"/>
    <m/>
  </r>
  <r>
    <n v="4056"/>
    <n v="2651"/>
    <n v="1064"/>
    <n v="1"/>
    <n v="177.92"/>
    <n v="0.1"/>
    <n v="6"/>
    <n v="95.97"/>
    <n v="160.12799999999999"/>
    <n v="95.97"/>
    <n v="64.157999999999987"/>
    <n v="0.40066696642685845"/>
    <s v="No"/>
    <m/>
  </r>
  <r>
    <n v="4057"/>
    <n v="2652"/>
    <n v="1013"/>
    <n v="3"/>
    <n v="6351.87"/>
    <n v="0.05"/>
    <n v="1"/>
    <n v="4324.57"/>
    <n v="18102.8295"/>
    <n v="12973.71"/>
    <n v="5129.1195000000007"/>
    <n v="0.28333247573259202"/>
    <s v="No"/>
    <m/>
  </r>
  <r>
    <n v="4058"/>
    <n v="2652"/>
    <n v="1042"/>
    <n v="3"/>
    <n v="1025.6300000000001"/>
    <n v="0.25"/>
    <n v="4"/>
    <n v="559.36"/>
    <n v="2307.6675000000005"/>
    <n v="1678.08"/>
    <n v="629.58750000000055"/>
    <n v="0.2728241828599659"/>
    <s v="No"/>
    <m/>
  </r>
  <r>
    <n v="4059"/>
    <n v="2652"/>
    <n v="1038"/>
    <n v="2"/>
    <n v="930.61"/>
    <n v="0"/>
    <n v="4"/>
    <n v="617.46"/>
    <n v="1861.22"/>
    <n v="1234.92"/>
    <n v="626.29999999999995"/>
    <n v="0.33649971524054112"/>
    <s v="No"/>
    <m/>
  </r>
  <r>
    <n v="4060"/>
    <n v="2652"/>
    <n v="1053"/>
    <n v="1"/>
    <n v="1295.03"/>
    <n v="0"/>
    <n v="5"/>
    <n v="777.04"/>
    <n v="1295.03"/>
    <n v="777.04"/>
    <n v="517.99"/>
    <n v="0.39998301197655656"/>
    <s v="Yes"/>
    <m/>
  </r>
  <r>
    <n v="4061"/>
    <n v="2653"/>
    <n v="1052"/>
    <n v="1"/>
    <n v="2801.53"/>
    <n v="0.05"/>
    <n v="5"/>
    <n v="1752.02"/>
    <n v="2661.4535000000001"/>
    <n v="1752.02"/>
    <n v="909.43350000000009"/>
    <n v="0.34170557554358927"/>
    <s v="No"/>
    <m/>
  </r>
  <r>
    <n v="4062"/>
    <n v="2653"/>
    <n v="1026"/>
    <n v="1"/>
    <n v="1413.81"/>
    <n v="0.25"/>
    <n v="3"/>
    <n v="1019.93"/>
    <n v="1060.3575000000001"/>
    <n v="1019.93"/>
    <n v="40.427500000000123"/>
    <n v="3.8126292311791182E-2"/>
    <s v="No"/>
    <m/>
  </r>
  <r>
    <n v="4063"/>
    <n v="2654"/>
    <n v="1033"/>
    <n v="1"/>
    <n v="3738.1"/>
    <n v="0"/>
    <n v="3"/>
    <n v="2130.6999999999998"/>
    <n v="3738.1"/>
    <n v="2130.6999999999998"/>
    <n v="1607.4"/>
    <n v="0.43000454776490732"/>
    <s v="Yes"/>
    <m/>
  </r>
  <r>
    <n v="4064"/>
    <n v="2655"/>
    <n v="1061"/>
    <n v="2"/>
    <n v="1128.8399999999999"/>
    <n v="0.2"/>
    <n v="6"/>
    <n v="705.26"/>
    <n v="1806.144"/>
    <n v="1410.52"/>
    <n v="395.62400000000002"/>
    <n v="0.21904344282626415"/>
    <s v="No"/>
    <m/>
  </r>
  <r>
    <n v="4065"/>
    <n v="2656"/>
    <n v="1061"/>
    <n v="2"/>
    <n v="1128.8399999999999"/>
    <n v="0"/>
    <n v="6"/>
    <n v="705.26"/>
    <n v="2257.6799999999998"/>
    <n v="1410.52"/>
    <n v="847.15999999999985"/>
    <n v="0.37523475426101127"/>
    <s v="No"/>
    <m/>
  </r>
  <r>
    <n v="4066"/>
    <n v="2657"/>
    <n v="1028"/>
    <n v="1"/>
    <n v="2753.45"/>
    <n v="0.05"/>
    <n v="3"/>
    <n v="1672.88"/>
    <n v="2615.7774999999997"/>
    <n v="1672.88"/>
    <n v="942.89749999999958"/>
    <n v="0.36046548301604386"/>
    <s v="No"/>
    <m/>
  </r>
  <r>
    <n v="4067"/>
    <n v="2657"/>
    <n v="1079"/>
    <n v="2"/>
    <n v="395.97"/>
    <n v="0"/>
    <n v="8"/>
    <n v="242.57"/>
    <n v="791.94"/>
    <n v="485.14"/>
    <n v="306.80000000000007"/>
    <n v="0.38740308609238078"/>
    <s v="No"/>
    <m/>
  </r>
  <r>
    <n v="4068"/>
    <n v="2658"/>
    <n v="1005"/>
    <n v="1"/>
    <n v="2703.6"/>
    <n v="0"/>
    <n v="1"/>
    <n v="2129.88"/>
    <n v="2703.6"/>
    <n v="2129.88"/>
    <n v="573.7199999999998"/>
    <n v="0.2122059476253883"/>
    <s v="No"/>
    <m/>
  </r>
  <r>
    <n v="4069"/>
    <n v="2658"/>
    <n v="1024"/>
    <n v="1"/>
    <n v="232.94"/>
    <n v="0.15"/>
    <n v="2"/>
    <n v="162.82"/>
    <n v="197.999"/>
    <n v="162.82"/>
    <n v="35.179000000000002"/>
    <n v="0.17767261450815411"/>
    <s v="No"/>
    <m/>
  </r>
  <r>
    <n v="4070"/>
    <n v="2659"/>
    <n v="1069"/>
    <n v="1"/>
    <n v="545.38"/>
    <n v="0.05"/>
    <n v="7"/>
    <n v="312.64999999999998"/>
    <n v="518.11099999999999"/>
    <n v="312.64999999999998"/>
    <n v="205.46100000000001"/>
    <n v="0.39655788045418844"/>
    <s v="No"/>
    <m/>
  </r>
  <r>
    <n v="4071"/>
    <n v="2660"/>
    <n v="1078"/>
    <n v="2"/>
    <n v="174.98"/>
    <n v="0.1"/>
    <n v="8"/>
    <n v="125.34"/>
    <n v="314.964"/>
    <n v="250.68"/>
    <n v="64.283999999999992"/>
    <n v="0.20409951613517732"/>
    <s v="No"/>
    <m/>
  </r>
  <r>
    <n v="4072"/>
    <n v="2661"/>
    <n v="1037"/>
    <n v="1"/>
    <n v="1161.6300000000001"/>
    <n v="0.2"/>
    <n v="4"/>
    <n v="798.62"/>
    <n v="929.30400000000009"/>
    <n v="798.62"/>
    <n v="130.68400000000008"/>
    <n v="0.14062567254633582"/>
    <s v="No"/>
    <m/>
  </r>
  <r>
    <n v="4073"/>
    <n v="2662"/>
    <n v="1023"/>
    <n v="1"/>
    <n v="203.79"/>
    <n v="0.15"/>
    <n v="2"/>
    <n v="145.43"/>
    <n v="173.22149999999999"/>
    <n v="145.43"/>
    <n v="27.791499999999985"/>
    <n v="0.16043909099043702"/>
    <s v="No"/>
    <m/>
  </r>
  <r>
    <n v="4074"/>
    <n v="2663"/>
    <n v="1001"/>
    <n v="1"/>
    <n v="3826.19"/>
    <n v="0"/>
    <n v="1"/>
    <n v="3021.65"/>
    <n v="3826.19"/>
    <n v="3021.65"/>
    <n v="804.54"/>
    <n v="0.21027183699711721"/>
    <s v="No"/>
    <m/>
  </r>
  <r>
    <n v="4075"/>
    <n v="2663"/>
    <n v="1026"/>
    <n v="1"/>
    <n v="1413.81"/>
    <n v="0"/>
    <n v="3"/>
    <n v="1019.93"/>
    <n v="1413.81"/>
    <n v="1019.93"/>
    <n v="393.88"/>
    <n v="0.27859471923384332"/>
    <s v="No"/>
    <m/>
  </r>
  <r>
    <n v="4076"/>
    <n v="2664"/>
    <n v="1001"/>
    <n v="1"/>
    <n v="3826.19"/>
    <n v="0"/>
    <n v="1"/>
    <n v="3021.65"/>
    <n v="3826.19"/>
    <n v="3021.65"/>
    <n v="804.54"/>
    <n v="0.21027183699711721"/>
    <s v="No"/>
    <m/>
  </r>
  <r>
    <n v="4077"/>
    <n v="2664"/>
    <n v="1079"/>
    <n v="1"/>
    <n v="395.97"/>
    <n v="0"/>
    <n v="8"/>
    <n v="242.57"/>
    <n v="395.97"/>
    <n v="242.57"/>
    <n v="153.40000000000003"/>
    <n v="0.38740308609238078"/>
    <s v="No"/>
    <m/>
  </r>
  <r>
    <n v="4078"/>
    <n v="2664"/>
    <n v="1049"/>
    <n v="1"/>
    <n v="3970.29"/>
    <n v="0"/>
    <n v="5"/>
    <n v="2490.89"/>
    <n v="3970.29"/>
    <n v="2490.89"/>
    <n v="1479.4"/>
    <n v="0.37261761735288862"/>
    <s v="No"/>
    <m/>
  </r>
  <r>
    <n v="4079"/>
    <n v="2665"/>
    <n v="1052"/>
    <n v="2"/>
    <n v="2801.53"/>
    <n v="0.2"/>
    <n v="5"/>
    <n v="1752.02"/>
    <n v="4482.4480000000003"/>
    <n v="3504.04"/>
    <n v="978.40800000000036"/>
    <n v="0.2182753709580123"/>
    <s v="No"/>
    <m/>
  </r>
  <r>
    <n v="4080"/>
    <n v="2665"/>
    <n v="1068"/>
    <n v="1"/>
    <n v="550.08000000000004"/>
    <n v="0.1"/>
    <n v="7"/>
    <n v="351.29"/>
    <n v="495.07200000000006"/>
    <n v="351.29"/>
    <n v="143.78200000000004"/>
    <n v="0.29042644302242909"/>
    <s v="No"/>
    <m/>
  </r>
  <r>
    <n v="4081"/>
    <n v="2666"/>
    <n v="1072"/>
    <n v="1"/>
    <n v="1404.39"/>
    <n v="0.05"/>
    <n v="7"/>
    <n v="772.88"/>
    <n v="1334.1704999999999"/>
    <n v="772.88"/>
    <n v="561.29049999999995"/>
    <n v="0.42070372564825859"/>
    <s v="No"/>
    <m/>
  </r>
  <r>
    <n v="4082"/>
    <n v="2667"/>
    <n v="1059"/>
    <n v="1"/>
    <n v="540.76"/>
    <n v="0.3"/>
    <n v="6"/>
    <n v="324.72000000000003"/>
    <n v="378.53199999999998"/>
    <n v="324.72000000000003"/>
    <n v="53.811999999999955"/>
    <n v="0.1421597117284667"/>
    <s v="No"/>
    <m/>
  </r>
  <r>
    <n v="4083"/>
    <n v="2668"/>
    <n v="1056"/>
    <n v="1"/>
    <n v="1134.4000000000001"/>
    <n v="0.1"/>
    <n v="6"/>
    <n v="798.2"/>
    <n v="1020.9600000000002"/>
    <n v="798.2"/>
    <n v="222.7600000000001"/>
    <n v="0.21818680457608533"/>
    <s v="No"/>
    <m/>
  </r>
  <r>
    <n v="4084"/>
    <n v="2668"/>
    <n v="1019"/>
    <n v="1"/>
    <n v="1255.73"/>
    <n v="0.25"/>
    <n v="2"/>
    <n v="760.11"/>
    <n v="941.79750000000001"/>
    <n v="760.11"/>
    <n v="181.6875"/>
    <n v="0.19291567454787256"/>
    <s v="No"/>
    <m/>
  </r>
  <r>
    <n v="4085"/>
    <n v="2669"/>
    <n v="1059"/>
    <n v="2"/>
    <n v="540.76"/>
    <n v="0"/>
    <n v="6"/>
    <n v="324.72000000000003"/>
    <n v="1081.52"/>
    <n v="649.44000000000005"/>
    <n v="432.07999999999993"/>
    <n v="0.39951179820992672"/>
    <s v="No"/>
    <m/>
  </r>
  <r>
    <n v="4086"/>
    <n v="2669"/>
    <n v="1051"/>
    <n v="1"/>
    <n v="304.13"/>
    <n v="0.1"/>
    <n v="5"/>
    <n v="176.98"/>
    <n v="273.71699999999998"/>
    <n v="176.98"/>
    <n v="96.736999999999995"/>
    <n v="0.35341977297719906"/>
    <s v="No"/>
    <m/>
  </r>
  <r>
    <n v="4087"/>
    <n v="2670"/>
    <n v="1037"/>
    <n v="2"/>
    <n v="1161.6300000000001"/>
    <n v="0.1"/>
    <n v="4"/>
    <n v="798.62"/>
    <n v="2090.9340000000002"/>
    <n v="1597.24"/>
    <n v="493.69400000000019"/>
    <n v="0.2361117089300763"/>
    <s v="No"/>
    <m/>
  </r>
  <r>
    <n v="4088"/>
    <n v="2670"/>
    <n v="1085"/>
    <n v="1"/>
    <n v="234.72"/>
    <n v="0.1"/>
    <n v="8"/>
    <n v="175.69"/>
    <n v="211.24799999999999"/>
    <n v="175.69"/>
    <n v="35.557999999999993"/>
    <n v="0.16832348708626824"/>
    <s v="No"/>
    <m/>
  </r>
  <r>
    <n v="4089"/>
    <n v="2671"/>
    <n v="1067"/>
    <n v="2"/>
    <n v="4128.99"/>
    <n v="0.25"/>
    <n v="7"/>
    <n v="2213.3200000000002"/>
    <n v="6193.4849999999997"/>
    <n v="4426.6400000000003"/>
    <n v="1766.8449999999993"/>
    <n v="0.28527476856729278"/>
    <s v="No"/>
    <m/>
  </r>
  <r>
    <n v="4090"/>
    <n v="2671"/>
    <n v="1061"/>
    <n v="2"/>
    <n v="1128.8399999999999"/>
    <n v="0.05"/>
    <n v="6"/>
    <n v="705.26"/>
    <n v="2144.7959999999998"/>
    <n v="1410.52"/>
    <n v="734.27599999999984"/>
    <n v="0.34235237290632764"/>
    <s v="No"/>
    <m/>
  </r>
  <r>
    <n v="4091"/>
    <n v="2672"/>
    <n v="1067"/>
    <n v="1"/>
    <n v="4128.99"/>
    <n v="0"/>
    <n v="7"/>
    <n v="2213.3200000000002"/>
    <n v="4128.99"/>
    <n v="2213.3200000000002"/>
    <n v="1915.6699999999996"/>
    <n v="0.4639560764254696"/>
    <s v="No"/>
    <m/>
  </r>
  <r>
    <n v="4092"/>
    <n v="2673"/>
    <n v="1033"/>
    <n v="1"/>
    <n v="3738.1"/>
    <n v="0.05"/>
    <n v="3"/>
    <n v="2130.6999999999998"/>
    <n v="3551.1949999999997"/>
    <n v="2130.6999999999998"/>
    <n v="1420.4949999999999"/>
    <n v="0.40000478712095505"/>
    <s v="No"/>
    <m/>
  </r>
  <r>
    <n v="4093"/>
    <n v="2673"/>
    <n v="1082"/>
    <n v="1"/>
    <n v="337.61"/>
    <n v="0.15"/>
    <n v="8"/>
    <n v="183.63"/>
    <n v="286.96850000000001"/>
    <n v="183.63"/>
    <n v="103.33850000000001"/>
    <n v="0.36010398353826295"/>
    <s v="No"/>
    <m/>
  </r>
  <r>
    <n v="4094"/>
    <n v="2674"/>
    <n v="1030"/>
    <n v="1"/>
    <n v="799.21"/>
    <n v="0"/>
    <n v="3"/>
    <n v="534"/>
    <n v="799.21"/>
    <n v="534"/>
    <n v="265.21000000000004"/>
    <n v="0.33184019218978744"/>
    <s v="No"/>
    <m/>
  </r>
  <r>
    <n v="4095"/>
    <n v="2675"/>
    <n v="1047"/>
    <n v="3"/>
    <n v="3066.17"/>
    <n v="0.1"/>
    <n v="5"/>
    <n v="2011.39"/>
    <n v="8278.6589999999997"/>
    <n v="6034.17"/>
    <n v="2244.4889999999996"/>
    <n v="0.2711174599654364"/>
    <s v="No"/>
    <m/>
  </r>
  <r>
    <n v="4096"/>
    <n v="2676"/>
    <n v="1073"/>
    <n v="1"/>
    <n v="1588.01"/>
    <n v="0.15"/>
    <n v="7"/>
    <n v="1144.3699999999999"/>
    <n v="1349.8084999999999"/>
    <n v="1144.3699999999999"/>
    <n v="205.43849999999998"/>
    <n v="0.15219825627116734"/>
    <s v="Yes"/>
    <m/>
  </r>
  <r>
    <n v="4097"/>
    <n v="2676"/>
    <n v="1038"/>
    <n v="1"/>
    <n v="930.61"/>
    <n v="0"/>
    <n v="4"/>
    <n v="617.46"/>
    <n v="930.61"/>
    <n v="617.46"/>
    <n v="313.14999999999998"/>
    <n v="0.33649971524054112"/>
    <s v="No"/>
    <m/>
  </r>
  <r>
    <n v="4098"/>
    <n v="2677"/>
    <n v="1041"/>
    <n v="1"/>
    <n v="767.68"/>
    <n v="0.1"/>
    <n v="4"/>
    <n v="540.32000000000005"/>
    <n v="690.91199999999992"/>
    <n v="540.32000000000005"/>
    <n v="150.59199999999987"/>
    <n v="0.21796118753184182"/>
    <s v="No"/>
    <m/>
  </r>
  <r>
    <n v="4099"/>
    <n v="2678"/>
    <n v="1044"/>
    <n v="2"/>
    <n v="1419.88"/>
    <n v="0.05"/>
    <n v="4"/>
    <n v="897.98"/>
    <n v="2697.7719999999999"/>
    <n v="1795.96"/>
    <n v="901.8119999999999"/>
    <n v="0.33428028758545936"/>
    <s v="No"/>
    <m/>
  </r>
  <r>
    <n v="4100"/>
    <n v="2679"/>
    <n v="1041"/>
    <n v="3"/>
    <n v="767.68"/>
    <n v="0.25"/>
    <n v="4"/>
    <n v="540.32000000000005"/>
    <n v="1727.28"/>
    <n v="1620.96"/>
    <n v="106.31999999999994"/>
    <n v="6.1553425038210333E-2"/>
    <s v="No"/>
    <m/>
  </r>
  <r>
    <n v="4101"/>
    <n v="2680"/>
    <n v="1082"/>
    <n v="2"/>
    <n v="337.61"/>
    <n v="0"/>
    <n v="8"/>
    <n v="183.63"/>
    <n v="675.22"/>
    <n v="367.26"/>
    <n v="307.96000000000004"/>
    <n v="0.45608838600752349"/>
    <s v="No"/>
    <m/>
  </r>
  <r>
    <n v="4102"/>
    <n v="2681"/>
    <n v="1038"/>
    <n v="1"/>
    <n v="930.61"/>
    <n v="0.05"/>
    <n v="4"/>
    <n v="617.46"/>
    <n v="884.07949999999994"/>
    <n v="617.46"/>
    <n v="266.6194999999999"/>
    <n v="0.30157864762162218"/>
    <s v="No"/>
    <m/>
  </r>
  <r>
    <n v="4103"/>
    <n v="2682"/>
    <n v="1044"/>
    <n v="2"/>
    <n v="1419.88"/>
    <n v="0.2"/>
    <n v="4"/>
    <n v="897.98"/>
    <n v="2271.8080000000004"/>
    <n v="1795.96"/>
    <n v="475.84800000000041"/>
    <n v="0.20945784150773319"/>
    <s v="No"/>
    <m/>
  </r>
  <r>
    <n v="4104"/>
    <n v="2682"/>
    <n v="1085"/>
    <n v="1"/>
    <n v="234.72"/>
    <n v="0"/>
    <n v="8"/>
    <n v="175.69"/>
    <n v="234.72"/>
    <n v="175.69"/>
    <n v="59.03"/>
    <n v="0.25149113837764148"/>
    <s v="No"/>
    <m/>
  </r>
  <r>
    <n v="4105"/>
    <n v="2683"/>
    <n v="1005"/>
    <n v="1"/>
    <n v="2703.6"/>
    <n v="0"/>
    <n v="1"/>
    <n v="2129.88"/>
    <n v="2703.6"/>
    <n v="2129.88"/>
    <n v="573.7199999999998"/>
    <n v="0.2122059476253883"/>
    <s v="No"/>
    <m/>
  </r>
  <r>
    <n v="4106"/>
    <n v="2684"/>
    <n v="1001"/>
    <n v="1"/>
    <n v="3826.19"/>
    <n v="0.15"/>
    <n v="1"/>
    <n v="3021.65"/>
    <n v="3252.2615000000001"/>
    <n v="3021.65"/>
    <n v="230.61149999999998"/>
    <n v="7.0908043526020273E-2"/>
    <s v="No"/>
    <m/>
  </r>
  <r>
    <n v="4107"/>
    <n v="2684"/>
    <n v="1056"/>
    <n v="2"/>
    <n v="1134.4000000000001"/>
    <n v="0.1"/>
    <n v="6"/>
    <n v="798.2"/>
    <n v="2041.9200000000003"/>
    <n v="1596.4"/>
    <n v="445.52000000000021"/>
    <n v="0.21818680457608533"/>
    <s v="No"/>
    <m/>
  </r>
  <r>
    <n v="4108"/>
    <n v="2685"/>
    <n v="1041"/>
    <n v="2"/>
    <n v="767.68"/>
    <n v="0.15"/>
    <n v="4"/>
    <n v="540.32000000000005"/>
    <n v="1305.0559999999998"/>
    <n v="1080.6400000000001"/>
    <n v="224.41599999999971"/>
    <n v="0.17195890444547954"/>
    <s v="No"/>
    <m/>
  </r>
  <r>
    <n v="4109"/>
    <n v="2685"/>
    <n v="1043"/>
    <n v="1"/>
    <n v="567.48"/>
    <n v="0"/>
    <n v="4"/>
    <n v="407.51"/>
    <n v="567.48"/>
    <n v="407.51"/>
    <n v="159.97000000000003"/>
    <n v="0.28189539719461482"/>
    <s v="No"/>
    <m/>
  </r>
  <r>
    <n v="4110"/>
    <n v="2686"/>
    <n v="1085"/>
    <n v="1"/>
    <n v="234.72"/>
    <n v="0"/>
    <n v="8"/>
    <n v="175.69"/>
    <n v="234.72"/>
    <n v="175.69"/>
    <n v="59.03"/>
    <n v="0.25149113837764148"/>
    <s v="No"/>
    <m/>
  </r>
  <r>
    <n v="4111"/>
    <n v="2687"/>
    <n v="1061"/>
    <n v="3"/>
    <n v="1128.8399999999999"/>
    <n v="0.1"/>
    <n v="6"/>
    <n v="705.26"/>
    <n v="3047.8679999999995"/>
    <n v="2115.7799999999997"/>
    <n v="932.08799999999974"/>
    <n v="0.30581639362334584"/>
    <s v="No"/>
    <m/>
  </r>
  <r>
    <n v="4112"/>
    <n v="2688"/>
    <n v="1085"/>
    <n v="1"/>
    <n v="234.72"/>
    <n v="0"/>
    <n v="8"/>
    <n v="175.69"/>
    <n v="234.72"/>
    <n v="175.69"/>
    <n v="59.03"/>
    <n v="0.25149113837764148"/>
    <s v="No"/>
    <m/>
  </r>
  <r>
    <n v="4113"/>
    <n v="2689"/>
    <n v="1045"/>
    <n v="2"/>
    <n v="197.92"/>
    <n v="0.05"/>
    <n v="4"/>
    <n v="154.55000000000001"/>
    <n v="376.04799999999994"/>
    <n v="309.10000000000002"/>
    <n v="66.947999999999922"/>
    <n v="0.17803046419605989"/>
    <s v="No"/>
    <m/>
  </r>
  <r>
    <n v="4114"/>
    <n v="2689"/>
    <n v="1001"/>
    <n v="1"/>
    <n v="3826.19"/>
    <n v="0.25"/>
    <n v="1"/>
    <n v="3021.65"/>
    <n v="2869.6424999999999"/>
    <n v="3021.65"/>
    <n v="-152.00750000000016"/>
    <n v="-5.2970884003843741E-2"/>
    <s v="No"/>
    <m/>
  </r>
  <r>
    <n v="4115"/>
    <n v="2690"/>
    <n v="1072"/>
    <n v="1"/>
    <n v="1404.39"/>
    <n v="0.25"/>
    <n v="7"/>
    <n v="772.88"/>
    <n v="1053.2925"/>
    <n v="772.88"/>
    <n v="280.41250000000002"/>
    <n v="0.26622471915446089"/>
    <s v="No"/>
    <m/>
  </r>
  <r>
    <n v="4116"/>
    <n v="2691"/>
    <n v="1044"/>
    <n v="1"/>
    <n v="1419.88"/>
    <n v="0"/>
    <n v="4"/>
    <n v="897.98"/>
    <n v="1419.88"/>
    <n v="897.98"/>
    <n v="521.90000000000009"/>
    <n v="0.36756627320618646"/>
    <s v="No"/>
    <m/>
  </r>
  <r>
    <n v="4117"/>
    <n v="2692"/>
    <n v="1070"/>
    <n v="1"/>
    <n v="2599.85"/>
    <n v="0.1"/>
    <n v="7"/>
    <n v="1949.71"/>
    <n v="2339.8649999999998"/>
    <n v="1949.71"/>
    <n v="390.15499999999975"/>
    <n v="0.1667425257440065"/>
    <s v="No"/>
    <m/>
  </r>
  <r>
    <n v="4118"/>
    <n v="2692"/>
    <n v="1056"/>
    <n v="2"/>
    <n v="1134.4000000000001"/>
    <n v="0.2"/>
    <n v="6"/>
    <n v="798.2"/>
    <n v="1815.0400000000002"/>
    <n v="1596.4"/>
    <n v="218.6400000000001"/>
    <n v="0.12046015514809595"/>
    <s v="No"/>
    <m/>
  </r>
  <r>
    <n v="4119"/>
    <n v="2692"/>
    <n v="1042"/>
    <n v="1"/>
    <n v="1025.6300000000001"/>
    <n v="0.1"/>
    <n v="4"/>
    <n v="559.36"/>
    <n v="923.06700000000012"/>
    <n v="559.36"/>
    <n v="363.70700000000011"/>
    <n v="0.39402015238330484"/>
    <s v="No"/>
    <m/>
  </r>
  <r>
    <n v="4120"/>
    <n v="2693"/>
    <n v="1016"/>
    <n v="2"/>
    <n v="1279.19"/>
    <n v="0"/>
    <n v="2"/>
    <n v="741.85"/>
    <n v="2558.38"/>
    <n v="1483.7"/>
    <n v="1074.68"/>
    <n v="0.42006269592476492"/>
    <s v="No"/>
    <m/>
  </r>
  <r>
    <n v="4121"/>
    <n v="2694"/>
    <n v="1027"/>
    <n v="1"/>
    <n v="1445.05"/>
    <n v="0.2"/>
    <n v="3"/>
    <n v="777.4"/>
    <n v="1156.04"/>
    <n v="777.4"/>
    <n v="378.64"/>
    <n v="0.32753191931075049"/>
    <s v="No"/>
    <m/>
  </r>
  <r>
    <n v="4122"/>
    <n v="2695"/>
    <n v="1001"/>
    <n v="1"/>
    <n v="3826.19"/>
    <n v="0"/>
    <n v="1"/>
    <n v="3021.65"/>
    <n v="3826.19"/>
    <n v="3021.65"/>
    <n v="804.54"/>
    <n v="0.21027183699711721"/>
    <s v="No"/>
    <m/>
  </r>
  <r>
    <n v="4123"/>
    <n v="2696"/>
    <n v="1017"/>
    <n v="1"/>
    <n v="978.37"/>
    <n v="0.05"/>
    <n v="2"/>
    <n v="519.71"/>
    <n v="929.45150000000001"/>
    <n v="519.71"/>
    <n v="409.74149999999997"/>
    <n v="0.44084226019324296"/>
    <s v="No"/>
    <m/>
  </r>
  <r>
    <n v="4124"/>
    <n v="2697"/>
    <n v="1001"/>
    <n v="1"/>
    <n v="3826.19"/>
    <n v="0.2"/>
    <n v="1"/>
    <n v="3021.65"/>
    <n v="3060.9520000000002"/>
    <n v="3021.65"/>
    <n v="39.302000000000135"/>
    <n v="1.2839796246396589E-2"/>
    <s v="No"/>
    <m/>
  </r>
  <r>
    <n v="4125"/>
    <n v="2698"/>
    <n v="1061"/>
    <n v="1"/>
    <n v="1128.8399999999999"/>
    <n v="0.1"/>
    <n v="6"/>
    <n v="705.26"/>
    <n v="1015.9559999999999"/>
    <n v="705.26"/>
    <n v="310.69599999999991"/>
    <n v="0.30581639362334584"/>
    <s v="No"/>
    <m/>
  </r>
  <r>
    <n v="4126"/>
    <n v="2698"/>
    <n v="1084"/>
    <n v="1"/>
    <n v="317.63"/>
    <n v="0.1"/>
    <n v="8"/>
    <n v="188.52"/>
    <n v="285.86700000000002"/>
    <n v="188.52"/>
    <n v="97.347000000000008"/>
    <n v="0.34053248538656089"/>
    <s v="No"/>
    <m/>
  </r>
  <r>
    <n v="4127"/>
    <n v="2699"/>
    <n v="1001"/>
    <n v="1"/>
    <n v="3826.19"/>
    <n v="0.3"/>
    <n v="1"/>
    <n v="3021.65"/>
    <n v="2678.3330000000001"/>
    <n v="3021.65"/>
    <n v="-343.31700000000001"/>
    <n v="-0.12818309000411823"/>
    <s v="No"/>
    <m/>
  </r>
  <r>
    <n v="4128"/>
    <n v="2699"/>
    <n v="1056"/>
    <n v="1"/>
    <n v="1134.4000000000001"/>
    <n v="0.3"/>
    <n v="6"/>
    <n v="798.2"/>
    <n v="794.08"/>
    <n v="798.2"/>
    <n v="-4.1200000000000045"/>
    <n v="-5.1883941164618226E-3"/>
    <s v="No"/>
    <m/>
  </r>
  <r>
    <n v="4129"/>
    <n v="2700"/>
    <n v="1052"/>
    <n v="1"/>
    <n v="2801.53"/>
    <n v="0.25"/>
    <n v="5"/>
    <n v="1752.02"/>
    <n v="2101.1475"/>
    <n v="1752.02"/>
    <n v="349.12750000000005"/>
    <n v="0.1661603956885464"/>
    <s v="No"/>
    <m/>
  </r>
  <r>
    <n v="4130"/>
    <n v="2700"/>
    <n v="1017"/>
    <n v="1"/>
    <n v="978.37"/>
    <n v="0"/>
    <n v="2"/>
    <n v="519.71"/>
    <n v="978.37"/>
    <n v="519.71"/>
    <n v="458.65999999999997"/>
    <n v="0.46880014718358082"/>
    <s v="No"/>
    <m/>
  </r>
  <r>
    <n v="4131"/>
    <n v="2701"/>
    <n v="1023"/>
    <n v="1"/>
    <n v="203.79"/>
    <n v="0.05"/>
    <n v="2"/>
    <n v="145.43"/>
    <n v="193.60049999999998"/>
    <n v="145.43"/>
    <n v="48.170499999999976"/>
    <n v="0.24881392351775941"/>
    <s v="No"/>
    <m/>
  </r>
  <r>
    <n v="4132"/>
    <n v="2702"/>
    <n v="1085"/>
    <n v="1"/>
    <n v="234.72"/>
    <n v="0"/>
    <n v="8"/>
    <n v="175.69"/>
    <n v="234.72"/>
    <n v="175.69"/>
    <n v="59.03"/>
    <n v="0.25149113837764148"/>
    <s v="No"/>
    <m/>
  </r>
  <r>
    <n v="4133"/>
    <n v="2703"/>
    <n v="1056"/>
    <n v="1"/>
    <n v="1134.4000000000001"/>
    <n v="0.2"/>
    <n v="6"/>
    <n v="798.2"/>
    <n v="907.5200000000001"/>
    <n v="798.2"/>
    <n v="109.32000000000005"/>
    <n v="0.12046015514809595"/>
    <s v="No"/>
    <m/>
  </r>
  <r>
    <n v="4134"/>
    <n v="2703"/>
    <n v="1053"/>
    <n v="1"/>
    <n v="1295.03"/>
    <n v="0.1"/>
    <n v="5"/>
    <n v="777.04"/>
    <n v="1165.527"/>
    <n v="777.04"/>
    <n v="388.48700000000008"/>
    <n v="0.33331445775172952"/>
    <s v="No"/>
    <m/>
  </r>
  <r>
    <n v="4135"/>
    <n v="2704"/>
    <n v="1020"/>
    <n v="2"/>
    <n v="1278.44"/>
    <n v="0.05"/>
    <n v="2"/>
    <n v="786.6"/>
    <n v="2429.0360000000001"/>
    <n v="1573.2"/>
    <n v="855.83600000000001"/>
    <n v="0.35233565908450926"/>
    <s v="No"/>
    <m/>
  </r>
  <r>
    <n v="4136"/>
    <n v="2704"/>
    <n v="1079"/>
    <n v="1"/>
    <n v="395.97"/>
    <n v="0.3"/>
    <n v="8"/>
    <n v="242.57"/>
    <n v="277.17899999999997"/>
    <n v="242.57"/>
    <n v="34.60899999999998"/>
    <n v="0.12486155156054385"/>
    <s v="No"/>
    <m/>
  </r>
  <r>
    <n v="4137"/>
    <n v="2705"/>
    <n v="1085"/>
    <n v="1"/>
    <n v="234.72"/>
    <n v="0.1"/>
    <n v="8"/>
    <n v="175.69"/>
    <n v="211.24799999999999"/>
    <n v="175.69"/>
    <n v="35.557999999999993"/>
    <n v="0.16832348708626824"/>
    <s v="No"/>
    <m/>
  </r>
  <r>
    <n v="4138"/>
    <n v="2706"/>
    <n v="1048"/>
    <n v="1"/>
    <n v="448.35"/>
    <n v="0"/>
    <n v="5"/>
    <n v="299.29000000000002"/>
    <n v="448.35"/>
    <n v="299.29000000000002"/>
    <n v="149.06"/>
    <n v="0.33246347719415636"/>
    <s v="No"/>
    <m/>
  </r>
  <r>
    <n v="4139"/>
    <n v="2706"/>
    <n v="1067"/>
    <n v="2"/>
    <n v="4128.99"/>
    <n v="0.3"/>
    <n v="7"/>
    <n v="2213.3200000000002"/>
    <n v="5780.5859999999993"/>
    <n v="4426.6400000000003"/>
    <n v="1353.945999999999"/>
    <n v="0.23422296632209938"/>
    <s v="No"/>
    <m/>
  </r>
  <r>
    <n v="4140"/>
    <n v="2707"/>
    <n v="1079"/>
    <n v="1"/>
    <n v="395.97"/>
    <n v="0.3"/>
    <n v="8"/>
    <n v="242.57"/>
    <n v="277.17899999999997"/>
    <n v="242.57"/>
    <n v="34.60899999999998"/>
    <n v="0.12486155156054385"/>
    <s v="No"/>
    <m/>
  </r>
  <r>
    <n v="4141"/>
    <n v="2707"/>
    <n v="1075"/>
    <n v="1"/>
    <n v="904.54"/>
    <n v="0"/>
    <n v="7"/>
    <n v="622.70000000000005"/>
    <n v="904.54"/>
    <n v="622.70000000000005"/>
    <n v="281.83999999999992"/>
    <n v="0.31158378844495538"/>
    <s v="No"/>
    <m/>
  </r>
  <r>
    <n v="4142"/>
    <n v="2708"/>
    <n v="1001"/>
    <n v="1"/>
    <n v="3826.19"/>
    <n v="0"/>
    <n v="1"/>
    <n v="3021.65"/>
    <n v="3826.19"/>
    <n v="3021.65"/>
    <n v="804.54"/>
    <n v="0.21027183699711721"/>
    <s v="No"/>
    <m/>
  </r>
  <r>
    <n v="4143"/>
    <n v="2708"/>
    <n v="1026"/>
    <n v="1"/>
    <n v="1413.81"/>
    <n v="0.1"/>
    <n v="3"/>
    <n v="1019.93"/>
    <n v="1272.4290000000001"/>
    <n v="1019.93"/>
    <n v="252.49900000000014"/>
    <n v="0.19843857692649267"/>
    <s v="No"/>
    <m/>
  </r>
  <r>
    <n v="4144"/>
    <n v="2709"/>
    <n v="1056"/>
    <n v="1"/>
    <n v="1134.4000000000001"/>
    <n v="0.05"/>
    <n v="6"/>
    <n v="798.2"/>
    <n v="1077.68"/>
    <n v="798.2"/>
    <n v="279.48"/>
    <n v="0.25933486749313339"/>
    <s v="No"/>
    <m/>
  </r>
  <r>
    <n v="4145"/>
    <n v="2710"/>
    <n v="1006"/>
    <n v="2"/>
    <n v="2046.37"/>
    <n v="0"/>
    <n v="1"/>
    <n v="1296.42"/>
    <n v="4092.74"/>
    <n v="2592.84"/>
    <n v="1499.8999999999996"/>
    <n v="0.3664782028665392"/>
    <s v="No"/>
    <m/>
  </r>
  <r>
    <n v="4146"/>
    <n v="2711"/>
    <n v="1017"/>
    <n v="1"/>
    <n v="978.37"/>
    <n v="0.1"/>
    <n v="2"/>
    <n v="519.71"/>
    <n v="880.53300000000002"/>
    <n v="519.71"/>
    <n v="360.82299999999998"/>
    <n v="0.40977794131508982"/>
    <s v="No"/>
    <m/>
  </r>
  <r>
    <n v="4147"/>
    <n v="2712"/>
    <n v="1080"/>
    <n v="1"/>
    <n v="256.7"/>
    <n v="0"/>
    <n v="8"/>
    <n v="184.26"/>
    <n v="256.7"/>
    <n v="184.26"/>
    <n v="72.44"/>
    <n v="0.28219711725749902"/>
    <s v="No"/>
    <m/>
  </r>
  <r>
    <n v="4148"/>
    <n v="2712"/>
    <n v="1001"/>
    <n v="2"/>
    <n v="3826.19"/>
    <n v="0"/>
    <n v="1"/>
    <n v="3021.65"/>
    <n v="7652.38"/>
    <n v="6043.3"/>
    <n v="1609.08"/>
    <n v="0.21027183699711721"/>
    <s v="No"/>
    <m/>
  </r>
  <r>
    <n v="4149"/>
    <n v="2713"/>
    <n v="1049"/>
    <n v="1"/>
    <n v="3970.29"/>
    <n v="0.1"/>
    <n v="5"/>
    <n v="2490.89"/>
    <n v="3573.261"/>
    <n v="2490.89"/>
    <n v="1082.3710000000001"/>
    <n v="0.30290846372543179"/>
    <s v="No"/>
    <m/>
  </r>
  <r>
    <n v="4150"/>
    <n v="2714"/>
    <n v="1081"/>
    <n v="1"/>
    <n v="163.27000000000001"/>
    <n v="0.1"/>
    <n v="8"/>
    <n v="98.34"/>
    <n v="146.94300000000001"/>
    <n v="98.34"/>
    <n v="48.603000000000009"/>
    <n v="0.33076090729058211"/>
    <s v="No"/>
    <m/>
  </r>
  <r>
    <n v="4151"/>
    <n v="2714"/>
    <n v="1026"/>
    <n v="2"/>
    <n v="1413.81"/>
    <n v="0.2"/>
    <n v="3"/>
    <n v="1019.93"/>
    <n v="2262.096"/>
    <n v="2039.86"/>
    <n v="222.2360000000001"/>
    <n v="9.8243399042304169E-2"/>
    <s v="No"/>
    <m/>
  </r>
  <r>
    <n v="4152"/>
    <n v="2715"/>
    <n v="1080"/>
    <n v="2"/>
    <n v="256.7"/>
    <n v="0.2"/>
    <n v="8"/>
    <n v="184.26"/>
    <n v="410.72"/>
    <n v="368.52"/>
    <n v="42.200000000000045"/>
    <n v="0.10274639657187389"/>
    <s v="No"/>
    <m/>
  </r>
  <r>
    <n v="4153"/>
    <n v="2716"/>
    <n v="1056"/>
    <n v="1"/>
    <n v="1134.4000000000001"/>
    <n v="0.05"/>
    <n v="6"/>
    <n v="798.2"/>
    <n v="1077.68"/>
    <n v="798.2"/>
    <n v="279.48"/>
    <n v="0.25933486749313339"/>
    <s v="No"/>
    <m/>
  </r>
  <r>
    <n v="4154"/>
    <n v="2717"/>
    <n v="1001"/>
    <n v="2"/>
    <n v="3826.19"/>
    <n v="0.1"/>
    <n v="1"/>
    <n v="3021.65"/>
    <n v="6887.1419999999998"/>
    <n v="6043.3"/>
    <n v="843.84199999999964"/>
    <n v="0.12252426333013021"/>
    <s v="No"/>
    <m/>
  </r>
  <r>
    <n v="4155"/>
    <n v="2718"/>
    <n v="1041"/>
    <n v="2"/>
    <n v="767.68"/>
    <n v="0.1"/>
    <n v="4"/>
    <n v="540.32000000000005"/>
    <n v="1381.8239999999998"/>
    <n v="1080.6400000000001"/>
    <n v="301.18399999999974"/>
    <n v="0.21796118753184182"/>
    <s v="No"/>
    <m/>
  </r>
  <r>
    <n v="4156"/>
    <n v="2719"/>
    <n v="1073"/>
    <n v="1"/>
    <n v="1588.01"/>
    <n v="0"/>
    <n v="7"/>
    <n v="1144.3699999999999"/>
    <n v="1588.01"/>
    <n v="1144.3699999999999"/>
    <n v="443.6400000000001"/>
    <n v="0.27936851783049232"/>
    <s v="No"/>
    <m/>
  </r>
  <r>
    <n v="4157"/>
    <n v="2719"/>
    <n v="1061"/>
    <n v="1"/>
    <n v="1128.8399999999999"/>
    <n v="0"/>
    <n v="6"/>
    <n v="705.26"/>
    <n v="1128.8399999999999"/>
    <n v="705.26"/>
    <n v="423.57999999999993"/>
    <n v="0.37523475426101127"/>
    <s v="No"/>
    <m/>
  </r>
  <r>
    <n v="4158"/>
    <n v="2720"/>
    <n v="1031"/>
    <n v="1"/>
    <n v="4123.9799999999996"/>
    <n v="0.1"/>
    <n v="3"/>
    <n v="2475.38"/>
    <n v="3711.5819999999999"/>
    <n v="2475.38"/>
    <n v="1236.2019999999998"/>
    <n v="0.33306606185718107"/>
    <s v="No"/>
    <m/>
  </r>
  <r>
    <n v="4159"/>
    <n v="2721"/>
    <n v="1061"/>
    <n v="1"/>
    <n v="1128.8399999999999"/>
    <n v="0"/>
    <n v="6"/>
    <n v="705.26"/>
    <n v="1128.8399999999999"/>
    <n v="705.26"/>
    <n v="423.57999999999993"/>
    <n v="0.37523475426101127"/>
    <s v="No"/>
    <m/>
  </r>
  <r>
    <n v="4160"/>
    <n v="2722"/>
    <n v="1049"/>
    <n v="1"/>
    <n v="3970.29"/>
    <n v="0.25"/>
    <n v="5"/>
    <n v="2490.89"/>
    <n v="2977.7174999999997"/>
    <n v="2490.89"/>
    <n v="486.82749999999987"/>
    <n v="0.16349015647051807"/>
    <s v="No"/>
    <m/>
  </r>
  <r>
    <n v="4161"/>
    <n v="2722"/>
    <n v="1065"/>
    <n v="2"/>
    <n v="1433.45"/>
    <n v="0.2"/>
    <n v="6"/>
    <n v="800.55"/>
    <n v="2293.52"/>
    <n v="1601.1"/>
    <n v="692.42000000000007"/>
    <n v="0.30190275210157314"/>
    <s v="No"/>
    <m/>
  </r>
  <r>
    <n v="4162"/>
    <n v="2723"/>
    <n v="1046"/>
    <n v="1"/>
    <n v="675.87"/>
    <n v="0"/>
    <n v="5"/>
    <n v="407.68"/>
    <n v="675.87"/>
    <n v="407.68"/>
    <n v="268.19"/>
    <n v="0.39680707828428541"/>
    <s v="No"/>
    <m/>
  </r>
  <r>
    <n v="4163"/>
    <n v="2723"/>
    <n v="1007"/>
    <n v="1"/>
    <n v="701.76"/>
    <n v="0.25"/>
    <n v="1"/>
    <n v="508.8"/>
    <n v="526.31999999999994"/>
    <n v="508.8"/>
    <n v="17.519999999999925"/>
    <n v="3.3287733698130276E-2"/>
    <s v="No"/>
    <m/>
  </r>
  <r>
    <n v="4164"/>
    <n v="2723"/>
    <n v="1038"/>
    <n v="2"/>
    <n v="930.61"/>
    <n v="0"/>
    <n v="4"/>
    <n v="617.46"/>
    <n v="1861.22"/>
    <n v="1234.92"/>
    <n v="626.29999999999995"/>
    <n v="0.33649971524054112"/>
    <s v="No"/>
    <m/>
  </r>
  <r>
    <n v="4165"/>
    <n v="2723"/>
    <n v="1067"/>
    <n v="1"/>
    <n v="4128.99"/>
    <n v="0"/>
    <n v="7"/>
    <n v="2213.3200000000002"/>
    <n v="4128.99"/>
    <n v="2213.3200000000002"/>
    <n v="1915.6699999999996"/>
    <n v="0.4639560764254696"/>
    <s v="No"/>
    <m/>
  </r>
  <r>
    <n v="4166"/>
    <n v="2724"/>
    <n v="1019"/>
    <n v="1"/>
    <n v="1255.73"/>
    <n v="0.3"/>
    <n v="2"/>
    <n v="760.11"/>
    <n v="879.01099999999997"/>
    <n v="760.11"/>
    <n v="118.90099999999995"/>
    <n v="0.13526679415843482"/>
    <s v="No"/>
    <m/>
  </r>
  <r>
    <n v="4167"/>
    <n v="2725"/>
    <n v="1061"/>
    <n v="1"/>
    <n v="1128.8399999999999"/>
    <n v="0.15"/>
    <n v="6"/>
    <n v="705.26"/>
    <n v="959.5139999999999"/>
    <n v="705.26"/>
    <n v="254.25399999999991"/>
    <n v="0.26498206383648382"/>
    <s v="No"/>
    <m/>
  </r>
  <r>
    <n v="4168"/>
    <n v="2726"/>
    <n v="1071"/>
    <n v="2"/>
    <n v="2036.4"/>
    <n v="0.2"/>
    <n v="7"/>
    <n v="1266.9100000000001"/>
    <n v="3258.2400000000002"/>
    <n v="2533.8200000000002"/>
    <n v="724.42000000000007"/>
    <n v="0.22233475741504616"/>
    <s v="No"/>
    <m/>
  </r>
  <r>
    <n v="4169"/>
    <n v="2727"/>
    <n v="1011"/>
    <n v="1"/>
    <n v="6310.6"/>
    <n v="0"/>
    <n v="1"/>
    <n v="3703.86"/>
    <n v="6310.6"/>
    <n v="3703.86"/>
    <n v="2606.7400000000002"/>
    <n v="0.41307324184705102"/>
    <s v="No"/>
    <m/>
  </r>
  <r>
    <n v="4170"/>
    <n v="2728"/>
    <n v="1001"/>
    <n v="1"/>
    <n v="3826.19"/>
    <n v="0"/>
    <n v="1"/>
    <n v="3021.65"/>
    <n v="3826.19"/>
    <n v="3021.65"/>
    <n v="804.54"/>
    <n v="0.21027183699711721"/>
    <s v="No"/>
    <m/>
  </r>
  <r>
    <n v="4171"/>
    <n v="2728"/>
    <n v="1070"/>
    <n v="1"/>
    <n v="2599.85"/>
    <n v="0"/>
    <n v="7"/>
    <n v="1949.71"/>
    <n v="2599.85"/>
    <n v="1949.71"/>
    <n v="650.13999999999987"/>
    <n v="0.25006827316960589"/>
    <s v="No"/>
    <m/>
  </r>
  <r>
    <n v="4172"/>
    <n v="2729"/>
    <n v="1057"/>
    <n v="1"/>
    <n v="670.06"/>
    <n v="0.25"/>
    <n v="6"/>
    <n v="490.48"/>
    <n v="502.54499999999996"/>
    <n v="490.48"/>
    <n v="12.064999999999941"/>
    <n v="2.4007800296490744E-2"/>
    <s v="No"/>
    <m/>
  </r>
  <r>
    <n v="4173"/>
    <n v="2730"/>
    <n v="1068"/>
    <n v="1"/>
    <n v="550.08000000000004"/>
    <n v="0.3"/>
    <n v="7"/>
    <n v="351.29"/>
    <n v="385.05599999999998"/>
    <n v="351.29"/>
    <n v="33.765999999999963"/>
    <n v="8.7691141028837266E-2"/>
    <s v="No"/>
    <m/>
  </r>
  <r>
    <n v="4174"/>
    <n v="2731"/>
    <n v="1007"/>
    <n v="1"/>
    <n v="701.76"/>
    <n v="0"/>
    <n v="1"/>
    <n v="508.8"/>
    <n v="701.76"/>
    <n v="508.8"/>
    <n v="192.95999999999998"/>
    <n v="0.27496580027359779"/>
    <s v="No"/>
    <m/>
  </r>
  <r>
    <n v="4175"/>
    <n v="2731"/>
    <n v="1002"/>
    <n v="1"/>
    <n v="2131.16"/>
    <n v="0.15"/>
    <n v="1"/>
    <n v="1527.62"/>
    <n v="1811.4859999999999"/>
    <n v="1527.62"/>
    <n v="283.86599999999999"/>
    <n v="0.1567033915801723"/>
    <s v="No"/>
    <m/>
  </r>
  <r>
    <n v="4176"/>
    <n v="2732"/>
    <n v="1001"/>
    <n v="1"/>
    <n v="3826.19"/>
    <n v="0"/>
    <n v="1"/>
    <n v="3021.65"/>
    <n v="3826.19"/>
    <n v="3021.65"/>
    <n v="804.54"/>
    <n v="0.21027183699711721"/>
    <s v="No"/>
    <m/>
  </r>
  <r>
    <n v="4177"/>
    <n v="2733"/>
    <n v="1080"/>
    <n v="1"/>
    <n v="256.7"/>
    <n v="0.15"/>
    <n v="8"/>
    <n v="184.26"/>
    <n v="218.19499999999999"/>
    <n v="184.26"/>
    <n v="33.935000000000002"/>
    <n v="0.15552602030294005"/>
    <s v="No"/>
    <m/>
  </r>
  <r>
    <n v="4178"/>
    <n v="2734"/>
    <n v="1066"/>
    <n v="2"/>
    <n v="1123.68"/>
    <n v="0.3"/>
    <n v="7"/>
    <n v="872.66"/>
    <n v="1573.152"/>
    <n v="1745.32"/>
    <n v="-172.16799999999989"/>
    <n v="-0.10944142714753557"/>
    <s v="No"/>
    <m/>
  </r>
  <r>
    <n v="4179"/>
    <n v="2735"/>
    <n v="1061"/>
    <n v="2"/>
    <n v="1128.8399999999999"/>
    <n v="0.1"/>
    <n v="6"/>
    <n v="705.26"/>
    <n v="2031.9119999999998"/>
    <n v="1410.52"/>
    <n v="621.39199999999983"/>
    <n v="0.30581639362334584"/>
    <s v="No"/>
    <m/>
  </r>
  <r>
    <n v="4180"/>
    <n v="2736"/>
    <n v="1067"/>
    <n v="1"/>
    <n v="4128.99"/>
    <n v="0"/>
    <n v="7"/>
    <n v="2213.3200000000002"/>
    <n v="4128.99"/>
    <n v="2213.3200000000002"/>
    <n v="1915.6699999999996"/>
    <n v="0.4639560764254696"/>
    <s v="No"/>
    <m/>
  </r>
  <r>
    <n v="4181"/>
    <n v="2736"/>
    <n v="1085"/>
    <n v="1"/>
    <n v="234.72"/>
    <n v="0.1"/>
    <n v="8"/>
    <n v="175.69"/>
    <n v="211.24799999999999"/>
    <n v="175.69"/>
    <n v="35.557999999999993"/>
    <n v="0.16832348708626824"/>
    <s v="No"/>
    <m/>
  </r>
  <r>
    <n v="4182"/>
    <n v="2736"/>
    <n v="1056"/>
    <n v="2"/>
    <n v="1134.4000000000001"/>
    <n v="0"/>
    <n v="6"/>
    <n v="798.2"/>
    <n v="2268.8000000000002"/>
    <n v="1596.4"/>
    <n v="672.40000000000009"/>
    <n v="0.29636812411847674"/>
    <s v="No"/>
    <m/>
  </r>
  <r>
    <n v="4183"/>
    <n v="2737"/>
    <n v="1054"/>
    <n v="1"/>
    <n v="631.66"/>
    <n v="0.1"/>
    <n v="5"/>
    <n v="412.15"/>
    <n v="568.49400000000003"/>
    <n v="412.15"/>
    <n v="156.34400000000005"/>
    <n v="0.27501433612316056"/>
    <s v="No"/>
    <m/>
  </r>
  <r>
    <n v="4184"/>
    <n v="2737"/>
    <n v="1006"/>
    <n v="1"/>
    <n v="2046.37"/>
    <n v="0"/>
    <n v="1"/>
    <n v="1296.42"/>
    <n v="2046.37"/>
    <n v="1296.42"/>
    <n v="749.94999999999982"/>
    <n v="0.3664782028665392"/>
    <s v="No"/>
    <m/>
  </r>
  <r>
    <n v="4185"/>
    <n v="2737"/>
    <n v="1019"/>
    <n v="1"/>
    <n v="1255.73"/>
    <n v="0"/>
    <n v="2"/>
    <n v="760.11"/>
    <n v="1255.73"/>
    <n v="760.11"/>
    <n v="495.62"/>
    <n v="0.39468675591090441"/>
    <s v="No"/>
    <m/>
  </r>
  <r>
    <n v="4186"/>
    <n v="2738"/>
    <n v="1019"/>
    <n v="1"/>
    <n v="1255.73"/>
    <n v="0.1"/>
    <n v="2"/>
    <n v="760.11"/>
    <n v="1130.1570000000002"/>
    <n v="760.11"/>
    <n v="370.04700000000014"/>
    <n v="0.32742972878989385"/>
    <s v="No"/>
    <m/>
  </r>
  <r>
    <n v="4187"/>
    <n v="2738"/>
    <n v="1085"/>
    <n v="1"/>
    <n v="234.72"/>
    <n v="0"/>
    <n v="8"/>
    <n v="175.69"/>
    <n v="234.72"/>
    <n v="175.69"/>
    <n v="59.03"/>
    <n v="0.25149113837764148"/>
    <s v="No"/>
    <m/>
  </r>
  <r>
    <n v="4188"/>
    <n v="2739"/>
    <n v="1084"/>
    <n v="1"/>
    <n v="317.63"/>
    <n v="0.2"/>
    <n v="8"/>
    <n v="188.52"/>
    <n v="254.10400000000001"/>
    <n v="188.52"/>
    <n v="65.584000000000003"/>
    <n v="0.25809904605988099"/>
    <s v="No"/>
    <m/>
  </r>
  <r>
    <n v="4189"/>
    <n v="2739"/>
    <n v="1028"/>
    <n v="1"/>
    <n v="2753.45"/>
    <n v="0.1"/>
    <n v="3"/>
    <n v="1672.88"/>
    <n v="2478.105"/>
    <n v="1672.88"/>
    <n v="805.22499999999991"/>
    <n v="0.32493578762804637"/>
    <s v="No"/>
    <m/>
  </r>
  <r>
    <n v="4190"/>
    <n v="2740"/>
    <n v="1011"/>
    <n v="1"/>
    <n v="6310.6"/>
    <n v="0"/>
    <n v="1"/>
    <n v="3703.86"/>
    <n v="6310.6"/>
    <n v="3703.86"/>
    <n v="2606.7400000000002"/>
    <n v="0.41307324184705102"/>
    <s v="No"/>
    <m/>
  </r>
  <r>
    <n v="4191"/>
    <n v="2740"/>
    <n v="1014"/>
    <n v="1"/>
    <n v="1024.3800000000001"/>
    <n v="0.1"/>
    <n v="1"/>
    <n v="780.26"/>
    <n v="921.94200000000012"/>
    <n v="780.26"/>
    <n v="141.68200000000013"/>
    <n v="0.15367778016404515"/>
    <s v="No"/>
    <m/>
  </r>
  <r>
    <n v="4192"/>
    <n v="2740"/>
    <n v="1019"/>
    <n v="1"/>
    <n v="1255.73"/>
    <n v="0"/>
    <n v="2"/>
    <n v="760.11"/>
    <n v="1255.73"/>
    <n v="760.11"/>
    <n v="495.62"/>
    <n v="0.39468675591090441"/>
    <s v="No"/>
    <m/>
  </r>
  <r>
    <n v="4193"/>
    <n v="2741"/>
    <n v="1068"/>
    <n v="1"/>
    <n v="550.08000000000004"/>
    <n v="0"/>
    <n v="7"/>
    <n v="351.29"/>
    <n v="550.08000000000004"/>
    <n v="351.29"/>
    <n v="198.79000000000002"/>
    <n v="0.36138379872018617"/>
    <s v="No"/>
    <m/>
  </r>
  <r>
    <n v="4194"/>
    <n v="2741"/>
    <n v="1053"/>
    <n v="1"/>
    <n v="1295.03"/>
    <n v="0.05"/>
    <n v="5"/>
    <n v="777.04"/>
    <n v="1230.2784999999999"/>
    <n v="777.04"/>
    <n v="453.23849999999993"/>
    <n v="0.3684031705016384"/>
    <s v="Yes"/>
    <m/>
  </r>
  <r>
    <n v="4195"/>
    <n v="2742"/>
    <n v="1080"/>
    <n v="1"/>
    <n v="256.7"/>
    <n v="0"/>
    <n v="8"/>
    <n v="184.26"/>
    <n v="256.7"/>
    <n v="184.26"/>
    <n v="72.44"/>
    <n v="0.28219711725749902"/>
    <s v="No"/>
    <m/>
  </r>
  <r>
    <n v="4196"/>
    <n v="2743"/>
    <n v="1085"/>
    <n v="1"/>
    <n v="234.72"/>
    <n v="0"/>
    <n v="8"/>
    <n v="175.69"/>
    <n v="234.72"/>
    <n v="175.69"/>
    <n v="59.03"/>
    <n v="0.25149113837764148"/>
    <s v="No"/>
    <m/>
  </r>
  <r>
    <n v="4197"/>
    <n v="2743"/>
    <n v="1072"/>
    <n v="1"/>
    <n v="1404.39"/>
    <n v="0.2"/>
    <n v="7"/>
    <n v="772.88"/>
    <n v="1123.5120000000002"/>
    <n v="772.88"/>
    <n v="350.63200000000018"/>
    <n v="0.31208567420730721"/>
    <s v="No"/>
    <m/>
  </r>
  <r>
    <n v="4198"/>
    <n v="2744"/>
    <n v="1080"/>
    <n v="1"/>
    <n v="256.7"/>
    <n v="0.1"/>
    <n v="8"/>
    <n v="184.26"/>
    <n v="231.03"/>
    <n v="184.26"/>
    <n v="46.77000000000001"/>
    <n v="0.20244124139722119"/>
    <s v="No"/>
    <m/>
  </r>
  <r>
    <n v="4199"/>
    <n v="2744"/>
    <n v="1053"/>
    <n v="2"/>
    <n v="1295.03"/>
    <n v="0.25"/>
    <n v="5"/>
    <n v="777.04"/>
    <n v="1942.5450000000001"/>
    <n v="1554.08"/>
    <n v="388.46500000000015"/>
    <n v="0.19997734930207545"/>
    <s v="No"/>
    <m/>
  </r>
  <r>
    <n v="4200"/>
    <n v="2745"/>
    <n v="1081"/>
    <n v="1"/>
    <n v="163.27000000000001"/>
    <n v="0.25"/>
    <n v="8"/>
    <n v="98.34"/>
    <n v="122.45250000000001"/>
    <n v="98.34"/>
    <n v="24.112500000000011"/>
    <n v="0.19691308874869853"/>
    <s v="No"/>
    <m/>
  </r>
  <r>
    <n v="4201"/>
    <n v="2745"/>
    <n v="1001"/>
    <n v="1"/>
    <n v="3826.19"/>
    <n v="0"/>
    <n v="1"/>
    <n v="3021.65"/>
    <n v="3826.19"/>
    <n v="3021.65"/>
    <n v="804.54"/>
    <n v="0.21027183699711721"/>
    <s v="No"/>
    <m/>
  </r>
  <r>
    <n v="4202"/>
    <n v="2746"/>
    <n v="1029"/>
    <n v="1"/>
    <n v="951.92"/>
    <n v="0.1"/>
    <n v="3"/>
    <n v="552.17999999999995"/>
    <n v="856.72799999999995"/>
    <n v="552.17999999999995"/>
    <n v="304.548"/>
    <n v="0.35547805137686644"/>
    <s v="No"/>
    <m/>
  </r>
  <r>
    <n v="4203"/>
    <n v="2746"/>
    <n v="1059"/>
    <n v="2"/>
    <n v="540.76"/>
    <n v="0.2"/>
    <n v="6"/>
    <n v="324.72000000000003"/>
    <n v="865.21600000000001"/>
    <n v="649.44000000000005"/>
    <n v="215.77599999999995"/>
    <n v="0.24938974776240841"/>
    <s v="No"/>
    <m/>
  </r>
  <r>
    <n v="4204"/>
    <n v="2747"/>
    <n v="1053"/>
    <n v="1"/>
    <n v="1295.03"/>
    <n v="0.05"/>
    <n v="5"/>
    <n v="777.04"/>
    <n v="1230.2784999999999"/>
    <n v="777.04"/>
    <n v="453.23849999999993"/>
    <n v="0.3684031705016384"/>
    <s v="No"/>
    <m/>
  </r>
  <r>
    <n v="4205"/>
    <n v="2748"/>
    <n v="1066"/>
    <n v="1"/>
    <n v="1123.68"/>
    <n v="0"/>
    <n v="7"/>
    <n v="872.66"/>
    <n v="1123.68"/>
    <n v="872.66"/>
    <n v="251.0200000000001"/>
    <n v="0.22339100099672513"/>
    <s v="No"/>
    <m/>
  </r>
  <r>
    <n v="4206"/>
    <n v="2749"/>
    <n v="1019"/>
    <n v="3"/>
    <n v="1255.73"/>
    <n v="0.3"/>
    <n v="2"/>
    <n v="760.11"/>
    <n v="2637.0329999999999"/>
    <n v="2280.33"/>
    <n v="356.70299999999997"/>
    <n v="0.13526679415843487"/>
    <s v="No"/>
    <m/>
  </r>
  <r>
    <n v="4207"/>
    <n v="2750"/>
    <n v="1033"/>
    <n v="1"/>
    <n v="3738.1"/>
    <n v="0.25"/>
    <n v="3"/>
    <n v="2130.6999999999998"/>
    <n v="2803.5749999999998"/>
    <n v="2130.6999999999998"/>
    <n v="672.875"/>
    <n v="0.24000606368654309"/>
    <s v="No"/>
    <m/>
  </r>
  <r>
    <n v="4208"/>
    <n v="2750"/>
    <n v="1052"/>
    <n v="1"/>
    <n v="2801.53"/>
    <n v="0"/>
    <n v="5"/>
    <n v="1752.02"/>
    <n v="2801.53"/>
    <n v="1752.02"/>
    <n v="1049.5100000000002"/>
    <n v="0.37462029676640984"/>
    <s v="No"/>
    <m/>
  </r>
  <r>
    <n v="4209"/>
    <n v="2751"/>
    <n v="1028"/>
    <n v="1"/>
    <n v="2753.45"/>
    <n v="0.25"/>
    <n v="3"/>
    <n v="1672.88"/>
    <n v="2065.0874999999996"/>
    <n v="1672.88"/>
    <n v="392.20749999999953"/>
    <n v="0.18992294515365551"/>
    <s v="No"/>
    <m/>
  </r>
  <r>
    <n v="4210"/>
    <n v="2752"/>
    <n v="1072"/>
    <n v="1"/>
    <n v="1404.39"/>
    <n v="0.1"/>
    <n v="7"/>
    <n v="772.88"/>
    <n v="1263.951"/>
    <n v="772.88"/>
    <n v="491.07100000000003"/>
    <n v="0.38852059929538407"/>
    <s v="No"/>
    <m/>
  </r>
  <r>
    <n v="4211"/>
    <n v="2753"/>
    <n v="1005"/>
    <n v="2"/>
    <n v="2703.6"/>
    <n v="0.1"/>
    <n v="1"/>
    <n v="2129.88"/>
    <n v="4866.4799999999996"/>
    <n v="4259.76"/>
    <n v="606.71999999999935"/>
    <n v="0.12467327513932029"/>
    <s v="Yes"/>
    <m/>
  </r>
  <r>
    <n v="4212"/>
    <n v="2754"/>
    <n v="1031"/>
    <n v="2"/>
    <n v="4123.9799999999996"/>
    <n v="0.05"/>
    <n v="3"/>
    <n v="2475.38"/>
    <n v="7835.561999999999"/>
    <n v="4950.76"/>
    <n v="2884.8019999999988"/>
    <n v="0.36816784807522412"/>
    <s v="No"/>
    <m/>
  </r>
  <r>
    <n v="4213"/>
    <n v="2755"/>
    <n v="1080"/>
    <n v="1"/>
    <n v="256.7"/>
    <n v="0.1"/>
    <n v="8"/>
    <n v="184.26"/>
    <n v="231.03"/>
    <n v="184.26"/>
    <n v="46.77000000000001"/>
    <n v="0.20244124139722119"/>
    <s v="No"/>
    <m/>
  </r>
  <r>
    <n v="4214"/>
    <n v="2756"/>
    <n v="1019"/>
    <n v="1"/>
    <n v="1255.73"/>
    <n v="0.15"/>
    <n v="2"/>
    <n v="760.11"/>
    <n v="1067.3705"/>
    <n v="760.11"/>
    <n v="307.26049999999998"/>
    <n v="0.28786677165988755"/>
    <s v="No"/>
    <m/>
  </r>
  <r>
    <n v="4215"/>
    <n v="2757"/>
    <n v="1082"/>
    <n v="1"/>
    <n v="337.61"/>
    <n v="0.25"/>
    <n v="8"/>
    <n v="183.63"/>
    <n v="253.20750000000001"/>
    <n v="183.63"/>
    <n v="69.577500000000015"/>
    <n v="0.27478451467669801"/>
    <s v="No"/>
    <m/>
  </r>
  <r>
    <n v="4216"/>
    <n v="2757"/>
    <n v="1026"/>
    <n v="1"/>
    <n v="1413.81"/>
    <n v="0.05"/>
    <n v="3"/>
    <n v="1019.93"/>
    <n v="1343.1194999999998"/>
    <n v="1019.93"/>
    <n v="323.18949999999984"/>
    <n v="0.24062602024615076"/>
    <s v="No"/>
    <m/>
  </r>
  <r>
    <n v="4217"/>
    <n v="2758"/>
    <n v="1053"/>
    <n v="1"/>
    <n v="1295.03"/>
    <n v="0"/>
    <n v="5"/>
    <n v="777.04"/>
    <n v="1295.03"/>
    <n v="777.04"/>
    <n v="517.99"/>
    <n v="0.39998301197655656"/>
    <s v="No"/>
    <m/>
  </r>
  <r>
    <n v="4218"/>
    <n v="2759"/>
    <n v="1066"/>
    <n v="1"/>
    <n v="1123.68"/>
    <n v="0.05"/>
    <n v="7"/>
    <n v="872.66"/>
    <n v="1067.4960000000001"/>
    <n v="872.66"/>
    <n v="194.83600000000013"/>
    <n v="0.18251684315444752"/>
    <s v="No"/>
    <m/>
  </r>
  <r>
    <n v="4219"/>
    <n v="2759"/>
    <n v="1058"/>
    <n v="1"/>
    <n v="1504.15"/>
    <n v="0.25"/>
    <n v="6"/>
    <n v="828.35"/>
    <n v="1128.1125000000002"/>
    <n v="828.35"/>
    <n v="299.76250000000016"/>
    <n v="0.26572039579385931"/>
    <s v="No"/>
    <m/>
  </r>
  <r>
    <n v="4220"/>
    <n v="2759"/>
    <n v="1038"/>
    <n v="1"/>
    <n v="930.61"/>
    <n v="0.25"/>
    <n v="4"/>
    <n v="617.46"/>
    <n v="697.95749999999998"/>
    <n v="617.46"/>
    <n v="80.497499999999945"/>
    <n v="0.1153329536540548"/>
    <s v="No"/>
    <m/>
  </r>
  <r>
    <n v="4221"/>
    <n v="2760"/>
    <n v="1001"/>
    <n v="1"/>
    <n v="3826.19"/>
    <n v="0.05"/>
    <n v="1"/>
    <n v="3021.65"/>
    <n v="3634.8804999999998"/>
    <n v="3021.65"/>
    <n v="613.23049999999967"/>
    <n v="0.16870719683907071"/>
    <s v="No"/>
    <m/>
  </r>
  <r>
    <n v="4222"/>
    <n v="2761"/>
    <n v="1081"/>
    <n v="1"/>
    <n v="163.27000000000001"/>
    <n v="0"/>
    <n v="8"/>
    <n v="98.34"/>
    <n v="163.27000000000001"/>
    <n v="98.34"/>
    <n v="64.930000000000007"/>
    <n v="0.39768481656152388"/>
    <s v="No"/>
    <m/>
  </r>
  <r>
    <n v="4223"/>
    <n v="2762"/>
    <n v="1063"/>
    <n v="1"/>
    <n v="117.54"/>
    <n v="0"/>
    <n v="6"/>
    <n v="80.47"/>
    <n v="117.54"/>
    <n v="80.47"/>
    <n v="37.070000000000007"/>
    <n v="0.31538199761783225"/>
    <s v="No"/>
    <m/>
  </r>
  <r>
    <n v="4224"/>
    <n v="2763"/>
    <n v="1036"/>
    <n v="1"/>
    <n v="471.33"/>
    <n v="0"/>
    <n v="4"/>
    <n v="253.01"/>
    <n v="471.33"/>
    <n v="253.01"/>
    <n v="218.32"/>
    <n v="0.46319988118727856"/>
    <s v="No"/>
    <m/>
  </r>
  <r>
    <n v="4225"/>
    <n v="2763"/>
    <n v="1058"/>
    <n v="1"/>
    <n v="1504.15"/>
    <n v="0"/>
    <n v="6"/>
    <n v="828.35"/>
    <n v="1504.15"/>
    <n v="828.35"/>
    <n v="675.80000000000007"/>
    <n v="0.44929029684539445"/>
    <s v="No"/>
    <m/>
  </r>
  <r>
    <n v="4226"/>
    <n v="2763"/>
    <n v="1001"/>
    <n v="1"/>
    <n v="3826.19"/>
    <n v="0.2"/>
    <n v="1"/>
    <n v="3021.65"/>
    <n v="3060.9520000000002"/>
    <n v="3021.65"/>
    <n v="39.302000000000135"/>
    <n v="1.2839796246396589E-2"/>
    <s v="No"/>
    <m/>
  </r>
  <r>
    <n v="4227"/>
    <n v="2763"/>
    <n v="1038"/>
    <n v="2"/>
    <n v="930.61"/>
    <n v="0.3"/>
    <n v="4"/>
    <n v="617.46"/>
    <n v="1302.854"/>
    <n v="1234.92"/>
    <n v="67.933999999999969"/>
    <n v="5.2142450343630187E-2"/>
    <s v="No"/>
    <m/>
  </r>
  <r>
    <n v="4228"/>
    <n v="2764"/>
    <n v="1064"/>
    <n v="1"/>
    <n v="177.92"/>
    <n v="0.05"/>
    <n v="6"/>
    <n v="95.97"/>
    <n v="169.02399999999997"/>
    <n v="95.97"/>
    <n v="73.053999999999974"/>
    <n v="0.43221081029912906"/>
    <s v="No"/>
    <m/>
  </r>
  <r>
    <n v="4229"/>
    <n v="2765"/>
    <n v="1065"/>
    <n v="1"/>
    <n v="1433.45"/>
    <n v="0.05"/>
    <n v="6"/>
    <n v="800.55"/>
    <n v="1361.7774999999999"/>
    <n v="800.55"/>
    <n v="561.22749999999996"/>
    <n v="0.41212863334869315"/>
    <s v="No"/>
    <m/>
  </r>
  <r>
    <n v="4230"/>
    <n v="2766"/>
    <n v="1068"/>
    <n v="1"/>
    <n v="550.08000000000004"/>
    <n v="0"/>
    <n v="7"/>
    <n v="351.29"/>
    <n v="550.08000000000004"/>
    <n v="351.29"/>
    <n v="198.79000000000002"/>
    <n v="0.36138379872018617"/>
    <s v="No"/>
    <m/>
  </r>
  <r>
    <n v="4231"/>
    <n v="2766"/>
    <n v="1056"/>
    <n v="2"/>
    <n v="1134.4000000000001"/>
    <n v="0"/>
    <n v="6"/>
    <n v="798.2"/>
    <n v="2268.8000000000002"/>
    <n v="1596.4"/>
    <n v="672.40000000000009"/>
    <n v="0.29636812411847674"/>
    <s v="No"/>
    <m/>
  </r>
  <r>
    <n v="4232"/>
    <n v="2767"/>
    <n v="1085"/>
    <n v="1"/>
    <n v="234.72"/>
    <n v="0"/>
    <n v="8"/>
    <n v="175.69"/>
    <n v="234.72"/>
    <n v="175.69"/>
    <n v="59.03"/>
    <n v="0.25149113837764148"/>
    <s v="No"/>
    <m/>
  </r>
  <r>
    <n v="4233"/>
    <n v="2768"/>
    <n v="1013"/>
    <n v="1"/>
    <n v="6351.87"/>
    <n v="0.1"/>
    <n v="1"/>
    <n v="4324.57"/>
    <n v="5716.683"/>
    <n v="4324.57"/>
    <n v="1392.1130000000003"/>
    <n v="0.24351761327329158"/>
    <s v="Yes"/>
    <m/>
  </r>
  <r>
    <n v="4234"/>
    <n v="2769"/>
    <n v="1049"/>
    <n v="1"/>
    <n v="3970.29"/>
    <n v="0"/>
    <n v="5"/>
    <n v="2490.89"/>
    <n v="3970.29"/>
    <n v="2490.89"/>
    <n v="1479.4"/>
    <n v="0.37261761735288862"/>
    <s v="No"/>
    <m/>
  </r>
  <r>
    <n v="4235"/>
    <n v="2770"/>
    <n v="1085"/>
    <n v="1"/>
    <n v="234.72"/>
    <n v="0.15"/>
    <n v="8"/>
    <n v="175.69"/>
    <n v="199.512"/>
    <n v="175.69"/>
    <n v="23.822000000000003"/>
    <n v="0.11940133926781347"/>
    <s v="No"/>
    <m/>
  </r>
  <r>
    <n v="4236"/>
    <n v="2771"/>
    <n v="1054"/>
    <n v="1"/>
    <n v="631.66"/>
    <n v="0.15"/>
    <n v="5"/>
    <n v="412.15"/>
    <n v="536.91099999999994"/>
    <n v="412.15"/>
    <n v="124.76099999999997"/>
    <n v="0.23236812060099343"/>
    <s v="No"/>
    <m/>
  </r>
  <r>
    <n v="4237"/>
    <n v="2771"/>
    <n v="1067"/>
    <n v="1"/>
    <n v="4128.99"/>
    <n v="0.3"/>
    <n v="7"/>
    <n v="2213.3200000000002"/>
    <n v="2890.2929999999997"/>
    <n v="2213.3200000000002"/>
    <n v="676.9729999999995"/>
    <n v="0.23422296632209938"/>
    <s v="No"/>
    <m/>
  </r>
  <r>
    <n v="4238"/>
    <n v="2772"/>
    <n v="1062"/>
    <n v="1"/>
    <n v="1145.77"/>
    <n v="0.25"/>
    <n v="6"/>
    <n v="718.47"/>
    <n v="859.32749999999999"/>
    <n v="718.47"/>
    <n v="140.85749999999996"/>
    <n v="0.16391596917356882"/>
    <s v="No"/>
    <m/>
  </r>
  <r>
    <n v="4239"/>
    <n v="2772"/>
    <n v="1044"/>
    <n v="1"/>
    <n v="1419.88"/>
    <n v="0"/>
    <n v="4"/>
    <n v="897.98"/>
    <n v="1419.88"/>
    <n v="897.98"/>
    <n v="521.90000000000009"/>
    <n v="0.36756627320618646"/>
    <s v="No"/>
    <m/>
  </r>
  <r>
    <n v="4240"/>
    <n v="2772"/>
    <n v="1001"/>
    <n v="1"/>
    <n v="3826.19"/>
    <n v="0.1"/>
    <n v="1"/>
    <n v="3021.65"/>
    <n v="3443.5709999999999"/>
    <n v="3021.65"/>
    <n v="421.92099999999982"/>
    <n v="0.12252426333013021"/>
    <s v="No"/>
    <m/>
  </r>
  <r>
    <n v="4241"/>
    <n v="2773"/>
    <n v="1063"/>
    <n v="2"/>
    <n v="117.54"/>
    <n v="0.3"/>
    <n v="6"/>
    <n v="80.47"/>
    <n v="164.55600000000001"/>
    <n v="160.94"/>
    <n v="3.6160000000000139"/>
    <n v="2.1974282311188979E-2"/>
    <s v="No"/>
    <m/>
  </r>
  <r>
    <n v="4242"/>
    <n v="2774"/>
    <n v="1061"/>
    <n v="1"/>
    <n v="1128.8399999999999"/>
    <n v="0"/>
    <n v="6"/>
    <n v="705.26"/>
    <n v="1128.8399999999999"/>
    <n v="705.26"/>
    <n v="423.57999999999993"/>
    <n v="0.37523475426101127"/>
    <s v="No"/>
    <m/>
  </r>
  <r>
    <n v="4243"/>
    <n v="2774"/>
    <n v="1026"/>
    <n v="1"/>
    <n v="1413.81"/>
    <n v="0"/>
    <n v="3"/>
    <n v="1019.93"/>
    <n v="1413.81"/>
    <n v="1019.93"/>
    <n v="393.88"/>
    <n v="0.27859471923384332"/>
    <s v="No"/>
    <m/>
  </r>
  <r>
    <n v="4244"/>
    <n v="2774"/>
    <n v="1019"/>
    <n v="3"/>
    <n v="1255.73"/>
    <n v="0.3"/>
    <n v="2"/>
    <n v="760.11"/>
    <n v="2637.0329999999999"/>
    <n v="2280.33"/>
    <n v="356.70299999999997"/>
    <n v="0.13526679415843487"/>
    <s v="Yes"/>
    <m/>
  </r>
  <r>
    <n v="4245"/>
    <n v="2775"/>
    <n v="1067"/>
    <n v="1"/>
    <n v="4128.99"/>
    <n v="0.05"/>
    <n v="7"/>
    <n v="2213.3200000000002"/>
    <n v="3922.5404999999996"/>
    <n v="2213.3200000000002"/>
    <n v="1709.2204999999994"/>
    <n v="0.43574323834259954"/>
    <s v="No"/>
    <m/>
  </r>
  <r>
    <n v="4246"/>
    <n v="2776"/>
    <n v="1085"/>
    <n v="1"/>
    <n v="234.72"/>
    <n v="0.05"/>
    <n v="8"/>
    <n v="175.69"/>
    <n v="222.98399999999998"/>
    <n v="175.69"/>
    <n v="47.293999999999983"/>
    <n v="0.21209593513435937"/>
    <s v="No"/>
    <m/>
  </r>
  <r>
    <n v="4247"/>
    <n v="2777"/>
    <n v="1001"/>
    <n v="1"/>
    <n v="3826.19"/>
    <n v="0.05"/>
    <n v="1"/>
    <n v="3021.65"/>
    <n v="3634.8804999999998"/>
    <n v="3021.65"/>
    <n v="613.23049999999967"/>
    <n v="0.16870719683907071"/>
    <s v="No"/>
    <m/>
  </r>
  <r>
    <n v="4248"/>
    <n v="2777"/>
    <n v="1085"/>
    <n v="1"/>
    <n v="234.72"/>
    <n v="0.3"/>
    <n v="8"/>
    <n v="175.69"/>
    <n v="164.304"/>
    <n v="175.69"/>
    <n v="-11.385999999999996"/>
    <n v="-6.929837374622648E-2"/>
    <s v="No"/>
    <m/>
  </r>
  <r>
    <n v="4249"/>
    <n v="2778"/>
    <n v="1038"/>
    <n v="1"/>
    <n v="930.61"/>
    <n v="0.25"/>
    <n v="4"/>
    <n v="617.46"/>
    <n v="697.95749999999998"/>
    <n v="617.46"/>
    <n v="80.497499999999945"/>
    <n v="0.1153329536540548"/>
    <s v="No"/>
    <m/>
  </r>
  <r>
    <n v="4250"/>
    <n v="2778"/>
    <n v="1067"/>
    <n v="1"/>
    <n v="4128.99"/>
    <n v="0"/>
    <n v="7"/>
    <n v="2213.3200000000002"/>
    <n v="4128.99"/>
    <n v="2213.3200000000002"/>
    <n v="1915.6699999999996"/>
    <n v="0.4639560764254696"/>
    <s v="No"/>
    <m/>
  </r>
  <r>
    <n v="4251"/>
    <n v="2779"/>
    <n v="1056"/>
    <n v="1"/>
    <n v="1134.4000000000001"/>
    <n v="0.05"/>
    <n v="6"/>
    <n v="798.2"/>
    <n v="1077.68"/>
    <n v="798.2"/>
    <n v="279.48"/>
    <n v="0.25933486749313339"/>
    <s v="No"/>
    <m/>
  </r>
  <r>
    <n v="4252"/>
    <n v="2779"/>
    <n v="1053"/>
    <n v="1"/>
    <n v="1295.03"/>
    <n v="0"/>
    <n v="5"/>
    <n v="777.04"/>
    <n v="1295.03"/>
    <n v="777.04"/>
    <n v="517.99"/>
    <n v="0.39998301197655656"/>
    <s v="Yes"/>
    <m/>
  </r>
  <r>
    <n v="4253"/>
    <n v="2780"/>
    <n v="1085"/>
    <n v="1"/>
    <n v="234.72"/>
    <n v="0.3"/>
    <n v="8"/>
    <n v="175.69"/>
    <n v="164.304"/>
    <n v="175.69"/>
    <n v="-11.385999999999996"/>
    <n v="-6.929837374622648E-2"/>
    <s v="No"/>
    <m/>
  </r>
  <r>
    <n v="4254"/>
    <n v="2781"/>
    <n v="1017"/>
    <n v="2"/>
    <n v="978.37"/>
    <n v="0.1"/>
    <n v="2"/>
    <n v="519.71"/>
    <n v="1761.066"/>
    <n v="1039.42"/>
    <n v="721.64599999999996"/>
    <n v="0.40977794131508982"/>
    <s v="No"/>
    <m/>
  </r>
  <r>
    <n v="4255"/>
    <n v="2781"/>
    <n v="1064"/>
    <n v="1"/>
    <n v="177.92"/>
    <n v="0"/>
    <n v="6"/>
    <n v="95.97"/>
    <n v="177.92"/>
    <n v="95.97"/>
    <n v="81.949999999999989"/>
    <n v="0.46060026978417262"/>
    <s v="No"/>
    <m/>
  </r>
  <r>
    <n v="4256"/>
    <n v="2782"/>
    <n v="1085"/>
    <n v="1"/>
    <n v="234.72"/>
    <n v="0"/>
    <n v="8"/>
    <n v="175.69"/>
    <n v="234.72"/>
    <n v="175.69"/>
    <n v="59.03"/>
    <n v="0.25149113837764148"/>
    <s v="No"/>
    <m/>
  </r>
  <r>
    <n v="4257"/>
    <n v="2783"/>
    <n v="1026"/>
    <n v="1"/>
    <n v="1413.81"/>
    <n v="0.05"/>
    <n v="3"/>
    <n v="1019.93"/>
    <n v="1343.1194999999998"/>
    <n v="1019.93"/>
    <n v="323.18949999999984"/>
    <n v="0.24062602024615076"/>
    <s v="No"/>
    <m/>
  </r>
  <r>
    <n v="4258"/>
    <n v="2784"/>
    <n v="1082"/>
    <n v="3"/>
    <n v="337.61"/>
    <n v="0.3"/>
    <n v="8"/>
    <n v="183.63"/>
    <n v="708.98099999999999"/>
    <n v="550.89"/>
    <n v="158.09100000000001"/>
    <n v="0.22298340858217641"/>
    <s v="No"/>
    <m/>
  </r>
  <r>
    <n v="4259"/>
    <n v="2784"/>
    <n v="1056"/>
    <n v="2"/>
    <n v="1134.4000000000001"/>
    <n v="0"/>
    <n v="6"/>
    <n v="798.2"/>
    <n v="2268.8000000000002"/>
    <n v="1596.4"/>
    <n v="672.40000000000009"/>
    <n v="0.29636812411847674"/>
    <s v="No"/>
    <m/>
  </r>
  <r>
    <n v="4260"/>
    <n v="2785"/>
    <n v="1039"/>
    <n v="1"/>
    <n v="1284.94"/>
    <n v="0.1"/>
    <n v="4"/>
    <n v="829.93"/>
    <n v="1156.4460000000001"/>
    <n v="829.93"/>
    <n v="326.51600000000019"/>
    <n v="0.28234435503257405"/>
    <s v="Yes"/>
    <m/>
  </r>
  <r>
    <n v="4261"/>
    <n v="2785"/>
    <n v="1085"/>
    <n v="1"/>
    <n v="234.72"/>
    <n v="0.1"/>
    <n v="8"/>
    <n v="175.69"/>
    <n v="211.24799999999999"/>
    <n v="175.69"/>
    <n v="35.557999999999993"/>
    <n v="0.16832348708626824"/>
    <s v="No"/>
    <m/>
  </r>
  <r>
    <n v="4262"/>
    <n v="2785"/>
    <n v="1083"/>
    <n v="1"/>
    <n v="679.39"/>
    <n v="0"/>
    <n v="8"/>
    <n v="524.20000000000005"/>
    <n v="679.39"/>
    <n v="524.20000000000005"/>
    <n v="155.18999999999994"/>
    <n v="0.22842549934500059"/>
    <s v="No"/>
    <m/>
  </r>
  <r>
    <n v="4263"/>
    <n v="2786"/>
    <n v="1001"/>
    <n v="1"/>
    <n v="3826.19"/>
    <n v="0.2"/>
    <n v="1"/>
    <n v="3021.65"/>
    <n v="3060.9520000000002"/>
    <n v="3021.65"/>
    <n v="39.302000000000135"/>
    <n v="1.2839796246396589E-2"/>
    <s v="No"/>
    <m/>
  </r>
  <r>
    <n v="4264"/>
    <n v="2787"/>
    <n v="1068"/>
    <n v="2"/>
    <n v="550.08000000000004"/>
    <n v="0.3"/>
    <n v="7"/>
    <n v="351.29"/>
    <n v="770.11199999999997"/>
    <n v="702.58"/>
    <n v="67.531999999999925"/>
    <n v="8.7691141028837266E-2"/>
    <s v="No"/>
    <m/>
  </r>
  <r>
    <n v="4265"/>
    <n v="2787"/>
    <n v="1038"/>
    <n v="1"/>
    <n v="930.61"/>
    <n v="0"/>
    <n v="4"/>
    <n v="617.46"/>
    <n v="930.61"/>
    <n v="617.46"/>
    <n v="313.14999999999998"/>
    <n v="0.33649971524054112"/>
    <s v="No"/>
    <m/>
  </r>
  <r>
    <n v="4266"/>
    <n v="2788"/>
    <n v="1061"/>
    <n v="1"/>
    <n v="1128.8399999999999"/>
    <n v="0"/>
    <n v="6"/>
    <n v="705.26"/>
    <n v="1128.8399999999999"/>
    <n v="705.26"/>
    <n v="423.57999999999993"/>
    <n v="0.37523475426101127"/>
    <s v="No"/>
    <m/>
  </r>
  <r>
    <n v="4267"/>
    <n v="2788"/>
    <n v="1047"/>
    <n v="1"/>
    <n v="3066.17"/>
    <n v="0.1"/>
    <n v="5"/>
    <n v="2011.39"/>
    <n v="2759.5530000000003"/>
    <n v="2011.39"/>
    <n v="748.16300000000024"/>
    <n v="0.27111745996543646"/>
    <s v="No"/>
    <m/>
  </r>
  <r>
    <n v="4268"/>
    <n v="2789"/>
    <n v="1067"/>
    <n v="1"/>
    <n v="4128.99"/>
    <n v="0.15"/>
    <n v="7"/>
    <n v="2213.3200000000002"/>
    <n v="3509.6414999999997"/>
    <n v="2213.3200000000002"/>
    <n v="1296.3214999999996"/>
    <n v="0.36936008991231717"/>
    <s v="No"/>
    <m/>
  </r>
  <r>
    <n v="4269"/>
    <n v="2789"/>
    <n v="1045"/>
    <n v="1"/>
    <n v="197.92"/>
    <n v="0.15"/>
    <n v="4"/>
    <n v="154.55000000000001"/>
    <n v="168.23199999999997"/>
    <n v="154.55000000000001"/>
    <n v="13.68199999999996"/>
    <n v="8.1328165866184562E-2"/>
    <s v="No"/>
    <m/>
  </r>
  <r>
    <n v="4270"/>
    <n v="2789"/>
    <n v="1031"/>
    <n v="1"/>
    <n v="4123.9799999999996"/>
    <n v="0"/>
    <n v="3"/>
    <n v="2475.38"/>
    <n v="4123.9799999999996"/>
    <n v="2475.38"/>
    <n v="1648.5999999999995"/>
    <n v="0.39975945567146293"/>
    <s v="No"/>
    <m/>
  </r>
  <r>
    <n v="4271"/>
    <n v="2789"/>
    <n v="1043"/>
    <n v="1"/>
    <n v="567.48"/>
    <n v="0"/>
    <n v="4"/>
    <n v="407.51"/>
    <n v="567.48"/>
    <n v="407.51"/>
    <n v="159.97000000000003"/>
    <n v="0.28189539719461482"/>
    <s v="No"/>
    <m/>
  </r>
  <r>
    <n v="4272"/>
    <n v="2790"/>
    <n v="1044"/>
    <n v="1"/>
    <n v="1419.88"/>
    <n v="0.05"/>
    <n v="4"/>
    <n v="897.98"/>
    <n v="1348.886"/>
    <n v="897.98"/>
    <n v="450.90599999999995"/>
    <n v="0.33428028758545936"/>
    <s v="No"/>
    <m/>
  </r>
  <r>
    <n v="4273"/>
    <n v="2791"/>
    <n v="1038"/>
    <n v="2"/>
    <n v="930.61"/>
    <n v="0"/>
    <n v="4"/>
    <n v="617.46"/>
    <n v="1861.22"/>
    <n v="1234.92"/>
    <n v="626.29999999999995"/>
    <n v="0.33649971524054112"/>
    <s v="No"/>
    <m/>
  </r>
  <r>
    <n v="4274"/>
    <n v="2791"/>
    <n v="1023"/>
    <n v="1"/>
    <n v="203.79"/>
    <n v="0.25"/>
    <n v="2"/>
    <n v="145.43"/>
    <n v="152.8425"/>
    <n v="145.43"/>
    <n v="7.4124999999999943"/>
    <n v="4.8497636455828677E-2"/>
    <s v="No"/>
    <m/>
  </r>
  <r>
    <n v="4275"/>
    <n v="2792"/>
    <n v="1019"/>
    <n v="1"/>
    <n v="1255.73"/>
    <n v="0"/>
    <n v="2"/>
    <n v="760.11"/>
    <n v="1255.73"/>
    <n v="760.11"/>
    <n v="495.62"/>
    <n v="0.39468675591090441"/>
    <s v="Yes"/>
    <m/>
  </r>
  <r>
    <n v="4276"/>
    <n v="2792"/>
    <n v="1026"/>
    <n v="1"/>
    <n v="1413.81"/>
    <n v="0"/>
    <n v="3"/>
    <n v="1019.93"/>
    <n v="1413.81"/>
    <n v="1019.93"/>
    <n v="393.88"/>
    <n v="0.27859471923384332"/>
    <s v="No"/>
    <m/>
  </r>
  <r>
    <n v="4277"/>
    <n v="2793"/>
    <n v="1049"/>
    <n v="1"/>
    <n v="3970.29"/>
    <n v="0.1"/>
    <n v="5"/>
    <n v="2490.89"/>
    <n v="3573.261"/>
    <n v="2490.89"/>
    <n v="1082.3710000000001"/>
    <n v="0.30290846372543179"/>
    <s v="No"/>
    <m/>
  </r>
  <r>
    <n v="4278"/>
    <n v="2793"/>
    <n v="1056"/>
    <n v="2"/>
    <n v="1134.4000000000001"/>
    <n v="0"/>
    <n v="6"/>
    <n v="798.2"/>
    <n v="2268.8000000000002"/>
    <n v="1596.4"/>
    <n v="672.40000000000009"/>
    <n v="0.29636812411847674"/>
    <s v="No"/>
    <m/>
  </r>
  <r>
    <n v="4279"/>
    <n v="2793"/>
    <n v="1067"/>
    <n v="1"/>
    <n v="4128.99"/>
    <n v="0.05"/>
    <n v="7"/>
    <n v="2213.3200000000002"/>
    <n v="3922.5404999999996"/>
    <n v="2213.3200000000002"/>
    <n v="1709.2204999999994"/>
    <n v="0.43574323834259954"/>
    <s v="No"/>
    <m/>
  </r>
  <r>
    <n v="4280"/>
    <n v="2794"/>
    <n v="1041"/>
    <n v="2"/>
    <n v="767.68"/>
    <n v="0.05"/>
    <n v="4"/>
    <n v="540.32000000000005"/>
    <n v="1458.5919999999999"/>
    <n v="1080.6400000000001"/>
    <n v="377.95199999999977"/>
    <n v="0.25912112503016593"/>
    <s v="No"/>
    <m/>
  </r>
  <r>
    <n v="4281"/>
    <n v="2795"/>
    <n v="1080"/>
    <n v="1"/>
    <n v="256.7"/>
    <n v="0.05"/>
    <n v="8"/>
    <n v="184.26"/>
    <n v="243.86499999999998"/>
    <n v="184.26"/>
    <n v="59.60499999999999"/>
    <n v="0.24441801816578843"/>
    <s v="No"/>
    <m/>
  </r>
  <r>
    <n v="4282"/>
    <n v="2796"/>
    <n v="1022"/>
    <n v="1"/>
    <n v="383.8"/>
    <n v="0.1"/>
    <n v="2"/>
    <n v="266.88"/>
    <n v="345.42"/>
    <n v="266.88"/>
    <n v="78.54000000000002"/>
    <n v="0.22737536911585901"/>
    <s v="No"/>
    <m/>
  </r>
  <r>
    <n v="4283"/>
    <n v="2796"/>
    <n v="1047"/>
    <n v="2"/>
    <n v="3066.17"/>
    <n v="0"/>
    <n v="5"/>
    <n v="2011.39"/>
    <n v="6132.34"/>
    <n v="4022.78"/>
    <n v="2109.56"/>
    <n v="0.34400571396889279"/>
    <s v="No"/>
    <m/>
  </r>
  <r>
    <n v="4284"/>
    <n v="2797"/>
    <n v="1037"/>
    <n v="1"/>
    <n v="1161.6300000000001"/>
    <n v="0"/>
    <n v="4"/>
    <n v="798.62"/>
    <n v="1161.6300000000001"/>
    <n v="798.62"/>
    <n v="363.0100000000001"/>
    <n v="0.31250053803706868"/>
    <s v="No"/>
    <m/>
  </r>
  <r>
    <n v="4285"/>
    <n v="2797"/>
    <n v="1029"/>
    <n v="2"/>
    <n v="951.92"/>
    <n v="0.2"/>
    <n v="3"/>
    <n v="552.17999999999995"/>
    <n v="1523.0720000000001"/>
    <n v="1104.3599999999999"/>
    <n v="418.71200000000022"/>
    <n v="0.27491280779897481"/>
    <s v="No"/>
    <m/>
  </r>
  <r>
    <n v="4286"/>
    <n v="2798"/>
    <n v="1085"/>
    <n v="2"/>
    <n v="234.72"/>
    <n v="0"/>
    <n v="8"/>
    <n v="175.69"/>
    <n v="469.44"/>
    <n v="351.38"/>
    <n v="118.06"/>
    <n v="0.25149113837764148"/>
    <s v="No"/>
    <m/>
  </r>
  <r>
    <n v="4287"/>
    <n v="2799"/>
    <n v="1056"/>
    <n v="3"/>
    <n v="1134.4000000000001"/>
    <n v="0.2"/>
    <n v="6"/>
    <n v="798.2"/>
    <n v="2722.5600000000004"/>
    <n v="2394.6000000000004"/>
    <n v="327.96000000000004"/>
    <n v="0.12046015514809591"/>
    <s v="No"/>
    <m/>
  </r>
  <r>
    <n v="4288"/>
    <n v="2799"/>
    <n v="1039"/>
    <n v="2"/>
    <n v="1284.94"/>
    <n v="0.25"/>
    <n v="4"/>
    <n v="829.93"/>
    <n v="1927.41"/>
    <n v="1659.86"/>
    <n v="267.55000000000018"/>
    <n v="0.13881322603908883"/>
    <s v="No"/>
    <m/>
  </r>
  <r>
    <n v="4289"/>
    <n v="2800"/>
    <n v="1017"/>
    <n v="1"/>
    <n v="978.37"/>
    <n v="0.1"/>
    <n v="2"/>
    <n v="519.71"/>
    <n v="880.53300000000002"/>
    <n v="519.71"/>
    <n v="360.82299999999998"/>
    <n v="0.40977794131508982"/>
    <s v="No"/>
    <m/>
  </r>
  <r>
    <n v="4290"/>
    <n v="2800"/>
    <n v="1085"/>
    <n v="1"/>
    <n v="234.72"/>
    <n v="0"/>
    <n v="8"/>
    <n v="175.69"/>
    <n v="234.72"/>
    <n v="175.69"/>
    <n v="59.03"/>
    <n v="0.25149113837764148"/>
    <s v="No"/>
    <m/>
  </r>
  <r>
    <n v="4291"/>
    <n v="2801"/>
    <n v="1083"/>
    <n v="1"/>
    <n v="679.39"/>
    <n v="0.3"/>
    <n v="8"/>
    <n v="524.20000000000005"/>
    <n v="475.57299999999998"/>
    <n v="524.20000000000005"/>
    <n v="-48.627000000000066"/>
    <n v="-0.1022492866499992"/>
    <s v="No"/>
    <m/>
  </r>
  <r>
    <n v="4292"/>
    <n v="2801"/>
    <n v="1003"/>
    <n v="1"/>
    <n v="5778.51"/>
    <n v="0"/>
    <n v="1"/>
    <n v="3419.53"/>
    <n v="5778.51"/>
    <n v="3419.53"/>
    <n v="2358.98"/>
    <n v="0.40823326428439166"/>
    <s v="No"/>
    <m/>
  </r>
  <r>
    <n v="4293"/>
    <n v="2802"/>
    <n v="1085"/>
    <n v="1"/>
    <n v="234.72"/>
    <n v="0.05"/>
    <n v="8"/>
    <n v="175.69"/>
    <n v="222.98399999999998"/>
    <n v="175.69"/>
    <n v="47.293999999999983"/>
    <n v="0.21209593513435937"/>
    <s v="No"/>
    <m/>
  </r>
  <r>
    <n v="4294"/>
    <n v="2802"/>
    <n v="1061"/>
    <n v="1"/>
    <n v="1128.8399999999999"/>
    <n v="0"/>
    <n v="6"/>
    <n v="705.26"/>
    <n v="1128.8399999999999"/>
    <n v="705.26"/>
    <n v="423.57999999999993"/>
    <n v="0.37523475426101127"/>
    <s v="No"/>
    <m/>
  </r>
  <r>
    <n v="4295"/>
    <n v="2803"/>
    <n v="1080"/>
    <n v="1"/>
    <n v="256.7"/>
    <n v="0.1"/>
    <n v="8"/>
    <n v="184.26"/>
    <n v="231.03"/>
    <n v="184.26"/>
    <n v="46.77000000000001"/>
    <n v="0.20244124139722119"/>
    <s v="No"/>
    <m/>
  </r>
  <r>
    <n v="4296"/>
    <n v="2804"/>
    <n v="1023"/>
    <n v="2"/>
    <n v="203.79"/>
    <n v="0.15"/>
    <n v="2"/>
    <n v="145.43"/>
    <n v="346.44299999999998"/>
    <n v="290.86"/>
    <n v="55.58299999999997"/>
    <n v="0.16043909099043702"/>
    <s v="No"/>
    <m/>
  </r>
  <r>
    <n v="4297"/>
    <n v="2805"/>
    <n v="1040"/>
    <n v="1"/>
    <n v="419.14"/>
    <n v="0"/>
    <n v="4"/>
    <n v="297.2"/>
    <n v="419.14"/>
    <n v="297.2"/>
    <n v="121.94"/>
    <n v="0.29092904518776541"/>
    <s v="No"/>
    <m/>
  </r>
  <r>
    <n v="4298"/>
    <n v="2805"/>
    <n v="1073"/>
    <n v="2"/>
    <n v="1588.01"/>
    <n v="0.1"/>
    <n v="7"/>
    <n v="1144.3699999999999"/>
    <n v="2858.4180000000001"/>
    <n v="2288.7399999999998"/>
    <n v="569.67800000000034"/>
    <n v="0.1992983531449915"/>
    <s v="No"/>
    <m/>
  </r>
  <r>
    <n v="4299"/>
    <n v="2805"/>
    <n v="1085"/>
    <n v="3"/>
    <n v="234.72"/>
    <n v="0.3"/>
    <n v="8"/>
    <n v="175.69"/>
    <n v="492.91199999999992"/>
    <n v="527.06999999999994"/>
    <n v="-34.158000000000015"/>
    <n v="-6.9298373746226549E-2"/>
    <s v="No"/>
    <m/>
  </r>
  <r>
    <n v="4300"/>
    <n v="2806"/>
    <n v="1082"/>
    <n v="1"/>
    <n v="337.61"/>
    <n v="0"/>
    <n v="8"/>
    <n v="183.63"/>
    <n v="337.61"/>
    <n v="183.63"/>
    <n v="153.98000000000002"/>
    <n v="0.45608838600752349"/>
    <s v="No"/>
    <m/>
  </r>
  <r>
    <n v="4301"/>
    <n v="2806"/>
    <n v="1084"/>
    <n v="1"/>
    <n v="317.63"/>
    <n v="0.2"/>
    <n v="8"/>
    <n v="188.52"/>
    <n v="254.10400000000001"/>
    <n v="188.52"/>
    <n v="65.584000000000003"/>
    <n v="0.25809904605988099"/>
    <s v="No"/>
    <m/>
  </r>
  <r>
    <n v="4302"/>
    <n v="2807"/>
    <n v="1057"/>
    <n v="1"/>
    <n v="670.06"/>
    <n v="0.2"/>
    <n v="6"/>
    <n v="490.48"/>
    <n v="536.048"/>
    <n v="490.48"/>
    <n v="45.567999999999984"/>
    <n v="8.5007312777960156E-2"/>
    <s v="No"/>
    <m/>
  </r>
  <r>
    <n v="4303"/>
    <n v="2808"/>
    <n v="1015"/>
    <n v="1"/>
    <n v="6363.94"/>
    <n v="0"/>
    <n v="1"/>
    <n v="3874.73"/>
    <n v="6363.94"/>
    <n v="3874.73"/>
    <n v="2489.2099999999996"/>
    <n v="0.39114290832408849"/>
    <s v="No"/>
    <m/>
  </r>
  <r>
    <n v="4304"/>
    <n v="2809"/>
    <n v="1053"/>
    <n v="1"/>
    <n v="1295.03"/>
    <n v="0.1"/>
    <n v="5"/>
    <n v="777.04"/>
    <n v="1165.527"/>
    <n v="777.04"/>
    <n v="388.48700000000008"/>
    <n v="0.33331445775172952"/>
    <s v="No"/>
    <m/>
  </r>
  <r>
    <n v="4305"/>
    <n v="2810"/>
    <n v="1038"/>
    <n v="1"/>
    <n v="930.61"/>
    <n v="0.1"/>
    <n v="4"/>
    <n v="617.46"/>
    <n v="837.54899999999998"/>
    <n v="617.46"/>
    <n v="220.08899999999994"/>
    <n v="0.26277746137837898"/>
    <s v="No"/>
    <m/>
  </r>
  <r>
    <n v="4306"/>
    <n v="2811"/>
    <n v="1067"/>
    <n v="2"/>
    <n v="4128.99"/>
    <n v="0"/>
    <n v="7"/>
    <n v="2213.3200000000002"/>
    <n v="8257.98"/>
    <n v="4426.6400000000003"/>
    <n v="3831.3399999999992"/>
    <n v="0.4639560764254696"/>
    <s v="No"/>
    <m/>
  </r>
  <r>
    <n v="4307"/>
    <n v="2812"/>
    <n v="1044"/>
    <n v="1"/>
    <n v="1419.88"/>
    <n v="0.2"/>
    <n v="4"/>
    <n v="897.98"/>
    <n v="1135.9040000000002"/>
    <n v="897.98"/>
    <n v="237.92400000000021"/>
    <n v="0.20945784150773319"/>
    <s v="Yes"/>
    <m/>
  </r>
  <r>
    <n v="4308"/>
    <n v="2812"/>
    <n v="1062"/>
    <n v="3"/>
    <n v="1145.77"/>
    <n v="0.3"/>
    <n v="6"/>
    <n v="718.47"/>
    <n v="2406.1169999999997"/>
    <n v="2155.41"/>
    <n v="250.70699999999988"/>
    <n v="0.10419568125739517"/>
    <s v="No"/>
    <m/>
  </r>
  <r>
    <n v="4309"/>
    <n v="2812"/>
    <n v="1053"/>
    <n v="1"/>
    <n v="1295.03"/>
    <n v="0"/>
    <n v="5"/>
    <n v="777.04"/>
    <n v="1295.03"/>
    <n v="777.04"/>
    <n v="517.99"/>
    <n v="0.39998301197655656"/>
    <s v="No"/>
    <m/>
  </r>
  <r>
    <n v="4310"/>
    <n v="2813"/>
    <n v="1006"/>
    <n v="2"/>
    <n v="2046.37"/>
    <n v="0.15"/>
    <n v="1"/>
    <n v="1296.42"/>
    <n v="3478.8289999999997"/>
    <n v="2592.84"/>
    <n v="885.98899999999958"/>
    <n v="0.25468023866651673"/>
    <s v="No"/>
    <m/>
  </r>
  <r>
    <n v="4311"/>
    <n v="2813"/>
    <n v="1068"/>
    <n v="1"/>
    <n v="550.08000000000004"/>
    <n v="0.15"/>
    <n v="7"/>
    <n v="351.29"/>
    <n v="467.56800000000004"/>
    <n v="351.29"/>
    <n v="116.27800000000002"/>
    <n v="0.24868682202374845"/>
    <s v="No"/>
    <m/>
  </r>
  <r>
    <n v="4312"/>
    <n v="2813"/>
    <n v="1061"/>
    <n v="1"/>
    <n v="1128.8399999999999"/>
    <n v="0.25"/>
    <n v="6"/>
    <n v="705.26"/>
    <n v="846.62999999999988"/>
    <n v="705.26"/>
    <n v="141.36999999999989"/>
    <n v="0.16697967234801497"/>
    <s v="No"/>
    <m/>
  </r>
  <r>
    <n v="4313"/>
    <n v="2813"/>
    <n v="1038"/>
    <n v="1"/>
    <n v="930.61"/>
    <n v="0.1"/>
    <n v="4"/>
    <n v="617.46"/>
    <n v="837.54899999999998"/>
    <n v="617.46"/>
    <n v="220.08899999999994"/>
    <n v="0.26277746137837898"/>
    <s v="No"/>
    <m/>
  </r>
  <r>
    <n v="4314"/>
    <n v="2814"/>
    <n v="1062"/>
    <n v="1"/>
    <n v="1145.77"/>
    <n v="0.3"/>
    <n v="6"/>
    <n v="718.47"/>
    <n v="802.03899999999999"/>
    <n v="718.47"/>
    <n v="83.56899999999996"/>
    <n v="0.10419568125739516"/>
    <s v="No"/>
    <m/>
  </r>
  <r>
    <n v="4315"/>
    <n v="2814"/>
    <n v="1084"/>
    <n v="1"/>
    <n v="317.63"/>
    <n v="0.25"/>
    <n v="8"/>
    <n v="188.52"/>
    <n v="238.2225"/>
    <n v="188.52"/>
    <n v="49.702499999999986"/>
    <n v="0.208638982463873"/>
    <s v="No"/>
    <m/>
  </r>
  <r>
    <n v="4316"/>
    <n v="2815"/>
    <n v="1082"/>
    <n v="1"/>
    <n v="337.61"/>
    <n v="0"/>
    <n v="8"/>
    <n v="183.63"/>
    <n v="337.61"/>
    <n v="183.63"/>
    <n v="153.98000000000002"/>
    <n v="0.45608838600752349"/>
    <s v="No"/>
    <m/>
  </r>
  <r>
    <n v="4317"/>
    <n v="2816"/>
    <n v="1001"/>
    <n v="1"/>
    <n v="3826.19"/>
    <n v="0"/>
    <n v="1"/>
    <n v="3021.65"/>
    <n v="3826.19"/>
    <n v="3021.65"/>
    <n v="804.54"/>
    <n v="0.21027183699711721"/>
    <s v="No"/>
    <m/>
  </r>
  <r>
    <n v="4318"/>
    <n v="2817"/>
    <n v="1001"/>
    <n v="1"/>
    <n v="3826.19"/>
    <n v="0.1"/>
    <n v="1"/>
    <n v="3021.65"/>
    <n v="3443.5709999999999"/>
    <n v="3021.65"/>
    <n v="421.92099999999982"/>
    <n v="0.12252426333013021"/>
    <s v="No"/>
    <m/>
  </r>
  <r>
    <n v="4319"/>
    <n v="2818"/>
    <n v="1085"/>
    <n v="1"/>
    <n v="234.72"/>
    <n v="0.05"/>
    <n v="8"/>
    <n v="175.69"/>
    <n v="222.98399999999998"/>
    <n v="175.69"/>
    <n v="47.293999999999983"/>
    <n v="0.21209593513435937"/>
    <s v="No"/>
    <m/>
  </r>
  <r>
    <n v="4320"/>
    <n v="2819"/>
    <n v="1036"/>
    <n v="1"/>
    <n v="471.33"/>
    <n v="0.05"/>
    <n v="4"/>
    <n v="253.01"/>
    <n v="447.76349999999996"/>
    <n v="253.01"/>
    <n v="194.75349999999997"/>
    <n v="0.43494724335503004"/>
    <s v="No"/>
    <m/>
  </r>
  <r>
    <n v="4321"/>
    <n v="2820"/>
    <n v="1072"/>
    <n v="1"/>
    <n v="1404.39"/>
    <n v="0.05"/>
    <n v="7"/>
    <n v="772.88"/>
    <n v="1334.1704999999999"/>
    <n v="772.88"/>
    <n v="561.29049999999995"/>
    <n v="0.42070372564825859"/>
    <s v="No"/>
    <m/>
  </r>
  <r>
    <n v="4322"/>
    <n v="2821"/>
    <n v="1005"/>
    <n v="1"/>
    <n v="2703.6"/>
    <n v="0.3"/>
    <n v="1"/>
    <n v="2129.88"/>
    <n v="1892.5199999999998"/>
    <n v="2129.88"/>
    <n v="-237.36000000000035"/>
    <n v="-0.12542007482087397"/>
    <s v="Yes"/>
    <m/>
  </r>
  <r>
    <n v="4323"/>
    <n v="2821"/>
    <n v="1056"/>
    <n v="2"/>
    <n v="1134.4000000000001"/>
    <n v="0.2"/>
    <n v="6"/>
    <n v="798.2"/>
    <n v="1815.0400000000002"/>
    <n v="1596.4"/>
    <n v="218.6400000000001"/>
    <n v="0.12046015514809595"/>
    <s v="No"/>
    <m/>
  </r>
  <r>
    <n v="4324"/>
    <n v="2822"/>
    <n v="1031"/>
    <n v="1"/>
    <n v="4123.9799999999996"/>
    <n v="0.25"/>
    <n v="3"/>
    <n v="2475.38"/>
    <n v="3092.9849999999997"/>
    <n v="2475.38"/>
    <n v="617.60499999999956"/>
    <n v="0.19967927422861723"/>
    <s v="No"/>
    <m/>
  </r>
  <r>
    <n v="4325"/>
    <n v="2823"/>
    <n v="1053"/>
    <n v="1"/>
    <n v="1295.03"/>
    <n v="0.05"/>
    <n v="5"/>
    <n v="777.04"/>
    <n v="1230.2784999999999"/>
    <n v="777.04"/>
    <n v="453.23849999999993"/>
    <n v="0.3684031705016384"/>
    <s v="No"/>
    <m/>
  </r>
  <r>
    <n v="4326"/>
    <n v="2824"/>
    <n v="1053"/>
    <n v="1"/>
    <n v="1295.03"/>
    <n v="0.2"/>
    <n v="5"/>
    <n v="777.04"/>
    <n v="1036.0240000000001"/>
    <n v="777.04"/>
    <n v="258.98400000000015"/>
    <n v="0.24997876497069577"/>
    <s v="No"/>
    <m/>
  </r>
  <r>
    <n v="4327"/>
    <n v="2825"/>
    <n v="1072"/>
    <n v="1"/>
    <n v="1404.39"/>
    <n v="0.3"/>
    <n v="7"/>
    <n v="772.88"/>
    <n v="983.07299999999998"/>
    <n v="772.88"/>
    <n v="210.19299999999998"/>
    <n v="0.21381219909406524"/>
    <s v="No"/>
    <m/>
  </r>
  <r>
    <n v="4328"/>
    <n v="2826"/>
    <n v="1085"/>
    <n v="1"/>
    <n v="234.72"/>
    <n v="0"/>
    <n v="8"/>
    <n v="175.69"/>
    <n v="234.72"/>
    <n v="175.69"/>
    <n v="59.03"/>
    <n v="0.25149113837764148"/>
    <s v="No"/>
    <m/>
  </r>
  <r>
    <n v="4329"/>
    <n v="2827"/>
    <n v="1017"/>
    <n v="1"/>
    <n v="978.37"/>
    <n v="0.15"/>
    <n v="2"/>
    <n v="519.71"/>
    <n v="831.61450000000002"/>
    <n v="519.71"/>
    <n v="311.90449999999998"/>
    <n v="0.37505899668656567"/>
    <s v="Yes"/>
    <m/>
  </r>
  <r>
    <n v="4330"/>
    <n v="2827"/>
    <n v="1001"/>
    <n v="1"/>
    <n v="3826.19"/>
    <n v="0.15"/>
    <n v="1"/>
    <n v="3021.65"/>
    <n v="3252.2615000000001"/>
    <n v="3021.65"/>
    <n v="230.61149999999998"/>
    <n v="7.0908043526020273E-2"/>
    <s v="No"/>
    <m/>
  </r>
  <r>
    <n v="4331"/>
    <n v="2828"/>
    <n v="1061"/>
    <n v="1"/>
    <n v="1128.8399999999999"/>
    <n v="0.1"/>
    <n v="6"/>
    <n v="705.26"/>
    <n v="1015.9559999999999"/>
    <n v="705.26"/>
    <n v="310.69599999999991"/>
    <n v="0.30581639362334584"/>
    <s v="No"/>
    <m/>
  </r>
  <r>
    <n v="4332"/>
    <n v="2829"/>
    <n v="1072"/>
    <n v="1"/>
    <n v="1404.39"/>
    <n v="0.15"/>
    <n v="7"/>
    <n v="772.88"/>
    <n v="1193.7315000000001"/>
    <n v="772.88"/>
    <n v="420.8515000000001"/>
    <n v="0.35255122278334788"/>
    <s v="No"/>
    <m/>
  </r>
  <r>
    <n v="4333"/>
    <n v="2830"/>
    <n v="1084"/>
    <n v="1"/>
    <n v="317.63"/>
    <n v="0.15"/>
    <n v="8"/>
    <n v="188.52"/>
    <n v="269.9855"/>
    <n v="188.52"/>
    <n v="81.465499999999992"/>
    <n v="0.30174027864459385"/>
    <s v="No"/>
    <m/>
  </r>
  <r>
    <n v="4334"/>
    <n v="2830"/>
    <n v="1001"/>
    <n v="2"/>
    <n v="3826.19"/>
    <n v="0"/>
    <n v="1"/>
    <n v="3021.65"/>
    <n v="7652.38"/>
    <n v="6043.3"/>
    <n v="1609.08"/>
    <n v="0.21027183699711721"/>
    <s v="Yes"/>
    <m/>
  </r>
  <r>
    <n v="4335"/>
    <n v="2831"/>
    <n v="1056"/>
    <n v="1"/>
    <n v="1134.4000000000001"/>
    <n v="0.05"/>
    <n v="6"/>
    <n v="798.2"/>
    <n v="1077.68"/>
    <n v="798.2"/>
    <n v="279.48"/>
    <n v="0.25933486749313339"/>
    <s v="No"/>
    <m/>
  </r>
  <r>
    <n v="4336"/>
    <n v="2831"/>
    <n v="1072"/>
    <n v="2"/>
    <n v="1404.39"/>
    <n v="0.1"/>
    <n v="7"/>
    <n v="772.88"/>
    <n v="2527.902"/>
    <n v="1545.76"/>
    <n v="982.14200000000005"/>
    <n v="0.38852059929538407"/>
    <s v="No"/>
    <m/>
  </r>
  <r>
    <n v="4337"/>
    <n v="2832"/>
    <n v="1059"/>
    <n v="1"/>
    <n v="540.76"/>
    <n v="0.3"/>
    <n v="6"/>
    <n v="324.72000000000003"/>
    <n v="378.53199999999998"/>
    <n v="324.72000000000003"/>
    <n v="53.811999999999955"/>
    <n v="0.1421597117284667"/>
    <s v="No"/>
    <m/>
  </r>
  <r>
    <n v="4338"/>
    <n v="2832"/>
    <n v="1085"/>
    <n v="1"/>
    <n v="234.72"/>
    <n v="0.15"/>
    <n v="8"/>
    <n v="175.69"/>
    <n v="199.512"/>
    <n v="175.69"/>
    <n v="23.822000000000003"/>
    <n v="0.11940133926781347"/>
    <s v="No"/>
    <m/>
  </r>
  <r>
    <n v="4339"/>
    <n v="2833"/>
    <n v="1016"/>
    <n v="1"/>
    <n v="1279.19"/>
    <n v="0.1"/>
    <n v="2"/>
    <n v="741.85"/>
    <n v="1151.2710000000002"/>
    <n v="741.85"/>
    <n v="409.42100000000016"/>
    <n v="0.35562521769418332"/>
    <s v="No"/>
    <m/>
  </r>
  <r>
    <n v="4340"/>
    <n v="2834"/>
    <n v="1029"/>
    <n v="3"/>
    <n v="951.92"/>
    <n v="0"/>
    <n v="3"/>
    <n v="552.17999999999995"/>
    <n v="2855.7599999999998"/>
    <n v="1656.54"/>
    <n v="1199.2199999999998"/>
    <n v="0.41993024623917974"/>
    <s v="No"/>
    <m/>
  </r>
  <r>
    <n v="4341"/>
    <n v="2835"/>
    <n v="1041"/>
    <n v="1"/>
    <n v="767.68"/>
    <n v="0.1"/>
    <n v="4"/>
    <n v="540.32000000000005"/>
    <n v="690.91199999999992"/>
    <n v="540.32000000000005"/>
    <n v="150.59199999999987"/>
    <n v="0.21796118753184182"/>
    <s v="No"/>
    <m/>
  </r>
  <r>
    <n v="4342"/>
    <n v="2836"/>
    <n v="1057"/>
    <n v="1"/>
    <n v="670.06"/>
    <n v="0.2"/>
    <n v="6"/>
    <n v="490.48"/>
    <n v="536.048"/>
    <n v="490.48"/>
    <n v="45.567999999999984"/>
    <n v="8.5007312777960156E-2"/>
    <s v="No"/>
    <m/>
  </r>
  <r>
    <n v="4343"/>
    <n v="2837"/>
    <n v="1028"/>
    <n v="1"/>
    <n v="2753.45"/>
    <n v="0.3"/>
    <n v="3"/>
    <n v="1672.88"/>
    <n v="1927.4149999999997"/>
    <n v="1672.88"/>
    <n v="254.53499999999963"/>
    <n v="0.13206029837891667"/>
    <s v="No"/>
    <m/>
  </r>
  <r>
    <n v="4344"/>
    <n v="2837"/>
    <n v="1017"/>
    <n v="2"/>
    <n v="978.37"/>
    <n v="0"/>
    <n v="2"/>
    <n v="519.71"/>
    <n v="1956.74"/>
    <n v="1039.42"/>
    <n v="917.31999999999994"/>
    <n v="0.46880014718358082"/>
    <s v="No"/>
    <m/>
  </r>
  <r>
    <n v="4345"/>
    <n v="2838"/>
    <n v="1067"/>
    <n v="1"/>
    <n v="4128.99"/>
    <n v="0"/>
    <n v="7"/>
    <n v="2213.3200000000002"/>
    <n v="4128.99"/>
    <n v="2213.3200000000002"/>
    <n v="1915.6699999999996"/>
    <n v="0.4639560764254696"/>
    <s v="No"/>
    <m/>
  </r>
  <r>
    <n v="4346"/>
    <n v="2839"/>
    <n v="1049"/>
    <n v="3"/>
    <n v="3970.29"/>
    <n v="0.2"/>
    <n v="5"/>
    <n v="2490.89"/>
    <n v="9528.6959999999999"/>
    <n v="7472.67"/>
    <n v="2056.0259999999998"/>
    <n v="0.2157720216911107"/>
    <s v="No"/>
    <m/>
  </r>
  <r>
    <n v="4347"/>
    <n v="2840"/>
    <n v="1075"/>
    <n v="1"/>
    <n v="904.54"/>
    <n v="0.15"/>
    <n v="7"/>
    <n v="622.70000000000005"/>
    <n v="768.85899999999992"/>
    <n v="622.70000000000005"/>
    <n v="146.15899999999988"/>
    <n v="0.19009857464112392"/>
    <s v="No"/>
    <m/>
  </r>
  <r>
    <n v="4348"/>
    <n v="2841"/>
    <n v="1068"/>
    <n v="1"/>
    <n v="550.08000000000004"/>
    <n v="0.15"/>
    <n v="7"/>
    <n v="351.29"/>
    <n v="467.56800000000004"/>
    <n v="351.29"/>
    <n v="116.27800000000002"/>
    <n v="0.24868682202374845"/>
    <s v="No"/>
    <m/>
  </r>
  <r>
    <n v="4349"/>
    <n v="2841"/>
    <n v="1045"/>
    <n v="1"/>
    <n v="197.92"/>
    <n v="0.3"/>
    <n v="4"/>
    <n v="154.55000000000001"/>
    <n v="138.54399999999998"/>
    <n v="154.55000000000001"/>
    <n v="-16.006000000000029"/>
    <n v="-0.11553008430534725"/>
    <s v="No"/>
    <m/>
  </r>
  <r>
    <n v="4350"/>
    <n v="2841"/>
    <n v="1081"/>
    <n v="1"/>
    <n v="163.27000000000001"/>
    <n v="0.1"/>
    <n v="8"/>
    <n v="98.34"/>
    <n v="146.94300000000001"/>
    <n v="98.34"/>
    <n v="48.603000000000009"/>
    <n v="0.33076090729058211"/>
    <s v="No"/>
    <m/>
  </r>
  <r>
    <n v="4351"/>
    <n v="2842"/>
    <n v="1001"/>
    <n v="2"/>
    <n v="3826.19"/>
    <n v="0.2"/>
    <n v="1"/>
    <n v="3021.65"/>
    <n v="6121.9040000000005"/>
    <n v="6043.3"/>
    <n v="78.604000000000269"/>
    <n v="1.2839796246396589E-2"/>
    <s v="No"/>
    <m/>
  </r>
  <r>
    <n v="4352"/>
    <n v="2842"/>
    <n v="1061"/>
    <n v="1"/>
    <n v="1128.8399999999999"/>
    <n v="0"/>
    <n v="6"/>
    <n v="705.26"/>
    <n v="1128.8399999999999"/>
    <n v="705.26"/>
    <n v="423.57999999999993"/>
    <n v="0.37523475426101127"/>
    <s v="No"/>
    <m/>
  </r>
  <r>
    <n v="4353"/>
    <n v="2843"/>
    <n v="1028"/>
    <n v="1"/>
    <n v="2753.45"/>
    <n v="0.1"/>
    <n v="3"/>
    <n v="1672.88"/>
    <n v="2478.105"/>
    <n v="1672.88"/>
    <n v="805.22499999999991"/>
    <n v="0.32493578762804637"/>
    <s v="No"/>
    <m/>
  </r>
  <r>
    <n v="4354"/>
    <n v="2844"/>
    <n v="1061"/>
    <n v="1"/>
    <n v="1128.8399999999999"/>
    <n v="0.25"/>
    <n v="6"/>
    <n v="705.26"/>
    <n v="846.62999999999988"/>
    <n v="705.26"/>
    <n v="141.36999999999989"/>
    <n v="0.16697967234801497"/>
    <s v="No"/>
    <m/>
  </r>
  <r>
    <n v="4355"/>
    <n v="2845"/>
    <n v="1053"/>
    <n v="3"/>
    <n v="1295.03"/>
    <n v="0.05"/>
    <n v="5"/>
    <n v="777.04"/>
    <n v="3690.8355000000001"/>
    <n v="2331.12"/>
    <n v="1359.7155000000002"/>
    <n v="0.36840317050163851"/>
    <s v="No"/>
    <m/>
  </r>
  <r>
    <n v="4356"/>
    <n v="2846"/>
    <n v="1018"/>
    <n v="1"/>
    <n v="628.09"/>
    <n v="0"/>
    <n v="2"/>
    <n v="390.4"/>
    <n v="628.09"/>
    <n v="390.4"/>
    <n v="237.69000000000005"/>
    <n v="0.37843302711394872"/>
    <s v="No"/>
    <m/>
  </r>
  <r>
    <n v="4357"/>
    <n v="2847"/>
    <n v="1026"/>
    <n v="1"/>
    <n v="1413.81"/>
    <n v="0.1"/>
    <n v="3"/>
    <n v="1019.93"/>
    <n v="1272.4290000000001"/>
    <n v="1019.93"/>
    <n v="252.49900000000014"/>
    <n v="0.19843857692649267"/>
    <s v="No"/>
    <m/>
  </r>
  <r>
    <n v="4358"/>
    <n v="2848"/>
    <n v="1052"/>
    <n v="3"/>
    <n v="2801.53"/>
    <n v="0.15"/>
    <n v="5"/>
    <n v="1752.02"/>
    <n v="7143.9014999999999"/>
    <n v="5256.0599999999995"/>
    <n v="1887.8415000000005"/>
    <n v="0.26425917266636451"/>
    <s v="No"/>
    <m/>
  </r>
  <r>
    <n v="4359"/>
    <n v="2849"/>
    <n v="1038"/>
    <n v="1"/>
    <n v="930.61"/>
    <n v="0.2"/>
    <n v="4"/>
    <n v="617.46"/>
    <n v="744.48800000000006"/>
    <n v="617.46"/>
    <n v="127.02800000000002"/>
    <n v="0.17062464405067646"/>
    <s v="No"/>
    <m/>
  </r>
  <r>
    <n v="4360"/>
    <n v="2850"/>
    <n v="1006"/>
    <n v="1"/>
    <n v="2046.37"/>
    <n v="0.3"/>
    <n v="1"/>
    <n v="1296.42"/>
    <n v="1432.4589999999998"/>
    <n v="1296.42"/>
    <n v="136.03899999999976"/>
    <n v="9.4968861237913108E-2"/>
    <s v="No"/>
    <m/>
  </r>
  <r>
    <n v="4361"/>
    <n v="2850"/>
    <n v="1067"/>
    <n v="1"/>
    <n v="4128.99"/>
    <n v="0"/>
    <n v="7"/>
    <n v="2213.3200000000002"/>
    <n v="4128.99"/>
    <n v="2213.3200000000002"/>
    <n v="1915.6699999999996"/>
    <n v="0.4639560764254696"/>
    <s v="No"/>
    <m/>
  </r>
  <r>
    <n v="4362"/>
    <n v="2850"/>
    <n v="1061"/>
    <n v="1"/>
    <n v="1128.8399999999999"/>
    <n v="0.1"/>
    <n v="6"/>
    <n v="705.26"/>
    <n v="1015.9559999999999"/>
    <n v="705.26"/>
    <n v="310.69599999999991"/>
    <n v="0.30581639362334584"/>
    <s v="No"/>
    <m/>
  </r>
  <r>
    <n v="4363"/>
    <n v="2851"/>
    <n v="1017"/>
    <n v="1"/>
    <n v="978.37"/>
    <n v="0.1"/>
    <n v="2"/>
    <n v="519.71"/>
    <n v="880.53300000000002"/>
    <n v="519.71"/>
    <n v="360.82299999999998"/>
    <n v="0.40977794131508982"/>
    <s v="No"/>
    <m/>
  </r>
  <r>
    <n v="4364"/>
    <n v="2852"/>
    <n v="1056"/>
    <n v="1"/>
    <n v="1134.4000000000001"/>
    <n v="0"/>
    <n v="6"/>
    <n v="798.2"/>
    <n v="1134.4000000000001"/>
    <n v="798.2"/>
    <n v="336.20000000000005"/>
    <n v="0.29636812411847674"/>
    <s v="No"/>
    <m/>
  </r>
  <r>
    <n v="4365"/>
    <n v="2852"/>
    <n v="1067"/>
    <n v="1"/>
    <n v="4128.99"/>
    <n v="0.1"/>
    <n v="7"/>
    <n v="2213.3200000000002"/>
    <n v="3716.0909999999999"/>
    <n v="2213.3200000000002"/>
    <n v="1502.7709999999997"/>
    <n v="0.40439564047274401"/>
    <s v="No"/>
    <m/>
  </r>
  <r>
    <n v="4366"/>
    <n v="2852"/>
    <n v="1068"/>
    <n v="1"/>
    <n v="550.08000000000004"/>
    <n v="0"/>
    <n v="7"/>
    <n v="351.29"/>
    <n v="550.08000000000004"/>
    <n v="351.29"/>
    <n v="198.79000000000002"/>
    <n v="0.36138379872018617"/>
    <s v="No"/>
    <m/>
  </r>
  <r>
    <n v="4367"/>
    <n v="2853"/>
    <n v="1068"/>
    <n v="3"/>
    <n v="550.08000000000004"/>
    <n v="0.2"/>
    <n v="7"/>
    <n v="351.29"/>
    <n v="1320.1920000000002"/>
    <n v="1053.8700000000001"/>
    <n v="266.32200000000012"/>
    <n v="0.20172974840023275"/>
    <s v="No"/>
    <m/>
  </r>
  <r>
    <n v="4368"/>
    <n v="2854"/>
    <n v="1029"/>
    <n v="1"/>
    <n v="951.92"/>
    <n v="0.15"/>
    <n v="3"/>
    <n v="552.17999999999995"/>
    <n v="809.13199999999995"/>
    <n v="552.17999999999995"/>
    <n v="256.952"/>
    <n v="0.3175649955755056"/>
    <s v="No"/>
    <m/>
  </r>
  <r>
    <n v="4369"/>
    <n v="2855"/>
    <n v="1049"/>
    <n v="1"/>
    <n v="3970.29"/>
    <n v="0.25"/>
    <n v="5"/>
    <n v="2490.89"/>
    <n v="2977.7174999999997"/>
    <n v="2490.89"/>
    <n v="486.82749999999987"/>
    <n v="0.16349015647051807"/>
    <s v="No"/>
    <m/>
  </r>
  <r>
    <n v="4370"/>
    <n v="2856"/>
    <n v="1084"/>
    <n v="1"/>
    <n v="317.63"/>
    <n v="0.05"/>
    <n v="8"/>
    <n v="188.52"/>
    <n v="301.74849999999998"/>
    <n v="188.52"/>
    <n v="113.22849999999997"/>
    <n v="0.37524130194516286"/>
    <s v="No"/>
    <m/>
  </r>
  <r>
    <n v="4371"/>
    <n v="2857"/>
    <n v="1067"/>
    <n v="1"/>
    <n v="4128.99"/>
    <n v="0"/>
    <n v="7"/>
    <n v="2213.3200000000002"/>
    <n v="4128.99"/>
    <n v="2213.3200000000002"/>
    <n v="1915.6699999999996"/>
    <n v="0.4639560764254696"/>
    <s v="No"/>
    <m/>
  </r>
  <r>
    <n v="4372"/>
    <n v="2857"/>
    <n v="1072"/>
    <n v="1"/>
    <n v="1404.39"/>
    <n v="0.05"/>
    <n v="7"/>
    <n v="772.88"/>
    <n v="1334.1704999999999"/>
    <n v="772.88"/>
    <n v="561.29049999999995"/>
    <n v="0.42070372564825859"/>
    <s v="No"/>
    <m/>
  </r>
  <r>
    <n v="4373"/>
    <n v="2858"/>
    <n v="1023"/>
    <n v="1"/>
    <n v="203.79"/>
    <n v="0"/>
    <n v="2"/>
    <n v="145.43"/>
    <n v="203.79"/>
    <n v="145.43"/>
    <n v="58.359999999999985"/>
    <n v="0.28637322734187148"/>
    <s v="No"/>
    <m/>
  </r>
  <r>
    <n v="4374"/>
    <n v="2859"/>
    <n v="1006"/>
    <n v="2"/>
    <n v="2046.37"/>
    <n v="0.15"/>
    <n v="1"/>
    <n v="1296.42"/>
    <n v="3478.8289999999997"/>
    <n v="2592.84"/>
    <n v="885.98899999999958"/>
    <n v="0.25468023866651673"/>
    <s v="No"/>
    <m/>
  </r>
  <r>
    <n v="4375"/>
    <n v="2860"/>
    <n v="1063"/>
    <n v="1"/>
    <n v="117.54"/>
    <n v="0"/>
    <n v="6"/>
    <n v="80.47"/>
    <n v="117.54"/>
    <n v="80.47"/>
    <n v="37.070000000000007"/>
    <n v="0.31538199761783225"/>
    <s v="No"/>
    <m/>
  </r>
  <r>
    <n v="4376"/>
    <n v="2860"/>
    <n v="1010"/>
    <n v="3"/>
    <n v="4664.03"/>
    <n v="0.15"/>
    <n v="1"/>
    <n v="3718.66"/>
    <n v="11893.2765"/>
    <n v="11155.98"/>
    <n v="737.29650000000038"/>
    <n v="6.1992714959582446E-2"/>
    <s v="No"/>
    <m/>
  </r>
  <r>
    <n v="4377"/>
    <n v="2861"/>
    <n v="1026"/>
    <n v="1"/>
    <n v="1413.81"/>
    <n v="0.1"/>
    <n v="3"/>
    <n v="1019.93"/>
    <n v="1272.4290000000001"/>
    <n v="1019.93"/>
    <n v="252.49900000000014"/>
    <n v="0.19843857692649267"/>
    <s v="No"/>
    <m/>
  </r>
  <r>
    <n v="4378"/>
    <n v="2861"/>
    <n v="1056"/>
    <n v="1"/>
    <n v="1134.4000000000001"/>
    <n v="0.1"/>
    <n v="6"/>
    <n v="798.2"/>
    <n v="1020.9600000000002"/>
    <n v="798.2"/>
    <n v="222.7600000000001"/>
    <n v="0.21818680457608533"/>
    <s v="No"/>
    <m/>
  </r>
  <r>
    <n v="4379"/>
    <n v="2862"/>
    <n v="1085"/>
    <n v="1"/>
    <n v="234.72"/>
    <n v="0"/>
    <n v="8"/>
    <n v="175.69"/>
    <n v="234.72"/>
    <n v="175.69"/>
    <n v="59.03"/>
    <n v="0.25149113837764148"/>
    <s v="No"/>
    <m/>
  </r>
  <r>
    <n v="4380"/>
    <n v="2863"/>
    <n v="1061"/>
    <n v="1"/>
    <n v="1128.8399999999999"/>
    <n v="0.1"/>
    <n v="6"/>
    <n v="705.26"/>
    <n v="1015.9559999999999"/>
    <n v="705.26"/>
    <n v="310.69599999999991"/>
    <n v="0.30581639362334584"/>
    <s v="No"/>
    <m/>
  </r>
  <r>
    <n v="4381"/>
    <n v="2864"/>
    <n v="1031"/>
    <n v="1"/>
    <n v="4123.9799999999996"/>
    <n v="0"/>
    <n v="3"/>
    <n v="2475.38"/>
    <n v="4123.9799999999996"/>
    <n v="2475.38"/>
    <n v="1648.5999999999995"/>
    <n v="0.39975945567146293"/>
    <s v="No"/>
    <m/>
  </r>
  <r>
    <n v="4382"/>
    <n v="2864"/>
    <n v="1053"/>
    <n v="2"/>
    <n v="1295.03"/>
    <n v="0.05"/>
    <n v="5"/>
    <n v="777.04"/>
    <n v="2460.5569999999998"/>
    <n v="1554.08"/>
    <n v="906.47699999999986"/>
    <n v="0.3684031705016384"/>
    <s v="No"/>
    <m/>
  </r>
  <r>
    <n v="4383"/>
    <n v="2865"/>
    <n v="1049"/>
    <n v="1"/>
    <n v="3970.29"/>
    <n v="0.1"/>
    <n v="5"/>
    <n v="2490.89"/>
    <n v="3573.261"/>
    <n v="2490.89"/>
    <n v="1082.3710000000001"/>
    <n v="0.30290846372543179"/>
    <s v="No"/>
    <m/>
  </r>
  <r>
    <n v="4384"/>
    <n v="2865"/>
    <n v="1075"/>
    <n v="1"/>
    <n v="904.54"/>
    <n v="0.3"/>
    <n v="7"/>
    <n v="622.70000000000005"/>
    <n v="633.17799999999988"/>
    <n v="622.70000000000005"/>
    <n v="10.477999999999838"/>
    <n v="1.6548269207078959E-2"/>
    <s v="No"/>
    <m/>
  </r>
  <r>
    <n v="4385"/>
    <n v="2866"/>
    <n v="1046"/>
    <n v="1"/>
    <n v="675.87"/>
    <n v="0.15"/>
    <n v="5"/>
    <n v="407.68"/>
    <n v="574.48950000000002"/>
    <n v="407.68"/>
    <n v="166.80950000000001"/>
    <n v="0.29036126856974759"/>
    <s v="No"/>
    <m/>
  </r>
  <r>
    <n v="4386"/>
    <n v="2866"/>
    <n v="1066"/>
    <n v="1"/>
    <n v="1123.68"/>
    <n v="0.1"/>
    <n v="7"/>
    <n v="872.66"/>
    <n v="1011.3120000000001"/>
    <n v="872.66"/>
    <n v="138.65200000000016"/>
    <n v="0.13710111221858351"/>
    <s v="No"/>
    <m/>
  </r>
  <r>
    <n v="4387"/>
    <n v="2867"/>
    <n v="1005"/>
    <n v="1"/>
    <n v="2703.6"/>
    <n v="0.2"/>
    <n v="1"/>
    <n v="2129.88"/>
    <n v="2162.88"/>
    <n v="2129.88"/>
    <n v="33"/>
    <n v="1.5257434531735463E-2"/>
    <s v="No"/>
    <m/>
  </r>
  <r>
    <n v="4388"/>
    <n v="2867"/>
    <n v="1076"/>
    <n v="1"/>
    <n v="999.07"/>
    <n v="0.1"/>
    <n v="8"/>
    <n v="597.38"/>
    <n v="899.16300000000001"/>
    <n v="597.38"/>
    <n v="301.78300000000002"/>
    <n v="0.33562657716120436"/>
    <s v="No"/>
    <m/>
  </r>
  <r>
    <n v="4389"/>
    <n v="2867"/>
    <n v="1009"/>
    <n v="1"/>
    <n v="2129.15"/>
    <n v="0.25"/>
    <n v="1"/>
    <n v="1303.81"/>
    <n v="1596.8625000000002"/>
    <n v="1303.81"/>
    <n v="293.05250000000024"/>
    <n v="0.18351767919905451"/>
    <s v="No"/>
    <m/>
  </r>
  <r>
    <n v="4390"/>
    <n v="2868"/>
    <n v="1001"/>
    <n v="1"/>
    <n v="3826.19"/>
    <n v="0.3"/>
    <n v="1"/>
    <n v="3021.65"/>
    <n v="2678.3330000000001"/>
    <n v="3021.65"/>
    <n v="-343.31700000000001"/>
    <n v="-0.12818309000411823"/>
    <s v="No"/>
    <m/>
  </r>
  <r>
    <n v="4391"/>
    <n v="2868"/>
    <n v="1048"/>
    <n v="1"/>
    <n v="448.35"/>
    <n v="0.05"/>
    <n v="5"/>
    <n v="299.29000000000002"/>
    <n v="425.9325"/>
    <n v="299.29000000000002"/>
    <n v="126.64249999999998"/>
    <n v="0.29732997599384875"/>
    <s v="No"/>
    <m/>
  </r>
  <r>
    <n v="4392"/>
    <n v="2869"/>
    <n v="1068"/>
    <n v="1"/>
    <n v="550.08000000000004"/>
    <n v="0"/>
    <n v="7"/>
    <n v="351.29"/>
    <n v="550.08000000000004"/>
    <n v="351.29"/>
    <n v="198.79000000000002"/>
    <n v="0.36138379872018617"/>
    <s v="Yes"/>
    <m/>
  </r>
  <r>
    <n v="4393"/>
    <n v="2869"/>
    <n v="1063"/>
    <n v="1"/>
    <n v="117.54"/>
    <n v="0.15"/>
    <n v="6"/>
    <n v="80.47"/>
    <n v="99.909000000000006"/>
    <n v="80.47"/>
    <n v="19.439000000000007"/>
    <n v="0.19456705602097915"/>
    <s v="No"/>
    <m/>
  </r>
  <r>
    <n v="4394"/>
    <n v="2870"/>
    <n v="1073"/>
    <n v="1"/>
    <n v="1588.01"/>
    <n v="0.25"/>
    <n v="7"/>
    <n v="1144.3699999999999"/>
    <n v="1191.0074999999999"/>
    <n v="1144.3699999999999"/>
    <n v="46.637500000000045"/>
    <n v="3.9158023773989706E-2"/>
    <s v="No"/>
    <m/>
  </r>
  <r>
    <n v="4395"/>
    <n v="2871"/>
    <n v="1056"/>
    <n v="1"/>
    <n v="1134.4000000000001"/>
    <n v="0"/>
    <n v="6"/>
    <n v="798.2"/>
    <n v="1134.4000000000001"/>
    <n v="798.2"/>
    <n v="336.20000000000005"/>
    <n v="0.29636812411847674"/>
    <s v="No"/>
    <m/>
  </r>
  <r>
    <n v="4396"/>
    <n v="2871"/>
    <n v="1030"/>
    <n v="1"/>
    <n v="799.21"/>
    <n v="0"/>
    <n v="3"/>
    <n v="534"/>
    <n v="799.21"/>
    <n v="534"/>
    <n v="265.21000000000004"/>
    <n v="0.33184019218978744"/>
    <s v="No"/>
    <m/>
  </r>
  <r>
    <n v="4397"/>
    <n v="2872"/>
    <n v="1085"/>
    <n v="1"/>
    <n v="234.72"/>
    <n v="0"/>
    <n v="8"/>
    <n v="175.69"/>
    <n v="234.72"/>
    <n v="175.69"/>
    <n v="59.03"/>
    <n v="0.25149113837764148"/>
    <s v="No"/>
    <m/>
  </r>
  <r>
    <n v="4398"/>
    <n v="2873"/>
    <n v="1068"/>
    <n v="2"/>
    <n v="550.08000000000004"/>
    <n v="0"/>
    <n v="7"/>
    <n v="351.29"/>
    <n v="1100.1600000000001"/>
    <n v="702.58"/>
    <n v="397.58000000000004"/>
    <n v="0.36138379872018617"/>
    <s v="No"/>
    <m/>
  </r>
  <r>
    <n v="4399"/>
    <n v="2873"/>
    <n v="1063"/>
    <n v="1"/>
    <n v="117.54"/>
    <n v="0.05"/>
    <n v="6"/>
    <n v="80.47"/>
    <n v="111.663"/>
    <n v="80.47"/>
    <n v="31.192999999999998"/>
    <n v="0.27934947117666548"/>
    <s v="No"/>
    <m/>
  </r>
  <r>
    <n v="4400"/>
    <n v="2874"/>
    <n v="1009"/>
    <n v="2"/>
    <n v="2129.15"/>
    <n v="0.2"/>
    <n v="1"/>
    <n v="1303.81"/>
    <n v="3406.6400000000003"/>
    <n v="2607.62"/>
    <n v="799.02000000000044"/>
    <n v="0.23454782424911361"/>
    <s v="No"/>
    <m/>
  </r>
  <r>
    <n v="4401"/>
    <n v="2875"/>
    <n v="1063"/>
    <n v="1"/>
    <n v="117.54"/>
    <n v="0.3"/>
    <n v="6"/>
    <n v="80.47"/>
    <n v="82.278000000000006"/>
    <n v="80.47"/>
    <n v="1.8080000000000069"/>
    <n v="2.1974282311188979E-2"/>
    <s v="No"/>
    <m/>
  </r>
  <r>
    <n v="4402"/>
    <n v="2875"/>
    <n v="1056"/>
    <n v="1"/>
    <n v="1134.4000000000001"/>
    <n v="0.1"/>
    <n v="6"/>
    <n v="798.2"/>
    <n v="1020.9600000000002"/>
    <n v="798.2"/>
    <n v="222.7600000000001"/>
    <n v="0.21818680457608533"/>
    <s v="No"/>
    <m/>
  </r>
  <r>
    <n v="4403"/>
    <n v="2876"/>
    <n v="1049"/>
    <n v="1"/>
    <n v="3970.29"/>
    <n v="0.1"/>
    <n v="5"/>
    <n v="2490.89"/>
    <n v="3573.261"/>
    <n v="2490.89"/>
    <n v="1082.3710000000001"/>
    <n v="0.30290846372543179"/>
    <s v="No"/>
    <m/>
  </r>
  <r>
    <n v="4404"/>
    <n v="2876"/>
    <n v="1019"/>
    <n v="1"/>
    <n v="1255.73"/>
    <n v="0"/>
    <n v="2"/>
    <n v="760.11"/>
    <n v="1255.73"/>
    <n v="760.11"/>
    <n v="495.62"/>
    <n v="0.39468675591090441"/>
    <s v="No"/>
    <m/>
  </r>
  <r>
    <n v="4405"/>
    <n v="2877"/>
    <n v="1085"/>
    <n v="1"/>
    <n v="234.72"/>
    <n v="0.25"/>
    <n v="8"/>
    <n v="175.69"/>
    <n v="176.04"/>
    <n v="175.69"/>
    <n v="0.34999999999999432"/>
    <n v="1.9881845035218948E-3"/>
    <s v="No"/>
    <m/>
  </r>
  <r>
    <n v="4406"/>
    <n v="2877"/>
    <n v="1009"/>
    <n v="1"/>
    <n v="2129.15"/>
    <n v="0.25"/>
    <n v="1"/>
    <n v="1303.81"/>
    <n v="1596.8625000000002"/>
    <n v="1303.81"/>
    <n v="293.05250000000024"/>
    <n v="0.18351767919905451"/>
    <s v="No"/>
    <m/>
  </r>
  <r>
    <n v="4407"/>
    <n v="2878"/>
    <n v="1072"/>
    <n v="1"/>
    <n v="1404.39"/>
    <n v="0.15"/>
    <n v="7"/>
    <n v="772.88"/>
    <n v="1193.7315000000001"/>
    <n v="772.88"/>
    <n v="420.8515000000001"/>
    <n v="0.35255122278334788"/>
    <s v="No"/>
    <m/>
  </r>
  <r>
    <n v="4408"/>
    <n v="2878"/>
    <n v="1085"/>
    <n v="2"/>
    <n v="234.72"/>
    <n v="0"/>
    <n v="8"/>
    <n v="175.69"/>
    <n v="469.44"/>
    <n v="351.38"/>
    <n v="118.06"/>
    <n v="0.25149113837764148"/>
    <s v="No"/>
    <m/>
  </r>
  <r>
    <n v="4409"/>
    <n v="2879"/>
    <n v="1054"/>
    <n v="1"/>
    <n v="631.66"/>
    <n v="0.1"/>
    <n v="5"/>
    <n v="412.15"/>
    <n v="568.49400000000003"/>
    <n v="412.15"/>
    <n v="156.34400000000005"/>
    <n v="0.27501433612316056"/>
    <s v="No"/>
    <m/>
  </r>
  <r>
    <n v="4410"/>
    <n v="2880"/>
    <n v="1080"/>
    <n v="1"/>
    <n v="256.7"/>
    <n v="0.15"/>
    <n v="8"/>
    <n v="184.26"/>
    <n v="218.19499999999999"/>
    <n v="184.26"/>
    <n v="33.935000000000002"/>
    <n v="0.15552602030294005"/>
    <s v="No"/>
    <m/>
  </r>
  <r>
    <n v="4411"/>
    <n v="2881"/>
    <n v="1030"/>
    <n v="1"/>
    <n v="799.21"/>
    <n v="0"/>
    <n v="3"/>
    <n v="534"/>
    <n v="799.21"/>
    <n v="534"/>
    <n v="265.21000000000004"/>
    <n v="0.33184019218978744"/>
    <s v="No"/>
    <m/>
  </r>
  <r>
    <n v="4412"/>
    <n v="2881"/>
    <n v="1001"/>
    <n v="1"/>
    <n v="3826.19"/>
    <n v="0.25"/>
    <n v="1"/>
    <n v="3021.65"/>
    <n v="2869.6424999999999"/>
    <n v="3021.65"/>
    <n v="-152.00750000000016"/>
    <n v="-5.2970884003843741E-2"/>
    <s v="No"/>
    <m/>
  </r>
  <r>
    <n v="4413"/>
    <n v="2882"/>
    <n v="1001"/>
    <n v="2"/>
    <n v="3826.19"/>
    <n v="0.3"/>
    <n v="1"/>
    <n v="3021.65"/>
    <n v="5356.6660000000002"/>
    <n v="6043.3"/>
    <n v="-686.63400000000001"/>
    <n v="-0.12818309000411823"/>
    <s v="No"/>
    <m/>
  </r>
  <r>
    <n v="4414"/>
    <n v="2883"/>
    <n v="1001"/>
    <n v="1"/>
    <n v="3826.19"/>
    <n v="0.1"/>
    <n v="1"/>
    <n v="3021.65"/>
    <n v="3443.5709999999999"/>
    <n v="3021.65"/>
    <n v="421.92099999999982"/>
    <n v="0.12252426333013021"/>
    <s v="No"/>
    <m/>
  </r>
  <r>
    <n v="4415"/>
    <n v="2884"/>
    <n v="1049"/>
    <n v="3"/>
    <n v="3970.29"/>
    <n v="0.2"/>
    <n v="5"/>
    <n v="2490.89"/>
    <n v="9528.6959999999999"/>
    <n v="7472.67"/>
    <n v="2056.0259999999998"/>
    <n v="0.2157720216911107"/>
    <s v="No"/>
    <m/>
  </r>
  <r>
    <n v="4416"/>
    <n v="2884"/>
    <n v="1061"/>
    <n v="1"/>
    <n v="1128.8399999999999"/>
    <n v="0.1"/>
    <n v="6"/>
    <n v="705.26"/>
    <n v="1015.9559999999999"/>
    <n v="705.26"/>
    <n v="310.69599999999991"/>
    <n v="0.30581639362334584"/>
    <s v="No"/>
    <m/>
  </r>
  <r>
    <n v="4417"/>
    <n v="2885"/>
    <n v="1029"/>
    <n v="1"/>
    <n v="951.92"/>
    <n v="0.1"/>
    <n v="3"/>
    <n v="552.17999999999995"/>
    <n v="856.72799999999995"/>
    <n v="552.17999999999995"/>
    <n v="304.548"/>
    <n v="0.35547805137686644"/>
    <s v="No"/>
    <m/>
  </r>
  <r>
    <n v="4418"/>
    <n v="2886"/>
    <n v="1032"/>
    <n v="1"/>
    <n v="2472.7199999999998"/>
    <n v="0.1"/>
    <n v="3"/>
    <n v="1458.83"/>
    <n v="2225.4479999999999"/>
    <n v="1458.83"/>
    <n v="766.61799999999994"/>
    <n v="0.34447805565441203"/>
    <s v="No"/>
    <m/>
  </r>
  <r>
    <n v="4419"/>
    <n v="2887"/>
    <n v="1030"/>
    <n v="1"/>
    <n v="799.21"/>
    <n v="0.1"/>
    <n v="3"/>
    <n v="534"/>
    <n v="719.2890000000001"/>
    <n v="534"/>
    <n v="185.2890000000001"/>
    <n v="0.25760021354420837"/>
    <s v="No"/>
    <m/>
  </r>
  <r>
    <n v="4420"/>
    <n v="2888"/>
    <n v="1064"/>
    <n v="1"/>
    <n v="177.92"/>
    <n v="0.15"/>
    <n v="6"/>
    <n v="95.97"/>
    <n v="151.232"/>
    <n v="95.97"/>
    <n v="55.262"/>
    <n v="0.36541208209902665"/>
    <s v="No"/>
    <m/>
  </r>
  <r>
    <n v="4421"/>
    <n v="2889"/>
    <n v="1082"/>
    <n v="1"/>
    <n v="337.61"/>
    <n v="0.25"/>
    <n v="8"/>
    <n v="183.63"/>
    <n v="253.20750000000001"/>
    <n v="183.63"/>
    <n v="69.577500000000015"/>
    <n v="0.27478451467669801"/>
    <s v="No"/>
    <m/>
  </r>
  <r>
    <n v="4422"/>
    <n v="2890"/>
    <n v="1038"/>
    <n v="1"/>
    <n v="930.61"/>
    <n v="0"/>
    <n v="4"/>
    <n v="617.46"/>
    <n v="930.61"/>
    <n v="617.46"/>
    <n v="313.14999999999998"/>
    <n v="0.33649971524054112"/>
    <s v="No"/>
    <m/>
  </r>
  <r>
    <n v="4423"/>
    <n v="2890"/>
    <n v="1085"/>
    <n v="1"/>
    <n v="234.72"/>
    <n v="0.2"/>
    <n v="8"/>
    <n v="175.69"/>
    <n v="187.77600000000001"/>
    <n v="175.69"/>
    <n v="12.086000000000013"/>
    <n v="6.4363922972051874E-2"/>
    <s v="No"/>
    <m/>
  </r>
  <r>
    <n v="4424"/>
    <n v="2890"/>
    <n v="1026"/>
    <n v="1"/>
    <n v="1413.81"/>
    <n v="0.2"/>
    <n v="3"/>
    <n v="1019.93"/>
    <n v="1131.048"/>
    <n v="1019.93"/>
    <n v="111.11800000000005"/>
    <n v="9.8243399042304169E-2"/>
    <s v="No"/>
    <m/>
  </r>
  <r>
    <n v="4425"/>
    <n v="2891"/>
    <n v="1038"/>
    <n v="1"/>
    <n v="930.61"/>
    <n v="0.1"/>
    <n v="4"/>
    <n v="617.46"/>
    <n v="837.54899999999998"/>
    <n v="617.46"/>
    <n v="220.08899999999994"/>
    <n v="0.26277746137837898"/>
    <s v="No"/>
    <m/>
  </r>
  <r>
    <n v="4426"/>
    <n v="2892"/>
    <n v="1003"/>
    <n v="1"/>
    <n v="5778.51"/>
    <n v="0"/>
    <n v="1"/>
    <n v="3419.53"/>
    <n v="5778.51"/>
    <n v="3419.53"/>
    <n v="2358.98"/>
    <n v="0.40823326428439166"/>
    <s v="No"/>
    <m/>
  </r>
  <r>
    <n v="4427"/>
    <n v="2893"/>
    <n v="1049"/>
    <n v="1"/>
    <n v="3970.29"/>
    <n v="0"/>
    <n v="5"/>
    <n v="2490.89"/>
    <n v="3970.29"/>
    <n v="2490.89"/>
    <n v="1479.4"/>
    <n v="0.37261761735288862"/>
    <s v="No"/>
    <m/>
  </r>
  <r>
    <n v="4428"/>
    <n v="2893"/>
    <n v="1038"/>
    <n v="1"/>
    <n v="930.61"/>
    <n v="0"/>
    <n v="4"/>
    <n v="617.46"/>
    <n v="930.61"/>
    <n v="617.46"/>
    <n v="313.14999999999998"/>
    <n v="0.33649971524054112"/>
    <s v="No"/>
    <m/>
  </r>
  <r>
    <n v="4429"/>
    <n v="2894"/>
    <n v="1072"/>
    <n v="1"/>
    <n v="1404.39"/>
    <n v="0.25"/>
    <n v="7"/>
    <n v="772.88"/>
    <n v="1053.2925"/>
    <n v="772.88"/>
    <n v="280.41250000000002"/>
    <n v="0.26622471915446089"/>
    <s v="No"/>
    <m/>
  </r>
  <r>
    <n v="4430"/>
    <n v="2895"/>
    <n v="1080"/>
    <n v="1"/>
    <n v="256.7"/>
    <n v="0.15"/>
    <n v="8"/>
    <n v="184.26"/>
    <n v="218.19499999999999"/>
    <n v="184.26"/>
    <n v="33.935000000000002"/>
    <n v="0.15552602030294005"/>
    <s v="No"/>
    <m/>
  </r>
  <r>
    <n v="4431"/>
    <n v="2896"/>
    <n v="1084"/>
    <n v="1"/>
    <n v="317.63"/>
    <n v="0.2"/>
    <n v="8"/>
    <n v="188.52"/>
    <n v="254.10400000000001"/>
    <n v="188.52"/>
    <n v="65.584000000000003"/>
    <n v="0.25809904605988099"/>
    <s v="No"/>
    <m/>
  </r>
  <r>
    <n v="4432"/>
    <n v="2896"/>
    <n v="1048"/>
    <n v="1"/>
    <n v="448.35"/>
    <n v="0.1"/>
    <n v="5"/>
    <n v="299.29000000000002"/>
    <n v="403.51500000000004"/>
    <n v="299.29000000000002"/>
    <n v="104.22500000000002"/>
    <n v="0.25829275243795152"/>
    <s v="No"/>
    <m/>
  </r>
  <r>
    <n v="4433"/>
    <n v="2896"/>
    <n v="1032"/>
    <n v="1"/>
    <n v="2472.7199999999998"/>
    <n v="0.25"/>
    <n v="3"/>
    <n v="1458.83"/>
    <n v="1854.54"/>
    <n v="1458.83"/>
    <n v="395.71000000000004"/>
    <n v="0.21337366678529449"/>
    <s v="No"/>
    <m/>
  </r>
  <r>
    <n v="4434"/>
    <n v="2897"/>
    <n v="1025"/>
    <n v="2"/>
    <n v="894.16"/>
    <n v="0"/>
    <n v="2"/>
    <n v="601.26"/>
    <n v="1788.32"/>
    <n v="1202.52"/>
    <n v="585.79999999999995"/>
    <n v="0.32757000984163909"/>
    <s v="No"/>
    <m/>
  </r>
  <r>
    <n v="4435"/>
    <n v="2898"/>
    <n v="1080"/>
    <n v="1"/>
    <n v="256.7"/>
    <n v="0.3"/>
    <n v="8"/>
    <n v="184.26"/>
    <n v="179.68999999999997"/>
    <n v="184.26"/>
    <n v="-4.5700000000000216"/>
    <n v="-2.5432689632144373E-2"/>
    <s v="No"/>
    <m/>
  </r>
  <r>
    <n v="4436"/>
    <n v="2898"/>
    <n v="1038"/>
    <n v="1"/>
    <n v="930.61"/>
    <n v="0.2"/>
    <n v="4"/>
    <n v="617.46"/>
    <n v="744.48800000000006"/>
    <n v="617.46"/>
    <n v="127.02800000000002"/>
    <n v="0.17062464405067646"/>
    <s v="No"/>
    <m/>
  </r>
  <r>
    <n v="4437"/>
    <n v="2899"/>
    <n v="1040"/>
    <n v="1"/>
    <n v="419.14"/>
    <n v="0"/>
    <n v="4"/>
    <n v="297.2"/>
    <n v="419.14"/>
    <n v="297.2"/>
    <n v="121.94"/>
    <n v="0.29092904518776541"/>
    <s v="No"/>
    <m/>
  </r>
  <r>
    <n v="4438"/>
    <n v="2900"/>
    <n v="1038"/>
    <n v="1"/>
    <n v="930.61"/>
    <n v="0.1"/>
    <n v="4"/>
    <n v="617.46"/>
    <n v="837.54899999999998"/>
    <n v="617.46"/>
    <n v="220.08899999999994"/>
    <n v="0.26277746137837898"/>
    <s v="No"/>
    <m/>
  </r>
  <r>
    <n v="4439"/>
    <n v="2901"/>
    <n v="1061"/>
    <n v="1"/>
    <n v="1128.8399999999999"/>
    <n v="0.2"/>
    <n v="6"/>
    <n v="705.26"/>
    <n v="903.072"/>
    <n v="705.26"/>
    <n v="197.81200000000001"/>
    <n v="0.21904344282626415"/>
    <s v="No"/>
    <m/>
  </r>
  <r>
    <n v="4440"/>
    <n v="2902"/>
    <n v="1051"/>
    <n v="1"/>
    <n v="304.13"/>
    <n v="0"/>
    <n v="5"/>
    <n v="176.98"/>
    <n v="304.13"/>
    <n v="176.98"/>
    <n v="127.15"/>
    <n v="0.41807779567947917"/>
    <s v="No"/>
    <m/>
  </r>
  <r>
    <n v="4441"/>
    <n v="2903"/>
    <n v="1038"/>
    <n v="1"/>
    <n v="930.61"/>
    <n v="0"/>
    <n v="4"/>
    <n v="617.46"/>
    <n v="930.61"/>
    <n v="617.46"/>
    <n v="313.14999999999998"/>
    <n v="0.33649971524054112"/>
    <s v="No"/>
    <m/>
  </r>
  <r>
    <n v="4442"/>
    <n v="2903"/>
    <n v="1043"/>
    <n v="3"/>
    <n v="567.48"/>
    <n v="0.1"/>
    <n v="4"/>
    <n v="407.51"/>
    <n v="1532.1960000000001"/>
    <n v="1222.53"/>
    <n v="309.66600000000017"/>
    <n v="0.2021059968829054"/>
    <s v="No"/>
    <m/>
  </r>
  <r>
    <n v="4443"/>
    <n v="2904"/>
    <n v="1081"/>
    <n v="1"/>
    <n v="163.27000000000001"/>
    <n v="0"/>
    <n v="8"/>
    <n v="98.34"/>
    <n v="163.27000000000001"/>
    <n v="98.34"/>
    <n v="64.930000000000007"/>
    <n v="0.39768481656152388"/>
    <s v="No"/>
    <m/>
  </r>
  <r>
    <n v="4444"/>
    <n v="2904"/>
    <n v="1019"/>
    <n v="1"/>
    <n v="1255.73"/>
    <n v="0.05"/>
    <n v="2"/>
    <n v="760.11"/>
    <n v="1192.9434999999999"/>
    <n v="760.11"/>
    <n v="432.83349999999984"/>
    <n v="0.3628281641167414"/>
    <s v="No"/>
    <m/>
  </r>
  <r>
    <n v="4445"/>
    <n v="2905"/>
    <n v="1007"/>
    <n v="1"/>
    <n v="701.76"/>
    <n v="0.3"/>
    <n v="1"/>
    <n v="508.8"/>
    <n v="491.23199999999997"/>
    <n v="508.8"/>
    <n v="-17.56800000000004"/>
    <n v="-3.5763142466288929E-2"/>
    <s v="No"/>
    <m/>
  </r>
  <r>
    <n v="4446"/>
    <n v="2906"/>
    <n v="1033"/>
    <n v="1"/>
    <n v="3738.1"/>
    <n v="0.3"/>
    <n v="3"/>
    <n v="2130.6999999999998"/>
    <n v="2616.6699999999996"/>
    <n v="2130.6999999999998"/>
    <n v="485.9699999999998"/>
    <n v="0.18572078252129609"/>
    <s v="No"/>
    <m/>
  </r>
  <r>
    <n v="4447"/>
    <n v="2906"/>
    <n v="1001"/>
    <n v="1"/>
    <n v="3826.19"/>
    <n v="0.25"/>
    <n v="1"/>
    <n v="3021.65"/>
    <n v="2869.6424999999999"/>
    <n v="3021.65"/>
    <n v="-152.00750000000016"/>
    <n v="-5.2970884003843741E-2"/>
    <s v="No"/>
    <m/>
  </r>
  <r>
    <n v="4448"/>
    <n v="2907"/>
    <n v="1068"/>
    <n v="1"/>
    <n v="550.08000000000004"/>
    <n v="0"/>
    <n v="7"/>
    <n v="351.29"/>
    <n v="550.08000000000004"/>
    <n v="351.29"/>
    <n v="198.79000000000002"/>
    <n v="0.36138379872018617"/>
    <s v="No"/>
    <m/>
  </r>
  <r>
    <n v="4449"/>
    <n v="2908"/>
    <n v="1041"/>
    <n v="1"/>
    <n v="767.68"/>
    <n v="0.15"/>
    <n v="4"/>
    <n v="540.32000000000005"/>
    <n v="652.52799999999991"/>
    <n v="540.32000000000005"/>
    <n v="112.20799999999986"/>
    <n v="0.17195890444547954"/>
    <s v="No"/>
    <m/>
  </r>
  <r>
    <n v="4450"/>
    <n v="2909"/>
    <n v="1032"/>
    <n v="1"/>
    <n v="2472.7199999999998"/>
    <n v="0"/>
    <n v="3"/>
    <n v="1458.83"/>
    <n v="2472.7199999999998"/>
    <n v="1458.83"/>
    <n v="1013.8899999999999"/>
    <n v="0.41003025008897082"/>
    <s v="No"/>
    <m/>
  </r>
  <r>
    <n v="4451"/>
    <n v="2909"/>
    <n v="1001"/>
    <n v="1"/>
    <n v="3826.19"/>
    <n v="0.3"/>
    <n v="1"/>
    <n v="3021.65"/>
    <n v="2678.3330000000001"/>
    <n v="3021.65"/>
    <n v="-343.31700000000001"/>
    <n v="-0.12818309000411823"/>
    <s v="No"/>
    <m/>
  </r>
  <r>
    <n v="4452"/>
    <n v="2909"/>
    <n v="1080"/>
    <n v="2"/>
    <n v="256.7"/>
    <n v="0.1"/>
    <n v="8"/>
    <n v="184.26"/>
    <n v="462.06"/>
    <n v="368.52"/>
    <n v="93.54000000000002"/>
    <n v="0.20244124139722119"/>
    <s v="No"/>
    <m/>
  </r>
  <r>
    <n v="4453"/>
    <n v="2910"/>
    <n v="1017"/>
    <n v="2"/>
    <n v="978.37"/>
    <n v="0.05"/>
    <n v="2"/>
    <n v="519.71"/>
    <n v="1858.903"/>
    <n v="1039.42"/>
    <n v="819.48299999999995"/>
    <n v="0.44084226019324296"/>
    <s v="No"/>
    <m/>
  </r>
  <r>
    <n v="4454"/>
    <n v="2911"/>
    <n v="1067"/>
    <n v="1"/>
    <n v="4128.99"/>
    <n v="0.1"/>
    <n v="7"/>
    <n v="2213.3200000000002"/>
    <n v="3716.0909999999999"/>
    <n v="2213.3200000000002"/>
    <n v="1502.7709999999997"/>
    <n v="0.40439564047274401"/>
    <s v="No"/>
    <m/>
  </r>
  <r>
    <n v="4455"/>
    <n v="2912"/>
    <n v="1043"/>
    <n v="1"/>
    <n v="567.48"/>
    <n v="0.25"/>
    <n v="4"/>
    <n v="407.51"/>
    <n v="425.61"/>
    <n v="407.51"/>
    <n v="18.100000000000023"/>
    <n v="4.2527196259486436E-2"/>
    <s v="No"/>
    <m/>
  </r>
  <r>
    <n v="4456"/>
    <n v="2913"/>
    <n v="1085"/>
    <n v="1"/>
    <n v="234.72"/>
    <n v="0"/>
    <n v="8"/>
    <n v="175.69"/>
    <n v="234.72"/>
    <n v="175.69"/>
    <n v="59.03"/>
    <n v="0.25149113837764148"/>
    <s v="No"/>
    <m/>
  </r>
  <r>
    <n v="4457"/>
    <n v="2914"/>
    <n v="1056"/>
    <n v="2"/>
    <n v="1134.4000000000001"/>
    <n v="0.15"/>
    <n v="6"/>
    <n v="798.2"/>
    <n v="1928.48"/>
    <n v="1596.4"/>
    <n v="332.07999999999993"/>
    <n v="0.17219779308056082"/>
    <s v="No"/>
    <m/>
  </r>
  <r>
    <n v="4458"/>
    <n v="2915"/>
    <n v="1021"/>
    <n v="1"/>
    <n v="841.78"/>
    <n v="0.25"/>
    <n v="2"/>
    <n v="657.75"/>
    <n v="631.33500000000004"/>
    <n v="657.75"/>
    <n v="-26.414999999999964"/>
    <n v="-4.1839910665494487E-2"/>
    <s v="No"/>
    <m/>
  </r>
  <r>
    <n v="4459"/>
    <n v="2916"/>
    <n v="1046"/>
    <n v="2"/>
    <n v="675.87"/>
    <n v="0.15"/>
    <n v="5"/>
    <n v="407.68"/>
    <n v="1148.979"/>
    <n v="815.36"/>
    <n v="333.61900000000003"/>
    <n v="0.29036126856974759"/>
    <s v="No"/>
    <m/>
  </r>
  <r>
    <n v="4460"/>
    <n v="2917"/>
    <n v="1080"/>
    <n v="1"/>
    <n v="256.7"/>
    <n v="0"/>
    <n v="8"/>
    <n v="184.26"/>
    <n v="256.7"/>
    <n v="184.26"/>
    <n v="72.44"/>
    <n v="0.28219711725749902"/>
    <s v="No"/>
    <m/>
  </r>
  <r>
    <n v="4461"/>
    <n v="2918"/>
    <n v="1066"/>
    <n v="2"/>
    <n v="1123.68"/>
    <n v="0.15"/>
    <n v="7"/>
    <n v="872.66"/>
    <n v="1910.2560000000001"/>
    <n v="1745.32"/>
    <n v="164.93600000000015"/>
    <n v="8.6342354113794248E-2"/>
    <s v="No"/>
    <m/>
  </r>
  <r>
    <n v="4462"/>
    <n v="2918"/>
    <n v="1061"/>
    <n v="1"/>
    <n v="1128.8399999999999"/>
    <n v="0.2"/>
    <n v="6"/>
    <n v="705.26"/>
    <n v="903.072"/>
    <n v="705.26"/>
    <n v="197.81200000000001"/>
    <n v="0.21904344282626415"/>
    <s v="No"/>
    <m/>
  </r>
  <r>
    <n v="4463"/>
    <n v="2918"/>
    <n v="1084"/>
    <n v="1"/>
    <n v="317.63"/>
    <n v="0.1"/>
    <n v="8"/>
    <n v="188.52"/>
    <n v="285.86700000000002"/>
    <n v="188.52"/>
    <n v="97.347000000000008"/>
    <n v="0.34053248538656089"/>
    <s v="No"/>
    <m/>
  </r>
  <r>
    <n v="4464"/>
    <n v="2919"/>
    <n v="1056"/>
    <n v="1"/>
    <n v="1134.4000000000001"/>
    <n v="0.1"/>
    <n v="6"/>
    <n v="798.2"/>
    <n v="1020.9600000000002"/>
    <n v="798.2"/>
    <n v="222.7600000000001"/>
    <n v="0.21818680457608533"/>
    <s v="No"/>
    <m/>
  </r>
  <r>
    <n v="4465"/>
    <n v="2919"/>
    <n v="1007"/>
    <n v="1"/>
    <n v="701.76"/>
    <n v="0.1"/>
    <n v="1"/>
    <n v="508.8"/>
    <n v="631.58400000000006"/>
    <n v="508.8"/>
    <n v="122.78400000000005"/>
    <n v="0.19440644474844207"/>
    <s v="No"/>
    <m/>
  </r>
  <r>
    <n v="4466"/>
    <n v="2920"/>
    <n v="1029"/>
    <n v="1"/>
    <n v="951.92"/>
    <n v="0"/>
    <n v="3"/>
    <n v="552.17999999999995"/>
    <n v="951.92"/>
    <n v="552.17999999999995"/>
    <n v="399.74"/>
    <n v="0.41993024623917979"/>
    <s v="No"/>
    <m/>
  </r>
  <r>
    <n v="4467"/>
    <n v="2920"/>
    <n v="1053"/>
    <n v="1"/>
    <n v="1295.03"/>
    <n v="0.3"/>
    <n v="5"/>
    <n v="777.04"/>
    <n v="906.52099999999996"/>
    <n v="777.04"/>
    <n v="129.48099999999999"/>
    <n v="0.1428328742522236"/>
    <s v="No"/>
    <m/>
  </r>
  <r>
    <n v="4468"/>
    <n v="2920"/>
    <n v="1067"/>
    <n v="1"/>
    <n v="4128.99"/>
    <n v="0.2"/>
    <n v="7"/>
    <n v="2213.3200000000002"/>
    <n v="3303.192"/>
    <n v="2213.3200000000002"/>
    <n v="1089.8719999999998"/>
    <n v="0.32994509553183704"/>
    <s v="No"/>
    <m/>
  </r>
  <r>
    <n v="4469"/>
    <n v="2921"/>
    <n v="1040"/>
    <n v="1"/>
    <n v="419.14"/>
    <n v="0"/>
    <n v="4"/>
    <n v="297.2"/>
    <n v="419.14"/>
    <n v="297.2"/>
    <n v="121.94"/>
    <n v="0.29092904518776541"/>
    <s v="No"/>
    <m/>
  </r>
  <r>
    <n v="4470"/>
    <n v="2922"/>
    <n v="1026"/>
    <n v="1"/>
    <n v="1413.81"/>
    <n v="0.25"/>
    <n v="3"/>
    <n v="1019.93"/>
    <n v="1060.3575000000001"/>
    <n v="1019.93"/>
    <n v="40.427500000000123"/>
    <n v="3.8126292311791182E-2"/>
    <s v="No"/>
    <m/>
  </r>
  <r>
    <n v="4471"/>
    <n v="2923"/>
    <n v="1001"/>
    <n v="1"/>
    <n v="3826.19"/>
    <n v="0.1"/>
    <n v="1"/>
    <n v="3021.65"/>
    <n v="3443.5709999999999"/>
    <n v="3021.65"/>
    <n v="421.92099999999982"/>
    <n v="0.12252426333013021"/>
    <s v="No"/>
    <m/>
  </r>
  <r>
    <n v="4472"/>
    <n v="2924"/>
    <n v="1061"/>
    <n v="1"/>
    <n v="1128.8399999999999"/>
    <n v="0"/>
    <n v="6"/>
    <n v="705.26"/>
    <n v="1128.8399999999999"/>
    <n v="705.26"/>
    <n v="423.57999999999993"/>
    <n v="0.37523475426101127"/>
    <s v="No"/>
    <m/>
  </r>
  <r>
    <n v="4473"/>
    <n v="2925"/>
    <n v="1005"/>
    <n v="1"/>
    <n v="2703.6"/>
    <n v="0.05"/>
    <n v="1"/>
    <n v="2129.88"/>
    <n v="2568.4199999999996"/>
    <n v="2129.88"/>
    <n v="438.53999999999951"/>
    <n v="0.17074310276356655"/>
    <s v="No"/>
    <m/>
  </r>
  <r>
    <n v="4474"/>
    <n v="2925"/>
    <n v="1069"/>
    <n v="2"/>
    <n v="545.38"/>
    <n v="0.25"/>
    <n v="7"/>
    <n v="312.64999999999998"/>
    <n v="818.06999999999994"/>
    <n v="625.29999999999995"/>
    <n v="192.76999999999998"/>
    <n v="0.23563998190863863"/>
    <s v="No"/>
    <m/>
  </r>
  <r>
    <n v="4475"/>
    <n v="2926"/>
    <n v="1067"/>
    <n v="1"/>
    <n v="4128.99"/>
    <n v="0"/>
    <n v="7"/>
    <n v="2213.3200000000002"/>
    <n v="4128.99"/>
    <n v="2213.3200000000002"/>
    <n v="1915.6699999999996"/>
    <n v="0.4639560764254696"/>
    <s v="No"/>
    <m/>
  </r>
  <r>
    <n v="4476"/>
    <n v="2926"/>
    <n v="1064"/>
    <n v="2"/>
    <n v="177.92"/>
    <n v="0"/>
    <n v="6"/>
    <n v="95.97"/>
    <n v="355.84"/>
    <n v="191.94"/>
    <n v="163.89999999999998"/>
    <n v="0.46060026978417262"/>
    <s v="No"/>
    <m/>
  </r>
  <r>
    <n v="4477"/>
    <n v="2927"/>
    <n v="1049"/>
    <n v="1"/>
    <n v="3970.29"/>
    <n v="0.1"/>
    <n v="5"/>
    <n v="2490.89"/>
    <n v="3573.261"/>
    <n v="2490.89"/>
    <n v="1082.3710000000001"/>
    <n v="0.30290846372543179"/>
    <s v="No"/>
    <m/>
  </r>
  <r>
    <n v="4478"/>
    <n v="2928"/>
    <n v="1001"/>
    <n v="1"/>
    <n v="3826.19"/>
    <n v="0.25"/>
    <n v="1"/>
    <n v="3021.65"/>
    <n v="2869.6424999999999"/>
    <n v="3021.65"/>
    <n v="-152.00750000000016"/>
    <n v="-5.2970884003843741E-2"/>
    <s v="No"/>
    <m/>
  </r>
  <r>
    <n v="4479"/>
    <n v="2928"/>
    <n v="1043"/>
    <n v="1"/>
    <n v="567.48"/>
    <n v="0"/>
    <n v="4"/>
    <n v="407.51"/>
    <n v="567.48"/>
    <n v="407.51"/>
    <n v="159.97000000000003"/>
    <n v="0.28189539719461482"/>
    <s v="No"/>
    <m/>
  </r>
  <r>
    <n v="4480"/>
    <n v="2929"/>
    <n v="1001"/>
    <n v="1"/>
    <n v="3826.19"/>
    <n v="0.1"/>
    <n v="1"/>
    <n v="3021.65"/>
    <n v="3443.5709999999999"/>
    <n v="3021.65"/>
    <n v="421.92099999999982"/>
    <n v="0.12252426333013021"/>
    <s v="No"/>
    <m/>
  </r>
  <r>
    <n v="4481"/>
    <n v="2929"/>
    <n v="1049"/>
    <n v="1"/>
    <n v="3970.29"/>
    <n v="0"/>
    <n v="5"/>
    <n v="2490.89"/>
    <n v="3970.29"/>
    <n v="2490.89"/>
    <n v="1479.4"/>
    <n v="0.37261761735288862"/>
    <s v="No"/>
    <m/>
  </r>
  <r>
    <n v="4482"/>
    <n v="2930"/>
    <n v="1028"/>
    <n v="1"/>
    <n v="2753.45"/>
    <n v="0.3"/>
    <n v="3"/>
    <n v="1672.88"/>
    <n v="1927.4149999999997"/>
    <n v="1672.88"/>
    <n v="254.53499999999963"/>
    <n v="0.13206029837891667"/>
    <s v="No"/>
    <m/>
  </r>
  <r>
    <n v="4483"/>
    <n v="2931"/>
    <n v="1025"/>
    <n v="1"/>
    <n v="894.16"/>
    <n v="0.1"/>
    <n v="2"/>
    <n v="601.26"/>
    <n v="804.74400000000003"/>
    <n v="601.26"/>
    <n v="203.48400000000004"/>
    <n v="0.25285556649071012"/>
    <s v="No"/>
    <m/>
  </r>
  <r>
    <n v="4484"/>
    <n v="2932"/>
    <n v="1085"/>
    <n v="1"/>
    <n v="234.72"/>
    <n v="0.15"/>
    <n v="8"/>
    <n v="175.69"/>
    <n v="199.512"/>
    <n v="175.69"/>
    <n v="23.822000000000003"/>
    <n v="0.11940133926781347"/>
    <s v="No"/>
    <m/>
  </r>
  <r>
    <n v="4485"/>
    <n v="2933"/>
    <n v="1053"/>
    <n v="2"/>
    <n v="1295.03"/>
    <n v="0.1"/>
    <n v="5"/>
    <n v="777.04"/>
    <n v="2331.0540000000001"/>
    <n v="1554.08"/>
    <n v="776.97400000000016"/>
    <n v="0.33331445775172952"/>
    <s v="No"/>
    <m/>
  </r>
  <r>
    <n v="4486"/>
    <n v="2934"/>
    <n v="1061"/>
    <n v="1"/>
    <n v="1128.8399999999999"/>
    <n v="0"/>
    <n v="6"/>
    <n v="705.26"/>
    <n v="1128.8399999999999"/>
    <n v="705.26"/>
    <n v="423.57999999999993"/>
    <n v="0.37523475426101127"/>
    <s v="No"/>
    <m/>
  </r>
  <r>
    <n v="4487"/>
    <n v="2934"/>
    <n v="1056"/>
    <n v="1"/>
    <n v="1134.4000000000001"/>
    <n v="0.1"/>
    <n v="6"/>
    <n v="798.2"/>
    <n v="1020.9600000000002"/>
    <n v="798.2"/>
    <n v="222.7600000000001"/>
    <n v="0.21818680457608533"/>
    <s v="No"/>
    <m/>
  </r>
  <r>
    <n v="4488"/>
    <n v="2935"/>
    <n v="1038"/>
    <n v="2"/>
    <n v="930.61"/>
    <n v="0.1"/>
    <n v="4"/>
    <n v="617.46"/>
    <n v="1675.098"/>
    <n v="1234.92"/>
    <n v="440.17799999999988"/>
    <n v="0.26277746137837898"/>
    <s v="No"/>
    <m/>
  </r>
  <r>
    <n v="4489"/>
    <n v="2936"/>
    <n v="1047"/>
    <n v="2"/>
    <n v="3066.17"/>
    <n v="0.2"/>
    <n v="5"/>
    <n v="2011.39"/>
    <n v="4905.8720000000003"/>
    <n v="4022.78"/>
    <n v="883.0920000000001"/>
    <n v="0.18000714246111599"/>
    <s v="Yes"/>
    <m/>
  </r>
  <r>
    <n v="4490"/>
    <n v="2936"/>
    <n v="1005"/>
    <n v="1"/>
    <n v="2703.6"/>
    <n v="0.05"/>
    <n v="1"/>
    <n v="2129.88"/>
    <n v="2568.4199999999996"/>
    <n v="2129.88"/>
    <n v="438.53999999999951"/>
    <n v="0.17074310276356655"/>
    <s v="Yes"/>
    <m/>
  </r>
  <r>
    <n v="4491"/>
    <n v="2937"/>
    <n v="1085"/>
    <n v="1"/>
    <n v="234.72"/>
    <n v="0.3"/>
    <n v="8"/>
    <n v="175.69"/>
    <n v="164.304"/>
    <n v="175.69"/>
    <n v="-11.385999999999996"/>
    <n v="-6.929837374622648E-2"/>
    <s v="No"/>
    <m/>
  </r>
  <r>
    <n v="4492"/>
    <n v="2938"/>
    <n v="1023"/>
    <n v="1"/>
    <n v="203.79"/>
    <n v="0.1"/>
    <n v="2"/>
    <n v="145.43"/>
    <n v="183.411"/>
    <n v="145.43"/>
    <n v="37.980999999999995"/>
    <n v="0.20708136371319055"/>
    <s v="Yes"/>
    <m/>
  </r>
  <r>
    <n v="4493"/>
    <n v="2939"/>
    <n v="1064"/>
    <n v="1"/>
    <n v="177.92"/>
    <n v="0.2"/>
    <n v="6"/>
    <n v="95.97"/>
    <n v="142.33599999999998"/>
    <n v="95.97"/>
    <n v="46.365999999999985"/>
    <n v="0.32575033723021574"/>
    <s v="No"/>
    <m/>
  </r>
  <r>
    <n v="4494"/>
    <n v="2940"/>
    <n v="1016"/>
    <n v="3"/>
    <n v="1279.19"/>
    <n v="0.15"/>
    <n v="2"/>
    <n v="741.85"/>
    <n v="3261.9344999999998"/>
    <n v="2225.5500000000002"/>
    <n v="1036.3844999999997"/>
    <n v="0.31772081873501745"/>
    <s v="No"/>
    <m/>
  </r>
  <r>
    <n v="4495"/>
    <n v="2941"/>
    <n v="1056"/>
    <n v="1"/>
    <n v="1134.4000000000001"/>
    <n v="0"/>
    <n v="6"/>
    <n v="798.2"/>
    <n v="1134.4000000000001"/>
    <n v="798.2"/>
    <n v="336.20000000000005"/>
    <n v="0.29636812411847674"/>
    <s v="No"/>
    <m/>
  </r>
  <r>
    <n v="4496"/>
    <n v="2942"/>
    <n v="1028"/>
    <n v="1"/>
    <n v="2753.45"/>
    <n v="0.1"/>
    <n v="3"/>
    <n v="1672.88"/>
    <n v="2478.105"/>
    <n v="1672.88"/>
    <n v="805.22499999999991"/>
    <n v="0.32493578762804637"/>
    <s v="No"/>
    <m/>
  </r>
  <r>
    <n v="4497"/>
    <n v="2943"/>
    <n v="1012"/>
    <n v="1"/>
    <n v="2425.1999999999998"/>
    <n v="0.1"/>
    <n v="1"/>
    <n v="1795.03"/>
    <n v="2182.6799999999998"/>
    <n v="1795.03"/>
    <n v="387.64999999999986"/>
    <n v="0.17760276357505447"/>
    <s v="No"/>
    <m/>
  </r>
  <r>
    <n v="4498"/>
    <n v="2943"/>
    <n v="1002"/>
    <n v="1"/>
    <n v="2131.16"/>
    <n v="0.15"/>
    <n v="1"/>
    <n v="1527.62"/>
    <n v="1811.4859999999999"/>
    <n v="1527.62"/>
    <n v="283.86599999999999"/>
    <n v="0.1567033915801723"/>
    <s v="No"/>
    <m/>
  </r>
  <r>
    <n v="4499"/>
    <n v="2944"/>
    <n v="1061"/>
    <n v="1"/>
    <n v="1128.8399999999999"/>
    <n v="0.1"/>
    <n v="6"/>
    <n v="705.26"/>
    <n v="1015.9559999999999"/>
    <n v="705.26"/>
    <n v="310.69599999999991"/>
    <n v="0.30581639362334584"/>
    <s v="No"/>
    <m/>
  </r>
  <r>
    <n v="4500"/>
    <n v="2945"/>
    <n v="1005"/>
    <n v="1"/>
    <n v="2703.6"/>
    <n v="0.15"/>
    <n v="1"/>
    <n v="2129.88"/>
    <n v="2298.06"/>
    <n v="2129.88"/>
    <n v="168.17999999999984"/>
    <n v="7.3183467794574492E-2"/>
    <s v="No"/>
    <m/>
  </r>
  <r>
    <n v="4501"/>
    <n v="2946"/>
    <n v="1085"/>
    <n v="1"/>
    <n v="234.72"/>
    <n v="0.2"/>
    <n v="8"/>
    <n v="175.69"/>
    <n v="187.77600000000001"/>
    <n v="175.69"/>
    <n v="12.086000000000013"/>
    <n v="6.4363922972051874E-2"/>
    <s v="No"/>
    <m/>
  </r>
  <r>
    <n v="4502"/>
    <n v="2946"/>
    <n v="1028"/>
    <n v="1"/>
    <n v="2753.45"/>
    <n v="0.1"/>
    <n v="3"/>
    <n v="1672.88"/>
    <n v="2478.105"/>
    <n v="1672.88"/>
    <n v="805.22499999999991"/>
    <n v="0.32493578762804637"/>
    <s v="No"/>
    <m/>
  </r>
  <r>
    <n v="4503"/>
    <n v="2947"/>
    <n v="1019"/>
    <n v="1"/>
    <n v="1255.73"/>
    <n v="0"/>
    <n v="2"/>
    <n v="760.11"/>
    <n v="1255.73"/>
    <n v="760.11"/>
    <n v="495.62"/>
    <n v="0.39468675591090441"/>
    <s v="No"/>
    <m/>
  </r>
  <r>
    <n v="4504"/>
    <n v="2948"/>
    <n v="1017"/>
    <n v="1"/>
    <n v="978.37"/>
    <n v="0.05"/>
    <n v="2"/>
    <n v="519.71"/>
    <n v="929.45150000000001"/>
    <n v="519.71"/>
    <n v="409.74149999999997"/>
    <n v="0.44084226019324296"/>
    <s v="No"/>
    <m/>
  </r>
  <r>
    <n v="4505"/>
    <n v="2948"/>
    <n v="1016"/>
    <n v="1"/>
    <n v="1279.19"/>
    <n v="0.3"/>
    <n v="2"/>
    <n v="741.85"/>
    <n v="895.43299999999999"/>
    <n v="741.85"/>
    <n v="153.58299999999997"/>
    <n v="0.17151813703537838"/>
    <s v="No"/>
    <m/>
  </r>
  <r>
    <n v="4506"/>
    <n v="2949"/>
    <n v="1038"/>
    <n v="2"/>
    <n v="930.61"/>
    <n v="0.2"/>
    <n v="4"/>
    <n v="617.46"/>
    <n v="1488.9760000000001"/>
    <n v="1234.92"/>
    <n v="254.05600000000004"/>
    <n v="0.17062464405067646"/>
    <s v="No"/>
    <m/>
  </r>
  <r>
    <n v="4507"/>
    <n v="2949"/>
    <n v="1085"/>
    <n v="1"/>
    <n v="234.72"/>
    <n v="0.25"/>
    <n v="8"/>
    <n v="175.69"/>
    <n v="176.04"/>
    <n v="175.69"/>
    <n v="0.34999999999999432"/>
    <n v="1.9881845035218948E-3"/>
    <s v="No"/>
    <m/>
  </r>
  <r>
    <n v="4508"/>
    <n v="2950"/>
    <n v="1076"/>
    <n v="1"/>
    <n v="999.07"/>
    <n v="0.15"/>
    <n v="8"/>
    <n v="597.38"/>
    <n v="849.20950000000005"/>
    <n v="597.38"/>
    <n v="251.82950000000005"/>
    <n v="0.2965457875824517"/>
    <s v="No"/>
    <m/>
  </r>
  <r>
    <n v="4509"/>
    <n v="2950"/>
    <n v="1061"/>
    <n v="2"/>
    <n v="1128.8399999999999"/>
    <n v="0"/>
    <n v="6"/>
    <n v="705.26"/>
    <n v="2257.6799999999998"/>
    <n v="1410.52"/>
    <n v="847.15999999999985"/>
    <n v="0.37523475426101127"/>
    <s v="No"/>
    <m/>
  </r>
  <r>
    <n v="4510"/>
    <n v="2951"/>
    <n v="1067"/>
    <n v="1"/>
    <n v="4128.99"/>
    <n v="0.1"/>
    <n v="7"/>
    <n v="2213.3200000000002"/>
    <n v="3716.0909999999999"/>
    <n v="2213.3200000000002"/>
    <n v="1502.7709999999997"/>
    <n v="0.40439564047274401"/>
    <s v="No"/>
    <m/>
  </r>
  <r>
    <n v="4511"/>
    <n v="2952"/>
    <n v="1006"/>
    <n v="1"/>
    <n v="2046.37"/>
    <n v="0"/>
    <n v="1"/>
    <n v="1296.42"/>
    <n v="2046.37"/>
    <n v="1296.42"/>
    <n v="749.94999999999982"/>
    <n v="0.3664782028665392"/>
    <s v="No"/>
    <m/>
  </r>
  <r>
    <n v="4512"/>
    <n v="2953"/>
    <n v="1053"/>
    <n v="1"/>
    <n v="1295.03"/>
    <n v="0"/>
    <n v="5"/>
    <n v="777.04"/>
    <n v="1295.03"/>
    <n v="777.04"/>
    <n v="517.99"/>
    <n v="0.39998301197655656"/>
    <s v="No"/>
    <m/>
  </r>
  <r>
    <n v="4513"/>
    <n v="2954"/>
    <n v="1038"/>
    <n v="1"/>
    <n v="930.61"/>
    <n v="0.1"/>
    <n v="4"/>
    <n v="617.46"/>
    <n v="837.54899999999998"/>
    <n v="617.46"/>
    <n v="220.08899999999994"/>
    <n v="0.26277746137837898"/>
    <s v="No"/>
    <m/>
  </r>
  <r>
    <n v="4514"/>
    <n v="2955"/>
    <n v="1053"/>
    <n v="1"/>
    <n v="1295.03"/>
    <n v="0.25"/>
    <n v="5"/>
    <n v="777.04"/>
    <n v="971.27250000000004"/>
    <n v="777.04"/>
    <n v="194.23250000000007"/>
    <n v="0.19997734930207545"/>
    <s v="No"/>
    <m/>
  </r>
  <r>
    <n v="4515"/>
    <n v="2956"/>
    <n v="1017"/>
    <n v="3"/>
    <n v="978.37"/>
    <n v="0.2"/>
    <n v="2"/>
    <n v="519.71"/>
    <n v="2348.0880000000002"/>
    <n v="1559.13"/>
    <n v="788.95800000000008"/>
    <n v="0.33600018397947606"/>
    <s v="No"/>
    <m/>
  </r>
  <r>
    <n v="4516"/>
    <n v="2957"/>
    <n v="1033"/>
    <n v="1"/>
    <n v="3738.1"/>
    <n v="0.25"/>
    <n v="3"/>
    <n v="2130.6999999999998"/>
    <n v="2803.5749999999998"/>
    <n v="2130.6999999999998"/>
    <n v="672.875"/>
    <n v="0.24000606368654309"/>
    <s v="No"/>
    <m/>
  </r>
  <r>
    <n v="4517"/>
    <n v="2958"/>
    <n v="1080"/>
    <n v="1"/>
    <n v="256.7"/>
    <n v="0.15"/>
    <n v="8"/>
    <n v="184.26"/>
    <n v="218.19499999999999"/>
    <n v="184.26"/>
    <n v="33.935000000000002"/>
    <n v="0.15552602030294005"/>
    <s v="No"/>
    <m/>
  </r>
  <r>
    <n v="4518"/>
    <n v="2958"/>
    <n v="1035"/>
    <n v="3"/>
    <n v="1269.25"/>
    <n v="0"/>
    <n v="3"/>
    <n v="891.31"/>
    <n v="3807.75"/>
    <n v="2673.93"/>
    <n v="1133.8200000000002"/>
    <n v="0.29776639747882611"/>
    <s v="No"/>
    <m/>
  </r>
  <r>
    <n v="4519"/>
    <n v="2959"/>
    <n v="1085"/>
    <n v="1"/>
    <n v="234.72"/>
    <n v="0.1"/>
    <n v="8"/>
    <n v="175.69"/>
    <n v="211.24799999999999"/>
    <n v="175.69"/>
    <n v="35.557999999999993"/>
    <n v="0.16832348708626824"/>
    <s v="No"/>
    <m/>
  </r>
  <r>
    <n v="4520"/>
    <n v="2960"/>
    <n v="1029"/>
    <n v="2"/>
    <n v="951.92"/>
    <n v="0.15"/>
    <n v="3"/>
    <n v="552.17999999999995"/>
    <n v="1618.2639999999999"/>
    <n v="1104.3599999999999"/>
    <n v="513.904"/>
    <n v="0.3175649955755056"/>
    <s v="No"/>
    <m/>
  </r>
  <r>
    <n v="4521"/>
    <n v="2961"/>
    <n v="1053"/>
    <n v="1"/>
    <n v="1295.03"/>
    <n v="0.1"/>
    <n v="5"/>
    <n v="777.04"/>
    <n v="1165.527"/>
    <n v="777.04"/>
    <n v="388.48700000000008"/>
    <n v="0.33331445775172952"/>
    <s v="No"/>
    <m/>
  </r>
  <r>
    <n v="4522"/>
    <n v="2961"/>
    <n v="1064"/>
    <n v="1"/>
    <n v="177.92"/>
    <n v="0.15"/>
    <n v="6"/>
    <n v="95.97"/>
    <n v="151.232"/>
    <n v="95.97"/>
    <n v="55.262"/>
    <n v="0.36541208209902665"/>
    <s v="No"/>
    <m/>
  </r>
  <r>
    <n v="4523"/>
    <n v="2962"/>
    <n v="1076"/>
    <n v="1"/>
    <n v="999.07"/>
    <n v="0.25"/>
    <n v="8"/>
    <n v="597.38"/>
    <n v="749.30250000000001"/>
    <n v="597.38"/>
    <n v="151.92250000000001"/>
    <n v="0.20275189259344525"/>
    <s v="No"/>
    <m/>
  </r>
  <r>
    <n v="4524"/>
    <n v="2963"/>
    <n v="1085"/>
    <n v="1"/>
    <n v="234.72"/>
    <n v="0.1"/>
    <n v="8"/>
    <n v="175.69"/>
    <n v="211.24799999999999"/>
    <n v="175.69"/>
    <n v="35.557999999999993"/>
    <n v="0.16832348708626824"/>
    <s v="No"/>
    <m/>
  </r>
  <r>
    <n v="4525"/>
    <n v="2963"/>
    <n v="1056"/>
    <n v="3"/>
    <n v="1134.4000000000001"/>
    <n v="0"/>
    <n v="6"/>
    <n v="798.2"/>
    <n v="3403.2000000000003"/>
    <n v="2394.6000000000004"/>
    <n v="1008.5999999999999"/>
    <n v="0.29636812411847668"/>
    <s v="No"/>
    <m/>
  </r>
  <r>
    <n v="4526"/>
    <n v="2964"/>
    <n v="1083"/>
    <n v="1"/>
    <n v="679.39"/>
    <n v="0.1"/>
    <n v="8"/>
    <n v="524.20000000000005"/>
    <n v="611.45100000000002"/>
    <n v="524.20000000000005"/>
    <n v="87.250999999999976"/>
    <n v="0.14269499927222293"/>
    <s v="Yes"/>
    <m/>
  </r>
  <r>
    <n v="4527"/>
    <n v="2965"/>
    <n v="1067"/>
    <n v="1"/>
    <n v="4128.99"/>
    <n v="0.2"/>
    <n v="7"/>
    <n v="2213.3200000000002"/>
    <n v="3303.192"/>
    <n v="2213.3200000000002"/>
    <n v="1089.8719999999998"/>
    <n v="0.32994509553183704"/>
    <s v="No"/>
    <m/>
  </r>
  <r>
    <n v="4528"/>
    <n v="2966"/>
    <n v="1023"/>
    <n v="1"/>
    <n v="203.79"/>
    <n v="0"/>
    <n v="2"/>
    <n v="145.43"/>
    <n v="203.79"/>
    <n v="145.43"/>
    <n v="58.359999999999985"/>
    <n v="0.28637322734187148"/>
    <s v="No"/>
    <m/>
  </r>
  <r>
    <n v="4529"/>
    <n v="2966"/>
    <n v="1056"/>
    <n v="1"/>
    <n v="1134.4000000000001"/>
    <n v="0"/>
    <n v="6"/>
    <n v="798.2"/>
    <n v="1134.4000000000001"/>
    <n v="798.2"/>
    <n v="336.20000000000005"/>
    <n v="0.29636812411847674"/>
    <s v="No"/>
    <m/>
  </r>
  <r>
    <n v="4530"/>
    <n v="2967"/>
    <n v="1067"/>
    <n v="1"/>
    <n v="4128.99"/>
    <n v="0.25"/>
    <n v="7"/>
    <n v="2213.3200000000002"/>
    <n v="3096.7424999999998"/>
    <n v="2213.3200000000002"/>
    <n v="883.42249999999967"/>
    <n v="0.28527476856729278"/>
    <s v="No"/>
    <m/>
  </r>
  <r>
    <n v="4531"/>
    <n v="2968"/>
    <n v="1023"/>
    <n v="1"/>
    <n v="203.79"/>
    <n v="0.3"/>
    <n v="2"/>
    <n v="145.43"/>
    <n v="142.65299999999999"/>
    <n v="145.43"/>
    <n v="-2.7770000000000152"/>
    <n v="-1.9466818083040772E-2"/>
    <s v="No"/>
    <m/>
  </r>
  <r>
    <n v="4532"/>
    <n v="2968"/>
    <n v="1061"/>
    <n v="1"/>
    <n v="1128.8399999999999"/>
    <n v="0.1"/>
    <n v="6"/>
    <n v="705.26"/>
    <n v="1015.9559999999999"/>
    <n v="705.26"/>
    <n v="310.69599999999991"/>
    <n v="0.30581639362334584"/>
    <s v="No"/>
    <m/>
  </r>
  <r>
    <n v="4533"/>
    <n v="2969"/>
    <n v="1044"/>
    <n v="1"/>
    <n v="1419.88"/>
    <n v="0.1"/>
    <n v="4"/>
    <n v="897.98"/>
    <n v="1277.8920000000001"/>
    <n v="897.98"/>
    <n v="379.91200000000003"/>
    <n v="0.29729585911798495"/>
    <s v="No"/>
    <m/>
  </r>
  <r>
    <n v="4534"/>
    <n v="2969"/>
    <n v="1069"/>
    <n v="1"/>
    <n v="545.38"/>
    <n v="0.3"/>
    <n v="7"/>
    <n v="312.64999999999998"/>
    <n v="381.76599999999996"/>
    <n v="312.64999999999998"/>
    <n v="69.115999999999985"/>
    <n v="0.18104283775925564"/>
    <s v="No"/>
    <m/>
  </r>
  <r>
    <n v="4535"/>
    <n v="2970"/>
    <n v="1071"/>
    <n v="1"/>
    <n v="2036.4"/>
    <n v="0.1"/>
    <n v="7"/>
    <n v="1266.9100000000001"/>
    <n v="1832.7600000000002"/>
    <n v="1266.9100000000001"/>
    <n v="565.85000000000014"/>
    <n v="0.3087420065911522"/>
    <s v="No"/>
    <m/>
  </r>
  <r>
    <n v="4536"/>
    <n v="2971"/>
    <n v="1081"/>
    <n v="1"/>
    <n v="163.27000000000001"/>
    <n v="0.1"/>
    <n v="8"/>
    <n v="98.34"/>
    <n v="146.94300000000001"/>
    <n v="98.34"/>
    <n v="48.603000000000009"/>
    <n v="0.33076090729058211"/>
    <s v="No"/>
    <m/>
  </r>
  <r>
    <n v="4537"/>
    <n v="2971"/>
    <n v="1067"/>
    <n v="2"/>
    <n v="4128.99"/>
    <n v="0.05"/>
    <n v="7"/>
    <n v="2213.3200000000002"/>
    <n v="7845.0809999999992"/>
    <n v="4426.6400000000003"/>
    <n v="3418.4409999999989"/>
    <n v="0.43574323834259954"/>
    <s v="No"/>
    <m/>
  </r>
  <r>
    <n v="4538"/>
    <n v="2972"/>
    <n v="1084"/>
    <n v="1"/>
    <n v="317.63"/>
    <n v="0"/>
    <n v="8"/>
    <n v="188.52"/>
    <n v="317.63"/>
    <n v="188.52"/>
    <n v="129.10999999999999"/>
    <n v="0.40647923684790477"/>
    <s v="No"/>
    <m/>
  </r>
  <r>
    <n v="4539"/>
    <n v="2973"/>
    <n v="1061"/>
    <n v="1"/>
    <n v="1128.8399999999999"/>
    <n v="0.25"/>
    <n v="6"/>
    <n v="705.26"/>
    <n v="846.62999999999988"/>
    <n v="705.26"/>
    <n v="141.36999999999989"/>
    <n v="0.16697967234801497"/>
    <s v="No"/>
    <m/>
  </r>
  <r>
    <n v="4540"/>
    <n v="2974"/>
    <n v="1085"/>
    <n v="3"/>
    <n v="234.72"/>
    <n v="0"/>
    <n v="8"/>
    <n v="175.69"/>
    <n v="704.16"/>
    <n v="527.06999999999994"/>
    <n v="177.09000000000003"/>
    <n v="0.25149113837764148"/>
    <s v="No"/>
    <m/>
  </r>
  <r>
    <n v="4541"/>
    <n v="2974"/>
    <n v="1044"/>
    <n v="1"/>
    <n v="1419.88"/>
    <n v="0.3"/>
    <n v="4"/>
    <n v="897.98"/>
    <n v="993.91600000000005"/>
    <n v="897.98"/>
    <n v="95.936000000000035"/>
    <n v="9.6523247437409226E-2"/>
    <s v="No"/>
    <m/>
  </r>
  <r>
    <n v="4542"/>
    <n v="2974"/>
    <n v="1001"/>
    <n v="1"/>
    <n v="3826.19"/>
    <n v="0.15"/>
    <n v="1"/>
    <n v="3021.65"/>
    <n v="3252.2615000000001"/>
    <n v="3021.65"/>
    <n v="230.61149999999998"/>
    <n v="7.0908043526020273E-2"/>
    <s v="No"/>
    <m/>
  </r>
  <r>
    <n v="4543"/>
    <n v="2975"/>
    <n v="1033"/>
    <n v="1"/>
    <n v="3738.1"/>
    <n v="0"/>
    <n v="3"/>
    <n v="2130.6999999999998"/>
    <n v="3738.1"/>
    <n v="2130.6999999999998"/>
    <n v="1607.4"/>
    <n v="0.43000454776490732"/>
    <s v="No"/>
    <m/>
  </r>
  <r>
    <n v="4544"/>
    <n v="2976"/>
    <n v="1064"/>
    <n v="1"/>
    <n v="177.92"/>
    <n v="0.1"/>
    <n v="6"/>
    <n v="95.97"/>
    <n v="160.12799999999999"/>
    <n v="95.97"/>
    <n v="64.157999999999987"/>
    <n v="0.40066696642685845"/>
    <s v="No"/>
    <m/>
  </r>
  <r>
    <n v="4545"/>
    <n v="2977"/>
    <n v="1067"/>
    <n v="1"/>
    <n v="4128.99"/>
    <n v="0"/>
    <n v="7"/>
    <n v="2213.3200000000002"/>
    <n v="4128.99"/>
    <n v="2213.3200000000002"/>
    <n v="1915.6699999999996"/>
    <n v="0.4639560764254696"/>
    <s v="No"/>
    <m/>
  </r>
  <r>
    <n v="4546"/>
    <n v="2977"/>
    <n v="1072"/>
    <n v="2"/>
    <n v="1404.39"/>
    <n v="0"/>
    <n v="7"/>
    <n v="772.88"/>
    <n v="2808.78"/>
    <n v="1545.76"/>
    <n v="1263.0200000000002"/>
    <n v="0.44966853936584572"/>
    <s v="No"/>
    <m/>
  </r>
  <r>
    <n v="4547"/>
    <n v="2978"/>
    <n v="1037"/>
    <n v="2"/>
    <n v="1161.6300000000001"/>
    <n v="0"/>
    <n v="4"/>
    <n v="798.62"/>
    <n v="2323.2600000000002"/>
    <n v="1597.24"/>
    <n v="726.02000000000021"/>
    <n v="0.31250053803706868"/>
    <s v="No"/>
    <m/>
  </r>
  <r>
    <n v="4548"/>
    <n v="2978"/>
    <n v="1009"/>
    <n v="1"/>
    <n v="2129.15"/>
    <n v="0.15"/>
    <n v="1"/>
    <n v="1303.81"/>
    <n v="1809.7774999999999"/>
    <n v="1303.81"/>
    <n v="505.96749999999997"/>
    <n v="0.27957442282269507"/>
    <s v="No"/>
    <m/>
  </r>
  <r>
    <n v="4549"/>
    <n v="2979"/>
    <n v="1085"/>
    <n v="1"/>
    <n v="234.72"/>
    <n v="0.15"/>
    <n v="8"/>
    <n v="175.69"/>
    <n v="199.512"/>
    <n v="175.69"/>
    <n v="23.822000000000003"/>
    <n v="0.11940133926781347"/>
    <s v="No"/>
    <m/>
  </r>
  <r>
    <n v="4550"/>
    <n v="2980"/>
    <n v="1084"/>
    <n v="1"/>
    <n v="317.63"/>
    <n v="0.1"/>
    <n v="8"/>
    <n v="188.52"/>
    <n v="285.86700000000002"/>
    <n v="188.52"/>
    <n v="97.347000000000008"/>
    <n v="0.34053248538656089"/>
    <s v="No"/>
    <m/>
  </r>
  <r>
    <n v="4551"/>
    <n v="2980"/>
    <n v="1067"/>
    <n v="2"/>
    <n v="4128.99"/>
    <n v="0.15"/>
    <n v="7"/>
    <n v="2213.3200000000002"/>
    <n v="7019.2829999999994"/>
    <n v="4426.6400000000003"/>
    <n v="2592.6429999999991"/>
    <n v="0.36936008991231717"/>
    <s v="No"/>
    <m/>
  </r>
  <r>
    <n v="4552"/>
    <n v="2981"/>
    <n v="1029"/>
    <n v="1"/>
    <n v="951.92"/>
    <n v="0.15"/>
    <n v="3"/>
    <n v="552.17999999999995"/>
    <n v="809.13199999999995"/>
    <n v="552.17999999999995"/>
    <n v="256.952"/>
    <n v="0.3175649955755056"/>
    <s v="No"/>
    <m/>
  </r>
  <r>
    <n v="4553"/>
    <n v="2982"/>
    <n v="1067"/>
    <n v="3"/>
    <n v="4128.99"/>
    <n v="0.2"/>
    <n v="7"/>
    <n v="2213.3200000000002"/>
    <n v="9909.5760000000009"/>
    <n v="6639.9600000000009"/>
    <n v="3269.616"/>
    <n v="0.32994509553183704"/>
    <s v="No"/>
    <m/>
  </r>
  <r>
    <n v="4554"/>
    <n v="2983"/>
    <n v="1049"/>
    <n v="2"/>
    <n v="3970.29"/>
    <n v="0.1"/>
    <n v="5"/>
    <n v="2490.89"/>
    <n v="7146.5219999999999"/>
    <n v="4981.78"/>
    <n v="2164.7420000000002"/>
    <n v="0.30290846372543179"/>
    <s v="No"/>
    <m/>
  </r>
  <r>
    <n v="4555"/>
    <n v="2983"/>
    <n v="1061"/>
    <n v="1"/>
    <n v="1128.8399999999999"/>
    <n v="0.1"/>
    <n v="6"/>
    <n v="705.26"/>
    <n v="1015.9559999999999"/>
    <n v="705.26"/>
    <n v="310.69599999999991"/>
    <n v="0.30581639362334584"/>
    <s v="No"/>
    <m/>
  </r>
  <r>
    <n v="4556"/>
    <n v="2983"/>
    <n v="1072"/>
    <n v="1"/>
    <n v="1404.39"/>
    <n v="0"/>
    <n v="7"/>
    <n v="772.88"/>
    <n v="1404.39"/>
    <n v="772.88"/>
    <n v="631.5100000000001"/>
    <n v="0.44966853936584572"/>
    <s v="No"/>
    <m/>
  </r>
  <r>
    <n v="4557"/>
    <n v="2983"/>
    <n v="1052"/>
    <n v="1"/>
    <n v="2801.53"/>
    <n v="0"/>
    <n v="5"/>
    <n v="1752.02"/>
    <n v="2801.53"/>
    <n v="1752.02"/>
    <n v="1049.5100000000002"/>
    <n v="0.37462029676640984"/>
    <s v="No"/>
    <m/>
  </r>
  <r>
    <n v="4558"/>
    <n v="2984"/>
    <n v="1033"/>
    <n v="1"/>
    <n v="3738.1"/>
    <n v="0.25"/>
    <n v="3"/>
    <n v="2130.6999999999998"/>
    <n v="2803.5749999999998"/>
    <n v="2130.6999999999998"/>
    <n v="672.875"/>
    <n v="0.24000606368654309"/>
    <s v="No"/>
    <m/>
  </r>
  <r>
    <n v="4559"/>
    <n v="2984"/>
    <n v="1049"/>
    <n v="1"/>
    <n v="3970.29"/>
    <n v="0.25"/>
    <n v="5"/>
    <n v="2490.89"/>
    <n v="2977.7174999999997"/>
    <n v="2490.89"/>
    <n v="486.82749999999987"/>
    <n v="0.16349015647051807"/>
    <s v="No"/>
    <m/>
  </r>
  <r>
    <n v="4560"/>
    <n v="2984"/>
    <n v="1063"/>
    <n v="1"/>
    <n v="117.54"/>
    <n v="0.15"/>
    <n v="6"/>
    <n v="80.47"/>
    <n v="99.909000000000006"/>
    <n v="80.47"/>
    <n v="19.439000000000007"/>
    <n v="0.19456705602097915"/>
    <s v="No"/>
    <m/>
  </r>
  <r>
    <n v="4561"/>
    <n v="2985"/>
    <n v="1061"/>
    <n v="2"/>
    <n v="1128.8399999999999"/>
    <n v="0.1"/>
    <n v="6"/>
    <n v="705.26"/>
    <n v="2031.9119999999998"/>
    <n v="1410.52"/>
    <n v="621.39199999999983"/>
    <n v="0.30581639362334584"/>
    <s v="No"/>
    <m/>
  </r>
  <r>
    <n v="4562"/>
    <n v="2985"/>
    <n v="1085"/>
    <n v="1"/>
    <n v="234.72"/>
    <n v="0"/>
    <n v="8"/>
    <n v="175.69"/>
    <n v="234.72"/>
    <n v="175.69"/>
    <n v="59.03"/>
    <n v="0.25149113837764148"/>
    <s v="No"/>
    <m/>
  </r>
  <r>
    <n v="4563"/>
    <n v="2986"/>
    <n v="1056"/>
    <n v="2"/>
    <n v="1134.4000000000001"/>
    <n v="0.05"/>
    <n v="6"/>
    <n v="798.2"/>
    <n v="2155.36"/>
    <n v="1596.4"/>
    <n v="558.96"/>
    <n v="0.25933486749313339"/>
    <s v="No"/>
    <m/>
  </r>
  <r>
    <n v="4564"/>
    <n v="2987"/>
    <n v="1038"/>
    <n v="1"/>
    <n v="930.61"/>
    <n v="0.1"/>
    <n v="4"/>
    <n v="617.46"/>
    <n v="837.54899999999998"/>
    <n v="617.46"/>
    <n v="220.08899999999994"/>
    <n v="0.26277746137837898"/>
    <s v="No"/>
    <m/>
  </r>
  <r>
    <n v="4565"/>
    <n v="2988"/>
    <n v="1061"/>
    <n v="1"/>
    <n v="1128.8399999999999"/>
    <n v="0"/>
    <n v="6"/>
    <n v="705.26"/>
    <n v="1128.8399999999999"/>
    <n v="705.26"/>
    <n v="423.57999999999993"/>
    <n v="0.37523475426101127"/>
    <s v="No"/>
    <m/>
  </r>
  <r>
    <n v="4566"/>
    <n v="2989"/>
    <n v="1001"/>
    <n v="2"/>
    <n v="3826.19"/>
    <n v="0.15"/>
    <n v="1"/>
    <n v="3021.65"/>
    <n v="6504.5230000000001"/>
    <n v="6043.3"/>
    <n v="461.22299999999996"/>
    <n v="7.0908043526020273E-2"/>
    <s v="No"/>
    <m/>
  </r>
  <r>
    <n v="4567"/>
    <n v="2989"/>
    <n v="1058"/>
    <n v="2"/>
    <n v="1504.15"/>
    <n v="0"/>
    <n v="6"/>
    <n v="828.35"/>
    <n v="3008.3"/>
    <n v="1656.7"/>
    <n v="1351.6000000000001"/>
    <n v="0.44929029684539445"/>
    <s v="No"/>
    <m/>
  </r>
  <r>
    <n v="4568"/>
    <n v="2990"/>
    <n v="1019"/>
    <n v="2"/>
    <n v="1255.73"/>
    <n v="0.25"/>
    <n v="2"/>
    <n v="760.11"/>
    <n v="1883.595"/>
    <n v="1520.22"/>
    <n v="363.375"/>
    <n v="0.19291567454787256"/>
    <s v="No"/>
    <m/>
  </r>
  <r>
    <n v="4569"/>
    <n v="2991"/>
    <n v="1037"/>
    <n v="1"/>
    <n v="1161.6300000000001"/>
    <n v="0"/>
    <n v="4"/>
    <n v="798.62"/>
    <n v="1161.6300000000001"/>
    <n v="798.62"/>
    <n v="363.0100000000001"/>
    <n v="0.31250053803706868"/>
    <s v="No"/>
    <m/>
  </r>
  <r>
    <n v="4570"/>
    <n v="2992"/>
    <n v="1072"/>
    <n v="1"/>
    <n v="1404.39"/>
    <n v="0.3"/>
    <n v="7"/>
    <n v="772.88"/>
    <n v="983.07299999999998"/>
    <n v="772.88"/>
    <n v="210.19299999999998"/>
    <n v="0.21381219909406524"/>
    <s v="No"/>
    <m/>
  </r>
  <r>
    <n v="4571"/>
    <n v="2992"/>
    <n v="1067"/>
    <n v="1"/>
    <n v="4128.99"/>
    <n v="0.05"/>
    <n v="7"/>
    <n v="2213.3200000000002"/>
    <n v="3922.5404999999996"/>
    <n v="2213.3200000000002"/>
    <n v="1709.2204999999994"/>
    <n v="0.43574323834259954"/>
    <s v="No"/>
    <m/>
  </r>
  <r>
    <n v="4572"/>
    <n v="2992"/>
    <n v="1006"/>
    <n v="2"/>
    <n v="2046.37"/>
    <n v="0.3"/>
    <n v="1"/>
    <n v="1296.42"/>
    <n v="2864.9179999999997"/>
    <n v="2592.84"/>
    <n v="272.07799999999952"/>
    <n v="9.4968861237913108E-2"/>
    <s v="No"/>
    <m/>
  </r>
  <r>
    <n v="4573"/>
    <n v="2993"/>
    <n v="1061"/>
    <n v="1"/>
    <n v="1128.8399999999999"/>
    <n v="0.15"/>
    <n v="6"/>
    <n v="705.26"/>
    <n v="959.5139999999999"/>
    <n v="705.26"/>
    <n v="254.25399999999991"/>
    <n v="0.26498206383648382"/>
    <s v="No"/>
    <m/>
  </r>
  <r>
    <n v="4574"/>
    <n v="2994"/>
    <n v="1084"/>
    <n v="1"/>
    <n v="317.63"/>
    <n v="0.15"/>
    <n v="8"/>
    <n v="188.52"/>
    <n v="269.9855"/>
    <n v="188.52"/>
    <n v="81.465499999999992"/>
    <n v="0.30174027864459385"/>
    <s v="No"/>
    <m/>
  </r>
  <r>
    <n v="4575"/>
    <n v="2995"/>
    <n v="1022"/>
    <n v="1"/>
    <n v="383.8"/>
    <n v="0.05"/>
    <n v="2"/>
    <n v="266.88"/>
    <n v="364.61"/>
    <n v="266.88"/>
    <n v="97.730000000000018"/>
    <n v="0.26803982337291904"/>
    <s v="No"/>
    <m/>
  </r>
  <r>
    <n v="4576"/>
    <n v="2995"/>
    <n v="1009"/>
    <n v="2"/>
    <n v="2129.15"/>
    <n v="0.3"/>
    <n v="1"/>
    <n v="1303.81"/>
    <n v="2980.81"/>
    <n v="2607.62"/>
    <n v="373.19000000000005"/>
    <n v="0.1251975134275583"/>
    <s v="No"/>
    <m/>
  </r>
  <r>
    <n v="4577"/>
    <n v="2996"/>
    <n v="1009"/>
    <n v="2"/>
    <n v="2129.15"/>
    <n v="0.1"/>
    <n v="1"/>
    <n v="1303.81"/>
    <n v="3832.4700000000003"/>
    <n v="2607.62"/>
    <n v="1224.8500000000004"/>
    <n v="0.31959806599921209"/>
    <s v="No"/>
    <m/>
  </r>
  <r>
    <n v="4578"/>
    <n v="2997"/>
    <n v="1068"/>
    <n v="2"/>
    <n v="550.08000000000004"/>
    <n v="0"/>
    <n v="7"/>
    <n v="351.29"/>
    <n v="1100.1600000000001"/>
    <n v="702.58"/>
    <n v="397.58000000000004"/>
    <n v="0.36138379872018617"/>
    <s v="No"/>
    <m/>
  </r>
  <r>
    <n v="4579"/>
    <n v="2998"/>
    <n v="1029"/>
    <n v="2"/>
    <n v="951.92"/>
    <n v="0"/>
    <n v="3"/>
    <n v="552.17999999999995"/>
    <n v="1903.84"/>
    <n v="1104.3599999999999"/>
    <n v="799.48"/>
    <n v="0.41993024623917979"/>
    <s v="No"/>
    <m/>
  </r>
  <r>
    <n v="4580"/>
    <n v="2998"/>
    <n v="1060"/>
    <n v="1"/>
    <n v="781.76"/>
    <n v="0.05"/>
    <n v="6"/>
    <n v="579.36"/>
    <n v="742.67199999999991"/>
    <n v="579.36"/>
    <n v="163.3119999999999"/>
    <n v="0.21989788224142007"/>
    <s v="No"/>
    <m/>
  </r>
  <r>
    <n v="4581"/>
    <n v="2999"/>
    <n v="1001"/>
    <n v="2"/>
    <n v="3826.19"/>
    <n v="0.05"/>
    <n v="1"/>
    <n v="3021.65"/>
    <n v="7269.7609999999995"/>
    <n v="6043.3"/>
    <n v="1226.4609999999993"/>
    <n v="0.16870719683907071"/>
    <s v="No"/>
    <m/>
  </r>
  <r>
    <n v="4582"/>
    <n v="3000"/>
    <n v="1080"/>
    <n v="1"/>
    <n v="256.7"/>
    <n v="0.25"/>
    <n v="8"/>
    <n v="184.26"/>
    <n v="192.52499999999998"/>
    <n v="184.26"/>
    <n v="8.2649999999999864"/>
    <n v="4.2929489676665301E-2"/>
    <s v="No"/>
    <m/>
  </r>
  <r>
    <n v="4583"/>
    <n v="3000"/>
    <n v="1061"/>
    <n v="2"/>
    <n v="1128.8399999999999"/>
    <n v="0"/>
    <n v="6"/>
    <n v="705.26"/>
    <n v="2257.6799999999998"/>
    <n v="1410.52"/>
    <n v="847.15999999999985"/>
    <n v="0.37523475426101127"/>
    <s v="No"/>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7672B6-69C7-4A58-AD39-95818DC4A55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24" firstHeaderRow="1" firstDataRow="1" firstDataCol="1"/>
  <pivotFields count="14">
    <pivotField showAll="0"/>
    <pivotField numFmtId="164" showAll="0">
      <items count="5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t="default"/>
      </items>
    </pivotField>
    <pivotField showAll="0"/>
    <pivotField showAll="0"/>
    <pivotField showAll="0"/>
    <pivotField showAll="0"/>
    <pivotField showAll="0">
      <items count="6">
        <item x="1"/>
        <item h="1" x="0"/>
        <item h="1" x="4"/>
        <item h="1" x="2"/>
        <item h="1" x="3"/>
        <item t="default"/>
      </items>
    </pivotField>
    <pivotField showAll="0"/>
    <pivotField showAll="0"/>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13"/>
    <field x="12"/>
  </rowFields>
  <rowItems count="21">
    <i>
      <x v="1"/>
    </i>
    <i r="1">
      <x v="4"/>
    </i>
    <i r="1">
      <x v="5"/>
    </i>
    <i r="1">
      <x v="6"/>
    </i>
    <i r="1">
      <x v="7"/>
    </i>
    <i r="1">
      <x v="8"/>
    </i>
    <i r="1">
      <x v="9"/>
    </i>
    <i r="1">
      <x v="10"/>
    </i>
    <i r="1">
      <x v="11"/>
    </i>
    <i r="1">
      <x v="12"/>
    </i>
    <i>
      <x v="2"/>
    </i>
    <i r="1">
      <x v="1"/>
    </i>
    <i r="1">
      <x v="2"/>
    </i>
    <i r="1">
      <x v="3"/>
    </i>
    <i r="1">
      <x v="4"/>
    </i>
    <i r="1">
      <x v="5"/>
    </i>
    <i r="1">
      <x v="6"/>
    </i>
    <i r="1">
      <x v="7"/>
    </i>
    <i r="1">
      <x v="8"/>
    </i>
    <i r="1">
      <x v="9"/>
    </i>
    <i t="grand">
      <x/>
    </i>
  </rowItems>
  <colItems count="1">
    <i/>
  </colItems>
  <dataFields count="1">
    <dataField name="Sum of Total Revenue" fld="11"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9C2D38-DD36-4B42-A301-99D8A7E6813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numFmtId="164" showAll="0">
      <items count="5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t="default"/>
      </items>
    </pivotField>
    <pivotField showAll="0"/>
    <pivotField showAll="0"/>
    <pivotField showAll="0"/>
    <pivotField showAll="0"/>
    <pivotField showAll="0">
      <items count="6">
        <item x="1"/>
        <item h="1" x="0"/>
        <item h="1" x="4"/>
        <item h="1" x="2"/>
        <item h="1" x="3"/>
        <item t="default"/>
      </items>
    </pivotField>
    <pivotField showAll="0"/>
    <pivotField showAll="0"/>
    <pivotField showAll="0"/>
    <pivotField showAll="0"/>
    <pivotField showAll="0"/>
    <pivotField showAll="0" defaultSubtotal="0"/>
    <pivotField showAll="0" defaultSubtotal="0">
      <items count="4">
        <item x="0"/>
        <item x="1"/>
        <item x="2"/>
        <item x="3"/>
      </items>
    </pivotField>
  </pivotFields>
  <rowItems count="1">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CDADD5-1DD6-43C5-828B-A5E075D4352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4">
    <pivotField showAll="0"/>
    <pivotField numFmtId="164" showAll="0">
      <items count="5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t="default"/>
      </items>
    </pivotField>
    <pivotField showAll="0"/>
    <pivotField showAll="0"/>
    <pivotField showAll="0"/>
    <pivotField showAll="0"/>
    <pivotField axis="axisRow" showAll="0">
      <items count="6">
        <item x="1"/>
        <item h="1" x="0"/>
        <item h="1" x="4"/>
        <item h="1" x="2"/>
        <item h="1" x="3"/>
        <item t="default"/>
      </items>
    </pivotField>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6"/>
  </rowFields>
  <rowItems count="2">
    <i>
      <x/>
    </i>
    <i t="grand">
      <x/>
    </i>
  </rowItems>
  <colItems count="1">
    <i/>
  </colItems>
  <dataFields count="1">
    <dataField name="Sum of Total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A8637F-5E34-4691-AD43-DC718B60C5F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5" firstHeaderRow="1" firstDataRow="1" firstDataCol="1"/>
  <pivotFields count="14">
    <pivotField showAll="0"/>
    <pivotField numFmtId="164" showAll="0">
      <items count="5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t="default"/>
      </items>
    </pivotField>
    <pivotField showAll="0"/>
    <pivotField showAll="0"/>
    <pivotField showAll="0"/>
    <pivotField showAll="0"/>
    <pivotField axis="axisRow" showAll="0">
      <items count="6">
        <item x="1"/>
        <item h="1" x="0"/>
        <item h="1" x="4"/>
        <item h="1" x="2"/>
        <item h="1" x="3"/>
        <item t="default"/>
      </items>
    </pivotField>
    <pivotField showAll="0"/>
    <pivotField showAll="0"/>
    <pivotField showAll="0"/>
    <pivotField showAll="0"/>
    <pivotField dataField="1" showAll="0"/>
    <pivotField showAll="0" defaultSubtotal="0"/>
    <pivotField showAll="0" defaultSubtotal="0">
      <items count="4">
        <item x="0"/>
        <item x="1"/>
        <item x="2"/>
        <item x="3"/>
      </items>
    </pivotField>
  </pivotFields>
  <rowFields count="1">
    <field x="6"/>
  </rowFields>
  <rowItems count="2">
    <i>
      <x/>
    </i>
    <i t="grand">
      <x/>
    </i>
  </rowItems>
  <colItems count="1">
    <i/>
  </colItems>
  <dataFields count="1">
    <dataField name="Sum of Total Revenue" fld="11"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A0496-4DD5-4B78-AB0C-0A3E94BD6CD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showAll="0"/>
    <pivotField showAll="0"/>
    <pivotField showAll="0"/>
    <pivotField showAll="0"/>
    <pivotField showAll="0"/>
    <pivotField showAll="0"/>
    <pivotField showAll="0"/>
    <pivotField numFmtId="166" showAll="0"/>
    <pivotField numFmtId="166" showAll="0"/>
    <pivotField numFmtId="166" showAll="0"/>
    <pivotField dataField="1" numFmtId="166" showAll="0"/>
    <pivotField numFmtId="165" showAll="0"/>
    <pivotField showAll="0"/>
    <pivotField showAll="0"/>
  </pivotFields>
  <rowItems count="1">
    <i/>
  </rowItems>
  <colItems count="1">
    <i/>
  </colItems>
  <dataFields count="1">
    <dataField name="Sum of Profit"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Name" xr10:uid="{C05CEDD2-A72E-4147-B764-C477E42AD5BE}" sourceName="RegionName">
  <pivotTables>
    <pivotTable tabId="12" name="PivotTable3"/>
    <pivotTable tabId="13" name="PivotTable4"/>
    <pivotTable tabId="15" name="PivotTable6"/>
    <pivotTable tabId="20" name="PivotTable2"/>
  </pivotTables>
  <data>
    <tabular pivotCacheId="917794977">
      <items count="5">
        <i x="1" s="1"/>
        <i x="0"/>
        <i x="4"/>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1" xr10:uid="{A8DEDB03-5CE6-4E4A-8A6F-DB73842B908C}" cache="Slicer_RegionName" caption="RegionName"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xr10:uid="{28DCD04D-067E-4842-97E7-10245C9A58E6}" cache="Slicer_RegionName" caption="RegionNam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Name 2" xr10:uid="{40962519-191A-4E66-AA8B-992199840366}" cache="Slicer_RegionName" caption="Region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Categories" displayName="tblCategories" ref="A1:B9" totalsRowShown="0">
  <autoFilter ref="A1:B9" xr:uid="{00000000-0009-0000-0100-000001000000}"/>
  <tableColumns count="2">
    <tableColumn id="1" xr3:uid="{00000000-0010-0000-0000-000001000000}" name="CategoryID"/>
    <tableColumn id="2" xr3:uid="{00000000-0010-0000-0000-000002000000}" name="CategoryNam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blRegions" displayName="tblRegions" ref="A1:C6" totalsRowShown="0">
  <autoFilter ref="A1:C6" xr:uid="{00000000-0009-0000-0100-000006000000}"/>
  <tableColumns count="3">
    <tableColumn id="1" xr3:uid="{00000000-0010-0000-0100-000001000000}" name="RegionID"/>
    <tableColumn id="2" xr3:uid="{00000000-0010-0000-0100-000002000000}" name="RegionName"/>
    <tableColumn id="3" xr3:uid="{00000000-0010-0000-0100-000003000000}" name="Country"/>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blProducts" displayName="tblProducts" ref="A1:J86" totalsRowShown="0">
  <autoFilter ref="A1:J86" xr:uid="{00000000-0009-0000-0100-000005000000}"/>
  <tableColumns count="10">
    <tableColumn id="1" xr3:uid="{00000000-0010-0000-0200-000001000000}" name="ProductID"/>
    <tableColumn id="2" xr3:uid="{00000000-0010-0000-0200-000002000000}" name="ProductName"/>
    <tableColumn id="3" xr3:uid="{00000000-0010-0000-0200-000003000000}" name="CategoryID"/>
    <tableColumn id="4" xr3:uid="{00000000-0010-0000-0200-000004000000}" name="Cost"/>
    <tableColumn id="5" xr3:uid="{00000000-0010-0000-0200-000005000000}" name="ListPrice"/>
    <tableColumn id="6" xr3:uid="{00000000-0010-0000-0200-000006000000}" name="CategoryName"/>
    <tableColumn id="7" xr3:uid="{00000000-0010-0000-0200-000007000000}" name="TotalUnitsSold"/>
    <tableColumn id="8" xr3:uid="{00000000-0010-0000-0200-000008000000}" name="TotalRevenue" dataDxfId="13"/>
    <tableColumn id="9" xr3:uid="{00000000-0010-0000-0200-000009000000}" name="TotalProfit" dataDxfId="12"/>
    <tableColumn id="10" xr3:uid="{00000000-0010-0000-0200-00000A000000}" name="ReturnCoun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blCustomers" displayName="tblCustomers" ref="A1:E901" totalsRowShown="0">
  <autoFilter ref="A1:E901" xr:uid="{00000000-0009-0000-0100-000002000000}"/>
  <tableColumns count="5">
    <tableColumn id="1" xr3:uid="{00000000-0010-0000-0300-000001000000}" name="CustomerID"/>
    <tableColumn id="2" xr3:uid="{00000000-0010-0000-0300-000002000000}" name="CustomerName"/>
    <tableColumn id="3" xr3:uid="{00000000-0010-0000-0300-000003000000}" name="Segment"/>
    <tableColumn id="4" xr3:uid="{00000000-0010-0000-0300-000004000000}" name="RegionID"/>
    <tableColumn id="5" xr3:uid="{00000000-0010-0000-0300-000005000000}" name="JoinDat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blOrders" displayName="tblOrders" ref="A1:N3001" totalsRowShown="0">
  <autoFilter ref="A1:N3001" xr:uid="{00000000-0009-0000-0100-000004000000}"/>
  <tableColumns count="14">
    <tableColumn id="1" xr3:uid="{00000000-0010-0000-0400-000001000000}" name="OrderID"/>
    <tableColumn id="2" xr3:uid="{00000000-0010-0000-0400-000002000000}" name="OrderDate"/>
    <tableColumn id="3" xr3:uid="{00000000-0010-0000-0400-000003000000}" name="CustomerID"/>
    <tableColumn id="4" xr3:uid="{00000000-0010-0000-0400-000004000000}" name="RegionID"/>
    <tableColumn id="5" xr3:uid="{00000000-0010-0000-0400-000005000000}" name="CustomerName"/>
    <tableColumn id="6" xr3:uid="{00000000-0010-0000-0400-000006000000}" name="Segment"/>
    <tableColumn id="7" xr3:uid="{00000000-0010-0000-0400-000007000000}" name="RegionName"/>
    <tableColumn id="8" xr3:uid="{00000000-0010-0000-0400-000008000000}" name="OrderMonth"/>
    <tableColumn id="9" xr3:uid="{00000000-0010-0000-0400-000009000000}" name="DeliveryDays"/>
    <tableColumn id="10" xr3:uid="{00000000-0010-0000-0400-00000A000000}" name="IsDelayed"/>
    <tableColumn id="11" xr3:uid="{00000000-0010-0000-0400-00000B000000}" name="IsCancelled"/>
    <tableColumn id="12" xr3:uid="{A8D16413-9E93-45E1-9BB0-439957890139}" name="Total Revenue" dataDxfId="11">
      <calculatedColumnFormula>SUMIF(Sales!B:B,A2,Sales!H:H)</calculatedColumnFormula>
    </tableColumn>
    <tableColumn id="13" xr3:uid="{051B2B31-18A8-4595-BC66-36280D9318AC}" name="Column1" dataDxfId="10">
      <calculatedColumnFormula>SUM(L:L)</calculatedColumnFormula>
    </tableColumn>
    <tableColumn id="14" xr3:uid="{2EF5C07D-3E9E-49D2-AD3A-CFF7F0E23557}" name="Over all profit margin" dataDxfId="9">
      <calculatedColumnFormula>2333641.85/5047627.21</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5000000}" name="tblSales" displayName="tblSales" ref="A1:N4585" totalsRowCount="1">
  <autoFilter ref="A1:N4584" xr:uid="{00000000-0009-0000-0100-000008000000}"/>
  <tableColumns count="14">
    <tableColumn id="1" xr3:uid="{00000000-0010-0000-0500-000001000000}" name="OrderLineID"/>
    <tableColumn id="2" xr3:uid="{00000000-0010-0000-0500-000002000000}" name="OrderID"/>
    <tableColumn id="3" xr3:uid="{00000000-0010-0000-0500-000003000000}" name="ProductID"/>
    <tableColumn id="4" xr3:uid="{00000000-0010-0000-0500-000004000000}" name="Quantity"/>
    <tableColumn id="5" xr3:uid="{00000000-0010-0000-0500-000005000000}" name="UnitPrice"/>
    <tableColumn id="6" xr3:uid="{00000000-0010-0000-0500-000006000000}" name="DiscountPct"/>
    <tableColumn id="7" xr3:uid="{00000000-0010-0000-0500-000007000000}" name="CategoryID"/>
    <tableColumn id="8" xr3:uid="{00000000-0010-0000-0500-000008000000}" name="Cost" dataDxfId="8" totalsRowDxfId="7"/>
    <tableColumn id="9" xr3:uid="{00000000-0010-0000-0500-000009000000}" name="Revenue" dataDxfId="6" totalsRowDxfId="5"/>
    <tableColumn id="10" xr3:uid="{00000000-0010-0000-0500-00000A000000}" name="TotalCost" dataDxfId="4" totalsRowDxfId="3"/>
    <tableColumn id="11" xr3:uid="{00000000-0010-0000-0500-00000B000000}" name="Profit" dataDxfId="2" totalsRowDxfId="1"/>
    <tableColumn id="12" xr3:uid="{00000000-0010-0000-0500-00000C000000}" name="ProfitMargin%"/>
    <tableColumn id="13" xr3:uid="{00000000-0010-0000-0500-00000D000000}" name="IsReturned"/>
    <tableColumn id="14" xr3:uid="{103E588A-6BE9-4B5C-BD80-D4792847AB18}" name="Column1" dataDxfId="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tblDelivery" displayName="tblDelivery" ref="A1:D3001" totalsRowShown="0">
  <autoFilter ref="A1:D3001" xr:uid="{00000000-0009-0000-0100-000003000000}"/>
  <tableColumns count="4">
    <tableColumn id="1" xr3:uid="{00000000-0010-0000-0600-000001000000}" name="OrderID"/>
    <tableColumn id="2" xr3:uid="{00000000-0010-0000-0600-000002000000}" name="ShipDate"/>
    <tableColumn id="3" xr3:uid="{00000000-0010-0000-0600-000003000000}" name="DeliveryDate"/>
    <tableColumn id="4" xr3:uid="{00000000-0010-0000-0600-000004000000}" name="DeliveryStatu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blReturns" displayName="tblReturns" ref="A1:D248" totalsRowShown="0">
  <autoFilter ref="A1:D248" xr:uid="{00000000-0009-0000-0100-000007000000}"/>
  <tableColumns count="4">
    <tableColumn id="1" xr3:uid="{00000000-0010-0000-0700-000001000000}" name="ReturnID"/>
    <tableColumn id="2" xr3:uid="{00000000-0010-0000-0700-000002000000}" name="OrderLineID"/>
    <tableColumn id="3" xr3:uid="{00000000-0010-0000-0700-000003000000}" name="ReturnDate"/>
    <tableColumn id="4" xr3:uid="{00000000-0010-0000-0700-000004000000}" name="ReturnReas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C2415-A95F-4214-8FFD-F0C808A48155}">
  <dimension ref="A1:P4"/>
  <sheetViews>
    <sheetView tabSelected="1" workbookViewId="0">
      <selection activeCell="H17" sqref="H17"/>
    </sheetView>
  </sheetViews>
  <sheetFormatPr defaultRowHeight="14.5" x14ac:dyDescent="0.35"/>
  <cols>
    <col min="1" max="1" width="13.81640625" customWidth="1"/>
    <col min="3" max="3" width="13.90625" customWidth="1"/>
    <col min="4" max="4" width="16.81640625" customWidth="1"/>
    <col min="5" max="5" width="6.6328125" customWidth="1"/>
    <col min="6" max="6" width="16.6328125" customWidth="1"/>
    <col min="7" max="7" width="13.90625" bestFit="1" customWidth="1"/>
    <col min="10" max="10" width="15.26953125" customWidth="1"/>
    <col min="13" max="13" width="4.81640625" customWidth="1"/>
    <col min="14" max="14" width="16.90625" customWidth="1"/>
  </cols>
  <sheetData>
    <row r="1" spans="1:16" ht="33.5" x14ac:dyDescent="0.75">
      <c r="A1" s="29" t="s">
        <v>745</v>
      </c>
      <c r="B1" s="29"/>
      <c r="C1" s="29"/>
      <c r="D1" s="29"/>
      <c r="E1" s="29"/>
      <c r="F1" s="29"/>
      <c r="G1" s="29"/>
      <c r="H1" s="29"/>
      <c r="I1" s="29"/>
      <c r="J1" s="29"/>
      <c r="K1" s="29"/>
      <c r="L1" s="29"/>
      <c r="M1" s="29"/>
      <c r="N1" s="29"/>
      <c r="O1" s="29"/>
      <c r="P1" s="29"/>
    </row>
    <row r="3" spans="1:16" ht="18.5" x14ac:dyDescent="0.45">
      <c r="C3" s="28" t="s">
        <v>710</v>
      </c>
      <c r="F3" s="28" t="s">
        <v>707</v>
      </c>
      <c r="J3" s="28" t="s">
        <v>744</v>
      </c>
      <c r="N3" s="28" t="s">
        <v>718</v>
      </c>
    </row>
    <row r="4" spans="1:16" ht="15.5" x14ac:dyDescent="0.35">
      <c r="C4" s="27">
        <f>COUNTA(Orders!A:A)-1</f>
        <v>3000</v>
      </c>
      <c r="F4" s="26">
        <f>SUM(Orders!L:L)</f>
        <v>5047627.2099999646</v>
      </c>
      <c r="J4" s="26">
        <f>SUM(Sales!K:K)</f>
        <v>2333641.8450000109</v>
      </c>
      <c r="N4" s="25">
        <f>J4/F4</f>
        <v>0.46232452356560366</v>
      </c>
    </row>
  </sheetData>
  <mergeCells count="1">
    <mergeCell ref="A1:P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zoomScaleNormal="100" workbookViewId="0">
      <pane ySplit="1" topLeftCell="A2" activePane="bottomLeft" state="frozen"/>
      <selection pane="bottomLeft" activeCell="B9" sqref="B9"/>
    </sheetView>
  </sheetViews>
  <sheetFormatPr defaultColWidth="8.6328125" defaultRowHeight="14.5" x14ac:dyDescent="0.35"/>
  <cols>
    <col min="1" max="1" width="12" customWidth="1"/>
    <col min="2" max="2" width="24" customWidth="1"/>
  </cols>
  <sheetData>
    <row r="1" spans="1:2" x14ac:dyDescent="0.35">
      <c r="A1" s="4" t="s">
        <v>27</v>
      </c>
      <c r="B1" s="4" t="s">
        <v>28</v>
      </c>
    </row>
    <row r="2" spans="1:2" x14ac:dyDescent="0.35">
      <c r="A2" s="5">
        <v>1</v>
      </c>
      <c r="B2" s="5" t="s">
        <v>29</v>
      </c>
    </row>
    <row r="3" spans="1:2" x14ac:dyDescent="0.35">
      <c r="A3" s="5">
        <v>2</v>
      </c>
      <c r="B3" s="5" t="s">
        <v>30</v>
      </c>
    </row>
    <row r="4" spans="1:2" x14ac:dyDescent="0.35">
      <c r="A4" s="5">
        <v>3</v>
      </c>
      <c r="B4" s="5" t="s">
        <v>31</v>
      </c>
    </row>
    <row r="5" spans="1:2" x14ac:dyDescent="0.35">
      <c r="A5" s="5">
        <v>4</v>
      </c>
      <c r="B5" s="5" t="s">
        <v>32</v>
      </c>
    </row>
    <row r="6" spans="1:2" x14ac:dyDescent="0.35">
      <c r="A6" s="5">
        <v>5</v>
      </c>
      <c r="B6" s="5" t="s">
        <v>33</v>
      </c>
    </row>
    <row r="7" spans="1:2" x14ac:dyDescent="0.35">
      <c r="A7" s="5">
        <v>6</v>
      </c>
      <c r="B7" s="5" t="s">
        <v>34</v>
      </c>
    </row>
    <row r="8" spans="1:2" x14ac:dyDescent="0.35">
      <c r="A8" s="5">
        <v>7</v>
      </c>
      <c r="B8" s="5" t="s">
        <v>35</v>
      </c>
    </row>
    <row r="9" spans="1:2" x14ac:dyDescent="0.35">
      <c r="A9" s="5">
        <v>8</v>
      </c>
      <c r="B9" s="5" t="s">
        <v>36</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6"/>
  <sheetViews>
    <sheetView zoomScaleNormal="100" workbookViewId="0">
      <pane ySplit="1" topLeftCell="A2" activePane="bottomLeft" state="frozen"/>
      <selection pane="bottomLeft" activeCell="B4" sqref="B4"/>
    </sheetView>
  </sheetViews>
  <sheetFormatPr defaultColWidth="8.6328125" defaultRowHeight="14.5" x14ac:dyDescent="0.35"/>
  <cols>
    <col min="1" max="1" width="10" customWidth="1"/>
    <col min="2" max="2" width="16.08984375" customWidth="1"/>
    <col min="3" max="3" width="10" customWidth="1"/>
  </cols>
  <sheetData>
    <row r="1" spans="1:3" x14ac:dyDescent="0.35">
      <c r="A1" s="4" t="s">
        <v>37</v>
      </c>
      <c r="B1" s="4" t="s">
        <v>38</v>
      </c>
      <c r="C1" s="4" t="s">
        <v>39</v>
      </c>
    </row>
    <row r="2" spans="1:3" x14ac:dyDescent="0.35">
      <c r="A2" s="5">
        <v>1</v>
      </c>
      <c r="B2" s="5" t="s">
        <v>40</v>
      </c>
      <c r="C2" s="5" t="s">
        <v>41</v>
      </c>
    </row>
    <row r="3" spans="1:3" x14ac:dyDescent="0.35">
      <c r="A3" s="5">
        <v>2</v>
      </c>
      <c r="B3" s="5" t="s">
        <v>42</v>
      </c>
      <c r="C3" s="5" t="s">
        <v>41</v>
      </c>
    </row>
    <row r="4" spans="1:3" x14ac:dyDescent="0.35">
      <c r="A4" s="5">
        <v>3</v>
      </c>
      <c r="B4" s="5" t="s">
        <v>43</v>
      </c>
      <c r="C4" s="5" t="s">
        <v>41</v>
      </c>
    </row>
    <row r="5" spans="1:3" x14ac:dyDescent="0.35">
      <c r="A5" s="5">
        <v>4</v>
      </c>
      <c r="B5" s="5" t="s">
        <v>44</v>
      </c>
      <c r="C5" s="5" t="s">
        <v>41</v>
      </c>
    </row>
    <row r="6" spans="1:3" x14ac:dyDescent="0.35">
      <c r="A6" s="5">
        <v>5</v>
      </c>
      <c r="B6" s="5" t="s">
        <v>45</v>
      </c>
      <c r="C6" s="5" t="s">
        <v>41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6"/>
  <sheetViews>
    <sheetView zoomScaleNormal="100" workbookViewId="0">
      <pane ySplit="1" topLeftCell="A2" activePane="bottomLeft" state="frozen"/>
      <selection pane="bottomLeft" activeCell="K11" sqref="K11"/>
    </sheetView>
  </sheetViews>
  <sheetFormatPr defaultColWidth="8.6328125" defaultRowHeight="14.5" x14ac:dyDescent="0.35"/>
  <cols>
    <col min="1" max="1" width="17.6328125" customWidth="1"/>
    <col min="2" max="2" width="25" customWidth="1"/>
    <col min="3" max="3" width="12" customWidth="1"/>
    <col min="4" max="4" width="10" customWidth="1"/>
    <col min="5" max="5" width="14.6328125" customWidth="1"/>
    <col min="6" max="6" width="14" customWidth="1"/>
    <col min="7" max="7" width="16" customWidth="1"/>
    <col min="8" max="8" width="14" style="13" customWidth="1"/>
    <col min="9" max="9" width="13" style="13" customWidth="1"/>
    <col min="10" max="10" width="13" customWidth="1"/>
  </cols>
  <sheetData>
    <row r="1" spans="1:10" x14ac:dyDescent="0.35">
      <c r="A1" s="4" t="s">
        <v>46</v>
      </c>
      <c r="B1" s="4" t="s">
        <v>47</v>
      </c>
      <c r="C1" s="4" t="s">
        <v>27</v>
      </c>
      <c r="D1" s="4" t="s">
        <v>48</v>
      </c>
      <c r="E1" s="4" t="s">
        <v>49</v>
      </c>
      <c r="F1" s="4" t="s">
        <v>28</v>
      </c>
      <c r="G1" s="4" t="s">
        <v>50</v>
      </c>
      <c r="H1" s="11" t="s">
        <v>51</v>
      </c>
      <c r="I1" s="11" t="s">
        <v>52</v>
      </c>
      <c r="J1" s="4" t="s">
        <v>53</v>
      </c>
    </row>
    <row r="2" spans="1:10" x14ac:dyDescent="0.35">
      <c r="A2" s="5">
        <v>1001</v>
      </c>
      <c r="B2" s="5" t="s">
        <v>54</v>
      </c>
      <c r="C2" s="5">
        <v>1</v>
      </c>
      <c r="D2" s="5">
        <v>3021.65</v>
      </c>
      <c r="E2" s="5">
        <v>3826.19</v>
      </c>
      <c r="F2" s="5" t="str">
        <f>IFERROR(INDEX(Categories!$B$2:$B$9,MATCH(C2,Categories!$A$2:$A$9,0)),"")</f>
        <v>Electronics</v>
      </c>
      <c r="G2" s="5">
        <f>SUMIFS(Sales!$D$2:$D$4584,Sales!$C$2:$C$4584,A2)</f>
        <v>402</v>
      </c>
      <c r="H2" s="12">
        <f>SUMIFS(Sales!$I$2:$I$4584,Sales!$C$2:$C$4584,A2)</f>
        <v>1375897.9239999976</v>
      </c>
      <c r="I2" s="12">
        <f>SUMIFS(Sales!$K$2:$K$4584,Sales!$C$2:$C$4584,A2)</f>
        <v>161194.62399999989</v>
      </c>
      <c r="J2" s="5">
        <f>SUMPRODUCT((Sales!$C$2:$C$4584=A2)*(Sales!$M$2:$M$4584="Yes"))</f>
        <v>29</v>
      </c>
    </row>
    <row r="3" spans="1:10" x14ac:dyDescent="0.35">
      <c r="A3" s="5">
        <v>1002</v>
      </c>
      <c r="B3" s="5" t="s">
        <v>55</v>
      </c>
      <c r="C3" s="5">
        <v>1</v>
      </c>
      <c r="D3" s="5">
        <v>1527.62</v>
      </c>
      <c r="E3" s="5">
        <v>2131.16</v>
      </c>
      <c r="F3" s="5" t="str">
        <f>IFERROR(INDEX(Categories!$B$2:$B$9,MATCH(C3,Categories!$A$2:$A$9,0)),"")</f>
        <v>Electronics</v>
      </c>
      <c r="G3" s="5">
        <f>SUMIFS(Sales!$D$2:$D$4584,Sales!$C$2:$C$4584,A3)</f>
        <v>15</v>
      </c>
      <c r="H3" s="12">
        <f>SUMIFS(Sales!$I$2:$I$4584,Sales!$C$2:$C$4584,A3)</f>
        <v>26532.941999999995</v>
      </c>
      <c r="I3" s="12">
        <f>SUMIFS(Sales!$K$2:$K$4584,Sales!$C$2:$C$4584,A3)</f>
        <v>3618.6419999999998</v>
      </c>
      <c r="J3" s="5">
        <f>SUMPRODUCT((Sales!$C$2:$C$4584=A3)*(Sales!$M$2:$M$4584="Yes"))</f>
        <v>2</v>
      </c>
    </row>
    <row r="4" spans="1:10" x14ac:dyDescent="0.35">
      <c r="A4" s="5">
        <v>1003</v>
      </c>
      <c r="B4" s="5" t="s">
        <v>56</v>
      </c>
      <c r="C4" s="5">
        <v>1</v>
      </c>
      <c r="D4" s="5">
        <v>3419.53</v>
      </c>
      <c r="E4" s="5">
        <v>5778.51</v>
      </c>
      <c r="F4" s="5" t="str">
        <f>IFERROR(INDEX(Categories!$B$2:$B$9,MATCH(C4,Categories!$A$2:$A$9,0)),"")</f>
        <v>Electronics</v>
      </c>
      <c r="G4" s="5">
        <f>SUMIFS(Sales!$D$2:$D$4584,Sales!$C$2:$C$4584,A4)</f>
        <v>26</v>
      </c>
      <c r="H4" s="12">
        <f>SUMIFS(Sales!$I$2:$I$4584,Sales!$C$2:$C$4584,A4)</f>
        <v>131750.02799999999</v>
      </c>
      <c r="I4" s="12">
        <f>SUMIFS(Sales!$K$2:$K$4584,Sales!$C$2:$C$4584,A4)</f>
        <v>42842.248</v>
      </c>
      <c r="J4" s="5">
        <f>SUMPRODUCT((Sales!$C$2:$C$4584=A4)*(Sales!$M$2:$M$4584="Yes"))</f>
        <v>1</v>
      </c>
    </row>
    <row r="5" spans="1:10" x14ac:dyDescent="0.35">
      <c r="A5" s="5">
        <v>1004</v>
      </c>
      <c r="B5" s="5" t="s">
        <v>57</v>
      </c>
      <c r="C5" s="5">
        <v>1</v>
      </c>
      <c r="D5" s="5">
        <v>4057.94</v>
      </c>
      <c r="E5" s="5">
        <v>5301.74</v>
      </c>
      <c r="F5" s="5" t="str">
        <f>IFERROR(INDEX(Categories!$B$2:$B$9,MATCH(C5,Categories!$A$2:$A$9,0)),"")</f>
        <v>Electronics</v>
      </c>
      <c r="G5" s="5">
        <f>SUMIFS(Sales!$D$2:$D$4584,Sales!$C$2:$C$4584,A5)</f>
        <v>15</v>
      </c>
      <c r="H5" s="12">
        <f>SUMIFS(Sales!$I$2:$I$4584,Sales!$C$2:$C$4584,A5)</f>
        <v>66006.663</v>
      </c>
      <c r="I5" s="12">
        <f>SUMIFS(Sales!$K$2:$K$4584,Sales!$C$2:$C$4584,A5)</f>
        <v>5137.5629999999946</v>
      </c>
      <c r="J5" s="5">
        <f>SUMPRODUCT((Sales!$C$2:$C$4584=A5)*(Sales!$M$2:$M$4584="Yes"))</f>
        <v>2</v>
      </c>
    </row>
    <row r="6" spans="1:10" x14ac:dyDescent="0.35">
      <c r="A6" s="5">
        <v>1005</v>
      </c>
      <c r="B6" s="5" t="s">
        <v>58</v>
      </c>
      <c r="C6" s="5">
        <v>1</v>
      </c>
      <c r="D6" s="5">
        <v>2129.88</v>
      </c>
      <c r="E6" s="5">
        <v>2703.6</v>
      </c>
      <c r="F6" s="5" t="str">
        <f>IFERROR(INDEX(Categories!$B$2:$B$9,MATCH(C6,Categories!$A$2:$A$9,0)),"")</f>
        <v>Electronics</v>
      </c>
      <c r="G6" s="5">
        <f>SUMIFS(Sales!$D$2:$D$4584,Sales!$C$2:$C$4584,A6)</f>
        <v>102</v>
      </c>
      <c r="H6" s="12">
        <f>SUMIFS(Sales!$I$2:$I$4584,Sales!$C$2:$C$4584,A6)</f>
        <v>247244.22000000009</v>
      </c>
      <c r="I6" s="12">
        <f>SUMIFS(Sales!$K$2:$K$4584,Sales!$C$2:$C$4584,A6)</f>
        <v>29996.46</v>
      </c>
      <c r="J6" s="5">
        <f>SUMPRODUCT((Sales!$C$2:$C$4584=A6)*(Sales!$M$2:$M$4584="Yes"))</f>
        <v>11</v>
      </c>
    </row>
    <row r="7" spans="1:10" x14ac:dyDescent="0.35">
      <c r="A7" s="5">
        <v>1006</v>
      </c>
      <c r="B7" s="5" t="s">
        <v>59</v>
      </c>
      <c r="C7" s="5">
        <v>1</v>
      </c>
      <c r="D7" s="5">
        <v>1296.42</v>
      </c>
      <c r="E7" s="5">
        <v>2046.37</v>
      </c>
      <c r="F7" s="5" t="str">
        <f>IFERROR(INDEX(Categories!$B$2:$B$9,MATCH(C7,Categories!$A$2:$A$9,0)),"")</f>
        <v>Electronics</v>
      </c>
      <c r="G7" s="5">
        <f>SUMIFS(Sales!$D$2:$D$4584,Sales!$C$2:$C$4584,A7)</f>
        <v>135</v>
      </c>
      <c r="H7" s="12">
        <f>SUMIFS(Sales!$I$2:$I$4584,Sales!$C$2:$C$4584,A7)</f>
        <v>245666.7184999999</v>
      </c>
      <c r="I7" s="12">
        <f>SUMIFS(Sales!$K$2:$K$4584,Sales!$C$2:$C$4584,A7)</f>
        <v>70650.018499999947</v>
      </c>
      <c r="J7" s="5">
        <f>SUMPRODUCT((Sales!$C$2:$C$4584=A7)*(Sales!$M$2:$M$4584="Yes"))</f>
        <v>10</v>
      </c>
    </row>
    <row r="8" spans="1:10" x14ac:dyDescent="0.35">
      <c r="A8" s="5">
        <v>1007</v>
      </c>
      <c r="B8" s="5" t="s">
        <v>60</v>
      </c>
      <c r="C8" s="5">
        <v>1</v>
      </c>
      <c r="D8" s="5">
        <v>508.8</v>
      </c>
      <c r="E8" s="5">
        <v>701.76</v>
      </c>
      <c r="F8" s="5" t="str">
        <f>IFERROR(INDEX(Categories!$B$2:$B$9,MATCH(C8,Categories!$A$2:$A$9,0)),"")</f>
        <v>Electronics</v>
      </c>
      <c r="G8" s="5">
        <f>SUMIFS(Sales!$D$2:$D$4584,Sales!$C$2:$C$4584,A8)</f>
        <v>51</v>
      </c>
      <c r="H8" s="12">
        <f>SUMIFS(Sales!$I$2:$I$4584,Sales!$C$2:$C$4584,A8)</f>
        <v>31719.551999999978</v>
      </c>
      <c r="I8" s="12">
        <f>SUMIFS(Sales!$K$2:$K$4584,Sales!$C$2:$C$4584,A8)</f>
        <v>5770.7519999999968</v>
      </c>
      <c r="J8" s="5">
        <f>SUMPRODUCT((Sales!$C$2:$C$4584=A8)*(Sales!$M$2:$M$4584="Yes"))</f>
        <v>2</v>
      </c>
    </row>
    <row r="9" spans="1:10" x14ac:dyDescent="0.35">
      <c r="A9" s="5">
        <v>1008</v>
      </c>
      <c r="B9" s="5" t="s">
        <v>61</v>
      </c>
      <c r="C9" s="5">
        <v>1</v>
      </c>
      <c r="D9" s="5">
        <v>3064.53</v>
      </c>
      <c r="E9" s="5">
        <v>4916.16</v>
      </c>
      <c r="F9" s="5" t="str">
        <f>IFERROR(INDEX(Categories!$B$2:$B$9,MATCH(C9,Categories!$A$2:$A$9,0)),"")</f>
        <v>Electronics</v>
      </c>
      <c r="G9" s="5">
        <f>SUMIFS(Sales!$D$2:$D$4584,Sales!$C$2:$C$4584,A9)</f>
        <v>11</v>
      </c>
      <c r="H9" s="12">
        <f>SUMIFS(Sales!$I$2:$I$4584,Sales!$C$2:$C$4584,A9)</f>
        <v>45720.287999999993</v>
      </c>
      <c r="I9" s="12">
        <f>SUMIFS(Sales!$K$2:$K$4584,Sales!$C$2:$C$4584,A9)</f>
        <v>12010.457999999997</v>
      </c>
      <c r="J9" s="5">
        <f>SUMPRODUCT((Sales!$C$2:$C$4584=A9)*(Sales!$M$2:$M$4584="Yes"))</f>
        <v>1</v>
      </c>
    </row>
    <row r="10" spans="1:10" x14ac:dyDescent="0.35">
      <c r="A10" s="5">
        <v>1009</v>
      </c>
      <c r="B10" s="5" t="s">
        <v>62</v>
      </c>
      <c r="C10" s="5">
        <v>1</v>
      </c>
      <c r="D10" s="5">
        <v>1303.81</v>
      </c>
      <c r="E10" s="5">
        <v>2129.15</v>
      </c>
      <c r="F10" s="5" t="str">
        <f>IFERROR(INDEX(Categories!$B$2:$B$9,MATCH(C10,Categories!$A$2:$A$9,0)),"")</f>
        <v>Electronics</v>
      </c>
      <c r="G10" s="5">
        <f>SUMIFS(Sales!$D$2:$D$4584,Sales!$C$2:$C$4584,A10)</f>
        <v>56</v>
      </c>
      <c r="H10" s="12">
        <f>SUMIFS(Sales!$I$2:$I$4584,Sales!$C$2:$C$4584,A10)</f>
        <v>107202.7025</v>
      </c>
      <c r="I10" s="12">
        <f>SUMIFS(Sales!$K$2:$K$4584,Sales!$C$2:$C$4584,A10)</f>
        <v>34189.342500000006</v>
      </c>
      <c r="J10" s="5">
        <f>SUMPRODUCT((Sales!$C$2:$C$4584=A10)*(Sales!$M$2:$M$4584="Yes"))</f>
        <v>7</v>
      </c>
    </row>
    <row r="11" spans="1:10" x14ac:dyDescent="0.35">
      <c r="A11" s="5">
        <v>1010</v>
      </c>
      <c r="B11" s="5" t="s">
        <v>63</v>
      </c>
      <c r="C11" s="5">
        <v>1</v>
      </c>
      <c r="D11" s="5">
        <v>3718.66</v>
      </c>
      <c r="E11" s="5">
        <v>4664.03</v>
      </c>
      <c r="F11" s="5" t="str">
        <f>IFERROR(INDEX(Categories!$B$2:$B$9,MATCH(C11,Categories!$A$2:$A$9,0)),"")</f>
        <v>Electronics</v>
      </c>
      <c r="G11" s="5">
        <f>SUMIFS(Sales!$D$2:$D$4584,Sales!$C$2:$C$4584,A11)</f>
        <v>30</v>
      </c>
      <c r="H11" s="12">
        <f>SUMIFS(Sales!$I$2:$I$4584,Sales!$C$2:$C$4584,A11)</f>
        <v>119865.571</v>
      </c>
      <c r="I11" s="12">
        <f>SUMIFS(Sales!$K$2:$K$4584,Sales!$C$2:$C$4584,A11)</f>
        <v>8305.770999999997</v>
      </c>
      <c r="J11" s="5">
        <f>SUMPRODUCT((Sales!$C$2:$C$4584=A11)*(Sales!$M$2:$M$4584="Yes"))</f>
        <v>3</v>
      </c>
    </row>
    <row r="12" spans="1:10" x14ac:dyDescent="0.35">
      <c r="A12" s="5">
        <v>1011</v>
      </c>
      <c r="B12" s="5" t="s">
        <v>64</v>
      </c>
      <c r="C12" s="5">
        <v>1</v>
      </c>
      <c r="D12" s="5">
        <v>3703.86</v>
      </c>
      <c r="E12" s="5">
        <v>6310.6</v>
      </c>
      <c r="F12" s="5" t="str">
        <f>IFERROR(INDEX(Categories!$B$2:$B$9,MATCH(C12,Categories!$A$2:$A$9,0)),"")</f>
        <v>Electronics</v>
      </c>
      <c r="G12" s="5">
        <f>SUMIFS(Sales!$D$2:$D$4584,Sales!$C$2:$C$4584,A12)</f>
        <v>29</v>
      </c>
      <c r="H12" s="12">
        <f>SUMIFS(Sales!$I$2:$I$4584,Sales!$C$2:$C$4584,A12)</f>
        <v>171017.26000000004</v>
      </c>
      <c r="I12" s="12">
        <f>SUMIFS(Sales!$K$2:$K$4584,Sales!$C$2:$C$4584,A12)</f>
        <v>63605.32</v>
      </c>
      <c r="J12" s="5">
        <f>SUMPRODUCT((Sales!$C$2:$C$4584=A12)*(Sales!$M$2:$M$4584="Yes"))</f>
        <v>2</v>
      </c>
    </row>
    <row r="13" spans="1:10" x14ac:dyDescent="0.35">
      <c r="A13" s="5">
        <v>1012</v>
      </c>
      <c r="B13" s="5" t="s">
        <v>65</v>
      </c>
      <c r="C13" s="5">
        <v>1</v>
      </c>
      <c r="D13" s="5">
        <v>1795.03</v>
      </c>
      <c r="E13" s="5">
        <v>2425.1999999999998</v>
      </c>
      <c r="F13" s="5" t="str">
        <f>IFERROR(INDEX(Categories!$B$2:$B$9,MATCH(C13,Categories!$A$2:$A$9,0)),"")</f>
        <v>Electronics</v>
      </c>
      <c r="G13" s="5">
        <f>SUMIFS(Sales!$D$2:$D$4584,Sales!$C$2:$C$4584,A13)</f>
        <v>32</v>
      </c>
      <c r="H13" s="12">
        <f>SUMIFS(Sales!$I$2:$I$4584,Sales!$C$2:$C$4584,A13)</f>
        <v>66450.479999999981</v>
      </c>
      <c r="I13" s="12">
        <f>SUMIFS(Sales!$K$2:$K$4584,Sales!$C$2:$C$4584,A13)</f>
        <v>9009.5199999999932</v>
      </c>
      <c r="J13" s="5">
        <f>SUMPRODUCT((Sales!$C$2:$C$4584=A13)*(Sales!$M$2:$M$4584="Yes"))</f>
        <v>3</v>
      </c>
    </row>
    <row r="14" spans="1:10" x14ac:dyDescent="0.35">
      <c r="A14" s="5">
        <v>1013</v>
      </c>
      <c r="B14" s="5" t="s">
        <v>66</v>
      </c>
      <c r="C14" s="5">
        <v>1</v>
      </c>
      <c r="D14" s="5">
        <v>4324.57</v>
      </c>
      <c r="E14" s="5">
        <v>6351.87</v>
      </c>
      <c r="F14" s="5" t="str">
        <f>IFERROR(INDEX(Categories!$B$2:$B$9,MATCH(C14,Categories!$A$2:$A$9,0)),"")</f>
        <v>Electronics</v>
      </c>
      <c r="G14" s="5">
        <f>SUMIFS(Sales!$D$2:$D$4584,Sales!$C$2:$C$4584,A14)</f>
        <v>18</v>
      </c>
      <c r="H14" s="12">
        <f>SUMIFS(Sales!$I$2:$I$4584,Sales!$C$2:$C$4584,A14)</f>
        <v>99724.359000000011</v>
      </c>
      <c r="I14" s="12">
        <f>SUMIFS(Sales!$K$2:$K$4584,Sales!$C$2:$C$4584,A14)</f>
        <v>21882.099000000006</v>
      </c>
      <c r="J14" s="5">
        <f>SUMPRODUCT((Sales!$C$2:$C$4584=A14)*(Sales!$M$2:$M$4584="Yes"))</f>
        <v>3</v>
      </c>
    </row>
    <row r="15" spans="1:10" x14ac:dyDescent="0.35">
      <c r="A15" s="5">
        <v>1014</v>
      </c>
      <c r="B15" s="5" t="s">
        <v>67</v>
      </c>
      <c r="C15" s="5">
        <v>1</v>
      </c>
      <c r="D15" s="5">
        <v>780.26</v>
      </c>
      <c r="E15" s="5">
        <v>1024.3800000000001</v>
      </c>
      <c r="F15" s="5" t="str">
        <f>IFERROR(INDEX(Categories!$B$2:$B$9,MATCH(C15,Categories!$A$2:$A$9,0)),"")</f>
        <v>Electronics</v>
      </c>
      <c r="G15" s="5">
        <f>SUMIFS(Sales!$D$2:$D$4584,Sales!$C$2:$C$4584,A15)</f>
        <v>13</v>
      </c>
      <c r="H15" s="12">
        <f>SUMIFS(Sales!$I$2:$I$4584,Sales!$C$2:$C$4584,A15)</f>
        <v>11370.618000000002</v>
      </c>
      <c r="I15" s="12">
        <f>SUMIFS(Sales!$K$2:$K$4584,Sales!$C$2:$C$4584,A15)</f>
        <v>1227.2380000000021</v>
      </c>
      <c r="J15" s="5">
        <f>SUMPRODUCT((Sales!$C$2:$C$4584=A15)*(Sales!$M$2:$M$4584="Yes"))</f>
        <v>1</v>
      </c>
    </row>
    <row r="16" spans="1:10" x14ac:dyDescent="0.35">
      <c r="A16" s="5">
        <v>1015</v>
      </c>
      <c r="B16" s="5" t="s">
        <v>68</v>
      </c>
      <c r="C16" s="5">
        <v>1</v>
      </c>
      <c r="D16" s="5">
        <v>3874.73</v>
      </c>
      <c r="E16" s="5">
        <v>6363.94</v>
      </c>
      <c r="F16" s="5" t="str">
        <f>IFERROR(INDEX(Categories!$B$2:$B$9,MATCH(C16,Categories!$A$2:$A$9,0)),"")</f>
        <v>Electronics</v>
      </c>
      <c r="G16" s="5">
        <f>SUMIFS(Sales!$D$2:$D$4584,Sales!$C$2:$C$4584,A16)</f>
        <v>5</v>
      </c>
      <c r="H16" s="12">
        <f>SUMIFS(Sales!$I$2:$I$4584,Sales!$C$2:$C$4584,A16)</f>
        <v>31183.305999999997</v>
      </c>
      <c r="I16" s="12">
        <f>SUMIFS(Sales!$K$2:$K$4584,Sales!$C$2:$C$4584,A16)</f>
        <v>11809.655999999997</v>
      </c>
      <c r="J16" s="5">
        <f>SUMPRODUCT((Sales!$C$2:$C$4584=A16)*(Sales!$M$2:$M$4584="Yes"))</f>
        <v>0</v>
      </c>
    </row>
    <row r="17" spans="1:10" x14ac:dyDescent="0.35">
      <c r="A17" s="5">
        <v>1016</v>
      </c>
      <c r="B17" s="5" t="s">
        <v>69</v>
      </c>
      <c r="C17" s="5">
        <v>2</v>
      </c>
      <c r="D17" s="5">
        <v>741.85</v>
      </c>
      <c r="E17" s="5">
        <v>1279.19</v>
      </c>
      <c r="F17" s="5" t="str">
        <f>IFERROR(INDEX(Categories!$B$2:$B$9,MATCH(C17,Categories!$A$2:$A$9,0)),"")</f>
        <v>Apparel</v>
      </c>
      <c r="G17" s="5">
        <f>SUMIFS(Sales!$D$2:$D$4584,Sales!$C$2:$C$4584,A17)</f>
        <v>55</v>
      </c>
      <c r="H17" s="12">
        <f>SUMIFS(Sales!$I$2:$I$4584,Sales!$C$2:$C$4584,A17)</f>
        <v>63767.621500000016</v>
      </c>
      <c r="I17" s="12">
        <f>SUMIFS(Sales!$K$2:$K$4584,Sales!$C$2:$C$4584,A17)</f>
        <v>22965.871499999997</v>
      </c>
      <c r="J17" s="5">
        <f>SUMPRODUCT((Sales!$C$2:$C$4584=A17)*(Sales!$M$2:$M$4584="Yes"))</f>
        <v>8</v>
      </c>
    </row>
    <row r="18" spans="1:10" x14ac:dyDescent="0.35">
      <c r="A18" s="5">
        <v>1017</v>
      </c>
      <c r="B18" s="5" t="s">
        <v>70</v>
      </c>
      <c r="C18" s="5">
        <v>2</v>
      </c>
      <c r="D18" s="5">
        <v>519.71</v>
      </c>
      <c r="E18" s="5">
        <v>978.37</v>
      </c>
      <c r="F18" s="5" t="str">
        <f>IFERROR(INDEX(Categories!$B$2:$B$9,MATCH(C18,Categories!$A$2:$A$9,0)),"")</f>
        <v>Apparel</v>
      </c>
      <c r="G18" s="5">
        <f>SUMIFS(Sales!$D$2:$D$4584,Sales!$C$2:$C$4584,A18)</f>
        <v>138</v>
      </c>
      <c r="H18" s="12">
        <f>SUMIFS(Sales!$I$2:$I$4584,Sales!$C$2:$C$4584,A18)</f>
        <v>119752.48799999992</v>
      </c>
      <c r="I18" s="12">
        <f>SUMIFS(Sales!$K$2:$K$4584,Sales!$C$2:$C$4584,A18)</f>
        <v>48032.507999999958</v>
      </c>
      <c r="J18" s="5">
        <f>SUMPRODUCT((Sales!$C$2:$C$4584=A18)*(Sales!$M$2:$M$4584="Yes"))</f>
        <v>12</v>
      </c>
    </row>
    <row r="19" spans="1:10" x14ac:dyDescent="0.35">
      <c r="A19" s="5">
        <v>1018</v>
      </c>
      <c r="B19" s="5" t="s">
        <v>71</v>
      </c>
      <c r="C19" s="5">
        <v>2</v>
      </c>
      <c r="D19" s="5">
        <v>390.4</v>
      </c>
      <c r="E19" s="5">
        <v>628.09</v>
      </c>
      <c r="F19" s="5" t="str">
        <f>IFERROR(INDEX(Categories!$B$2:$B$9,MATCH(C19,Categories!$A$2:$A$9,0)),"")</f>
        <v>Apparel</v>
      </c>
      <c r="G19" s="5">
        <f>SUMIFS(Sales!$D$2:$D$4584,Sales!$C$2:$C$4584,A19)</f>
        <v>17</v>
      </c>
      <c r="H19" s="12">
        <f>SUMIFS(Sales!$I$2:$I$4584,Sales!$C$2:$C$4584,A19)</f>
        <v>9421.3500000000022</v>
      </c>
      <c r="I19" s="12">
        <f>SUMIFS(Sales!$K$2:$K$4584,Sales!$C$2:$C$4584,A19)</f>
        <v>2784.5500000000006</v>
      </c>
      <c r="J19" s="5">
        <f>SUMPRODUCT((Sales!$C$2:$C$4584=A19)*(Sales!$M$2:$M$4584="Yes"))</f>
        <v>2</v>
      </c>
    </row>
    <row r="20" spans="1:10" x14ac:dyDescent="0.35">
      <c r="A20" s="5">
        <v>1019</v>
      </c>
      <c r="B20" s="5" t="s">
        <v>72</v>
      </c>
      <c r="C20" s="5">
        <v>2</v>
      </c>
      <c r="D20" s="5">
        <v>760.11</v>
      </c>
      <c r="E20" s="5">
        <v>1255.73</v>
      </c>
      <c r="F20" s="5" t="str">
        <f>IFERROR(INDEX(Categories!$B$2:$B$9,MATCH(C20,Categories!$A$2:$A$9,0)),"")</f>
        <v>Apparel</v>
      </c>
      <c r="G20" s="5">
        <f>SUMIFS(Sales!$D$2:$D$4584,Sales!$C$2:$C$4584,A20)</f>
        <v>93</v>
      </c>
      <c r="H20" s="12">
        <f>SUMIFS(Sales!$I$2:$I$4584,Sales!$C$2:$C$4584,A20)</f>
        <v>101023.47850000001</v>
      </c>
      <c r="I20" s="12">
        <f>SUMIFS(Sales!$K$2:$K$4584,Sales!$C$2:$C$4584,A20)</f>
        <v>30333.248500000005</v>
      </c>
      <c r="J20" s="5">
        <f>SUMPRODUCT((Sales!$C$2:$C$4584=A20)*(Sales!$M$2:$M$4584="Yes"))</f>
        <v>9</v>
      </c>
    </row>
    <row r="21" spans="1:10" x14ac:dyDescent="0.35">
      <c r="A21" s="5">
        <v>1020</v>
      </c>
      <c r="B21" s="5" t="s">
        <v>73</v>
      </c>
      <c r="C21" s="5">
        <v>2</v>
      </c>
      <c r="D21" s="5">
        <v>786.6</v>
      </c>
      <c r="E21" s="5">
        <v>1278.44</v>
      </c>
      <c r="F21" s="5" t="str">
        <f>IFERROR(INDEX(Categories!$B$2:$B$9,MATCH(C21,Categories!$A$2:$A$9,0)),"")</f>
        <v>Apparel</v>
      </c>
      <c r="G21" s="5">
        <f>SUMIFS(Sales!$D$2:$D$4584,Sales!$C$2:$C$4584,A21)</f>
        <v>12</v>
      </c>
      <c r="H21" s="12">
        <f>SUMIFS(Sales!$I$2:$I$4584,Sales!$C$2:$C$4584,A21)</f>
        <v>13551.464</v>
      </c>
      <c r="I21" s="12">
        <f>SUMIFS(Sales!$K$2:$K$4584,Sales!$C$2:$C$4584,A21)</f>
        <v>4112.2640000000001</v>
      </c>
      <c r="J21" s="5">
        <f>SUMPRODUCT((Sales!$C$2:$C$4584=A21)*(Sales!$M$2:$M$4584="Yes"))</f>
        <v>1</v>
      </c>
    </row>
    <row r="22" spans="1:10" x14ac:dyDescent="0.35">
      <c r="A22" s="5">
        <v>1021</v>
      </c>
      <c r="B22" s="5" t="s">
        <v>74</v>
      </c>
      <c r="C22" s="5">
        <v>2</v>
      </c>
      <c r="D22" s="5">
        <v>657.75</v>
      </c>
      <c r="E22" s="5">
        <v>841.78</v>
      </c>
      <c r="F22" s="5" t="str">
        <f>IFERROR(INDEX(Categories!$B$2:$B$9,MATCH(C22,Categories!$A$2:$A$9,0)),"")</f>
        <v>Apparel</v>
      </c>
      <c r="G22" s="5">
        <f>SUMIFS(Sales!$D$2:$D$4584,Sales!$C$2:$C$4584,A22)</f>
        <v>15</v>
      </c>
      <c r="H22" s="12">
        <f>SUMIFS(Sales!$I$2:$I$4584,Sales!$C$2:$C$4584,A22)</f>
        <v>11279.852000000003</v>
      </c>
      <c r="I22" s="12">
        <f>SUMIFS(Sales!$K$2:$K$4584,Sales!$C$2:$C$4584,A22)</f>
        <v>1413.6019999999999</v>
      </c>
      <c r="J22" s="5">
        <f>SUMPRODUCT((Sales!$C$2:$C$4584=A22)*(Sales!$M$2:$M$4584="Yes"))</f>
        <v>3</v>
      </c>
    </row>
    <row r="23" spans="1:10" x14ac:dyDescent="0.35">
      <c r="A23" s="5">
        <v>1022</v>
      </c>
      <c r="B23" s="5" t="s">
        <v>75</v>
      </c>
      <c r="C23" s="5">
        <v>2</v>
      </c>
      <c r="D23" s="5">
        <v>266.88</v>
      </c>
      <c r="E23" s="5">
        <v>383.8</v>
      </c>
      <c r="F23" s="5" t="str">
        <f>IFERROR(INDEX(Categories!$B$2:$B$9,MATCH(C23,Categories!$A$2:$A$9,0)),"")</f>
        <v>Apparel</v>
      </c>
      <c r="G23" s="5">
        <f>SUMIFS(Sales!$D$2:$D$4584,Sales!$C$2:$C$4584,A23)</f>
        <v>20</v>
      </c>
      <c r="H23" s="12">
        <f>SUMIFS(Sales!$I$2:$I$4584,Sales!$C$2:$C$4584,A23)</f>
        <v>6831.64</v>
      </c>
      <c r="I23" s="12">
        <f>SUMIFS(Sales!$K$2:$K$4584,Sales!$C$2:$C$4584,A23)</f>
        <v>1494.0400000000004</v>
      </c>
      <c r="J23" s="5">
        <f>SUMPRODUCT((Sales!$C$2:$C$4584=A23)*(Sales!$M$2:$M$4584="Yes"))</f>
        <v>2</v>
      </c>
    </row>
    <row r="24" spans="1:10" x14ac:dyDescent="0.35">
      <c r="A24" s="5">
        <v>1023</v>
      </c>
      <c r="B24" s="5" t="s">
        <v>76</v>
      </c>
      <c r="C24" s="5">
        <v>2</v>
      </c>
      <c r="D24" s="5">
        <v>145.43</v>
      </c>
      <c r="E24" s="5">
        <v>203.79</v>
      </c>
      <c r="F24" s="5" t="str">
        <f>IFERROR(INDEX(Categories!$B$2:$B$9,MATCH(C24,Categories!$A$2:$A$9,0)),"")</f>
        <v>Apparel</v>
      </c>
      <c r="G24" s="5">
        <f>SUMIFS(Sales!$D$2:$D$4584,Sales!$C$2:$C$4584,A24)</f>
        <v>62</v>
      </c>
      <c r="H24" s="12">
        <f>SUMIFS(Sales!$I$2:$I$4584,Sales!$C$2:$C$4584,A24)</f>
        <v>11167.692000000006</v>
      </c>
      <c r="I24" s="12">
        <f>SUMIFS(Sales!$K$2:$K$4584,Sales!$C$2:$C$4584,A24)</f>
        <v>2151.0319999999988</v>
      </c>
      <c r="J24" s="5">
        <f>SUMPRODUCT((Sales!$C$2:$C$4584=A24)*(Sales!$M$2:$M$4584="Yes"))</f>
        <v>8</v>
      </c>
    </row>
    <row r="25" spans="1:10" x14ac:dyDescent="0.35">
      <c r="A25" s="5">
        <v>1024</v>
      </c>
      <c r="B25" s="5" t="s">
        <v>77</v>
      </c>
      <c r="C25" s="5">
        <v>2</v>
      </c>
      <c r="D25" s="5">
        <v>162.82</v>
      </c>
      <c r="E25" s="5">
        <v>232.94</v>
      </c>
      <c r="F25" s="5" t="str">
        <f>IFERROR(INDEX(Categories!$B$2:$B$9,MATCH(C25,Categories!$A$2:$A$9,0)),"")</f>
        <v>Apparel</v>
      </c>
      <c r="G25" s="5">
        <f>SUMIFS(Sales!$D$2:$D$4584,Sales!$C$2:$C$4584,A25)</f>
        <v>6</v>
      </c>
      <c r="H25" s="12">
        <f>SUMIFS(Sales!$I$2:$I$4584,Sales!$C$2:$C$4584,A25)</f>
        <v>1141.4059999999999</v>
      </c>
      <c r="I25" s="12">
        <f>SUMIFS(Sales!$K$2:$K$4584,Sales!$C$2:$C$4584,A25)</f>
        <v>164.48599999999999</v>
      </c>
      <c r="J25" s="5">
        <f>SUMPRODUCT((Sales!$C$2:$C$4584=A25)*(Sales!$M$2:$M$4584="Yes"))</f>
        <v>0</v>
      </c>
    </row>
    <row r="26" spans="1:10" x14ac:dyDescent="0.35">
      <c r="A26" s="5">
        <v>1025</v>
      </c>
      <c r="B26" s="5" t="s">
        <v>78</v>
      </c>
      <c r="C26" s="5">
        <v>2</v>
      </c>
      <c r="D26" s="5">
        <v>601.26</v>
      </c>
      <c r="E26" s="5">
        <v>894.16</v>
      </c>
      <c r="F26" s="5" t="str">
        <f>IFERROR(INDEX(Categories!$B$2:$B$9,MATCH(C26,Categories!$A$2:$A$9,0)),"")</f>
        <v>Apparel</v>
      </c>
      <c r="G26" s="5">
        <f>SUMIFS(Sales!$D$2:$D$4584,Sales!$C$2:$C$4584,A26)</f>
        <v>9</v>
      </c>
      <c r="H26" s="12">
        <f>SUMIFS(Sales!$I$2:$I$4584,Sales!$C$2:$C$4584,A26)</f>
        <v>7868.6079999999993</v>
      </c>
      <c r="I26" s="12">
        <f>SUMIFS(Sales!$K$2:$K$4584,Sales!$C$2:$C$4584,A26)</f>
        <v>2457.2679999999996</v>
      </c>
      <c r="J26" s="5">
        <f>SUMPRODUCT((Sales!$C$2:$C$4584=A26)*(Sales!$M$2:$M$4584="Yes"))</f>
        <v>0</v>
      </c>
    </row>
    <row r="27" spans="1:10" x14ac:dyDescent="0.35">
      <c r="A27" s="5">
        <v>1026</v>
      </c>
      <c r="B27" s="5" t="s">
        <v>79</v>
      </c>
      <c r="C27" s="5">
        <v>3</v>
      </c>
      <c r="D27" s="5">
        <v>1019.93</v>
      </c>
      <c r="E27" s="5">
        <v>1413.81</v>
      </c>
      <c r="F27" s="5" t="str">
        <f>IFERROR(INDEX(Categories!$B$2:$B$9,MATCH(C27,Categories!$A$2:$A$9,0)),"")</f>
        <v>Home &amp; Kitchen</v>
      </c>
      <c r="G27" s="5">
        <f>SUMIFS(Sales!$D$2:$D$4584,Sales!$C$2:$C$4584,A27)</f>
        <v>71</v>
      </c>
      <c r="H27" s="12">
        <f>SUMIFS(Sales!$I$2:$I$4584,Sales!$C$2:$C$4584,A27)</f>
        <v>88504.505999999994</v>
      </c>
      <c r="I27" s="12">
        <f>SUMIFS(Sales!$K$2:$K$4584,Sales!$C$2:$C$4584,A27)</f>
        <v>16089.475999999995</v>
      </c>
      <c r="J27" s="5">
        <f>SUMPRODUCT((Sales!$C$2:$C$4584=A27)*(Sales!$M$2:$M$4584="Yes"))</f>
        <v>3</v>
      </c>
    </row>
    <row r="28" spans="1:10" x14ac:dyDescent="0.35">
      <c r="A28" s="5">
        <v>1027</v>
      </c>
      <c r="B28" s="5" t="s">
        <v>80</v>
      </c>
      <c r="C28" s="5">
        <v>3</v>
      </c>
      <c r="D28" s="5">
        <v>777.4</v>
      </c>
      <c r="E28" s="5">
        <v>1445.05</v>
      </c>
      <c r="F28" s="5" t="str">
        <f>IFERROR(INDEX(Categories!$B$2:$B$9,MATCH(C28,Categories!$A$2:$A$9,0)),"")</f>
        <v>Home &amp; Kitchen</v>
      </c>
      <c r="G28" s="5">
        <f>SUMIFS(Sales!$D$2:$D$4584,Sales!$C$2:$C$4584,A28)</f>
        <v>14</v>
      </c>
      <c r="H28" s="12">
        <f>SUMIFS(Sales!$I$2:$I$4584,Sales!$C$2:$C$4584,A28)</f>
        <v>19074.66</v>
      </c>
      <c r="I28" s="12">
        <f>SUMIFS(Sales!$K$2:$K$4584,Sales!$C$2:$C$4584,A28)</f>
        <v>8191.0599999999995</v>
      </c>
      <c r="J28" s="5">
        <f>SUMPRODUCT((Sales!$C$2:$C$4584=A28)*(Sales!$M$2:$M$4584="Yes"))</f>
        <v>0</v>
      </c>
    </row>
    <row r="29" spans="1:10" x14ac:dyDescent="0.35">
      <c r="A29" s="5">
        <v>1028</v>
      </c>
      <c r="B29" s="5" t="s">
        <v>81</v>
      </c>
      <c r="C29" s="5">
        <v>3</v>
      </c>
      <c r="D29" s="5">
        <v>1672.88</v>
      </c>
      <c r="E29" s="5">
        <v>2753.45</v>
      </c>
      <c r="F29" s="5" t="str">
        <f>IFERROR(INDEX(Categories!$B$2:$B$9,MATCH(C29,Categories!$A$2:$A$9,0)),"")</f>
        <v>Home &amp; Kitchen</v>
      </c>
      <c r="G29" s="5">
        <f>SUMIFS(Sales!$D$2:$D$4584,Sales!$C$2:$C$4584,A29)</f>
        <v>88</v>
      </c>
      <c r="H29" s="12">
        <f>SUMIFS(Sales!$I$2:$I$4584,Sales!$C$2:$C$4584,A29)</f>
        <v>213530.04749999996</v>
      </c>
      <c r="I29" s="12">
        <f>SUMIFS(Sales!$K$2:$K$4584,Sales!$C$2:$C$4584,A29)</f>
        <v>66316.60749999994</v>
      </c>
      <c r="J29" s="5">
        <f>SUMPRODUCT((Sales!$C$2:$C$4584=A29)*(Sales!$M$2:$M$4584="Yes"))</f>
        <v>3</v>
      </c>
    </row>
    <row r="30" spans="1:10" x14ac:dyDescent="0.35">
      <c r="A30" s="5">
        <v>1029</v>
      </c>
      <c r="B30" s="5" t="s">
        <v>82</v>
      </c>
      <c r="C30" s="5">
        <v>3</v>
      </c>
      <c r="D30" s="5">
        <v>552.17999999999995</v>
      </c>
      <c r="E30" s="5">
        <v>951.92</v>
      </c>
      <c r="F30" s="5" t="str">
        <f>IFERROR(INDEX(Categories!$B$2:$B$9,MATCH(C30,Categories!$A$2:$A$9,0)),"")</f>
        <v>Home &amp; Kitchen</v>
      </c>
      <c r="G30" s="5">
        <f>SUMIFS(Sales!$D$2:$D$4584,Sales!$C$2:$C$4584,A30)</f>
        <v>106</v>
      </c>
      <c r="H30" s="12">
        <f>SUMIFS(Sales!$I$2:$I$4584,Sales!$C$2:$C$4584,A30)</f>
        <v>88480.963999999964</v>
      </c>
      <c r="I30" s="12">
        <f>SUMIFS(Sales!$K$2:$K$4584,Sales!$C$2:$C$4584,A30)</f>
        <v>29949.884000000002</v>
      </c>
      <c r="J30" s="5">
        <f>SUMPRODUCT((Sales!$C$2:$C$4584=A30)*(Sales!$M$2:$M$4584="Yes"))</f>
        <v>6</v>
      </c>
    </row>
    <row r="31" spans="1:10" x14ac:dyDescent="0.35">
      <c r="A31" s="5">
        <v>1030</v>
      </c>
      <c r="B31" s="5" t="s">
        <v>83</v>
      </c>
      <c r="C31" s="5">
        <v>3</v>
      </c>
      <c r="D31" s="5">
        <v>534</v>
      </c>
      <c r="E31" s="5">
        <v>799.21</v>
      </c>
      <c r="F31" s="5" t="str">
        <f>IFERROR(INDEX(Categories!$B$2:$B$9,MATCH(C31,Categories!$A$2:$A$9,0)),"")</f>
        <v>Home &amp; Kitchen</v>
      </c>
      <c r="G31" s="5">
        <f>SUMIFS(Sales!$D$2:$D$4584,Sales!$C$2:$C$4584,A31)</f>
        <v>36</v>
      </c>
      <c r="H31" s="12">
        <f>SUMIFS(Sales!$I$2:$I$4584,Sales!$C$2:$C$4584,A31)</f>
        <v>26254.048499999994</v>
      </c>
      <c r="I31" s="12">
        <f>SUMIFS(Sales!$K$2:$K$4584,Sales!$C$2:$C$4584,A31)</f>
        <v>7030.0485000000017</v>
      </c>
      <c r="J31" s="5">
        <f>SUMPRODUCT((Sales!$C$2:$C$4584=A31)*(Sales!$M$2:$M$4584="Yes"))</f>
        <v>2</v>
      </c>
    </row>
    <row r="32" spans="1:10" x14ac:dyDescent="0.35">
      <c r="A32" s="5">
        <v>1031</v>
      </c>
      <c r="B32" s="5" t="s">
        <v>84</v>
      </c>
      <c r="C32" s="5">
        <v>3</v>
      </c>
      <c r="D32" s="5">
        <v>2475.38</v>
      </c>
      <c r="E32" s="5">
        <v>4123.9799999999996</v>
      </c>
      <c r="F32" s="5" t="str">
        <f>IFERROR(INDEX(Categories!$B$2:$B$9,MATCH(C32,Categories!$A$2:$A$9,0)),"")</f>
        <v>Home &amp; Kitchen</v>
      </c>
      <c r="G32" s="5">
        <f>SUMIFS(Sales!$D$2:$D$4584,Sales!$C$2:$C$4584,A32)</f>
        <v>28</v>
      </c>
      <c r="H32" s="12">
        <f>SUMIFS(Sales!$I$2:$I$4584,Sales!$C$2:$C$4584,A32)</f>
        <v>98769.320999999996</v>
      </c>
      <c r="I32" s="12">
        <f>SUMIFS(Sales!$K$2:$K$4584,Sales!$C$2:$C$4584,A32)</f>
        <v>29458.680999999986</v>
      </c>
      <c r="J32" s="5">
        <f>SUMPRODUCT((Sales!$C$2:$C$4584=A32)*(Sales!$M$2:$M$4584="Yes"))</f>
        <v>0</v>
      </c>
    </row>
    <row r="33" spans="1:10" x14ac:dyDescent="0.35">
      <c r="A33" s="5">
        <v>1032</v>
      </c>
      <c r="B33" s="5" t="s">
        <v>85</v>
      </c>
      <c r="C33" s="5">
        <v>3</v>
      </c>
      <c r="D33" s="5">
        <v>1458.83</v>
      </c>
      <c r="E33" s="5">
        <v>2472.7199999999998</v>
      </c>
      <c r="F33" s="5" t="str">
        <f>IFERROR(INDEX(Categories!$B$2:$B$9,MATCH(C33,Categories!$A$2:$A$9,0)),"")</f>
        <v>Home &amp; Kitchen</v>
      </c>
      <c r="G33" s="5">
        <f>SUMIFS(Sales!$D$2:$D$4584,Sales!$C$2:$C$4584,A33)</f>
        <v>38</v>
      </c>
      <c r="H33" s="12">
        <f>SUMIFS(Sales!$I$2:$I$4584,Sales!$C$2:$C$4584,A33)</f>
        <v>84072.48000000001</v>
      </c>
      <c r="I33" s="12">
        <f>SUMIFS(Sales!$K$2:$K$4584,Sales!$C$2:$C$4584,A33)</f>
        <v>28636.939999999991</v>
      </c>
      <c r="J33" s="5">
        <f>SUMPRODUCT((Sales!$C$2:$C$4584=A33)*(Sales!$M$2:$M$4584="Yes"))</f>
        <v>1</v>
      </c>
    </row>
    <row r="34" spans="1:10" x14ac:dyDescent="0.35">
      <c r="A34" s="5">
        <v>1033</v>
      </c>
      <c r="B34" s="5" t="s">
        <v>86</v>
      </c>
      <c r="C34" s="5">
        <v>3</v>
      </c>
      <c r="D34" s="5">
        <v>2130.6999999999998</v>
      </c>
      <c r="E34" s="5">
        <v>3738.1</v>
      </c>
      <c r="F34" s="5" t="str">
        <f>IFERROR(INDEX(Categories!$B$2:$B$9,MATCH(C34,Categories!$A$2:$A$9,0)),"")</f>
        <v>Home &amp; Kitchen</v>
      </c>
      <c r="G34" s="5">
        <f>SUMIFS(Sales!$D$2:$D$4584,Sales!$C$2:$C$4584,A34)</f>
        <v>59</v>
      </c>
      <c r="H34" s="12">
        <f>SUMIFS(Sales!$I$2:$I$4584,Sales!$C$2:$C$4584,A34)</f>
        <v>196250.25000000012</v>
      </c>
      <c r="I34" s="12">
        <f>SUMIFS(Sales!$K$2:$K$4584,Sales!$C$2:$C$4584,A34)</f>
        <v>70538.950000000012</v>
      </c>
      <c r="J34" s="5">
        <f>SUMPRODUCT((Sales!$C$2:$C$4584=A34)*(Sales!$M$2:$M$4584="Yes"))</f>
        <v>2</v>
      </c>
    </row>
    <row r="35" spans="1:10" x14ac:dyDescent="0.35">
      <c r="A35" s="5">
        <v>1034</v>
      </c>
      <c r="B35" s="5" t="s">
        <v>87</v>
      </c>
      <c r="C35" s="5">
        <v>3</v>
      </c>
      <c r="D35" s="5">
        <v>688.26</v>
      </c>
      <c r="E35" s="5">
        <v>874.69</v>
      </c>
      <c r="F35" s="5" t="str">
        <f>IFERROR(INDEX(Categories!$B$2:$B$9,MATCH(C35,Categories!$A$2:$A$9,0)),"")</f>
        <v>Home &amp; Kitchen</v>
      </c>
      <c r="G35" s="5">
        <f>SUMIFS(Sales!$D$2:$D$4584,Sales!$C$2:$C$4584,A35)</f>
        <v>12</v>
      </c>
      <c r="H35" s="12">
        <f>SUMIFS(Sales!$I$2:$I$4584,Sales!$C$2:$C$4584,A35)</f>
        <v>9577.8555000000015</v>
      </c>
      <c r="I35" s="12">
        <f>SUMIFS(Sales!$K$2:$K$4584,Sales!$C$2:$C$4584,A35)</f>
        <v>1318.7355000000009</v>
      </c>
      <c r="J35" s="5">
        <f>SUMPRODUCT((Sales!$C$2:$C$4584=A35)*(Sales!$M$2:$M$4584="Yes"))</f>
        <v>0</v>
      </c>
    </row>
    <row r="36" spans="1:10" x14ac:dyDescent="0.35">
      <c r="A36" s="5">
        <v>1035</v>
      </c>
      <c r="B36" s="5" t="s">
        <v>88</v>
      </c>
      <c r="C36" s="5">
        <v>3</v>
      </c>
      <c r="D36" s="5">
        <v>891.31</v>
      </c>
      <c r="E36" s="5">
        <v>1269.25</v>
      </c>
      <c r="F36" s="5" t="str">
        <f>IFERROR(INDEX(Categories!$B$2:$B$9,MATCH(C36,Categories!$A$2:$A$9,0)),"")</f>
        <v>Home &amp; Kitchen</v>
      </c>
      <c r="G36" s="5">
        <f>SUMIFS(Sales!$D$2:$D$4584,Sales!$C$2:$C$4584,A36)</f>
        <v>6</v>
      </c>
      <c r="H36" s="12">
        <f>SUMIFS(Sales!$I$2:$I$4584,Sales!$C$2:$C$4584,A36)</f>
        <v>6980.875</v>
      </c>
      <c r="I36" s="12">
        <f>SUMIFS(Sales!$K$2:$K$4584,Sales!$C$2:$C$4584,A36)</f>
        <v>1633.0150000000003</v>
      </c>
      <c r="J36" s="5">
        <f>SUMPRODUCT((Sales!$C$2:$C$4584=A36)*(Sales!$M$2:$M$4584="Yes"))</f>
        <v>0</v>
      </c>
    </row>
    <row r="37" spans="1:10" x14ac:dyDescent="0.35">
      <c r="A37" s="5">
        <v>1036</v>
      </c>
      <c r="B37" s="5" t="s">
        <v>89</v>
      </c>
      <c r="C37" s="5">
        <v>4</v>
      </c>
      <c r="D37" s="5">
        <v>253.01</v>
      </c>
      <c r="E37" s="5">
        <v>471.33</v>
      </c>
      <c r="F37" s="5" t="str">
        <f>IFERROR(INDEX(Categories!$B$2:$B$9,MATCH(C37,Categories!$A$2:$A$9,0)),"")</f>
        <v>Beauty &amp; Personal Care</v>
      </c>
      <c r="G37" s="5">
        <f>SUMIFS(Sales!$D$2:$D$4584,Sales!$C$2:$C$4584,A37)</f>
        <v>26</v>
      </c>
      <c r="H37" s="12">
        <f>SUMIFS(Sales!$I$2:$I$4584,Sales!$C$2:$C$4584,A37)</f>
        <v>11359.053</v>
      </c>
      <c r="I37" s="12">
        <f>SUMIFS(Sales!$K$2:$K$4584,Sales!$C$2:$C$4584,A37)</f>
        <v>4780.7929999999997</v>
      </c>
      <c r="J37" s="5">
        <f>SUMPRODUCT((Sales!$C$2:$C$4584=A37)*(Sales!$M$2:$M$4584="Yes"))</f>
        <v>2</v>
      </c>
    </row>
    <row r="38" spans="1:10" x14ac:dyDescent="0.35">
      <c r="A38" s="5">
        <v>1037</v>
      </c>
      <c r="B38" s="5" t="s">
        <v>90</v>
      </c>
      <c r="C38" s="5">
        <v>4</v>
      </c>
      <c r="D38" s="5">
        <v>798.62</v>
      </c>
      <c r="E38" s="5">
        <v>1161.6300000000001</v>
      </c>
      <c r="F38" s="5" t="str">
        <f>IFERROR(INDEX(Categories!$B$2:$B$9,MATCH(C38,Categories!$A$2:$A$9,0)),"")</f>
        <v>Beauty &amp; Personal Care</v>
      </c>
      <c r="G38" s="5">
        <f>SUMIFS(Sales!$D$2:$D$4584,Sales!$C$2:$C$4584,A38)</f>
        <v>49</v>
      </c>
      <c r="H38" s="12">
        <f>SUMIFS(Sales!$I$2:$I$4584,Sales!$C$2:$C$4584,A38)</f>
        <v>50588.986500000014</v>
      </c>
      <c r="I38" s="12">
        <f>SUMIFS(Sales!$K$2:$K$4584,Sales!$C$2:$C$4584,A38)</f>
        <v>11456.606500000004</v>
      </c>
      <c r="J38" s="5">
        <f>SUMPRODUCT((Sales!$C$2:$C$4584=A38)*(Sales!$M$2:$M$4584="Yes"))</f>
        <v>1</v>
      </c>
    </row>
    <row r="39" spans="1:10" x14ac:dyDescent="0.35">
      <c r="A39" s="5">
        <v>1038</v>
      </c>
      <c r="B39" s="5" t="s">
        <v>91</v>
      </c>
      <c r="C39" s="5">
        <v>4</v>
      </c>
      <c r="D39" s="5">
        <v>617.46</v>
      </c>
      <c r="E39" s="5">
        <v>930.61</v>
      </c>
      <c r="F39" s="5" t="str">
        <f>IFERROR(INDEX(Categories!$B$2:$B$9,MATCH(C39,Categories!$A$2:$A$9,0)),"")</f>
        <v>Beauty &amp; Personal Care</v>
      </c>
      <c r="G39" s="5">
        <f>SUMIFS(Sales!$D$2:$D$4584,Sales!$C$2:$C$4584,A39)</f>
        <v>199</v>
      </c>
      <c r="H39" s="12">
        <f>SUMIFS(Sales!$I$2:$I$4584,Sales!$C$2:$C$4584,A39)</f>
        <v>165322.86649999992</v>
      </c>
      <c r="I39" s="12">
        <f>SUMIFS(Sales!$K$2:$K$4584,Sales!$C$2:$C$4584,A39)</f>
        <v>42448.326500000025</v>
      </c>
      <c r="J39" s="5">
        <f>SUMPRODUCT((Sales!$C$2:$C$4584=A39)*(Sales!$M$2:$M$4584="Yes"))</f>
        <v>4</v>
      </c>
    </row>
    <row r="40" spans="1:10" x14ac:dyDescent="0.35">
      <c r="A40" s="5">
        <v>1039</v>
      </c>
      <c r="B40" s="5" t="s">
        <v>92</v>
      </c>
      <c r="C40" s="5">
        <v>4</v>
      </c>
      <c r="D40" s="5">
        <v>829.93</v>
      </c>
      <c r="E40" s="5">
        <v>1284.94</v>
      </c>
      <c r="F40" s="5" t="str">
        <f>IFERROR(INDEX(Categories!$B$2:$B$9,MATCH(C40,Categories!$A$2:$A$9,0)),"")</f>
        <v>Beauty &amp; Personal Care</v>
      </c>
      <c r="G40" s="5">
        <f>SUMIFS(Sales!$D$2:$D$4584,Sales!$C$2:$C$4584,A40)</f>
        <v>75</v>
      </c>
      <c r="H40" s="12">
        <f>SUMIFS(Sales!$I$2:$I$4584,Sales!$C$2:$C$4584,A40)</f>
        <v>86669.203000000052</v>
      </c>
      <c r="I40" s="12">
        <f>SUMIFS(Sales!$K$2:$K$4584,Sales!$C$2:$C$4584,A40)</f>
        <v>24424.452999999998</v>
      </c>
      <c r="J40" s="5">
        <f>SUMPRODUCT((Sales!$C$2:$C$4584=A40)*(Sales!$M$2:$M$4584="Yes"))</f>
        <v>5</v>
      </c>
    </row>
    <row r="41" spans="1:10" x14ac:dyDescent="0.35">
      <c r="A41" s="5">
        <v>1040</v>
      </c>
      <c r="B41" s="5" t="s">
        <v>93</v>
      </c>
      <c r="C41" s="5">
        <v>4</v>
      </c>
      <c r="D41" s="5">
        <v>297.2</v>
      </c>
      <c r="E41" s="5">
        <v>419.14</v>
      </c>
      <c r="F41" s="5" t="str">
        <f>IFERROR(INDEX(Categories!$B$2:$B$9,MATCH(C41,Categories!$A$2:$A$9,0)),"")</f>
        <v>Beauty &amp; Personal Care</v>
      </c>
      <c r="G41" s="5">
        <f>SUMIFS(Sales!$D$2:$D$4584,Sales!$C$2:$C$4584,A41)</f>
        <v>44</v>
      </c>
      <c r="H41" s="12">
        <f>SUMIFS(Sales!$I$2:$I$4584,Sales!$C$2:$C$4584,A41)</f>
        <v>16639.857999999997</v>
      </c>
      <c r="I41" s="12">
        <f>SUMIFS(Sales!$K$2:$K$4584,Sales!$C$2:$C$4584,A41)</f>
        <v>3563.0580000000004</v>
      </c>
      <c r="J41" s="5">
        <f>SUMPRODUCT((Sales!$C$2:$C$4584=A41)*(Sales!$M$2:$M$4584="Yes"))</f>
        <v>4</v>
      </c>
    </row>
    <row r="42" spans="1:10" x14ac:dyDescent="0.35">
      <c r="A42" s="5">
        <v>1041</v>
      </c>
      <c r="B42" s="5" t="s">
        <v>94</v>
      </c>
      <c r="C42" s="5">
        <v>4</v>
      </c>
      <c r="D42" s="5">
        <v>540.32000000000005</v>
      </c>
      <c r="E42" s="5">
        <v>767.68</v>
      </c>
      <c r="F42" s="5" t="str">
        <f>IFERROR(INDEX(Categories!$B$2:$B$9,MATCH(C42,Categories!$A$2:$A$9,0)),"")</f>
        <v>Beauty &amp; Personal Care</v>
      </c>
      <c r="G42" s="5">
        <f>SUMIFS(Sales!$D$2:$D$4584,Sales!$C$2:$C$4584,A42)</f>
        <v>128</v>
      </c>
      <c r="H42" s="12">
        <f>SUMIFS(Sales!$I$2:$I$4584,Sales!$C$2:$C$4584,A42)</f>
        <v>89665.023999999888</v>
      </c>
      <c r="I42" s="12">
        <f>SUMIFS(Sales!$K$2:$K$4584,Sales!$C$2:$C$4584,A42)</f>
        <v>20504.064000000013</v>
      </c>
      <c r="J42" s="5">
        <f>SUMPRODUCT((Sales!$C$2:$C$4584=A42)*(Sales!$M$2:$M$4584="Yes"))</f>
        <v>5</v>
      </c>
    </row>
    <row r="43" spans="1:10" x14ac:dyDescent="0.35">
      <c r="A43" s="5">
        <v>1042</v>
      </c>
      <c r="B43" s="5" t="s">
        <v>95</v>
      </c>
      <c r="C43" s="5">
        <v>4</v>
      </c>
      <c r="D43" s="5">
        <v>559.36</v>
      </c>
      <c r="E43" s="5">
        <v>1025.6300000000001</v>
      </c>
      <c r="F43" s="5" t="str">
        <f>IFERROR(INDEX(Categories!$B$2:$B$9,MATCH(C43,Categories!$A$2:$A$9,0)),"")</f>
        <v>Beauty &amp; Personal Care</v>
      </c>
      <c r="G43" s="5">
        <f>SUMIFS(Sales!$D$2:$D$4584,Sales!$C$2:$C$4584,A43)</f>
        <v>20</v>
      </c>
      <c r="H43" s="12">
        <f>SUMIFS(Sales!$I$2:$I$4584,Sales!$C$2:$C$4584,A43)</f>
        <v>18051.088000000003</v>
      </c>
      <c r="I43" s="12">
        <f>SUMIFS(Sales!$K$2:$K$4584,Sales!$C$2:$C$4584,A43)</f>
        <v>6863.8880000000036</v>
      </c>
      <c r="J43" s="5">
        <f>SUMPRODUCT((Sales!$C$2:$C$4584=A43)*(Sales!$M$2:$M$4584="Yes"))</f>
        <v>0</v>
      </c>
    </row>
    <row r="44" spans="1:10" x14ac:dyDescent="0.35">
      <c r="A44" s="5">
        <v>1043</v>
      </c>
      <c r="B44" s="5" t="s">
        <v>96</v>
      </c>
      <c r="C44" s="5">
        <v>4</v>
      </c>
      <c r="D44" s="5">
        <v>407.51</v>
      </c>
      <c r="E44" s="5">
        <v>567.48</v>
      </c>
      <c r="F44" s="5" t="str">
        <f>IFERROR(INDEX(Categories!$B$2:$B$9,MATCH(C44,Categories!$A$2:$A$9,0)),"")</f>
        <v>Beauty &amp; Personal Care</v>
      </c>
      <c r="G44" s="5">
        <f>SUMIFS(Sales!$D$2:$D$4584,Sales!$C$2:$C$4584,A44)</f>
        <v>99</v>
      </c>
      <c r="H44" s="12">
        <f>SUMIFS(Sales!$I$2:$I$4584,Sales!$C$2:$C$4584,A44)</f>
        <v>48604.662000000055</v>
      </c>
      <c r="I44" s="12">
        <f>SUMIFS(Sales!$K$2:$K$4584,Sales!$C$2:$C$4584,A44)</f>
        <v>8261.1720000000041</v>
      </c>
      <c r="J44" s="5">
        <f>SUMPRODUCT((Sales!$C$2:$C$4584=A44)*(Sales!$M$2:$M$4584="Yes"))</f>
        <v>4</v>
      </c>
    </row>
    <row r="45" spans="1:10" x14ac:dyDescent="0.35">
      <c r="A45" s="5">
        <v>1044</v>
      </c>
      <c r="B45" s="5" t="s">
        <v>97</v>
      </c>
      <c r="C45" s="5">
        <v>4</v>
      </c>
      <c r="D45" s="5">
        <v>897.98</v>
      </c>
      <c r="E45" s="5">
        <v>1419.88</v>
      </c>
      <c r="F45" s="5" t="str">
        <f>IFERROR(INDEX(Categories!$B$2:$B$9,MATCH(C45,Categories!$A$2:$A$9,0)),"")</f>
        <v>Beauty &amp; Personal Care</v>
      </c>
      <c r="G45" s="5">
        <f>SUMIFS(Sales!$D$2:$D$4584,Sales!$C$2:$C$4584,A45)</f>
        <v>71</v>
      </c>
      <c r="H45" s="12">
        <f>SUMIFS(Sales!$I$2:$I$4584,Sales!$C$2:$C$4584,A45)</f>
        <v>90588.344000000026</v>
      </c>
      <c r="I45" s="12">
        <f>SUMIFS(Sales!$K$2:$K$4584,Sales!$C$2:$C$4584,A45)</f>
        <v>26831.764000000014</v>
      </c>
      <c r="J45" s="5">
        <f>SUMPRODUCT((Sales!$C$2:$C$4584=A45)*(Sales!$M$2:$M$4584="Yes"))</f>
        <v>1</v>
      </c>
    </row>
    <row r="46" spans="1:10" x14ac:dyDescent="0.35">
      <c r="A46" s="5">
        <v>1045</v>
      </c>
      <c r="B46" s="5" t="s">
        <v>98</v>
      </c>
      <c r="C46" s="5">
        <v>4</v>
      </c>
      <c r="D46" s="5">
        <v>154.55000000000001</v>
      </c>
      <c r="E46" s="5">
        <v>197.92</v>
      </c>
      <c r="F46" s="5" t="str">
        <f>IFERROR(INDEX(Categories!$B$2:$B$9,MATCH(C46,Categories!$A$2:$A$9,0)),"")</f>
        <v>Beauty &amp; Personal Care</v>
      </c>
      <c r="G46" s="5">
        <f>SUMIFS(Sales!$D$2:$D$4584,Sales!$C$2:$C$4584,A46)</f>
        <v>26</v>
      </c>
      <c r="H46" s="12">
        <f>SUMIFS(Sales!$I$2:$I$4584,Sales!$C$2:$C$4584,A46)</f>
        <v>4492.7839999999997</v>
      </c>
      <c r="I46" s="12">
        <f>SUMIFS(Sales!$K$2:$K$4584,Sales!$C$2:$C$4584,A46)</f>
        <v>474.48399999999936</v>
      </c>
      <c r="J46" s="5">
        <f>SUMPRODUCT((Sales!$C$2:$C$4584=A46)*(Sales!$M$2:$M$4584="Yes"))</f>
        <v>2</v>
      </c>
    </row>
    <row r="47" spans="1:10" x14ac:dyDescent="0.35">
      <c r="A47" s="5">
        <v>1046</v>
      </c>
      <c r="B47" s="5" t="s">
        <v>99</v>
      </c>
      <c r="C47" s="5">
        <v>5</v>
      </c>
      <c r="D47" s="5">
        <v>407.68</v>
      </c>
      <c r="E47" s="5">
        <v>675.87</v>
      </c>
      <c r="F47" s="5" t="str">
        <f>IFERROR(INDEX(Categories!$B$2:$B$9,MATCH(C47,Categories!$A$2:$A$9,0)),"")</f>
        <v>Sports &amp; Outdoors</v>
      </c>
      <c r="G47" s="5">
        <f>SUMIFS(Sales!$D$2:$D$4584,Sales!$C$2:$C$4584,A47)</f>
        <v>42</v>
      </c>
      <c r="H47" s="12">
        <f>SUMIFS(Sales!$I$2:$I$4584,Sales!$C$2:$C$4584,A47)</f>
        <v>24838.222499999996</v>
      </c>
      <c r="I47" s="12">
        <f>SUMIFS(Sales!$K$2:$K$4584,Sales!$C$2:$C$4584,A47)</f>
        <v>7715.6624999999985</v>
      </c>
      <c r="J47" s="5">
        <f>SUMPRODUCT((Sales!$C$2:$C$4584=A47)*(Sales!$M$2:$M$4584="Yes"))</f>
        <v>1</v>
      </c>
    </row>
    <row r="48" spans="1:10" x14ac:dyDescent="0.35">
      <c r="A48" s="5">
        <v>1047</v>
      </c>
      <c r="B48" s="5" t="s">
        <v>100</v>
      </c>
      <c r="C48" s="5">
        <v>5</v>
      </c>
      <c r="D48" s="5">
        <v>2011.39</v>
      </c>
      <c r="E48" s="5">
        <v>3066.17</v>
      </c>
      <c r="F48" s="5" t="str">
        <f>IFERROR(INDEX(Categories!$B$2:$B$9,MATCH(C48,Categories!$A$2:$A$9,0)),"")</f>
        <v>Sports &amp; Outdoors</v>
      </c>
      <c r="G48" s="5">
        <f>SUMIFS(Sales!$D$2:$D$4584,Sales!$C$2:$C$4584,A48)</f>
        <v>29</v>
      </c>
      <c r="H48" s="12">
        <f>SUMIFS(Sales!$I$2:$I$4584,Sales!$C$2:$C$4584,A48)</f>
        <v>76194.324500000002</v>
      </c>
      <c r="I48" s="12">
        <f>SUMIFS(Sales!$K$2:$K$4584,Sales!$C$2:$C$4584,A48)</f>
        <v>17864.014500000005</v>
      </c>
      <c r="J48" s="5">
        <f>SUMPRODUCT((Sales!$C$2:$C$4584=A48)*(Sales!$M$2:$M$4584="Yes"))</f>
        <v>1</v>
      </c>
    </row>
    <row r="49" spans="1:10" x14ac:dyDescent="0.35">
      <c r="A49" s="5">
        <v>1048</v>
      </c>
      <c r="B49" s="5" t="s">
        <v>101</v>
      </c>
      <c r="C49" s="5">
        <v>5</v>
      </c>
      <c r="D49" s="5">
        <v>299.29000000000002</v>
      </c>
      <c r="E49" s="5">
        <v>448.35</v>
      </c>
      <c r="F49" s="5" t="str">
        <f>IFERROR(INDEX(Categories!$B$2:$B$9,MATCH(C49,Categories!$A$2:$A$9,0)),"")</f>
        <v>Sports &amp; Outdoors</v>
      </c>
      <c r="G49" s="5">
        <f>SUMIFS(Sales!$D$2:$D$4584,Sales!$C$2:$C$4584,A49)</f>
        <v>20</v>
      </c>
      <c r="H49" s="12">
        <f>SUMIFS(Sales!$I$2:$I$4584,Sales!$C$2:$C$4584,A49)</f>
        <v>8249.6400000000012</v>
      </c>
      <c r="I49" s="12">
        <f>SUMIFS(Sales!$K$2:$K$4584,Sales!$C$2:$C$4584,A49)</f>
        <v>2263.8399999999992</v>
      </c>
      <c r="J49" s="5">
        <f>SUMPRODUCT((Sales!$C$2:$C$4584=A49)*(Sales!$M$2:$M$4584="Yes"))</f>
        <v>0</v>
      </c>
    </row>
    <row r="50" spans="1:10" x14ac:dyDescent="0.35">
      <c r="A50" s="5">
        <v>1049</v>
      </c>
      <c r="B50" s="5" t="s">
        <v>102</v>
      </c>
      <c r="C50" s="5">
        <v>5</v>
      </c>
      <c r="D50" s="5">
        <v>2490.89</v>
      </c>
      <c r="E50" s="5">
        <v>3970.29</v>
      </c>
      <c r="F50" s="5" t="str">
        <f>IFERROR(INDEX(Categories!$B$2:$B$9,MATCH(C50,Categories!$A$2:$A$9,0)),"")</f>
        <v>Sports &amp; Outdoors</v>
      </c>
      <c r="G50" s="5">
        <f>SUMIFS(Sales!$D$2:$D$4584,Sales!$C$2:$C$4584,A50)</f>
        <v>162</v>
      </c>
      <c r="H50" s="12">
        <f>SUMIFS(Sales!$I$2:$I$4584,Sales!$C$2:$C$4584,A50)</f>
        <v>569538.10050000006</v>
      </c>
      <c r="I50" s="12">
        <f>SUMIFS(Sales!$K$2:$K$4584,Sales!$C$2:$C$4584,A50)</f>
        <v>166013.92050000007</v>
      </c>
      <c r="J50" s="5">
        <f>SUMPRODUCT((Sales!$C$2:$C$4584=A50)*(Sales!$M$2:$M$4584="Yes"))</f>
        <v>8</v>
      </c>
    </row>
    <row r="51" spans="1:10" x14ac:dyDescent="0.35">
      <c r="A51" s="5">
        <v>1050</v>
      </c>
      <c r="B51" s="5" t="s">
        <v>103</v>
      </c>
      <c r="C51" s="5">
        <v>5</v>
      </c>
      <c r="D51" s="5">
        <v>2432.0300000000002</v>
      </c>
      <c r="E51" s="5">
        <v>4400.7700000000004</v>
      </c>
      <c r="F51" s="5" t="str">
        <f>IFERROR(INDEX(Categories!$B$2:$B$9,MATCH(C51,Categories!$A$2:$A$9,0)),"")</f>
        <v>Sports &amp; Outdoors</v>
      </c>
      <c r="G51" s="5">
        <f>SUMIFS(Sales!$D$2:$D$4584,Sales!$C$2:$C$4584,A51)</f>
        <v>47</v>
      </c>
      <c r="H51" s="12">
        <f>SUMIFS(Sales!$I$2:$I$4584,Sales!$C$2:$C$4584,A51)</f>
        <v>189013.07149999996</v>
      </c>
      <c r="I51" s="12">
        <f>SUMIFS(Sales!$K$2:$K$4584,Sales!$C$2:$C$4584,A51)</f>
        <v>74707.661500000017</v>
      </c>
      <c r="J51" s="5">
        <f>SUMPRODUCT((Sales!$C$2:$C$4584=A51)*(Sales!$M$2:$M$4584="Yes"))</f>
        <v>3</v>
      </c>
    </row>
    <row r="52" spans="1:10" x14ac:dyDescent="0.35">
      <c r="A52" s="5">
        <v>1051</v>
      </c>
      <c r="B52" s="5" t="s">
        <v>104</v>
      </c>
      <c r="C52" s="5">
        <v>5</v>
      </c>
      <c r="D52" s="5">
        <v>176.98</v>
      </c>
      <c r="E52" s="5">
        <v>304.13</v>
      </c>
      <c r="F52" s="5" t="str">
        <f>IFERROR(INDEX(Categories!$B$2:$B$9,MATCH(C52,Categories!$A$2:$A$9,0)),"")</f>
        <v>Sports &amp; Outdoors</v>
      </c>
      <c r="G52" s="5">
        <f>SUMIFS(Sales!$D$2:$D$4584,Sales!$C$2:$C$4584,A52)</f>
        <v>26</v>
      </c>
      <c r="H52" s="12">
        <f>SUMIFS(Sales!$I$2:$I$4584,Sales!$C$2:$C$4584,A52)</f>
        <v>7162.2614999999996</v>
      </c>
      <c r="I52" s="12">
        <f>SUMIFS(Sales!$K$2:$K$4584,Sales!$C$2:$C$4584,A52)</f>
        <v>2560.781500000001</v>
      </c>
      <c r="J52" s="5">
        <f>SUMPRODUCT((Sales!$C$2:$C$4584=A52)*(Sales!$M$2:$M$4584="Yes"))</f>
        <v>1</v>
      </c>
    </row>
    <row r="53" spans="1:10" x14ac:dyDescent="0.35">
      <c r="A53" s="5">
        <v>1052</v>
      </c>
      <c r="B53" s="5" t="s">
        <v>105</v>
      </c>
      <c r="C53" s="5">
        <v>5</v>
      </c>
      <c r="D53" s="5">
        <v>1752.02</v>
      </c>
      <c r="E53" s="5">
        <v>2801.53</v>
      </c>
      <c r="F53" s="5" t="str">
        <f>IFERROR(INDEX(Categories!$B$2:$B$9,MATCH(C53,Categories!$A$2:$A$9,0)),"")</f>
        <v>Sports &amp; Outdoors</v>
      </c>
      <c r="G53" s="5">
        <f>SUMIFS(Sales!$D$2:$D$4584,Sales!$C$2:$C$4584,A53)</f>
        <v>118</v>
      </c>
      <c r="H53" s="12">
        <f>SUMIFS(Sales!$I$2:$I$4584,Sales!$C$2:$C$4584,A53)</f>
        <v>296121.72100000008</v>
      </c>
      <c r="I53" s="12">
        <f>SUMIFS(Sales!$K$2:$K$4584,Sales!$C$2:$C$4584,A53)</f>
        <v>89383.361000000019</v>
      </c>
      <c r="J53" s="5">
        <f>SUMPRODUCT((Sales!$C$2:$C$4584=A53)*(Sales!$M$2:$M$4584="Yes"))</f>
        <v>6</v>
      </c>
    </row>
    <row r="54" spans="1:10" x14ac:dyDescent="0.35">
      <c r="A54" s="5">
        <v>1053</v>
      </c>
      <c r="B54" s="5" t="s">
        <v>106</v>
      </c>
      <c r="C54" s="5">
        <v>5</v>
      </c>
      <c r="D54" s="5">
        <v>777.04</v>
      </c>
      <c r="E54" s="5">
        <v>1295.03</v>
      </c>
      <c r="F54" s="5" t="str">
        <f>IFERROR(INDEX(Categories!$B$2:$B$9,MATCH(C54,Categories!$A$2:$A$9,0)),"")</f>
        <v>Sports &amp; Outdoors</v>
      </c>
      <c r="G54" s="5">
        <f>SUMIFS(Sales!$D$2:$D$4584,Sales!$C$2:$C$4584,A54)</f>
        <v>112</v>
      </c>
      <c r="H54" s="12">
        <f>SUMIFS(Sales!$I$2:$I$4584,Sales!$C$2:$C$4584,A54)</f>
        <v>125553.15850000006</v>
      </c>
      <c r="I54" s="12">
        <f>SUMIFS(Sales!$K$2:$K$4584,Sales!$C$2:$C$4584,A54)</f>
        <v>38524.678500000002</v>
      </c>
      <c r="J54" s="5">
        <f>SUMPRODUCT((Sales!$C$2:$C$4584=A54)*(Sales!$M$2:$M$4584="Yes"))</f>
        <v>5</v>
      </c>
    </row>
    <row r="55" spans="1:10" x14ac:dyDescent="0.35">
      <c r="A55" s="5">
        <v>1054</v>
      </c>
      <c r="B55" s="5" t="s">
        <v>107</v>
      </c>
      <c r="C55" s="5">
        <v>5</v>
      </c>
      <c r="D55" s="5">
        <v>412.15</v>
      </c>
      <c r="E55" s="5">
        <v>631.66</v>
      </c>
      <c r="F55" s="5" t="str">
        <f>IFERROR(INDEX(Categories!$B$2:$B$9,MATCH(C55,Categories!$A$2:$A$9,0)),"")</f>
        <v>Sports &amp; Outdoors</v>
      </c>
      <c r="G55" s="5">
        <f>SUMIFS(Sales!$D$2:$D$4584,Sales!$C$2:$C$4584,A55)</f>
        <v>17</v>
      </c>
      <c r="H55" s="12">
        <f>SUMIFS(Sales!$I$2:$I$4584,Sales!$C$2:$C$4584,A55)</f>
        <v>9095.9040000000005</v>
      </c>
      <c r="I55" s="12">
        <f>SUMIFS(Sales!$K$2:$K$4584,Sales!$C$2:$C$4584,A55)</f>
        <v>2089.3540000000003</v>
      </c>
      <c r="J55" s="5">
        <f>SUMPRODUCT((Sales!$C$2:$C$4584=A55)*(Sales!$M$2:$M$4584="Yes"))</f>
        <v>0</v>
      </c>
    </row>
    <row r="56" spans="1:10" x14ac:dyDescent="0.35">
      <c r="A56" s="5">
        <v>1055</v>
      </c>
      <c r="B56" s="5" t="s">
        <v>108</v>
      </c>
      <c r="C56" s="5">
        <v>5</v>
      </c>
      <c r="D56" s="5">
        <v>1216.25</v>
      </c>
      <c r="E56" s="5">
        <v>2274.36</v>
      </c>
      <c r="F56" s="5" t="str">
        <f>IFERROR(INDEX(Categories!$B$2:$B$9,MATCH(C56,Categories!$A$2:$A$9,0)),"")</f>
        <v>Sports &amp; Outdoors</v>
      </c>
      <c r="G56" s="5">
        <f>SUMIFS(Sales!$D$2:$D$4584,Sales!$C$2:$C$4584,A56)</f>
        <v>11</v>
      </c>
      <c r="H56" s="12">
        <f>SUMIFS(Sales!$I$2:$I$4584,Sales!$C$2:$C$4584,A56)</f>
        <v>20924.112000000001</v>
      </c>
      <c r="I56" s="12">
        <f>SUMIFS(Sales!$K$2:$K$4584,Sales!$C$2:$C$4584,A56)</f>
        <v>7545.3619999999983</v>
      </c>
      <c r="J56" s="5">
        <f>SUMPRODUCT((Sales!$C$2:$C$4584=A56)*(Sales!$M$2:$M$4584="Yes"))</f>
        <v>1</v>
      </c>
    </row>
    <row r="57" spans="1:10" x14ac:dyDescent="0.35">
      <c r="A57" s="5">
        <v>1056</v>
      </c>
      <c r="B57" s="5" t="s">
        <v>109</v>
      </c>
      <c r="C57" s="5">
        <v>6</v>
      </c>
      <c r="D57" s="5">
        <v>798.2</v>
      </c>
      <c r="E57" s="5">
        <v>1134.4000000000001</v>
      </c>
      <c r="F57" s="5" t="str">
        <f>IFERROR(INDEX(Categories!$B$2:$B$9,MATCH(C57,Categories!$A$2:$A$9,0)),"")</f>
        <v>Books &amp; Stationery</v>
      </c>
      <c r="G57" s="5">
        <f>SUMIFS(Sales!$D$2:$D$4584,Sales!$C$2:$C$4584,A57)</f>
        <v>230</v>
      </c>
      <c r="H57" s="12">
        <f>SUMIFS(Sales!$I$2:$I$4584,Sales!$C$2:$C$4584,A57)</f>
        <v>233119.19999999963</v>
      </c>
      <c r="I57" s="12">
        <f>SUMIFS(Sales!$K$2:$K$4584,Sales!$C$2:$C$4584,A57)</f>
        <v>49533.19999999999</v>
      </c>
      <c r="J57" s="5">
        <f>SUMPRODUCT((Sales!$C$2:$C$4584=A57)*(Sales!$M$2:$M$4584="Yes"))</f>
        <v>4</v>
      </c>
    </row>
    <row r="58" spans="1:10" x14ac:dyDescent="0.35">
      <c r="A58" s="5">
        <v>1057</v>
      </c>
      <c r="B58" s="5" t="s">
        <v>110</v>
      </c>
      <c r="C58" s="5">
        <v>6</v>
      </c>
      <c r="D58" s="5">
        <v>490.48</v>
      </c>
      <c r="E58" s="5">
        <v>670.06</v>
      </c>
      <c r="F58" s="5" t="str">
        <f>IFERROR(INDEX(Categories!$B$2:$B$9,MATCH(C58,Categories!$A$2:$A$9,0)),"")</f>
        <v>Books &amp; Stationery</v>
      </c>
      <c r="G58" s="5">
        <f>SUMIFS(Sales!$D$2:$D$4584,Sales!$C$2:$C$4584,A58)</f>
        <v>23</v>
      </c>
      <c r="H58" s="12">
        <f>SUMIFS(Sales!$I$2:$I$4584,Sales!$C$2:$C$4584,A58)</f>
        <v>13836.739000000001</v>
      </c>
      <c r="I58" s="12">
        <f>SUMIFS(Sales!$K$2:$K$4584,Sales!$C$2:$C$4584,A58)</f>
        <v>2555.6989999999987</v>
      </c>
      <c r="J58" s="5">
        <f>SUMPRODUCT((Sales!$C$2:$C$4584=A58)*(Sales!$M$2:$M$4584="Yes"))</f>
        <v>1</v>
      </c>
    </row>
    <row r="59" spans="1:10" x14ac:dyDescent="0.35">
      <c r="A59" s="5">
        <v>1058</v>
      </c>
      <c r="B59" s="5" t="s">
        <v>111</v>
      </c>
      <c r="C59" s="5">
        <v>6</v>
      </c>
      <c r="D59" s="5">
        <v>828.35</v>
      </c>
      <c r="E59" s="5">
        <v>1504.15</v>
      </c>
      <c r="F59" s="5" t="str">
        <f>IFERROR(INDEX(Categories!$B$2:$B$9,MATCH(C59,Categories!$A$2:$A$9,0)),"")</f>
        <v>Books &amp; Stationery</v>
      </c>
      <c r="G59" s="5">
        <f>SUMIFS(Sales!$D$2:$D$4584,Sales!$C$2:$C$4584,A59)</f>
        <v>25</v>
      </c>
      <c r="H59" s="12">
        <f>SUMIFS(Sales!$I$2:$I$4584,Sales!$C$2:$C$4584,A59)</f>
        <v>35347.525000000009</v>
      </c>
      <c r="I59" s="12">
        <f>SUMIFS(Sales!$K$2:$K$4584,Sales!$C$2:$C$4584,A59)</f>
        <v>14638.775000000001</v>
      </c>
      <c r="J59" s="5">
        <f>SUMPRODUCT((Sales!$C$2:$C$4584=A59)*(Sales!$M$2:$M$4584="Yes"))</f>
        <v>0</v>
      </c>
    </row>
    <row r="60" spans="1:10" x14ac:dyDescent="0.35">
      <c r="A60" s="5">
        <v>1059</v>
      </c>
      <c r="B60" s="5" t="s">
        <v>112</v>
      </c>
      <c r="C60" s="5">
        <v>6</v>
      </c>
      <c r="D60" s="5">
        <v>324.72000000000003</v>
      </c>
      <c r="E60" s="5">
        <v>540.76</v>
      </c>
      <c r="F60" s="5" t="str">
        <f>IFERROR(INDEX(Categories!$B$2:$B$9,MATCH(C60,Categories!$A$2:$A$9,0)),"")</f>
        <v>Books &amp; Stationery</v>
      </c>
      <c r="G60" s="5">
        <f>SUMIFS(Sales!$D$2:$D$4584,Sales!$C$2:$C$4584,A60)</f>
        <v>46</v>
      </c>
      <c r="H60" s="12">
        <f>SUMIFS(Sales!$I$2:$I$4584,Sales!$C$2:$C$4584,A60)</f>
        <v>22630.805999999997</v>
      </c>
      <c r="I60" s="12">
        <f>SUMIFS(Sales!$K$2:$K$4584,Sales!$C$2:$C$4584,A60)</f>
        <v>7693.6859999999979</v>
      </c>
      <c r="J60" s="5">
        <f>SUMPRODUCT((Sales!$C$2:$C$4584=A60)*(Sales!$M$2:$M$4584="Yes"))</f>
        <v>0</v>
      </c>
    </row>
    <row r="61" spans="1:10" x14ac:dyDescent="0.35">
      <c r="A61" s="5">
        <v>1060</v>
      </c>
      <c r="B61" s="5" t="s">
        <v>113</v>
      </c>
      <c r="C61" s="5">
        <v>6</v>
      </c>
      <c r="D61" s="5">
        <v>579.36</v>
      </c>
      <c r="E61" s="5">
        <v>781.76</v>
      </c>
      <c r="F61" s="5" t="str">
        <f>IFERROR(INDEX(Categories!$B$2:$B$9,MATCH(C61,Categories!$A$2:$A$9,0)),"")</f>
        <v>Books &amp; Stationery</v>
      </c>
      <c r="G61" s="5">
        <f>SUMIFS(Sales!$D$2:$D$4584,Sales!$C$2:$C$4584,A61)</f>
        <v>17</v>
      </c>
      <c r="H61" s="12">
        <f>SUMIFS(Sales!$I$2:$I$4584,Sales!$C$2:$C$4584,A61)</f>
        <v>11648.224000000002</v>
      </c>
      <c r="I61" s="12">
        <f>SUMIFS(Sales!$K$2:$K$4584,Sales!$C$2:$C$4584,A61)</f>
        <v>1799.1039999999994</v>
      </c>
      <c r="J61" s="5">
        <f>SUMPRODUCT((Sales!$C$2:$C$4584=A61)*(Sales!$M$2:$M$4584="Yes"))</f>
        <v>2</v>
      </c>
    </row>
    <row r="62" spans="1:10" x14ac:dyDescent="0.35">
      <c r="A62" s="5">
        <v>1061</v>
      </c>
      <c r="B62" s="5" t="s">
        <v>114</v>
      </c>
      <c r="C62" s="5">
        <v>6</v>
      </c>
      <c r="D62" s="5">
        <v>705.26</v>
      </c>
      <c r="E62" s="5">
        <v>1128.8399999999999</v>
      </c>
      <c r="F62" s="5" t="str">
        <f>IFERROR(INDEX(Categories!$B$2:$B$9,MATCH(C62,Categories!$A$2:$A$9,0)),"")</f>
        <v>Books &amp; Stationery</v>
      </c>
      <c r="G62" s="5">
        <f>SUMIFS(Sales!$D$2:$D$4584,Sales!$C$2:$C$4584,A62)</f>
        <v>317</v>
      </c>
      <c r="H62" s="12">
        <f>SUMIFS(Sales!$I$2:$I$4584,Sales!$C$2:$C$4584,A62)</f>
        <v>319123.06799999991</v>
      </c>
      <c r="I62" s="12">
        <f>SUMIFS(Sales!$K$2:$K$4584,Sales!$C$2:$C$4584,A62)</f>
        <v>95555.648000000016</v>
      </c>
      <c r="J62" s="5">
        <f>SUMPRODUCT((Sales!$C$2:$C$4584=A62)*(Sales!$M$2:$M$4584="Yes"))</f>
        <v>4</v>
      </c>
    </row>
    <row r="63" spans="1:10" x14ac:dyDescent="0.35">
      <c r="A63" s="5">
        <v>1062</v>
      </c>
      <c r="B63" s="5" t="s">
        <v>115</v>
      </c>
      <c r="C63" s="5">
        <v>6</v>
      </c>
      <c r="D63" s="5">
        <v>718.47</v>
      </c>
      <c r="E63" s="5">
        <v>1145.77</v>
      </c>
      <c r="F63" s="5" t="str">
        <f>IFERROR(INDEX(Categories!$B$2:$B$9,MATCH(C63,Categories!$A$2:$A$9,0)),"")</f>
        <v>Books &amp; Stationery</v>
      </c>
      <c r="G63" s="5">
        <f>SUMIFS(Sales!$D$2:$D$4584,Sales!$C$2:$C$4584,A63)</f>
        <v>25</v>
      </c>
      <c r="H63" s="12">
        <f>SUMIFS(Sales!$I$2:$I$4584,Sales!$C$2:$C$4584,A63)</f>
        <v>21769.63</v>
      </c>
      <c r="I63" s="12">
        <f>SUMIFS(Sales!$K$2:$K$4584,Sales!$C$2:$C$4584,A63)</f>
        <v>3807.8799999999992</v>
      </c>
      <c r="J63" s="5">
        <f>SUMPRODUCT((Sales!$C$2:$C$4584=A63)*(Sales!$M$2:$M$4584="Yes"))</f>
        <v>1</v>
      </c>
    </row>
    <row r="64" spans="1:10" x14ac:dyDescent="0.35">
      <c r="A64" s="5">
        <v>1063</v>
      </c>
      <c r="B64" s="5" t="s">
        <v>116</v>
      </c>
      <c r="C64" s="5">
        <v>6</v>
      </c>
      <c r="D64" s="5">
        <v>80.47</v>
      </c>
      <c r="E64" s="5">
        <v>117.54</v>
      </c>
      <c r="F64" s="5" t="str">
        <f>IFERROR(INDEX(Categories!$B$2:$B$9,MATCH(C64,Categories!$A$2:$A$9,0)),"")</f>
        <v>Books &amp; Stationery</v>
      </c>
      <c r="G64" s="5">
        <f>SUMIFS(Sales!$D$2:$D$4584,Sales!$C$2:$C$4584,A64)</f>
        <v>42</v>
      </c>
      <c r="H64" s="12">
        <f>SUMIFS(Sales!$I$2:$I$4584,Sales!$C$2:$C$4584,A64)</f>
        <v>4278.456000000001</v>
      </c>
      <c r="I64" s="12">
        <f>SUMIFS(Sales!$K$2:$K$4584,Sales!$C$2:$C$4584,A64)</f>
        <v>898.71600000000012</v>
      </c>
      <c r="J64" s="5">
        <f>SUMPRODUCT((Sales!$C$2:$C$4584=A64)*(Sales!$M$2:$M$4584="Yes"))</f>
        <v>1</v>
      </c>
    </row>
    <row r="65" spans="1:10" x14ac:dyDescent="0.35">
      <c r="A65" s="5">
        <v>1064</v>
      </c>
      <c r="B65" s="5" t="s">
        <v>117</v>
      </c>
      <c r="C65" s="5">
        <v>6</v>
      </c>
      <c r="D65" s="5">
        <v>95.97</v>
      </c>
      <c r="E65" s="5">
        <v>177.92</v>
      </c>
      <c r="F65" s="5" t="str">
        <f>IFERROR(INDEX(Categories!$B$2:$B$9,MATCH(C65,Categories!$A$2:$A$9,0)),"")</f>
        <v>Books &amp; Stationery</v>
      </c>
      <c r="G65" s="5">
        <f>SUMIFS(Sales!$D$2:$D$4584,Sales!$C$2:$C$4584,A65)</f>
        <v>108</v>
      </c>
      <c r="H65" s="12">
        <f>SUMIFS(Sales!$I$2:$I$4584,Sales!$C$2:$C$4584,A65)</f>
        <v>16875.711999999996</v>
      </c>
      <c r="I65" s="12">
        <f>SUMIFS(Sales!$K$2:$K$4584,Sales!$C$2:$C$4584,A65)</f>
        <v>6510.9519999999975</v>
      </c>
      <c r="J65" s="5">
        <f>SUMPRODUCT((Sales!$C$2:$C$4584=A65)*(Sales!$M$2:$M$4584="Yes"))</f>
        <v>2</v>
      </c>
    </row>
    <row r="66" spans="1:10" x14ac:dyDescent="0.35">
      <c r="A66" s="5">
        <v>1065</v>
      </c>
      <c r="B66" s="5" t="s">
        <v>118</v>
      </c>
      <c r="C66" s="5">
        <v>6</v>
      </c>
      <c r="D66" s="5">
        <v>800.55</v>
      </c>
      <c r="E66" s="5">
        <v>1433.45</v>
      </c>
      <c r="F66" s="5" t="str">
        <f>IFERROR(INDEX(Categories!$B$2:$B$9,MATCH(C66,Categories!$A$2:$A$9,0)),"")</f>
        <v>Books &amp; Stationery</v>
      </c>
      <c r="G66" s="5">
        <f>SUMIFS(Sales!$D$2:$D$4584,Sales!$C$2:$C$4584,A66)</f>
        <v>36</v>
      </c>
      <c r="H66" s="12">
        <f>SUMIFS(Sales!$I$2:$I$4584,Sales!$C$2:$C$4584,A66)</f>
        <v>46300.434999999998</v>
      </c>
      <c r="I66" s="12">
        <f>SUMIFS(Sales!$K$2:$K$4584,Sales!$C$2:$C$4584,A66)</f>
        <v>17480.635000000002</v>
      </c>
      <c r="J66" s="5">
        <f>SUMPRODUCT((Sales!$C$2:$C$4584=A66)*(Sales!$M$2:$M$4584="Yes"))</f>
        <v>0</v>
      </c>
    </row>
    <row r="67" spans="1:10" x14ac:dyDescent="0.35">
      <c r="A67" s="5">
        <v>1066</v>
      </c>
      <c r="B67" s="5" t="s">
        <v>119</v>
      </c>
      <c r="C67" s="5">
        <v>7</v>
      </c>
      <c r="D67" s="5">
        <v>872.66</v>
      </c>
      <c r="E67" s="5">
        <v>1123.68</v>
      </c>
      <c r="F67" s="5" t="str">
        <f>IFERROR(INDEX(Categories!$B$2:$B$9,MATCH(C67,Categories!$A$2:$A$9,0)),"")</f>
        <v>Toys &amp; Games</v>
      </c>
      <c r="G67" s="5">
        <f>SUMIFS(Sales!$D$2:$D$4584,Sales!$C$2:$C$4584,A67)</f>
        <v>63</v>
      </c>
      <c r="H67" s="12">
        <f>SUMIFS(Sales!$I$2:$I$4584,Sales!$C$2:$C$4584,A67)</f>
        <v>63150.815999999999</v>
      </c>
      <c r="I67" s="12">
        <f>SUMIFS(Sales!$K$2:$K$4584,Sales!$C$2:$C$4584,A67)</f>
        <v>8173.2360000000099</v>
      </c>
      <c r="J67" s="5">
        <f>SUMPRODUCT((Sales!$C$2:$C$4584=A67)*(Sales!$M$2:$M$4584="Yes"))</f>
        <v>2</v>
      </c>
    </row>
    <row r="68" spans="1:10" x14ac:dyDescent="0.35">
      <c r="A68" s="5">
        <v>1067</v>
      </c>
      <c r="B68" s="5" t="s">
        <v>120</v>
      </c>
      <c r="C68" s="5">
        <v>7</v>
      </c>
      <c r="D68" s="5">
        <v>2213.3200000000002</v>
      </c>
      <c r="E68" s="5">
        <v>4128.99</v>
      </c>
      <c r="F68" s="5" t="str">
        <f>IFERROR(INDEX(Categories!$B$2:$B$9,MATCH(C68,Categories!$A$2:$A$9,0)),"")</f>
        <v>Toys &amp; Games</v>
      </c>
      <c r="G68" s="5">
        <f>SUMIFS(Sales!$D$2:$D$4584,Sales!$C$2:$C$4584,A68)</f>
        <v>358</v>
      </c>
      <c r="H68" s="12">
        <f>SUMIFS(Sales!$I$2:$I$4584,Sales!$C$2:$C$4584,A68)</f>
        <v>1308476.9309999996</v>
      </c>
      <c r="I68" s="12">
        <f>SUMIFS(Sales!$K$2:$K$4584,Sales!$C$2:$C$4584,A68)</f>
        <v>516108.37099999958</v>
      </c>
      <c r="J68" s="5">
        <f>SUMPRODUCT((Sales!$C$2:$C$4584=A68)*(Sales!$M$2:$M$4584="Yes"))</f>
        <v>20</v>
      </c>
    </row>
    <row r="69" spans="1:10" x14ac:dyDescent="0.35">
      <c r="A69" s="5">
        <v>1068</v>
      </c>
      <c r="B69" s="5" t="s">
        <v>121</v>
      </c>
      <c r="C69" s="5">
        <v>7</v>
      </c>
      <c r="D69" s="5">
        <v>351.29</v>
      </c>
      <c r="E69" s="5">
        <v>550.08000000000004</v>
      </c>
      <c r="F69" s="5" t="str">
        <f>IFERROR(INDEX(Categories!$B$2:$B$9,MATCH(C69,Categories!$A$2:$A$9,0)),"")</f>
        <v>Toys &amp; Games</v>
      </c>
      <c r="G69" s="5">
        <f>SUMIFS(Sales!$D$2:$D$4584,Sales!$C$2:$C$4584,A69)</f>
        <v>72</v>
      </c>
      <c r="H69" s="12">
        <f>SUMIFS(Sales!$I$2:$I$4584,Sales!$C$2:$C$4584,A69)</f>
        <v>35067.60000000002</v>
      </c>
      <c r="I69" s="12">
        <f>SUMIFS(Sales!$K$2:$K$4584,Sales!$C$2:$C$4584,A69)</f>
        <v>9774.7200000000048</v>
      </c>
      <c r="J69" s="5">
        <f>SUMPRODUCT((Sales!$C$2:$C$4584=A69)*(Sales!$M$2:$M$4584="Yes"))</f>
        <v>4</v>
      </c>
    </row>
    <row r="70" spans="1:10" x14ac:dyDescent="0.35">
      <c r="A70" s="5">
        <v>1069</v>
      </c>
      <c r="B70" s="5" t="s">
        <v>122</v>
      </c>
      <c r="C70" s="5">
        <v>7</v>
      </c>
      <c r="D70" s="5">
        <v>312.64999999999998</v>
      </c>
      <c r="E70" s="5">
        <v>545.38</v>
      </c>
      <c r="F70" s="5" t="str">
        <f>IFERROR(INDEX(Categories!$B$2:$B$9,MATCH(C70,Categories!$A$2:$A$9,0)),"")</f>
        <v>Toys &amp; Games</v>
      </c>
      <c r="G70" s="5">
        <f>SUMIFS(Sales!$D$2:$D$4584,Sales!$C$2:$C$4584,A70)</f>
        <v>47</v>
      </c>
      <c r="H70" s="12">
        <f>SUMIFS(Sales!$I$2:$I$4584,Sales!$C$2:$C$4584,A70)</f>
        <v>22142.428000000004</v>
      </c>
      <c r="I70" s="12">
        <f>SUMIFS(Sales!$K$2:$K$4584,Sales!$C$2:$C$4584,A70)</f>
        <v>7447.8780000000006</v>
      </c>
      <c r="J70" s="5">
        <f>SUMPRODUCT((Sales!$C$2:$C$4584=A70)*(Sales!$M$2:$M$4584="Yes"))</f>
        <v>0</v>
      </c>
    </row>
    <row r="71" spans="1:10" x14ac:dyDescent="0.35">
      <c r="A71" s="5">
        <v>1070</v>
      </c>
      <c r="B71" s="5" t="s">
        <v>123</v>
      </c>
      <c r="C71" s="5">
        <v>7</v>
      </c>
      <c r="D71" s="5">
        <v>1949.71</v>
      </c>
      <c r="E71" s="5">
        <v>2599.85</v>
      </c>
      <c r="F71" s="5" t="str">
        <f>IFERROR(INDEX(Categories!$B$2:$B$9,MATCH(C71,Categories!$A$2:$A$9,0)),"")</f>
        <v>Toys &amp; Games</v>
      </c>
      <c r="G71" s="5">
        <f>SUMIFS(Sales!$D$2:$D$4584,Sales!$C$2:$C$4584,A71)</f>
        <v>43</v>
      </c>
      <c r="H71" s="12">
        <f>SUMIFS(Sales!$I$2:$I$4584,Sales!$C$2:$C$4584,A71)</f>
        <v>97234.390000000029</v>
      </c>
      <c r="I71" s="12">
        <f>SUMIFS(Sales!$K$2:$K$4584,Sales!$C$2:$C$4584,A71)</f>
        <v>13396.859999999986</v>
      </c>
      <c r="J71" s="5">
        <f>SUMPRODUCT((Sales!$C$2:$C$4584=A71)*(Sales!$M$2:$M$4584="Yes"))</f>
        <v>3</v>
      </c>
    </row>
    <row r="72" spans="1:10" x14ac:dyDescent="0.35">
      <c r="A72" s="5">
        <v>1071</v>
      </c>
      <c r="B72" s="5" t="s">
        <v>124</v>
      </c>
      <c r="C72" s="5">
        <v>7</v>
      </c>
      <c r="D72" s="5">
        <v>1266.9100000000001</v>
      </c>
      <c r="E72" s="5">
        <v>2036.4</v>
      </c>
      <c r="F72" s="5" t="str">
        <f>IFERROR(INDEX(Categories!$B$2:$B$9,MATCH(C72,Categories!$A$2:$A$9,0)),"")</f>
        <v>Toys &amp; Games</v>
      </c>
      <c r="G72" s="5">
        <f>SUMIFS(Sales!$D$2:$D$4584,Sales!$C$2:$C$4584,A72)</f>
        <v>8</v>
      </c>
      <c r="H72" s="12">
        <f>SUMIFS(Sales!$I$2:$I$4584,Sales!$C$2:$C$4584,A72)</f>
        <v>13745.7</v>
      </c>
      <c r="I72" s="12">
        <f>SUMIFS(Sales!$K$2:$K$4584,Sales!$C$2:$C$4584,A72)</f>
        <v>3610.42</v>
      </c>
      <c r="J72" s="5">
        <f>SUMPRODUCT((Sales!$C$2:$C$4584=A72)*(Sales!$M$2:$M$4584="Yes"))</f>
        <v>0</v>
      </c>
    </row>
    <row r="73" spans="1:10" x14ac:dyDescent="0.35">
      <c r="A73" s="5">
        <v>1072</v>
      </c>
      <c r="B73" s="5" t="s">
        <v>125</v>
      </c>
      <c r="C73" s="5">
        <v>7</v>
      </c>
      <c r="D73" s="5">
        <v>772.88</v>
      </c>
      <c r="E73" s="5">
        <v>1404.39</v>
      </c>
      <c r="F73" s="5" t="str">
        <f>IFERROR(INDEX(Categories!$B$2:$B$9,MATCH(C73,Categories!$A$2:$A$9,0)),"")</f>
        <v>Toys &amp; Games</v>
      </c>
      <c r="G73" s="5">
        <f>SUMIFS(Sales!$D$2:$D$4584,Sales!$C$2:$C$4584,A73)</f>
        <v>178</v>
      </c>
      <c r="H73" s="12">
        <f>SUMIFS(Sales!$I$2:$I$4584,Sales!$C$2:$C$4584,A73)</f>
        <v>222595.81500000024</v>
      </c>
      <c r="I73" s="12">
        <f>SUMIFS(Sales!$K$2:$K$4584,Sales!$C$2:$C$4584,A73)</f>
        <v>85023.174999999988</v>
      </c>
      <c r="J73" s="5">
        <f>SUMPRODUCT((Sales!$C$2:$C$4584=A73)*(Sales!$M$2:$M$4584="Yes"))</f>
        <v>3</v>
      </c>
    </row>
    <row r="74" spans="1:10" x14ac:dyDescent="0.35">
      <c r="A74" s="5">
        <v>1073</v>
      </c>
      <c r="B74" s="5" t="s">
        <v>126</v>
      </c>
      <c r="C74" s="5">
        <v>7</v>
      </c>
      <c r="D74" s="5">
        <v>1144.3699999999999</v>
      </c>
      <c r="E74" s="5">
        <v>1588.01</v>
      </c>
      <c r="F74" s="5" t="str">
        <f>IFERROR(INDEX(Categories!$B$2:$B$9,MATCH(C74,Categories!$A$2:$A$9,0)),"")</f>
        <v>Toys &amp; Games</v>
      </c>
      <c r="G74" s="5">
        <f>SUMIFS(Sales!$D$2:$D$4584,Sales!$C$2:$C$4584,A74)</f>
        <v>41</v>
      </c>
      <c r="H74" s="12">
        <f>SUMIFS(Sales!$I$2:$I$4584,Sales!$C$2:$C$4584,A74)</f>
        <v>56930.158500000005</v>
      </c>
      <c r="I74" s="12">
        <f>SUMIFS(Sales!$K$2:$K$4584,Sales!$C$2:$C$4584,A74)</f>
        <v>10010.988500000005</v>
      </c>
      <c r="J74" s="5">
        <f>SUMPRODUCT((Sales!$C$2:$C$4584=A74)*(Sales!$M$2:$M$4584="Yes"))</f>
        <v>1</v>
      </c>
    </row>
    <row r="75" spans="1:10" x14ac:dyDescent="0.35">
      <c r="A75" s="5">
        <v>1074</v>
      </c>
      <c r="B75" s="5" t="s">
        <v>127</v>
      </c>
      <c r="C75" s="5">
        <v>7</v>
      </c>
      <c r="D75" s="5">
        <v>1417.35</v>
      </c>
      <c r="E75" s="5">
        <v>2444.16</v>
      </c>
      <c r="F75" s="5" t="str">
        <f>IFERROR(INDEX(Categories!$B$2:$B$9,MATCH(C75,Categories!$A$2:$A$9,0)),"")</f>
        <v>Toys &amp; Games</v>
      </c>
      <c r="G75" s="5">
        <f>SUMIFS(Sales!$D$2:$D$4584,Sales!$C$2:$C$4584,A75)</f>
        <v>10</v>
      </c>
      <c r="H75" s="12">
        <f>SUMIFS(Sales!$I$2:$I$4584,Sales!$C$2:$C$4584,A75)</f>
        <v>21630.815999999999</v>
      </c>
      <c r="I75" s="12">
        <f>SUMIFS(Sales!$K$2:$K$4584,Sales!$C$2:$C$4584,A75)</f>
        <v>7457.3159999999989</v>
      </c>
      <c r="J75" s="5">
        <f>SUMPRODUCT((Sales!$C$2:$C$4584=A75)*(Sales!$M$2:$M$4584="Yes"))</f>
        <v>0</v>
      </c>
    </row>
    <row r="76" spans="1:10" x14ac:dyDescent="0.35">
      <c r="A76" s="5">
        <v>1075</v>
      </c>
      <c r="B76" s="5" t="s">
        <v>128</v>
      </c>
      <c r="C76" s="5">
        <v>7</v>
      </c>
      <c r="D76" s="5">
        <v>622.70000000000005</v>
      </c>
      <c r="E76" s="5">
        <v>904.54</v>
      </c>
      <c r="F76" s="5" t="str">
        <f>IFERROR(INDEX(Categories!$B$2:$B$9,MATCH(C76,Categories!$A$2:$A$9,0)),"")</f>
        <v>Toys &amp; Games</v>
      </c>
      <c r="G76" s="5">
        <f>SUMIFS(Sales!$D$2:$D$4584,Sales!$C$2:$C$4584,A76)</f>
        <v>28</v>
      </c>
      <c r="H76" s="12">
        <f>SUMIFS(Sales!$I$2:$I$4584,Sales!$C$2:$C$4584,A76)</f>
        <v>22206.457000000006</v>
      </c>
      <c r="I76" s="12">
        <f>SUMIFS(Sales!$K$2:$K$4584,Sales!$C$2:$C$4584,A76)</f>
        <v>4770.8569999999982</v>
      </c>
      <c r="J76" s="5">
        <f>SUMPRODUCT((Sales!$C$2:$C$4584=A76)*(Sales!$M$2:$M$4584="Yes"))</f>
        <v>2</v>
      </c>
    </row>
    <row r="77" spans="1:10" x14ac:dyDescent="0.35">
      <c r="A77" s="5">
        <v>1076</v>
      </c>
      <c r="B77" s="5" t="s">
        <v>129</v>
      </c>
      <c r="C77" s="5">
        <v>8</v>
      </c>
      <c r="D77" s="5">
        <v>597.38</v>
      </c>
      <c r="E77" s="5">
        <v>999.07</v>
      </c>
      <c r="F77" s="5" t="str">
        <f>IFERROR(INDEX(Categories!$B$2:$B$9,MATCH(C77,Categories!$A$2:$A$9,0)),"")</f>
        <v>Grocery</v>
      </c>
      <c r="G77" s="5">
        <f>SUMIFS(Sales!$D$2:$D$4584,Sales!$C$2:$C$4584,A77)</f>
        <v>31</v>
      </c>
      <c r="H77" s="12">
        <f>SUMIFS(Sales!$I$2:$I$4584,Sales!$C$2:$C$4584,A77)</f>
        <v>27324.564500000004</v>
      </c>
      <c r="I77" s="12">
        <f>SUMIFS(Sales!$K$2:$K$4584,Sales!$C$2:$C$4584,A77)</f>
        <v>8805.7845000000034</v>
      </c>
      <c r="J77" s="5">
        <f>SUMPRODUCT((Sales!$C$2:$C$4584=A77)*(Sales!$M$2:$M$4584="Yes"))</f>
        <v>0</v>
      </c>
    </row>
    <row r="78" spans="1:10" x14ac:dyDescent="0.35">
      <c r="A78" s="5">
        <v>1077</v>
      </c>
      <c r="B78" s="5" t="s">
        <v>130</v>
      </c>
      <c r="C78" s="5">
        <v>8</v>
      </c>
      <c r="D78" s="5">
        <v>296.57</v>
      </c>
      <c r="E78" s="5">
        <v>470.49</v>
      </c>
      <c r="F78" s="5" t="str">
        <f>IFERROR(INDEX(Categories!$B$2:$B$9,MATCH(C78,Categories!$A$2:$A$9,0)),"")</f>
        <v>Grocery</v>
      </c>
      <c r="G78" s="5">
        <f>SUMIFS(Sales!$D$2:$D$4584,Sales!$C$2:$C$4584,A78)</f>
        <v>9</v>
      </c>
      <c r="H78" s="12">
        <f>SUMIFS(Sales!$I$2:$I$4584,Sales!$C$2:$C$4584,A78)</f>
        <v>3905.0669999999996</v>
      </c>
      <c r="I78" s="12">
        <f>SUMIFS(Sales!$K$2:$K$4584,Sales!$C$2:$C$4584,A78)</f>
        <v>1235.9369999999999</v>
      </c>
      <c r="J78" s="5">
        <f>SUMPRODUCT((Sales!$C$2:$C$4584=A78)*(Sales!$M$2:$M$4584="Yes"))</f>
        <v>0</v>
      </c>
    </row>
    <row r="79" spans="1:10" x14ac:dyDescent="0.35">
      <c r="A79" s="5">
        <v>1078</v>
      </c>
      <c r="B79" s="5" t="s">
        <v>131</v>
      </c>
      <c r="C79" s="5">
        <v>8</v>
      </c>
      <c r="D79" s="5">
        <v>125.34</v>
      </c>
      <c r="E79" s="5">
        <v>174.98</v>
      </c>
      <c r="F79" s="5" t="str">
        <f>IFERROR(INDEX(Categories!$B$2:$B$9,MATCH(C79,Categories!$A$2:$A$9,0)),"")</f>
        <v>Grocery</v>
      </c>
      <c r="G79" s="5">
        <f>SUMIFS(Sales!$D$2:$D$4584,Sales!$C$2:$C$4584,A79)</f>
        <v>20</v>
      </c>
      <c r="H79" s="12">
        <f>SUMIFS(Sales!$I$2:$I$4584,Sales!$C$2:$C$4584,A79)</f>
        <v>3158.3889999999997</v>
      </c>
      <c r="I79" s="12">
        <f>SUMIFS(Sales!$K$2:$K$4584,Sales!$C$2:$C$4584,A79)</f>
        <v>651.58899999999983</v>
      </c>
      <c r="J79" s="5">
        <f>SUMPRODUCT((Sales!$C$2:$C$4584=A79)*(Sales!$M$2:$M$4584="Yes"))</f>
        <v>0</v>
      </c>
    </row>
    <row r="80" spans="1:10" x14ac:dyDescent="0.35">
      <c r="A80" s="5">
        <v>1079</v>
      </c>
      <c r="B80" s="5" t="s">
        <v>132</v>
      </c>
      <c r="C80" s="5">
        <v>8</v>
      </c>
      <c r="D80" s="5">
        <v>242.57</v>
      </c>
      <c r="E80" s="5">
        <v>395.97</v>
      </c>
      <c r="F80" s="5" t="str">
        <f>IFERROR(INDEX(Categories!$B$2:$B$9,MATCH(C80,Categories!$A$2:$A$9,0)),"")</f>
        <v>Grocery</v>
      </c>
      <c r="G80" s="5">
        <f>SUMIFS(Sales!$D$2:$D$4584,Sales!$C$2:$C$4584,A80)</f>
        <v>39</v>
      </c>
      <c r="H80" s="12">
        <f>SUMIFS(Sales!$I$2:$I$4584,Sales!$C$2:$C$4584,A80)</f>
        <v>13878.748500000002</v>
      </c>
      <c r="I80" s="12">
        <f>SUMIFS(Sales!$K$2:$K$4584,Sales!$C$2:$C$4584,A80)</f>
        <v>4418.5185000000019</v>
      </c>
      <c r="J80" s="5">
        <f>SUMPRODUCT((Sales!$C$2:$C$4584=A80)*(Sales!$M$2:$M$4584="Yes"))</f>
        <v>0</v>
      </c>
    </row>
    <row r="81" spans="1:10" x14ac:dyDescent="0.35">
      <c r="A81" s="5">
        <v>1080</v>
      </c>
      <c r="B81" s="5" t="s">
        <v>133</v>
      </c>
      <c r="C81" s="5">
        <v>8</v>
      </c>
      <c r="D81" s="5">
        <v>184.26</v>
      </c>
      <c r="E81" s="5">
        <v>256.7</v>
      </c>
      <c r="F81" s="5" t="str">
        <f>IFERROR(INDEX(Categories!$B$2:$B$9,MATCH(C81,Categories!$A$2:$A$9,0)),"")</f>
        <v>Grocery</v>
      </c>
      <c r="G81" s="5">
        <f>SUMIFS(Sales!$D$2:$D$4584,Sales!$C$2:$C$4584,A81)</f>
        <v>168</v>
      </c>
      <c r="H81" s="12">
        <f>SUMIFS(Sales!$I$2:$I$4584,Sales!$C$2:$C$4584,A81)</f>
        <v>38042.94</v>
      </c>
      <c r="I81" s="12">
        <f>SUMIFS(Sales!$K$2:$K$4584,Sales!$C$2:$C$4584,A81)</f>
        <v>7087.260000000002</v>
      </c>
      <c r="J81" s="5">
        <f>SUMPRODUCT((Sales!$C$2:$C$4584=A81)*(Sales!$M$2:$M$4584="Yes"))</f>
        <v>1</v>
      </c>
    </row>
    <row r="82" spans="1:10" x14ac:dyDescent="0.35">
      <c r="A82" s="5">
        <v>1081</v>
      </c>
      <c r="B82" s="5" t="s">
        <v>134</v>
      </c>
      <c r="C82" s="5">
        <v>8</v>
      </c>
      <c r="D82" s="5">
        <v>98.34</v>
      </c>
      <c r="E82" s="5">
        <v>163.27000000000001</v>
      </c>
      <c r="F82" s="5" t="str">
        <f>IFERROR(INDEX(Categories!$B$2:$B$9,MATCH(C82,Categories!$A$2:$A$9,0)),"")</f>
        <v>Grocery</v>
      </c>
      <c r="G82" s="5">
        <f>SUMIFS(Sales!$D$2:$D$4584,Sales!$C$2:$C$4584,A82)</f>
        <v>27</v>
      </c>
      <c r="H82" s="12">
        <f>SUMIFS(Sales!$I$2:$I$4584,Sales!$C$2:$C$4584,A82)</f>
        <v>4016.4420000000005</v>
      </c>
      <c r="I82" s="12">
        <f>SUMIFS(Sales!$K$2:$K$4584,Sales!$C$2:$C$4584,A82)</f>
        <v>1361.2620000000004</v>
      </c>
      <c r="J82" s="5">
        <f>SUMPRODUCT((Sales!$C$2:$C$4584=A82)*(Sales!$M$2:$M$4584="Yes"))</f>
        <v>0</v>
      </c>
    </row>
    <row r="83" spans="1:10" x14ac:dyDescent="0.35">
      <c r="A83" s="5">
        <v>1082</v>
      </c>
      <c r="B83" s="5" t="s">
        <v>135</v>
      </c>
      <c r="C83" s="5">
        <v>8</v>
      </c>
      <c r="D83" s="5">
        <v>183.63</v>
      </c>
      <c r="E83" s="5">
        <v>337.61</v>
      </c>
      <c r="F83" s="5" t="str">
        <f>IFERROR(INDEX(Categories!$B$2:$B$9,MATCH(C83,Categories!$A$2:$A$9,0)),"")</f>
        <v>Grocery</v>
      </c>
      <c r="G83" s="5">
        <f>SUMIFS(Sales!$D$2:$D$4584,Sales!$C$2:$C$4584,A83)</f>
        <v>52</v>
      </c>
      <c r="H83" s="12">
        <f>SUMIFS(Sales!$I$2:$I$4584,Sales!$C$2:$C$4584,A83)</f>
        <v>15445.657500000007</v>
      </c>
      <c r="I83" s="12">
        <f>SUMIFS(Sales!$K$2:$K$4584,Sales!$C$2:$C$4584,A83)</f>
        <v>5896.8975000000019</v>
      </c>
      <c r="J83" s="5">
        <f>SUMPRODUCT((Sales!$C$2:$C$4584=A83)*(Sales!$M$2:$M$4584="Yes"))</f>
        <v>1</v>
      </c>
    </row>
    <row r="84" spans="1:10" x14ac:dyDescent="0.35">
      <c r="A84" s="5">
        <v>1083</v>
      </c>
      <c r="B84" s="5" t="s">
        <v>136</v>
      </c>
      <c r="C84" s="5">
        <v>8</v>
      </c>
      <c r="D84" s="5">
        <v>524.20000000000005</v>
      </c>
      <c r="E84" s="5">
        <v>679.39</v>
      </c>
      <c r="F84" s="5" t="str">
        <f>IFERROR(INDEX(Categories!$B$2:$B$9,MATCH(C84,Categories!$A$2:$A$9,0)),"")</f>
        <v>Grocery</v>
      </c>
      <c r="G84" s="5">
        <f>SUMIFS(Sales!$D$2:$D$4584,Sales!$C$2:$C$4584,A84)</f>
        <v>23</v>
      </c>
      <c r="H84" s="12">
        <f>SUMIFS(Sales!$I$2:$I$4584,Sales!$C$2:$C$4584,A84)</f>
        <v>14437.037499999999</v>
      </c>
      <c r="I84" s="12">
        <f>SUMIFS(Sales!$K$2:$K$4584,Sales!$C$2:$C$4584,A84)</f>
        <v>2380.4374999999991</v>
      </c>
      <c r="J84" s="5">
        <f>SUMPRODUCT((Sales!$C$2:$C$4584=A84)*(Sales!$M$2:$M$4584="Yes"))</f>
        <v>1</v>
      </c>
    </row>
    <row r="85" spans="1:10" x14ac:dyDescent="0.35">
      <c r="A85" s="5">
        <v>1084</v>
      </c>
      <c r="B85" s="5" t="s">
        <v>137</v>
      </c>
      <c r="C85" s="5">
        <v>8</v>
      </c>
      <c r="D85" s="5">
        <v>188.52</v>
      </c>
      <c r="E85" s="5">
        <v>317.63</v>
      </c>
      <c r="F85" s="5" t="str">
        <f>IFERROR(INDEX(Categories!$B$2:$B$9,MATCH(C85,Categories!$A$2:$A$9,0)),"")</f>
        <v>Grocery</v>
      </c>
      <c r="G85" s="5">
        <f>SUMIFS(Sales!$D$2:$D$4584,Sales!$C$2:$C$4584,A85)</f>
        <v>84</v>
      </c>
      <c r="H85" s="12">
        <f>SUMIFS(Sales!$I$2:$I$4584,Sales!$C$2:$C$4584,A85)</f>
        <v>23822.249999999989</v>
      </c>
      <c r="I85" s="12">
        <f>SUMIFS(Sales!$K$2:$K$4584,Sales!$C$2:$C$4584,A85)</f>
        <v>7986.5699999999988</v>
      </c>
      <c r="J85" s="5">
        <f>SUMPRODUCT((Sales!$C$2:$C$4584=A85)*(Sales!$M$2:$M$4584="Yes"))</f>
        <v>0</v>
      </c>
    </row>
    <row r="86" spans="1:10" x14ac:dyDescent="0.35">
      <c r="A86" s="5">
        <v>1085</v>
      </c>
      <c r="B86" s="5" t="s">
        <v>138</v>
      </c>
      <c r="C86" s="5">
        <v>8</v>
      </c>
      <c r="D86" s="5">
        <v>175.69</v>
      </c>
      <c r="E86" s="5">
        <v>234.72</v>
      </c>
      <c r="F86" s="5" t="str">
        <f>IFERROR(INDEX(Categories!$B$2:$B$9,MATCH(C86,Categories!$A$2:$A$9,0)),"")</f>
        <v>Grocery</v>
      </c>
      <c r="G86" s="5">
        <f>SUMIFS(Sales!$D$2:$D$4584,Sales!$C$2:$C$4584,A86)</f>
        <v>408</v>
      </c>
      <c r="H86" s="12">
        <f>SUMIFS(Sales!$I$2:$I$4584,Sales!$C$2:$C$4584,A86)</f>
        <v>84651.768000000156</v>
      </c>
      <c r="I86" s="12">
        <f>SUMIFS(Sales!$K$2:$K$4584,Sales!$C$2:$C$4584,A86)</f>
        <v>12970.248000000023</v>
      </c>
      <c r="J86" s="5">
        <f>SUMPRODUCT((Sales!$C$2:$C$4584=A86)*(Sales!$M$2:$M$4584="Yes"))</f>
        <v>1</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01"/>
  <sheetViews>
    <sheetView zoomScaleNormal="100" workbookViewId="0">
      <pane ySplit="1" topLeftCell="A2" activePane="bottomLeft" state="frozen"/>
      <selection pane="bottomLeft" activeCell="C10" sqref="C10"/>
    </sheetView>
  </sheetViews>
  <sheetFormatPr defaultColWidth="8.6328125" defaultRowHeight="14.5" x14ac:dyDescent="0.35"/>
  <cols>
    <col min="1" max="1" width="12" customWidth="1"/>
    <col min="2" max="2" width="20" customWidth="1"/>
    <col min="3" max="3" width="11" customWidth="1"/>
    <col min="4" max="4" width="10" customWidth="1"/>
    <col min="5" max="5" width="12" customWidth="1"/>
  </cols>
  <sheetData>
    <row r="1" spans="1:5" x14ac:dyDescent="0.35">
      <c r="A1" s="4" t="s">
        <v>139</v>
      </c>
      <c r="B1" s="4" t="s">
        <v>140</v>
      </c>
      <c r="C1" s="4" t="s">
        <v>141</v>
      </c>
      <c r="D1" s="4" t="s">
        <v>37</v>
      </c>
      <c r="E1" s="4" t="s">
        <v>142</v>
      </c>
    </row>
    <row r="2" spans="1:5" x14ac:dyDescent="0.35">
      <c r="A2" s="5">
        <v>1</v>
      </c>
      <c r="B2" s="5" t="s">
        <v>143</v>
      </c>
      <c r="C2" s="5" t="s">
        <v>144</v>
      </c>
      <c r="D2" s="5">
        <v>4</v>
      </c>
      <c r="E2" s="6">
        <v>45343</v>
      </c>
    </row>
    <row r="3" spans="1:5" x14ac:dyDescent="0.35">
      <c r="A3" s="5">
        <v>2</v>
      </c>
      <c r="B3" s="5" t="s">
        <v>145</v>
      </c>
      <c r="C3" s="5" t="s">
        <v>144</v>
      </c>
      <c r="D3" s="5">
        <v>4</v>
      </c>
      <c r="E3" s="6">
        <v>45289</v>
      </c>
    </row>
    <row r="4" spans="1:5" x14ac:dyDescent="0.35">
      <c r="A4" s="5">
        <v>3</v>
      </c>
      <c r="B4" s="5" t="s">
        <v>146</v>
      </c>
      <c r="C4" s="5" t="s">
        <v>144</v>
      </c>
      <c r="D4" s="5">
        <v>1</v>
      </c>
      <c r="E4" s="6">
        <v>45616</v>
      </c>
    </row>
    <row r="5" spans="1:5" x14ac:dyDescent="0.35">
      <c r="A5" s="5">
        <v>4</v>
      </c>
      <c r="B5" s="5" t="s">
        <v>147</v>
      </c>
      <c r="C5" s="5" t="s">
        <v>144</v>
      </c>
      <c r="D5" s="5">
        <v>3</v>
      </c>
      <c r="E5" s="6">
        <v>45038</v>
      </c>
    </row>
    <row r="6" spans="1:5" x14ac:dyDescent="0.35">
      <c r="A6" s="5">
        <v>5</v>
      </c>
      <c r="B6" s="5" t="s">
        <v>148</v>
      </c>
      <c r="C6" s="5" t="s">
        <v>144</v>
      </c>
      <c r="D6" s="5">
        <v>4</v>
      </c>
      <c r="E6" s="6">
        <v>45070</v>
      </c>
    </row>
    <row r="7" spans="1:5" x14ac:dyDescent="0.35">
      <c r="A7" s="5">
        <v>6</v>
      </c>
      <c r="B7" s="5" t="s">
        <v>149</v>
      </c>
      <c r="C7" s="5" t="s">
        <v>144</v>
      </c>
      <c r="D7" s="5">
        <v>2</v>
      </c>
      <c r="E7" s="6">
        <v>45004</v>
      </c>
    </row>
    <row r="8" spans="1:5" x14ac:dyDescent="0.35">
      <c r="A8" s="5">
        <v>7</v>
      </c>
      <c r="B8" s="5" t="s">
        <v>150</v>
      </c>
      <c r="C8" s="5" t="s">
        <v>144</v>
      </c>
      <c r="D8" s="5">
        <v>5</v>
      </c>
      <c r="E8" s="6">
        <v>44942</v>
      </c>
    </row>
    <row r="9" spans="1:5" x14ac:dyDescent="0.35">
      <c r="A9" s="5">
        <v>8</v>
      </c>
      <c r="B9" s="5" t="s">
        <v>151</v>
      </c>
      <c r="C9" s="5" t="s">
        <v>144</v>
      </c>
      <c r="D9" s="5">
        <v>4</v>
      </c>
      <c r="E9" s="6">
        <v>45419</v>
      </c>
    </row>
    <row r="10" spans="1:5" x14ac:dyDescent="0.35">
      <c r="A10" s="5">
        <v>9</v>
      </c>
      <c r="B10" s="5" t="s">
        <v>152</v>
      </c>
      <c r="C10" s="5" t="s">
        <v>153</v>
      </c>
      <c r="D10" s="5">
        <v>2</v>
      </c>
      <c r="E10" s="6">
        <v>45315</v>
      </c>
    </row>
    <row r="11" spans="1:5" x14ac:dyDescent="0.35">
      <c r="A11" s="5">
        <v>10</v>
      </c>
      <c r="B11" s="5" t="s">
        <v>154</v>
      </c>
      <c r="C11" s="5" t="s">
        <v>144</v>
      </c>
      <c r="D11" s="5">
        <v>4</v>
      </c>
      <c r="E11" s="6">
        <v>45219</v>
      </c>
    </row>
    <row r="12" spans="1:5" x14ac:dyDescent="0.35">
      <c r="A12" s="5">
        <v>11</v>
      </c>
      <c r="B12" s="5" t="s">
        <v>155</v>
      </c>
      <c r="C12" s="5" t="s">
        <v>156</v>
      </c>
      <c r="D12" s="5">
        <v>4</v>
      </c>
      <c r="E12" s="6">
        <v>45085</v>
      </c>
    </row>
    <row r="13" spans="1:5" x14ac:dyDescent="0.35">
      <c r="A13" s="5">
        <v>12</v>
      </c>
      <c r="B13" s="5" t="s">
        <v>157</v>
      </c>
      <c r="C13" s="5" t="s">
        <v>144</v>
      </c>
      <c r="D13" s="5">
        <v>1</v>
      </c>
      <c r="E13" s="6">
        <v>45520</v>
      </c>
    </row>
    <row r="14" spans="1:5" x14ac:dyDescent="0.35">
      <c r="A14" s="5">
        <v>13</v>
      </c>
      <c r="B14" s="5" t="s">
        <v>158</v>
      </c>
      <c r="C14" s="5" t="s">
        <v>156</v>
      </c>
      <c r="D14" s="5">
        <v>1</v>
      </c>
      <c r="E14" s="6">
        <v>44978</v>
      </c>
    </row>
    <row r="15" spans="1:5" x14ac:dyDescent="0.35">
      <c r="A15" s="5">
        <v>14</v>
      </c>
      <c r="B15" s="5" t="s">
        <v>159</v>
      </c>
      <c r="C15" s="5" t="s">
        <v>144</v>
      </c>
      <c r="D15" s="5">
        <v>5</v>
      </c>
      <c r="E15" s="6">
        <v>45088</v>
      </c>
    </row>
    <row r="16" spans="1:5" x14ac:dyDescent="0.35">
      <c r="A16" s="5">
        <v>15</v>
      </c>
      <c r="B16" s="5" t="s">
        <v>160</v>
      </c>
      <c r="C16" s="5" t="s">
        <v>144</v>
      </c>
      <c r="D16" s="5">
        <v>2</v>
      </c>
      <c r="E16" s="6">
        <v>44997</v>
      </c>
    </row>
    <row r="17" spans="1:5" x14ac:dyDescent="0.35">
      <c r="A17" s="5">
        <v>16</v>
      </c>
      <c r="B17" s="5" t="s">
        <v>161</v>
      </c>
      <c r="C17" s="5" t="s">
        <v>156</v>
      </c>
      <c r="D17" s="5">
        <v>2</v>
      </c>
      <c r="E17" s="6">
        <v>45340</v>
      </c>
    </row>
    <row r="18" spans="1:5" x14ac:dyDescent="0.35">
      <c r="A18" s="5">
        <v>17</v>
      </c>
      <c r="B18" s="5" t="s">
        <v>162</v>
      </c>
      <c r="C18" s="5" t="s">
        <v>144</v>
      </c>
      <c r="D18" s="5">
        <v>5</v>
      </c>
      <c r="E18" s="6">
        <v>44967</v>
      </c>
    </row>
    <row r="19" spans="1:5" x14ac:dyDescent="0.35">
      <c r="A19" s="5">
        <v>18</v>
      </c>
      <c r="B19" s="5" t="s">
        <v>163</v>
      </c>
      <c r="C19" s="5" t="s">
        <v>144</v>
      </c>
      <c r="D19" s="5">
        <v>5</v>
      </c>
      <c r="E19" s="6">
        <v>45505</v>
      </c>
    </row>
    <row r="20" spans="1:5" x14ac:dyDescent="0.35">
      <c r="A20" s="5">
        <v>19</v>
      </c>
      <c r="B20" s="5" t="s">
        <v>164</v>
      </c>
      <c r="C20" s="5" t="s">
        <v>153</v>
      </c>
      <c r="D20" s="5">
        <v>2</v>
      </c>
      <c r="E20" s="6">
        <v>45612</v>
      </c>
    </row>
    <row r="21" spans="1:5" x14ac:dyDescent="0.35">
      <c r="A21" s="5">
        <v>20</v>
      </c>
      <c r="B21" s="5" t="s">
        <v>165</v>
      </c>
      <c r="C21" s="5" t="s">
        <v>144</v>
      </c>
      <c r="D21" s="5">
        <v>2</v>
      </c>
      <c r="E21" s="6">
        <v>45614</v>
      </c>
    </row>
    <row r="22" spans="1:5" x14ac:dyDescent="0.35">
      <c r="A22" s="5">
        <v>21</v>
      </c>
      <c r="B22" s="5" t="s">
        <v>166</v>
      </c>
      <c r="C22" s="5" t="s">
        <v>144</v>
      </c>
      <c r="D22" s="5">
        <v>1</v>
      </c>
      <c r="E22" s="6">
        <v>44936</v>
      </c>
    </row>
    <row r="23" spans="1:5" x14ac:dyDescent="0.35">
      <c r="A23" s="5">
        <v>22</v>
      </c>
      <c r="B23" s="5" t="s">
        <v>167</v>
      </c>
      <c r="C23" s="5" t="s">
        <v>153</v>
      </c>
      <c r="D23" s="5">
        <v>1</v>
      </c>
      <c r="E23" s="6">
        <v>45002</v>
      </c>
    </row>
    <row r="24" spans="1:5" x14ac:dyDescent="0.35">
      <c r="A24" s="5">
        <v>23</v>
      </c>
      <c r="B24" s="5" t="s">
        <v>168</v>
      </c>
      <c r="C24" s="5" t="s">
        <v>144</v>
      </c>
      <c r="D24" s="5">
        <v>2</v>
      </c>
      <c r="E24" s="6">
        <v>45284</v>
      </c>
    </row>
    <row r="25" spans="1:5" x14ac:dyDescent="0.35">
      <c r="A25" s="5">
        <v>24</v>
      </c>
      <c r="B25" s="5" t="s">
        <v>169</v>
      </c>
      <c r="C25" s="5" t="s">
        <v>144</v>
      </c>
      <c r="D25" s="5">
        <v>2</v>
      </c>
      <c r="E25" s="6">
        <v>45375</v>
      </c>
    </row>
    <row r="26" spans="1:5" x14ac:dyDescent="0.35">
      <c r="A26" s="5">
        <v>25</v>
      </c>
      <c r="B26" s="5" t="s">
        <v>170</v>
      </c>
      <c r="C26" s="5" t="s">
        <v>156</v>
      </c>
      <c r="D26" s="5">
        <v>5</v>
      </c>
      <c r="E26" s="6">
        <v>44935</v>
      </c>
    </row>
    <row r="27" spans="1:5" x14ac:dyDescent="0.35">
      <c r="A27" s="5">
        <v>26</v>
      </c>
      <c r="B27" s="5" t="s">
        <v>171</v>
      </c>
      <c r="C27" s="5" t="s">
        <v>153</v>
      </c>
      <c r="D27" s="5">
        <v>1</v>
      </c>
      <c r="E27" s="6">
        <v>45064</v>
      </c>
    </row>
    <row r="28" spans="1:5" x14ac:dyDescent="0.35">
      <c r="A28" s="5">
        <v>27</v>
      </c>
      <c r="B28" s="5" t="s">
        <v>172</v>
      </c>
      <c r="C28" s="5" t="s">
        <v>153</v>
      </c>
      <c r="D28" s="5">
        <v>5</v>
      </c>
      <c r="E28" s="6">
        <v>45086</v>
      </c>
    </row>
    <row r="29" spans="1:5" x14ac:dyDescent="0.35">
      <c r="A29" s="5">
        <v>28</v>
      </c>
      <c r="B29" s="5" t="s">
        <v>173</v>
      </c>
      <c r="C29" s="5" t="s">
        <v>156</v>
      </c>
      <c r="D29" s="5">
        <v>3</v>
      </c>
      <c r="E29" s="6">
        <v>45135</v>
      </c>
    </row>
    <row r="30" spans="1:5" x14ac:dyDescent="0.35">
      <c r="A30" s="5">
        <v>29</v>
      </c>
      <c r="B30" s="5" t="s">
        <v>174</v>
      </c>
      <c r="C30" s="5" t="s">
        <v>144</v>
      </c>
      <c r="D30" s="5">
        <v>1</v>
      </c>
      <c r="E30" s="6">
        <v>45021</v>
      </c>
    </row>
    <row r="31" spans="1:5" x14ac:dyDescent="0.35">
      <c r="A31" s="5">
        <v>30</v>
      </c>
      <c r="B31" s="5" t="s">
        <v>175</v>
      </c>
      <c r="C31" s="5" t="s">
        <v>144</v>
      </c>
      <c r="D31" s="5">
        <v>3</v>
      </c>
      <c r="E31" s="6">
        <v>45716</v>
      </c>
    </row>
    <row r="32" spans="1:5" x14ac:dyDescent="0.35">
      <c r="A32" s="5">
        <v>31</v>
      </c>
      <c r="B32" s="5" t="s">
        <v>176</v>
      </c>
      <c r="C32" s="5" t="s">
        <v>144</v>
      </c>
      <c r="D32" s="5">
        <v>4</v>
      </c>
      <c r="E32" s="6">
        <v>45491</v>
      </c>
    </row>
    <row r="33" spans="1:5" x14ac:dyDescent="0.35">
      <c r="A33" s="5">
        <v>32</v>
      </c>
      <c r="B33" s="5" t="s">
        <v>155</v>
      </c>
      <c r="C33" s="5" t="s">
        <v>144</v>
      </c>
      <c r="D33" s="5">
        <v>1</v>
      </c>
      <c r="E33" s="6">
        <v>45634</v>
      </c>
    </row>
    <row r="34" spans="1:5" x14ac:dyDescent="0.35">
      <c r="A34" s="5">
        <v>33</v>
      </c>
      <c r="B34" s="5" t="s">
        <v>177</v>
      </c>
      <c r="C34" s="5" t="s">
        <v>144</v>
      </c>
      <c r="D34" s="5">
        <v>3</v>
      </c>
      <c r="E34" s="6">
        <v>45523</v>
      </c>
    </row>
    <row r="35" spans="1:5" x14ac:dyDescent="0.35">
      <c r="A35" s="5">
        <v>34</v>
      </c>
      <c r="B35" s="5" t="s">
        <v>178</v>
      </c>
      <c r="C35" s="5" t="s">
        <v>144</v>
      </c>
      <c r="D35" s="5">
        <v>1</v>
      </c>
      <c r="E35" s="6">
        <v>45242</v>
      </c>
    </row>
    <row r="36" spans="1:5" x14ac:dyDescent="0.35">
      <c r="A36" s="5">
        <v>35</v>
      </c>
      <c r="B36" s="5" t="s">
        <v>179</v>
      </c>
      <c r="C36" s="5" t="s">
        <v>153</v>
      </c>
      <c r="D36" s="5">
        <v>2</v>
      </c>
      <c r="E36" s="6">
        <v>45625</v>
      </c>
    </row>
    <row r="37" spans="1:5" x14ac:dyDescent="0.35">
      <c r="A37" s="5">
        <v>36</v>
      </c>
      <c r="B37" s="5" t="s">
        <v>180</v>
      </c>
      <c r="C37" s="5" t="s">
        <v>144</v>
      </c>
      <c r="D37" s="5">
        <v>5</v>
      </c>
      <c r="E37" s="6">
        <v>45343</v>
      </c>
    </row>
    <row r="38" spans="1:5" x14ac:dyDescent="0.35">
      <c r="A38" s="5">
        <v>37</v>
      </c>
      <c r="B38" s="5" t="s">
        <v>181</v>
      </c>
      <c r="C38" s="5" t="s">
        <v>153</v>
      </c>
      <c r="D38" s="5">
        <v>2</v>
      </c>
      <c r="E38" s="6">
        <v>45093</v>
      </c>
    </row>
    <row r="39" spans="1:5" x14ac:dyDescent="0.35">
      <c r="A39" s="5">
        <v>38</v>
      </c>
      <c r="B39" s="5" t="s">
        <v>182</v>
      </c>
      <c r="C39" s="5" t="s">
        <v>144</v>
      </c>
      <c r="D39" s="5">
        <v>3</v>
      </c>
      <c r="E39" s="6">
        <v>45348</v>
      </c>
    </row>
    <row r="40" spans="1:5" x14ac:dyDescent="0.35">
      <c r="A40" s="5">
        <v>39</v>
      </c>
      <c r="B40" s="5" t="s">
        <v>183</v>
      </c>
      <c r="C40" s="5" t="s">
        <v>144</v>
      </c>
      <c r="D40" s="5">
        <v>1</v>
      </c>
      <c r="E40" s="6">
        <v>45318</v>
      </c>
    </row>
    <row r="41" spans="1:5" x14ac:dyDescent="0.35">
      <c r="A41" s="5">
        <v>40</v>
      </c>
      <c r="B41" s="5" t="s">
        <v>184</v>
      </c>
      <c r="C41" s="5" t="s">
        <v>144</v>
      </c>
      <c r="D41" s="5">
        <v>4</v>
      </c>
      <c r="E41" s="6">
        <v>45285</v>
      </c>
    </row>
    <row r="42" spans="1:5" x14ac:dyDescent="0.35">
      <c r="A42" s="5">
        <v>41</v>
      </c>
      <c r="B42" s="5" t="s">
        <v>185</v>
      </c>
      <c r="C42" s="5" t="s">
        <v>144</v>
      </c>
      <c r="D42" s="5">
        <v>2</v>
      </c>
      <c r="E42" s="6">
        <v>45335</v>
      </c>
    </row>
    <row r="43" spans="1:5" x14ac:dyDescent="0.35">
      <c r="A43" s="5">
        <v>42</v>
      </c>
      <c r="B43" s="5" t="s">
        <v>186</v>
      </c>
      <c r="C43" s="5" t="s">
        <v>153</v>
      </c>
      <c r="D43" s="5">
        <v>3</v>
      </c>
      <c r="E43" s="6">
        <v>45286</v>
      </c>
    </row>
    <row r="44" spans="1:5" x14ac:dyDescent="0.35">
      <c r="A44" s="5">
        <v>43</v>
      </c>
      <c r="B44" s="5" t="s">
        <v>187</v>
      </c>
      <c r="C44" s="5" t="s">
        <v>156</v>
      </c>
      <c r="D44" s="5">
        <v>5</v>
      </c>
      <c r="E44" s="6">
        <v>45266</v>
      </c>
    </row>
    <row r="45" spans="1:5" x14ac:dyDescent="0.35">
      <c r="A45" s="5">
        <v>44</v>
      </c>
      <c r="B45" s="5" t="s">
        <v>188</v>
      </c>
      <c r="C45" s="5" t="s">
        <v>153</v>
      </c>
      <c r="D45" s="5">
        <v>3</v>
      </c>
      <c r="E45" s="6">
        <v>45109</v>
      </c>
    </row>
    <row r="46" spans="1:5" x14ac:dyDescent="0.35">
      <c r="A46" s="5">
        <v>45</v>
      </c>
      <c r="B46" s="5" t="s">
        <v>189</v>
      </c>
      <c r="C46" s="5" t="s">
        <v>144</v>
      </c>
      <c r="D46" s="5">
        <v>5</v>
      </c>
      <c r="E46" s="6">
        <v>45371</v>
      </c>
    </row>
    <row r="47" spans="1:5" x14ac:dyDescent="0.35">
      <c r="A47" s="5">
        <v>46</v>
      </c>
      <c r="B47" s="5" t="s">
        <v>190</v>
      </c>
      <c r="C47" s="5" t="s">
        <v>144</v>
      </c>
      <c r="D47" s="5">
        <v>5</v>
      </c>
      <c r="E47" s="6">
        <v>45045</v>
      </c>
    </row>
    <row r="48" spans="1:5" x14ac:dyDescent="0.35">
      <c r="A48" s="5">
        <v>47</v>
      </c>
      <c r="B48" s="5" t="s">
        <v>191</v>
      </c>
      <c r="C48" s="5" t="s">
        <v>144</v>
      </c>
      <c r="D48" s="5">
        <v>1</v>
      </c>
      <c r="E48" s="6">
        <v>45652</v>
      </c>
    </row>
    <row r="49" spans="1:5" x14ac:dyDescent="0.35">
      <c r="A49" s="5">
        <v>48</v>
      </c>
      <c r="B49" s="5" t="s">
        <v>192</v>
      </c>
      <c r="C49" s="5" t="s">
        <v>144</v>
      </c>
      <c r="D49" s="5">
        <v>5</v>
      </c>
      <c r="E49" s="6">
        <v>45630</v>
      </c>
    </row>
    <row r="50" spans="1:5" x14ac:dyDescent="0.35">
      <c r="A50" s="5">
        <v>49</v>
      </c>
      <c r="B50" s="5" t="s">
        <v>193</v>
      </c>
      <c r="C50" s="5" t="s">
        <v>144</v>
      </c>
      <c r="D50" s="5">
        <v>3</v>
      </c>
      <c r="E50" s="6">
        <v>45565</v>
      </c>
    </row>
    <row r="51" spans="1:5" x14ac:dyDescent="0.35">
      <c r="A51" s="5">
        <v>50</v>
      </c>
      <c r="B51" s="5" t="s">
        <v>194</v>
      </c>
      <c r="C51" s="5" t="s">
        <v>156</v>
      </c>
      <c r="D51" s="5">
        <v>3</v>
      </c>
      <c r="E51" s="6">
        <v>45446</v>
      </c>
    </row>
    <row r="52" spans="1:5" x14ac:dyDescent="0.35">
      <c r="A52" s="5">
        <v>51</v>
      </c>
      <c r="B52" s="5" t="s">
        <v>195</v>
      </c>
      <c r="C52" s="5" t="s">
        <v>144</v>
      </c>
      <c r="D52" s="5">
        <v>3</v>
      </c>
      <c r="E52" s="6">
        <v>45494</v>
      </c>
    </row>
    <row r="53" spans="1:5" x14ac:dyDescent="0.35">
      <c r="A53" s="5">
        <v>52</v>
      </c>
      <c r="B53" s="5" t="s">
        <v>196</v>
      </c>
      <c r="C53" s="5" t="s">
        <v>144</v>
      </c>
      <c r="D53" s="5">
        <v>4</v>
      </c>
      <c r="E53" s="6">
        <v>45620</v>
      </c>
    </row>
    <row r="54" spans="1:5" x14ac:dyDescent="0.35">
      <c r="A54" s="5">
        <v>53</v>
      </c>
      <c r="B54" s="5" t="s">
        <v>197</v>
      </c>
      <c r="C54" s="5" t="s">
        <v>144</v>
      </c>
      <c r="D54" s="5">
        <v>4</v>
      </c>
      <c r="E54" s="6">
        <v>45488</v>
      </c>
    </row>
    <row r="55" spans="1:5" x14ac:dyDescent="0.35">
      <c r="A55" s="5">
        <v>54</v>
      </c>
      <c r="B55" s="5" t="s">
        <v>198</v>
      </c>
      <c r="C55" s="5" t="s">
        <v>144</v>
      </c>
      <c r="D55" s="5">
        <v>4</v>
      </c>
      <c r="E55" s="6">
        <v>45520</v>
      </c>
    </row>
    <row r="56" spans="1:5" x14ac:dyDescent="0.35">
      <c r="A56" s="5">
        <v>55</v>
      </c>
      <c r="B56" s="5" t="s">
        <v>199</v>
      </c>
      <c r="C56" s="5" t="s">
        <v>144</v>
      </c>
      <c r="D56" s="5">
        <v>4</v>
      </c>
      <c r="E56" s="6">
        <v>45618</v>
      </c>
    </row>
    <row r="57" spans="1:5" x14ac:dyDescent="0.35">
      <c r="A57" s="5">
        <v>56</v>
      </c>
      <c r="B57" s="5" t="s">
        <v>200</v>
      </c>
      <c r="C57" s="5" t="s">
        <v>144</v>
      </c>
      <c r="D57" s="5">
        <v>2</v>
      </c>
      <c r="E57" s="6">
        <v>45601</v>
      </c>
    </row>
    <row r="58" spans="1:5" x14ac:dyDescent="0.35">
      <c r="A58" s="5">
        <v>57</v>
      </c>
      <c r="B58" s="5" t="s">
        <v>201</v>
      </c>
      <c r="C58" s="5" t="s">
        <v>144</v>
      </c>
      <c r="D58" s="5">
        <v>5</v>
      </c>
      <c r="E58" s="6">
        <v>45270</v>
      </c>
    </row>
    <row r="59" spans="1:5" x14ac:dyDescent="0.35">
      <c r="A59" s="5">
        <v>58</v>
      </c>
      <c r="B59" s="5" t="s">
        <v>151</v>
      </c>
      <c r="C59" s="5" t="s">
        <v>156</v>
      </c>
      <c r="D59" s="5">
        <v>2</v>
      </c>
      <c r="E59" s="6">
        <v>45130</v>
      </c>
    </row>
    <row r="60" spans="1:5" x14ac:dyDescent="0.35">
      <c r="A60" s="5">
        <v>59</v>
      </c>
      <c r="B60" s="5" t="s">
        <v>202</v>
      </c>
      <c r="C60" s="5" t="s">
        <v>144</v>
      </c>
      <c r="D60" s="5">
        <v>4</v>
      </c>
      <c r="E60" s="6">
        <v>45552</v>
      </c>
    </row>
    <row r="61" spans="1:5" x14ac:dyDescent="0.35">
      <c r="A61" s="5">
        <v>60</v>
      </c>
      <c r="B61" s="5" t="s">
        <v>203</v>
      </c>
      <c r="C61" s="5" t="s">
        <v>144</v>
      </c>
      <c r="D61" s="5">
        <v>5</v>
      </c>
      <c r="E61" s="6">
        <v>45126</v>
      </c>
    </row>
    <row r="62" spans="1:5" x14ac:dyDescent="0.35">
      <c r="A62" s="5">
        <v>61</v>
      </c>
      <c r="B62" s="5" t="s">
        <v>204</v>
      </c>
      <c r="C62" s="5" t="s">
        <v>144</v>
      </c>
      <c r="D62" s="5">
        <v>2</v>
      </c>
      <c r="E62" s="6">
        <v>45598</v>
      </c>
    </row>
    <row r="63" spans="1:5" x14ac:dyDescent="0.35">
      <c r="A63" s="5">
        <v>62</v>
      </c>
      <c r="B63" s="5" t="s">
        <v>205</v>
      </c>
      <c r="C63" s="5" t="s">
        <v>153</v>
      </c>
      <c r="D63" s="5">
        <v>2</v>
      </c>
      <c r="E63" s="6">
        <v>45107</v>
      </c>
    </row>
    <row r="64" spans="1:5" x14ac:dyDescent="0.35">
      <c r="A64" s="5">
        <v>63</v>
      </c>
      <c r="B64" s="5" t="s">
        <v>206</v>
      </c>
      <c r="C64" s="5" t="s">
        <v>144</v>
      </c>
      <c r="D64" s="5">
        <v>2</v>
      </c>
      <c r="E64" s="6">
        <v>45051</v>
      </c>
    </row>
    <row r="65" spans="1:5" x14ac:dyDescent="0.35">
      <c r="A65" s="5">
        <v>64</v>
      </c>
      <c r="B65" s="5" t="s">
        <v>207</v>
      </c>
      <c r="C65" s="5" t="s">
        <v>153</v>
      </c>
      <c r="D65" s="5">
        <v>5</v>
      </c>
      <c r="E65" s="6">
        <v>45499</v>
      </c>
    </row>
    <row r="66" spans="1:5" x14ac:dyDescent="0.35">
      <c r="A66" s="5">
        <v>65</v>
      </c>
      <c r="B66" s="5" t="s">
        <v>199</v>
      </c>
      <c r="C66" s="5" t="s">
        <v>153</v>
      </c>
      <c r="D66" s="5">
        <v>4</v>
      </c>
      <c r="E66" s="6">
        <v>45554</v>
      </c>
    </row>
    <row r="67" spans="1:5" x14ac:dyDescent="0.35">
      <c r="A67" s="5">
        <v>66</v>
      </c>
      <c r="B67" s="5" t="s">
        <v>208</v>
      </c>
      <c r="C67" s="5" t="s">
        <v>153</v>
      </c>
      <c r="D67" s="5">
        <v>5</v>
      </c>
      <c r="E67" s="6">
        <v>45383</v>
      </c>
    </row>
    <row r="68" spans="1:5" x14ac:dyDescent="0.35">
      <c r="A68" s="5">
        <v>67</v>
      </c>
      <c r="B68" s="5" t="s">
        <v>209</v>
      </c>
      <c r="C68" s="5" t="s">
        <v>144</v>
      </c>
      <c r="D68" s="5">
        <v>2</v>
      </c>
      <c r="E68" s="6">
        <v>45579</v>
      </c>
    </row>
    <row r="69" spans="1:5" x14ac:dyDescent="0.35">
      <c r="A69" s="5">
        <v>68</v>
      </c>
      <c r="B69" s="5" t="s">
        <v>210</v>
      </c>
      <c r="C69" s="5" t="s">
        <v>144</v>
      </c>
      <c r="D69" s="5">
        <v>2</v>
      </c>
      <c r="E69" s="6">
        <v>45208</v>
      </c>
    </row>
    <row r="70" spans="1:5" x14ac:dyDescent="0.35">
      <c r="A70" s="5">
        <v>69</v>
      </c>
      <c r="B70" s="5" t="s">
        <v>211</v>
      </c>
      <c r="C70" s="5" t="s">
        <v>156</v>
      </c>
      <c r="D70" s="5">
        <v>2</v>
      </c>
      <c r="E70" s="6">
        <v>45205</v>
      </c>
    </row>
    <row r="71" spans="1:5" x14ac:dyDescent="0.35">
      <c r="A71" s="5">
        <v>70</v>
      </c>
      <c r="B71" s="5" t="s">
        <v>212</v>
      </c>
      <c r="C71" s="5" t="s">
        <v>153</v>
      </c>
      <c r="D71" s="5">
        <v>1</v>
      </c>
      <c r="E71" s="6">
        <v>45068</v>
      </c>
    </row>
    <row r="72" spans="1:5" x14ac:dyDescent="0.35">
      <c r="A72" s="5">
        <v>71</v>
      </c>
      <c r="B72" s="5" t="s">
        <v>213</v>
      </c>
      <c r="C72" s="5" t="s">
        <v>144</v>
      </c>
      <c r="D72" s="5">
        <v>2</v>
      </c>
      <c r="E72" s="6">
        <v>45650</v>
      </c>
    </row>
    <row r="73" spans="1:5" x14ac:dyDescent="0.35">
      <c r="A73" s="5">
        <v>72</v>
      </c>
      <c r="B73" s="5" t="s">
        <v>214</v>
      </c>
      <c r="C73" s="5" t="s">
        <v>144</v>
      </c>
      <c r="D73" s="5">
        <v>3</v>
      </c>
      <c r="E73" s="6">
        <v>45482</v>
      </c>
    </row>
    <row r="74" spans="1:5" x14ac:dyDescent="0.35">
      <c r="A74" s="5">
        <v>73</v>
      </c>
      <c r="B74" s="5" t="s">
        <v>215</v>
      </c>
      <c r="C74" s="5" t="s">
        <v>144</v>
      </c>
      <c r="D74" s="5">
        <v>4</v>
      </c>
      <c r="E74" s="6">
        <v>45325</v>
      </c>
    </row>
    <row r="75" spans="1:5" x14ac:dyDescent="0.35">
      <c r="A75" s="5">
        <v>74</v>
      </c>
      <c r="B75" s="5" t="s">
        <v>216</v>
      </c>
      <c r="C75" s="5" t="s">
        <v>153</v>
      </c>
      <c r="D75" s="5">
        <v>5</v>
      </c>
      <c r="E75" s="6">
        <v>45316</v>
      </c>
    </row>
    <row r="76" spans="1:5" x14ac:dyDescent="0.35">
      <c r="A76" s="5">
        <v>75</v>
      </c>
      <c r="B76" s="5" t="s">
        <v>217</v>
      </c>
      <c r="C76" s="5" t="s">
        <v>153</v>
      </c>
      <c r="D76" s="5">
        <v>3</v>
      </c>
      <c r="E76" s="6">
        <v>45698</v>
      </c>
    </row>
    <row r="77" spans="1:5" x14ac:dyDescent="0.35">
      <c r="A77" s="5">
        <v>76</v>
      </c>
      <c r="B77" s="5" t="s">
        <v>218</v>
      </c>
      <c r="C77" s="5" t="s">
        <v>144</v>
      </c>
      <c r="D77" s="5">
        <v>5</v>
      </c>
      <c r="E77" s="6">
        <v>45544</v>
      </c>
    </row>
    <row r="78" spans="1:5" x14ac:dyDescent="0.35">
      <c r="A78" s="5">
        <v>77</v>
      </c>
      <c r="B78" s="5" t="s">
        <v>219</v>
      </c>
      <c r="C78" s="5" t="s">
        <v>144</v>
      </c>
      <c r="D78" s="5">
        <v>4</v>
      </c>
      <c r="E78" s="6">
        <v>45424</v>
      </c>
    </row>
    <row r="79" spans="1:5" x14ac:dyDescent="0.35">
      <c r="A79" s="5">
        <v>78</v>
      </c>
      <c r="B79" s="5" t="s">
        <v>220</v>
      </c>
      <c r="C79" s="5" t="s">
        <v>144</v>
      </c>
      <c r="D79" s="5">
        <v>4</v>
      </c>
      <c r="E79" s="6">
        <v>45668</v>
      </c>
    </row>
    <row r="80" spans="1:5" x14ac:dyDescent="0.35">
      <c r="A80" s="5">
        <v>79</v>
      </c>
      <c r="B80" s="5" t="s">
        <v>221</v>
      </c>
      <c r="C80" s="5" t="s">
        <v>153</v>
      </c>
      <c r="D80" s="5">
        <v>5</v>
      </c>
      <c r="E80" s="6">
        <v>45473</v>
      </c>
    </row>
    <row r="81" spans="1:5" x14ac:dyDescent="0.35">
      <c r="A81" s="5">
        <v>80</v>
      </c>
      <c r="B81" s="5" t="s">
        <v>220</v>
      </c>
      <c r="C81" s="5" t="s">
        <v>144</v>
      </c>
      <c r="D81" s="5">
        <v>1</v>
      </c>
      <c r="E81" s="6">
        <v>45012</v>
      </c>
    </row>
    <row r="82" spans="1:5" x14ac:dyDescent="0.35">
      <c r="A82" s="5">
        <v>81</v>
      </c>
      <c r="B82" s="5" t="s">
        <v>222</v>
      </c>
      <c r="C82" s="5" t="s">
        <v>153</v>
      </c>
      <c r="D82" s="5">
        <v>2</v>
      </c>
      <c r="E82" s="6">
        <v>44978</v>
      </c>
    </row>
    <row r="83" spans="1:5" x14ac:dyDescent="0.35">
      <c r="A83" s="5">
        <v>82</v>
      </c>
      <c r="B83" s="5" t="s">
        <v>223</v>
      </c>
      <c r="C83" s="5" t="s">
        <v>144</v>
      </c>
      <c r="D83" s="5">
        <v>4</v>
      </c>
      <c r="E83" s="6">
        <v>45261</v>
      </c>
    </row>
    <row r="84" spans="1:5" x14ac:dyDescent="0.35">
      <c r="A84" s="5">
        <v>83</v>
      </c>
      <c r="B84" s="5" t="s">
        <v>224</v>
      </c>
      <c r="C84" s="5" t="s">
        <v>144</v>
      </c>
      <c r="D84" s="5">
        <v>4</v>
      </c>
      <c r="E84" s="6">
        <v>45185</v>
      </c>
    </row>
    <row r="85" spans="1:5" x14ac:dyDescent="0.35">
      <c r="A85" s="5">
        <v>84</v>
      </c>
      <c r="B85" s="5" t="s">
        <v>225</v>
      </c>
      <c r="C85" s="5" t="s">
        <v>144</v>
      </c>
      <c r="D85" s="5">
        <v>5</v>
      </c>
      <c r="E85" s="6">
        <v>44980</v>
      </c>
    </row>
    <row r="86" spans="1:5" x14ac:dyDescent="0.35">
      <c r="A86" s="5">
        <v>85</v>
      </c>
      <c r="B86" s="5" t="s">
        <v>226</v>
      </c>
      <c r="C86" s="5" t="s">
        <v>156</v>
      </c>
      <c r="D86" s="5">
        <v>1</v>
      </c>
      <c r="E86" s="6">
        <v>45699</v>
      </c>
    </row>
    <row r="87" spans="1:5" x14ac:dyDescent="0.35">
      <c r="A87" s="5">
        <v>86</v>
      </c>
      <c r="B87" s="5" t="s">
        <v>227</v>
      </c>
      <c r="C87" s="5" t="s">
        <v>144</v>
      </c>
      <c r="D87" s="5">
        <v>1</v>
      </c>
      <c r="E87" s="6">
        <v>45563</v>
      </c>
    </row>
    <row r="88" spans="1:5" x14ac:dyDescent="0.35">
      <c r="A88" s="5">
        <v>87</v>
      </c>
      <c r="B88" s="5" t="s">
        <v>213</v>
      </c>
      <c r="C88" s="5" t="s">
        <v>144</v>
      </c>
      <c r="D88" s="5">
        <v>1</v>
      </c>
      <c r="E88" s="6">
        <v>45504</v>
      </c>
    </row>
    <row r="89" spans="1:5" x14ac:dyDescent="0.35">
      <c r="A89" s="5">
        <v>88</v>
      </c>
      <c r="B89" s="5" t="s">
        <v>228</v>
      </c>
      <c r="C89" s="5" t="s">
        <v>156</v>
      </c>
      <c r="D89" s="5">
        <v>3</v>
      </c>
      <c r="E89" s="6">
        <v>45098</v>
      </c>
    </row>
    <row r="90" spans="1:5" x14ac:dyDescent="0.35">
      <c r="A90" s="5">
        <v>89</v>
      </c>
      <c r="B90" s="5" t="s">
        <v>229</v>
      </c>
      <c r="C90" s="5" t="s">
        <v>153</v>
      </c>
      <c r="D90" s="5">
        <v>1</v>
      </c>
      <c r="E90" s="6">
        <v>45094</v>
      </c>
    </row>
    <row r="91" spans="1:5" x14ac:dyDescent="0.35">
      <c r="A91" s="5">
        <v>90</v>
      </c>
      <c r="B91" s="5" t="s">
        <v>230</v>
      </c>
      <c r="C91" s="5" t="s">
        <v>144</v>
      </c>
      <c r="D91" s="5">
        <v>3</v>
      </c>
      <c r="E91" s="6">
        <v>45516</v>
      </c>
    </row>
    <row r="92" spans="1:5" x14ac:dyDescent="0.35">
      <c r="A92" s="5">
        <v>91</v>
      </c>
      <c r="B92" s="5" t="s">
        <v>231</v>
      </c>
      <c r="C92" s="5" t="s">
        <v>153</v>
      </c>
      <c r="D92" s="5">
        <v>2</v>
      </c>
      <c r="E92" s="6">
        <v>45004</v>
      </c>
    </row>
    <row r="93" spans="1:5" x14ac:dyDescent="0.35">
      <c r="A93" s="5">
        <v>92</v>
      </c>
      <c r="B93" s="5" t="s">
        <v>232</v>
      </c>
      <c r="C93" s="5" t="s">
        <v>144</v>
      </c>
      <c r="D93" s="5">
        <v>3</v>
      </c>
      <c r="E93" s="6">
        <v>45627</v>
      </c>
    </row>
    <row r="94" spans="1:5" x14ac:dyDescent="0.35">
      <c r="A94" s="5">
        <v>93</v>
      </c>
      <c r="B94" s="5" t="s">
        <v>233</v>
      </c>
      <c r="C94" s="5" t="s">
        <v>153</v>
      </c>
      <c r="D94" s="5">
        <v>5</v>
      </c>
      <c r="E94" s="6">
        <v>44969</v>
      </c>
    </row>
    <row r="95" spans="1:5" x14ac:dyDescent="0.35">
      <c r="A95" s="5">
        <v>94</v>
      </c>
      <c r="B95" s="5" t="s">
        <v>234</v>
      </c>
      <c r="C95" s="5" t="s">
        <v>144</v>
      </c>
      <c r="D95" s="5">
        <v>3</v>
      </c>
      <c r="E95" s="6">
        <v>44997</v>
      </c>
    </row>
    <row r="96" spans="1:5" x14ac:dyDescent="0.35">
      <c r="A96" s="5">
        <v>95</v>
      </c>
      <c r="B96" s="5" t="s">
        <v>235</v>
      </c>
      <c r="C96" s="5" t="s">
        <v>144</v>
      </c>
      <c r="D96" s="5">
        <v>4</v>
      </c>
      <c r="E96" s="6">
        <v>45428</v>
      </c>
    </row>
    <row r="97" spans="1:5" x14ac:dyDescent="0.35">
      <c r="A97" s="5">
        <v>96</v>
      </c>
      <c r="B97" s="5" t="s">
        <v>236</v>
      </c>
      <c r="C97" s="5" t="s">
        <v>153</v>
      </c>
      <c r="D97" s="5">
        <v>4</v>
      </c>
      <c r="E97" s="6">
        <v>45651</v>
      </c>
    </row>
    <row r="98" spans="1:5" x14ac:dyDescent="0.35">
      <c r="A98" s="5">
        <v>97</v>
      </c>
      <c r="B98" s="5" t="s">
        <v>237</v>
      </c>
      <c r="C98" s="5" t="s">
        <v>144</v>
      </c>
      <c r="D98" s="5">
        <v>5</v>
      </c>
      <c r="E98" s="6">
        <v>45593</v>
      </c>
    </row>
    <row r="99" spans="1:5" x14ac:dyDescent="0.35">
      <c r="A99" s="5">
        <v>98</v>
      </c>
      <c r="B99" s="5" t="s">
        <v>238</v>
      </c>
      <c r="C99" s="5" t="s">
        <v>153</v>
      </c>
      <c r="D99" s="5">
        <v>5</v>
      </c>
      <c r="E99" s="6">
        <v>45422</v>
      </c>
    </row>
    <row r="100" spans="1:5" x14ac:dyDescent="0.35">
      <c r="A100" s="5">
        <v>99</v>
      </c>
      <c r="B100" s="5" t="s">
        <v>215</v>
      </c>
      <c r="C100" s="5" t="s">
        <v>153</v>
      </c>
      <c r="D100" s="5">
        <v>5</v>
      </c>
      <c r="E100" s="6">
        <v>45201</v>
      </c>
    </row>
    <row r="101" spans="1:5" x14ac:dyDescent="0.35">
      <c r="A101" s="5">
        <v>100</v>
      </c>
      <c r="B101" s="5" t="s">
        <v>165</v>
      </c>
      <c r="C101" s="5" t="s">
        <v>153</v>
      </c>
      <c r="D101" s="5">
        <v>1</v>
      </c>
      <c r="E101" s="6">
        <v>45212</v>
      </c>
    </row>
    <row r="102" spans="1:5" x14ac:dyDescent="0.35">
      <c r="A102" s="5">
        <v>101</v>
      </c>
      <c r="B102" s="5" t="s">
        <v>239</v>
      </c>
      <c r="C102" s="5" t="s">
        <v>153</v>
      </c>
      <c r="D102" s="5">
        <v>5</v>
      </c>
      <c r="E102" s="6">
        <v>45551</v>
      </c>
    </row>
    <row r="103" spans="1:5" x14ac:dyDescent="0.35">
      <c r="A103" s="5">
        <v>102</v>
      </c>
      <c r="B103" s="5" t="s">
        <v>240</v>
      </c>
      <c r="C103" s="5" t="s">
        <v>144</v>
      </c>
      <c r="D103" s="5">
        <v>3</v>
      </c>
      <c r="E103" s="6">
        <v>45113</v>
      </c>
    </row>
    <row r="104" spans="1:5" x14ac:dyDescent="0.35">
      <c r="A104" s="5">
        <v>103</v>
      </c>
      <c r="B104" s="5" t="s">
        <v>241</v>
      </c>
      <c r="C104" s="5" t="s">
        <v>144</v>
      </c>
      <c r="D104" s="5">
        <v>3</v>
      </c>
      <c r="E104" s="6">
        <v>45275</v>
      </c>
    </row>
    <row r="105" spans="1:5" x14ac:dyDescent="0.35">
      <c r="A105" s="5">
        <v>104</v>
      </c>
      <c r="B105" s="5" t="s">
        <v>238</v>
      </c>
      <c r="C105" s="5" t="s">
        <v>156</v>
      </c>
      <c r="D105" s="5">
        <v>3</v>
      </c>
      <c r="E105" s="6">
        <v>45496</v>
      </c>
    </row>
    <row r="106" spans="1:5" x14ac:dyDescent="0.35">
      <c r="A106" s="5">
        <v>105</v>
      </c>
      <c r="B106" s="5" t="s">
        <v>242</v>
      </c>
      <c r="C106" s="5" t="s">
        <v>153</v>
      </c>
      <c r="D106" s="5">
        <v>1</v>
      </c>
      <c r="E106" s="6">
        <v>45174</v>
      </c>
    </row>
    <row r="107" spans="1:5" x14ac:dyDescent="0.35">
      <c r="A107" s="5">
        <v>106</v>
      </c>
      <c r="B107" s="5" t="s">
        <v>243</v>
      </c>
      <c r="C107" s="5" t="s">
        <v>144</v>
      </c>
      <c r="D107" s="5">
        <v>2</v>
      </c>
      <c r="E107" s="6">
        <v>45634</v>
      </c>
    </row>
    <row r="108" spans="1:5" x14ac:dyDescent="0.35">
      <c r="A108" s="5">
        <v>107</v>
      </c>
      <c r="B108" s="5" t="s">
        <v>244</v>
      </c>
      <c r="C108" s="5" t="s">
        <v>144</v>
      </c>
      <c r="D108" s="5">
        <v>1</v>
      </c>
      <c r="E108" s="6">
        <v>45022</v>
      </c>
    </row>
    <row r="109" spans="1:5" x14ac:dyDescent="0.35">
      <c r="A109" s="5">
        <v>108</v>
      </c>
      <c r="B109" s="5" t="s">
        <v>245</v>
      </c>
      <c r="C109" s="5" t="s">
        <v>144</v>
      </c>
      <c r="D109" s="5">
        <v>2</v>
      </c>
      <c r="E109" s="6">
        <v>45240</v>
      </c>
    </row>
    <row r="110" spans="1:5" x14ac:dyDescent="0.35">
      <c r="A110" s="5">
        <v>109</v>
      </c>
      <c r="B110" s="5" t="s">
        <v>246</v>
      </c>
      <c r="C110" s="5" t="s">
        <v>144</v>
      </c>
      <c r="D110" s="5">
        <v>5</v>
      </c>
      <c r="E110" s="6">
        <v>45279</v>
      </c>
    </row>
    <row r="111" spans="1:5" x14ac:dyDescent="0.35">
      <c r="A111" s="5">
        <v>110</v>
      </c>
      <c r="B111" s="5" t="s">
        <v>155</v>
      </c>
      <c r="C111" s="5" t="s">
        <v>144</v>
      </c>
      <c r="D111" s="5">
        <v>4</v>
      </c>
      <c r="E111" s="6">
        <v>45204</v>
      </c>
    </row>
    <row r="112" spans="1:5" x14ac:dyDescent="0.35">
      <c r="A112" s="5">
        <v>111</v>
      </c>
      <c r="B112" s="5" t="s">
        <v>247</v>
      </c>
      <c r="C112" s="5" t="s">
        <v>144</v>
      </c>
      <c r="D112" s="5">
        <v>2</v>
      </c>
      <c r="E112" s="6">
        <v>45250</v>
      </c>
    </row>
    <row r="113" spans="1:5" x14ac:dyDescent="0.35">
      <c r="A113" s="5">
        <v>112</v>
      </c>
      <c r="B113" s="5" t="s">
        <v>248</v>
      </c>
      <c r="C113" s="5" t="s">
        <v>153</v>
      </c>
      <c r="D113" s="5">
        <v>2</v>
      </c>
      <c r="E113" s="6">
        <v>45123</v>
      </c>
    </row>
    <row r="114" spans="1:5" x14ac:dyDescent="0.35">
      <c r="A114" s="5">
        <v>113</v>
      </c>
      <c r="B114" s="5" t="s">
        <v>249</v>
      </c>
      <c r="C114" s="5" t="s">
        <v>144</v>
      </c>
      <c r="D114" s="5">
        <v>5</v>
      </c>
      <c r="E114" s="6">
        <v>45705</v>
      </c>
    </row>
    <row r="115" spans="1:5" x14ac:dyDescent="0.35">
      <c r="A115" s="5">
        <v>114</v>
      </c>
      <c r="B115" s="5" t="s">
        <v>250</v>
      </c>
      <c r="C115" s="5" t="s">
        <v>144</v>
      </c>
      <c r="D115" s="5">
        <v>1</v>
      </c>
      <c r="E115" s="6">
        <v>45125</v>
      </c>
    </row>
    <row r="116" spans="1:5" x14ac:dyDescent="0.35">
      <c r="A116" s="5">
        <v>115</v>
      </c>
      <c r="B116" s="5" t="s">
        <v>245</v>
      </c>
      <c r="C116" s="5" t="s">
        <v>144</v>
      </c>
      <c r="D116" s="5">
        <v>3</v>
      </c>
      <c r="E116" s="6">
        <v>44941</v>
      </c>
    </row>
    <row r="117" spans="1:5" x14ac:dyDescent="0.35">
      <c r="A117" s="5">
        <v>116</v>
      </c>
      <c r="B117" s="5" t="s">
        <v>251</v>
      </c>
      <c r="C117" s="5" t="s">
        <v>144</v>
      </c>
      <c r="D117" s="5">
        <v>1</v>
      </c>
      <c r="E117" s="6">
        <v>45493</v>
      </c>
    </row>
    <row r="118" spans="1:5" x14ac:dyDescent="0.35">
      <c r="A118" s="5">
        <v>117</v>
      </c>
      <c r="B118" s="5" t="s">
        <v>252</v>
      </c>
      <c r="C118" s="5" t="s">
        <v>156</v>
      </c>
      <c r="D118" s="5">
        <v>4</v>
      </c>
      <c r="E118" s="6">
        <v>45032</v>
      </c>
    </row>
    <row r="119" spans="1:5" x14ac:dyDescent="0.35">
      <c r="A119" s="5">
        <v>118</v>
      </c>
      <c r="B119" s="5" t="s">
        <v>253</v>
      </c>
      <c r="C119" s="5" t="s">
        <v>144</v>
      </c>
      <c r="D119" s="5">
        <v>4</v>
      </c>
      <c r="E119" s="6">
        <v>45378</v>
      </c>
    </row>
    <row r="120" spans="1:5" x14ac:dyDescent="0.35">
      <c r="A120" s="5">
        <v>119</v>
      </c>
      <c r="B120" s="5" t="s">
        <v>254</v>
      </c>
      <c r="C120" s="5" t="s">
        <v>153</v>
      </c>
      <c r="D120" s="5">
        <v>3</v>
      </c>
      <c r="E120" s="6">
        <v>45416</v>
      </c>
    </row>
    <row r="121" spans="1:5" x14ac:dyDescent="0.35">
      <c r="A121" s="5">
        <v>120</v>
      </c>
      <c r="B121" s="5" t="s">
        <v>255</v>
      </c>
      <c r="C121" s="5" t="s">
        <v>144</v>
      </c>
      <c r="D121" s="5">
        <v>1</v>
      </c>
      <c r="E121" s="6">
        <v>45517</v>
      </c>
    </row>
    <row r="122" spans="1:5" x14ac:dyDescent="0.35">
      <c r="A122" s="5">
        <v>121</v>
      </c>
      <c r="B122" s="5" t="s">
        <v>256</v>
      </c>
      <c r="C122" s="5" t="s">
        <v>144</v>
      </c>
      <c r="D122" s="5">
        <v>5</v>
      </c>
      <c r="E122" s="6">
        <v>45238</v>
      </c>
    </row>
    <row r="123" spans="1:5" x14ac:dyDescent="0.35">
      <c r="A123" s="5">
        <v>122</v>
      </c>
      <c r="B123" s="5" t="s">
        <v>151</v>
      </c>
      <c r="C123" s="5" t="s">
        <v>144</v>
      </c>
      <c r="D123" s="5">
        <v>4</v>
      </c>
      <c r="E123" s="6">
        <v>45547</v>
      </c>
    </row>
    <row r="124" spans="1:5" x14ac:dyDescent="0.35">
      <c r="A124" s="5">
        <v>123</v>
      </c>
      <c r="B124" s="5" t="s">
        <v>229</v>
      </c>
      <c r="C124" s="5" t="s">
        <v>144</v>
      </c>
      <c r="D124" s="5">
        <v>5</v>
      </c>
      <c r="E124" s="6">
        <v>45316</v>
      </c>
    </row>
    <row r="125" spans="1:5" x14ac:dyDescent="0.35">
      <c r="A125" s="5">
        <v>124</v>
      </c>
      <c r="B125" s="5" t="s">
        <v>257</v>
      </c>
      <c r="C125" s="5" t="s">
        <v>144</v>
      </c>
      <c r="D125" s="5">
        <v>5</v>
      </c>
      <c r="E125" s="6">
        <v>45366</v>
      </c>
    </row>
    <row r="126" spans="1:5" x14ac:dyDescent="0.35">
      <c r="A126" s="5">
        <v>125</v>
      </c>
      <c r="B126" s="5" t="s">
        <v>258</v>
      </c>
      <c r="C126" s="5" t="s">
        <v>156</v>
      </c>
      <c r="D126" s="5">
        <v>5</v>
      </c>
      <c r="E126" s="6">
        <v>45684</v>
      </c>
    </row>
    <row r="127" spans="1:5" x14ac:dyDescent="0.35">
      <c r="A127" s="5">
        <v>126</v>
      </c>
      <c r="B127" s="5" t="s">
        <v>259</v>
      </c>
      <c r="C127" s="5" t="s">
        <v>156</v>
      </c>
      <c r="D127" s="5">
        <v>3</v>
      </c>
      <c r="E127" s="6">
        <v>45603</v>
      </c>
    </row>
    <row r="128" spans="1:5" x14ac:dyDescent="0.35">
      <c r="A128" s="5">
        <v>127</v>
      </c>
      <c r="B128" s="5" t="s">
        <v>260</v>
      </c>
      <c r="C128" s="5" t="s">
        <v>144</v>
      </c>
      <c r="D128" s="5">
        <v>5</v>
      </c>
      <c r="E128" s="6">
        <v>45003</v>
      </c>
    </row>
    <row r="129" spans="1:5" x14ac:dyDescent="0.35">
      <c r="A129" s="5">
        <v>128</v>
      </c>
      <c r="B129" s="5" t="s">
        <v>261</v>
      </c>
      <c r="C129" s="5" t="s">
        <v>144</v>
      </c>
      <c r="D129" s="5">
        <v>5</v>
      </c>
      <c r="E129" s="6">
        <v>45408</v>
      </c>
    </row>
    <row r="130" spans="1:5" x14ac:dyDescent="0.35">
      <c r="A130" s="5">
        <v>129</v>
      </c>
      <c r="B130" s="5" t="s">
        <v>262</v>
      </c>
      <c r="C130" s="5" t="s">
        <v>144</v>
      </c>
      <c r="D130" s="5">
        <v>3</v>
      </c>
      <c r="E130" s="6">
        <v>45646</v>
      </c>
    </row>
    <row r="131" spans="1:5" x14ac:dyDescent="0.35">
      <c r="A131" s="5">
        <v>130</v>
      </c>
      <c r="B131" s="5" t="s">
        <v>263</v>
      </c>
      <c r="C131" s="5" t="s">
        <v>156</v>
      </c>
      <c r="D131" s="5">
        <v>3</v>
      </c>
      <c r="E131" s="6">
        <v>45567</v>
      </c>
    </row>
    <row r="132" spans="1:5" x14ac:dyDescent="0.35">
      <c r="A132" s="5">
        <v>131</v>
      </c>
      <c r="B132" s="5" t="s">
        <v>264</v>
      </c>
      <c r="C132" s="5" t="s">
        <v>144</v>
      </c>
      <c r="D132" s="5">
        <v>5</v>
      </c>
      <c r="E132" s="6">
        <v>45157</v>
      </c>
    </row>
    <row r="133" spans="1:5" x14ac:dyDescent="0.35">
      <c r="A133" s="5">
        <v>132</v>
      </c>
      <c r="B133" s="5" t="s">
        <v>265</v>
      </c>
      <c r="C133" s="5" t="s">
        <v>153</v>
      </c>
      <c r="D133" s="5">
        <v>1</v>
      </c>
      <c r="E133" s="6">
        <v>44988</v>
      </c>
    </row>
    <row r="134" spans="1:5" x14ac:dyDescent="0.35">
      <c r="A134" s="5">
        <v>133</v>
      </c>
      <c r="B134" s="5" t="s">
        <v>266</v>
      </c>
      <c r="C134" s="5" t="s">
        <v>144</v>
      </c>
      <c r="D134" s="5">
        <v>5</v>
      </c>
      <c r="E134" s="6">
        <v>45222</v>
      </c>
    </row>
    <row r="135" spans="1:5" x14ac:dyDescent="0.35">
      <c r="A135" s="5">
        <v>134</v>
      </c>
      <c r="B135" s="5" t="s">
        <v>267</v>
      </c>
      <c r="C135" s="5" t="s">
        <v>144</v>
      </c>
      <c r="D135" s="5">
        <v>3</v>
      </c>
      <c r="E135" s="6">
        <v>45643</v>
      </c>
    </row>
    <row r="136" spans="1:5" x14ac:dyDescent="0.35">
      <c r="A136" s="5">
        <v>135</v>
      </c>
      <c r="B136" s="5" t="s">
        <v>268</v>
      </c>
      <c r="C136" s="5" t="s">
        <v>144</v>
      </c>
      <c r="D136" s="5">
        <v>4</v>
      </c>
      <c r="E136" s="6">
        <v>45375</v>
      </c>
    </row>
    <row r="137" spans="1:5" x14ac:dyDescent="0.35">
      <c r="A137" s="5">
        <v>136</v>
      </c>
      <c r="B137" s="5" t="s">
        <v>269</v>
      </c>
      <c r="C137" s="5" t="s">
        <v>144</v>
      </c>
      <c r="D137" s="5">
        <v>4</v>
      </c>
      <c r="E137" s="6">
        <v>45679</v>
      </c>
    </row>
    <row r="138" spans="1:5" x14ac:dyDescent="0.35">
      <c r="A138" s="5">
        <v>137</v>
      </c>
      <c r="B138" s="5" t="s">
        <v>270</v>
      </c>
      <c r="C138" s="5" t="s">
        <v>144</v>
      </c>
      <c r="D138" s="5">
        <v>1</v>
      </c>
      <c r="E138" s="6">
        <v>45161</v>
      </c>
    </row>
    <row r="139" spans="1:5" x14ac:dyDescent="0.35">
      <c r="A139" s="5">
        <v>138</v>
      </c>
      <c r="B139" s="5" t="s">
        <v>143</v>
      </c>
      <c r="C139" s="5" t="s">
        <v>153</v>
      </c>
      <c r="D139" s="5">
        <v>3</v>
      </c>
      <c r="E139" s="6">
        <v>45517</v>
      </c>
    </row>
    <row r="140" spans="1:5" x14ac:dyDescent="0.35">
      <c r="A140" s="5">
        <v>139</v>
      </c>
      <c r="B140" s="5" t="s">
        <v>271</v>
      </c>
      <c r="C140" s="5" t="s">
        <v>144</v>
      </c>
      <c r="D140" s="5">
        <v>4</v>
      </c>
      <c r="E140" s="6">
        <v>45211</v>
      </c>
    </row>
    <row r="141" spans="1:5" x14ac:dyDescent="0.35">
      <c r="A141" s="5">
        <v>140</v>
      </c>
      <c r="B141" s="5" t="s">
        <v>272</v>
      </c>
      <c r="C141" s="5" t="s">
        <v>144</v>
      </c>
      <c r="D141" s="5">
        <v>4</v>
      </c>
      <c r="E141" s="6">
        <v>45020</v>
      </c>
    </row>
    <row r="142" spans="1:5" x14ac:dyDescent="0.35">
      <c r="A142" s="5">
        <v>141</v>
      </c>
      <c r="B142" s="5" t="s">
        <v>273</v>
      </c>
      <c r="C142" s="5" t="s">
        <v>144</v>
      </c>
      <c r="D142" s="5">
        <v>3</v>
      </c>
      <c r="E142" s="6">
        <v>45613</v>
      </c>
    </row>
    <row r="143" spans="1:5" x14ac:dyDescent="0.35">
      <c r="A143" s="5">
        <v>142</v>
      </c>
      <c r="B143" s="5" t="s">
        <v>274</v>
      </c>
      <c r="C143" s="5" t="s">
        <v>144</v>
      </c>
      <c r="D143" s="5">
        <v>4</v>
      </c>
      <c r="E143" s="6">
        <v>45222</v>
      </c>
    </row>
    <row r="144" spans="1:5" x14ac:dyDescent="0.35">
      <c r="A144" s="5">
        <v>143</v>
      </c>
      <c r="B144" s="5" t="s">
        <v>275</v>
      </c>
      <c r="C144" s="5" t="s">
        <v>144</v>
      </c>
      <c r="D144" s="5">
        <v>1</v>
      </c>
      <c r="E144" s="6">
        <v>45249</v>
      </c>
    </row>
    <row r="145" spans="1:5" x14ac:dyDescent="0.35">
      <c r="A145" s="5">
        <v>144</v>
      </c>
      <c r="B145" s="5" t="s">
        <v>276</v>
      </c>
      <c r="C145" s="5" t="s">
        <v>144</v>
      </c>
      <c r="D145" s="5">
        <v>4</v>
      </c>
      <c r="E145" s="6">
        <v>45453</v>
      </c>
    </row>
    <row r="146" spans="1:5" x14ac:dyDescent="0.35">
      <c r="A146" s="5">
        <v>145</v>
      </c>
      <c r="B146" s="5" t="s">
        <v>277</v>
      </c>
      <c r="C146" s="5" t="s">
        <v>144</v>
      </c>
      <c r="D146" s="5">
        <v>1</v>
      </c>
      <c r="E146" s="6">
        <v>45119</v>
      </c>
    </row>
    <row r="147" spans="1:5" x14ac:dyDescent="0.35">
      <c r="A147" s="5">
        <v>146</v>
      </c>
      <c r="B147" s="5" t="s">
        <v>278</v>
      </c>
      <c r="C147" s="5" t="s">
        <v>156</v>
      </c>
      <c r="D147" s="5">
        <v>4</v>
      </c>
      <c r="E147" s="6">
        <v>45567</v>
      </c>
    </row>
    <row r="148" spans="1:5" x14ac:dyDescent="0.35">
      <c r="A148" s="5">
        <v>147</v>
      </c>
      <c r="B148" s="5" t="s">
        <v>279</v>
      </c>
      <c r="C148" s="5" t="s">
        <v>144</v>
      </c>
      <c r="D148" s="5">
        <v>5</v>
      </c>
      <c r="E148" s="6">
        <v>45061</v>
      </c>
    </row>
    <row r="149" spans="1:5" x14ac:dyDescent="0.35">
      <c r="A149" s="5">
        <v>148</v>
      </c>
      <c r="B149" s="5" t="s">
        <v>280</v>
      </c>
      <c r="C149" s="5" t="s">
        <v>153</v>
      </c>
      <c r="D149" s="5">
        <v>4</v>
      </c>
      <c r="E149" s="6">
        <v>45051</v>
      </c>
    </row>
    <row r="150" spans="1:5" x14ac:dyDescent="0.35">
      <c r="A150" s="5">
        <v>149</v>
      </c>
      <c r="B150" s="5" t="s">
        <v>281</v>
      </c>
      <c r="C150" s="5" t="s">
        <v>153</v>
      </c>
      <c r="D150" s="5">
        <v>2</v>
      </c>
      <c r="E150" s="6">
        <v>45245</v>
      </c>
    </row>
    <row r="151" spans="1:5" x14ac:dyDescent="0.35">
      <c r="A151" s="5">
        <v>150</v>
      </c>
      <c r="B151" s="5" t="s">
        <v>282</v>
      </c>
      <c r="C151" s="5" t="s">
        <v>144</v>
      </c>
      <c r="D151" s="5">
        <v>1</v>
      </c>
      <c r="E151" s="6">
        <v>45157</v>
      </c>
    </row>
    <row r="152" spans="1:5" x14ac:dyDescent="0.35">
      <c r="A152" s="5">
        <v>151</v>
      </c>
      <c r="B152" s="5" t="s">
        <v>283</v>
      </c>
      <c r="C152" s="5" t="s">
        <v>153</v>
      </c>
      <c r="D152" s="5">
        <v>2</v>
      </c>
      <c r="E152" s="6">
        <v>45437</v>
      </c>
    </row>
    <row r="153" spans="1:5" x14ac:dyDescent="0.35">
      <c r="A153" s="5">
        <v>152</v>
      </c>
      <c r="B153" s="5" t="s">
        <v>284</v>
      </c>
      <c r="C153" s="5" t="s">
        <v>156</v>
      </c>
      <c r="D153" s="5">
        <v>4</v>
      </c>
      <c r="E153" s="6">
        <v>45421</v>
      </c>
    </row>
    <row r="154" spans="1:5" x14ac:dyDescent="0.35">
      <c r="A154" s="5">
        <v>153</v>
      </c>
      <c r="B154" s="5" t="s">
        <v>285</v>
      </c>
      <c r="C154" s="5" t="s">
        <v>144</v>
      </c>
      <c r="D154" s="5">
        <v>2</v>
      </c>
      <c r="E154" s="6">
        <v>45319</v>
      </c>
    </row>
    <row r="155" spans="1:5" x14ac:dyDescent="0.35">
      <c r="A155" s="5">
        <v>154</v>
      </c>
      <c r="B155" s="5" t="s">
        <v>286</v>
      </c>
      <c r="C155" s="5" t="s">
        <v>144</v>
      </c>
      <c r="D155" s="5">
        <v>2</v>
      </c>
      <c r="E155" s="6">
        <v>44998</v>
      </c>
    </row>
    <row r="156" spans="1:5" x14ac:dyDescent="0.35">
      <c r="A156" s="5">
        <v>155</v>
      </c>
      <c r="B156" s="5" t="s">
        <v>287</v>
      </c>
      <c r="C156" s="5" t="s">
        <v>144</v>
      </c>
      <c r="D156" s="5">
        <v>5</v>
      </c>
      <c r="E156" s="6">
        <v>45200</v>
      </c>
    </row>
    <row r="157" spans="1:5" x14ac:dyDescent="0.35">
      <c r="A157" s="5">
        <v>156</v>
      </c>
      <c r="B157" s="5" t="s">
        <v>198</v>
      </c>
      <c r="C157" s="5" t="s">
        <v>156</v>
      </c>
      <c r="D157" s="5">
        <v>5</v>
      </c>
      <c r="E157" s="6">
        <v>45520</v>
      </c>
    </row>
    <row r="158" spans="1:5" x14ac:dyDescent="0.35">
      <c r="A158" s="5">
        <v>157</v>
      </c>
      <c r="B158" s="5" t="s">
        <v>288</v>
      </c>
      <c r="C158" s="5" t="s">
        <v>144</v>
      </c>
      <c r="D158" s="5">
        <v>4</v>
      </c>
      <c r="E158" s="6">
        <v>45280</v>
      </c>
    </row>
    <row r="159" spans="1:5" x14ac:dyDescent="0.35">
      <c r="A159" s="5">
        <v>158</v>
      </c>
      <c r="B159" s="5" t="s">
        <v>289</v>
      </c>
      <c r="C159" s="5" t="s">
        <v>153</v>
      </c>
      <c r="D159" s="5">
        <v>4</v>
      </c>
      <c r="E159" s="6">
        <v>45393</v>
      </c>
    </row>
    <row r="160" spans="1:5" x14ac:dyDescent="0.35">
      <c r="A160" s="5">
        <v>159</v>
      </c>
      <c r="B160" s="5" t="s">
        <v>290</v>
      </c>
      <c r="C160" s="5" t="s">
        <v>153</v>
      </c>
      <c r="D160" s="5">
        <v>2</v>
      </c>
      <c r="E160" s="6">
        <v>45512</v>
      </c>
    </row>
    <row r="161" spans="1:5" x14ac:dyDescent="0.35">
      <c r="A161" s="5">
        <v>160</v>
      </c>
      <c r="B161" s="5" t="s">
        <v>291</v>
      </c>
      <c r="C161" s="5" t="s">
        <v>153</v>
      </c>
      <c r="D161" s="5">
        <v>4</v>
      </c>
      <c r="E161" s="6">
        <v>44971</v>
      </c>
    </row>
    <row r="162" spans="1:5" x14ac:dyDescent="0.35">
      <c r="A162" s="5">
        <v>161</v>
      </c>
      <c r="B162" s="5" t="s">
        <v>292</v>
      </c>
      <c r="C162" s="5" t="s">
        <v>156</v>
      </c>
      <c r="D162" s="5">
        <v>4</v>
      </c>
      <c r="E162" s="6">
        <v>45322</v>
      </c>
    </row>
    <row r="163" spans="1:5" x14ac:dyDescent="0.35">
      <c r="A163" s="5">
        <v>162</v>
      </c>
      <c r="B163" s="5" t="s">
        <v>293</v>
      </c>
      <c r="C163" s="5" t="s">
        <v>153</v>
      </c>
      <c r="D163" s="5">
        <v>2</v>
      </c>
      <c r="E163" s="6">
        <v>45441</v>
      </c>
    </row>
    <row r="164" spans="1:5" x14ac:dyDescent="0.35">
      <c r="A164" s="5">
        <v>163</v>
      </c>
      <c r="B164" s="5" t="s">
        <v>294</v>
      </c>
      <c r="C164" s="5" t="s">
        <v>153</v>
      </c>
      <c r="D164" s="5">
        <v>4</v>
      </c>
      <c r="E164" s="6">
        <v>45029</v>
      </c>
    </row>
    <row r="165" spans="1:5" x14ac:dyDescent="0.35">
      <c r="A165" s="5">
        <v>164</v>
      </c>
      <c r="B165" s="5" t="s">
        <v>206</v>
      </c>
      <c r="C165" s="5" t="s">
        <v>144</v>
      </c>
      <c r="D165" s="5">
        <v>2</v>
      </c>
      <c r="E165" s="6">
        <v>45346</v>
      </c>
    </row>
    <row r="166" spans="1:5" x14ac:dyDescent="0.35">
      <c r="A166" s="5">
        <v>165</v>
      </c>
      <c r="B166" s="5" t="s">
        <v>295</v>
      </c>
      <c r="C166" s="5" t="s">
        <v>144</v>
      </c>
      <c r="D166" s="5">
        <v>3</v>
      </c>
      <c r="E166" s="6">
        <v>45273</v>
      </c>
    </row>
    <row r="167" spans="1:5" x14ac:dyDescent="0.35">
      <c r="A167" s="5">
        <v>166</v>
      </c>
      <c r="B167" s="5" t="s">
        <v>296</v>
      </c>
      <c r="C167" s="5" t="s">
        <v>156</v>
      </c>
      <c r="D167" s="5">
        <v>3</v>
      </c>
      <c r="E167" s="6">
        <v>45617</v>
      </c>
    </row>
    <row r="168" spans="1:5" x14ac:dyDescent="0.35">
      <c r="A168" s="5">
        <v>167</v>
      </c>
      <c r="B168" s="5" t="s">
        <v>297</v>
      </c>
      <c r="C168" s="5" t="s">
        <v>153</v>
      </c>
      <c r="D168" s="5">
        <v>4</v>
      </c>
      <c r="E168" s="6">
        <v>45481</v>
      </c>
    </row>
    <row r="169" spans="1:5" x14ac:dyDescent="0.35">
      <c r="A169" s="5">
        <v>168</v>
      </c>
      <c r="B169" s="5" t="s">
        <v>298</v>
      </c>
      <c r="C169" s="5" t="s">
        <v>144</v>
      </c>
      <c r="D169" s="5">
        <v>3</v>
      </c>
      <c r="E169" s="6">
        <v>45159</v>
      </c>
    </row>
    <row r="170" spans="1:5" x14ac:dyDescent="0.35">
      <c r="A170" s="5">
        <v>169</v>
      </c>
      <c r="B170" s="5" t="s">
        <v>299</v>
      </c>
      <c r="C170" s="5" t="s">
        <v>153</v>
      </c>
      <c r="D170" s="5">
        <v>1</v>
      </c>
      <c r="E170" s="6">
        <v>45381</v>
      </c>
    </row>
    <row r="171" spans="1:5" x14ac:dyDescent="0.35">
      <c r="A171" s="5">
        <v>170</v>
      </c>
      <c r="B171" s="5" t="s">
        <v>266</v>
      </c>
      <c r="C171" s="5" t="s">
        <v>153</v>
      </c>
      <c r="D171" s="5">
        <v>1</v>
      </c>
      <c r="E171" s="6">
        <v>45259</v>
      </c>
    </row>
    <row r="172" spans="1:5" x14ac:dyDescent="0.35">
      <c r="A172" s="5">
        <v>171</v>
      </c>
      <c r="B172" s="5" t="s">
        <v>300</v>
      </c>
      <c r="C172" s="5" t="s">
        <v>144</v>
      </c>
      <c r="D172" s="5">
        <v>4</v>
      </c>
      <c r="E172" s="6">
        <v>45076</v>
      </c>
    </row>
    <row r="173" spans="1:5" x14ac:dyDescent="0.35">
      <c r="A173" s="5">
        <v>172</v>
      </c>
      <c r="B173" s="5" t="s">
        <v>301</v>
      </c>
      <c r="C173" s="5" t="s">
        <v>144</v>
      </c>
      <c r="D173" s="5">
        <v>2</v>
      </c>
      <c r="E173" s="6">
        <v>45101</v>
      </c>
    </row>
    <row r="174" spans="1:5" x14ac:dyDescent="0.35">
      <c r="A174" s="5">
        <v>173</v>
      </c>
      <c r="B174" s="5" t="s">
        <v>302</v>
      </c>
      <c r="C174" s="5" t="s">
        <v>156</v>
      </c>
      <c r="D174" s="5">
        <v>4</v>
      </c>
      <c r="E174" s="6">
        <v>45561</v>
      </c>
    </row>
    <row r="175" spans="1:5" x14ac:dyDescent="0.35">
      <c r="A175" s="5">
        <v>174</v>
      </c>
      <c r="B175" s="5" t="s">
        <v>303</v>
      </c>
      <c r="C175" s="5" t="s">
        <v>153</v>
      </c>
      <c r="D175" s="5">
        <v>2</v>
      </c>
      <c r="E175" s="6">
        <v>45164</v>
      </c>
    </row>
    <row r="176" spans="1:5" x14ac:dyDescent="0.35">
      <c r="A176" s="5">
        <v>175</v>
      </c>
      <c r="B176" s="5" t="s">
        <v>304</v>
      </c>
      <c r="C176" s="5" t="s">
        <v>144</v>
      </c>
      <c r="D176" s="5">
        <v>1</v>
      </c>
      <c r="E176" s="6">
        <v>45403</v>
      </c>
    </row>
    <row r="177" spans="1:5" x14ac:dyDescent="0.35">
      <c r="A177" s="5">
        <v>176</v>
      </c>
      <c r="B177" s="5" t="s">
        <v>305</v>
      </c>
      <c r="C177" s="5" t="s">
        <v>144</v>
      </c>
      <c r="D177" s="5">
        <v>4</v>
      </c>
      <c r="E177" s="6">
        <v>45280</v>
      </c>
    </row>
    <row r="178" spans="1:5" x14ac:dyDescent="0.35">
      <c r="A178" s="5">
        <v>177</v>
      </c>
      <c r="B178" s="5" t="s">
        <v>306</v>
      </c>
      <c r="C178" s="5" t="s">
        <v>156</v>
      </c>
      <c r="D178" s="5">
        <v>4</v>
      </c>
      <c r="E178" s="6">
        <v>45633</v>
      </c>
    </row>
    <row r="179" spans="1:5" x14ac:dyDescent="0.35">
      <c r="A179" s="5">
        <v>178</v>
      </c>
      <c r="B179" s="5" t="s">
        <v>307</v>
      </c>
      <c r="C179" s="5" t="s">
        <v>153</v>
      </c>
      <c r="D179" s="5">
        <v>2</v>
      </c>
      <c r="E179" s="6">
        <v>45320</v>
      </c>
    </row>
    <row r="180" spans="1:5" x14ac:dyDescent="0.35">
      <c r="A180" s="5">
        <v>179</v>
      </c>
      <c r="B180" s="5" t="s">
        <v>308</v>
      </c>
      <c r="C180" s="5" t="s">
        <v>144</v>
      </c>
      <c r="D180" s="5">
        <v>5</v>
      </c>
      <c r="E180" s="6">
        <v>45294</v>
      </c>
    </row>
    <row r="181" spans="1:5" x14ac:dyDescent="0.35">
      <c r="A181" s="5">
        <v>180</v>
      </c>
      <c r="B181" s="5" t="s">
        <v>309</v>
      </c>
      <c r="C181" s="5" t="s">
        <v>153</v>
      </c>
      <c r="D181" s="5">
        <v>3</v>
      </c>
      <c r="E181" s="6">
        <v>44949</v>
      </c>
    </row>
    <row r="182" spans="1:5" x14ac:dyDescent="0.35">
      <c r="A182" s="5">
        <v>181</v>
      </c>
      <c r="B182" s="5" t="s">
        <v>268</v>
      </c>
      <c r="C182" s="5" t="s">
        <v>144</v>
      </c>
      <c r="D182" s="5">
        <v>1</v>
      </c>
      <c r="E182" s="6">
        <v>45547</v>
      </c>
    </row>
    <row r="183" spans="1:5" x14ac:dyDescent="0.35">
      <c r="A183" s="5">
        <v>182</v>
      </c>
      <c r="B183" s="5" t="s">
        <v>310</v>
      </c>
      <c r="C183" s="5" t="s">
        <v>153</v>
      </c>
      <c r="D183" s="5">
        <v>2</v>
      </c>
      <c r="E183" s="6">
        <v>45548</v>
      </c>
    </row>
    <row r="184" spans="1:5" x14ac:dyDescent="0.35">
      <c r="A184" s="5">
        <v>183</v>
      </c>
      <c r="B184" s="5" t="s">
        <v>226</v>
      </c>
      <c r="C184" s="5" t="s">
        <v>156</v>
      </c>
      <c r="D184" s="5">
        <v>5</v>
      </c>
      <c r="E184" s="6">
        <v>45183</v>
      </c>
    </row>
    <row r="185" spans="1:5" x14ac:dyDescent="0.35">
      <c r="A185" s="5">
        <v>184</v>
      </c>
      <c r="B185" s="5" t="s">
        <v>311</v>
      </c>
      <c r="C185" s="5" t="s">
        <v>153</v>
      </c>
      <c r="D185" s="5">
        <v>1</v>
      </c>
      <c r="E185" s="6">
        <v>45243</v>
      </c>
    </row>
    <row r="186" spans="1:5" x14ac:dyDescent="0.35">
      <c r="A186" s="5">
        <v>185</v>
      </c>
      <c r="B186" s="5" t="s">
        <v>279</v>
      </c>
      <c r="C186" s="5" t="s">
        <v>144</v>
      </c>
      <c r="D186" s="5">
        <v>2</v>
      </c>
      <c r="E186" s="6">
        <v>45019</v>
      </c>
    </row>
    <row r="187" spans="1:5" x14ac:dyDescent="0.35">
      <c r="A187" s="5">
        <v>186</v>
      </c>
      <c r="B187" s="5" t="s">
        <v>312</v>
      </c>
      <c r="C187" s="5" t="s">
        <v>156</v>
      </c>
      <c r="D187" s="5">
        <v>2</v>
      </c>
      <c r="E187" s="6">
        <v>45132</v>
      </c>
    </row>
    <row r="188" spans="1:5" x14ac:dyDescent="0.35">
      <c r="A188" s="5">
        <v>187</v>
      </c>
      <c r="B188" s="5" t="s">
        <v>313</v>
      </c>
      <c r="C188" s="5" t="s">
        <v>153</v>
      </c>
      <c r="D188" s="5">
        <v>3</v>
      </c>
      <c r="E188" s="6">
        <v>45470</v>
      </c>
    </row>
    <row r="189" spans="1:5" x14ac:dyDescent="0.35">
      <c r="A189" s="5">
        <v>188</v>
      </c>
      <c r="B189" s="5" t="s">
        <v>314</v>
      </c>
      <c r="C189" s="5" t="s">
        <v>153</v>
      </c>
      <c r="D189" s="5">
        <v>3</v>
      </c>
      <c r="E189" s="6">
        <v>45420</v>
      </c>
    </row>
    <row r="190" spans="1:5" x14ac:dyDescent="0.35">
      <c r="A190" s="5">
        <v>189</v>
      </c>
      <c r="B190" s="5" t="s">
        <v>312</v>
      </c>
      <c r="C190" s="5" t="s">
        <v>153</v>
      </c>
      <c r="D190" s="5">
        <v>4</v>
      </c>
      <c r="E190" s="6">
        <v>45004</v>
      </c>
    </row>
    <row r="191" spans="1:5" x14ac:dyDescent="0.35">
      <c r="A191" s="5">
        <v>190</v>
      </c>
      <c r="B191" s="5" t="s">
        <v>213</v>
      </c>
      <c r="C191" s="5" t="s">
        <v>153</v>
      </c>
      <c r="D191" s="5">
        <v>4</v>
      </c>
      <c r="E191" s="6">
        <v>45497</v>
      </c>
    </row>
    <row r="192" spans="1:5" x14ac:dyDescent="0.35">
      <c r="A192" s="5">
        <v>191</v>
      </c>
      <c r="B192" s="5" t="s">
        <v>315</v>
      </c>
      <c r="C192" s="5" t="s">
        <v>153</v>
      </c>
      <c r="D192" s="5">
        <v>1</v>
      </c>
      <c r="E192" s="6">
        <v>45197</v>
      </c>
    </row>
    <row r="193" spans="1:5" x14ac:dyDescent="0.35">
      <c r="A193" s="5">
        <v>192</v>
      </c>
      <c r="B193" s="5" t="s">
        <v>316</v>
      </c>
      <c r="C193" s="5" t="s">
        <v>144</v>
      </c>
      <c r="D193" s="5">
        <v>3</v>
      </c>
      <c r="E193" s="6">
        <v>45525</v>
      </c>
    </row>
    <row r="194" spans="1:5" x14ac:dyDescent="0.35">
      <c r="A194" s="5">
        <v>193</v>
      </c>
      <c r="B194" s="5" t="s">
        <v>317</v>
      </c>
      <c r="C194" s="5" t="s">
        <v>144</v>
      </c>
      <c r="D194" s="5">
        <v>2</v>
      </c>
      <c r="E194" s="6">
        <v>45409</v>
      </c>
    </row>
    <row r="195" spans="1:5" x14ac:dyDescent="0.35">
      <c r="A195" s="5">
        <v>194</v>
      </c>
      <c r="B195" s="5" t="s">
        <v>281</v>
      </c>
      <c r="C195" s="5" t="s">
        <v>153</v>
      </c>
      <c r="D195" s="5">
        <v>5</v>
      </c>
      <c r="E195" s="6">
        <v>45262</v>
      </c>
    </row>
    <row r="196" spans="1:5" x14ac:dyDescent="0.35">
      <c r="A196" s="5">
        <v>195</v>
      </c>
      <c r="B196" s="5" t="s">
        <v>318</v>
      </c>
      <c r="C196" s="5" t="s">
        <v>156</v>
      </c>
      <c r="D196" s="5">
        <v>4</v>
      </c>
      <c r="E196" s="6">
        <v>45644</v>
      </c>
    </row>
    <row r="197" spans="1:5" x14ac:dyDescent="0.35">
      <c r="A197" s="5">
        <v>196</v>
      </c>
      <c r="B197" s="5" t="s">
        <v>195</v>
      </c>
      <c r="C197" s="5" t="s">
        <v>144</v>
      </c>
      <c r="D197" s="5">
        <v>1</v>
      </c>
      <c r="E197" s="6">
        <v>44965</v>
      </c>
    </row>
    <row r="198" spans="1:5" x14ac:dyDescent="0.35">
      <c r="A198" s="5">
        <v>197</v>
      </c>
      <c r="B198" s="5" t="s">
        <v>319</v>
      </c>
      <c r="C198" s="5" t="s">
        <v>144</v>
      </c>
      <c r="D198" s="5">
        <v>2</v>
      </c>
      <c r="E198" s="6">
        <v>45477</v>
      </c>
    </row>
    <row r="199" spans="1:5" x14ac:dyDescent="0.35">
      <c r="A199" s="5">
        <v>198</v>
      </c>
      <c r="B199" s="5" t="s">
        <v>320</v>
      </c>
      <c r="C199" s="5" t="s">
        <v>144</v>
      </c>
      <c r="D199" s="5">
        <v>5</v>
      </c>
      <c r="E199" s="6">
        <v>45356</v>
      </c>
    </row>
    <row r="200" spans="1:5" x14ac:dyDescent="0.35">
      <c r="A200" s="5">
        <v>199</v>
      </c>
      <c r="B200" s="5" t="s">
        <v>321</v>
      </c>
      <c r="C200" s="5" t="s">
        <v>153</v>
      </c>
      <c r="D200" s="5">
        <v>1</v>
      </c>
      <c r="E200" s="6">
        <v>45428</v>
      </c>
    </row>
    <row r="201" spans="1:5" x14ac:dyDescent="0.35">
      <c r="A201" s="5">
        <v>200</v>
      </c>
      <c r="B201" s="5" t="s">
        <v>322</v>
      </c>
      <c r="C201" s="5" t="s">
        <v>153</v>
      </c>
      <c r="D201" s="5">
        <v>3</v>
      </c>
      <c r="E201" s="6">
        <v>44960</v>
      </c>
    </row>
    <row r="202" spans="1:5" x14ac:dyDescent="0.35">
      <c r="A202" s="5">
        <v>201</v>
      </c>
      <c r="B202" s="5" t="s">
        <v>323</v>
      </c>
      <c r="C202" s="5" t="s">
        <v>144</v>
      </c>
      <c r="D202" s="5">
        <v>2</v>
      </c>
      <c r="E202" s="6">
        <v>45298</v>
      </c>
    </row>
    <row r="203" spans="1:5" x14ac:dyDescent="0.35">
      <c r="A203" s="5">
        <v>202</v>
      </c>
      <c r="B203" s="5" t="s">
        <v>324</v>
      </c>
      <c r="C203" s="5" t="s">
        <v>144</v>
      </c>
      <c r="D203" s="5">
        <v>3</v>
      </c>
      <c r="E203" s="6">
        <v>44989</v>
      </c>
    </row>
    <row r="204" spans="1:5" x14ac:dyDescent="0.35">
      <c r="A204" s="5">
        <v>203</v>
      </c>
      <c r="B204" s="5" t="s">
        <v>268</v>
      </c>
      <c r="C204" s="5" t="s">
        <v>144</v>
      </c>
      <c r="D204" s="5">
        <v>1</v>
      </c>
      <c r="E204" s="6">
        <v>45392</v>
      </c>
    </row>
    <row r="205" spans="1:5" x14ac:dyDescent="0.35">
      <c r="A205" s="5">
        <v>204</v>
      </c>
      <c r="B205" s="5" t="s">
        <v>325</v>
      </c>
      <c r="C205" s="5" t="s">
        <v>156</v>
      </c>
      <c r="D205" s="5">
        <v>5</v>
      </c>
      <c r="E205" s="6">
        <v>44948</v>
      </c>
    </row>
    <row r="206" spans="1:5" x14ac:dyDescent="0.35">
      <c r="A206" s="5">
        <v>205</v>
      </c>
      <c r="B206" s="5" t="s">
        <v>326</v>
      </c>
      <c r="C206" s="5" t="s">
        <v>144</v>
      </c>
      <c r="D206" s="5">
        <v>2</v>
      </c>
      <c r="E206" s="6">
        <v>45505</v>
      </c>
    </row>
    <row r="207" spans="1:5" x14ac:dyDescent="0.35">
      <c r="A207" s="5">
        <v>206</v>
      </c>
      <c r="B207" s="5" t="s">
        <v>214</v>
      </c>
      <c r="C207" s="5" t="s">
        <v>153</v>
      </c>
      <c r="D207" s="5">
        <v>5</v>
      </c>
      <c r="E207" s="6">
        <v>45139</v>
      </c>
    </row>
    <row r="208" spans="1:5" x14ac:dyDescent="0.35">
      <c r="A208" s="5">
        <v>207</v>
      </c>
      <c r="B208" s="5" t="s">
        <v>264</v>
      </c>
      <c r="C208" s="5" t="s">
        <v>153</v>
      </c>
      <c r="D208" s="5">
        <v>2</v>
      </c>
      <c r="E208" s="6">
        <v>45263</v>
      </c>
    </row>
    <row r="209" spans="1:5" x14ac:dyDescent="0.35">
      <c r="A209" s="5">
        <v>208</v>
      </c>
      <c r="B209" s="5" t="s">
        <v>327</v>
      </c>
      <c r="C209" s="5" t="s">
        <v>144</v>
      </c>
      <c r="D209" s="5">
        <v>2</v>
      </c>
      <c r="E209" s="6">
        <v>45060</v>
      </c>
    </row>
    <row r="210" spans="1:5" x14ac:dyDescent="0.35">
      <c r="A210" s="5">
        <v>209</v>
      </c>
      <c r="B210" s="5" t="s">
        <v>328</v>
      </c>
      <c r="C210" s="5" t="s">
        <v>153</v>
      </c>
      <c r="D210" s="5">
        <v>1</v>
      </c>
      <c r="E210" s="6">
        <v>45603</v>
      </c>
    </row>
    <row r="211" spans="1:5" x14ac:dyDescent="0.35">
      <c r="A211" s="5">
        <v>210</v>
      </c>
      <c r="B211" s="5" t="s">
        <v>329</v>
      </c>
      <c r="C211" s="5" t="s">
        <v>144</v>
      </c>
      <c r="D211" s="5">
        <v>2</v>
      </c>
      <c r="E211" s="6">
        <v>45529</v>
      </c>
    </row>
    <row r="212" spans="1:5" x14ac:dyDescent="0.35">
      <c r="A212" s="5">
        <v>211</v>
      </c>
      <c r="B212" s="5" t="s">
        <v>330</v>
      </c>
      <c r="C212" s="5" t="s">
        <v>144</v>
      </c>
      <c r="D212" s="5">
        <v>1</v>
      </c>
      <c r="E212" s="6">
        <v>45056</v>
      </c>
    </row>
    <row r="213" spans="1:5" x14ac:dyDescent="0.35">
      <c r="A213" s="5">
        <v>212</v>
      </c>
      <c r="B213" s="5" t="s">
        <v>331</v>
      </c>
      <c r="C213" s="5" t="s">
        <v>144</v>
      </c>
      <c r="D213" s="5">
        <v>1</v>
      </c>
      <c r="E213" s="6">
        <v>45414</v>
      </c>
    </row>
    <row r="214" spans="1:5" x14ac:dyDescent="0.35">
      <c r="A214" s="5">
        <v>213</v>
      </c>
      <c r="B214" s="5" t="s">
        <v>332</v>
      </c>
      <c r="C214" s="5" t="s">
        <v>144</v>
      </c>
      <c r="D214" s="5">
        <v>1</v>
      </c>
      <c r="E214" s="6">
        <v>45389</v>
      </c>
    </row>
    <row r="215" spans="1:5" x14ac:dyDescent="0.35">
      <c r="A215" s="5">
        <v>214</v>
      </c>
      <c r="B215" s="5" t="s">
        <v>333</v>
      </c>
      <c r="C215" s="5" t="s">
        <v>153</v>
      </c>
      <c r="D215" s="5">
        <v>1</v>
      </c>
      <c r="E215" s="6">
        <v>45671</v>
      </c>
    </row>
    <row r="216" spans="1:5" x14ac:dyDescent="0.35">
      <c r="A216" s="5">
        <v>215</v>
      </c>
      <c r="B216" s="5" t="s">
        <v>334</v>
      </c>
      <c r="C216" s="5" t="s">
        <v>144</v>
      </c>
      <c r="D216" s="5">
        <v>1</v>
      </c>
      <c r="E216" s="6">
        <v>44989</v>
      </c>
    </row>
    <row r="217" spans="1:5" x14ac:dyDescent="0.35">
      <c r="A217" s="5">
        <v>216</v>
      </c>
      <c r="B217" s="5" t="s">
        <v>335</v>
      </c>
      <c r="C217" s="5" t="s">
        <v>144</v>
      </c>
      <c r="D217" s="5">
        <v>1</v>
      </c>
      <c r="E217" s="6">
        <v>45429</v>
      </c>
    </row>
    <row r="218" spans="1:5" x14ac:dyDescent="0.35">
      <c r="A218" s="5">
        <v>217</v>
      </c>
      <c r="B218" s="5" t="s">
        <v>211</v>
      </c>
      <c r="C218" s="5" t="s">
        <v>153</v>
      </c>
      <c r="D218" s="5">
        <v>3</v>
      </c>
      <c r="E218" s="6">
        <v>45549</v>
      </c>
    </row>
    <row r="219" spans="1:5" x14ac:dyDescent="0.35">
      <c r="A219" s="5">
        <v>218</v>
      </c>
      <c r="B219" s="5" t="s">
        <v>295</v>
      </c>
      <c r="C219" s="5" t="s">
        <v>144</v>
      </c>
      <c r="D219" s="5">
        <v>5</v>
      </c>
      <c r="E219" s="6">
        <v>45575</v>
      </c>
    </row>
    <row r="220" spans="1:5" x14ac:dyDescent="0.35">
      <c r="A220" s="5">
        <v>219</v>
      </c>
      <c r="B220" s="5" t="s">
        <v>336</v>
      </c>
      <c r="C220" s="5" t="s">
        <v>156</v>
      </c>
      <c r="D220" s="5">
        <v>4</v>
      </c>
      <c r="E220" s="6">
        <v>45538</v>
      </c>
    </row>
    <row r="221" spans="1:5" x14ac:dyDescent="0.35">
      <c r="A221" s="5">
        <v>220</v>
      </c>
      <c r="B221" s="5" t="s">
        <v>334</v>
      </c>
      <c r="C221" s="5" t="s">
        <v>144</v>
      </c>
      <c r="D221" s="5">
        <v>5</v>
      </c>
      <c r="E221" s="6">
        <v>45367</v>
      </c>
    </row>
    <row r="222" spans="1:5" x14ac:dyDescent="0.35">
      <c r="A222" s="5">
        <v>221</v>
      </c>
      <c r="B222" s="5" t="s">
        <v>337</v>
      </c>
      <c r="C222" s="5" t="s">
        <v>153</v>
      </c>
      <c r="D222" s="5">
        <v>5</v>
      </c>
      <c r="E222" s="6">
        <v>45665</v>
      </c>
    </row>
    <row r="223" spans="1:5" x14ac:dyDescent="0.35">
      <c r="A223" s="5">
        <v>222</v>
      </c>
      <c r="B223" s="5" t="s">
        <v>338</v>
      </c>
      <c r="C223" s="5" t="s">
        <v>144</v>
      </c>
      <c r="D223" s="5">
        <v>2</v>
      </c>
      <c r="E223" s="6">
        <v>45350</v>
      </c>
    </row>
    <row r="224" spans="1:5" x14ac:dyDescent="0.35">
      <c r="A224" s="5">
        <v>223</v>
      </c>
      <c r="B224" s="5" t="s">
        <v>339</v>
      </c>
      <c r="C224" s="5" t="s">
        <v>144</v>
      </c>
      <c r="D224" s="5">
        <v>1</v>
      </c>
      <c r="E224" s="6">
        <v>45247</v>
      </c>
    </row>
    <row r="225" spans="1:5" x14ac:dyDescent="0.35">
      <c r="A225" s="5">
        <v>224</v>
      </c>
      <c r="B225" s="5" t="s">
        <v>340</v>
      </c>
      <c r="C225" s="5" t="s">
        <v>156</v>
      </c>
      <c r="D225" s="5">
        <v>3</v>
      </c>
      <c r="E225" s="6">
        <v>45083</v>
      </c>
    </row>
    <row r="226" spans="1:5" x14ac:dyDescent="0.35">
      <c r="A226" s="5">
        <v>225</v>
      </c>
      <c r="B226" s="5" t="s">
        <v>341</v>
      </c>
      <c r="C226" s="5" t="s">
        <v>144</v>
      </c>
      <c r="D226" s="5">
        <v>1</v>
      </c>
      <c r="E226" s="6">
        <v>45022</v>
      </c>
    </row>
    <row r="227" spans="1:5" x14ac:dyDescent="0.35">
      <c r="A227" s="5">
        <v>226</v>
      </c>
      <c r="B227" s="5" t="s">
        <v>342</v>
      </c>
      <c r="C227" s="5" t="s">
        <v>156</v>
      </c>
      <c r="D227" s="5">
        <v>3</v>
      </c>
      <c r="E227" s="6">
        <v>45060</v>
      </c>
    </row>
    <row r="228" spans="1:5" x14ac:dyDescent="0.35">
      <c r="A228" s="5">
        <v>227</v>
      </c>
      <c r="B228" s="5" t="s">
        <v>343</v>
      </c>
      <c r="C228" s="5" t="s">
        <v>144</v>
      </c>
      <c r="D228" s="5">
        <v>5</v>
      </c>
      <c r="E228" s="6">
        <v>45502</v>
      </c>
    </row>
    <row r="229" spans="1:5" x14ac:dyDescent="0.35">
      <c r="A229" s="5">
        <v>228</v>
      </c>
      <c r="B229" s="5" t="s">
        <v>344</v>
      </c>
      <c r="C229" s="5" t="s">
        <v>144</v>
      </c>
      <c r="D229" s="5">
        <v>4</v>
      </c>
      <c r="E229" s="6">
        <v>45665</v>
      </c>
    </row>
    <row r="230" spans="1:5" x14ac:dyDescent="0.35">
      <c r="A230" s="5">
        <v>229</v>
      </c>
      <c r="B230" s="5" t="s">
        <v>300</v>
      </c>
      <c r="C230" s="5" t="s">
        <v>156</v>
      </c>
      <c r="D230" s="5">
        <v>3</v>
      </c>
      <c r="E230" s="6">
        <v>45033</v>
      </c>
    </row>
    <row r="231" spans="1:5" x14ac:dyDescent="0.35">
      <c r="A231" s="5">
        <v>230</v>
      </c>
      <c r="B231" s="5" t="s">
        <v>345</v>
      </c>
      <c r="C231" s="5" t="s">
        <v>144</v>
      </c>
      <c r="D231" s="5">
        <v>4</v>
      </c>
      <c r="E231" s="6">
        <v>45156</v>
      </c>
    </row>
    <row r="232" spans="1:5" x14ac:dyDescent="0.35">
      <c r="A232" s="5">
        <v>231</v>
      </c>
      <c r="B232" s="5" t="s">
        <v>324</v>
      </c>
      <c r="C232" s="5" t="s">
        <v>153</v>
      </c>
      <c r="D232" s="5">
        <v>3</v>
      </c>
      <c r="E232" s="6">
        <v>45044</v>
      </c>
    </row>
    <row r="233" spans="1:5" x14ac:dyDescent="0.35">
      <c r="A233" s="5">
        <v>232</v>
      </c>
      <c r="B233" s="5" t="s">
        <v>346</v>
      </c>
      <c r="C233" s="5" t="s">
        <v>144</v>
      </c>
      <c r="D233" s="5">
        <v>4</v>
      </c>
      <c r="E233" s="6">
        <v>45501</v>
      </c>
    </row>
    <row r="234" spans="1:5" x14ac:dyDescent="0.35">
      <c r="A234" s="5">
        <v>233</v>
      </c>
      <c r="B234" s="5" t="s">
        <v>347</v>
      </c>
      <c r="C234" s="5" t="s">
        <v>156</v>
      </c>
      <c r="D234" s="5">
        <v>5</v>
      </c>
      <c r="E234" s="6">
        <v>44953</v>
      </c>
    </row>
    <row r="235" spans="1:5" x14ac:dyDescent="0.35">
      <c r="A235" s="5">
        <v>234</v>
      </c>
      <c r="B235" s="5" t="s">
        <v>348</v>
      </c>
      <c r="C235" s="5" t="s">
        <v>144</v>
      </c>
      <c r="D235" s="5">
        <v>3</v>
      </c>
      <c r="E235" s="6">
        <v>45646</v>
      </c>
    </row>
    <row r="236" spans="1:5" x14ac:dyDescent="0.35">
      <c r="A236" s="5">
        <v>235</v>
      </c>
      <c r="B236" s="5" t="s">
        <v>349</v>
      </c>
      <c r="C236" s="5" t="s">
        <v>144</v>
      </c>
      <c r="D236" s="5">
        <v>2</v>
      </c>
      <c r="E236" s="6">
        <v>45073</v>
      </c>
    </row>
    <row r="237" spans="1:5" x14ac:dyDescent="0.35">
      <c r="A237" s="5">
        <v>236</v>
      </c>
      <c r="B237" s="5" t="s">
        <v>350</v>
      </c>
      <c r="C237" s="5" t="s">
        <v>144</v>
      </c>
      <c r="D237" s="5">
        <v>1</v>
      </c>
      <c r="E237" s="6">
        <v>45020</v>
      </c>
    </row>
    <row r="238" spans="1:5" x14ac:dyDescent="0.35">
      <c r="A238" s="5">
        <v>237</v>
      </c>
      <c r="B238" s="5" t="s">
        <v>351</v>
      </c>
      <c r="C238" s="5" t="s">
        <v>144</v>
      </c>
      <c r="D238" s="5">
        <v>4</v>
      </c>
      <c r="E238" s="6">
        <v>45276</v>
      </c>
    </row>
    <row r="239" spans="1:5" x14ac:dyDescent="0.35">
      <c r="A239" s="5">
        <v>238</v>
      </c>
      <c r="B239" s="5" t="s">
        <v>352</v>
      </c>
      <c r="C239" s="5" t="s">
        <v>144</v>
      </c>
      <c r="D239" s="5">
        <v>3</v>
      </c>
      <c r="E239" s="6">
        <v>45508</v>
      </c>
    </row>
    <row r="240" spans="1:5" x14ac:dyDescent="0.35">
      <c r="A240" s="5">
        <v>239</v>
      </c>
      <c r="B240" s="5" t="s">
        <v>161</v>
      </c>
      <c r="C240" s="5" t="s">
        <v>153</v>
      </c>
      <c r="D240" s="5">
        <v>2</v>
      </c>
      <c r="E240" s="6">
        <v>45088</v>
      </c>
    </row>
    <row r="241" spans="1:5" x14ac:dyDescent="0.35">
      <c r="A241" s="5">
        <v>240</v>
      </c>
      <c r="B241" s="5" t="s">
        <v>353</v>
      </c>
      <c r="C241" s="5" t="s">
        <v>156</v>
      </c>
      <c r="D241" s="5">
        <v>3</v>
      </c>
      <c r="E241" s="6">
        <v>45380</v>
      </c>
    </row>
    <row r="242" spans="1:5" x14ac:dyDescent="0.35">
      <c r="A242" s="5">
        <v>241</v>
      </c>
      <c r="B242" s="5" t="s">
        <v>354</v>
      </c>
      <c r="C242" s="5" t="s">
        <v>156</v>
      </c>
      <c r="D242" s="5">
        <v>4</v>
      </c>
      <c r="E242" s="6">
        <v>45206</v>
      </c>
    </row>
    <row r="243" spans="1:5" x14ac:dyDescent="0.35">
      <c r="A243" s="5">
        <v>242</v>
      </c>
      <c r="B243" s="5" t="s">
        <v>200</v>
      </c>
      <c r="C243" s="5" t="s">
        <v>144</v>
      </c>
      <c r="D243" s="5">
        <v>4</v>
      </c>
      <c r="E243" s="6">
        <v>45040</v>
      </c>
    </row>
    <row r="244" spans="1:5" x14ac:dyDescent="0.35">
      <c r="A244" s="5">
        <v>243</v>
      </c>
      <c r="B244" s="5" t="s">
        <v>355</v>
      </c>
      <c r="C244" s="5" t="s">
        <v>144</v>
      </c>
      <c r="D244" s="5">
        <v>3</v>
      </c>
      <c r="E244" s="6">
        <v>44973</v>
      </c>
    </row>
    <row r="245" spans="1:5" x14ac:dyDescent="0.35">
      <c r="A245" s="5">
        <v>244</v>
      </c>
      <c r="B245" s="5" t="s">
        <v>356</v>
      </c>
      <c r="C245" s="5" t="s">
        <v>153</v>
      </c>
      <c r="D245" s="5">
        <v>1</v>
      </c>
      <c r="E245" s="6">
        <v>44934</v>
      </c>
    </row>
    <row r="246" spans="1:5" x14ac:dyDescent="0.35">
      <c r="A246" s="5">
        <v>245</v>
      </c>
      <c r="B246" s="5" t="s">
        <v>357</v>
      </c>
      <c r="C246" s="5" t="s">
        <v>153</v>
      </c>
      <c r="D246" s="5">
        <v>2</v>
      </c>
      <c r="E246" s="6">
        <v>45709</v>
      </c>
    </row>
    <row r="247" spans="1:5" x14ac:dyDescent="0.35">
      <c r="A247" s="5">
        <v>246</v>
      </c>
      <c r="B247" s="5" t="s">
        <v>358</v>
      </c>
      <c r="C247" s="5" t="s">
        <v>144</v>
      </c>
      <c r="D247" s="5">
        <v>1</v>
      </c>
      <c r="E247" s="6">
        <v>45436</v>
      </c>
    </row>
    <row r="248" spans="1:5" x14ac:dyDescent="0.35">
      <c r="A248" s="5">
        <v>247</v>
      </c>
      <c r="B248" s="5" t="s">
        <v>149</v>
      </c>
      <c r="C248" s="5" t="s">
        <v>144</v>
      </c>
      <c r="D248" s="5">
        <v>5</v>
      </c>
      <c r="E248" s="6">
        <v>45647</v>
      </c>
    </row>
    <row r="249" spans="1:5" x14ac:dyDescent="0.35">
      <c r="A249" s="5">
        <v>248</v>
      </c>
      <c r="B249" s="5" t="s">
        <v>359</v>
      </c>
      <c r="C249" s="5" t="s">
        <v>144</v>
      </c>
      <c r="D249" s="5">
        <v>3</v>
      </c>
      <c r="E249" s="6">
        <v>45000</v>
      </c>
    </row>
    <row r="250" spans="1:5" x14ac:dyDescent="0.35">
      <c r="A250" s="5">
        <v>249</v>
      </c>
      <c r="B250" s="5" t="s">
        <v>360</v>
      </c>
      <c r="C250" s="5" t="s">
        <v>144</v>
      </c>
      <c r="D250" s="5">
        <v>4</v>
      </c>
      <c r="E250" s="6">
        <v>45006</v>
      </c>
    </row>
    <row r="251" spans="1:5" x14ac:dyDescent="0.35">
      <c r="A251" s="5">
        <v>250</v>
      </c>
      <c r="B251" s="5" t="s">
        <v>361</v>
      </c>
      <c r="C251" s="5" t="s">
        <v>144</v>
      </c>
      <c r="D251" s="5">
        <v>4</v>
      </c>
      <c r="E251" s="6">
        <v>45653</v>
      </c>
    </row>
    <row r="252" spans="1:5" x14ac:dyDescent="0.35">
      <c r="A252" s="5">
        <v>251</v>
      </c>
      <c r="B252" s="5" t="s">
        <v>362</v>
      </c>
      <c r="C252" s="5" t="s">
        <v>144</v>
      </c>
      <c r="D252" s="5">
        <v>1</v>
      </c>
      <c r="E252" s="6">
        <v>45259</v>
      </c>
    </row>
    <row r="253" spans="1:5" x14ac:dyDescent="0.35">
      <c r="A253" s="5">
        <v>252</v>
      </c>
      <c r="B253" s="5" t="s">
        <v>363</v>
      </c>
      <c r="C253" s="5" t="s">
        <v>144</v>
      </c>
      <c r="D253" s="5">
        <v>3</v>
      </c>
      <c r="E253" s="6">
        <v>45017</v>
      </c>
    </row>
    <row r="254" spans="1:5" x14ac:dyDescent="0.35">
      <c r="A254" s="5">
        <v>253</v>
      </c>
      <c r="B254" s="5" t="s">
        <v>342</v>
      </c>
      <c r="C254" s="5" t="s">
        <v>144</v>
      </c>
      <c r="D254" s="5">
        <v>5</v>
      </c>
      <c r="E254" s="6">
        <v>45337</v>
      </c>
    </row>
    <row r="255" spans="1:5" x14ac:dyDescent="0.35">
      <c r="A255" s="5">
        <v>254</v>
      </c>
      <c r="B255" s="5" t="s">
        <v>364</v>
      </c>
      <c r="C255" s="5" t="s">
        <v>144</v>
      </c>
      <c r="D255" s="5">
        <v>3</v>
      </c>
      <c r="E255" s="6">
        <v>45690</v>
      </c>
    </row>
    <row r="256" spans="1:5" x14ac:dyDescent="0.35">
      <c r="A256" s="5">
        <v>255</v>
      </c>
      <c r="B256" s="5" t="s">
        <v>365</v>
      </c>
      <c r="C256" s="5" t="s">
        <v>144</v>
      </c>
      <c r="D256" s="5">
        <v>2</v>
      </c>
      <c r="E256" s="6">
        <v>45005</v>
      </c>
    </row>
    <row r="257" spans="1:5" x14ac:dyDescent="0.35">
      <c r="A257" s="5">
        <v>256</v>
      </c>
      <c r="B257" s="5" t="s">
        <v>366</v>
      </c>
      <c r="C257" s="5" t="s">
        <v>144</v>
      </c>
      <c r="D257" s="5">
        <v>2</v>
      </c>
      <c r="E257" s="6">
        <v>45284</v>
      </c>
    </row>
    <row r="258" spans="1:5" x14ac:dyDescent="0.35">
      <c r="A258" s="5">
        <v>257</v>
      </c>
      <c r="B258" s="5" t="s">
        <v>367</v>
      </c>
      <c r="C258" s="5" t="s">
        <v>144</v>
      </c>
      <c r="D258" s="5">
        <v>2</v>
      </c>
      <c r="E258" s="6">
        <v>45189</v>
      </c>
    </row>
    <row r="259" spans="1:5" x14ac:dyDescent="0.35">
      <c r="A259" s="5">
        <v>258</v>
      </c>
      <c r="B259" s="5" t="s">
        <v>368</v>
      </c>
      <c r="C259" s="5" t="s">
        <v>156</v>
      </c>
      <c r="D259" s="5">
        <v>1</v>
      </c>
      <c r="E259" s="6">
        <v>45108</v>
      </c>
    </row>
    <row r="260" spans="1:5" x14ac:dyDescent="0.35">
      <c r="A260" s="5">
        <v>259</v>
      </c>
      <c r="B260" s="5" t="s">
        <v>369</v>
      </c>
      <c r="C260" s="5" t="s">
        <v>153</v>
      </c>
      <c r="D260" s="5">
        <v>5</v>
      </c>
      <c r="E260" s="6">
        <v>45386</v>
      </c>
    </row>
    <row r="261" spans="1:5" x14ac:dyDescent="0.35">
      <c r="A261" s="5">
        <v>260</v>
      </c>
      <c r="B261" s="5" t="s">
        <v>370</v>
      </c>
      <c r="C261" s="5" t="s">
        <v>144</v>
      </c>
      <c r="D261" s="5">
        <v>3</v>
      </c>
      <c r="E261" s="6">
        <v>45081</v>
      </c>
    </row>
    <row r="262" spans="1:5" x14ac:dyDescent="0.35">
      <c r="A262" s="5">
        <v>261</v>
      </c>
      <c r="B262" s="5" t="s">
        <v>211</v>
      </c>
      <c r="C262" s="5" t="s">
        <v>144</v>
      </c>
      <c r="D262" s="5">
        <v>3</v>
      </c>
      <c r="E262" s="6">
        <v>45208</v>
      </c>
    </row>
    <row r="263" spans="1:5" x14ac:dyDescent="0.35">
      <c r="A263" s="5">
        <v>262</v>
      </c>
      <c r="B263" s="5" t="s">
        <v>371</v>
      </c>
      <c r="C263" s="5" t="s">
        <v>144</v>
      </c>
      <c r="D263" s="5">
        <v>1</v>
      </c>
      <c r="E263" s="6">
        <v>45244</v>
      </c>
    </row>
    <row r="264" spans="1:5" x14ac:dyDescent="0.35">
      <c r="A264" s="5">
        <v>263</v>
      </c>
      <c r="B264" s="5" t="s">
        <v>372</v>
      </c>
      <c r="C264" s="5" t="s">
        <v>144</v>
      </c>
      <c r="D264" s="5">
        <v>3</v>
      </c>
      <c r="E264" s="6">
        <v>45220</v>
      </c>
    </row>
    <row r="265" spans="1:5" x14ac:dyDescent="0.35">
      <c r="A265" s="5">
        <v>264</v>
      </c>
      <c r="B265" s="5" t="s">
        <v>373</v>
      </c>
      <c r="C265" s="5" t="s">
        <v>156</v>
      </c>
      <c r="D265" s="5">
        <v>5</v>
      </c>
      <c r="E265" s="6">
        <v>45320</v>
      </c>
    </row>
    <row r="266" spans="1:5" x14ac:dyDescent="0.35">
      <c r="A266" s="5">
        <v>265</v>
      </c>
      <c r="B266" s="5" t="s">
        <v>374</v>
      </c>
      <c r="C266" s="5" t="s">
        <v>144</v>
      </c>
      <c r="D266" s="5">
        <v>1</v>
      </c>
      <c r="E266" s="6">
        <v>45387</v>
      </c>
    </row>
    <row r="267" spans="1:5" x14ac:dyDescent="0.35">
      <c r="A267" s="5">
        <v>266</v>
      </c>
      <c r="B267" s="5" t="s">
        <v>375</v>
      </c>
      <c r="C267" s="5" t="s">
        <v>144</v>
      </c>
      <c r="D267" s="5">
        <v>4</v>
      </c>
      <c r="E267" s="6">
        <v>45440</v>
      </c>
    </row>
    <row r="268" spans="1:5" x14ac:dyDescent="0.35">
      <c r="A268" s="5">
        <v>267</v>
      </c>
      <c r="B268" s="5" t="s">
        <v>376</v>
      </c>
      <c r="C268" s="5" t="s">
        <v>144</v>
      </c>
      <c r="D268" s="5">
        <v>3</v>
      </c>
      <c r="E268" s="6">
        <v>45658</v>
      </c>
    </row>
    <row r="269" spans="1:5" x14ac:dyDescent="0.35">
      <c r="A269" s="5">
        <v>268</v>
      </c>
      <c r="B269" s="5" t="s">
        <v>377</v>
      </c>
      <c r="C269" s="5" t="s">
        <v>156</v>
      </c>
      <c r="D269" s="5">
        <v>1</v>
      </c>
      <c r="E269" s="6">
        <v>45180</v>
      </c>
    </row>
    <row r="270" spans="1:5" x14ac:dyDescent="0.35">
      <c r="A270" s="5">
        <v>269</v>
      </c>
      <c r="B270" s="5" t="s">
        <v>257</v>
      </c>
      <c r="C270" s="5" t="s">
        <v>144</v>
      </c>
      <c r="D270" s="5">
        <v>5</v>
      </c>
      <c r="E270" s="6">
        <v>45089</v>
      </c>
    </row>
    <row r="271" spans="1:5" x14ac:dyDescent="0.35">
      <c r="A271" s="5">
        <v>270</v>
      </c>
      <c r="B271" s="5" t="s">
        <v>378</v>
      </c>
      <c r="C271" s="5" t="s">
        <v>153</v>
      </c>
      <c r="D271" s="5">
        <v>4</v>
      </c>
      <c r="E271" s="6">
        <v>45345</v>
      </c>
    </row>
    <row r="272" spans="1:5" x14ac:dyDescent="0.35">
      <c r="A272" s="5">
        <v>271</v>
      </c>
      <c r="B272" s="5" t="s">
        <v>379</v>
      </c>
      <c r="C272" s="5" t="s">
        <v>144</v>
      </c>
      <c r="D272" s="5">
        <v>3</v>
      </c>
      <c r="E272" s="6">
        <v>44994</v>
      </c>
    </row>
    <row r="273" spans="1:5" x14ac:dyDescent="0.35">
      <c r="A273" s="5">
        <v>272</v>
      </c>
      <c r="B273" s="5" t="s">
        <v>344</v>
      </c>
      <c r="C273" s="5" t="s">
        <v>144</v>
      </c>
      <c r="D273" s="5">
        <v>4</v>
      </c>
      <c r="E273" s="6">
        <v>45217</v>
      </c>
    </row>
    <row r="274" spans="1:5" x14ac:dyDescent="0.35">
      <c r="A274" s="5">
        <v>273</v>
      </c>
      <c r="B274" s="5" t="s">
        <v>380</v>
      </c>
      <c r="C274" s="5" t="s">
        <v>153</v>
      </c>
      <c r="D274" s="5">
        <v>3</v>
      </c>
      <c r="E274" s="6">
        <v>45010</v>
      </c>
    </row>
    <row r="275" spans="1:5" x14ac:dyDescent="0.35">
      <c r="A275" s="5">
        <v>274</v>
      </c>
      <c r="B275" s="5" t="s">
        <v>321</v>
      </c>
      <c r="C275" s="5" t="s">
        <v>153</v>
      </c>
      <c r="D275" s="5">
        <v>3</v>
      </c>
      <c r="E275" s="6">
        <v>45598</v>
      </c>
    </row>
    <row r="276" spans="1:5" x14ac:dyDescent="0.35">
      <c r="A276" s="5">
        <v>275</v>
      </c>
      <c r="B276" s="5" t="s">
        <v>381</v>
      </c>
      <c r="C276" s="5" t="s">
        <v>144</v>
      </c>
      <c r="D276" s="5">
        <v>1</v>
      </c>
      <c r="E276" s="6">
        <v>45244</v>
      </c>
    </row>
    <row r="277" spans="1:5" x14ac:dyDescent="0.35">
      <c r="A277" s="5">
        <v>276</v>
      </c>
      <c r="B277" s="5" t="s">
        <v>382</v>
      </c>
      <c r="C277" s="5" t="s">
        <v>156</v>
      </c>
      <c r="D277" s="5">
        <v>3</v>
      </c>
      <c r="E277" s="6">
        <v>45057</v>
      </c>
    </row>
    <row r="278" spans="1:5" x14ac:dyDescent="0.35">
      <c r="A278" s="5">
        <v>277</v>
      </c>
      <c r="B278" s="5" t="s">
        <v>364</v>
      </c>
      <c r="C278" s="5" t="s">
        <v>156</v>
      </c>
      <c r="D278" s="5">
        <v>4</v>
      </c>
      <c r="E278" s="6">
        <v>45447</v>
      </c>
    </row>
    <row r="279" spans="1:5" x14ac:dyDescent="0.35">
      <c r="A279" s="5">
        <v>278</v>
      </c>
      <c r="B279" s="5" t="s">
        <v>383</v>
      </c>
      <c r="C279" s="5" t="s">
        <v>144</v>
      </c>
      <c r="D279" s="5">
        <v>2</v>
      </c>
      <c r="E279" s="6">
        <v>45146</v>
      </c>
    </row>
    <row r="280" spans="1:5" x14ac:dyDescent="0.35">
      <c r="A280" s="5">
        <v>279</v>
      </c>
      <c r="B280" s="5" t="s">
        <v>384</v>
      </c>
      <c r="C280" s="5" t="s">
        <v>144</v>
      </c>
      <c r="D280" s="5">
        <v>2</v>
      </c>
      <c r="E280" s="6">
        <v>45085</v>
      </c>
    </row>
    <row r="281" spans="1:5" x14ac:dyDescent="0.35">
      <c r="A281" s="5">
        <v>280</v>
      </c>
      <c r="B281" s="5" t="s">
        <v>385</v>
      </c>
      <c r="C281" s="5" t="s">
        <v>153</v>
      </c>
      <c r="D281" s="5">
        <v>1</v>
      </c>
      <c r="E281" s="6">
        <v>45446</v>
      </c>
    </row>
    <row r="282" spans="1:5" x14ac:dyDescent="0.35">
      <c r="A282" s="5">
        <v>281</v>
      </c>
      <c r="B282" s="5" t="s">
        <v>386</v>
      </c>
      <c r="C282" s="5" t="s">
        <v>144</v>
      </c>
      <c r="D282" s="5">
        <v>3</v>
      </c>
      <c r="E282" s="6">
        <v>45711</v>
      </c>
    </row>
    <row r="283" spans="1:5" x14ac:dyDescent="0.35">
      <c r="A283" s="5">
        <v>282</v>
      </c>
      <c r="B283" s="5" t="s">
        <v>181</v>
      </c>
      <c r="C283" s="5" t="s">
        <v>144</v>
      </c>
      <c r="D283" s="5">
        <v>2</v>
      </c>
      <c r="E283" s="6">
        <v>45093</v>
      </c>
    </row>
    <row r="284" spans="1:5" x14ac:dyDescent="0.35">
      <c r="A284" s="5">
        <v>283</v>
      </c>
      <c r="B284" s="5" t="s">
        <v>197</v>
      </c>
      <c r="C284" s="5" t="s">
        <v>153</v>
      </c>
      <c r="D284" s="5">
        <v>2</v>
      </c>
      <c r="E284" s="6">
        <v>45665</v>
      </c>
    </row>
    <row r="285" spans="1:5" x14ac:dyDescent="0.35">
      <c r="A285" s="5">
        <v>284</v>
      </c>
      <c r="B285" s="5" t="s">
        <v>279</v>
      </c>
      <c r="C285" s="5" t="s">
        <v>144</v>
      </c>
      <c r="D285" s="5">
        <v>2</v>
      </c>
      <c r="E285" s="6">
        <v>45381</v>
      </c>
    </row>
    <row r="286" spans="1:5" x14ac:dyDescent="0.35">
      <c r="A286" s="5">
        <v>285</v>
      </c>
      <c r="B286" s="5" t="s">
        <v>387</v>
      </c>
      <c r="C286" s="5" t="s">
        <v>153</v>
      </c>
      <c r="D286" s="5">
        <v>4</v>
      </c>
      <c r="E286" s="6">
        <v>45166</v>
      </c>
    </row>
    <row r="287" spans="1:5" x14ac:dyDescent="0.35">
      <c r="A287" s="5">
        <v>286</v>
      </c>
      <c r="B287" s="5" t="s">
        <v>388</v>
      </c>
      <c r="C287" s="5" t="s">
        <v>144</v>
      </c>
      <c r="D287" s="5">
        <v>4</v>
      </c>
      <c r="E287" s="6">
        <v>45125</v>
      </c>
    </row>
    <row r="288" spans="1:5" x14ac:dyDescent="0.35">
      <c r="A288" s="5">
        <v>287</v>
      </c>
      <c r="B288" s="5" t="s">
        <v>389</v>
      </c>
      <c r="C288" s="5" t="s">
        <v>153</v>
      </c>
      <c r="D288" s="5">
        <v>4</v>
      </c>
      <c r="E288" s="6">
        <v>45714</v>
      </c>
    </row>
    <row r="289" spans="1:5" x14ac:dyDescent="0.35">
      <c r="A289" s="5">
        <v>288</v>
      </c>
      <c r="B289" s="5" t="s">
        <v>390</v>
      </c>
      <c r="C289" s="5" t="s">
        <v>144</v>
      </c>
      <c r="D289" s="5">
        <v>4</v>
      </c>
      <c r="E289" s="6">
        <v>45092</v>
      </c>
    </row>
    <row r="290" spans="1:5" x14ac:dyDescent="0.35">
      <c r="A290" s="5">
        <v>289</v>
      </c>
      <c r="B290" s="5" t="s">
        <v>286</v>
      </c>
      <c r="C290" s="5" t="s">
        <v>144</v>
      </c>
      <c r="D290" s="5">
        <v>3</v>
      </c>
      <c r="E290" s="6">
        <v>44980</v>
      </c>
    </row>
    <row r="291" spans="1:5" x14ac:dyDescent="0.35">
      <c r="A291" s="5">
        <v>290</v>
      </c>
      <c r="B291" s="5" t="s">
        <v>273</v>
      </c>
      <c r="C291" s="5" t="s">
        <v>144</v>
      </c>
      <c r="D291" s="5">
        <v>1</v>
      </c>
      <c r="E291" s="6">
        <v>45655</v>
      </c>
    </row>
    <row r="292" spans="1:5" x14ac:dyDescent="0.35">
      <c r="A292" s="5">
        <v>291</v>
      </c>
      <c r="B292" s="5" t="s">
        <v>391</v>
      </c>
      <c r="C292" s="5" t="s">
        <v>144</v>
      </c>
      <c r="D292" s="5">
        <v>2</v>
      </c>
      <c r="E292" s="6">
        <v>45206</v>
      </c>
    </row>
    <row r="293" spans="1:5" x14ac:dyDescent="0.35">
      <c r="A293" s="5">
        <v>292</v>
      </c>
      <c r="B293" s="5" t="s">
        <v>392</v>
      </c>
      <c r="C293" s="5" t="s">
        <v>144</v>
      </c>
      <c r="D293" s="5">
        <v>4</v>
      </c>
      <c r="E293" s="6">
        <v>45020</v>
      </c>
    </row>
    <row r="294" spans="1:5" x14ac:dyDescent="0.35">
      <c r="A294" s="5">
        <v>293</v>
      </c>
      <c r="B294" s="5" t="s">
        <v>393</v>
      </c>
      <c r="C294" s="5" t="s">
        <v>153</v>
      </c>
      <c r="D294" s="5">
        <v>1</v>
      </c>
      <c r="E294" s="6">
        <v>45351</v>
      </c>
    </row>
    <row r="295" spans="1:5" x14ac:dyDescent="0.35">
      <c r="A295" s="5">
        <v>294</v>
      </c>
      <c r="B295" s="5" t="s">
        <v>394</v>
      </c>
      <c r="C295" s="5" t="s">
        <v>144</v>
      </c>
      <c r="D295" s="5">
        <v>2</v>
      </c>
      <c r="E295" s="6">
        <v>45322</v>
      </c>
    </row>
    <row r="296" spans="1:5" x14ac:dyDescent="0.35">
      <c r="A296" s="5">
        <v>295</v>
      </c>
      <c r="B296" s="5" t="s">
        <v>395</v>
      </c>
      <c r="C296" s="5" t="s">
        <v>144</v>
      </c>
      <c r="D296" s="5">
        <v>3</v>
      </c>
      <c r="E296" s="6">
        <v>45028</v>
      </c>
    </row>
    <row r="297" spans="1:5" x14ac:dyDescent="0.35">
      <c r="A297" s="5">
        <v>296</v>
      </c>
      <c r="B297" s="5" t="s">
        <v>396</v>
      </c>
      <c r="C297" s="5" t="s">
        <v>144</v>
      </c>
      <c r="D297" s="5">
        <v>3</v>
      </c>
      <c r="E297" s="6">
        <v>45410</v>
      </c>
    </row>
    <row r="298" spans="1:5" x14ac:dyDescent="0.35">
      <c r="A298" s="5">
        <v>297</v>
      </c>
      <c r="B298" s="5" t="s">
        <v>397</v>
      </c>
      <c r="C298" s="5" t="s">
        <v>144</v>
      </c>
      <c r="D298" s="5">
        <v>1</v>
      </c>
      <c r="E298" s="6">
        <v>45008</v>
      </c>
    </row>
    <row r="299" spans="1:5" x14ac:dyDescent="0.35">
      <c r="A299" s="5">
        <v>298</v>
      </c>
      <c r="B299" s="5" t="s">
        <v>398</v>
      </c>
      <c r="C299" s="5" t="s">
        <v>144</v>
      </c>
      <c r="D299" s="5">
        <v>2</v>
      </c>
      <c r="E299" s="6">
        <v>45488</v>
      </c>
    </row>
    <row r="300" spans="1:5" x14ac:dyDescent="0.35">
      <c r="A300" s="5">
        <v>299</v>
      </c>
      <c r="B300" s="5" t="s">
        <v>399</v>
      </c>
      <c r="C300" s="5" t="s">
        <v>144</v>
      </c>
      <c r="D300" s="5">
        <v>3</v>
      </c>
      <c r="E300" s="6">
        <v>45170</v>
      </c>
    </row>
    <row r="301" spans="1:5" x14ac:dyDescent="0.35">
      <c r="A301" s="5">
        <v>300</v>
      </c>
      <c r="B301" s="5" t="s">
        <v>230</v>
      </c>
      <c r="C301" s="5" t="s">
        <v>144</v>
      </c>
      <c r="D301" s="5">
        <v>4</v>
      </c>
      <c r="E301" s="6">
        <v>45581</v>
      </c>
    </row>
    <row r="302" spans="1:5" x14ac:dyDescent="0.35">
      <c r="A302" s="5">
        <v>301</v>
      </c>
      <c r="B302" s="5" t="s">
        <v>400</v>
      </c>
      <c r="C302" s="5" t="s">
        <v>144</v>
      </c>
      <c r="D302" s="5">
        <v>4</v>
      </c>
      <c r="E302" s="6">
        <v>45538</v>
      </c>
    </row>
    <row r="303" spans="1:5" x14ac:dyDescent="0.35">
      <c r="A303" s="5">
        <v>302</v>
      </c>
      <c r="B303" s="5" t="s">
        <v>401</v>
      </c>
      <c r="C303" s="5" t="s">
        <v>156</v>
      </c>
      <c r="D303" s="5">
        <v>5</v>
      </c>
      <c r="E303" s="6">
        <v>45174</v>
      </c>
    </row>
    <row r="304" spans="1:5" x14ac:dyDescent="0.35">
      <c r="A304" s="5">
        <v>303</v>
      </c>
      <c r="B304" s="5" t="s">
        <v>402</v>
      </c>
      <c r="C304" s="5" t="s">
        <v>144</v>
      </c>
      <c r="D304" s="5">
        <v>5</v>
      </c>
      <c r="E304" s="6">
        <v>45288</v>
      </c>
    </row>
    <row r="305" spans="1:5" x14ac:dyDescent="0.35">
      <c r="A305" s="5">
        <v>304</v>
      </c>
      <c r="B305" s="5" t="s">
        <v>403</v>
      </c>
      <c r="C305" s="5" t="s">
        <v>144</v>
      </c>
      <c r="D305" s="5">
        <v>1</v>
      </c>
      <c r="E305" s="6">
        <v>45463</v>
      </c>
    </row>
    <row r="306" spans="1:5" x14ac:dyDescent="0.35">
      <c r="A306" s="5">
        <v>305</v>
      </c>
      <c r="B306" s="5" t="s">
        <v>315</v>
      </c>
      <c r="C306" s="5" t="s">
        <v>153</v>
      </c>
      <c r="D306" s="5">
        <v>5</v>
      </c>
      <c r="E306" s="6">
        <v>45446</v>
      </c>
    </row>
    <row r="307" spans="1:5" x14ac:dyDescent="0.35">
      <c r="A307" s="5">
        <v>306</v>
      </c>
      <c r="B307" s="5" t="s">
        <v>404</v>
      </c>
      <c r="C307" s="5" t="s">
        <v>144</v>
      </c>
      <c r="D307" s="5">
        <v>4</v>
      </c>
      <c r="E307" s="6">
        <v>44971</v>
      </c>
    </row>
    <row r="308" spans="1:5" x14ac:dyDescent="0.35">
      <c r="A308" s="5">
        <v>307</v>
      </c>
      <c r="B308" s="5" t="s">
        <v>317</v>
      </c>
      <c r="C308" s="5" t="s">
        <v>144</v>
      </c>
      <c r="D308" s="5">
        <v>1</v>
      </c>
      <c r="E308" s="6">
        <v>45292</v>
      </c>
    </row>
    <row r="309" spans="1:5" x14ac:dyDescent="0.35">
      <c r="A309" s="5">
        <v>308</v>
      </c>
      <c r="B309" s="5" t="s">
        <v>405</v>
      </c>
      <c r="C309" s="5" t="s">
        <v>144</v>
      </c>
      <c r="D309" s="5">
        <v>1</v>
      </c>
      <c r="E309" s="6">
        <v>45717</v>
      </c>
    </row>
    <row r="310" spans="1:5" x14ac:dyDescent="0.35">
      <c r="A310" s="5">
        <v>309</v>
      </c>
      <c r="B310" s="5" t="s">
        <v>294</v>
      </c>
      <c r="C310" s="5" t="s">
        <v>144</v>
      </c>
      <c r="D310" s="5">
        <v>3</v>
      </c>
      <c r="E310" s="6">
        <v>45486</v>
      </c>
    </row>
    <row r="311" spans="1:5" x14ac:dyDescent="0.35">
      <c r="A311" s="5">
        <v>310</v>
      </c>
      <c r="B311" s="5" t="s">
        <v>254</v>
      </c>
      <c r="C311" s="5" t="s">
        <v>153</v>
      </c>
      <c r="D311" s="5">
        <v>4</v>
      </c>
      <c r="E311" s="6">
        <v>45639</v>
      </c>
    </row>
    <row r="312" spans="1:5" x14ac:dyDescent="0.35">
      <c r="A312" s="5">
        <v>311</v>
      </c>
      <c r="B312" s="5" t="s">
        <v>406</v>
      </c>
      <c r="C312" s="5" t="s">
        <v>153</v>
      </c>
      <c r="D312" s="5">
        <v>1</v>
      </c>
      <c r="E312" s="6">
        <v>45660</v>
      </c>
    </row>
    <row r="313" spans="1:5" x14ac:dyDescent="0.35">
      <c r="A313" s="5">
        <v>312</v>
      </c>
      <c r="B313" s="5" t="s">
        <v>407</v>
      </c>
      <c r="C313" s="5" t="s">
        <v>144</v>
      </c>
      <c r="D313" s="5">
        <v>1</v>
      </c>
      <c r="E313" s="6">
        <v>45131</v>
      </c>
    </row>
    <row r="314" spans="1:5" x14ac:dyDescent="0.35">
      <c r="A314" s="5">
        <v>313</v>
      </c>
      <c r="B314" s="5" t="s">
        <v>408</v>
      </c>
      <c r="C314" s="5" t="s">
        <v>153</v>
      </c>
      <c r="D314" s="5">
        <v>5</v>
      </c>
      <c r="E314" s="6">
        <v>45334</v>
      </c>
    </row>
    <row r="315" spans="1:5" x14ac:dyDescent="0.35">
      <c r="A315" s="5">
        <v>314</v>
      </c>
      <c r="B315" s="5" t="s">
        <v>409</v>
      </c>
      <c r="C315" s="5" t="s">
        <v>144</v>
      </c>
      <c r="D315" s="5">
        <v>2</v>
      </c>
      <c r="E315" s="6">
        <v>45219</v>
      </c>
    </row>
    <row r="316" spans="1:5" x14ac:dyDescent="0.35">
      <c r="A316" s="5">
        <v>315</v>
      </c>
      <c r="B316" s="5" t="s">
        <v>410</v>
      </c>
      <c r="C316" s="5" t="s">
        <v>153</v>
      </c>
      <c r="D316" s="5">
        <v>3</v>
      </c>
      <c r="E316" s="6">
        <v>45206</v>
      </c>
    </row>
    <row r="317" spans="1:5" x14ac:dyDescent="0.35">
      <c r="A317" s="5">
        <v>316</v>
      </c>
      <c r="B317" s="5" t="s">
        <v>411</v>
      </c>
      <c r="C317" s="5" t="s">
        <v>144</v>
      </c>
      <c r="D317" s="5">
        <v>4</v>
      </c>
      <c r="E317" s="6">
        <v>45688</v>
      </c>
    </row>
    <row r="318" spans="1:5" x14ac:dyDescent="0.35">
      <c r="A318" s="5">
        <v>317</v>
      </c>
      <c r="B318" s="5" t="s">
        <v>412</v>
      </c>
      <c r="C318" s="5" t="s">
        <v>144</v>
      </c>
      <c r="D318" s="5">
        <v>2</v>
      </c>
      <c r="E318" s="6">
        <v>45435</v>
      </c>
    </row>
    <row r="319" spans="1:5" x14ac:dyDescent="0.35">
      <c r="A319" s="5">
        <v>318</v>
      </c>
      <c r="B319" s="5" t="s">
        <v>413</v>
      </c>
      <c r="C319" s="5" t="s">
        <v>153</v>
      </c>
      <c r="D319" s="5">
        <v>5</v>
      </c>
      <c r="E319" s="6">
        <v>45200</v>
      </c>
    </row>
    <row r="320" spans="1:5" x14ac:dyDescent="0.35">
      <c r="A320" s="5">
        <v>319</v>
      </c>
      <c r="B320" s="5" t="s">
        <v>299</v>
      </c>
      <c r="C320" s="5" t="s">
        <v>144</v>
      </c>
      <c r="D320" s="5">
        <v>5</v>
      </c>
      <c r="E320" s="6">
        <v>45111</v>
      </c>
    </row>
    <row r="321" spans="1:5" x14ac:dyDescent="0.35">
      <c r="A321" s="5">
        <v>320</v>
      </c>
      <c r="B321" s="5" t="s">
        <v>170</v>
      </c>
      <c r="C321" s="5" t="s">
        <v>144</v>
      </c>
      <c r="D321" s="5">
        <v>1</v>
      </c>
      <c r="E321" s="6">
        <v>45262</v>
      </c>
    </row>
    <row r="322" spans="1:5" x14ac:dyDescent="0.35">
      <c r="A322" s="5">
        <v>321</v>
      </c>
      <c r="B322" s="5" t="s">
        <v>414</v>
      </c>
      <c r="C322" s="5" t="s">
        <v>144</v>
      </c>
      <c r="D322" s="5">
        <v>4</v>
      </c>
      <c r="E322" s="6">
        <v>45097</v>
      </c>
    </row>
    <row r="323" spans="1:5" x14ac:dyDescent="0.35">
      <c r="A323" s="5">
        <v>322</v>
      </c>
      <c r="B323" s="5" t="s">
        <v>332</v>
      </c>
      <c r="C323" s="5" t="s">
        <v>144</v>
      </c>
      <c r="D323" s="5">
        <v>3</v>
      </c>
      <c r="E323" s="6">
        <v>45556</v>
      </c>
    </row>
    <row r="324" spans="1:5" x14ac:dyDescent="0.35">
      <c r="A324" s="5">
        <v>323</v>
      </c>
      <c r="B324" s="5" t="s">
        <v>175</v>
      </c>
      <c r="C324" s="5" t="s">
        <v>156</v>
      </c>
      <c r="D324" s="5">
        <v>1</v>
      </c>
      <c r="E324" s="6">
        <v>45003</v>
      </c>
    </row>
    <row r="325" spans="1:5" x14ac:dyDescent="0.35">
      <c r="A325" s="5">
        <v>324</v>
      </c>
      <c r="B325" s="5" t="s">
        <v>415</v>
      </c>
      <c r="C325" s="5" t="s">
        <v>144</v>
      </c>
      <c r="D325" s="5">
        <v>2</v>
      </c>
      <c r="E325" s="6">
        <v>44958</v>
      </c>
    </row>
    <row r="326" spans="1:5" x14ac:dyDescent="0.35">
      <c r="A326" s="5">
        <v>325</v>
      </c>
      <c r="B326" s="5" t="s">
        <v>327</v>
      </c>
      <c r="C326" s="5" t="s">
        <v>156</v>
      </c>
      <c r="D326" s="5">
        <v>4</v>
      </c>
      <c r="E326" s="6">
        <v>44962</v>
      </c>
    </row>
    <row r="327" spans="1:5" x14ac:dyDescent="0.35">
      <c r="A327" s="5">
        <v>326</v>
      </c>
      <c r="B327" s="5" t="s">
        <v>416</v>
      </c>
      <c r="C327" s="5" t="s">
        <v>144</v>
      </c>
      <c r="D327" s="5">
        <v>3</v>
      </c>
      <c r="E327" s="6">
        <v>45297</v>
      </c>
    </row>
    <row r="328" spans="1:5" x14ac:dyDescent="0.35">
      <c r="A328" s="5">
        <v>327</v>
      </c>
      <c r="B328" s="5" t="s">
        <v>191</v>
      </c>
      <c r="C328" s="5" t="s">
        <v>144</v>
      </c>
      <c r="D328" s="5">
        <v>2</v>
      </c>
      <c r="E328" s="6">
        <v>45622</v>
      </c>
    </row>
    <row r="329" spans="1:5" x14ac:dyDescent="0.35">
      <c r="A329" s="5">
        <v>328</v>
      </c>
      <c r="B329" s="5" t="s">
        <v>332</v>
      </c>
      <c r="C329" s="5" t="s">
        <v>144</v>
      </c>
      <c r="D329" s="5">
        <v>1</v>
      </c>
      <c r="E329" s="6">
        <v>45514</v>
      </c>
    </row>
    <row r="330" spans="1:5" x14ac:dyDescent="0.35">
      <c r="A330" s="5">
        <v>329</v>
      </c>
      <c r="B330" s="5" t="s">
        <v>417</v>
      </c>
      <c r="C330" s="5" t="s">
        <v>144</v>
      </c>
      <c r="D330" s="5">
        <v>3</v>
      </c>
      <c r="E330" s="6">
        <v>45592</v>
      </c>
    </row>
    <row r="331" spans="1:5" x14ac:dyDescent="0.35">
      <c r="A331" s="5">
        <v>330</v>
      </c>
      <c r="B331" s="5" t="s">
        <v>418</v>
      </c>
      <c r="C331" s="5" t="s">
        <v>153</v>
      </c>
      <c r="D331" s="5">
        <v>1</v>
      </c>
      <c r="E331" s="6">
        <v>45680</v>
      </c>
    </row>
    <row r="332" spans="1:5" x14ac:dyDescent="0.35">
      <c r="A332" s="5">
        <v>331</v>
      </c>
      <c r="B332" s="5" t="s">
        <v>419</v>
      </c>
      <c r="C332" s="5" t="s">
        <v>144</v>
      </c>
      <c r="D332" s="5">
        <v>5</v>
      </c>
      <c r="E332" s="6">
        <v>45047</v>
      </c>
    </row>
    <row r="333" spans="1:5" x14ac:dyDescent="0.35">
      <c r="A333" s="5">
        <v>332</v>
      </c>
      <c r="B333" s="5" t="s">
        <v>420</v>
      </c>
      <c r="C333" s="5" t="s">
        <v>156</v>
      </c>
      <c r="D333" s="5">
        <v>2</v>
      </c>
      <c r="E333" s="6">
        <v>45553</v>
      </c>
    </row>
    <row r="334" spans="1:5" x14ac:dyDescent="0.35">
      <c r="A334" s="5">
        <v>333</v>
      </c>
      <c r="B334" s="5" t="s">
        <v>421</v>
      </c>
      <c r="C334" s="5" t="s">
        <v>144</v>
      </c>
      <c r="D334" s="5">
        <v>2</v>
      </c>
      <c r="E334" s="6">
        <v>45002</v>
      </c>
    </row>
    <row r="335" spans="1:5" x14ac:dyDescent="0.35">
      <c r="A335" s="5">
        <v>334</v>
      </c>
      <c r="B335" s="5" t="s">
        <v>422</v>
      </c>
      <c r="C335" s="5" t="s">
        <v>153</v>
      </c>
      <c r="D335" s="5">
        <v>4</v>
      </c>
      <c r="E335" s="6">
        <v>45016</v>
      </c>
    </row>
    <row r="336" spans="1:5" x14ac:dyDescent="0.35">
      <c r="A336" s="5">
        <v>335</v>
      </c>
      <c r="B336" s="5" t="s">
        <v>423</v>
      </c>
      <c r="C336" s="5" t="s">
        <v>156</v>
      </c>
      <c r="D336" s="5">
        <v>5</v>
      </c>
      <c r="E336" s="6">
        <v>45482</v>
      </c>
    </row>
    <row r="337" spans="1:5" x14ac:dyDescent="0.35">
      <c r="A337" s="5">
        <v>336</v>
      </c>
      <c r="B337" s="5" t="s">
        <v>414</v>
      </c>
      <c r="C337" s="5" t="s">
        <v>153</v>
      </c>
      <c r="D337" s="5">
        <v>2</v>
      </c>
      <c r="E337" s="6">
        <v>45297</v>
      </c>
    </row>
    <row r="338" spans="1:5" x14ac:dyDescent="0.35">
      <c r="A338" s="5">
        <v>337</v>
      </c>
      <c r="B338" s="5" t="s">
        <v>333</v>
      </c>
      <c r="C338" s="5" t="s">
        <v>144</v>
      </c>
      <c r="D338" s="5">
        <v>2</v>
      </c>
      <c r="E338" s="6">
        <v>45069</v>
      </c>
    </row>
    <row r="339" spans="1:5" x14ac:dyDescent="0.35">
      <c r="A339" s="5">
        <v>338</v>
      </c>
      <c r="B339" s="5" t="s">
        <v>303</v>
      </c>
      <c r="C339" s="5" t="s">
        <v>144</v>
      </c>
      <c r="D339" s="5">
        <v>5</v>
      </c>
      <c r="E339" s="6">
        <v>45513</v>
      </c>
    </row>
    <row r="340" spans="1:5" x14ac:dyDescent="0.35">
      <c r="A340" s="5">
        <v>339</v>
      </c>
      <c r="B340" s="5" t="s">
        <v>424</v>
      </c>
      <c r="C340" s="5" t="s">
        <v>153</v>
      </c>
      <c r="D340" s="5">
        <v>5</v>
      </c>
      <c r="E340" s="6">
        <v>45059</v>
      </c>
    </row>
    <row r="341" spans="1:5" x14ac:dyDescent="0.35">
      <c r="A341" s="5">
        <v>340</v>
      </c>
      <c r="B341" s="5" t="s">
        <v>163</v>
      </c>
      <c r="C341" s="5" t="s">
        <v>144</v>
      </c>
      <c r="D341" s="5">
        <v>4</v>
      </c>
      <c r="E341" s="6">
        <v>45661</v>
      </c>
    </row>
    <row r="342" spans="1:5" x14ac:dyDescent="0.35">
      <c r="A342" s="5">
        <v>341</v>
      </c>
      <c r="B342" s="5" t="s">
        <v>425</v>
      </c>
      <c r="C342" s="5" t="s">
        <v>144</v>
      </c>
      <c r="D342" s="5">
        <v>4</v>
      </c>
      <c r="E342" s="6">
        <v>45515</v>
      </c>
    </row>
    <row r="343" spans="1:5" x14ac:dyDescent="0.35">
      <c r="A343" s="5">
        <v>342</v>
      </c>
      <c r="B343" s="5" t="s">
        <v>426</v>
      </c>
      <c r="C343" s="5" t="s">
        <v>153</v>
      </c>
      <c r="D343" s="5">
        <v>1</v>
      </c>
      <c r="E343" s="6">
        <v>45387</v>
      </c>
    </row>
    <row r="344" spans="1:5" x14ac:dyDescent="0.35">
      <c r="A344" s="5">
        <v>343</v>
      </c>
      <c r="B344" s="5" t="s">
        <v>427</v>
      </c>
      <c r="C344" s="5" t="s">
        <v>144</v>
      </c>
      <c r="D344" s="5">
        <v>5</v>
      </c>
      <c r="E344" s="6">
        <v>45582</v>
      </c>
    </row>
    <row r="345" spans="1:5" x14ac:dyDescent="0.35">
      <c r="A345" s="5">
        <v>344</v>
      </c>
      <c r="B345" s="5" t="s">
        <v>428</v>
      </c>
      <c r="C345" s="5" t="s">
        <v>153</v>
      </c>
      <c r="D345" s="5">
        <v>2</v>
      </c>
      <c r="E345" s="6">
        <v>45370</v>
      </c>
    </row>
    <row r="346" spans="1:5" x14ac:dyDescent="0.35">
      <c r="A346" s="5">
        <v>345</v>
      </c>
      <c r="B346" s="5" t="s">
        <v>429</v>
      </c>
      <c r="C346" s="5" t="s">
        <v>153</v>
      </c>
      <c r="D346" s="5">
        <v>5</v>
      </c>
      <c r="E346" s="6">
        <v>45083</v>
      </c>
    </row>
    <row r="347" spans="1:5" x14ac:dyDescent="0.35">
      <c r="A347" s="5">
        <v>346</v>
      </c>
      <c r="B347" s="5" t="s">
        <v>430</v>
      </c>
      <c r="C347" s="5" t="s">
        <v>144</v>
      </c>
      <c r="D347" s="5">
        <v>2</v>
      </c>
      <c r="E347" s="6">
        <v>45281</v>
      </c>
    </row>
    <row r="348" spans="1:5" x14ac:dyDescent="0.35">
      <c r="A348" s="5">
        <v>347</v>
      </c>
      <c r="B348" s="5" t="s">
        <v>334</v>
      </c>
      <c r="C348" s="5" t="s">
        <v>153</v>
      </c>
      <c r="D348" s="5">
        <v>3</v>
      </c>
      <c r="E348" s="6">
        <v>45128</v>
      </c>
    </row>
    <row r="349" spans="1:5" x14ac:dyDescent="0.35">
      <c r="A349" s="5">
        <v>348</v>
      </c>
      <c r="B349" s="5" t="s">
        <v>431</v>
      </c>
      <c r="C349" s="5" t="s">
        <v>144</v>
      </c>
      <c r="D349" s="5">
        <v>3</v>
      </c>
      <c r="E349" s="6">
        <v>45556</v>
      </c>
    </row>
    <row r="350" spans="1:5" x14ac:dyDescent="0.35">
      <c r="A350" s="5">
        <v>349</v>
      </c>
      <c r="B350" s="5" t="s">
        <v>432</v>
      </c>
      <c r="C350" s="5" t="s">
        <v>144</v>
      </c>
      <c r="D350" s="5">
        <v>2</v>
      </c>
      <c r="E350" s="6">
        <v>45533</v>
      </c>
    </row>
    <row r="351" spans="1:5" x14ac:dyDescent="0.35">
      <c r="A351" s="5">
        <v>350</v>
      </c>
      <c r="B351" s="5" t="s">
        <v>321</v>
      </c>
      <c r="C351" s="5" t="s">
        <v>144</v>
      </c>
      <c r="D351" s="5">
        <v>5</v>
      </c>
      <c r="E351" s="6">
        <v>45664</v>
      </c>
    </row>
    <row r="352" spans="1:5" x14ac:dyDescent="0.35">
      <c r="A352" s="5">
        <v>351</v>
      </c>
      <c r="B352" s="5" t="s">
        <v>199</v>
      </c>
      <c r="C352" s="5" t="s">
        <v>153</v>
      </c>
      <c r="D352" s="5">
        <v>5</v>
      </c>
      <c r="E352" s="6">
        <v>44969</v>
      </c>
    </row>
    <row r="353" spans="1:5" x14ac:dyDescent="0.35">
      <c r="A353" s="5">
        <v>352</v>
      </c>
      <c r="B353" s="5" t="s">
        <v>433</v>
      </c>
      <c r="C353" s="5" t="s">
        <v>144</v>
      </c>
      <c r="D353" s="5">
        <v>5</v>
      </c>
      <c r="E353" s="6">
        <v>45198</v>
      </c>
    </row>
    <row r="354" spans="1:5" x14ac:dyDescent="0.35">
      <c r="A354" s="5">
        <v>353</v>
      </c>
      <c r="B354" s="5" t="s">
        <v>434</v>
      </c>
      <c r="C354" s="5" t="s">
        <v>144</v>
      </c>
      <c r="D354" s="5">
        <v>1</v>
      </c>
      <c r="E354" s="6">
        <v>45436</v>
      </c>
    </row>
    <row r="355" spans="1:5" x14ac:dyDescent="0.35">
      <c r="A355" s="5">
        <v>354</v>
      </c>
      <c r="B355" s="5" t="s">
        <v>170</v>
      </c>
      <c r="C355" s="5" t="s">
        <v>156</v>
      </c>
      <c r="D355" s="5">
        <v>3</v>
      </c>
      <c r="E355" s="6">
        <v>45421</v>
      </c>
    </row>
    <row r="356" spans="1:5" x14ac:dyDescent="0.35">
      <c r="A356" s="5">
        <v>355</v>
      </c>
      <c r="B356" s="5" t="s">
        <v>435</v>
      </c>
      <c r="C356" s="5" t="s">
        <v>144</v>
      </c>
      <c r="D356" s="5">
        <v>1</v>
      </c>
      <c r="E356" s="6">
        <v>45632</v>
      </c>
    </row>
    <row r="357" spans="1:5" x14ac:dyDescent="0.35">
      <c r="A357" s="5">
        <v>356</v>
      </c>
      <c r="B357" s="5" t="s">
        <v>436</v>
      </c>
      <c r="C357" s="5" t="s">
        <v>144</v>
      </c>
      <c r="D357" s="5">
        <v>4</v>
      </c>
      <c r="E357" s="6">
        <v>45402</v>
      </c>
    </row>
    <row r="358" spans="1:5" x14ac:dyDescent="0.35">
      <c r="A358" s="5">
        <v>357</v>
      </c>
      <c r="B358" s="5" t="s">
        <v>437</v>
      </c>
      <c r="C358" s="5" t="s">
        <v>156</v>
      </c>
      <c r="D358" s="5">
        <v>3</v>
      </c>
      <c r="E358" s="6">
        <v>45662</v>
      </c>
    </row>
    <row r="359" spans="1:5" x14ac:dyDescent="0.35">
      <c r="A359" s="5">
        <v>358</v>
      </c>
      <c r="B359" s="5" t="s">
        <v>423</v>
      </c>
      <c r="C359" s="5" t="s">
        <v>153</v>
      </c>
      <c r="D359" s="5">
        <v>2</v>
      </c>
      <c r="E359" s="6">
        <v>45705</v>
      </c>
    </row>
    <row r="360" spans="1:5" x14ac:dyDescent="0.35">
      <c r="A360" s="5">
        <v>359</v>
      </c>
      <c r="B360" s="5" t="s">
        <v>438</v>
      </c>
      <c r="C360" s="5" t="s">
        <v>144</v>
      </c>
      <c r="D360" s="5">
        <v>3</v>
      </c>
      <c r="E360" s="6">
        <v>45174</v>
      </c>
    </row>
    <row r="361" spans="1:5" x14ac:dyDescent="0.35">
      <c r="A361" s="5">
        <v>360</v>
      </c>
      <c r="B361" s="5" t="s">
        <v>439</v>
      </c>
      <c r="C361" s="5" t="s">
        <v>144</v>
      </c>
      <c r="D361" s="5">
        <v>2</v>
      </c>
      <c r="E361" s="6">
        <v>45071</v>
      </c>
    </row>
    <row r="362" spans="1:5" x14ac:dyDescent="0.35">
      <c r="A362" s="5">
        <v>361</v>
      </c>
      <c r="B362" s="5" t="s">
        <v>147</v>
      </c>
      <c r="C362" s="5" t="s">
        <v>144</v>
      </c>
      <c r="D362" s="5">
        <v>4</v>
      </c>
      <c r="E362" s="6">
        <v>45557</v>
      </c>
    </row>
    <row r="363" spans="1:5" x14ac:dyDescent="0.35">
      <c r="A363" s="5">
        <v>362</v>
      </c>
      <c r="B363" s="5" t="s">
        <v>440</v>
      </c>
      <c r="C363" s="5" t="s">
        <v>153</v>
      </c>
      <c r="D363" s="5">
        <v>2</v>
      </c>
      <c r="E363" s="6">
        <v>45262</v>
      </c>
    </row>
    <row r="364" spans="1:5" x14ac:dyDescent="0.35">
      <c r="A364" s="5">
        <v>363</v>
      </c>
      <c r="B364" s="5" t="s">
        <v>441</v>
      </c>
      <c r="C364" s="5" t="s">
        <v>144</v>
      </c>
      <c r="D364" s="5">
        <v>2</v>
      </c>
      <c r="E364" s="6">
        <v>45437</v>
      </c>
    </row>
    <row r="365" spans="1:5" x14ac:dyDescent="0.35">
      <c r="A365" s="5">
        <v>364</v>
      </c>
      <c r="B365" s="5" t="s">
        <v>442</v>
      </c>
      <c r="C365" s="5" t="s">
        <v>144</v>
      </c>
      <c r="D365" s="5">
        <v>3</v>
      </c>
      <c r="E365" s="6">
        <v>45436</v>
      </c>
    </row>
    <row r="366" spans="1:5" x14ac:dyDescent="0.35">
      <c r="A366" s="5">
        <v>365</v>
      </c>
      <c r="B366" s="5" t="s">
        <v>433</v>
      </c>
      <c r="C366" s="5" t="s">
        <v>153</v>
      </c>
      <c r="D366" s="5">
        <v>5</v>
      </c>
      <c r="E366" s="6">
        <v>45395</v>
      </c>
    </row>
    <row r="367" spans="1:5" x14ac:dyDescent="0.35">
      <c r="A367" s="5">
        <v>366</v>
      </c>
      <c r="B367" s="5" t="s">
        <v>148</v>
      </c>
      <c r="C367" s="5" t="s">
        <v>144</v>
      </c>
      <c r="D367" s="5">
        <v>1</v>
      </c>
      <c r="E367" s="6">
        <v>44978</v>
      </c>
    </row>
    <row r="368" spans="1:5" x14ac:dyDescent="0.35">
      <c r="A368" s="5">
        <v>367</v>
      </c>
      <c r="B368" s="5" t="s">
        <v>421</v>
      </c>
      <c r="C368" s="5" t="s">
        <v>144</v>
      </c>
      <c r="D368" s="5">
        <v>4</v>
      </c>
      <c r="E368" s="6">
        <v>45219</v>
      </c>
    </row>
    <row r="369" spans="1:5" x14ac:dyDescent="0.35">
      <c r="A369" s="5">
        <v>368</v>
      </c>
      <c r="B369" s="5" t="s">
        <v>401</v>
      </c>
      <c r="C369" s="5" t="s">
        <v>153</v>
      </c>
      <c r="D369" s="5">
        <v>4</v>
      </c>
      <c r="E369" s="6">
        <v>45064</v>
      </c>
    </row>
    <row r="370" spans="1:5" x14ac:dyDescent="0.35">
      <c r="A370" s="5">
        <v>369</v>
      </c>
      <c r="B370" s="5" t="s">
        <v>443</v>
      </c>
      <c r="C370" s="5" t="s">
        <v>153</v>
      </c>
      <c r="D370" s="5">
        <v>3</v>
      </c>
      <c r="E370" s="6">
        <v>44973</v>
      </c>
    </row>
    <row r="371" spans="1:5" x14ac:dyDescent="0.35">
      <c r="A371" s="5">
        <v>370</v>
      </c>
      <c r="B371" s="5" t="s">
        <v>360</v>
      </c>
      <c r="C371" s="5" t="s">
        <v>144</v>
      </c>
      <c r="D371" s="5">
        <v>2</v>
      </c>
      <c r="E371" s="6">
        <v>45298</v>
      </c>
    </row>
    <row r="372" spans="1:5" x14ac:dyDescent="0.35">
      <c r="A372" s="5">
        <v>371</v>
      </c>
      <c r="B372" s="5" t="s">
        <v>171</v>
      </c>
      <c r="C372" s="5" t="s">
        <v>144</v>
      </c>
      <c r="D372" s="5">
        <v>5</v>
      </c>
      <c r="E372" s="6">
        <v>45388</v>
      </c>
    </row>
    <row r="373" spans="1:5" x14ac:dyDescent="0.35">
      <c r="A373" s="5">
        <v>372</v>
      </c>
      <c r="B373" s="5" t="s">
        <v>431</v>
      </c>
      <c r="C373" s="5" t="s">
        <v>153</v>
      </c>
      <c r="D373" s="5">
        <v>5</v>
      </c>
      <c r="E373" s="6">
        <v>45623</v>
      </c>
    </row>
    <row r="374" spans="1:5" x14ac:dyDescent="0.35">
      <c r="A374" s="5">
        <v>373</v>
      </c>
      <c r="B374" s="5" t="s">
        <v>444</v>
      </c>
      <c r="C374" s="5" t="s">
        <v>144</v>
      </c>
      <c r="D374" s="5">
        <v>1</v>
      </c>
      <c r="E374" s="6">
        <v>45330</v>
      </c>
    </row>
    <row r="375" spans="1:5" x14ac:dyDescent="0.35">
      <c r="A375" s="5">
        <v>374</v>
      </c>
      <c r="B375" s="5" t="s">
        <v>445</v>
      </c>
      <c r="C375" s="5" t="s">
        <v>144</v>
      </c>
      <c r="D375" s="5">
        <v>3</v>
      </c>
      <c r="E375" s="6">
        <v>45700</v>
      </c>
    </row>
    <row r="376" spans="1:5" x14ac:dyDescent="0.35">
      <c r="A376" s="5">
        <v>375</v>
      </c>
      <c r="B376" s="5" t="s">
        <v>446</v>
      </c>
      <c r="C376" s="5" t="s">
        <v>156</v>
      </c>
      <c r="D376" s="5">
        <v>4</v>
      </c>
      <c r="E376" s="6">
        <v>45439</v>
      </c>
    </row>
    <row r="377" spans="1:5" x14ac:dyDescent="0.35">
      <c r="A377" s="5">
        <v>376</v>
      </c>
      <c r="B377" s="5" t="s">
        <v>447</v>
      </c>
      <c r="C377" s="5" t="s">
        <v>144</v>
      </c>
      <c r="D377" s="5">
        <v>3</v>
      </c>
      <c r="E377" s="6">
        <v>45412</v>
      </c>
    </row>
    <row r="378" spans="1:5" x14ac:dyDescent="0.35">
      <c r="A378" s="5">
        <v>377</v>
      </c>
      <c r="B378" s="5" t="s">
        <v>206</v>
      </c>
      <c r="C378" s="5" t="s">
        <v>144</v>
      </c>
      <c r="D378" s="5">
        <v>5</v>
      </c>
      <c r="E378" s="6">
        <v>45070</v>
      </c>
    </row>
    <row r="379" spans="1:5" x14ac:dyDescent="0.35">
      <c r="A379" s="5">
        <v>378</v>
      </c>
      <c r="B379" s="5" t="s">
        <v>270</v>
      </c>
      <c r="C379" s="5" t="s">
        <v>144</v>
      </c>
      <c r="D379" s="5">
        <v>4</v>
      </c>
      <c r="E379" s="6">
        <v>45558</v>
      </c>
    </row>
    <row r="380" spans="1:5" x14ac:dyDescent="0.35">
      <c r="A380" s="5">
        <v>379</v>
      </c>
      <c r="B380" s="5" t="s">
        <v>258</v>
      </c>
      <c r="C380" s="5" t="s">
        <v>144</v>
      </c>
      <c r="D380" s="5">
        <v>5</v>
      </c>
      <c r="E380" s="6">
        <v>45472</v>
      </c>
    </row>
    <row r="381" spans="1:5" x14ac:dyDescent="0.35">
      <c r="A381" s="5">
        <v>380</v>
      </c>
      <c r="B381" s="5" t="s">
        <v>448</v>
      </c>
      <c r="C381" s="5" t="s">
        <v>144</v>
      </c>
      <c r="D381" s="5">
        <v>1</v>
      </c>
      <c r="E381" s="6">
        <v>45304</v>
      </c>
    </row>
    <row r="382" spans="1:5" x14ac:dyDescent="0.35">
      <c r="A382" s="5">
        <v>381</v>
      </c>
      <c r="B382" s="5" t="s">
        <v>344</v>
      </c>
      <c r="C382" s="5" t="s">
        <v>153</v>
      </c>
      <c r="D382" s="5">
        <v>5</v>
      </c>
      <c r="E382" s="6">
        <v>45242</v>
      </c>
    </row>
    <row r="383" spans="1:5" x14ac:dyDescent="0.35">
      <c r="A383" s="5">
        <v>382</v>
      </c>
      <c r="B383" s="5" t="s">
        <v>281</v>
      </c>
      <c r="C383" s="5" t="s">
        <v>144</v>
      </c>
      <c r="D383" s="5">
        <v>5</v>
      </c>
      <c r="E383" s="6">
        <v>45518</v>
      </c>
    </row>
    <row r="384" spans="1:5" x14ac:dyDescent="0.35">
      <c r="A384" s="5">
        <v>383</v>
      </c>
      <c r="B384" s="5" t="s">
        <v>449</v>
      </c>
      <c r="C384" s="5" t="s">
        <v>144</v>
      </c>
      <c r="D384" s="5">
        <v>2</v>
      </c>
      <c r="E384" s="6">
        <v>45463</v>
      </c>
    </row>
    <row r="385" spans="1:5" x14ac:dyDescent="0.35">
      <c r="A385" s="5">
        <v>384</v>
      </c>
      <c r="B385" s="5" t="s">
        <v>296</v>
      </c>
      <c r="C385" s="5" t="s">
        <v>144</v>
      </c>
      <c r="D385" s="5">
        <v>2</v>
      </c>
      <c r="E385" s="6">
        <v>44959</v>
      </c>
    </row>
    <row r="386" spans="1:5" x14ac:dyDescent="0.35">
      <c r="A386" s="5">
        <v>385</v>
      </c>
      <c r="B386" s="5" t="s">
        <v>450</v>
      </c>
      <c r="C386" s="5" t="s">
        <v>144</v>
      </c>
      <c r="D386" s="5">
        <v>4</v>
      </c>
      <c r="E386" s="6">
        <v>45248</v>
      </c>
    </row>
    <row r="387" spans="1:5" x14ac:dyDescent="0.35">
      <c r="A387" s="5">
        <v>386</v>
      </c>
      <c r="B387" s="5" t="s">
        <v>451</v>
      </c>
      <c r="C387" s="5" t="s">
        <v>144</v>
      </c>
      <c r="D387" s="5">
        <v>2</v>
      </c>
      <c r="E387" s="6">
        <v>45347</v>
      </c>
    </row>
    <row r="388" spans="1:5" x14ac:dyDescent="0.35">
      <c r="A388" s="5">
        <v>387</v>
      </c>
      <c r="B388" s="5" t="s">
        <v>452</v>
      </c>
      <c r="C388" s="5" t="s">
        <v>153</v>
      </c>
      <c r="D388" s="5">
        <v>1</v>
      </c>
      <c r="E388" s="6">
        <v>45649</v>
      </c>
    </row>
    <row r="389" spans="1:5" x14ac:dyDescent="0.35">
      <c r="A389" s="5">
        <v>388</v>
      </c>
      <c r="B389" s="5" t="s">
        <v>417</v>
      </c>
      <c r="C389" s="5" t="s">
        <v>144</v>
      </c>
      <c r="D389" s="5">
        <v>3</v>
      </c>
      <c r="E389" s="6">
        <v>45605</v>
      </c>
    </row>
    <row r="390" spans="1:5" x14ac:dyDescent="0.35">
      <c r="A390" s="5">
        <v>389</v>
      </c>
      <c r="B390" s="5" t="s">
        <v>425</v>
      </c>
      <c r="C390" s="5" t="s">
        <v>144</v>
      </c>
      <c r="D390" s="5">
        <v>2</v>
      </c>
      <c r="E390" s="6">
        <v>45397</v>
      </c>
    </row>
    <row r="391" spans="1:5" x14ac:dyDescent="0.35">
      <c r="A391" s="5">
        <v>390</v>
      </c>
      <c r="B391" s="5" t="s">
        <v>453</v>
      </c>
      <c r="C391" s="5" t="s">
        <v>144</v>
      </c>
      <c r="D391" s="5">
        <v>3</v>
      </c>
      <c r="E391" s="6">
        <v>45551</v>
      </c>
    </row>
    <row r="392" spans="1:5" x14ac:dyDescent="0.35">
      <c r="A392" s="5">
        <v>391</v>
      </c>
      <c r="B392" s="5" t="s">
        <v>454</v>
      </c>
      <c r="C392" s="5" t="s">
        <v>153</v>
      </c>
      <c r="D392" s="5">
        <v>3</v>
      </c>
      <c r="E392" s="6">
        <v>45498</v>
      </c>
    </row>
    <row r="393" spans="1:5" x14ac:dyDescent="0.35">
      <c r="A393" s="5">
        <v>392</v>
      </c>
      <c r="B393" s="5" t="s">
        <v>185</v>
      </c>
      <c r="C393" s="5" t="s">
        <v>153</v>
      </c>
      <c r="D393" s="5">
        <v>3</v>
      </c>
      <c r="E393" s="6">
        <v>45716</v>
      </c>
    </row>
    <row r="394" spans="1:5" x14ac:dyDescent="0.35">
      <c r="A394" s="5">
        <v>393</v>
      </c>
      <c r="B394" s="5" t="s">
        <v>455</v>
      </c>
      <c r="C394" s="5" t="s">
        <v>156</v>
      </c>
      <c r="D394" s="5">
        <v>4</v>
      </c>
      <c r="E394" s="6">
        <v>45251</v>
      </c>
    </row>
    <row r="395" spans="1:5" x14ac:dyDescent="0.35">
      <c r="A395" s="5">
        <v>394</v>
      </c>
      <c r="B395" s="5" t="s">
        <v>273</v>
      </c>
      <c r="C395" s="5" t="s">
        <v>144</v>
      </c>
      <c r="D395" s="5">
        <v>3</v>
      </c>
      <c r="E395" s="6">
        <v>45221</v>
      </c>
    </row>
    <row r="396" spans="1:5" x14ac:dyDescent="0.35">
      <c r="A396" s="5">
        <v>395</v>
      </c>
      <c r="B396" s="5" t="s">
        <v>162</v>
      </c>
      <c r="C396" s="5" t="s">
        <v>156</v>
      </c>
      <c r="D396" s="5">
        <v>4</v>
      </c>
      <c r="E396" s="6">
        <v>45331</v>
      </c>
    </row>
    <row r="397" spans="1:5" x14ac:dyDescent="0.35">
      <c r="A397" s="5">
        <v>396</v>
      </c>
      <c r="B397" s="5" t="s">
        <v>367</v>
      </c>
      <c r="C397" s="5" t="s">
        <v>144</v>
      </c>
      <c r="D397" s="5">
        <v>3</v>
      </c>
      <c r="E397" s="6">
        <v>45658</v>
      </c>
    </row>
    <row r="398" spans="1:5" x14ac:dyDescent="0.35">
      <c r="A398" s="5">
        <v>397</v>
      </c>
      <c r="B398" s="5" t="s">
        <v>395</v>
      </c>
      <c r="C398" s="5" t="s">
        <v>153</v>
      </c>
      <c r="D398" s="5">
        <v>3</v>
      </c>
      <c r="E398" s="6">
        <v>45692</v>
      </c>
    </row>
    <row r="399" spans="1:5" x14ac:dyDescent="0.35">
      <c r="A399" s="5">
        <v>398</v>
      </c>
      <c r="B399" s="5" t="s">
        <v>454</v>
      </c>
      <c r="C399" s="5" t="s">
        <v>144</v>
      </c>
      <c r="D399" s="5">
        <v>5</v>
      </c>
      <c r="E399" s="6">
        <v>45204</v>
      </c>
    </row>
    <row r="400" spans="1:5" x14ac:dyDescent="0.35">
      <c r="A400" s="5">
        <v>399</v>
      </c>
      <c r="B400" s="5" t="s">
        <v>431</v>
      </c>
      <c r="C400" s="5" t="s">
        <v>144</v>
      </c>
      <c r="D400" s="5">
        <v>5</v>
      </c>
      <c r="E400" s="6">
        <v>45685</v>
      </c>
    </row>
    <row r="401" spans="1:5" x14ac:dyDescent="0.35">
      <c r="A401" s="5">
        <v>400</v>
      </c>
      <c r="B401" s="5" t="s">
        <v>232</v>
      </c>
      <c r="C401" s="5" t="s">
        <v>144</v>
      </c>
      <c r="D401" s="5">
        <v>5</v>
      </c>
      <c r="E401" s="6">
        <v>45158</v>
      </c>
    </row>
    <row r="402" spans="1:5" x14ac:dyDescent="0.35">
      <c r="A402" s="5">
        <v>401</v>
      </c>
      <c r="B402" s="5" t="s">
        <v>449</v>
      </c>
      <c r="C402" s="5" t="s">
        <v>144</v>
      </c>
      <c r="D402" s="5">
        <v>3</v>
      </c>
      <c r="E402" s="6">
        <v>45661</v>
      </c>
    </row>
    <row r="403" spans="1:5" x14ac:dyDescent="0.35">
      <c r="A403" s="5">
        <v>402</v>
      </c>
      <c r="B403" s="5" t="s">
        <v>308</v>
      </c>
      <c r="C403" s="5" t="s">
        <v>156</v>
      </c>
      <c r="D403" s="5">
        <v>2</v>
      </c>
      <c r="E403" s="6">
        <v>44932</v>
      </c>
    </row>
    <row r="404" spans="1:5" x14ac:dyDescent="0.35">
      <c r="A404" s="5">
        <v>403</v>
      </c>
      <c r="B404" s="5" t="s">
        <v>456</v>
      </c>
      <c r="C404" s="5" t="s">
        <v>144</v>
      </c>
      <c r="D404" s="5">
        <v>4</v>
      </c>
      <c r="E404" s="6">
        <v>45415</v>
      </c>
    </row>
    <row r="405" spans="1:5" x14ac:dyDescent="0.35">
      <c r="A405" s="5">
        <v>404</v>
      </c>
      <c r="B405" s="5" t="s">
        <v>157</v>
      </c>
      <c r="C405" s="5" t="s">
        <v>144</v>
      </c>
      <c r="D405" s="5">
        <v>1</v>
      </c>
      <c r="E405" s="6">
        <v>45714</v>
      </c>
    </row>
    <row r="406" spans="1:5" x14ac:dyDescent="0.35">
      <c r="A406" s="5">
        <v>405</v>
      </c>
      <c r="B406" s="5" t="s">
        <v>457</v>
      </c>
      <c r="C406" s="5" t="s">
        <v>144</v>
      </c>
      <c r="D406" s="5">
        <v>1</v>
      </c>
      <c r="E406" s="6">
        <v>45106</v>
      </c>
    </row>
    <row r="407" spans="1:5" x14ac:dyDescent="0.35">
      <c r="A407" s="5">
        <v>406</v>
      </c>
      <c r="B407" s="5" t="s">
        <v>458</v>
      </c>
      <c r="C407" s="5" t="s">
        <v>153</v>
      </c>
      <c r="D407" s="5">
        <v>1</v>
      </c>
      <c r="E407" s="6">
        <v>45333</v>
      </c>
    </row>
    <row r="408" spans="1:5" x14ac:dyDescent="0.35">
      <c r="A408" s="5">
        <v>407</v>
      </c>
      <c r="B408" s="5" t="s">
        <v>459</v>
      </c>
      <c r="C408" s="5" t="s">
        <v>153</v>
      </c>
      <c r="D408" s="5">
        <v>3</v>
      </c>
      <c r="E408" s="6">
        <v>44965</v>
      </c>
    </row>
    <row r="409" spans="1:5" x14ac:dyDescent="0.35">
      <c r="A409" s="5">
        <v>408</v>
      </c>
      <c r="B409" s="5" t="s">
        <v>198</v>
      </c>
      <c r="C409" s="5" t="s">
        <v>144</v>
      </c>
      <c r="D409" s="5">
        <v>1</v>
      </c>
      <c r="E409" s="6">
        <v>45270</v>
      </c>
    </row>
    <row r="410" spans="1:5" x14ac:dyDescent="0.35">
      <c r="A410" s="5">
        <v>409</v>
      </c>
      <c r="B410" s="5" t="s">
        <v>280</v>
      </c>
      <c r="C410" s="5" t="s">
        <v>153</v>
      </c>
      <c r="D410" s="5">
        <v>5</v>
      </c>
      <c r="E410" s="6">
        <v>45463</v>
      </c>
    </row>
    <row r="411" spans="1:5" x14ac:dyDescent="0.35">
      <c r="A411" s="5">
        <v>410</v>
      </c>
      <c r="B411" s="5" t="s">
        <v>288</v>
      </c>
      <c r="C411" s="5" t="s">
        <v>153</v>
      </c>
      <c r="D411" s="5">
        <v>4</v>
      </c>
      <c r="E411" s="6">
        <v>45206</v>
      </c>
    </row>
    <row r="412" spans="1:5" x14ac:dyDescent="0.35">
      <c r="A412" s="5">
        <v>411</v>
      </c>
      <c r="B412" s="5" t="s">
        <v>145</v>
      </c>
      <c r="C412" s="5" t="s">
        <v>144</v>
      </c>
      <c r="D412" s="5">
        <v>4</v>
      </c>
      <c r="E412" s="6">
        <v>45590</v>
      </c>
    </row>
    <row r="413" spans="1:5" x14ac:dyDescent="0.35">
      <c r="A413" s="5">
        <v>412</v>
      </c>
      <c r="B413" s="5" t="s">
        <v>460</v>
      </c>
      <c r="C413" s="5" t="s">
        <v>144</v>
      </c>
      <c r="D413" s="5">
        <v>3</v>
      </c>
      <c r="E413" s="6">
        <v>45229</v>
      </c>
    </row>
    <row r="414" spans="1:5" x14ac:dyDescent="0.35">
      <c r="A414" s="5">
        <v>413</v>
      </c>
      <c r="B414" s="5" t="s">
        <v>375</v>
      </c>
      <c r="C414" s="5" t="s">
        <v>144</v>
      </c>
      <c r="D414" s="5">
        <v>4</v>
      </c>
      <c r="E414" s="6">
        <v>45364</v>
      </c>
    </row>
    <row r="415" spans="1:5" x14ac:dyDescent="0.35">
      <c r="A415" s="5">
        <v>414</v>
      </c>
      <c r="B415" s="5" t="s">
        <v>235</v>
      </c>
      <c r="C415" s="5" t="s">
        <v>144</v>
      </c>
      <c r="D415" s="5">
        <v>1</v>
      </c>
      <c r="E415" s="6">
        <v>45116</v>
      </c>
    </row>
    <row r="416" spans="1:5" x14ac:dyDescent="0.35">
      <c r="A416" s="5">
        <v>415</v>
      </c>
      <c r="B416" s="5" t="s">
        <v>397</v>
      </c>
      <c r="C416" s="5" t="s">
        <v>144</v>
      </c>
      <c r="D416" s="5">
        <v>2</v>
      </c>
      <c r="E416" s="6">
        <v>44933</v>
      </c>
    </row>
    <row r="417" spans="1:5" x14ac:dyDescent="0.35">
      <c r="A417" s="5">
        <v>416</v>
      </c>
      <c r="B417" s="5" t="s">
        <v>223</v>
      </c>
      <c r="C417" s="5" t="s">
        <v>144</v>
      </c>
      <c r="D417" s="5">
        <v>3</v>
      </c>
      <c r="E417" s="6">
        <v>45264</v>
      </c>
    </row>
    <row r="418" spans="1:5" x14ac:dyDescent="0.35">
      <c r="A418" s="5">
        <v>417</v>
      </c>
      <c r="B418" s="5" t="s">
        <v>258</v>
      </c>
      <c r="C418" s="5" t="s">
        <v>156</v>
      </c>
      <c r="D418" s="5">
        <v>1</v>
      </c>
      <c r="E418" s="6">
        <v>45194</v>
      </c>
    </row>
    <row r="419" spans="1:5" x14ac:dyDescent="0.35">
      <c r="A419" s="5">
        <v>418</v>
      </c>
      <c r="B419" s="5" t="s">
        <v>461</v>
      </c>
      <c r="C419" s="5" t="s">
        <v>144</v>
      </c>
      <c r="D419" s="5">
        <v>1</v>
      </c>
      <c r="E419" s="6">
        <v>45403</v>
      </c>
    </row>
    <row r="420" spans="1:5" x14ac:dyDescent="0.35">
      <c r="A420" s="5">
        <v>419</v>
      </c>
      <c r="B420" s="5" t="s">
        <v>430</v>
      </c>
      <c r="C420" s="5" t="s">
        <v>144</v>
      </c>
      <c r="D420" s="5">
        <v>5</v>
      </c>
      <c r="E420" s="6">
        <v>45647</v>
      </c>
    </row>
    <row r="421" spans="1:5" x14ac:dyDescent="0.35">
      <c r="A421" s="5">
        <v>420</v>
      </c>
      <c r="B421" s="5" t="s">
        <v>230</v>
      </c>
      <c r="C421" s="5" t="s">
        <v>156</v>
      </c>
      <c r="D421" s="5">
        <v>3</v>
      </c>
      <c r="E421" s="6">
        <v>45303</v>
      </c>
    </row>
    <row r="422" spans="1:5" x14ac:dyDescent="0.35">
      <c r="A422" s="5">
        <v>421</v>
      </c>
      <c r="B422" s="5" t="s">
        <v>318</v>
      </c>
      <c r="C422" s="5" t="s">
        <v>144</v>
      </c>
      <c r="D422" s="5">
        <v>2</v>
      </c>
      <c r="E422" s="6">
        <v>45416</v>
      </c>
    </row>
    <row r="423" spans="1:5" x14ac:dyDescent="0.35">
      <c r="A423" s="5">
        <v>422</v>
      </c>
      <c r="B423" s="5" t="s">
        <v>462</v>
      </c>
      <c r="C423" s="5" t="s">
        <v>156</v>
      </c>
      <c r="D423" s="5">
        <v>5</v>
      </c>
      <c r="E423" s="6">
        <v>45309</v>
      </c>
    </row>
    <row r="424" spans="1:5" x14ac:dyDescent="0.35">
      <c r="A424" s="5">
        <v>423</v>
      </c>
      <c r="B424" s="5" t="s">
        <v>463</v>
      </c>
      <c r="C424" s="5" t="s">
        <v>153</v>
      </c>
      <c r="D424" s="5">
        <v>5</v>
      </c>
      <c r="E424" s="6">
        <v>45607</v>
      </c>
    </row>
    <row r="425" spans="1:5" x14ac:dyDescent="0.35">
      <c r="A425" s="5">
        <v>424</v>
      </c>
      <c r="B425" s="5" t="s">
        <v>464</v>
      </c>
      <c r="C425" s="5" t="s">
        <v>156</v>
      </c>
      <c r="D425" s="5">
        <v>5</v>
      </c>
      <c r="E425" s="6">
        <v>45010</v>
      </c>
    </row>
    <row r="426" spans="1:5" x14ac:dyDescent="0.35">
      <c r="A426" s="5">
        <v>425</v>
      </c>
      <c r="B426" s="5" t="s">
        <v>206</v>
      </c>
      <c r="C426" s="5" t="s">
        <v>144</v>
      </c>
      <c r="D426" s="5">
        <v>3</v>
      </c>
      <c r="E426" s="6">
        <v>45006</v>
      </c>
    </row>
    <row r="427" spans="1:5" x14ac:dyDescent="0.35">
      <c r="A427" s="5">
        <v>426</v>
      </c>
      <c r="B427" s="5" t="s">
        <v>450</v>
      </c>
      <c r="C427" s="5" t="s">
        <v>144</v>
      </c>
      <c r="D427" s="5">
        <v>5</v>
      </c>
      <c r="E427" s="6">
        <v>45444</v>
      </c>
    </row>
    <row r="428" spans="1:5" x14ac:dyDescent="0.35">
      <c r="A428" s="5">
        <v>427</v>
      </c>
      <c r="B428" s="5" t="s">
        <v>465</v>
      </c>
      <c r="C428" s="5" t="s">
        <v>144</v>
      </c>
      <c r="D428" s="5">
        <v>2</v>
      </c>
      <c r="E428" s="6">
        <v>45262</v>
      </c>
    </row>
    <row r="429" spans="1:5" x14ac:dyDescent="0.35">
      <c r="A429" s="5">
        <v>428</v>
      </c>
      <c r="B429" s="5" t="s">
        <v>206</v>
      </c>
      <c r="C429" s="5" t="s">
        <v>144</v>
      </c>
      <c r="D429" s="5">
        <v>2</v>
      </c>
      <c r="E429" s="6">
        <v>45661</v>
      </c>
    </row>
    <row r="430" spans="1:5" x14ac:dyDescent="0.35">
      <c r="A430" s="5">
        <v>429</v>
      </c>
      <c r="B430" s="5" t="s">
        <v>159</v>
      </c>
      <c r="C430" s="5" t="s">
        <v>144</v>
      </c>
      <c r="D430" s="5">
        <v>5</v>
      </c>
      <c r="E430" s="6">
        <v>45383</v>
      </c>
    </row>
    <row r="431" spans="1:5" x14ac:dyDescent="0.35">
      <c r="A431" s="5">
        <v>430</v>
      </c>
      <c r="B431" s="5" t="s">
        <v>466</v>
      </c>
      <c r="C431" s="5" t="s">
        <v>144</v>
      </c>
      <c r="D431" s="5">
        <v>4</v>
      </c>
      <c r="E431" s="6">
        <v>45394</v>
      </c>
    </row>
    <row r="432" spans="1:5" x14ac:dyDescent="0.35">
      <c r="A432" s="5">
        <v>431</v>
      </c>
      <c r="B432" s="5" t="s">
        <v>467</v>
      </c>
      <c r="C432" s="5" t="s">
        <v>144</v>
      </c>
      <c r="D432" s="5">
        <v>3</v>
      </c>
      <c r="E432" s="6">
        <v>45667</v>
      </c>
    </row>
    <row r="433" spans="1:5" x14ac:dyDescent="0.35">
      <c r="A433" s="5">
        <v>432</v>
      </c>
      <c r="B433" s="5" t="s">
        <v>220</v>
      </c>
      <c r="C433" s="5" t="s">
        <v>144</v>
      </c>
      <c r="D433" s="5">
        <v>1</v>
      </c>
      <c r="E433" s="6">
        <v>45690</v>
      </c>
    </row>
    <row r="434" spans="1:5" x14ac:dyDescent="0.35">
      <c r="A434" s="5">
        <v>433</v>
      </c>
      <c r="B434" s="5" t="s">
        <v>434</v>
      </c>
      <c r="C434" s="5" t="s">
        <v>144</v>
      </c>
      <c r="D434" s="5">
        <v>4</v>
      </c>
      <c r="E434" s="6">
        <v>45279</v>
      </c>
    </row>
    <row r="435" spans="1:5" x14ac:dyDescent="0.35">
      <c r="A435" s="5">
        <v>434</v>
      </c>
      <c r="B435" s="5" t="s">
        <v>468</v>
      </c>
      <c r="C435" s="5" t="s">
        <v>153</v>
      </c>
      <c r="D435" s="5">
        <v>1</v>
      </c>
      <c r="E435" s="6">
        <v>45410</v>
      </c>
    </row>
    <row r="436" spans="1:5" x14ac:dyDescent="0.35">
      <c r="A436" s="5">
        <v>435</v>
      </c>
      <c r="B436" s="5" t="s">
        <v>469</v>
      </c>
      <c r="C436" s="5" t="s">
        <v>144</v>
      </c>
      <c r="D436" s="5">
        <v>2</v>
      </c>
      <c r="E436" s="6">
        <v>45711</v>
      </c>
    </row>
    <row r="437" spans="1:5" x14ac:dyDescent="0.35">
      <c r="A437" s="5">
        <v>436</v>
      </c>
      <c r="B437" s="5" t="s">
        <v>470</v>
      </c>
      <c r="C437" s="5" t="s">
        <v>153</v>
      </c>
      <c r="D437" s="5">
        <v>4</v>
      </c>
      <c r="E437" s="6">
        <v>45386</v>
      </c>
    </row>
    <row r="438" spans="1:5" x14ac:dyDescent="0.35">
      <c r="A438" s="5">
        <v>437</v>
      </c>
      <c r="B438" s="5" t="s">
        <v>231</v>
      </c>
      <c r="C438" s="5" t="s">
        <v>144</v>
      </c>
      <c r="D438" s="5">
        <v>5</v>
      </c>
      <c r="E438" s="6">
        <v>45063</v>
      </c>
    </row>
    <row r="439" spans="1:5" x14ac:dyDescent="0.35">
      <c r="A439" s="5">
        <v>438</v>
      </c>
      <c r="B439" s="5" t="s">
        <v>471</v>
      </c>
      <c r="C439" s="5" t="s">
        <v>144</v>
      </c>
      <c r="D439" s="5">
        <v>5</v>
      </c>
      <c r="E439" s="6">
        <v>45329</v>
      </c>
    </row>
    <row r="440" spans="1:5" x14ac:dyDescent="0.35">
      <c r="A440" s="5">
        <v>439</v>
      </c>
      <c r="B440" s="5" t="s">
        <v>472</v>
      </c>
      <c r="C440" s="5" t="s">
        <v>156</v>
      </c>
      <c r="D440" s="5">
        <v>2</v>
      </c>
      <c r="E440" s="6">
        <v>44930</v>
      </c>
    </row>
    <row r="441" spans="1:5" x14ac:dyDescent="0.35">
      <c r="A441" s="5">
        <v>440</v>
      </c>
      <c r="B441" s="5" t="s">
        <v>473</v>
      </c>
      <c r="C441" s="5" t="s">
        <v>144</v>
      </c>
      <c r="D441" s="5">
        <v>5</v>
      </c>
      <c r="E441" s="6">
        <v>45361</v>
      </c>
    </row>
    <row r="442" spans="1:5" x14ac:dyDescent="0.35">
      <c r="A442" s="5">
        <v>441</v>
      </c>
      <c r="B442" s="5" t="s">
        <v>297</v>
      </c>
      <c r="C442" s="5" t="s">
        <v>153</v>
      </c>
      <c r="D442" s="5">
        <v>2</v>
      </c>
      <c r="E442" s="6">
        <v>45398</v>
      </c>
    </row>
    <row r="443" spans="1:5" x14ac:dyDescent="0.35">
      <c r="A443" s="5">
        <v>442</v>
      </c>
      <c r="B443" s="5" t="s">
        <v>367</v>
      </c>
      <c r="C443" s="5" t="s">
        <v>144</v>
      </c>
      <c r="D443" s="5">
        <v>1</v>
      </c>
      <c r="E443" s="6">
        <v>44959</v>
      </c>
    </row>
    <row r="444" spans="1:5" x14ac:dyDescent="0.35">
      <c r="A444" s="5">
        <v>443</v>
      </c>
      <c r="B444" s="5" t="s">
        <v>474</v>
      </c>
      <c r="C444" s="5" t="s">
        <v>153</v>
      </c>
      <c r="D444" s="5">
        <v>1</v>
      </c>
      <c r="E444" s="6">
        <v>45173</v>
      </c>
    </row>
    <row r="445" spans="1:5" x14ac:dyDescent="0.35">
      <c r="A445" s="5">
        <v>444</v>
      </c>
      <c r="B445" s="5" t="s">
        <v>214</v>
      </c>
      <c r="C445" s="5" t="s">
        <v>144</v>
      </c>
      <c r="D445" s="5">
        <v>1</v>
      </c>
      <c r="E445" s="6">
        <v>45384</v>
      </c>
    </row>
    <row r="446" spans="1:5" x14ac:dyDescent="0.35">
      <c r="A446" s="5">
        <v>445</v>
      </c>
      <c r="B446" s="5" t="s">
        <v>475</v>
      </c>
      <c r="C446" s="5" t="s">
        <v>144</v>
      </c>
      <c r="D446" s="5">
        <v>1</v>
      </c>
      <c r="E446" s="6">
        <v>45338</v>
      </c>
    </row>
    <row r="447" spans="1:5" x14ac:dyDescent="0.35">
      <c r="A447" s="5">
        <v>446</v>
      </c>
      <c r="B447" s="5" t="s">
        <v>239</v>
      </c>
      <c r="C447" s="5" t="s">
        <v>144</v>
      </c>
      <c r="D447" s="5">
        <v>1</v>
      </c>
      <c r="E447" s="6">
        <v>45070</v>
      </c>
    </row>
    <row r="448" spans="1:5" x14ac:dyDescent="0.35">
      <c r="A448" s="5">
        <v>447</v>
      </c>
      <c r="B448" s="5" t="s">
        <v>476</v>
      </c>
      <c r="C448" s="5" t="s">
        <v>144</v>
      </c>
      <c r="D448" s="5">
        <v>5</v>
      </c>
      <c r="E448" s="6">
        <v>45253</v>
      </c>
    </row>
    <row r="449" spans="1:5" x14ac:dyDescent="0.35">
      <c r="A449" s="5">
        <v>448</v>
      </c>
      <c r="B449" s="5" t="s">
        <v>370</v>
      </c>
      <c r="C449" s="5" t="s">
        <v>153</v>
      </c>
      <c r="D449" s="5">
        <v>3</v>
      </c>
      <c r="E449" s="6">
        <v>45169</v>
      </c>
    </row>
    <row r="450" spans="1:5" x14ac:dyDescent="0.35">
      <c r="A450" s="5">
        <v>449</v>
      </c>
      <c r="B450" s="5" t="s">
        <v>477</v>
      </c>
      <c r="C450" s="5" t="s">
        <v>153</v>
      </c>
      <c r="D450" s="5">
        <v>5</v>
      </c>
      <c r="E450" s="6">
        <v>45153</v>
      </c>
    </row>
    <row r="451" spans="1:5" x14ac:dyDescent="0.35">
      <c r="A451" s="5">
        <v>450</v>
      </c>
      <c r="B451" s="5" t="s">
        <v>362</v>
      </c>
      <c r="C451" s="5" t="s">
        <v>144</v>
      </c>
      <c r="D451" s="5">
        <v>5</v>
      </c>
      <c r="E451" s="6">
        <v>45532</v>
      </c>
    </row>
    <row r="452" spans="1:5" x14ac:dyDescent="0.35">
      <c r="A452" s="5">
        <v>451</v>
      </c>
      <c r="B452" s="5" t="s">
        <v>182</v>
      </c>
      <c r="C452" s="5" t="s">
        <v>144</v>
      </c>
      <c r="D452" s="5">
        <v>1</v>
      </c>
      <c r="E452" s="6">
        <v>45279</v>
      </c>
    </row>
    <row r="453" spans="1:5" x14ac:dyDescent="0.35">
      <c r="A453" s="5">
        <v>452</v>
      </c>
      <c r="B453" s="5" t="s">
        <v>478</v>
      </c>
      <c r="C453" s="5" t="s">
        <v>144</v>
      </c>
      <c r="D453" s="5">
        <v>4</v>
      </c>
      <c r="E453" s="6">
        <v>45345</v>
      </c>
    </row>
    <row r="454" spans="1:5" x14ac:dyDescent="0.35">
      <c r="A454" s="5">
        <v>453</v>
      </c>
      <c r="B454" s="5" t="s">
        <v>402</v>
      </c>
      <c r="C454" s="5" t="s">
        <v>144</v>
      </c>
      <c r="D454" s="5">
        <v>5</v>
      </c>
      <c r="E454" s="6">
        <v>45411</v>
      </c>
    </row>
    <row r="455" spans="1:5" x14ac:dyDescent="0.35">
      <c r="A455" s="5">
        <v>454</v>
      </c>
      <c r="B455" s="5" t="s">
        <v>479</v>
      </c>
      <c r="C455" s="5" t="s">
        <v>144</v>
      </c>
      <c r="D455" s="5">
        <v>2</v>
      </c>
      <c r="E455" s="6">
        <v>45401</v>
      </c>
    </row>
    <row r="456" spans="1:5" x14ac:dyDescent="0.35">
      <c r="A456" s="5">
        <v>455</v>
      </c>
      <c r="B456" s="5" t="s">
        <v>480</v>
      </c>
      <c r="C456" s="5" t="s">
        <v>144</v>
      </c>
      <c r="D456" s="5">
        <v>4</v>
      </c>
      <c r="E456" s="6">
        <v>45497</v>
      </c>
    </row>
    <row r="457" spans="1:5" x14ac:dyDescent="0.35">
      <c r="A457" s="5">
        <v>456</v>
      </c>
      <c r="B457" s="5" t="s">
        <v>472</v>
      </c>
      <c r="C457" s="5" t="s">
        <v>144</v>
      </c>
      <c r="D457" s="5">
        <v>3</v>
      </c>
      <c r="E457" s="6">
        <v>45135</v>
      </c>
    </row>
    <row r="458" spans="1:5" x14ac:dyDescent="0.35">
      <c r="A458" s="5">
        <v>457</v>
      </c>
      <c r="B458" s="5" t="s">
        <v>481</v>
      </c>
      <c r="C458" s="5" t="s">
        <v>153</v>
      </c>
      <c r="D458" s="5">
        <v>3</v>
      </c>
      <c r="E458" s="6">
        <v>45021</v>
      </c>
    </row>
    <row r="459" spans="1:5" x14ac:dyDescent="0.35">
      <c r="A459" s="5">
        <v>458</v>
      </c>
      <c r="B459" s="5" t="s">
        <v>168</v>
      </c>
      <c r="C459" s="5" t="s">
        <v>144</v>
      </c>
      <c r="D459" s="5">
        <v>4</v>
      </c>
      <c r="E459" s="6">
        <v>45616</v>
      </c>
    </row>
    <row r="460" spans="1:5" x14ac:dyDescent="0.35">
      <c r="A460" s="5">
        <v>459</v>
      </c>
      <c r="B460" s="5" t="s">
        <v>229</v>
      </c>
      <c r="C460" s="5" t="s">
        <v>144</v>
      </c>
      <c r="D460" s="5">
        <v>1</v>
      </c>
      <c r="E460" s="6">
        <v>45119</v>
      </c>
    </row>
    <row r="461" spans="1:5" x14ac:dyDescent="0.35">
      <c r="A461" s="5">
        <v>460</v>
      </c>
      <c r="B461" s="5" t="s">
        <v>336</v>
      </c>
      <c r="C461" s="5" t="s">
        <v>144</v>
      </c>
      <c r="D461" s="5">
        <v>2</v>
      </c>
      <c r="E461" s="6">
        <v>45267</v>
      </c>
    </row>
    <row r="462" spans="1:5" x14ac:dyDescent="0.35">
      <c r="A462" s="5">
        <v>461</v>
      </c>
      <c r="B462" s="5" t="s">
        <v>482</v>
      </c>
      <c r="C462" s="5" t="s">
        <v>144</v>
      </c>
      <c r="D462" s="5">
        <v>2</v>
      </c>
      <c r="E462" s="6">
        <v>45686</v>
      </c>
    </row>
    <row r="463" spans="1:5" x14ac:dyDescent="0.35">
      <c r="A463" s="5">
        <v>462</v>
      </c>
      <c r="B463" s="5" t="s">
        <v>483</v>
      </c>
      <c r="C463" s="5" t="s">
        <v>153</v>
      </c>
      <c r="D463" s="5">
        <v>5</v>
      </c>
      <c r="E463" s="6">
        <v>45647</v>
      </c>
    </row>
    <row r="464" spans="1:5" x14ac:dyDescent="0.35">
      <c r="A464" s="5">
        <v>463</v>
      </c>
      <c r="B464" s="5" t="s">
        <v>152</v>
      </c>
      <c r="C464" s="5" t="s">
        <v>153</v>
      </c>
      <c r="D464" s="5">
        <v>5</v>
      </c>
      <c r="E464" s="6">
        <v>45256</v>
      </c>
    </row>
    <row r="465" spans="1:5" x14ac:dyDescent="0.35">
      <c r="A465" s="5">
        <v>464</v>
      </c>
      <c r="B465" s="5" t="s">
        <v>390</v>
      </c>
      <c r="C465" s="5" t="s">
        <v>144</v>
      </c>
      <c r="D465" s="5">
        <v>3</v>
      </c>
      <c r="E465" s="6">
        <v>45242</v>
      </c>
    </row>
    <row r="466" spans="1:5" x14ac:dyDescent="0.35">
      <c r="A466" s="5">
        <v>465</v>
      </c>
      <c r="B466" s="5" t="s">
        <v>443</v>
      </c>
      <c r="C466" s="5" t="s">
        <v>144</v>
      </c>
      <c r="D466" s="5">
        <v>4</v>
      </c>
      <c r="E466" s="6">
        <v>45404</v>
      </c>
    </row>
    <row r="467" spans="1:5" x14ac:dyDescent="0.35">
      <c r="A467" s="5">
        <v>466</v>
      </c>
      <c r="B467" s="5" t="s">
        <v>484</v>
      </c>
      <c r="C467" s="5" t="s">
        <v>153</v>
      </c>
      <c r="D467" s="5">
        <v>3</v>
      </c>
      <c r="E467" s="6">
        <v>45135</v>
      </c>
    </row>
    <row r="468" spans="1:5" x14ac:dyDescent="0.35">
      <c r="A468" s="5">
        <v>467</v>
      </c>
      <c r="B468" s="5" t="s">
        <v>445</v>
      </c>
      <c r="C468" s="5" t="s">
        <v>144</v>
      </c>
      <c r="D468" s="5">
        <v>5</v>
      </c>
      <c r="E468" s="6">
        <v>45153</v>
      </c>
    </row>
    <row r="469" spans="1:5" x14ac:dyDescent="0.35">
      <c r="A469" s="5">
        <v>468</v>
      </c>
      <c r="B469" s="5" t="s">
        <v>202</v>
      </c>
      <c r="C469" s="5" t="s">
        <v>144</v>
      </c>
      <c r="D469" s="5">
        <v>5</v>
      </c>
      <c r="E469" s="6">
        <v>45520</v>
      </c>
    </row>
    <row r="470" spans="1:5" x14ac:dyDescent="0.35">
      <c r="A470" s="5">
        <v>469</v>
      </c>
      <c r="B470" s="5" t="s">
        <v>362</v>
      </c>
      <c r="C470" s="5" t="s">
        <v>144</v>
      </c>
      <c r="D470" s="5">
        <v>3</v>
      </c>
      <c r="E470" s="6">
        <v>45162</v>
      </c>
    </row>
    <row r="471" spans="1:5" x14ac:dyDescent="0.35">
      <c r="A471" s="5">
        <v>470</v>
      </c>
      <c r="B471" s="5" t="s">
        <v>191</v>
      </c>
      <c r="C471" s="5" t="s">
        <v>153</v>
      </c>
      <c r="D471" s="5">
        <v>4</v>
      </c>
      <c r="E471" s="6">
        <v>45490</v>
      </c>
    </row>
    <row r="472" spans="1:5" x14ac:dyDescent="0.35">
      <c r="A472" s="5">
        <v>471</v>
      </c>
      <c r="B472" s="5" t="s">
        <v>186</v>
      </c>
      <c r="C472" s="5" t="s">
        <v>153</v>
      </c>
      <c r="D472" s="5">
        <v>4</v>
      </c>
      <c r="E472" s="6">
        <v>45667</v>
      </c>
    </row>
    <row r="473" spans="1:5" x14ac:dyDescent="0.35">
      <c r="A473" s="5">
        <v>472</v>
      </c>
      <c r="B473" s="5" t="s">
        <v>369</v>
      </c>
      <c r="C473" s="5" t="s">
        <v>144</v>
      </c>
      <c r="D473" s="5">
        <v>3</v>
      </c>
      <c r="E473" s="6">
        <v>45100</v>
      </c>
    </row>
    <row r="474" spans="1:5" x14ac:dyDescent="0.35">
      <c r="A474" s="5">
        <v>473</v>
      </c>
      <c r="B474" s="5" t="s">
        <v>313</v>
      </c>
      <c r="C474" s="5" t="s">
        <v>144</v>
      </c>
      <c r="D474" s="5">
        <v>5</v>
      </c>
      <c r="E474" s="6">
        <v>45584</v>
      </c>
    </row>
    <row r="475" spans="1:5" x14ac:dyDescent="0.35">
      <c r="A475" s="5">
        <v>474</v>
      </c>
      <c r="B475" s="5" t="s">
        <v>160</v>
      </c>
      <c r="C475" s="5" t="s">
        <v>144</v>
      </c>
      <c r="D475" s="5">
        <v>1</v>
      </c>
      <c r="E475" s="6">
        <v>45611</v>
      </c>
    </row>
    <row r="476" spans="1:5" x14ac:dyDescent="0.35">
      <c r="A476" s="5">
        <v>475</v>
      </c>
      <c r="B476" s="5" t="s">
        <v>485</v>
      </c>
      <c r="C476" s="5" t="s">
        <v>144</v>
      </c>
      <c r="D476" s="5">
        <v>2</v>
      </c>
      <c r="E476" s="6">
        <v>44996</v>
      </c>
    </row>
    <row r="477" spans="1:5" x14ac:dyDescent="0.35">
      <c r="A477" s="5">
        <v>476</v>
      </c>
      <c r="B477" s="5" t="s">
        <v>202</v>
      </c>
      <c r="C477" s="5" t="s">
        <v>144</v>
      </c>
      <c r="D477" s="5">
        <v>4</v>
      </c>
      <c r="E477" s="6">
        <v>45309</v>
      </c>
    </row>
    <row r="478" spans="1:5" x14ac:dyDescent="0.35">
      <c r="A478" s="5">
        <v>477</v>
      </c>
      <c r="B478" s="5" t="s">
        <v>486</v>
      </c>
      <c r="C478" s="5" t="s">
        <v>156</v>
      </c>
      <c r="D478" s="5">
        <v>5</v>
      </c>
      <c r="E478" s="6">
        <v>45421</v>
      </c>
    </row>
    <row r="479" spans="1:5" x14ac:dyDescent="0.35">
      <c r="A479" s="5">
        <v>478</v>
      </c>
      <c r="B479" s="5" t="s">
        <v>487</v>
      </c>
      <c r="C479" s="5" t="s">
        <v>144</v>
      </c>
      <c r="D479" s="5">
        <v>5</v>
      </c>
      <c r="E479" s="6">
        <v>45348</v>
      </c>
    </row>
    <row r="480" spans="1:5" x14ac:dyDescent="0.35">
      <c r="A480" s="5">
        <v>479</v>
      </c>
      <c r="B480" s="5" t="s">
        <v>488</v>
      </c>
      <c r="C480" s="5" t="s">
        <v>144</v>
      </c>
      <c r="D480" s="5">
        <v>3</v>
      </c>
      <c r="E480" s="6">
        <v>45475</v>
      </c>
    </row>
    <row r="481" spans="1:5" x14ac:dyDescent="0.35">
      <c r="A481" s="5">
        <v>480</v>
      </c>
      <c r="B481" s="5" t="s">
        <v>489</v>
      </c>
      <c r="C481" s="5" t="s">
        <v>144</v>
      </c>
      <c r="D481" s="5">
        <v>4</v>
      </c>
      <c r="E481" s="6">
        <v>45110</v>
      </c>
    </row>
    <row r="482" spans="1:5" x14ac:dyDescent="0.35">
      <c r="A482" s="5">
        <v>481</v>
      </c>
      <c r="B482" s="5" t="s">
        <v>337</v>
      </c>
      <c r="C482" s="5" t="s">
        <v>144</v>
      </c>
      <c r="D482" s="5">
        <v>2</v>
      </c>
      <c r="E482" s="6">
        <v>45123</v>
      </c>
    </row>
    <row r="483" spans="1:5" x14ac:dyDescent="0.35">
      <c r="A483" s="5">
        <v>482</v>
      </c>
      <c r="B483" s="5" t="s">
        <v>490</v>
      </c>
      <c r="C483" s="5" t="s">
        <v>144</v>
      </c>
      <c r="D483" s="5">
        <v>3</v>
      </c>
      <c r="E483" s="6">
        <v>45200</v>
      </c>
    </row>
    <row r="484" spans="1:5" x14ac:dyDescent="0.35">
      <c r="A484" s="5">
        <v>483</v>
      </c>
      <c r="B484" s="5" t="s">
        <v>491</v>
      </c>
      <c r="C484" s="5" t="s">
        <v>144</v>
      </c>
      <c r="D484" s="5">
        <v>4</v>
      </c>
      <c r="E484" s="6">
        <v>45397</v>
      </c>
    </row>
    <row r="485" spans="1:5" x14ac:dyDescent="0.35">
      <c r="A485" s="5">
        <v>484</v>
      </c>
      <c r="B485" s="5" t="s">
        <v>492</v>
      </c>
      <c r="C485" s="5" t="s">
        <v>153</v>
      </c>
      <c r="D485" s="5">
        <v>2</v>
      </c>
      <c r="E485" s="6">
        <v>45234</v>
      </c>
    </row>
    <row r="486" spans="1:5" x14ac:dyDescent="0.35">
      <c r="A486" s="5">
        <v>485</v>
      </c>
      <c r="B486" s="5" t="s">
        <v>493</v>
      </c>
      <c r="C486" s="5" t="s">
        <v>144</v>
      </c>
      <c r="D486" s="5">
        <v>4</v>
      </c>
      <c r="E486" s="6">
        <v>45313</v>
      </c>
    </row>
    <row r="487" spans="1:5" x14ac:dyDescent="0.35">
      <c r="A487" s="5">
        <v>486</v>
      </c>
      <c r="B487" s="5" t="s">
        <v>494</v>
      </c>
      <c r="C487" s="5" t="s">
        <v>144</v>
      </c>
      <c r="D487" s="5">
        <v>1</v>
      </c>
      <c r="E487" s="6">
        <v>45646</v>
      </c>
    </row>
    <row r="488" spans="1:5" x14ac:dyDescent="0.35">
      <c r="A488" s="5">
        <v>487</v>
      </c>
      <c r="B488" s="5" t="s">
        <v>495</v>
      </c>
      <c r="C488" s="5" t="s">
        <v>144</v>
      </c>
      <c r="D488" s="5">
        <v>4</v>
      </c>
      <c r="E488" s="6">
        <v>45587</v>
      </c>
    </row>
    <row r="489" spans="1:5" x14ac:dyDescent="0.35">
      <c r="A489" s="5">
        <v>488</v>
      </c>
      <c r="B489" s="5" t="s">
        <v>496</v>
      </c>
      <c r="C489" s="5" t="s">
        <v>153</v>
      </c>
      <c r="D489" s="5">
        <v>1</v>
      </c>
      <c r="E489" s="6">
        <v>45467</v>
      </c>
    </row>
    <row r="490" spans="1:5" x14ac:dyDescent="0.35">
      <c r="A490" s="5">
        <v>489</v>
      </c>
      <c r="B490" s="5" t="s">
        <v>497</v>
      </c>
      <c r="C490" s="5" t="s">
        <v>144</v>
      </c>
      <c r="D490" s="5">
        <v>5</v>
      </c>
      <c r="E490" s="6">
        <v>45413</v>
      </c>
    </row>
    <row r="491" spans="1:5" x14ac:dyDescent="0.35">
      <c r="A491" s="5">
        <v>490</v>
      </c>
      <c r="B491" s="5" t="s">
        <v>498</v>
      </c>
      <c r="C491" s="5" t="s">
        <v>153</v>
      </c>
      <c r="D491" s="5">
        <v>3</v>
      </c>
      <c r="E491" s="6">
        <v>45483</v>
      </c>
    </row>
    <row r="492" spans="1:5" x14ac:dyDescent="0.35">
      <c r="A492" s="5">
        <v>491</v>
      </c>
      <c r="B492" s="5" t="s">
        <v>467</v>
      </c>
      <c r="C492" s="5" t="s">
        <v>144</v>
      </c>
      <c r="D492" s="5">
        <v>3</v>
      </c>
      <c r="E492" s="6">
        <v>44943</v>
      </c>
    </row>
    <row r="493" spans="1:5" x14ac:dyDescent="0.35">
      <c r="A493" s="5">
        <v>492</v>
      </c>
      <c r="B493" s="5" t="s">
        <v>434</v>
      </c>
      <c r="C493" s="5" t="s">
        <v>144</v>
      </c>
      <c r="D493" s="5">
        <v>4</v>
      </c>
      <c r="E493" s="6">
        <v>45005</v>
      </c>
    </row>
    <row r="494" spans="1:5" x14ac:dyDescent="0.35">
      <c r="A494" s="5">
        <v>493</v>
      </c>
      <c r="B494" s="5" t="s">
        <v>430</v>
      </c>
      <c r="C494" s="5" t="s">
        <v>144</v>
      </c>
      <c r="D494" s="5">
        <v>5</v>
      </c>
      <c r="E494" s="6">
        <v>45325</v>
      </c>
    </row>
    <row r="495" spans="1:5" x14ac:dyDescent="0.35">
      <c r="A495" s="5">
        <v>494</v>
      </c>
      <c r="B495" s="5" t="s">
        <v>453</v>
      </c>
      <c r="C495" s="5" t="s">
        <v>144</v>
      </c>
      <c r="D495" s="5">
        <v>2</v>
      </c>
      <c r="E495" s="6">
        <v>45632</v>
      </c>
    </row>
    <row r="496" spans="1:5" x14ac:dyDescent="0.35">
      <c r="A496" s="5">
        <v>495</v>
      </c>
      <c r="B496" s="5" t="s">
        <v>377</v>
      </c>
      <c r="C496" s="5" t="s">
        <v>156</v>
      </c>
      <c r="D496" s="5">
        <v>3</v>
      </c>
      <c r="E496" s="6">
        <v>44981</v>
      </c>
    </row>
    <row r="497" spans="1:5" x14ac:dyDescent="0.35">
      <c r="A497" s="5">
        <v>496</v>
      </c>
      <c r="B497" s="5" t="s">
        <v>236</v>
      </c>
      <c r="C497" s="5" t="s">
        <v>144</v>
      </c>
      <c r="D497" s="5">
        <v>1</v>
      </c>
      <c r="E497" s="6">
        <v>45275</v>
      </c>
    </row>
    <row r="498" spans="1:5" x14ac:dyDescent="0.35">
      <c r="A498" s="5">
        <v>497</v>
      </c>
      <c r="B498" s="5" t="s">
        <v>229</v>
      </c>
      <c r="C498" s="5" t="s">
        <v>153</v>
      </c>
      <c r="D498" s="5">
        <v>4</v>
      </c>
      <c r="E498" s="6">
        <v>45261</v>
      </c>
    </row>
    <row r="499" spans="1:5" x14ac:dyDescent="0.35">
      <c r="A499" s="5">
        <v>498</v>
      </c>
      <c r="B499" s="5" t="s">
        <v>398</v>
      </c>
      <c r="C499" s="5" t="s">
        <v>153</v>
      </c>
      <c r="D499" s="5">
        <v>4</v>
      </c>
      <c r="E499" s="6">
        <v>45429</v>
      </c>
    </row>
    <row r="500" spans="1:5" x14ac:dyDescent="0.35">
      <c r="A500" s="5">
        <v>499</v>
      </c>
      <c r="B500" s="5" t="s">
        <v>499</v>
      </c>
      <c r="C500" s="5" t="s">
        <v>144</v>
      </c>
      <c r="D500" s="5">
        <v>4</v>
      </c>
      <c r="E500" s="6">
        <v>45369</v>
      </c>
    </row>
    <row r="501" spans="1:5" x14ac:dyDescent="0.35">
      <c r="A501" s="5">
        <v>500</v>
      </c>
      <c r="B501" s="5" t="s">
        <v>272</v>
      </c>
      <c r="C501" s="5" t="s">
        <v>156</v>
      </c>
      <c r="D501" s="5">
        <v>1</v>
      </c>
      <c r="E501" s="6">
        <v>45717</v>
      </c>
    </row>
    <row r="502" spans="1:5" x14ac:dyDescent="0.35">
      <c r="A502" s="5">
        <v>501</v>
      </c>
      <c r="B502" s="5" t="s">
        <v>387</v>
      </c>
      <c r="C502" s="5" t="s">
        <v>153</v>
      </c>
      <c r="D502" s="5">
        <v>1</v>
      </c>
      <c r="E502" s="6">
        <v>45011</v>
      </c>
    </row>
    <row r="503" spans="1:5" x14ac:dyDescent="0.35">
      <c r="A503" s="5">
        <v>502</v>
      </c>
      <c r="B503" s="5" t="s">
        <v>500</v>
      </c>
      <c r="C503" s="5" t="s">
        <v>144</v>
      </c>
      <c r="D503" s="5">
        <v>2</v>
      </c>
      <c r="E503" s="6">
        <v>45684</v>
      </c>
    </row>
    <row r="504" spans="1:5" x14ac:dyDescent="0.35">
      <c r="A504" s="5">
        <v>503</v>
      </c>
      <c r="B504" s="5" t="s">
        <v>240</v>
      </c>
      <c r="C504" s="5" t="s">
        <v>144</v>
      </c>
      <c r="D504" s="5">
        <v>1</v>
      </c>
      <c r="E504" s="6">
        <v>44932</v>
      </c>
    </row>
    <row r="505" spans="1:5" x14ac:dyDescent="0.35">
      <c r="A505" s="5">
        <v>504</v>
      </c>
      <c r="B505" s="5" t="s">
        <v>166</v>
      </c>
      <c r="C505" s="5" t="s">
        <v>144</v>
      </c>
      <c r="D505" s="5">
        <v>3</v>
      </c>
      <c r="E505" s="6">
        <v>45031</v>
      </c>
    </row>
    <row r="506" spans="1:5" x14ac:dyDescent="0.35">
      <c r="A506" s="5">
        <v>505</v>
      </c>
      <c r="B506" s="5" t="s">
        <v>416</v>
      </c>
      <c r="C506" s="5" t="s">
        <v>144</v>
      </c>
      <c r="D506" s="5">
        <v>4</v>
      </c>
      <c r="E506" s="6">
        <v>45497</v>
      </c>
    </row>
    <row r="507" spans="1:5" x14ac:dyDescent="0.35">
      <c r="A507" s="5">
        <v>506</v>
      </c>
      <c r="B507" s="5" t="s">
        <v>501</v>
      </c>
      <c r="C507" s="5" t="s">
        <v>144</v>
      </c>
      <c r="D507" s="5">
        <v>1</v>
      </c>
      <c r="E507" s="6">
        <v>45018</v>
      </c>
    </row>
    <row r="508" spans="1:5" x14ac:dyDescent="0.35">
      <c r="A508" s="5">
        <v>507</v>
      </c>
      <c r="B508" s="5" t="s">
        <v>234</v>
      </c>
      <c r="C508" s="5" t="s">
        <v>144</v>
      </c>
      <c r="D508" s="5">
        <v>5</v>
      </c>
      <c r="E508" s="6">
        <v>45259</v>
      </c>
    </row>
    <row r="509" spans="1:5" x14ac:dyDescent="0.35">
      <c r="A509" s="5">
        <v>508</v>
      </c>
      <c r="B509" s="5" t="s">
        <v>502</v>
      </c>
      <c r="C509" s="5" t="s">
        <v>144</v>
      </c>
      <c r="D509" s="5">
        <v>4</v>
      </c>
      <c r="E509" s="6">
        <v>45013</v>
      </c>
    </row>
    <row r="510" spans="1:5" x14ac:dyDescent="0.35">
      <c r="A510" s="5">
        <v>509</v>
      </c>
      <c r="B510" s="5" t="s">
        <v>503</v>
      </c>
      <c r="C510" s="5" t="s">
        <v>144</v>
      </c>
      <c r="D510" s="5">
        <v>2</v>
      </c>
      <c r="E510" s="6">
        <v>45628</v>
      </c>
    </row>
    <row r="511" spans="1:5" x14ac:dyDescent="0.35">
      <c r="A511" s="5">
        <v>510</v>
      </c>
      <c r="B511" s="5" t="s">
        <v>504</v>
      </c>
      <c r="C511" s="5" t="s">
        <v>144</v>
      </c>
      <c r="D511" s="5">
        <v>3</v>
      </c>
      <c r="E511" s="6">
        <v>45201</v>
      </c>
    </row>
    <row r="512" spans="1:5" x14ac:dyDescent="0.35">
      <c r="A512" s="5">
        <v>511</v>
      </c>
      <c r="B512" s="5" t="s">
        <v>288</v>
      </c>
      <c r="C512" s="5" t="s">
        <v>144</v>
      </c>
      <c r="D512" s="5">
        <v>4</v>
      </c>
      <c r="E512" s="6">
        <v>45209</v>
      </c>
    </row>
    <row r="513" spans="1:5" x14ac:dyDescent="0.35">
      <c r="A513" s="5">
        <v>512</v>
      </c>
      <c r="B513" s="5" t="s">
        <v>362</v>
      </c>
      <c r="C513" s="5" t="s">
        <v>144</v>
      </c>
      <c r="D513" s="5">
        <v>1</v>
      </c>
      <c r="E513" s="6">
        <v>45296</v>
      </c>
    </row>
    <row r="514" spans="1:5" x14ac:dyDescent="0.35">
      <c r="A514" s="5">
        <v>513</v>
      </c>
      <c r="B514" s="5" t="s">
        <v>505</v>
      </c>
      <c r="C514" s="5" t="s">
        <v>156</v>
      </c>
      <c r="D514" s="5">
        <v>4</v>
      </c>
      <c r="E514" s="6">
        <v>45535</v>
      </c>
    </row>
    <row r="515" spans="1:5" x14ac:dyDescent="0.35">
      <c r="A515" s="5">
        <v>514</v>
      </c>
      <c r="B515" s="5" t="s">
        <v>506</v>
      </c>
      <c r="C515" s="5" t="s">
        <v>144</v>
      </c>
      <c r="D515" s="5">
        <v>2</v>
      </c>
      <c r="E515" s="6">
        <v>45238</v>
      </c>
    </row>
    <row r="516" spans="1:5" x14ac:dyDescent="0.35">
      <c r="A516" s="5">
        <v>515</v>
      </c>
      <c r="B516" s="5" t="s">
        <v>154</v>
      </c>
      <c r="C516" s="5" t="s">
        <v>144</v>
      </c>
      <c r="D516" s="5">
        <v>5</v>
      </c>
      <c r="E516" s="6">
        <v>45316</v>
      </c>
    </row>
    <row r="517" spans="1:5" x14ac:dyDescent="0.35">
      <c r="A517" s="5">
        <v>516</v>
      </c>
      <c r="B517" s="5" t="s">
        <v>339</v>
      </c>
      <c r="C517" s="5" t="s">
        <v>144</v>
      </c>
      <c r="D517" s="5">
        <v>5</v>
      </c>
      <c r="E517" s="6">
        <v>45066</v>
      </c>
    </row>
    <row r="518" spans="1:5" x14ac:dyDescent="0.35">
      <c r="A518" s="5">
        <v>517</v>
      </c>
      <c r="B518" s="5" t="s">
        <v>349</v>
      </c>
      <c r="C518" s="5" t="s">
        <v>156</v>
      </c>
      <c r="D518" s="5">
        <v>2</v>
      </c>
      <c r="E518" s="6">
        <v>45417</v>
      </c>
    </row>
    <row r="519" spans="1:5" x14ac:dyDescent="0.35">
      <c r="A519" s="5">
        <v>518</v>
      </c>
      <c r="B519" s="5" t="s">
        <v>507</v>
      </c>
      <c r="C519" s="5" t="s">
        <v>153</v>
      </c>
      <c r="D519" s="5">
        <v>3</v>
      </c>
      <c r="E519" s="6">
        <v>45225</v>
      </c>
    </row>
    <row r="520" spans="1:5" x14ac:dyDescent="0.35">
      <c r="A520" s="5">
        <v>519</v>
      </c>
      <c r="B520" s="5" t="s">
        <v>448</v>
      </c>
      <c r="C520" s="5" t="s">
        <v>153</v>
      </c>
      <c r="D520" s="5">
        <v>3</v>
      </c>
      <c r="E520" s="6">
        <v>45312</v>
      </c>
    </row>
    <row r="521" spans="1:5" x14ac:dyDescent="0.35">
      <c r="A521" s="5">
        <v>520</v>
      </c>
      <c r="B521" s="5" t="s">
        <v>508</v>
      </c>
      <c r="C521" s="5" t="s">
        <v>144</v>
      </c>
      <c r="D521" s="5">
        <v>5</v>
      </c>
      <c r="E521" s="6">
        <v>45131</v>
      </c>
    </row>
    <row r="522" spans="1:5" x14ac:dyDescent="0.35">
      <c r="A522" s="5">
        <v>521</v>
      </c>
      <c r="B522" s="5" t="s">
        <v>336</v>
      </c>
      <c r="C522" s="5" t="s">
        <v>144</v>
      </c>
      <c r="D522" s="5">
        <v>5</v>
      </c>
      <c r="E522" s="6">
        <v>44954</v>
      </c>
    </row>
    <row r="523" spans="1:5" x14ac:dyDescent="0.35">
      <c r="A523" s="5">
        <v>522</v>
      </c>
      <c r="B523" s="5" t="s">
        <v>509</v>
      </c>
      <c r="C523" s="5" t="s">
        <v>144</v>
      </c>
      <c r="D523" s="5">
        <v>3</v>
      </c>
      <c r="E523" s="6">
        <v>45636</v>
      </c>
    </row>
    <row r="524" spans="1:5" x14ac:dyDescent="0.35">
      <c r="A524" s="5">
        <v>523</v>
      </c>
      <c r="B524" s="5" t="s">
        <v>510</v>
      </c>
      <c r="C524" s="5" t="s">
        <v>156</v>
      </c>
      <c r="D524" s="5">
        <v>2</v>
      </c>
      <c r="E524" s="6">
        <v>45575</v>
      </c>
    </row>
    <row r="525" spans="1:5" x14ac:dyDescent="0.35">
      <c r="A525" s="5">
        <v>524</v>
      </c>
      <c r="B525" s="5" t="s">
        <v>185</v>
      </c>
      <c r="C525" s="5" t="s">
        <v>144</v>
      </c>
      <c r="D525" s="5">
        <v>2</v>
      </c>
      <c r="E525" s="6">
        <v>45659</v>
      </c>
    </row>
    <row r="526" spans="1:5" x14ac:dyDescent="0.35">
      <c r="A526" s="5">
        <v>525</v>
      </c>
      <c r="B526" s="5" t="s">
        <v>511</v>
      </c>
      <c r="C526" s="5" t="s">
        <v>144</v>
      </c>
      <c r="D526" s="5">
        <v>5</v>
      </c>
      <c r="E526" s="6">
        <v>45417</v>
      </c>
    </row>
    <row r="527" spans="1:5" x14ac:dyDescent="0.35">
      <c r="A527" s="5">
        <v>526</v>
      </c>
      <c r="B527" s="5" t="s">
        <v>512</v>
      </c>
      <c r="C527" s="5" t="s">
        <v>144</v>
      </c>
      <c r="D527" s="5">
        <v>4</v>
      </c>
      <c r="E527" s="6">
        <v>45483</v>
      </c>
    </row>
    <row r="528" spans="1:5" x14ac:dyDescent="0.35">
      <c r="A528" s="5">
        <v>527</v>
      </c>
      <c r="B528" s="5" t="s">
        <v>513</v>
      </c>
      <c r="C528" s="5" t="s">
        <v>156</v>
      </c>
      <c r="D528" s="5">
        <v>5</v>
      </c>
      <c r="E528" s="6">
        <v>45535</v>
      </c>
    </row>
    <row r="529" spans="1:5" x14ac:dyDescent="0.35">
      <c r="A529" s="5">
        <v>528</v>
      </c>
      <c r="B529" s="5" t="s">
        <v>514</v>
      </c>
      <c r="C529" s="5" t="s">
        <v>153</v>
      </c>
      <c r="D529" s="5">
        <v>3</v>
      </c>
      <c r="E529" s="6">
        <v>45097</v>
      </c>
    </row>
    <row r="530" spans="1:5" x14ac:dyDescent="0.35">
      <c r="A530" s="5">
        <v>529</v>
      </c>
      <c r="B530" s="5" t="s">
        <v>353</v>
      </c>
      <c r="C530" s="5" t="s">
        <v>144</v>
      </c>
      <c r="D530" s="5">
        <v>4</v>
      </c>
      <c r="E530" s="6">
        <v>45697</v>
      </c>
    </row>
    <row r="531" spans="1:5" x14ac:dyDescent="0.35">
      <c r="A531" s="5">
        <v>530</v>
      </c>
      <c r="B531" s="5" t="s">
        <v>515</v>
      </c>
      <c r="C531" s="5" t="s">
        <v>144</v>
      </c>
      <c r="D531" s="5">
        <v>1</v>
      </c>
      <c r="E531" s="6">
        <v>45191</v>
      </c>
    </row>
    <row r="532" spans="1:5" x14ac:dyDescent="0.35">
      <c r="A532" s="5">
        <v>531</v>
      </c>
      <c r="B532" s="5" t="s">
        <v>359</v>
      </c>
      <c r="C532" s="5" t="s">
        <v>156</v>
      </c>
      <c r="D532" s="5">
        <v>5</v>
      </c>
      <c r="E532" s="6">
        <v>45521</v>
      </c>
    </row>
    <row r="533" spans="1:5" x14ac:dyDescent="0.35">
      <c r="A533" s="5">
        <v>532</v>
      </c>
      <c r="B533" s="5" t="s">
        <v>492</v>
      </c>
      <c r="C533" s="5" t="s">
        <v>144</v>
      </c>
      <c r="D533" s="5">
        <v>4</v>
      </c>
      <c r="E533" s="6">
        <v>45401</v>
      </c>
    </row>
    <row r="534" spans="1:5" x14ac:dyDescent="0.35">
      <c r="A534" s="5">
        <v>533</v>
      </c>
      <c r="B534" s="5" t="s">
        <v>516</v>
      </c>
      <c r="C534" s="5" t="s">
        <v>144</v>
      </c>
      <c r="D534" s="5">
        <v>1</v>
      </c>
      <c r="E534" s="6">
        <v>45421</v>
      </c>
    </row>
    <row r="535" spans="1:5" x14ac:dyDescent="0.35">
      <c r="A535" s="5">
        <v>534</v>
      </c>
      <c r="B535" s="5" t="s">
        <v>517</v>
      </c>
      <c r="C535" s="5" t="s">
        <v>144</v>
      </c>
      <c r="D535" s="5">
        <v>1</v>
      </c>
      <c r="E535" s="6">
        <v>45045</v>
      </c>
    </row>
    <row r="536" spans="1:5" x14ac:dyDescent="0.35">
      <c r="A536" s="5">
        <v>535</v>
      </c>
      <c r="B536" s="5" t="s">
        <v>518</v>
      </c>
      <c r="C536" s="5" t="s">
        <v>144</v>
      </c>
      <c r="D536" s="5">
        <v>4</v>
      </c>
      <c r="E536" s="6">
        <v>45138</v>
      </c>
    </row>
    <row r="537" spans="1:5" x14ac:dyDescent="0.35">
      <c r="A537" s="5">
        <v>536</v>
      </c>
      <c r="B537" s="5" t="s">
        <v>519</v>
      </c>
      <c r="C537" s="5" t="s">
        <v>144</v>
      </c>
      <c r="D537" s="5">
        <v>1</v>
      </c>
      <c r="E537" s="6">
        <v>45375</v>
      </c>
    </row>
    <row r="538" spans="1:5" x14ac:dyDescent="0.35">
      <c r="A538" s="5">
        <v>537</v>
      </c>
      <c r="B538" s="5" t="s">
        <v>520</v>
      </c>
      <c r="C538" s="5" t="s">
        <v>144</v>
      </c>
      <c r="D538" s="5">
        <v>1</v>
      </c>
      <c r="E538" s="6">
        <v>45654</v>
      </c>
    </row>
    <row r="539" spans="1:5" x14ac:dyDescent="0.35">
      <c r="A539" s="5">
        <v>538</v>
      </c>
      <c r="B539" s="5" t="s">
        <v>521</v>
      </c>
      <c r="C539" s="5" t="s">
        <v>153</v>
      </c>
      <c r="D539" s="5">
        <v>1</v>
      </c>
      <c r="E539" s="6">
        <v>45620</v>
      </c>
    </row>
    <row r="540" spans="1:5" x14ac:dyDescent="0.35">
      <c r="A540" s="5">
        <v>539</v>
      </c>
      <c r="B540" s="5" t="s">
        <v>522</v>
      </c>
      <c r="C540" s="5" t="s">
        <v>144</v>
      </c>
      <c r="D540" s="5">
        <v>5</v>
      </c>
      <c r="E540" s="6">
        <v>45090</v>
      </c>
    </row>
    <row r="541" spans="1:5" x14ac:dyDescent="0.35">
      <c r="A541" s="5">
        <v>540</v>
      </c>
      <c r="B541" s="5" t="s">
        <v>289</v>
      </c>
      <c r="C541" s="5" t="s">
        <v>144</v>
      </c>
      <c r="D541" s="5">
        <v>4</v>
      </c>
      <c r="E541" s="6">
        <v>45164</v>
      </c>
    </row>
    <row r="542" spans="1:5" x14ac:dyDescent="0.35">
      <c r="A542" s="5">
        <v>541</v>
      </c>
      <c r="B542" s="5" t="s">
        <v>523</v>
      </c>
      <c r="C542" s="5" t="s">
        <v>144</v>
      </c>
      <c r="D542" s="5">
        <v>4</v>
      </c>
      <c r="E542" s="6">
        <v>45332</v>
      </c>
    </row>
    <row r="543" spans="1:5" x14ac:dyDescent="0.35">
      <c r="A543" s="5">
        <v>542</v>
      </c>
      <c r="B543" s="5" t="s">
        <v>281</v>
      </c>
      <c r="C543" s="5" t="s">
        <v>153</v>
      </c>
      <c r="D543" s="5">
        <v>4</v>
      </c>
      <c r="E543" s="6">
        <v>45533</v>
      </c>
    </row>
    <row r="544" spans="1:5" x14ac:dyDescent="0.35">
      <c r="A544" s="5">
        <v>543</v>
      </c>
      <c r="B544" s="5" t="s">
        <v>511</v>
      </c>
      <c r="C544" s="5" t="s">
        <v>144</v>
      </c>
      <c r="D544" s="5">
        <v>2</v>
      </c>
      <c r="E544" s="6">
        <v>45137</v>
      </c>
    </row>
    <row r="545" spans="1:5" x14ac:dyDescent="0.35">
      <c r="A545" s="5">
        <v>544</v>
      </c>
      <c r="B545" s="5" t="s">
        <v>524</v>
      </c>
      <c r="C545" s="5" t="s">
        <v>144</v>
      </c>
      <c r="D545" s="5">
        <v>5</v>
      </c>
      <c r="E545" s="6">
        <v>45118</v>
      </c>
    </row>
    <row r="546" spans="1:5" x14ac:dyDescent="0.35">
      <c r="A546" s="5">
        <v>545</v>
      </c>
      <c r="B546" s="5" t="s">
        <v>445</v>
      </c>
      <c r="C546" s="5" t="s">
        <v>144</v>
      </c>
      <c r="D546" s="5">
        <v>1</v>
      </c>
      <c r="E546" s="6">
        <v>45195</v>
      </c>
    </row>
    <row r="547" spans="1:5" x14ac:dyDescent="0.35">
      <c r="A547" s="5">
        <v>546</v>
      </c>
      <c r="B547" s="5" t="s">
        <v>525</v>
      </c>
      <c r="C547" s="5" t="s">
        <v>153</v>
      </c>
      <c r="D547" s="5">
        <v>3</v>
      </c>
      <c r="E547" s="6">
        <v>45538</v>
      </c>
    </row>
    <row r="548" spans="1:5" x14ac:dyDescent="0.35">
      <c r="A548" s="5">
        <v>547</v>
      </c>
      <c r="B548" s="5" t="s">
        <v>526</v>
      </c>
      <c r="C548" s="5" t="s">
        <v>144</v>
      </c>
      <c r="D548" s="5">
        <v>1</v>
      </c>
      <c r="E548" s="6">
        <v>45283</v>
      </c>
    </row>
    <row r="549" spans="1:5" x14ac:dyDescent="0.35">
      <c r="A549" s="5">
        <v>548</v>
      </c>
      <c r="B549" s="5" t="s">
        <v>527</v>
      </c>
      <c r="C549" s="5" t="s">
        <v>156</v>
      </c>
      <c r="D549" s="5">
        <v>3</v>
      </c>
      <c r="E549" s="6">
        <v>45556</v>
      </c>
    </row>
    <row r="550" spans="1:5" x14ac:dyDescent="0.35">
      <c r="A550" s="5">
        <v>549</v>
      </c>
      <c r="B550" s="5" t="s">
        <v>528</v>
      </c>
      <c r="C550" s="5" t="s">
        <v>156</v>
      </c>
      <c r="D550" s="5">
        <v>3</v>
      </c>
      <c r="E550" s="6">
        <v>45047</v>
      </c>
    </row>
    <row r="551" spans="1:5" x14ac:dyDescent="0.35">
      <c r="A551" s="5">
        <v>550</v>
      </c>
      <c r="B551" s="5" t="s">
        <v>529</v>
      </c>
      <c r="C551" s="5" t="s">
        <v>144</v>
      </c>
      <c r="D551" s="5">
        <v>3</v>
      </c>
      <c r="E551" s="6">
        <v>45637</v>
      </c>
    </row>
    <row r="552" spans="1:5" x14ac:dyDescent="0.35">
      <c r="A552" s="5">
        <v>551</v>
      </c>
      <c r="B552" s="5" t="s">
        <v>530</v>
      </c>
      <c r="C552" s="5" t="s">
        <v>144</v>
      </c>
      <c r="D552" s="5">
        <v>5</v>
      </c>
      <c r="E552" s="6">
        <v>45068</v>
      </c>
    </row>
    <row r="553" spans="1:5" x14ac:dyDescent="0.35">
      <c r="A553" s="5">
        <v>552</v>
      </c>
      <c r="B553" s="5" t="s">
        <v>350</v>
      </c>
      <c r="C553" s="5" t="s">
        <v>144</v>
      </c>
      <c r="D553" s="5">
        <v>4</v>
      </c>
      <c r="E553" s="6">
        <v>45577</v>
      </c>
    </row>
    <row r="554" spans="1:5" x14ac:dyDescent="0.35">
      <c r="A554" s="5">
        <v>553</v>
      </c>
      <c r="B554" s="5" t="s">
        <v>531</v>
      </c>
      <c r="C554" s="5" t="s">
        <v>144</v>
      </c>
      <c r="D554" s="5">
        <v>4</v>
      </c>
      <c r="E554" s="6">
        <v>45222</v>
      </c>
    </row>
    <row r="555" spans="1:5" x14ac:dyDescent="0.35">
      <c r="A555" s="5">
        <v>554</v>
      </c>
      <c r="B555" s="5" t="s">
        <v>532</v>
      </c>
      <c r="C555" s="5" t="s">
        <v>144</v>
      </c>
      <c r="D555" s="5">
        <v>4</v>
      </c>
      <c r="E555" s="6">
        <v>45561</v>
      </c>
    </row>
    <row r="556" spans="1:5" x14ac:dyDescent="0.35">
      <c r="A556" s="5">
        <v>555</v>
      </c>
      <c r="B556" s="5" t="s">
        <v>533</v>
      </c>
      <c r="C556" s="5" t="s">
        <v>153</v>
      </c>
      <c r="D556" s="5">
        <v>4</v>
      </c>
      <c r="E556" s="6">
        <v>45066</v>
      </c>
    </row>
    <row r="557" spans="1:5" x14ac:dyDescent="0.35">
      <c r="A557" s="5">
        <v>556</v>
      </c>
      <c r="B557" s="5" t="s">
        <v>534</v>
      </c>
      <c r="C557" s="5" t="s">
        <v>153</v>
      </c>
      <c r="D557" s="5">
        <v>5</v>
      </c>
      <c r="E557" s="6">
        <v>45595</v>
      </c>
    </row>
    <row r="558" spans="1:5" x14ac:dyDescent="0.35">
      <c r="A558" s="5">
        <v>557</v>
      </c>
      <c r="B558" s="5" t="s">
        <v>535</v>
      </c>
      <c r="C558" s="5" t="s">
        <v>156</v>
      </c>
      <c r="D558" s="5">
        <v>4</v>
      </c>
      <c r="E558" s="6">
        <v>45654</v>
      </c>
    </row>
    <row r="559" spans="1:5" x14ac:dyDescent="0.35">
      <c r="A559" s="5">
        <v>558</v>
      </c>
      <c r="B559" s="5" t="s">
        <v>536</v>
      </c>
      <c r="C559" s="5" t="s">
        <v>144</v>
      </c>
      <c r="D559" s="5">
        <v>5</v>
      </c>
      <c r="E559" s="6">
        <v>44958</v>
      </c>
    </row>
    <row r="560" spans="1:5" x14ac:dyDescent="0.35">
      <c r="A560" s="5">
        <v>559</v>
      </c>
      <c r="B560" s="5" t="s">
        <v>537</v>
      </c>
      <c r="C560" s="5" t="s">
        <v>144</v>
      </c>
      <c r="D560" s="5">
        <v>2</v>
      </c>
      <c r="E560" s="6">
        <v>45477</v>
      </c>
    </row>
    <row r="561" spans="1:5" x14ac:dyDescent="0.35">
      <c r="A561" s="5">
        <v>560</v>
      </c>
      <c r="B561" s="5" t="s">
        <v>538</v>
      </c>
      <c r="C561" s="5" t="s">
        <v>153</v>
      </c>
      <c r="D561" s="5">
        <v>5</v>
      </c>
      <c r="E561" s="6">
        <v>45687</v>
      </c>
    </row>
    <row r="562" spans="1:5" x14ac:dyDescent="0.35">
      <c r="A562" s="5">
        <v>561</v>
      </c>
      <c r="B562" s="5" t="s">
        <v>539</v>
      </c>
      <c r="C562" s="5" t="s">
        <v>144</v>
      </c>
      <c r="D562" s="5">
        <v>5</v>
      </c>
      <c r="E562" s="6">
        <v>45043</v>
      </c>
    </row>
    <row r="563" spans="1:5" x14ac:dyDescent="0.35">
      <c r="A563" s="5">
        <v>562</v>
      </c>
      <c r="B563" s="5" t="s">
        <v>540</v>
      </c>
      <c r="C563" s="5" t="s">
        <v>153</v>
      </c>
      <c r="D563" s="5">
        <v>3</v>
      </c>
      <c r="E563" s="6">
        <v>45482</v>
      </c>
    </row>
    <row r="564" spans="1:5" x14ac:dyDescent="0.35">
      <c r="A564" s="5">
        <v>563</v>
      </c>
      <c r="B564" s="5" t="s">
        <v>541</v>
      </c>
      <c r="C564" s="5" t="s">
        <v>144</v>
      </c>
      <c r="D564" s="5">
        <v>4</v>
      </c>
      <c r="E564" s="6">
        <v>45031</v>
      </c>
    </row>
    <row r="565" spans="1:5" x14ac:dyDescent="0.35">
      <c r="A565" s="5">
        <v>564</v>
      </c>
      <c r="B565" s="5" t="s">
        <v>529</v>
      </c>
      <c r="C565" s="5" t="s">
        <v>153</v>
      </c>
      <c r="D565" s="5">
        <v>1</v>
      </c>
      <c r="E565" s="6">
        <v>45387</v>
      </c>
    </row>
    <row r="566" spans="1:5" x14ac:dyDescent="0.35">
      <c r="A566" s="5">
        <v>565</v>
      </c>
      <c r="B566" s="5" t="s">
        <v>443</v>
      </c>
      <c r="C566" s="5" t="s">
        <v>153</v>
      </c>
      <c r="D566" s="5">
        <v>1</v>
      </c>
      <c r="E566" s="6">
        <v>45376</v>
      </c>
    </row>
    <row r="567" spans="1:5" x14ac:dyDescent="0.35">
      <c r="A567" s="5">
        <v>566</v>
      </c>
      <c r="B567" s="5" t="s">
        <v>542</v>
      </c>
      <c r="C567" s="5" t="s">
        <v>144</v>
      </c>
      <c r="D567" s="5">
        <v>5</v>
      </c>
      <c r="E567" s="6">
        <v>45632</v>
      </c>
    </row>
    <row r="568" spans="1:5" x14ac:dyDescent="0.35">
      <c r="A568" s="5">
        <v>567</v>
      </c>
      <c r="B568" s="5" t="s">
        <v>543</v>
      </c>
      <c r="C568" s="5" t="s">
        <v>156</v>
      </c>
      <c r="D568" s="5">
        <v>2</v>
      </c>
      <c r="E568" s="6">
        <v>45557</v>
      </c>
    </row>
    <row r="569" spans="1:5" x14ac:dyDescent="0.35">
      <c r="A569" s="5">
        <v>568</v>
      </c>
      <c r="B569" s="5" t="s">
        <v>196</v>
      </c>
      <c r="C569" s="5" t="s">
        <v>153</v>
      </c>
      <c r="D569" s="5">
        <v>1</v>
      </c>
      <c r="E569" s="6">
        <v>45510</v>
      </c>
    </row>
    <row r="570" spans="1:5" x14ac:dyDescent="0.35">
      <c r="A570" s="5">
        <v>569</v>
      </c>
      <c r="B570" s="5" t="s">
        <v>234</v>
      </c>
      <c r="C570" s="5" t="s">
        <v>144</v>
      </c>
      <c r="D570" s="5">
        <v>5</v>
      </c>
      <c r="E570" s="6">
        <v>45099</v>
      </c>
    </row>
    <row r="571" spans="1:5" x14ac:dyDescent="0.35">
      <c r="A571" s="5">
        <v>570</v>
      </c>
      <c r="B571" s="5" t="s">
        <v>544</v>
      </c>
      <c r="C571" s="5" t="s">
        <v>144</v>
      </c>
      <c r="D571" s="5">
        <v>3</v>
      </c>
      <c r="E571" s="6">
        <v>45453</v>
      </c>
    </row>
    <row r="572" spans="1:5" x14ac:dyDescent="0.35">
      <c r="A572" s="5">
        <v>571</v>
      </c>
      <c r="B572" s="5" t="s">
        <v>545</v>
      </c>
      <c r="C572" s="5" t="s">
        <v>153</v>
      </c>
      <c r="D572" s="5">
        <v>4</v>
      </c>
      <c r="E572" s="6">
        <v>44987</v>
      </c>
    </row>
    <row r="573" spans="1:5" x14ac:dyDescent="0.35">
      <c r="A573" s="5">
        <v>572</v>
      </c>
      <c r="B573" s="5" t="s">
        <v>500</v>
      </c>
      <c r="C573" s="5" t="s">
        <v>156</v>
      </c>
      <c r="D573" s="5">
        <v>2</v>
      </c>
      <c r="E573" s="6">
        <v>45182</v>
      </c>
    </row>
    <row r="574" spans="1:5" x14ac:dyDescent="0.35">
      <c r="A574" s="5">
        <v>573</v>
      </c>
      <c r="B574" s="5" t="s">
        <v>546</v>
      </c>
      <c r="C574" s="5" t="s">
        <v>153</v>
      </c>
      <c r="D574" s="5">
        <v>4</v>
      </c>
      <c r="E574" s="6">
        <v>45428</v>
      </c>
    </row>
    <row r="575" spans="1:5" x14ac:dyDescent="0.35">
      <c r="A575" s="5">
        <v>574</v>
      </c>
      <c r="B575" s="5" t="s">
        <v>547</v>
      </c>
      <c r="C575" s="5" t="s">
        <v>156</v>
      </c>
      <c r="D575" s="5">
        <v>4</v>
      </c>
      <c r="E575" s="6">
        <v>45311</v>
      </c>
    </row>
    <row r="576" spans="1:5" x14ac:dyDescent="0.35">
      <c r="A576" s="5">
        <v>575</v>
      </c>
      <c r="B576" s="5" t="s">
        <v>211</v>
      </c>
      <c r="C576" s="5" t="s">
        <v>156</v>
      </c>
      <c r="D576" s="5">
        <v>1</v>
      </c>
      <c r="E576" s="6">
        <v>45339</v>
      </c>
    </row>
    <row r="577" spans="1:5" x14ac:dyDescent="0.35">
      <c r="A577" s="5">
        <v>576</v>
      </c>
      <c r="B577" s="5" t="s">
        <v>314</v>
      </c>
      <c r="C577" s="5" t="s">
        <v>156</v>
      </c>
      <c r="D577" s="5">
        <v>3</v>
      </c>
      <c r="E577" s="6">
        <v>45392</v>
      </c>
    </row>
    <row r="578" spans="1:5" x14ac:dyDescent="0.35">
      <c r="A578" s="5">
        <v>577</v>
      </c>
      <c r="B578" s="5" t="s">
        <v>548</v>
      </c>
      <c r="C578" s="5" t="s">
        <v>144</v>
      </c>
      <c r="D578" s="5">
        <v>1</v>
      </c>
      <c r="E578" s="6">
        <v>45675</v>
      </c>
    </row>
    <row r="579" spans="1:5" x14ac:dyDescent="0.35">
      <c r="A579" s="5">
        <v>578</v>
      </c>
      <c r="B579" s="5" t="s">
        <v>549</v>
      </c>
      <c r="C579" s="5" t="s">
        <v>153</v>
      </c>
      <c r="D579" s="5">
        <v>5</v>
      </c>
      <c r="E579" s="6">
        <v>45334</v>
      </c>
    </row>
    <row r="580" spans="1:5" x14ac:dyDescent="0.35">
      <c r="A580" s="5">
        <v>579</v>
      </c>
      <c r="B580" s="5" t="s">
        <v>338</v>
      </c>
      <c r="C580" s="5" t="s">
        <v>153</v>
      </c>
      <c r="D580" s="5">
        <v>4</v>
      </c>
      <c r="E580" s="6">
        <v>45201</v>
      </c>
    </row>
    <row r="581" spans="1:5" x14ac:dyDescent="0.35">
      <c r="A581" s="5">
        <v>580</v>
      </c>
      <c r="B581" s="5" t="s">
        <v>544</v>
      </c>
      <c r="C581" s="5" t="s">
        <v>144</v>
      </c>
      <c r="D581" s="5">
        <v>5</v>
      </c>
      <c r="E581" s="6">
        <v>45060</v>
      </c>
    </row>
    <row r="582" spans="1:5" x14ac:dyDescent="0.35">
      <c r="A582" s="5">
        <v>581</v>
      </c>
      <c r="B582" s="5" t="s">
        <v>550</v>
      </c>
      <c r="C582" s="5" t="s">
        <v>153</v>
      </c>
      <c r="D582" s="5">
        <v>1</v>
      </c>
      <c r="E582" s="6">
        <v>44974</v>
      </c>
    </row>
    <row r="583" spans="1:5" x14ac:dyDescent="0.35">
      <c r="A583" s="5">
        <v>582</v>
      </c>
      <c r="B583" s="5" t="s">
        <v>551</v>
      </c>
      <c r="C583" s="5" t="s">
        <v>144</v>
      </c>
      <c r="D583" s="5">
        <v>2</v>
      </c>
      <c r="E583" s="6">
        <v>45378</v>
      </c>
    </row>
    <row r="584" spans="1:5" x14ac:dyDescent="0.35">
      <c r="A584" s="5">
        <v>583</v>
      </c>
      <c r="B584" s="5" t="s">
        <v>552</v>
      </c>
      <c r="C584" s="5" t="s">
        <v>153</v>
      </c>
      <c r="D584" s="5">
        <v>4</v>
      </c>
      <c r="E584" s="6">
        <v>45134</v>
      </c>
    </row>
    <row r="585" spans="1:5" x14ac:dyDescent="0.35">
      <c r="A585" s="5">
        <v>584</v>
      </c>
      <c r="B585" s="5" t="s">
        <v>553</v>
      </c>
      <c r="C585" s="5" t="s">
        <v>144</v>
      </c>
      <c r="D585" s="5">
        <v>3</v>
      </c>
      <c r="E585" s="6">
        <v>45022</v>
      </c>
    </row>
    <row r="586" spans="1:5" x14ac:dyDescent="0.35">
      <c r="A586" s="5">
        <v>585</v>
      </c>
      <c r="B586" s="5" t="s">
        <v>554</v>
      </c>
      <c r="C586" s="5" t="s">
        <v>144</v>
      </c>
      <c r="D586" s="5">
        <v>2</v>
      </c>
      <c r="E586" s="6">
        <v>44980</v>
      </c>
    </row>
    <row r="587" spans="1:5" x14ac:dyDescent="0.35">
      <c r="A587" s="5">
        <v>586</v>
      </c>
      <c r="B587" s="5" t="s">
        <v>555</v>
      </c>
      <c r="C587" s="5" t="s">
        <v>156</v>
      </c>
      <c r="D587" s="5">
        <v>2</v>
      </c>
      <c r="E587" s="6">
        <v>45366</v>
      </c>
    </row>
    <row r="588" spans="1:5" x14ac:dyDescent="0.35">
      <c r="A588" s="5">
        <v>587</v>
      </c>
      <c r="B588" s="5" t="s">
        <v>514</v>
      </c>
      <c r="C588" s="5" t="s">
        <v>144</v>
      </c>
      <c r="D588" s="5">
        <v>4</v>
      </c>
      <c r="E588" s="6">
        <v>45006</v>
      </c>
    </row>
    <row r="589" spans="1:5" x14ac:dyDescent="0.35">
      <c r="A589" s="5">
        <v>588</v>
      </c>
      <c r="B589" s="5" t="s">
        <v>556</v>
      </c>
      <c r="C589" s="5" t="s">
        <v>144</v>
      </c>
      <c r="D589" s="5">
        <v>4</v>
      </c>
      <c r="E589" s="6">
        <v>44936</v>
      </c>
    </row>
    <row r="590" spans="1:5" x14ac:dyDescent="0.35">
      <c r="A590" s="5">
        <v>589</v>
      </c>
      <c r="B590" s="5" t="s">
        <v>557</v>
      </c>
      <c r="C590" s="5" t="s">
        <v>153</v>
      </c>
      <c r="D590" s="5">
        <v>4</v>
      </c>
      <c r="E590" s="6">
        <v>45637</v>
      </c>
    </row>
    <row r="591" spans="1:5" x14ac:dyDescent="0.35">
      <c r="A591" s="5">
        <v>590</v>
      </c>
      <c r="B591" s="5" t="s">
        <v>397</v>
      </c>
      <c r="C591" s="5" t="s">
        <v>144</v>
      </c>
      <c r="D591" s="5">
        <v>4</v>
      </c>
      <c r="E591" s="6">
        <v>45018</v>
      </c>
    </row>
    <row r="592" spans="1:5" x14ac:dyDescent="0.35">
      <c r="A592" s="5">
        <v>591</v>
      </c>
      <c r="B592" s="5" t="s">
        <v>337</v>
      </c>
      <c r="C592" s="5" t="s">
        <v>144</v>
      </c>
      <c r="D592" s="5">
        <v>3</v>
      </c>
      <c r="E592" s="6">
        <v>45067</v>
      </c>
    </row>
    <row r="593" spans="1:5" x14ac:dyDescent="0.35">
      <c r="A593" s="5">
        <v>592</v>
      </c>
      <c r="B593" s="5" t="s">
        <v>558</v>
      </c>
      <c r="C593" s="5" t="s">
        <v>156</v>
      </c>
      <c r="D593" s="5">
        <v>2</v>
      </c>
      <c r="E593" s="6">
        <v>44997</v>
      </c>
    </row>
    <row r="594" spans="1:5" x14ac:dyDescent="0.35">
      <c r="A594" s="5">
        <v>593</v>
      </c>
      <c r="B594" s="5" t="s">
        <v>559</v>
      </c>
      <c r="C594" s="5" t="s">
        <v>144</v>
      </c>
      <c r="D594" s="5">
        <v>2</v>
      </c>
      <c r="E594" s="6">
        <v>45377</v>
      </c>
    </row>
    <row r="595" spans="1:5" x14ac:dyDescent="0.35">
      <c r="A595" s="5">
        <v>594</v>
      </c>
      <c r="B595" s="5" t="s">
        <v>560</v>
      </c>
      <c r="C595" s="5" t="s">
        <v>156</v>
      </c>
      <c r="D595" s="5">
        <v>2</v>
      </c>
      <c r="E595" s="6">
        <v>45348</v>
      </c>
    </row>
    <row r="596" spans="1:5" x14ac:dyDescent="0.35">
      <c r="A596" s="5">
        <v>595</v>
      </c>
      <c r="B596" s="5" t="s">
        <v>400</v>
      </c>
      <c r="C596" s="5" t="s">
        <v>153</v>
      </c>
      <c r="D596" s="5">
        <v>1</v>
      </c>
      <c r="E596" s="6">
        <v>45029</v>
      </c>
    </row>
    <row r="597" spans="1:5" x14ac:dyDescent="0.35">
      <c r="A597" s="5">
        <v>596</v>
      </c>
      <c r="B597" s="5" t="s">
        <v>311</v>
      </c>
      <c r="C597" s="5" t="s">
        <v>144</v>
      </c>
      <c r="D597" s="5">
        <v>4</v>
      </c>
      <c r="E597" s="6">
        <v>45286</v>
      </c>
    </row>
    <row r="598" spans="1:5" x14ac:dyDescent="0.35">
      <c r="A598" s="5">
        <v>597</v>
      </c>
      <c r="B598" s="5" t="s">
        <v>340</v>
      </c>
      <c r="C598" s="5" t="s">
        <v>153</v>
      </c>
      <c r="D598" s="5">
        <v>2</v>
      </c>
      <c r="E598" s="6">
        <v>45210</v>
      </c>
    </row>
    <row r="599" spans="1:5" x14ac:dyDescent="0.35">
      <c r="A599" s="5">
        <v>598</v>
      </c>
      <c r="B599" s="5" t="s">
        <v>151</v>
      </c>
      <c r="C599" s="5" t="s">
        <v>144</v>
      </c>
      <c r="D599" s="5">
        <v>5</v>
      </c>
      <c r="E599" s="6">
        <v>45665</v>
      </c>
    </row>
    <row r="600" spans="1:5" x14ac:dyDescent="0.35">
      <c r="A600" s="5">
        <v>599</v>
      </c>
      <c r="B600" s="5" t="s">
        <v>561</v>
      </c>
      <c r="C600" s="5" t="s">
        <v>153</v>
      </c>
      <c r="D600" s="5">
        <v>1</v>
      </c>
      <c r="E600" s="6">
        <v>45601</v>
      </c>
    </row>
    <row r="601" spans="1:5" x14ac:dyDescent="0.35">
      <c r="A601" s="5">
        <v>600</v>
      </c>
      <c r="B601" s="5" t="s">
        <v>562</v>
      </c>
      <c r="C601" s="5" t="s">
        <v>144</v>
      </c>
      <c r="D601" s="5">
        <v>5</v>
      </c>
      <c r="E601" s="6">
        <v>45120</v>
      </c>
    </row>
    <row r="602" spans="1:5" x14ac:dyDescent="0.35">
      <c r="A602" s="5">
        <v>601</v>
      </c>
      <c r="B602" s="5" t="s">
        <v>555</v>
      </c>
      <c r="C602" s="5" t="s">
        <v>156</v>
      </c>
      <c r="D602" s="5">
        <v>2</v>
      </c>
      <c r="E602" s="6">
        <v>45433</v>
      </c>
    </row>
    <row r="603" spans="1:5" x14ac:dyDescent="0.35">
      <c r="A603" s="5">
        <v>602</v>
      </c>
      <c r="B603" s="5" t="s">
        <v>563</v>
      </c>
      <c r="C603" s="5" t="s">
        <v>144</v>
      </c>
      <c r="D603" s="5">
        <v>5</v>
      </c>
      <c r="E603" s="6">
        <v>44999</v>
      </c>
    </row>
    <row r="604" spans="1:5" x14ac:dyDescent="0.35">
      <c r="A604" s="5">
        <v>603</v>
      </c>
      <c r="B604" s="5" t="s">
        <v>564</v>
      </c>
      <c r="C604" s="5" t="s">
        <v>153</v>
      </c>
      <c r="D604" s="5">
        <v>3</v>
      </c>
      <c r="E604" s="6">
        <v>45062</v>
      </c>
    </row>
    <row r="605" spans="1:5" x14ac:dyDescent="0.35">
      <c r="A605" s="5">
        <v>604</v>
      </c>
      <c r="B605" s="5" t="s">
        <v>191</v>
      </c>
      <c r="C605" s="5" t="s">
        <v>144</v>
      </c>
      <c r="D605" s="5">
        <v>5</v>
      </c>
      <c r="E605" s="6">
        <v>45626</v>
      </c>
    </row>
    <row r="606" spans="1:5" x14ac:dyDescent="0.35">
      <c r="A606" s="5">
        <v>605</v>
      </c>
      <c r="B606" s="5" t="s">
        <v>419</v>
      </c>
      <c r="C606" s="5" t="s">
        <v>153</v>
      </c>
      <c r="D606" s="5">
        <v>1</v>
      </c>
      <c r="E606" s="6">
        <v>44944</v>
      </c>
    </row>
    <row r="607" spans="1:5" x14ac:dyDescent="0.35">
      <c r="A607" s="5">
        <v>606</v>
      </c>
      <c r="B607" s="5" t="s">
        <v>528</v>
      </c>
      <c r="C607" s="5" t="s">
        <v>144</v>
      </c>
      <c r="D607" s="5">
        <v>2</v>
      </c>
      <c r="E607" s="6">
        <v>44967</v>
      </c>
    </row>
    <row r="608" spans="1:5" x14ac:dyDescent="0.35">
      <c r="A608" s="5">
        <v>607</v>
      </c>
      <c r="B608" s="5" t="s">
        <v>394</v>
      </c>
      <c r="C608" s="5" t="s">
        <v>144</v>
      </c>
      <c r="D608" s="5">
        <v>5</v>
      </c>
      <c r="E608" s="6">
        <v>45712</v>
      </c>
    </row>
    <row r="609" spans="1:5" x14ac:dyDescent="0.35">
      <c r="A609" s="5">
        <v>608</v>
      </c>
      <c r="B609" s="5" t="s">
        <v>565</v>
      </c>
      <c r="C609" s="5" t="s">
        <v>156</v>
      </c>
      <c r="D609" s="5">
        <v>1</v>
      </c>
      <c r="E609" s="6">
        <v>45582</v>
      </c>
    </row>
    <row r="610" spans="1:5" x14ac:dyDescent="0.35">
      <c r="A610" s="5">
        <v>609</v>
      </c>
      <c r="B610" s="5" t="s">
        <v>566</v>
      </c>
      <c r="C610" s="5" t="s">
        <v>156</v>
      </c>
      <c r="D610" s="5">
        <v>3</v>
      </c>
      <c r="E610" s="6">
        <v>45012</v>
      </c>
    </row>
    <row r="611" spans="1:5" x14ac:dyDescent="0.35">
      <c r="A611" s="5">
        <v>610</v>
      </c>
      <c r="B611" s="5" t="s">
        <v>567</v>
      </c>
      <c r="C611" s="5" t="s">
        <v>144</v>
      </c>
      <c r="D611" s="5">
        <v>2</v>
      </c>
      <c r="E611" s="6">
        <v>45086</v>
      </c>
    </row>
    <row r="612" spans="1:5" x14ac:dyDescent="0.35">
      <c r="A612" s="5">
        <v>611</v>
      </c>
      <c r="B612" s="5" t="s">
        <v>453</v>
      </c>
      <c r="C612" s="5" t="s">
        <v>144</v>
      </c>
      <c r="D612" s="5">
        <v>1</v>
      </c>
      <c r="E612" s="6">
        <v>45244</v>
      </c>
    </row>
    <row r="613" spans="1:5" x14ac:dyDescent="0.35">
      <c r="A613" s="5">
        <v>612</v>
      </c>
      <c r="B613" s="5" t="s">
        <v>568</v>
      </c>
      <c r="C613" s="5" t="s">
        <v>144</v>
      </c>
      <c r="D613" s="5">
        <v>1</v>
      </c>
      <c r="E613" s="6">
        <v>45371</v>
      </c>
    </row>
    <row r="614" spans="1:5" x14ac:dyDescent="0.35">
      <c r="A614" s="5">
        <v>613</v>
      </c>
      <c r="B614" s="5" t="s">
        <v>283</v>
      </c>
      <c r="C614" s="5" t="s">
        <v>156</v>
      </c>
      <c r="D614" s="5">
        <v>1</v>
      </c>
      <c r="E614" s="6">
        <v>45243</v>
      </c>
    </row>
    <row r="615" spans="1:5" x14ac:dyDescent="0.35">
      <c r="A615" s="5">
        <v>614</v>
      </c>
      <c r="B615" s="5" t="s">
        <v>569</v>
      </c>
      <c r="C615" s="5" t="s">
        <v>144</v>
      </c>
      <c r="D615" s="5">
        <v>2</v>
      </c>
      <c r="E615" s="6">
        <v>45645</v>
      </c>
    </row>
    <row r="616" spans="1:5" x14ac:dyDescent="0.35">
      <c r="A616" s="5">
        <v>615</v>
      </c>
      <c r="B616" s="5" t="s">
        <v>570</v>
      </c>
      <c r="C616" s="5" t="s">
        <v>144</v>
      </c>
      <c r="D616" s="5">
        <v>3</v>
      </c>
      <c r="E616" s="6">
        <v>45462</v>
      </c>
    </row>
    <row r="617" spans="1:5" x14ac:dyDescent="0.35">
      <c r="A617" s="5">
        <v>616</v>
      </c>
      <c r="B617" s="5" t="s">
        <v>571</v>
      </c>
      <c r="C617" s="5" t="s">
        <v>144</v>
      </c>
      <c r="D617" s="5">
        <v>2</v>
      </c>
      <c r="E617" s="6">
        <v>45694</v>
      </c>
    </row>
    <row r="618" spans="1:5" x14ac:dyDescent="0.35">
      <c r="A618" s="5">
        <v>617</v>
      </c>
      <c r="B618" s="5" t="s">
        <v>572</v>
      </c>
      <c r="C618" s="5" t="s">
        <v>153</v>
      </c>
      <c r="D618" s="5">
        <v>1</v>
      </c>
      <c r="E618" s="6">
        <v>45270</v>
      </c>
    </row>
    <row r="619" spans="1:5" x14ac:dyDescent="0.35">
      <c r="A619" s="5">
        <v>618</v>
      </c>
      <c r="B619" s="5" t="s">
        <v>175</v>
      </c>
      <c r="C619" s="5" t="s">
        <v>144</v>
      </c>
      <c r="D619" s="5">
        <v>3</v>
      </c>
      <c r="E619" s="6">
        <v>45656</v>
      </c>
    </row>
    <row r="620" spans="1:5" x14ac:dyDescent="0.35">
      <c r="A620" s="5">
        <v>619</v>
      </c>
      <c r="B620" s="5" t="s">
        <v>573</v>
      </c>
      <c r="C620" s="5" t="s">
        <v>144</v>
      </c>
      <c r="D620" s="5">
        <v>5</v>
      </c>
      <c r="E620" s="6">
        <v>45295</v>
      </c>
    </row>
    <row r="621" spans="1:5" x14ac:dyDescent="0.35">
      <c r="A621" s="5">
        <v>620</v>
      </c>
      <c r="B621" s="5" t="s">
        <v>574</v>
      </c>
      <c r="C621" s="5" t="s">
        <v>153</v>
      </c>
      <c r="D621" s="5">
        <v>2</v>
      </c>
      <c r="E621" s="6">
        <v>45303</v>
      </c>
    </row>
    <row r="622" spans="1:5" x14ac:dyDescent="0.35">
      <c r="A622" s="5">
        <v>621</v>
      </c>
      <c r="B622" s="5" t="s">
        <v>575</v>
      </c>
      <c r="C622" s="5" t="s">
        <v>153</v>
      </c>
      <c r="D622" s="5">
        <v>5</v>
      </c>
      <c r="E622" s="6">
        <v>45617</v>
      </c>
    </row>
    <row r="623" spans="1:5" x14ac:dyDescent="0.35">
      <c r="A623" s="5">
        <v>622</v>
      </c>
      <c r="B623" s="5" t="s">
        <v>542</v>
      </c>
      <c r="C623" s="5" t="s">
        <v>156</v>
      </c>
      <c r="D623" s="5">
        <v>1</v>
      </c>
      <c r="E623" s="6">
        <v>44972</v>
      </c>
    </row>
    <row r="624" spans="1:5" x14ac:dyDescent="0.35">
      <c r="A624" s="5">
        <v>623</v>
      </c>
      <c r="B624" s="5" t="s">
        <v>576</v>
      </c>
      <c r="C624" s="5" t="s">
        <v>144</v>
      </c>
      <c r="D624" s="5">
        <v>3</v>
      </c>
      <c r="E624" s="6">
        <v>45319</v>
      </c>
    </row>
    <row r="625" spans="1:5" x14ac:dyDescent="0.35">
      <c r="A625" s="5">
        <v>624</v>
      </c>
      <c r="B625" s="5" t="s">
        <v>577</v>
      </c>
      <c r="C625" s="5" t="s">
        <v>153</v>
      </c>
      <c r="D625" s="5">
        <v>1</v>
      </c>
      <c r="E625" s="6">
        <v>45493</v>
      </c>
    </row>
    <row r="626" spans="1:5" x14ac:dyDescent="0.35">
      <c r="A626" s="5">
        <v>625</v>
      </c>
      <c r="B626" s="5" t="s">
        <v>440</v>
      </c>
      <c r="C626" s="5" t="s">
        <v>144</v>
      </c>
      <c r="D626" s="5">
        <v>4</v>
      </c>
      <c r="E626" s="6">
        <v>45664</v>
      </c>
    </row>
    <row r="627" spans="1:5" x14ac:dyDescent="0.35">
      <c r="A627" s="5">
        <v>626</v>
      </c>
      <c r="B627" s="5" t="s">
        <v>578</v>
      </c>
      <c r="C627" s="5" t="s">
        <v>153</v>
      </c>
      <c r="D627" s="5">
        <v>5</v>
      </c>
      <c r="E627" s="6">
        <v>45308</v>
      </c>
    </row>
    <row r="628" spans="1:5" x14ac:dyDescent="0.35">
      <c r="A628" s="5">
        <v>627</v>
      </c>
      <c r="B628" s="5" t="s">
        <v>579</v>
      </c>
      <c r="C628" s="5" t="s">
        <v>156</v>
      </c>
      <c r="D628" s="5">
        <v>1</v>
      </c>
      <c r="E628" s="6">
        <v>45110</v>
      </c>
    </row>
    <row r="629" spans="1:5" x14ac:dyDescent="0.35">
      <c r="A629" s="5">
        <v>628</v>
      </c>
      <c r="B629" s="5" t="s">
        <v>359</v>
      </c>
      <c r="C629" s="5" t="s">
        <v>153</v>
      </c>
      <c r="D629" s="5">
        <v>4</v>
      </c>
      <c r="E629" s="6">
        <v>44997</v>
      </c>
    </row>
    <row r="630" spans="1:5" x14ac:dyDescent="0.35">
      <c r="A630" s="5">
        <v>629</v>
      </c>
      <c r="B630" s="5" t="s">
        <v>580</v>
      </c>
      <c r="C630" s="5" t="s">
        <v>153</v>
      </c>
      <c r="D630" s="5">
        <v>3</v>
      </c>
      <c r="E630" s="6">
        <v>45262</v>
      </c>
    </row>
    <row r="631" spans="1:5" x14ac:dyDescent="0.35">
      <c r="A631" s="5">
        <v>630</v>
      </c>
      <c r="B631" s="5" t="s">
        <v>581</v>
      </c>
      <c r="C631" s="5" t="s">
        <v>144</v>
      </c>
      <c r="D631" s="5">
        <v>3</v>
      </c>
      <c r="E631" s="6">
        <v>45132</v>
      </c>
    </row>
    <row r="632" spans="1:5" x14ac:dyDescent="0.35">
      <c r="A632" s="5">
        <v>631</v>
      </c>
      <c r="B632" s="5" t="s">
        <v>355</v>
      </c>
      <c r="C632" s="5" t="s">
        <v>153</v>
      </c>
      <c r="D632" s="5">
        <v>5</v>
      </c>
      <c r="E632" s="6">
        <v>45175</v>
      </c>
    </row>
    <row r="633" spans="1:5" x14ac:dyDescent="0.35">
      <c r="A633" s="5">
        <v>632</v>
      </c>
      <c r="B633" s="5" t="s">
        <v>549</v>
      </c>
      <c r="C633" s="5" t="s">
        <v>144</v>
      </c>
      <c r="D633" s="5">
        <v>4</v>
      </c>
      <c r="E633" s="6">
        <v>45127</v>
      </c>
    </row>
    <row r="634" spans="1:5" x14ac:dyDescent="0.35">
      <c r="A634" s="5">
        <v>633</v>
      </c>
      <c r="B634" s="5" t="s">
        <v>388</v>
      </c>
      <c r="C634" s="5" t="s">
        <v>144</v>
      </c>
      <c r="D634" s="5">
        <v>4</v>
      </c>
      <c r="E634" s="6">
        <v>44951</v>
      </c>
    </row>
    <row r="635" spans="1:5" x14ac:dyDescent="0.35">
      <c r="A635" s="5">
        <v>634</v>
      </c>
      <c r="B635" s="5" t="s">
        <v>582</v>
      </c>
      <c r="C635" s="5" t="s">
        <v>144</v>
      </c>
      <c r="D635" s="5">
        <v>1</v>
      </c>
      <c r="E635" s="6">
        <v>45270</v>
      </c>
    </row>
    <row r="636" spans="1:5" x14ac:dyDescent="0.35">
      <c r="A636" s="5">
        <v>635</v>
      </c>
      <c r="B636" s="5" t="s">
        <v>154</v>
      </c>
      <c r="C636" s="5" t="s">
        <v>153</v>
      </c>
      <c r="D636" s="5">
        <v>3</v>
      </c>
      <c r="E636" s="6">
        <v>45033</v>
      </c>
    </row>
    <row r="637" spans="1:5" x14ac:dyDescent="0.35">
      <c r="A637" s="5">
        <v>636</v>
      </c>
      <c r="B637" s="5" t="s">
        <v>200</v>
      </c>
      <c r="C637" s="5" t="s">
        <v>153</v>
      </c>
      <c r="D637" s="5">
        <v>4</v>
      </c>
      <c r="E637" s="6">
        <v>45430</v>
      </c>
    </row>
    <row r="638" spans="1:5" x14ac:dyDescent="0.35">
      <c r="A638" s="5">
        <v>637</v>
      </c>
      <c r="B638" s="5" t="s">
        <v>256</v>
      </c>
      <c r="C638" s="5" t="s">
        <v>156</v>
      </c>
      <c r="D638" s="5">
        <v>1</v>
      </c>
      <c r="E638" s="6">
        <v>44971</v>
      </c>
    </row>
    <row r="639" spans="1:5" x14ac:dyDescent="0.35">
      <c r="A639" s="5">
        <v>638</v>
      </c>
      <c r="B639" s="5" t="s">
        <v>359</v>
      </c>
      <c r="C639" s="5" t="s">
        <v>144</v>
      </c>
      <c r="D639" s="5">
        <v>3</v>
      </c>
      <c r="E639" s="6">
        <v>45396</v>
      </c>
    </row>
    <row r="640" spans="1:5" x14ac:dyDescent="0.35">
      <c r="A640" s="5">
        <v>639</v>
      </c>
      <c r="B640" s="5" t="s">
        <v>457</v>
      </c>
      <c r="C640" s="5" t="s">
        <v>144</v>
      </c>
      <c r="D640" s="5">
        <v>2</v>
      </c>
      <c r="E640" s="6">
        <v>45579</v>
      </c>
    </row>
    <row r="641" spans="1:5" x14ac:dyDescent="0.35">
      <c r="A641" s="5">
        <v>640</v>
      </c>
      <c r="B641" s="5" t="s">
        <v>491</v>
      </c>
      <c r="C641" s="5" t="s">
        <v>144</v>
      </c>
      <c r="D641" s="5">
        <v>1</v>
      </c>
      <c r="E641" s="6">
        <v>45372</v>
      </c>
    </row>
    <row r="642" spans="1:5" x14ac:dyDescent="0.35">
      <c r="A642" s="5">
        <v>641</v>
      </c>
      <c r="B642" s="5" t="s">
        <v>583</v>
      </c>
      <c r="C642" s="5" t="s">
        <v>144</v>
      </c>
      <c r="D642" s="5">
        <v>3</v>
      </c>
      <c r="E642" s="6">
        <v>45329</v>
      </c>
    </row>
    <row r="643" spans="1:5" x14ac:dyDescent="0.35">
      <c r="A643" s="5">
        <v>642</v>
      </c>
      <c r="B643" s="5" t="s">
        <v>584</v>
      </c>
      <c r="C643" s="5" t="s">
        <v>144</v>
      </c>
      <c r="D643" s="5">
        <v>2</v>
      </c>
      <c r="E643" s="6">
        <v>45003</v>
      </c>
    </row>
    <row r="644" spans="1:5" x14ac:dyDescent="0.35">
      <c r="A644" s="5">
        <v>643</v>
      </c>
      <c r="B644" s="5" t="s">
        <v>585</v>
      </c>
      <c r="C644" s="5" t="s">
        <v>153</v>
      </c>
      <c r="D644" s="5">
        <v>5</v>
      </c>
      <c r="E644" s="6">
        <v>45038</v>
      </c>
    </row>
    <row r="645" spans="1:5" x14ac:dyDescent="0.35">
      <c r="A645" s="5">
        <v>644</v>
      </c>
      <c r="B645" s="5" t="s">
        <v>586</v>
      </c>
      <c r="C645" s="5" t="s">
        <v>144</v>
      </c>
      <c r="D645" s="5">
        <v>4</v>
      </c>
      <c r="E645" s="6">
        <v>45248</v>
      </c>
    </row>
    <row r="646" spans="1:5" x14ac:dyDescent="0.35">
      <c r="A646" s="5">
        <v>645</v>
      </c>
      <c r="B646" s="5" t="s">
        <v>587</v>
      </c>
      <c r="C646" s="5" t="s">
        <v>144</v>
      </c>
      <c r="D646" s="5">
        <v>2</v>
      </c>
      <c r="E646" s="6">
        <v>45389</v>
      </c>
    </row>
    <row r="647" spans="1:5" x14ac:dyDescent="0.35">
      <c r="A647" s="5">
        <v>646</v>
      </c>
      <c r="B647" s="5" t="s">
        <v>166</v>
      </c>
      <c r="C647" s="5" t="s">
        <v>144</v>
      </c>
      <c r="D647" s="5">
        <v>1</v>
      </c>
      <c r="E647" s="6">
        <v>45019</v>
      </c>
    </row>
    <row r="648" spans="1:5" x14ac:dyDescent="0.35">
      <c r="A648" s="5">
        <v>647</v>
      </c>
      <c r="B648" s="5" t="s">
        <v>266</v>
      </c>
      <c r="C648" s="5" t="s">
        <v>153</v>
      </c>
      <c r="D648" s="5">
        <v>5</v>
      </c>
      <c r="E648" s="6">
        <v>44968</v>
      </c>
    </row>
    <row r="649" spans="1:5" x14ac:dyDescent="0.35">
      <c r="A649" s="5">
        <v>648</v>
      </c>
      <c r="B649" s="5" t="s">
        <v>437</v>
      </c>
      <c r="C649" s="5" t="s">
        <v>144</v>
      </c>
      <c r="D649" s="5">
        <v>2</v>
      </c>
      <c r="E649" s="6">
        <v>45291</v>
      </c>
    </row>
    <row r="650" spans="1:5" x14ac:dyDescent="0.35">
      <c r="A650" s="5">
        <v>649</v>
      </c>
      <c r="B650" s="5" t="s">
        <v>588</v>
      </c>
      <c r="C650" s="5" t="s">
        <v>144</v>
      </c>
      <c r="D650" s="5">
        <v>3</v>
      </c>
      <c r="E650" s="6">
        <v>45193</v>
      </c>
    </row>
    <row r="651" spans="1:5" x14ac:dyDescent="0.35">
      <c r="A651" s="5">
        <v>650</v>
      </c>
      <c r="B651" s="5" t="s">
        <v>589</v>
      </c>
      <c r="C651" s="5" t="s">
        <v>153</v>
      </c>
      <c r="D651" s="5">
        <v>4</v>
      </c>
      <c r="E651" s="6">
        <v>45496</v>
      </c>
    </row>
    <row r="652" spans="1:5" x14ac:dyDescent="0.35">
      <c r="A652" s="5">
        <v>651</v>
      </c>
      <c r="B652" s="5" t="s">
        <v>503</v>
      </c>
      <c r="C652" s="5" t="s">
        <v>144</v>
      </c>
      <c r="D652" s="5">
        <v>1</v>
      </c>
      <c r="E652" s="6">
        <v>45070</v>
      </c>
    </row>
    <row r="653" spans="1:5" x14ac:dyDescent="0.35">
      <c r="A653" s="5">
        <v>652</v>
      </c>
      <c r="B653" s="5" t="s">
        <v>521</v>
      </c>
      <c r="C653" s="5" t="s">
        <v>144</v>
      </c>
      <c r="D653" s="5">
        <v>2</v>
      </c>
      <c r="E653" s="6">
        <v>45060</v>
      </c>
    </row>
    <row r="654" spans="1:5" x14ac:dyDescent="0.35">
      <c r="A654" s="5">
        <v>653</v>
      </c>
      <c r="B654" s="5" t="s">
        <v>534</v>
      </c>
      <c r="C654" s="5" t="s">
        <v>144</v>
      </c>
      <c r="D654" s="5">
        <v>1</v>
      </c>
      <c r="E654" s="6">
        <v>45523</v>
      </c>
    </row>
    <row r="655" spans="1:5" x14ac:dyDescent="0.35">
      <c r="A655" s="5">
        <v>654</v>
      </c>
      <c r="B655" s="5" t="s">
        <v>189</v>
      </c>
      <c r="C655" s="5" t="s">
        <v>153</v>
      </c>
      <c r="D655" s="5">
        <v>1</v>
      </c>
      <c r="E655" s="6">
        <v>44949</v>
      </c>
    </row>
    <row r="656" spans="1:5" x14ac:dyDescent="0.35">
      <c r="A656" s="5">
        <v>655</v>
      </c>
      <c r="B656" s="5" t="s">
        <v>590</v>
      </c>
      <c r="C656" s="5" t="s">
        <v>153</v>
      </c>
      <c r="D656" s="5">
        <v>4</v>
      </c>
      <c r="E656" s="6">
        <v>45058</v>
      </c>
    </row>
    <row r="657" spans="1:5" x14ac:dyDescent="0.35">
      <c r="A657" s="5">
        <v>656</v>
      </c>
      <c r="B657" s="5" t="s">
        <v>591</v>
      </c>
      <c r="C657" s="5" t="s">
        <v>144</v>
      </c>
      <c r="D657" s="5">
        <v>4</v>
      </c>
      <c r="E657" s="6">
        <v>44978</v>
      </c>
    </row>
    <row r="658" spans="1:5" x14ac:dyDescent="0.35">
      <c r="A658" s="5">
        <v>657</v>
      </c>
      <c r="B658" s="5" t="s">
        <v>592</v>
      </c>
      <c r="C658" s="5" t="s">
        <v>144</v>
      </c>
      <c r="D658" s="5">
        <v>4</v>
      </c>
      <c r="E658" s="6">
        <v>45435</v>
      </c>
    </row>
    <row r="659" spans="1:5" x14ac:dyDescent="0.35">
      <c r="A659" s="5">
        <v>658</v>
      </c>
      <c r="B659" s="5" t="s">
        <v>220</v>
      </c>
      <c r="C659" s="5" t="s">
        <v>156</v>
      </c>
      <c r="D659" s="5">
        <v>2</v>
      </c>
      <c r="E659" s="6">
        <v>45289</v>
      </c>
    </row>
    <row r="660" spans="1:5" x14ac:dyDescent="0.35">
      <c r="A660" s="5">
        <v>659</v>
      </c>
      <c r="B660" s="5" t="s">
        <v>593</v>
      </c>
      <c r="C660" s="5" t="s">
        <v>144</v>
      </c>
      <c r="D660" s="5">
        <v>4</v>
      </c>
      <c r="E660" s="6">
        <v>45079</v>
      </c>
    </row>
    <row r="661" spans="1:5" x14ac:dyDescent="0.35">
      <c r="A661" s="5">
        <v>660</v>
      </c>
      <c r="B661" s="5" t="s">
        <v>298</v>
      </c>
      <c r="C661" s="5" t="s">
        <v>156</v>
      </c>
      <c r="D661" s="5">
        <v>2</v>
      </c>
      <c r="E661" s="6">
        <v>45589</v>
      </c>
    </row>
    <row r="662" spans="1:5" x14ac:dyDescent="0.35">
      <c r="A662" s="5">
        <v>661</v>
      </c>
      <c r="B662" s="5" t="s">
        <v>421</v>
      </c>
      <c r="C662" s="5" t="s">
        <v>144</v>
      </c>
      <c r="D662" s="5">
        <v>5</v>
      </c>
      <c r="E662" s="6">
        <v>45417</v>
      </c>
    </row>
    <row r="663" spans="1:5" x14ac:dyDescent="0.35">
      <c r="A663" s="5">
        <v>662</v>
      </c>
      <c r="B663" s="5" t="s">
        <v>594</v>
      </c>
      <c r="C663" s="5" t="s">
        <v>144</v>
      </c>
      <c r="D663" s="5">
        <v>2</v>
      </c>
      <c r="E663" s="6">
        <v>45356</v>
      </c>
    </row>
    <row r="664" spans="1:5" x14ac:dyDescent="0.35">
      <c r="A664" s="5">
        <v>663</v>
      </c>
      <c r="B664" s="5" t="s">
        <v>595</v>
      </c>
      <c r="C664" s="5" t="s">
        <v>144</v>
      </c>
      <c r="D664" s="5">
        <v>5</v>
      </c>
      <c r="E664" s="6">
        <v>44946</v>
      </c>
    </row>
    <row r="665" spans="1:5" x14ac:dyDescent="0.35">
      <c r="A665" s="5">
        <v>664</v>
      </c>
      <c r="B665" s="5" t="s">
        <v>317</v>
      </c>
      <c r="C665" s="5" t="s">
        <v>144</v>
      </c>
      <c r="D665" s="5">
        <v>4</v>
      </c>
      <c r="E665" s="6">
        <v>45279</v>
      </c>
    </row>
    <row r="666" spans="1:5" x14ac:dyDescent="0.35">
      <c r="A666" s="5">
        <v>665</v>
      </c>
      <c r="B666" s="5" t="s">
        <v>345</v>
      </c>
      <c r="C666" s="5" t="s">
        <v>144</v>
      </c>
      <c r="D666" s="5">
        <v>3</v>
      </c>
      <c r="E666" s="6">
        <v>45111</v>
      </c>
    </row>
    <row r="667" spans="1:5" x14ac:dyDescent="0.35">
      <c r="A667" s="5">
        <v>666</v>
      </c>
      <c r="B667" s="5" t="s">
        <v>596</v>
      </c>
      <c r="C667" s="5" t="s">
        <v>144</v>
      </c>
      <c r="D667" s="5">
        <v>1</v>
      </c>
      <c r="E667" s="6">
        <v>45214</v>
      </c>
    </row>
    <row r="668" spans="1:5" x14ac:dyDescent="0.35">
      <c r="A668" s="5">
        <v>667</v>
      </c>
      <c r="B668" s="5" t="s">
        <v>574</v>
      </c>
      <c r="C668" s="5" t="s">
        <v>144</v>
      </c>
      <c r="D668" s="5">
        <v>5</v>
      </c>
      <c r="E668" s="6">
        <v>45165</v>
      </c>
    </row>
    <row r="669" spans="1:5" x14ac:dyDescent="0.35">
      <c r="A669" s="5">
        <v>668</v>
      </c>
      <c r="B669" s="5" t="s">
        <v>597</v>
      </c>
      <c r="C669" s="5" t="s">
        <v>144</v>
      </c>
      <c r="D669" s="5">
        <v>2</v>
      </c>
      <c r="E669" s="6">
        <v>45199</v>
      </c>
    </row>
    <row r="670" spans="1:5" x14ac:dyDescent="0.35">
      <c r="A670" s="5">
        <v>669</v>
      </c>
      <c r="B670" s="5" t="s">
        <v>158</v>
      </c>
      <c r="C670" s="5" t="s">
        <v>153</v>
      </c>
      <c r="D670" s="5">
        <v>2</v>
      </c>
      <c r="E670" s="6">
        <v>45516</v>
      </c>
    </row>
    <row r="671" spans="1:5" x14ac:dyDescent="0.35">
      <c r="A671" s="5">
        <v>670</v>
      </c>
      <c r="B671" s="5" t="s">
        <v>317</v>
      </c>
      <c r="C671" s="5" t="s">
        <v>153</v>
      </c>
      <c r="D671" s="5">
        <v>2</v>
      </c>
      <c r="E671" s="6">
        <v>45107</v>
      </c>
    </row>
    <row r="672" spans="1:5" x14ac:dyDescent="0.35">
      <c r="A672" s="5">
        <v>671</v>
      </c>
      <c r="B672" s="5" t="s">
        <v>403</v>
      </c>
      <c r="C672" s="5" t="s">
        <v>144</v>
      </c>
      <c r="D672" s="5">
        <v>3</v>
      </c>
      <c r="E672" s="6">
        <v>45532</v>
      </c>
    </row>
    <row r="673" spans="1:5" x14ac:dyDescent="0.35">
      <c r="A673" s="5">
        <v>672</v>
      </c>
      <c r="B673" s="5" t="s">
        <v>598</v>
      </c>
      <c r="C673" s="5" t="s">
        <v>153</v>
      </c>
      <c r="D673" s="5">
        <v>5</v>
      </c>
      <c r="E673" s="6">
        <v>45072</v>
      </c>
    </row>
    <row r="674" spans="1:5" x14ac:dyDescent="0.35">
      <c r="A674" s="5">
        <v>673</v>
      </c>
      <c r="B674" s="5" t="s">
        <v>375</v>
      </c>
      <c r="C674" s="5" t="s">
        <v>153</v>
      </c>
      <c r="D674" s="5">
        <v>4</v>
      </c>
      <c r="E674" s="6">
        <v>45482</v>
      </c>
    </row>
    <row r="675" spans="1:5" x14ac:dyDescent="0.35">
      <c r="A675" s="5">
        <v>674</v>
      </c>
      <c r="B675" s="5" t="s">
        <v>430</v>
      </c>
      <c r="C675" s="5" t="s">
        <v>144</v>
      </c>
      <c r="D675" s="5">
        <v>1</v>
      </c>
      <c r="E675" s="6">
        <v>44984</v>
      </c>
    </row>
    <row r="676" spans="1:5" x14ac:dyDescent="0.35">
      <c r="A676" s="5">
        <v>675</v>
      </c>
      <c r="B676" s="5" t="s">
        <v>599</v>
      </c>
      <c r="C676" s="5" t="s">
        <v>144</v>
      </c>
      <c r="D676" s="5">
        <v>5</v>
      </c>
      <c r="E676" s="6">
        <v>45416</v>
      </c>
    </row>
    <row r="677" spans="1:5" x14ac:dyDescent="0.35">
      <c r="A677" s="5">
        <v>676</v>
      </c>
      <c r="B677" s="5" t="s">
        <v>557</v>
      </c>
      <c r="C677" s="5" t="s">
        <v>153</v>
      </c>
      <c r="D677" s="5">
        <v>2</v>
      </c>
      <c r="E677" s="6">
        <v>45060</v>
      </c>
    </row>
    <row r="678" spans="1:5" x14ac:dyDescent="0.35">
      <c r="A678" s="5">
        <v>677</v>
      </c>
      <c r="B678" s="5" t="s">
        <v>254</v>
      </c>
      <c r="C678" s="5" t="s">
        <v>153</v>
      </c>
      <c r="D678" s="5">
        <v>3</v>
      </c>
      <c r="E678" s="6">
        <v>44987</v>
      </c>
    </row>
    <row r="679" spans="1:5" x14ac:dyDescent="0.35">
      <c r="A679" s="5">
        <v>678</v>
      </c>
      <c r="B679" s="5" t="s">
        <v>329</v>
      </c>
      <c r="C679" s="5" t="s">
        <v>144</v>
      </c>
      <c r="D679" s="5">
        <v>2</v>
      </c>
      <c r="E679" s="6">
        <v>45040</v>
      </c>
    </row>
    <row r="680" spans="1:5" x14ac:dyDescent="0.35">
      <c r="A680" s="5">
        <v>679</v>
      </c>
      <c r="B680" s="5" t="s">
        <v>278</v>
      </c>
      <c r="C680" s="5" t="s">
        <v>153</v>
      </c>
      <c r="D680" s="5">
        <v>3</v>
      </c>
      <c r="E680" s="6">
        <v>45648</v>
      </c>
    </row>
    <row r="681" spans="1:5" x14ac:dyDescent="0.35">
      <c r="A681" s="5">
        <v>680</v>
      </c>
      <c r="B681" s="5" t="s">
        <v>600</v>
      </c>
      <c r="C681" s="5" t="s">
        <v>144</v>
      </c>
      <c r="D681" s="5">
        <v>3</v>
      </c>
      <c r="E681" s="6">
        <v>45257</v>
      </c>
    </row>
    <row r="682" spans="1:5" x14ac:dyDescent="0.35">
      <c r="A682" s="5">
        <v>681</v>
      </c>
      <c r="B682" s="5" t="s">
        <v>532</v>
      </c>
      <c r="C682" s="5" t="s">
        <v>156</v>
      </c>
      <c r="D682" s="5">
        <v>4</v>
      </c>
      <c r="E682" s="6">
        <v>45581</v>
      </c>
    </row>
    <row r="683" spans="1:5" x14ac:dyDescent="0.35">
      <c r="A683" s="5">
        <v>682</v>
      </c>
      <c r="B683" s="5" t="s">
        <v>548</v>
      </c>
      <c r="C683" s="5" t="s">
        <v>144</v>
      </c>
      <c r="D683" s="5">
        <v>5</v>
      </c>
      <c r="E683" s="6">
        <v>45637</v>
      </c>
    </row>
    <row r="684" spans="1:5" x14ac:dyDescent="0.35">
      <c r="A684" s="5">
        <v>683</v>
      </c>
      <c r="B684" s="5" t="s">
        <v>601</v>
      </c>
      <c r="C684" s="5" t="s">
        <v>144</v>
      </c>
      <c r="D684" s="5">
        <v>5</v>
      </c>
      <c r="E684" s="6">
        <v>45106</v>
      </c>
    </row>
    <row r="685" spans="1:5" x14ac:dyDescent="0.35">
      <c r="A685" s="5">
        <v>684</v>
      </c>
      <c r="B685" s="5" t="s">
        <v>602</v>
      </c>
      <c r="C685" s="5" t="s">
        <v>156</v>
      </c>
      <c r="D685" s="5">
        <v>3</v>
      </c>
      <c r="E685" s="6">
        <v>45057</v>
      </c>
    </row>
    <row r="686" spans="1:5" x14ac:dyDescent="0.35">
      <c r="A686" s="5">
        <v>685</v>
      </c>
      <c r="B686" s="5" t="s">
        <v>589</v>
      </c>
      <c r="C686" s="5" t="s">
        <v>153</v>
      </c>
      <c r="D686" s="5">
        <v>5</v>
      </c>
      <c r="E686" s="6">
        <v>45327</v>
      </c>
    </row>
    <row r="687" spans="1:5" x14ac:dyDescent="0.35">
      <c r="A687" s="5">
        <v>686</v>
      </c>
      <c r="B687" s="5" t="s">
        <v>467</v>
      </c>
      <c r="C687" s="5" t="s">
        <v>144</v>
      </c>
      <c r="D687" s="5">
        <v>3</v>
      </c>
      <c r="E687" s="6">
        <v>45553</v>
      </c>
    </row>
    <row r="688" spans="1:5" x14ac:dyDescent="0.35">
      <c r="A688" s="5">
        <v>687</v>
      </c>
      <c r="B688" s="5" t="s">
        <v>603</v>
      </c>
      <c r="C688" s="5" t="s">
        <v>144</v>
      </c>
      <c r="D688" s="5">
        <v>4</v>
      </c>
      <c r="E688" s="6">
        <v>45071</v>
      </c>
    </row>
    <row r="689" spans="1:5" x14ac:dyDescent="0.35">
      <c r="A689" s="5">
        <v>688</v>
      </c>
      <c r="B689" s="5" t="s">
        <v>481</v>
      </c>
      <c r="C689" s="5" t="s">
        <v>144</v>
      </c>
      <c r="D689" s="5">
        <v>3</v>
      </c>
      <c r="E689" s="6">
        <v>45098</v>
      </c>
    </row>
    <row r="690" spans="1:5" x14ac:dyDescent="0.35">
      <c r="A690" s="5">
        <v>689</v>
      </c>
      <c r="B690" s="5" t="s">
        <v>591</v>
      </c>
      <c r="C690" s="5" t="s">
        <v>144</v>
      </c>
      <c r="D690" s="5">
        <v>3</v>
      </c>
      <c r="E690" s="6">
        <v>45141</v>
      </c>
    </row>
    <row r="691" spans="1:5" x14ac:dyDescent="0.35">
      <c r="A691" s="5">
        <v>690</v>
      </c>
      <c r="B691" s="5" t="s">
        <v>604</v>
      </c>
      <c r="C691" s="5" t="s">
        <v>144</v>
      </c>
      <c r="D691" s="5">
        <v>1</v>
      </c>
      <c r="E691" s="6">
        <v>45664</v>
      </c>
    </row>
    <row r="692" spans="1:5" x14ac:dyDescent="0.35">
      <c r="A692" s="5">
        <v>691</v>
      </c>
      <c r="B692" s="5" t="s">
        <v>605</v>
      </c>
      <c r="C692" s="5" t="s">
        <v>144</v>
      </c>
      <c r="D692" s="5">
        <v>4</v>
      </c>
      <c r="E692" s="6">
        <v>45097</v>
      </c>
    </row>
    <row r="693" spans="1:5" x14ac:dyDescent="0.35">
      <c r="A693" s="5">
        <v>692</v>
      </c>
      <c r="B693" s="5" t="s">
        <v>243</v>
      </c>
      <c r="C693" s="5" t="s">
        <v>153</v>
      </c>
      <c r="D693" s="5">
        <v>3</v>
      </c>
      <c r="E693" s="6">
        <v>45486</v>
      </c>
    </row>
    <row r="694" spans="1:5" x14ac:dyDescent="0.35">
      <c r="A694" s="5">
        <v>693</v>
      </c>
      <c r="B694" s="5" t="s">
        <v>563</v>
      </c>
      <c r="C694" s="5" t="s">
        <v>153</v>
      </c>
      <c r="D694" s="5">
        <v>5</v>
      </c>
      <c r="E694" s="6">
        <v>45593</v>
      </c>
    </row>
    <row r="695" spans="1:5" x14ac:dyDescent="0.35">
      <c r="A695" s="5">
        <v>694</v>
      </c>
      <c r="B695" s="5" t="s">
        <v>606</v>
      </c>
      <c r="C695" s="5" t="s">
        <v>144</v>
      </c>
      <c r="D695" s="5">
        <v>1</v>
      </c>
      <c r="E695" s="6">
        <v>45228</v>
      </c>
    </row>
    <row r="696" spans="1:5" x14ac:dyDescent="0.35">
      <c r="A696" s="5">
        <v>695</v>
      </c>
      <c r="B696" s="5" t="s">
        <v>596</v>
      </c>
      <c r="C696" s="5" t="s">
        <v>144</v>
      </c>
      <c r="D696" s="5">
        <v>1</v>
      </c>
      <c r="E696" s="6">
        <v>45002</v>
      </c>
    </row>
    <row r="697" spans="1:5" x14ac:dyDescent="0.35">
      <c r="A697" s="5">
        <v>696</v>
      </c>
      <c r="B697" s="5" t="s">
        <v>254</v>
      </c>
      <c r="C697" s="5" t="s">
        <v>153</v>
      </c>
      <c r="D697" s="5">
        <v>2</v>
      </c>
      <c r="E697" s="6">
        <v>45676</v>
      </c>
    </row>
    <row r="698" spans="1:5" x14ac:dyDescent="0.35">
      <c r="A698" s="5">
        <v>697</v>
      </c>
      <c r="B698" s="5" t="s">
        <v>468</v>
      </c>
      <c r="C698" s="5" t="s">
        <v>153</v>
      </c>
      <c r="D698" s="5">
        <v>1</v>
      </c>
      <c r="E698" s="6">
        <v>45273</v>
      </c>
    </row>
    <row r="699" spans="1:5" x14ac:dyDescent="0.35">
      <c r="A699" s="5">
        <v>698</v>
      </c>
      <c r="B699" s="5" t="s">
        <v>229</v>
      </c>
      <c r="C699" s="5" t="s">
        <v>153</v>
      </c>
      <c r="D699" s="5">
        <v>1</v>
      </c>
      <c r="E699" s="6">
        <v>45368</v>
      </c>
    </row>
    <row r="700" spans="1:5" x14ac:dyDescent="0.35">
      <c r="A700" s="5">
        <v>699</v>
      </c>
      <c r="B700" s="5" t="s">
        <v>363</v>
      </c>
      <c r="C700" s="5" t="s">
        <v>153</v>
      </c>
      <c r="D700" s="5">
        <v>2</v>
      </c>
      <c r="E700" s="6">
        <v>44981</v>
      </c>
    </row>
    <row r="701" spans="1:5" x14ac:dyDescent="0.35">
      <c r="A701" s="5">
        <v>700</v>
      </c>
      <c r="B701" s="5" t="s">
        <v>607</v>
      </c>
      <c r="C701" s="5" t="s">
        <v>144</v>
      </c>
      <c r="D701" s="5">
        <v>2</v>
      </c>
      <c r="E701" s="6">
        <v>45346</v>
      </c>
    </row>
    <row r="702" spans="1:5" x14ac:dyDescent="0.35">
      <c r="A702" s="5">
        <v>701</v>
      </c>
      <c r="B702" s="5" t="s">
        <v>608</v>
      </c>
      <c r="C702" s="5" t="s">
        <v>144</v>
      </c>
      <c r="D702" s="5">
        <v>3</v>
      </c>
      <c r="E702" s="6">
        <v>45231</v>
      </c>
    </row>
    <row r="703" spans="1:5" x14ac:dyDescent="0.35">
      <c r="A703" s="5">
        <v>702</v>
      </c>
      <c r="B703" s="5" t="s">
        <v>180</v>
      </c>
      <c r="C703" s="5" t="s">
        <v>144</v>
      </c>
      <c r="D703" s="5">
        <v>5</v>
      </c>
      <c r="E703" s="6">
        <v>45489</v>
      </c>
    </row>
    <row r="704" spans="1:5" x14ac:dyDescent="0.35">
      <c r="A704" s="5">
        <v>703</v>
      </c>
      <c r="B704" s="5" t="s">
        <v>288</v>
      </c>
      <c r="C704" s="5" t="s">
        <v>144</v>
      </c>
      <c r="D704" s="5">
        <v>1</v>
      </c>
      <c r="E704" s="6">
        <v>45364</v>
      </c>
    </row>
    <row r="705" spans="1:5" x14ac:dyDescent="0.35">
      <c r="A705" s="5">
        <v>704</v>
      </c>
      <c r="B705" s="5" t="s">
        <v>201</v>
      </c>
      <c r="C705" s="5" t="s">
        <v>153</v>
      </c>
      <c r="D705" s="5">
        <v>5</v>
      </c>
      <c r="E705" s="6">
        <v>45418</v>
      </c>
    </row>
    <row r="706" spans="1:5" x14ac:dyDescent="0.35">
      <c r="A706" s="5">
        <v>705</v>
      </c>
      <c r="B706" s="5" t="s">
        <v>145</v>
      </c>
      <c r="C706" s="5" t="s">
        <v>144</v>
      </c>
      <c r="D706" s="5">
        <v>2</v>
      </c>
      <c r="E706" s="6">
        <v>45580</v>
      </c>
    </row>
    <row r="707" spans="1:5" x14ac:dyDescent="0.35">
      <c r="A707" s="5">
        <v>706</v>
      </c>
      <c r="B707" s="5" t="s">
        <v>609</v>
      </c>
      <c r="C707" s="5" t="s">
        <v>144</v>
      </c>
      <c r="D707" s="5">
        <v>1</v>
      </c>
      <c r="E707" s="6">
        <v>45242</v>
      </c>
    </row>
    <row r="708" spans="1:5" x14ac:dyDescent="0.35">
      <c r="A708" s="5">
        <v>707</v>
      </c>
      <c r="B708" s="5" t="s">
        <v>610</v>
      </c>
      <c r="C708" s="5" t="s">
        <v>144</v>
      </c>
      <c r="D708" s="5">
        <v>3</v>
      </c>
      <c r="E708" s="6">
        <v>45020</v>
      </c>
    </row>
    <row r="709" spans="1:5" x14ac:dyDescent="0.35">
      <c r="A709" s="5">
        <v>708</v>
      </c>
      <c r="B709" s="5" t="s">
        <v>297</v>
      </c>
      <c r="C709" s="5" t="s">
        <v>144</v>
      </c>
      <c r="D709" s="5">
        <v>4</v>
      </c>
      <c r="E709" s="6">
        <v>45305</v>
      </c>
    </row>
    <row r="710" spans="1:5" x14ac:dyDescent="0.35">
      <c r="A710" s="5">
        <v>709</v>
      </c>
      <c r="B710" s="5" t="s">
        <v>611</v>
      </c>
      <c r="C710" s="5" t="s">
        <v>144</v>
      </c>
      <c r="D710" s="5">
        <v>4</v>
      </c>
      <c r="E710" s="6">
        <v>45403</v>
      </c>
    </row>
    <row r="711" spans="1:5" x14ac:dyDescent="0.35">
      <c r="A711" s="5">
        <v>710</v>
      </c>
      <c r="B711" s="5" t="s">
        <v>505</v>
      </c>
      <c r="C711" s="5" t="s">
        <v>153</v>
      </c>
      <c r="D711" s="5">
        <v>5</v>
      </c>
      <c r="E711" s="6">
        <v>44990</v>
      </c>
    </row>
    <row r="712" spans="1:5" x14ac:dyDescent="0.35">
      <c r="A712" s="5">
        <v>711</v>
      </c>
      <c r="B712" s="5" t="s">
        <v>586</v>
      </c>
      <c r="C712" s="5" t="s">
        <v>144</v>
      </c>
      <c r="D712" s="5">
        <v>3</v>
      </c>
      <c r="E712" s="6">
        <v>45481</v>
      </c>
    </row>
    <row r="713" spans="1:5" x14ac:dyDescent="0.35">
      <c r="A713" s="5">
        <v>712</v>
      </c>
      <c r="B713" s="5" t="s">
        <v>612</v>
      </c>
      <c r="C713" s="5" t="s">
        <v>144</v>
      </c>
      <c r="D713" s="5">
        <v>1</v>
      </c>
      <c r="E713" s="6">
        <v>45323</v>
      </c>
    </row>
    <row r="714" spans="1:5" x14ac:dyDescent="0.35">
      <c r="A714" s="5">
        <v>713</v>
      </c>
      <c r="B714" s="5" t="s">
        <v>613</v>
      </c>
      <c r="C714" s="5" t="s">
        <v>153</v>
      </c>
      <c r="D714" s="5">
        <v>4</v>
      </c>
      <c r="E714" s="6">
        <v>45513</v>
      </c>
    </row>
    <row r="715" spans="1:5" x14ac:dyDescent="0.35">
      <c r="A715" s="5">
        <v>714</v>
      </c>
      <c r="B715" s="5" t="s">
        <v>303</v>
      </c>
      <c r="C715" s="5" t="s">
        <v>144</v>
      </c>
      <c r="D715" s="5">
        <v>4</v>
      </c>
      <c r="E715" s="6">
        <v>45658</v>
      </c>
    </row>
    <row r="716" spans="1:5" x14ac:dyDescent="0.35">
      <c r="A716" s="5">
        <v>715</v>
      </c>
      <c r="B716" s="5" t="s">
        <v>614</v>
      </c>
      <c r="C716" s="5" t="s">
        <v>144</v>
      </c>
      <c r="D716" s="5">
        <v>5</v>
      </c>
      <c r="E716" s="6">
        <v>45512</v>
      </c>
    </row>
    <row r="717" spans="1:5" x14ac:dyDescent="0.35">
      <c r="A717" s="5">
        <v>716</v>
      </c>
      <c r="B717" s="5" t="s">
        <v>181</v>
      </c>
      <c r="C717" s="5" t="s">
        <v>144</v>
      </c>
      <c r="D717" s="5">
        <v>4</v>
      </c>
      <c r="E717" s="6">
        <v>45104</v>
      </c>
    </row>
    <row r="718" spans="1:5" x14ac:dyDescent="0.35">
      <c r="A718" s="5">
        <v>717</v>
      </c>
      <c r="B718" s="5" t="s">
        <v>615</v>
      </c>
      <c r="C718" s="5" t="s">
        <v>153</v>
      </c>
      <c r="D718" s="5">
        <v>2</v>
      </c>
      <c r="E718" s="6">
        <v>44970</v>
      </c>
    </row>
    <row r="719" spans="1:5" x14ac:dyDescent="0.35">
      <c r="A719" s="5">
        <v>718</v>
      </c>
      <c r="B719" s="5" t="s">
        <v>616</v>
      </c>
      <c r="C719" s="5" t="s">
        <v>153</v>
      </c>
      <c r="D719" s="5">
        <v>4</v>
      </c>
      <c r="E719" s="6">
        <v>45133</v>
      </c>
    </row>
    <row r="720" spans="1:5" x14ac:dyDescent="0.35">
      <c r="A720" s="5">
        <v>719</v>
      </c>
      <c r="B720" s="5" t="s">
        <v>327</v>
      </c>
      <c r="C720" s="5" t="s">
        <v>144</v>
      </c>
      <c r="D720" s="5">
        <v>1</v>
      </c>
      <c r="E720" s="6">
        <v>45016</v>
      </c>
    </row>
    <row r="721" spans="1:5" x14ac:dyDescent="0.35">
      <c r="A721" s="5">
        <v>720</v>
      </c>
      <c r="B721" s="5" t="s">
        <v>617</v>
      </c>
      <c r="C721" s="5" t="s">
        <v>144</v>
      </c>
      <c r="D721" s="5">
        <v>3</v>
      </c>
      <c r="E721" s="6">
        <v>45209</v>
      </c>
    </row>
    <row r="722" spans="1:5" x14ac:dyDescent="0.35">
      <c r="A722" s="5">
        <v>721</v>
      </c>
      <c r="B722" s="5" t="s">
        <v>206</v>
      </c>
      <c r="C722" s="5" t="s">
        <v>153</v>
      </c>
      <c r="D722" s="5">
        <v>1</v>
      </c>
      <c r="E722" s="6">
        <v>45644</v>
      </c>
    </row>
    <row r="723" spans="1:5" x14ac:dyDescent="0.35">
      <c r="A723" s="5">
        <v>722</v>
      </c>
      <c r="B723" s="5" t="s">
        <v>618</v>
      </c>
      <c r="C723" s="5" t="s">
        <v>144</v>
      </c>
      <c r="D723" s="5">
        <v>4</v>
      </c>
      <c r="E723" s="6">
        <v>45042</v>
      </c>
    </row>
    <row r="724" spans="1:5" x14ac:dyDescent="0.35">
      <c r="A724" s="5">
        <v>723</v>
      </c>
      <c r="B724" s="5" t="s">
        <v>451</v>
      </c>
      <c r="C724" s="5" t="s">
        <v>144</v>
      </c>
      <c r="D724" s="5">
        <v>5</v>
      </c>
      <c r="E724" s="6">
        <v>45523</v>
      </c>
    </row>
    <row r="725" spans="1:5" x14ac:dyDescent="0.35">
      <c r="A725" s="5">
        <v>724</v>
      </c>
      <c r="B725" s="5" t="s">
        <v>337</v>
      </c>
      <c r="C725" s="5" t="s">
        <v>144</v>
      </c>
      <c r="D725" s="5">
        <v>1</v>
      </c>
      <c r="E725" s="6">
        <v>45219</v>
      </c>
    </row>
    <row r="726" spans="1:5" x14ac:dyDescent="0.35">
      <c r="A726" s="5">
        <v>725</v>
      </c>
      <c r="B726" s="5" t="s">
        <v>619</v>
      </c>
      <c r="C726" s="5" t="s">
        <v>153</v>
      </c>
      <c r="D726" s="5">
        <v>3</v>
      </c>
      <c r="E726" s="6">
        <v>45319</v>
      </c>
    </row>
    <row r="727" spans="1:5" x14ac:dyDescent="0.35">
      <c r="A727" s="5">
        <v>726</v>
      </c>
      <c r="B727" s="5" t="s">
        <v>448</v>
      </c>
      <c r="C727" s="5" t="s">
        <v>156</v>
      </c>
      <c r="D727" s="5">
        <v>1</v>
      </c>
      <c r="E727" s="6">
        <v>45103</v>
      </c>
    </row>
    <row r="728" spans="1:5" x14ac:dyDescent="0.35">
      <c r="A728" s="5">
        <v>727</v>
      </c>
      <c r="B728" s="5" t="s">
        <v>508</v>
      </c>
      <c r="C728" s="5" t="s">
        <v>144</v>
      </c>
      <c r="D728" s="5">
        <v>5</v>
      </c>
      <c r="E728" s="6">
        <v>45624</v>
      </c>
    </row>
    <row r="729" spans="1:5" x14ac:dyDescent="0.35">
      <c r="A729" s="5">
        <v>728</v>
      </c>
      <c r="B729" s="5" t="s">
        <v>360</v>
      </c>
      <c r="C729" s="5" t="s">
        <v>144</v>
      </c>
      <c r="D729" s="5">
        <v>3</v>
      </c>
      <c r="E729" s="6">
        <v>45634</v>
      </c>
    </row>
    <row r="730" spans="1:5" x14ac:dyDescent="0.35">
      <c r="A730" s="5">
        <v>729</v>
      </c>
      <c r="B730" s="5" t="s">
        <v>620</v>
      </c>
      <c r="C730" s="5" t="s">
        <v>156</v>
      </c>
      <c r="D730" s="5">
        <v>3</v>
      </c>
      <c r="E730" s="6">
        <v>45308</v>
      </c>
    </row>
    <row r="731" spans="1:5" x14ac:dyDescent="0.35">
      <c r="A731" s="5">
        <v>730</v>
      </c>
      <c r="B731" s="5" t="s">
        <v>596</v>
      </c>
      <c r="C731" s="5" t="s">
        <v>153</v>
      </c>
      <c r="D731" s="5">
        <v>3</v>
      </c>
      <c r="E731" s="6">
        <v>45245</v>
      </c>
    </row>
    <row r="732" spans="1:5" x14ac:dyDescent="0.35">
      <c r="A732" s="5">
        <v>731</v>
      </c>
      <c r="B732" s="5" t="s">
        <v>621</v>
      </c>
      <c r="C732" s="5" t="s">
        <v>153</v>
      </c>
      <c r="D732" s="5">
        <v>1</v>
      </c>
      <c r="E732" s="6">
        <v>45160</v>
      </c>
    </row>
    <row r="733" spans="1:5" x14ac:dyDescent="0.35">
      <c r="A733" s="5">
        <v>732</v>
      </c>
      <c r="B733" s="5" t="s">
        <v>553</v>
      </c>
      <c r="C733" s="5" t="s">
        <v>153</v>
      </c>
      <c r="D733" s="5">
        <v>4</v>
      </c>
      <c r="E733" s="6">
        <v>45255</v>
      </c>
    </row>
    <row r="734" spans="1:5" x14ac:dyDescent="0.35">
      <c r="A734" s="5">
        <v>733</v>
      </c>
      <c r="B734" s="5" t="s">
        <v>287</v>
      </c>
      <c r="C734" s="5" t="s">
        <v>156</v>
      </c>
      <c r="D734" s="5">
        <v>1</v>
      </c>
      <c r="E734" s="6">
        <v>45119</v>
      </c>
    </row>
    <row r="735" spans="1:5" x14ac:dyDescent="0.35">
      <c r="A735" s="5">
        <v>734</v>
      </c>
      <c r="B735" s="5" t="s">
        <v>622</v>
      </c>
      <c r="C735" s="5" t="s">
        <v>153</v>
      </c>
      <c r="D735" s="5">
        <v>4</v>
      </c>
      <c r="E735" s="6">
        <v>45685</v>
      </c>
    </row>
    <row r="736" spans="1:5" x14ac:dyDescent="0.35">
      <c r="A736" s="5">
        <v>735</v>
      </c>
      <c r="B736" s="5" t="s">
        <v>525</v>
      </c>
      <c r="C736" s="5" t="s">
        <v>153</v>
      </c>
      <c r="D736" s="5">
        <v>1</v>
      </c>
      <c r="E736" s="6">
        <v>45454</v>
      </c>
    </row>
    <row r="737" spans="1:5" x14ac:dyDescent="0.35">
      <c r="A737" s="5">
        <v>736</v>
      </c>
      <c r="B737" s="5" t="s">
        <v>495</v>
      </c>
      <c r="C737" s="5" t="s">
        <v>144</v>
      </c>
      <c r="D737" s="5">
        <v>5</v>
      </c>
      <c r="E737" s="6">
        <v>45340</v>
      </c>
    </row>
    <row r="738" spans="1:5" x14ac:dyDescent="0.35">
      <c r="A738" s="5">
        <v>737</v>
      </c>
      <c r="B738" s="5" t="s">
        <v>417</v>
      </c>
      <c r="C738" s="5" t="s">
        <v>153</v>
      </c>
      <c r="D738" s="5">
        <v>1</v>
      </c>
      <c r="E738" s="6">
        <v>45104</v>
      </c>
    </row>
    <row r="739" spans="1:5" x14ac:dyDescent="0.35">
      <c r="A739" s="5">
        <v>738</v>
      </c>
      <c r="B739" s="5" t="s">
        <v>623</v>
      </c>
      <c r="C739" s="5" t="s">
        <v>153</v>
      </c>
      <c r="D739" s="5">
        <v>2</v>
      </c>
      <c r="E739" s="6">
        <v>44960</v>
      </c>
    </row>
    <row r="740" spans="1:5" x14ac:dyDescent="0.35">
      <c r="A740" s="5">
        <v>739</v>
      </c>
      <c r="B740" s="5" t="s">
        <v>407</v>
      </c>
      <c r="C740" s="5" t="s">
        <v>153</v>
      </c>
      <c r="D740" s="5">
        <v>2</v>
      </c>
      <c r="E740" s="6">
        <v>45207</v>
      </c>
    </row>
    <row r="741" spans="1:5" x14ac:dyDescent="0.35">
      <c r="A741" s="5">
        <v>740</v>
      </c>
      <c r="B741" s="5" t="s">
        <v>424</v>
      </c>
      <c r="C741" s="5" t="s">
        <v>144</v>
      </c>
      <c r="D741" s="5">
        <v>1</v>
      </c>
      <c r="E741" s="6">
        <v>45624</v>
      </c>
    </row>
    <row r="742" spans="1:5" x14ac:dyDescent="0.35">
      <c r="A742" s="5">
        <v>741</v>
      </c>
      <c r="B742" s="5" t="s">
        <v>227</v>
      </c>
      <c r="C742" s="5" t="s">
        <v>144</v>
      </c>
      <c r="D742" s="5">
        <v>5</v>
      </c>
      <c r="E742" s="6">
        <v>45383</v>
      </c>
    </row>
    <row r="743" spans="1:5" x14ac:dyDescent="0.35">
      <c r="A743" s="5">
        <v>742</v>
      </c>
      <c r="B743" s="5" t="s">
        <v>419</v>
      </c>
      <c r="C743" s="5" t="s">
        <v>144</v>
      </c>
      <c r="D743" s="5">
        <v>3</v>
      </c>
      <c r="E743" s="6">
        <v>45279</v>
      </c>
    </row>
    <row r="744" spans="1:5" x14ac:dyDescent="0.35">
      <c r="A744" s="5">
        <v>743</v>
      </c>
      <c r="B744" s="5" t="s">
        <v>575</v>
      </c>
      <c r="C744" s="5" t="s">
        <v>156</v>
      </c>
      <c r="D744" s="5">
        <v>1</v>
      </c>
      <c r="E744" s="6">
        <v>45218</v>
      </c>
    </row>
    <row r="745" spans="1:5" x14ac:dyDescent="0.35">
      <c r="A745" s="5">
        <v>744</v>
      </c>
      <c r="B745" s="5" t="s">
        <v>220</v>
      </c>
      <c r="C745" s="5" t="s">
        <v>144</v>
      </c>
      <c r="D745" s="5">
        <v>5</v>
      </c>
      <c r="E745" s="6">
        <v>45146</v>
      </c>
    </row>
    <row r="746" spans="1:5" x14ac:dyDescent="0.35">
      <c r="A746" s="5">
        <v>745</v>
      </c>
      <c r="B746" s="5" t="s">
        <v>624</v>
      </c>
      <c r="C746" s="5" t="s">
        <v>156</v>
      </c>
      <c r="D746" s="5">
        <v>3</v>
      </c>
      <c r="E746" s="6">
        <v>45594</v>
      </c>
    </row>
    <row r="747" spans="1:5" x14ac:dyDescent="0.35">
      <c r="A747" s="5">
        <v>746</v>
      </c>
      <c r="B747" s="5" t="s">
        <v>331</v>
      </c>
      <c r="C747" s="5" t="s">
        <v>144</v>
      </c>
      <c r="D747" s="5">
        <v>1</v>
      </c>
      <c r="E747" s="6">
        <v>45412</v>
      </c>
    </row>
    <row r="748" spans="1:5" x14ac:dyDescent="0.35">
      <c r="A748" s="5">
        <v>747</v>
      </c>
      <c r="B748" s="5" t="s">
        <v>532</v>
      </c>
      <c r="C748" s="5" t="s">
        <v>156</v>
      </c>
      <c r="D748" s="5">
        <v>1</v>
      </c>
      <c r="E748" s="6">
        <v>45156</v>
      </c>
    </row>
    <row r="749" spans="1:5" x14ac:dyDescent="0.35">
      <c r="A749" s="5">
        <v>748</v>
      </c>
      <c r="B749" s="5" t="s">
        <v>380</v>
      </c>
      <c r="C749" s="5" t="s">
        <v>153</v>
      </c>
      <c r="D749" s="5">
        <v>3</v>
      </c>
      <c r="E749" s="6">
        <v>45656</v>
      </c>
    </row>
    <row r="750" spans="1:5" x14ac:dyDescent="0.35">
      <c r="A750" s="5">
        <v>749</v>
      </c>
      <c r="B750" s="5" t="s">
        <v>287</v>
      </c>
      <c r="C750" s="5" t="s">
        <v>153</v>
      </c>
      <c r="D750" s="5">
        <v>3</v>
      </c>
      <c r="E750" s="6">
        <v>45397</v>
      </c>
    </row>
    <row r="751" spans="1:5" x14ac:dyDescent="0.35">
      <c r="A751" s="5">
        <v>750</v>
      </c>
      <c r="B751" s="5" t="s">
        <v>625</v>
      </c>
      <c r="C751" s="5" t="s">
        <v>144</v>
      </c>
      <c r="D751" s="5">
        <v>5</v>
      </c>
      <c r="E751" s="6">
        <v>45565</v>
      </c>
    </row>
    <row r="752" spans="1:5" x14ac:dyDescent="0.35">
      <c r="A752" s="5">
        <v>751</v>
      </c>
      <c r="B752" s="5" t="s">
        <v>600</v>
      </c>
      <c r="C752" s="5" t="s">
        <v>144</v>
      </c>
      <c r="D752" s="5">
        <v>5</v>
      </c>
      <c r="E752" s="6">
        <v>45605</v>
      </c>
    </row>
    <row r="753" spans="1:5" x14ac:dyDescent="0.35">
      <c r="A753" s="5">
        <v>752</v>
      </c>
      <c r="B753" s="5" t="s">
        <v>626</v>
      </c>
      <c r="C753" s="5" t="s">
        <v>156</v>
      </c>
      <c r="D753" s="5">
        <v>5</v>
      </c>
      <c r="E753" s="6">
        <v>45216</v>
      </c>
    </row>
    <row r="754" spans="1:5" x14ac:dyDescent="0.35">
      <c r="A754" s="5">
        <v>753</v>
      </c>
      <c r="B754" s="5" t="s">
        <v>230</v>
      </c>
      <c r="C754" s="5" t="s">
        <v>144</v>
      </c>
      <c r="D754" s="5">
        <v>3</v>
      </c>
      <c r="E754" s="6">
        <v>45210</v>
      </c>
    </row>
    <row r="755" spans="1:5" x14ac:dyDescent="0.35">
      <c r="A755" s="5">
        <v>754</v>
      </c>
      <c r="B755" s="5" t="s">
        <v>578</v>
      </c>
      <c r="C755" s="5" t="s">
        <v>144</v>
      </c>
      <c r="D755" s="5">
        <v>3</v>
      </c>
      <c r="E755" s="6">
        <v>45119</v>
      </c>
    </row>
    <row r="756" spans="1:5" x14ac:dyDescent="0.35">
      <c r="A756" s="5">
        <v>755</v>
      </c>
      <c r="B756" s="5" t="s">
        <v>530</v>
      </c>
      <c r="C756" s="5" t="s">
        <v>153</v>
      </c>
      <c r="D756" s="5">
        <v>1</v>
      </c>
      <c r="E756" s="6">
        <v>45541</v>
      </c>
    </row>
    <row r="757" spans="1:5" x14ac:dyDescent="0.35">
      <c r="A757" s="5">
        <v>756</v>
      </c>
      <c r="B757" s="5" t="s">
        <v>627</v>
      </c>
      <c r="C757" s="5" t="s">
        <v>156</v>
      </c>
      <c r="D757" s="5">
        <v>1</v>
      </c>
      <c r="E757" s="6">
        <v>45598</v>
      </c>
    </row>
    <row r="758" spans="1:5" x14ac:dyDescent="0.35">
      <c r="A758" s="5">
        <v>757</v>
      </c>
      <c r="B758" s="5" t="s">
        <v>310</v>
      </c>
      <c r="C758" s="5" t="s">
        <v>144</v>
      </c>
      <c r="D758" s="5">
        <v>4</v>
      </c>
      <c r="E758" s="6">
        <v>45341</v>
      </c>
    </row>
    <row r="759" spans="1:5" x14ac:dyDescent="0.35">
      <c r="A759" s="5">
        <v>758</v>
      </c>
      <c r="B759" s="5" t="s">
        <v>628</v>
      </c>
      <c r="C759" s="5" t="s">
        <v>144</v>
      </c>
      <c r="D759" s="5">
        <v>5</v>
      </c>
      <c r="E759" s="6">
        <v>45121</v>
      </c>
    </row>
    <row r="760" spans="1:5" x14ac:dyDescent="0.35">
      <c r="A760" s="5">
        <v>759</v>
      </c>
      <c r="B760" s="5" t="s">
        <v>365</v>
      </c>
      <c r="C760" s="5" t="s">
        <v>156</v>
      </c>
      <c r="D760" s="5">
        <v>4</v>
      </c>
      <c r="E760" s="6">
        <v>45614</v>
      </c>
    </row>
    <row r="761" spans="1:5" x14ac:dyDescent="0.35">
      <c r="A761" s="5">
        <v>760</v>
      </c>
      <c r="B761" s="5" t="s">
        <v>629</v>
      </c>
      <c r="C761" s="5" t="s">
        <v>144</v>
      </c>
      <c r="D761" s="5">
        <v>2</v>
      </c>
      <c r="E761" s="6">
        <v>45600</v>
      </c>
    </row>
    <row r="762" spans="1:5" x14ac:dyDescent="0.35">
      <c r="A762" s="5">
        <v>761</v>
      </c>
      <c r="B762" s="5" t="s">
        <v>456</v>
      </c>
      <c r="C762" s="5" t="s">
        <v>144</v>
      </c>
      <c r="D762" s="5">
        <v>4</v>
      </c>
      <c r="E762" s="6">
        <v>45058</v>
      </c>
    </row>
    <row r="763" spans="1:5" x14ac:dyDescent="0.35">
      <c r="A763" s="5">
        <v>762</v>
      </c>
      <c r="B763" s="5" t="s">
        <v>630</v>
      </c>
      <c r="C763" s="5" t="s">
        <v>153</v>
      </c>
      <c r="D763" s="5">
        <v>2</v>
      </c>
      <c r="E763" s="6">
        <v>45623</v>
      </c>
    </row>
    <row r="764" spans="1:5" x14ac:dyDescent="0.35">
      <c r="A764" s="5">
        <v>763</v>
      </c>
      <c r="B764" s="5" t="s">
        <v>481</v>
      </c>
      <c r="C764" s="5" t="s">
        <v>144</v>
      </c>
      <c r="D764" s="5">
        <v>2</v>
      </c>
      <c r="E764" s="6">
        <v>45689</v>
      </c>
    </row>
    <row r="765" spans="1:5" x14ac:dyDescent="0.35">
      <c r="A765" s="5">
        <v>764</v>
      </c>
      <c r="B765" s="5" t="s">
        <v>195</v>
      </c>
      <c r="C765" s="5" t="s">
        <v>153</v>
      </c>
      <c r="D765" s="5">
        <v>3</v>
      </c>
      <c r="E765" s="6">
        <v>45307</v>
      </c>
    </row>
    <row r="766" spans="1:5" x14ac:dyDescent="0.35">
      <c r="A766" s="5">
        <v>765</v>
      </c>
      <c r="B766" s="5" t="s">
        <v>631</v>
      </c>
      <c r="C766" s="5" t="s">
        <v>144</v>
      </c>
      <c r="D766" s="5">
        <v>1</v>
      </c>
      <c r="E766" s="6">
        <v>45408</v>
      </c>
    </row>
    <row r="767" spans="1:5" x14ac:dyDescent="0.35">
      <c r="A767" s="5">
        <v>766</v>
      </c>
      <c r="B767" s="5" t="s">
        <v>632</v>
      </c>
      <c r="C767" s="5" t="s">
        <v>144</v>
      </c>
      <c r="D767" s="5">
        <v>5</v>
      </c>
      <c r="E767" s="6">
        <v>44999</v>
      </c>
    </row>
    <row r="768" spans="1:5" x14ac:dyDescent="0.35">
      <c r="A768" s="5">
        <v>767</v>
      </c>
      <c r="B768" s="5" t="s">
        <v>454</v>
      </c>
      <c r="C768" s="5" t="s">
        <v>144</v>
      </c>
      <c r="D768" s="5">
        <v>4</v>
      </c>
      <c r="E768" s="6">
        <v>45469</v>
      </c>
    </row>
    <row r="769" spans="1:5" x14ac:dyDescent="0.35">
      <c r="A769" s="5">
        <v>768</v>
      </c>
      <c r="B769" s="5" t="s">
        <v>195</v>
      </c>
      <c r="C769" s="5" t="s">
        <v>144</v>
      </c>
      <c r="D769" s="5">
        <v>2</v>
      </c>
      <c r="E769" s="6">
        <v>45067</v>
      </c>
    </row>
    <row r="770" spans="1:5" x14ac:dyDescent="0.35">
      <c r="A770" s="5">
        <v>769</v>
      </c>
      <c r="B770" s="5" t="s">
        <v>633</v>
      </c>
      <c r="C770" s="5" t="s">
        <v>144</v>
      </c>
      <c r="D770" s="5">
        <v>5</v>
      </c>
      <c r="E770" s="6">
        <v>45395</v>
      </c>
    </row>
    <row r="771" spans="1:5" x14ac:dyDescent="0.35">
      <c r="A771" s="5">
        <v>770</v>
      </c>
      <c r="B771" s="5" t="s">
        <v>546</v>
      </c>
      <c r="C771" s="5" t="s">
        <v>153</v>
      </c>
      <c r="D771" s="5">
        <v>2</v>
      </c>
      <c r="E771" s="6">
        <v>45009</v>
      </c>
    </row>
    <row r="772" spans="1:5" x14ac:dyDescent="0.35">
      <c r="A772" s="5">
        <v>771</v>
      </c>
      <c r="B772" s="5" t="s">
        <v>548</v>
      </c>
      <c r="C772" s="5" t="s">
        <v>156</v>
      </c>
      <c r="D772" s="5">
        <v>2</v>
      </c>
      <c r="E772" s="6">
        <v>45247</v>
      </c>
    </row>
    <row r="773" spans="1:5" x14ac:dyDescent="0.35">
      <c r="A773" s="5">
        <v>772</v>
      </c>
      <c r="B773" s="5" t="s">
        <v>485</v>
      </c>
      <c r="C773" s="5" t="s">
        <v>144</v>
      </c>
      <c r="D773" s="5">
        <v>2</v>
      </c>
      <c r="E773" s="6">
        <v>45706</v>
      </c>
    </row>
    <row r="774" spans="1:5" x14ac:dyDescent="0.35">
      <c r="A774" s="5">
        <v>773</v>
      </c>
      <c r="B774" s="5" t="s">
        <v>592</v>
      </c>
      <c r="C774" s="5" t="s">
        <v>153</v>
      </c>
      <c r="D774" s="5">
        <v>4</v>
      </c>
      <c r="E774" s="6">
        <v>45708</v>
      </c>
    </row>
    <row r="775" spans="1:5" x14ac:dyDescent="0.35">
      <c r="A775" s="5">
        <v>774</v>
      </c>
      <c r="B775" s="5" t="s">
        <v>634</v>
      </c>
      <c r="C775" s="5" t="s">
        <v>156</v>
      </c>
      <c r="D775" s="5">
        <v>4</v>
      </c>
      <c r="E775" s="6">
        <v>45340</v>
      </c>
    </row>
    <row r="776" spans="1:5" x14ac:dyDescent="0.35">
      <c r="A776" s="5">
        <v>775</v>
      </c>
      <c r="B776" s="5" t="s">
        <v>354</v>
      </c>
      <c r="C776" s="5" t="s">
        <v>144</v>
      </c>
      <c r="D776" s="5">
        <v>1</v>
      </c>
      <c r="E776" s="6">
        <v>45473</v>
      </c>
    </row>
    <row r="777" spans="1:5" x14ac:dyDescent="0.35">
      <c r="A777" s="5">
        <v>776</v>
      </c>
      <c r="B777" s="5" t="s">
        <v>193</v>
      </c>
      <c r="C777" s="5" t="s">
        <v>153</v>
      </c>
      <c r="D777" s="5">
        <v>3</v>
      </c>
      <c r="E777" s="6">
        <v>45702</v>
      </c>
    </row>
    <row r="778" spans="1:5" x14ac:dyDescent="0.35">
      <c r="A778" s="5">
        <v>777</v>
      </c>
      <c r="B778" s="5" t="s">
        <v>351</v>
      </c>
      <c r="C778" s="5" t="s">
        <v>144</v>
      </c>
      <c r="D778" s="5">
        <v>1</v>
      </c>
      <c r="E778" s="6">
        <v>45568</v>
      </c>
    </row>
    <row r="779" spans="1:5" x14ac:dyDescent="0.35">
      <c r="A779" s="5">
        <v>778</v>
      </c>
      <c r="B779" s="5" t="s">
        <v>479</v>
      </c>
      <c r="C779" s="5" t="s">
        <v>156</v>
      </c>
      <c r="D779" s="5">
        <v>3</v>
      </c>
      <c r="E779" s="6">
        <v>45246</v>
      </c>
    </row>
    <row r="780" spans="1:5" x14ac:dyDescent="0.35">
      <c r="A780" s="5">
        <v>779</v>
      </c>
      <c r="B780" s="5" t="s">
        <v>311</v>
      </c>
      <c r="C780" s="5" t="s">
        <v>144</v>
      </c>
      <c r="D780" s="5">
        <v>5</v>
      </c>
      <c r="E780" s="6">
        <v>45240</v>
      </c>
    </row>
    <row r="781" spans="1:5" x14ac:dyDescent="0.35">
      <c r="A781" s="5">
        <v>780</v>
      </c>
      <c r="B781" s="5" t="s">
        <v>495</v>
      </c>
      <c r="C781" s="5" t="s">
        <v>153</v>
      </c>
      <c r="D781" s="5">
        <v>3</v>
      </c>
      <c r="E781" s="6">
        <v>45224</v>
      </c>
    </row>
    <row r="782" spans="1:5" x14ac:dyDescent="0.35">
      <c r="A782" s="5">
        <v>781</v>
      </c>
      <c r="B782" s="5" t="s">
        <v>427</v>
      </c>
      <c r="C782" s="5" t="s">
        <v>144</v>
      </c>
      <c r="D782" s="5">
        <v>3</v>
      </c>
      <c r="E782" s="6">
        <v>45371</v>
      </c>
    </row>
    <row r="783" spans="1:5" x14ac:dyDescent="0.35">
      <c r="A783" s="5">
        <v>782</v>
      </c>
      <c r="B783" s="5" t="s">
        <v>635</v>
      </c>
      <c r="C783" s="5" t="s">
        <v>153</v>
      </c>
      <c r="D783" s="5">
        <v>4</v>
      </c>
      <c r="E783" s="6">
        <v>45294</v>
      </c>
    </row>
    <row r="784" spans="1:5" x14ac:dyDescent="0.35">
      <c r="A784" s="5">
        <v>783</v>
      </c>
      <c r="B784" s="5" t="s">
        <v>368</v>
      </c>
      <c r="C784" s="5" t="s">
        <v>153</v>
      </c>
      <c r="D784" s="5">
        <v>4</v>
      </c>
      <c r="E784" s="6">
        <v>44946</v>
      </c>
    </row>
    <row r="785" spans="1:5" x14ac:dyDescent="0.35">
      <c r="A785" s="5">
        <v>784</v>
      </c>
      <c r="B785" s="5" t="s">
        <v>624</v>
      </c>
      <c r="C785" s="5" t="s">
        <v>156</v>
      </c>
      <c r="D785" s="5">
        <v>2</v>
      </c>
      <c r="E785" s="6">
        <v>45143</v>
      </c>
    </row>
    <row r="786" spans="1:5" x14ac:dyDescent="0.35">
      <c r="A786" s="5">
        <v>785</v>
      </c>
      <c r="B786" s="5" t="s">
        <v>636</v>
      </c>
      <c r="C786" s="5" t="s">
        <v>144</v>
      </c>
      <c r="D786" s="5">
        <v>1</v>
      </c>
      <c r="E786" s="6">
        <v>45302</v>
      </c>
    </row>
    <row r="787" spans="1:5" x14ac:dyDescent="0.35">
      <c r="A787" s="5">
        <v>786</v>
      </c>
      <c r="B787" s="5" t="s">
        <v>637</v>
      </c>
      <c r="C787" s="5" t="s">
        <v>153</v>
      </c>
      <c r="D787" s="5">
        <v>3</v>
      </c>
      <c r="E787" s="6">
        <v>45716</v>
      </c>
    </row>
    <row r="788" spans="1:5" x14ac:dyDescent="0.35">
      <c r="A788" s="5">
        <v>787</v>
      </c>
      <c r="B788" s="5" t="s">
        <v>638</v>
      </c>
      <c r="C788" s="5" t="s">
        <v>144</v>
      </c>
      <c r="D788" s="5">
        <v>1</v>
      </c>
      <c r="E788" s="6">
        <v>45604</v>
      </c>
    </row>
    <row r="789" spans="1:5" x14ac:dyDescent="0.35">
      <c r="A789" s="5">
        <v>788</v>
      </c>
      <c r="B789" s="5" t="s">
        <v>639</v>
      </c>
      <c r="C789" s="5" t="s">
        <v>144</v>
      </c>
      <c r="D789" s="5">
        <v>1</v>
      </c>
      <c r="E789" s="6">
        <v>45353</v>
      </c>
    </row>
    <row r="790" spans="1:5" x14ac:dyDescent="0.35">
      <c r="A790" s="5">
        <v>789</v>
      </c>
      <c r="B790" s="5" t="s">
        <v>412</v>
      </c>
      <c r="C790" s="5" t="s">
        <v>144</v>
      </c>
      <c r="D790" s="5">
        <v>3</v>
      </c>
      <c r="E790" s="6">
        <v>45412</v>
      </c>
    </row>
    <row r="791" spans="1:5" x14ac:dyDescent="0.35">
      <c r="A791" s="5">
        <v>790</v>
      </c>
      <c r="B791" s="5" t="s">
        <v>446</v>
      </c>
      <c r="C791" s="5" t="s">
        <v>156</v>
      </c>
      <c r="D791" s="5">
        <v>1</v>
      </c>
      <c r="E791" s="6">
        <v>45235</v>
      </c>
    </row>
    <row r="792" spans="1:5" x14ac:dyDescent="0.35">
      <c r="A792" s="5">
        <v>791</v>
      </c>
      <c r="B792" s="5" t="s">
        <v>587</v>
      </c>
      <c r="C792" s="5" t="s">
        <v>156</v>
      </c>
      <c r="D792" s="5">
        <v>3</v>
      </c>
      <c r="E792" s="6">
        <v>45564</v>
      </c>
    </row>
    <row r="793" spans="1:5" x14ac:dyDescent="0.35">
      <c r="A793" s="5">
        <v>792</v>
      </c>
      <c r="B793" s="5" t="s">
        <v>640</v>
      </c>
      <c r="C793" s="5" t="s">
        <v>144</v>
      </c>
      <c r="D793" s="5">
        <v>1</v>
      </c>
      <c r="E793" s="6">
        <v>45450</v>
      </c>
    </row>
    <row r="794" spans="1:5" x14ac:dyDescent="0.35">
      <c r="A794" s="5">
        <v>793</v>
      </c>
      <c r="B794" s="5" t="s">
        <v>444</v>
      </c>
      <c r="C794" s="5" t="s">
        <v>144</v>
      </c>
      <c r="D794" s="5">
        <v>1</v>
      </c>
      <c r="E794" s="6">
        <v>45436</v>
      </c>
    </row>
    <row r="795" spans="1:5" x14ac:dyDescent="0.35">
      <c r="A795" s="5">
        <v>794</v>
      </c>
      <c r="B795" s="5" t="s">
        <v>286</v>
      </c>
      <c r="C795" s="5" t="s">
        <v>144</v>
      </c>
      <c r="D795" s="5">
        <v>3</v>
      </c>
      <c r="E795" s="6">
        <v>45462</v>
      </c>
    </row>
    <row r="796" spans="1:5" x14ac:dyDescent="0.35">
      <c r="A796" s="5">
        <v>795</v>
      </c>
      <c r="B796" s="5" t="s">
        <v>193</v>
      </c>
      <c r="C796" s="5" t="s">
        <v>156</v>
      </c>
      <c r="D796" s="5">
        <v>3</v>
      </c>
      <c r="E796" s="6">
        <v>45091</v>
      </c>
    </row>
    <row r="797" spans="1:5" x14ac:dyDescent="0.35">
      <c r="A797" s="5">
        <v>796</v>
      </c>
      <c r="B797" s="5" t="s">
        <v>641</v>
      </c>
      <c r="C797" s="5" t="s">
        <v>144</v>
      </c>
      <c r="D797" s="5">
        <v>2</v>
      </c>
      <c r="E797" s="6">
        <v>45631</v>
      </c>
    </row>
    <row r="798" spans="1:5" x14ac:dyDescent="0.35">
      <c r="A798" s="5">
        <v>797</v>
      </c>
      <c r="B798" s="5" t="s">
        <v>642</v>
      </c>
      <c r="C798" s="5" t="s">
        <v>144</v>
      </c>
      <c r="D798" s="5">
        <v>1</v>
      </c>
      <c r="E798" s="6">
        <v>45614</v>
      </c>
    </row>
    <row r="799" spans="1:5" x14ac:dyDescent="0.35">
      <c r="A799" s="5">
        <v>798</v>
      </c>
      <c r="B799" s="5" t="s">
        <v>514</v>
      </c>
      <c r="C799" s="5" t="s">
        <v>153</v>
      </c>
      <c r="D799" s="5">
        <v>4</v>
      </c>
      <c r="E799" s="6">
        <v>45079</v>
      </c>
    </row>
    <row r="800" spans="1:5" x14ac:dyDescent="0.35">
      <c r="A800" s="5">
        <v>799</v>
      </c>
      <c r="B800" s="5" t="s">
        <v>377</v>
      </c>
      <c r="C800" s="5" t="s">
        <v>144</v>
      </c>
      <c r="D800" s="5">
        <v>1</v>
      </c>
      <c r="E800" s="6">
        <v>45189</v>
      </c>
    </row>
    <row r="801" spans="1:5" x14ac:dyDescent="0.35">
      <c r="A801" s="5">
        <v>800</v>
      </c>
      <c r="B801" s="5" t="s">
        <v>393</v>
      </c>
      <c r="C801" s="5" t="s">
        <v>153</v>
      </c>
      <c r="D801" s="5">
        <v>3</v>
      </c>
      <c r="E801" s="6">
        <v>45197</v>
      </c>
    </row>
    <row r="802" spans="1:5" x14ac:dyDescent="0.35">
      <c r="A802" s="5">
        <v>801</v>
      </c>
      <c r="B802" s="5" t="s">
        <v>407</v>
      </c>
      <c r="C802" s="5" t="s">
        <v>144</v>
      </c>
      <c r="D802" s="5">
        <v>2</v>
      </c>
      <c r="E802" s="6">
        <v>44967</v>
      </c>
    </row>
    <row r="803" spans="1:5" x14ac:dyDescent="0.35">
      <c r="A803" s="5">
        <v>802</v>
      </c>
      <c r="B803" s="5" t="s">
        <v>643</v>
      </c>
      <c r="C803" s="5" t="s">
        <v>153</v>
      </c>
      <c r="D803" s="5">
        <v>3</v>
      </c>
      <c r="E803" s="6">
        <v>45363</v>
      </c>
    </row>
    <row r="804" spans="1:5" x14ac:dyDescent="0.35">
      <c r="A804" s="5">
        <v>803</v>
      </c>
      <c r="B804" s="5" t="s">
        <v>644</v>
      </c>
      <c r="C804" s="5" t="s">
        <v>153</v>
      </c>
      <c r="D804" s="5">
        <v>1</v>
      </c>
      <c r="E804" s="6">
        <v>44936</v>
      </c>
    </row>
    <row r="805" spans="1:5" x14ac:dyDescent="0.35">
      <c r="A805" s="5">
        <v>804</v>
      </c>
      <c r="B805" s="5" t="s">
        <v>532</v>
      </c>
      <c r="C805" s="5" t="s">
        <v>144</v>
      </c>
      <c r="D805" s="5">
        <v>4</v>
      </c>
      <c r="E805" s="6">
        <v>45563</v>
      </c>
    </row>
    <row r="806" spans="1:5" x14ac:dyDescent="0.35">
      <c r="A806" s="5">
        <v>805</v>
      </c>
      <c r="B806" s="5" t="s">
        <v>524</v>
      </c>
      <c r="C806" s="5" t="s">
        <v>144</v>
      </c>
      <c r="D806" s="5">
        <v>3</v>
      </c>
      <c r="E806" s="6">
        <v>45114</v>
      </c>
    </row>
    <row r="807" spans="1:5" x14ac:dyDescent="0.35">
      <c r="A807" s="5">
        <v>806</v>
      </c>
      <c r="B807" s="5" t="s">
        <v>645</v>
      </c>
      <c r="C807" s="5" t="s">
        <v>144</v>
      </c>
      <c r="D807" s="5">
        <v>4</v>
      </c>
      <c r="E807" s="6">
        <v>45205</v>
      </c>
    </row>
    <row r="808" spans="1:5" x14ac:dyDescent="0.35">
      <c r="A808" s="5">
        <v>807</v>
      </c>
      <c r="B808" s="5" t="s">
        <v>204</v>
      </c>
      <c r="C808" s="5" t="s">
        <v>153</v>
      </c>
      <c r="D808" s="5">
        <v>2</v>
      </c>
      <c r="E808" s="6">
        <v>45042</v>
      </c>
    </row>
    <row r="809" spans="1:5" x14ac:dyDescent="0.35">
      <c r="A809" s="5">
        <v>808</v>
      </c>
      <c r="B809" s="5" t="s">
        <v>646</v>
      </c>
      <c r="C809" s="5" t="s">
        <v>153</v>
      </c>
      <c r="D809" s="5">
        <v>2</v>
      </c>
      <c r="E809" s="6">
        <v>45033</v>
      </c>
    </row>
    <row r="810" spans="1:5" x14ac:dyDescent="0.35">
      <c r="A810" s="5">
        <v>809</v>
      </c>
      <c r="B810" s="5" t="s">
        <v>612</v>
      </c>
      <c r="C810" s="5" t="s">
        <v>144</v>
      </c>
      <c r="D810" s="5">
        <v>5</v>
      </c>
      <c r="E810" s="6">
        <v>45621</v>
      </c>
    </row>
    <row r="811" spans="1:5" x14ac:dyDescent="0.35">
      <c r="A811" s="5">
        <v>810</v>
      </c>
      <c r="B811" s="5" t="s">
        <v>422</v>
      </c>
      <c r="C811" s="5" t="s">
        <v>156</v>
      </c>
      <c r="D811" s="5">
        <v>3</v>
      </c>
      <c r="E811" s="6">
        <v>45553</v>
      </c>
    </row>
    <row r="812" spans="1:5" x14ac:dyDescent="0.35">
      <c r="A812" s="5">
        <v>811</v>
      </c>
      <c r="B812" s="5" t="s">
        <v>329</v>
      </c>
      <c r="C812" s="5" t="s">
        <v>144</v>
      </c>
      <c r="D812" s="5">
        <v>4</v>
      </c>
      <c r="E812" s="6">
        <v>45042</v>
      </c>
    </row>
    <row r="813" spans="1:5" x14ac:dyDescent="0.35">
      <c r="A813" s="5">
        <v>812</v>
      </c>
      <c r="B813" s="5" t="s">
        <v>647</v>
      </c>
      <c r="C813" s="5" t="s">
        <v>144</v>
      </c>
      <c r="D813" s="5">
        <v>3</v>
      </c>
      <c r="E813" s="6">
        <v>45597</v>
      </c>
    </row>
    <row r="814" spans="1:5" x14ac:dyDescent="0.35">
      <c r="A814" s="5">
        <v>813</v>
      </c>
      <c r="B814" s="5" t="s">
        <v>330</v>
      </c>
      <c r="C814" s="5" t="s">
        <v>156</v>
      </c>
      <c r="D814" s="5">
        <v>5</v>
      </c>
      <c r="E814" s="6">
        <v>45712</v>
      </c>
    </row>
    <row r="815" spans="1:5" x14ac:dyDescent="0.35">
      <c r="A815" s="5">
        <v>814</v>
      </c>
      <c r="B815" s="5" t="s">
        <v>143</v>
      </c>
      <c r="C815" s="5" t="s">
        <v>144</v>
      </c>
      <c r="D815" s="5">
        <v>3</v>
      </c>
      <c r="E815" s="6">
        <v>45458</v>
      </c>
    </row>
    <row r="816" spans="1:5" x14ac:dyDescent="0.35">
      <c r="A816" s="5">
        <v>815</v>
      </c>
      <c r="B816" s="5" t="s">
        <v>250</v>
      </c>
      <c r="C816" s="5" t="s">
        <v>144</v>
      </c>
      <c r="D816" s="5">
        <v>2</v>
      </c>
      <c r="E816" s="6">
        <v>45420</v>
      </c>
    </row>
    <row r="817" spans="1:5" x14ac:dyDescent="0.35">
      <c r="A817" s="5">
        <v>816</v>
      </c>
      <c r="B817" s="5" t="s">
        <v>648</v>
      </c>
      <c r="C817" s="5" t="s">
        <v>144</v>
      </c>
      <c r="D817" s="5">
        <v>5</v>
      </c>
      <c r="E817" s="6">
        <v>45554</v>
      </c>
    </row>
    <row r="818" spans="1:5" x14ac:dyDescent="0.35">
      <c r="A818" s="5">
        <v>817</v>
      </c>
      <c r="B818" s="5" t="s">
        <v>485</v>
      </c>
      <c r="C818" s="5" t="s">
        <v>156</v>
      </c>
      <c r="D818" s="5">
        <v>2</v>
      </c>
      <c r="E818" s="6">
        <v>45444</v>
      </c>
    </row>
    <row r="819" spans="1:5" x14ac:dyDescent="0.35">
      <c r="A819" s="5">
        <v>818</v>
      </c>
      <c r="B819" s="5" t="s">
        <v>244</v>
      </c>
      <c r="C819" s="5" t="s">
        <v>153</v>
      </c>
      <c r="D819" s="5">
        <v>1</v>
      </c>
      <c r="E819" s="6">
        <v>45696</v>
      </c>
    </row>
    <row r="820" spans="1:5" x14ac:dyDescent="0.35">
      <c r="A820" s="5">
        <v>819</v>
      </c>
      <c r="B820" s="5" t="s">
        <v>548</v>
      </c>
      <c r="C820" s="5" t="s">
        <v>144</v>
      </c>
      <c r="D820" s="5">
        <v>3</v>
      </c>
      <c r="E820" s="6">
        <v>44978</v>
      </c>
    </row>
    <row r="821" spans="1:5" x14ac:dyDescent="0.35">
      <c r="A821" s="5">
        <v>820</v>
      </c>
      <c r="B821" s="5" t="s">
        <v>333</v>
      </c>
      <c r="C821" s="5" t="s">
        <v>144</v>
      </c>
      <c r="D821" s="5">
        <v>4</v>
      </c>
      <c r="E821" s="6">
        <v>45339</v>
      </c>
    </row>
    <row r="822" spans="1:5" x14ac:dyDescent="0.35">
      <c r="A822" s="5">
        <v>821</v>
      </c>
      <c r="B822" s="5" t="s">
        <v>604</v>
      </c>
      <c r="C822" s="5" t="s">
        <v>144</v>
      </c>
      <c r="D822" s="5">
        <v>5</v>
      </c>
      <c r="E822" s="6">
        <v>45385</v>
      </c>
    </row>
    <row r="823" spans="1:5" x14ac:dyDescent="0.35">
      <c r="A823" s="5">
        <v>822</v>
      </c>
      <c r="B823" s="5" t="s">
        <v>225</v>
      </c>
      <c r="C823" s="5" t="s">
        <v>144</v>
      </c>
      <c r="D823" s="5">
        <v>1</v>
      </c>
      <c r="E823" s="6">
        <v>45436</v>
      </c>
    </row>
    <row r="824" spans="1:5" x14ac:dyDescent="0.35">
      <c r="A824" s="5">
        <v>823</v>
      </c>
      <c r="B824" s="5" t="s">
        <v>188</v>
      </c>
      <c r="C824" s="5" t="s">
        <v>144</v>
      </c>
      <c r="D824" s="5">
        <v>1</v>
      </c>
      <c r="E824" s="6">
        <v>45497</v>
      </c>
    </row>
    <row r="825" spans="1:5" x14ac:dyDescent="0.35">
      <c r="A825" s="5">
        <v>824</v>
      </c>
      <c r="B825" s="5" t="s">
        <v>282</v>
      </c>
      <c r="C825" s="5" t="s">
        <v>153</v>
      </c>
      <c r="D825" s="5">
        <v>5</v>
      </c>
      <c r="E825" s="6">
        <v>45560</v>
      </c>
    </row>
    <row r="826" spans="1:5" x14ac:dyDescent="0.35">
      <c r="A826" s="5">
        <v>825</v>
      </c>
      <c r="B826" s="5" t="s">
        <v>649</v>
      </c>
      <c r="C826" s="5" t="s">
        <v>144</v>
      </c>
      <c r="D826" s="5">
        <v>4</v>
      </c>
      <c r="E826" s="6">
        <v>45276</v>
      </c>
    </row>
    <row r="827" spans="1:5" x14ac:dyDescent="0.35">
      <c r="A827" s="5">
        <v>826</v>
      </c>
      <c r="B827" s="5" t="s">
        <v>179</v>
      </c>
      <c r="C827" s="5" t="s">
        <v>153</v>
      </c>
      <c r="D827" s="5">
        <v>4</v>
      </c>
      <c r="E827" s="6">
        <v>45266</v>
      </c>
    </row>
    <row r="828" spans="1:5" x14ac:dyDescent="0.35">
      <c r="A828" s="5">
        <v>827</v>
      </c>
      <c r="B828" s="5" t="s">
        <v>650</v>
      </c>
      <c r="C828" s="5" t="s">
        <v>144</v>
      </c>
      <c r="D828" s="5">
        <v>3</v>
      </c>
      <c r="E828" s="6">
        <v>45660</v>
      </c>
    </row>
    <row r="829" spans="1:5" x14ac:dyDescent="0.35">
      <c r="A829" s="5">
        <v>828</v>
      </c>
      <c r="B829" s="5" t="s">
        <v>267</v>
      </c>
      <c r="C829" s="5" t="s">
        <v>144</v>
      </c>
      <c r="D829" s="5">
        <v>2</v>
      </c>
      <c r="E829" s="6">
        <v>44929</v>
      </c>
    </row>
    <row r="830" spans="1:5" x14ac:dyDescent="0.35">
      <c r="A830" s="5">
        <v>829</v>
      </c>
      <c r="B830" s="5" t="s">
        <v>651</v>
      </c>
      <c r="C830" s="5" t="s">
        <v>153</v>
      </c>
      <c r="D830" s="5">
        <v>3</v>
      </c>
      <c r="E830" s="6">
        <v>45487</v>
      </c>
    </row>
    <row r="831" spans="1:5" x14ac:dyDescent="0.35">
      <c r="A831" s="5">
        <v>830</v>
      </c>
      <c r="B831" s="5" t="s">
        <v>278</v>
      </c>
      <c r="C831" s="5" t="s">
        <v>156</v>
      </c>
      <c r="D831" s="5">
        <v>1</v>
      </c>
      <c r="E831" s="6">
        <v>45095</v>
      </c>
    </row>
    <row r="832" spans="1:5" x14ac:dyDescent="0.35">
      <c r="A832" s="5">
        <v>831</v>
      </c>
      <c r="B832" s="5" t="s">
        <v>288</v>
      </c>
      <c r="C832" s="5" t="s">
        <v>153</v>
      </c>
      <c r="D832" s="5">
        <v>4</v>
      </c>
      <c r="E832" s="6">
        <v>45036</v>
      </c>
    </row>
    <row r="833" spans="1:5" x14ac:dyDescent="0.35">
      <c r="A833" s="5">
        <v>832</v>
      </c>
      <c r="B833" s="5" t="s">
        <v>380</v>
      </c>
      <c r="C833" s="5" t="s">
        <v>144</v>
      </c>
      <c r="D833" s="5">
        <v>1</v>
      </c>
      <c r="E833" s="6">
        <v>45329</v>
      </c>
    </row>
    <row r="834" spans="1:5" x14ac:dyDescent="0.35">
      <c r="A834" s="5">
        <v>833</v>
      </c>
      <c r="B834" s="5" t="s">
        <v>228</v>
      </c>
      <c r="C834" s="5" t="s">
        <v>153</v>
      </c>
      <c r="D834" s="5">
        <v>2</v>
      </c>
      <c r="E834" s="6">
        <v>45660</v>
      </c>
    </row>
    <row r="835" spans="1:5" x14ac:dyDescent="0.35">
      <c r="A835" s="5">
        <v>834</v>
      </c>
      <c r="B835" s="5" t="s">
        <v>344</v>
      </c>
      <c r="C835" s="5" t="s">
        <v>153</v>
      </c>
      <c r="D835" s="5">
        <v>1</v>
      </c>
      <c r="E835" s="6">
        <v>45575</v>
      </c>
    </row>
    <row r="836" spans="1:5" x14ac:dyDescent="0.35">
      <c r="A836" s="5">
        <v>835</v>
      </c>
      <c r="B836" s="5" t="s">
        <v>652</v>
      </c>
      <c r="C836" s="5" t="s">
        <v>153</v>
      </c>
      <c r="D836" s="5">
        <v>4</v>
      </c>
      <c r="E836" s="6">
        <v>45395</v>
      </c>
    </row>
    <row r="837" spans="1:5" x14ac:dyDescent="0.35">
      <c r="A837" s="5">
        <v>836</v>
      </c>
      <c r="B837" s="5" t="s">
        <v>516</v>
      </c>
      <c r="C837" s="5" t="s">
        <v>144</v>
      </c>
      <c r="D837" s="5">
        <v>4</v>
      </c>
      <c r="E837" s="6">
        <v>44931</v>
      </c>
    </row>
    <row r="838" spans="1:5" x14ac:dyDescent="0.35">
      <c r="A838" s="5">
        <v>837</v>
      </c>
      <c r="B838" s="5" t="s">
        <v>653</v>
      </c>
      <c r="C838" s="5" t="s">
        <v>144</v>
      </c>
      <c r="D838" s="5">
        <v>4</v>
      </c>
      <c r="E838" s="6">
        <v>45526</v>
      </c>
    </row>
    <row r="839" spans="1:5" x14ac:dyDescent="0.35">
      <c r="A839" s="5">
        <v>838</v>
      </c>
      <c r="B839" s="5" t="s">
        <v>425</v>
      </c>
      <c r="C839" s="5" t="s">
        <v>153</v>
      </c>
      <c r="D839" s="5">
        <v>2</v>
      </c>
      <c r="E839" s="6">
        <v>45635</v>
      </c>
    </row>
    <row r="840" spans="1:5" x14ac:dyDescent="0.35">
      <c r="A840" s="5">
        <v>839</v>
      </c>
      <c r="B840" s="5" t="s">
        <v>428</v>
      </c>
      <c r="C840" s="5" t="s">
        <v>156</v>
      </c>
      <c r="D840" s="5">
        <v>2</v>
      </c>
      <c r="E840" s="6">
        <v>45033</v>
      </c>
    </row>
    <row r="841" spans="1:5" x14ac:dyDescent="0.35">
      <c r="A841" s="5">
        <v>840</v>
      </c>
      <c r="B841" s="5" t="s">
        <v>526</v>
      </c>
      <c r="C841" s="5" t="s">
        <v>156</v>
      </c>
      <c r="D841" s="5">
        <v>3</v>
      </c>
      <c r="E841" s="6">
        <v>45443</v>
      </c>
    </row>
    <row r="842" spans="1:5" x14ac:dyDescent="0.35">
      <c r="A842" s="5">
        <v>841</v>
      </c>
      <c r="B842" s="5" t="s">
        <v>218</v>
      </c>
      <c r="C842" s="5" t="s">
        <v>153</v>
      </c>
      <c r="D842" s="5">
        <v>2</v>
      </c>
      <c r="E842" s="6">
        <v>45207</v>
      </c>
    </row>
    <row r="843" spans="1:5" x14ac:dyDescent="0.35">
      <c r="A843" s="5">
        <v>842</v>
      </c>
      <c r="B843" s="5" t="s">
        <v>627</v>
      </c>
      <c r="C843" s="5" t="s">
        <v>153</v>
      </c>
      <c r="D843" s="5">
        <v>4</v>
      </c>
      <c r="E843" s="6">
        <v>45063</v>
      </c>
    </row>
    <row r="844" spans="1:5" x14ac:dyDescent="0.35">
      <c r="A844" s="5">
        <v>843</v>
      </c>
      <c r="B844" s="5" t="s">
        <v>654</v>
      </c>
      <c r="C844" s="5" t="s">
        <v>156</v>
      </c>
      <c r="D844" s="5">
        <v>5</v>
      </c>
      <c r="E844" s="6">
        <v>45233</v>
      </c>
    </row>
    <row r="845" spans="1:5" x14ac:dyDescent="0.35">
      <c r="A845" s="5">
        <v>844</v>
      </c>
      <c r="B845" s="5" t="s">
        <v>655</v>
      </c>
      <c r="C845" s="5" t="s">
        <v>156</v>
      </c>
      <c r="D845" s="5">
        <v>5</v>
      </c>
      <c r="E845" s="6">
        <v>45574</v>
      </c>
    </row>
    <row r="846" spans="1:5" x14ac:dyDescent="0.35">
      <c r="A846" s="5">
        <v>845</v>
      </c>
      <c r="B846" s="5" t="s">
        <v>656</v>
      </c>
      <c r="C846" s="5" t="s">
        <v>144</v>
      </c>
      <c r="D846" s="5">
        <v>3</v>
      </c>
      <c r="E846" s="6">
        <v>45630</v>
      </c>
    </row>
    <row r="847" spans="1:5" x14ac:dyDescent="0.35">
      <c r="A847" s="5">
        <v>846</v>
      </c>
      <c r="B847" s="5" t="s">
        <v>367</v>
      </c>
      <c r="C847" s="5" t="s">
        <v>153</v>
      </c>
      <c r="D847" s="5">
        <v>2</v>
      </c>
      <c r="E847" s="6">
        <v>45442</v>
      </c>
    </row>
    <row r="848" spans="1:5" x14ac:dyDescent="0.35">
      <c r="A848" s="5">
        <v>847</v>
      </c>
      <c r="B848" s="5" t="s">
        <v>453</v>
      </c>
      <c r="C848" s="5" t="s">
        <v>156</v>
      </c>
      <c r="D848" s="5">
        <v>3</v>
      </c>
      <c r="E848" s="6">
        <v>45502</v>
      </c>
    </row>
    <row r="849" spans="1:5" x14ac:dyDescent="0.35">
      <c r="A849" s="5">
        <v>848</v>
      </c>
      <c r="B849" s="5" t="s">
        <v>657</v>
      </c>
      <c r="C849" s="5" t="s">
        <v>144</v>
      </c>
      <c r="D849" s="5">
        <v>4</v>
      </c>
      <c r="E849" s="6">
        <v>45617</v>
      </c>
    </row>
    <row r="850" spans="1:5" x14ac:dyDescent="0.35">
      <c r="A850" s="5">
        <v>849</v>
      </c>
      <c r="B850" s="5" t="s">
        <v>170</v>
      </c>
      <c r="C850" s="5" t="s">
        <v>153</v>
      </c>
      <c r="D850" s="5">
        <v>4</v>
      </c>
      <c r="E850" s="6">
        <v>44940</v>
      </c>
    </row>
    <row r="851" spans="1:5" x14ac:dyDescent="0.35">
      <c r="A851" s="5">
        <v>850</v>
      </c>
      <c r="B851" s="5" t="s">
        <v>391</v>
      </c>
      <c r="C851" s="5" t="s">
        <v>144</v>
      </c>
      <c r="D851" s="5">
        <v>2</v>
      </c>
      <c r="E851" s="6">
        <v>44981</v>
      </c>
    </row>
    <row r="852" spans="1:5" x14ac:dyDescent="0.35">
      <c r="A852" s="5">
        <v>851</v>
      </c>
      <c r="B852" s="5" t="s">
        <v>658</v>
      </c>
      <c r="C852" s="5" t="s">
        <v>144</v>
      </c>
      <c r="D852" s="5">
        <v>2</v>
      </c>
      <c r="E852" s="6">
        <v>45220</v>
      </c>
    </row>
    <row r="853" spans="1:5" x14ac:dyDescent="0.35">
      <c r="A853" s="5">
        <v>852</v>
      </c>
      <c r="B853" s="5" t="s">
        <v>659</v>
      </c>
      <c r="C853" s="5" t="s">
        <v>153</v>
      </c>
      <c r="D853" s="5">
        <v>3</v>
      </c>
      <c r="E853" s="6">
        <v>45135</v>
      </c>
    </row>
    <row r="854" spans="1:5" x14ac:dyDescent="0.35">
      <c r="A854" s="5">
        <v>853</v>
      </c>
      <c r="B854" s="5" t="s">
        <v>158</v>
      </c>
      <c r="C854" s="5" t="s">
        <v>144</v>
      </c>
      <c r="D854" s="5">
        <v>4</v>
      </c>
      <c r="E854" s="6">
        <v>45031</v>
      </c>
    </row>
    <row r="855" spans="1:5" x14ac:dyDescent="0.35">
      <c r="A855" s="5">
        <v>854</v>
      </c>
      <c r="B855" s="5" t="s">
        <v>660</v>
      </c>
      <c r="C855" s="5" t="s">
        <v>153</v>
      </c>
      <c r="D855" s="5">
        <v>5</v>
      </c>
      <c r="E855" s="6">
        <v>45325</v>
      </c>
    </row>
    <row r="856" spans="1:5" x14ac:dyDescent="0.35">
      <c r="A856" s="5">
        <v>855</v>
      </c>
      <c r="B856" s="5" t="s">
        <v>301</v>
      </c>
      <c r="C856" s="5" t="s">
        <v>153</v>
      </c>
      <c r="D856" s="5">
        <v>3</v>
      </c>
      <c r="E856" s="6">
        <v>45636</v>
      </c>
    </row>
    <row r="857" spans="1:5" x14ac:dyDescent="0.35">
      <c r="A857" s="5">
        <v>856</v>
      </c>
      <c r="B857" s="5" t="s">
        <v>394</v>
      </c>
      <c r="C857" s="5" t="s">
        <v>144</v>
      </c>
      <c r="D857" s="5">
        <v>3</v>
      </c>
      <c r="E857" s="6">
        <v>45492</v>
      </c>
    </row>
    <row r="858" spans="1:5" x14ac:dyDescent="0.35">
      <c r="A858" s="5">
        <v>857</v>
      </c>
      <c r="B858" s="5" t="s">
        <v>485</v>
      </c>
      <c r="C858" s="5" t="s">
        <v>156</v>
      </c>
      <c r="D858" s="5">
        <v>2</v>
      </c>
      <c r="E858" s="6">
        <v>45562</v>
      </c>
    </row>
    <row r="859" spans="1:5" x14ac:dyDescent="0.35">
      <c r="A859" s="5">
        <v>858</v>
      </c>
      <c r="B859" s="5" t="s">
        <v>239</v>
      </c>
      <c r="C859" s="5" t="s">
        <v>153</v>
      </c>
      <c r="D859" s="5">
        <v>3</v>
      </c>
      <c r="E859" s="6">
        <v>45700</v>
      </c>
    </row>
    <row r="860" spans="1:5" x14ac:dyDescent="0.35">
      <c r="A860" s="5">
        <v>859</v>
      </c>
      <c r="B860" s="5" t="s">
        <v>336</v>
      </c>
      <c r="C860" s="5" t="s">
        <v>156</v>
      </c>
      <c r="D860" s="5">
        <v>2</v>
      </c>
      <c r="E860" s="6">
        <v>45669</v>
      </c>
    </row>
    <row r="861" spans="1:5" x14ac:dyDescent="0.35">
      <c r="A861" s="5">
        <v>860</v>
      </c>
      <c r="B861" s="5" t="s">
        <v>157</v>
      </c>
      <c r="C861" s="5" t="s">
        <v>144</v>
      </c>
      <c r="D861" s="5">
        <v>1</v>
      </c>
      <c r="E861" s="6">
        <v>45118</v>
      </c>
    </row>
    <row r="862" spans="1:5" x14ac:dyDescent="0.35">
      <c r="A862" s="5">
        <v>861</v>
      </c>
      <c r="B862" s="5" t="s">
        <v>661</v>
      </c>
      <c r="C862" s="5" t="s">
        <v>144</v>
      </c>
      <c r="D862" s="5">
        <v>1</v>
      </c>
      <c r="E862" s="6">
        <v>45365</v>
      </c>
    </row>
    <row r="863" spans="1:5" x14ac:dyDescent="0.35">
      <c r="A863" s="5">
        <v>862</v>
      </c>
      <c r="B863" s="5" t="s">
        <v>540</v>
      </c>
      <c r="C863" s="5" t="s">
        <v>144</v>
      </c>
      <c r="D863" s="5">
        <v>2</v>
      </c>
      <c r="E863" s="6">
        <v>45525</v>
      </c>
    </row>
    <row r="864" spans="1:5" x14ac:dyDescent="0.35">
      <c r="A864" s="5">
        <v>863</v>
      </c>
      <c r="B864" s="5" t="s">
        <v>662</v>
      </c>
      <c r="C864" s="5" t="s">
        <v>144</v>
      </c>
      <c r="D864" s="5">
        <v>2</v>
      </c>
      <c r="E864" s="6">
        <v>44967</v>
      </c>
    </row>
    <row r="865" spans="1:5" x14ac:dyDescent="0.35">
      <c r="A865" s="5">
        <v>864</v>
      </c>
      <c r="B865" s="5" t="s">
        <v>546</v>
      </c>
      <c r="C865" s="5" t="s">
        <v>144</v>
      </c>
      <c r="D865" s="5">
        <v>5</v>
      </c>
      <c r="E865" s="6">
        <v>45604</v>
      </c>
    </row>
    <row r="866" spans="1:5" x14ac:dyDescent="0.35">
      <c r="A866" s="5">
        <v>865</v>
      </c>
      <c r="B866" s="5" t="s">
        <v>319</v>
      </c>
      <c r="C866" s="5" t="s">
        <v>153</v>
      </c>
      <c r="D866" s="5">
        <v>5</v>
      </c>
      <c r="E866" s="6">
        <v>45293</v>
      </c>
    </row>
    <row r="867" spans="1:5" x14ac:dyDescent="0.35">
      <c r="A867" s="5">
        <v>866</v>
      </c>
      <c r="B867" s="5" t="s">
        <v>663</v>
      </c>
      <c r="C867" s="5" t="s">
        <v>144</v>
      </c>
      <c r="D867" s="5">
        <v>2</v>
      </c>
      <c r="E867" s="6">
        <v>45460</v>
      </c>
    </row>
    <row r="868" spans="1:5" x14ac:dyDescent="0.35">
      <c r="A868" s="5">
        <v>867</v>
      </c>
      <c r="B868" s="5" t="s">
        <v>664</v>
      </c>
      <c r="C868" s="5" t="s">
        <v>144</v>
      </c>
      <c r="D868" s="5">
        <v>5</v>
      </c>
      <c r="E868" s="6">
        <v>45476</v>
      </c>
    </row>
    <row r="869" spans="1:5" x14ac:dyDescent="0.35">
      <c r="A869" s="5">
        <v>868</v>
      </c>
      <c r="B869" s="5" t="s">
        <v>491</v>
      </c>
      <c r="C869" s="5" t="s">
        <v>144</v>
      </c>
      <c r="D869" s="5">
        <v>2</v>
      </c>
      <c r="E869" s="6">
        <v>45606</v>
      </c>
    </row>
    <row r="870" spans="1:5" x14ac:dyDescent="0.35">
      <c r="A870" s="5">
        <v>869</v>
      </c>
      <c r="B870" s="5" t="s">
        <v>212</v>
      </c>
      <c r="C870" s="5" t="s">
        <v>144</v>
      </c>
      <c r="D870" s="5">
        <v>2</v>
      </c>
      <c r="E870" s="6">
        <v>45697</v>
      </c>
    </row>
    <row r="871" spans="1:5" x14ac:dyDescent="0.35">
      <c r="A871" s="5">
        <v>870</v>
      </c>
      <c r="B871" s="5" t="s">
        <v>490</v>
      </c>
      <c r="C871" s="5" t="s">
        <v>144</v>
      </c>
      <c r="D871" s="5">
        <v>5</v>
      </c>
      <c r="E871" s="6">
        <v>45697</v>
      </c>
    </row>
    <row r="872" spans="1:5" x14ac:dyDescent="0.35">
      <c r="A872" s="5">
        <v>871</v>
      </c>
      <c r="B872" s="5" t="s">
        <v>205</v>
      </c>
      <c r="C872" s="5" t="s">
        <v>156</v>
      </c>
      <c r="D872" s="5">
        <v>4</v>
      </c>
      <c r="E872" s="6">
        <v>45173</v>
      </c>
    </row>
    <row r="873" spans="1:5" x14ac:dyDescent="0.35">
      <c r="A873" s="5">
        <v>872</v>
      </c>
      <c r="B873" s="5" t="s">
        <v>347</v>
      </c>
      <c r="C873" s="5" t="s">
        <v>144</v>
      </c>
      <c r="D873" s="5">
        <v>1</v>
      </c>
      <c r="E873" s="6">
        <v>45625</v>
      </c>
    </row>
    <row r="874" spans="1:5" x14ac:dyDescent="0.35">
      <c r="A874" s="5">
        <v>873</v>
      </c>
      <c r="B874" s="5" t="s">
        <v>665</v>
      </c>
      <c r="C874" s="5" t="s">
        <v>153</v>
      </c>
      <c r="D874" s="5">
        <v>1</v>
      </c>
      <c r="E874" s="6">
        <v>45322</v>
      </c>
    </row>
    <row r="875" spans="1:5" x14ac:dyDescent="0.35">
      <c r="A875" s="5">
        <v>874</v>
      </c>
      <c r="B875" s="5" t="s">
        <v>630</v>
      </c>
      <c r="C875" s="5" t="s">
        <v>156</v>
      </c>
      <c r="D875" s="5">
        <v>1</v>
      </c>
      <c r="E875" s="6">
        <v>45456</v>
      </c>
    </row>
    <row r="876" spans="1:5" x14ac:dyDescent="0.35">
      <c r="A876" s="5">
        <v>875</v>
      </c>
      <c r="B876" s="5" t="s">
        <v>438</v>
      </c>
      <c r="C876" s="5" t="s">
        <v>153</v>
      </c>
      <c r="D876" s="5">
        <v>4</v>
      </c>
      <c r="E876" s="6">
        <v>45425</v>
      </c>
    </row>
    <row r="877" spans="1:5" x14ac:dyDescent="0.35">
      <c r="A877" s="5">
        <v>876</v>
      </c>
      <c r="B877" s="5" t="s">
        <v>469</v>
      </c>
      <c r="C877" s="5" t="s">
        <v>153</v>
      </c>
      <c r="D877" s="5">
        <v>2</v>
      </c>
      <c r="E877" s="6">
        <v>45255</v>
      </c>
    </row>
    <row r="878" spans="1:5" x14ac:dyDescent="0.35">
      <c r="A878" s="5">
        <v>877</v>
      </c>
      <c r="B878" s="5" t="s">
        <v>666</v>
      </c>
      <c r="C878" s="5" t="s">
        <v>153</v>
      </c>
      <c r="D878" s="5">
        <v>2</v>
      </c>
      <c r="E878" s="6">
        <v>45477</v>
      </c>
    </row>
    <row r="879" spans="1:5" x14ac:dyDescent="0.35">
      <c r="A879" s="5">
        <v>878</v>
      </c>
      <c r="B879" s="5" t="s">
        <v>401</v>
      </c>
      <c r="C879" s="5" t="s">
        <v>156</v>
      </c>
      <c r="D879" s="5">
        <v>2</v>
      </c>
      <c r="E879" s="6">
        <v>45613</v>
      </c>
    </row>
    <row r="880" spans="1:5" x14ac:dyDescent="0.35">
      <c r="A880" s="5">
        <v>879</v>
      </c>
      <c r="B880" s="5" t="s">
        <v>338</v>
      </c>
      <c r="C880" s="5" t="s">
        <v>153</v>
      </c>
      <c r="D880" s="5">
        <v>2</v>
      </c>
      <c r="E880" s="6">
        <v>45477</v>
      </c>
    </row>
    <row r="881" spans="1:5" x14ac:dyDescent="0.35">
      <c r="A881" s="5">
        <v>880</v>
      </c>
      <c r="B881" s="5" t="s">
        <v>616</v>
      </c>
      <c r="C881" s="5" t="s">
        <v>156</v>
      </c>
      <c r="D881" s="5">
        <v>2</v>
      </c>
      <c r="E881" s="6">
        <v>44951</v>
      </c>
    </row>
    <row r="882" spans="1:5" x14ac:dyDescent="0.35">
      <c r="A882" s="5">
        <v>881</v>
      </c>
      <c r="B882" s="5" t="s">
        <v>667</v>
      </c>
      <c r="C882" s="5" t="s">
        <v>144</v>
      </c>
      <c r="D882" s="5">
        <v>1</v>
      </c>
      <c r="E882" s="6">
        <v>44982</v>
      </c>
    </row>
    <row r="883" spans="1:5" x14ac:dyDescent="0.35">
      <c r="A883" s="5">
        <v>882</v>
      </c>
      <c r="B883" s="5" t="s">
        <v>668</v>
      </c>
      <c r="C883" s="5" t="s">
        <v>144</v>
      </c>
      <c r="D883" s="5">
        <v>5</v>
      </c>
      <c r="E883" s="6">
        <v>45160</v>
      </c>
    </row>
    <row r="884" spans="1:5" x14ac:dyDescent="0.35">
      <c r="A884" s="5">
        <v>883</v>
      </c>
      <c r="B884" s="5" t="s">
        <v>669</v>
      </c>
      <c r="C884" s="5" t="s">
        <v>144</v>
      </c>
      <c r="D884" s="5">
        <v>4</v>
      </c>
      <c r="E884" s="6">
        <v>45370</v>
      </c>
    </row>
    <row r="885" spans="1:5" x14ac:dyDescent="0.35">
      <c r="A885" s="5">
        <v>884</v>
      </c>
      <c r="B885" s="5" t="s">
        <v>330</v>
      </c>
      <c r="C885" s="5" t="s">
        <v>144</v>
      </c>
      <c r="D885" s="5">
        <v>1</v>
      </c>
      <c r="E885" s="6">
        <v>45474</v>
      </c>
    </row>
    <row r="886" spans="1:5" x14ac:dyDescent="0.35">
      <c r="A886" s="5">
        <v>885</v>
      </c>
      <c r="B886" s="5" t="s">
        <v>670</v>
      </c>
      <c r="C886" s="5" t="s">
        <v>144</v>
      </c>
      <c r="D886" s="5">
        <v>5</v>
      </c>
      <c r="E886" s="6">
        <v>44973</v>
      </c>
    </row>
    <row r="887" spans="1:5" x14ac:dyDescent="0.35">
      <c r="A887" s="5">
        <v>886</v>
      </c>
      <c r="B887" s="5" t="s">
        <v>405</v>
      </c>
      <c r="C887" s="5" t="s">
        <v>153</v>
      </c>
      <c r="D887" s="5">
        <v>1</v>
      </c>
      <c r="E887" s="6">
        <v>45223</v>
      </c>
    </row>
    <row r="888" spans="1:5" x14ac:dyDescent="0.35">
      <c r="A888" s="5">
        <v>887</v>
      </c>
      <c r="B888" s="5" t="s">
        <v>671</v>
      </c>
      <c r="C888" s="5" t="s">
        <v>144</v>
      </c>
      <c r="D888" s="5">
        <v>4</v>
      </c>
      <c r="E888" s="6">
        <v>45317</v>
      </c>
    </row>
    <row r="889" spans="1:5" x14ac:dyDescent="0.35">
      <c r="A889" s="5">
        <v>888</v>
      </c>
      <c r="B889" s="5" t="s">
        <v>672</v>
      </c>
      <c r="C889" s="5" t="s">
        <v>144</v>
      </c>
      <c r="D889" s="5">
        <v>5</v>
      </c>
      <c r="E889" s="6">
        <v>45152</v>
      </c>
    </row>
    <row r="890" spans="1:5" x14ac:dyDescent="0.35">
      <c r="A890" s="5">
        <v>889</v>
      </c>
      <c r="B890" s="5" t="s">
        <v>320</v>
      </c>
      <c r="C890" s="5" t="s">
        <v>153</v>
      </c>
      <c r="D890" s="5">
        <v>5</v>
      </c>
      <c r="E890" s="6">
        <v>45229</v>
      </c>
    </row>
    <row r="891" spans="1:5" x14ac:dyDescent="0.35">
      <c r="A891" s="5">
        <v>890</v>
      </c>
      <c r="B891" s="5" t="s">
        <v>402</v>
      </c>
      <c r="C891" s="5" t="s">
        <v>156</v>
      </c>
      <c r="D891" s="5">
        <v>3</v>
      </c>
      <c r="E891" s="6">
        <v>44938</v>
      </c>
    </row>
    <row r="892" spans="1:5" x14ac:dyDescent="0.35">
      <c r="A892" s="5">
        <v>891</v>
      </c>
      <c r="B892" s="5" t="s">
        <v>608</v>
      </c>
      <c r="C892" s="5" t="s">
        <v>144</v>
      </c>
      <c r="D892" s="5">
        <v>1</v>
      </c>
      <c r="E892" s="6">
        <v>44932</v>
      </c>
    </row>
    <row r="893" spans="1:5" x14ac:dyDescent="0.35">
      <c r="A893" s="5">
        <v>892</v>
      </c>
      <c r="B893" s="5" t="s">
        <v>370</v>
      </c>
      <c r="C893" s="5" t="s">
        <v>144</v>
      </c>
      <c r="D893" s="5">
        <v>5</v>
      </c>
      <c r="E893" s="6">
        <v>45014</v>
      </c>
    </row>
    <row r="894" spans="1:5" x14ac:dyDescent="0.35">
      <c r="A894" s="5">
        <v>893</v>
      </c>
      <c r="B894" s="5" t="s">
        <v>562</v>
      </c>
      <c r="C894" s="5" t="s">
        <v>156</v>
      </c>
      <c r="D894" s="5">
        <v>3</v>
      </c>
      <c r="E894" s="6">
        <v>45143</v>
      </c>
    </row>
    <row r="895" spans="1:5" x14ac:dyDescent="0.35">
      <c r="A895" s="5">
        <v>894</v>
      </c>
      <c r="B895" s="5" t="s">
        <v>331</v>
      </c>
      <c r="C895" s="5" t="s">
        <v>144</v>
      </c>
      <c r="D895" s="5">
        <v>2</v>
      </c>
      <c r="E895" s="6">
        <v>45153</v>
      </c>
    </row>
    <row r="896" spans="1:5" x14ac:dyDescent="0.35">
      <c r="A896" s="5">
        <v>895</v>
      </c>
      <c r="B896" s="5" t="s">
        <v>673</v>
      </c>
      <c r="C896" s="5" t="s">
        <v>144</v>
      </c>
      <c r="D896" s="5">
        <v>2</v>
      </c>
      <c r="E896" s="6">
        <v>45614</v>
      </c>
    </row>
    <row r="897" spans="1:5" x14ac:dyDescent="0.35">
      <c r="A897" s="5">
        <v>896</v>
      </c>
      <c r="B897" s="5" t="s">
        <v>467</v>
      </c>
      <c r="C897" s="5" t="s">
        <v>153</v>
      </c>
      <c r="D897" s="5">
        <v>5</v>
      </c>
      <c r="E897" s="6">
        <v>45399</v>
      </c>
    </row>
    <row r="898" spans="1:5" x14ac:dyDescent="0.35">
      <c r="A898" s="5">
        <v>897</v>
      </c>
      <c r="B898" s="5" t="s">
        <v>674</v>
      </c>
      <c r="C898" s="5" t="s">
        <v>144</v>
      </c>
      <c r="D898" s="5">
        <v>1</v>
      </c>
      <c r="E898" s="6">
        <v>45183</v>
      </c>
    </row>
    <row r="899" spans="1:5" x14ac:dyDescent="0.35">
      <c r="A899" s="5">
        <v>898</v>
      </c>
      <c r="B899" s="5" t="s">
        <v>259</v>
      </c>
      <c r="C899" s="5" t="s">
        <v>156</v>
      </c>
      <c r="D899" s="5">
        <v>4</v>
      </c>
      <c r="E899" s="6">
        <v>45265</v>
      </c>
    </row>
    <row r="900" spans="1:5" x14ac:dyDescent="0.35">
      <c r="A900" s="5">
        <v>899</v>
      </c>
      <c r="B900" s="5" t="s">
        <v>367</v>
      </c>
      <c r="C900" s="5" t="s">
        <v>156</v>
      </c>
      <c r="D900" s="5">
        <v>2</v>
      </c>
      <c r="E900" s="6">
        <v>45029</v>
      </c>
    </row>
    <row r="901" spans="1:5" x14ac:dyDescent="0.35">
      <c r="A901" s="5">
        <v>900</v>
      </c>
      <c r="B901" s="5" t="s">
        <v>675</v>
      </c>
      <c r="C901" s="5" t="s">
        <v>144</v>
      </c>
      <c r="D901" s="5">
        <v>2</v>
      </c>
      <c r="E901" s="6">
        <v>45252</v>
      </c>
    </row>
  </sheetData>
  <pageMargins left="0.75" right="0.75" top="1" bottom="1"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8554-3A7C-418F-A6F6-53DAAA703859}">
  <dimension ref="A3:B24"/>
  <sheetViews>
    <sheetView workbookViewId="0">
      <selection activeCell="K8" sqref="K8"/>
    </sheetView>
  </sheetViews>
  <sheetFormatPr defaultRowHeight="14.5" x14ac:dyDescent="0.35"/>
  <cols>
    <col min="1" max="1" width="12.36328125" bestFit="1" customWidth="1"/>
    <col min="2" max="2" width="19.1796875" bestFit="1" customWidth="1"/>
  </cols>
  <sheetData>
    <row r="3" spans="1:2" x14ac:dyDescent="0.35">
      <c r="A3" s="22" t="s">
        <v>724</v>
      </c>
      <c r="B3" t="s">
        <v>728</v>
      </c>
    </row>
    <row r="4" spans="1:2" x14ac:dyDescent="0.35">
      <c r="A4" s="23" t="s">
        <v>726</v>
      </c>
      <c r="B4" s="33">
        <v>466738.93</v>
      </c>
    </row>
    <row r="5" spans="1:2" x14ac:dyDescent="0.35">
      <c r="A5" s="24" t="s">
        <v>732</v>
      </c>
      <c r="B5" s="33">
        <v>29177.63</v>
      </c>
    </row>
    <row r="6" spans="1:2" x14ac:dyDescent="0.35">
      <c r="A6" s="24" t="s">
        <v>733</v>
      </c>
      <c r="B6" s="33">
        <v>20878.939999999999</v>
      </c>
    </row>
    <row r="7" spans="1:2" x14ac:dyDescent="0.35">
      <c r="A7" s="24" t="s">
        <v>734</v>
      </c>
      <c r="B7" s="33">
        <v>24392.63</v>
      </c>
    </row>
    <row r="8" spans="1:2" x14ac:dyDescent="0.35">
      <c r="A8" s="24" t="s">
        <v>735</v>
      </c>
      <c r="B8" s="33">
        <v>46439.569999999992</v>
      </c>
    </row>
    <row r="9" spans="1:2" x14ac:dyDescent="0.35">
      <c r="A9" s="24" t="s">
        <v>736</v>
      </c>
      <c r="B9" s="33">
        <v>61619.869999999995</v>
      </c>
    </row>
    <row r="10" spans="1:2" x14ac:dyDescent="0.35">
      <c r="A10" s="24" t="s">
        <v>737</v>
      </c>
      <c r="B10" s="33">
        <v>55886.78</v>
      </c>
    </row>
    <row r="11" spans="1:2" x14ac:dyDescent="0.35">
      <c r="A11" s="24" t="s">
        <v>738</v>
      </c>
      <c r="B11" s="33">
        <v>94568.71</v>
      </c>
    </row>
    <row r="12" spans="1:2" x14ac:dyDescent="0.35">
      <c r="A12" s="24" t="s">
        <v>739</v>
      </c>
      <c r="B12" s="33">
        <v>77791.669999999984</v>
      </c>
    </row>
    <row r="13" spans="1:2" x14ac:dyDescent="0.35">
      <c r="A13" s="24" t="s">
        <v>740</v>
      </c>
      <c r="B13" s="33">
        <v>55983.130000000005</v>
      </c>
    </row>
    <row r="14" spans="1:2" x14ac:dyDescent="0.35">
      <c r="A14" s="23" t="s">
        <v>727</v>
      </c>
      <c r="B14" s="33">
        <v>426080.89999999997</v>
      </c>
    </row>
    <row r="15" spans="1:2" x14ac:dyDescent="0.35">
      <c r="A15" s="24" t="s">
        <v>729</v>
      </c>
      <c r="B15" s="33">
        <v>50370.32</v>
      </c>
    </row>
    <row r="16" spans="1:2" x14ac:dyDescent="0.35">
      <c r="A16" s="24" t="s">
        <v>730</v>
      </c>
      <c r="B16" s="33">
        <v>29639.200000000001</v>
      </c>
    </row>
    <row r="17" spans="1:2" x14ac:dyDescent="0.35">
      <c r="A17" s="24" t="s">
        <v>731</v>
      </c>
      <c r="B17" s="33">
        <v>54395.12000000001</v>
      </c>
    </row>
    <row r="18" spans="1:2" x14ac:dyDescent="0.35">
      <c r="A18" s="24" t="s">
        <v>732</v>
      </c>
      <c r="B18" s="33">
        <v>57177.34</v>
      </c>
    </row>
    <row r="19" spans="1:2" x14ac:dyDescent="0.35">
      <c r="A19" s="24" t="s">
        <v>733</v>
      </c>
      <c r="B19" s="33">
        <v>57380.19000000001</v>
      </c>
    </row>
    <row r="20" spans="1:2" x14ac:dyDescent="0.35">
      <c r="A20" s="24" t="s">
        <v>734</v>
      </c>
      <c r="B20" s="33">
        <v>58734.66</v>
      </c>
    </row>
    <row r="21" spans="1:2" x14ac:dyDescent="0.35">
      <c r="A21" s="24" t="s">
        <v>735</v>
      </c>
      <c r="B21" s="33">
        <v>42299.610000000008</v>
      </c>
    </row>
    <row r="22" spans="1:2" x14ac:dyDescent="0.35">
      <c r="A22" s="24" t="s">
        <v>736</v>
      </c>
      <c r="B22" s="33">
        <v>46872.920000000006</v>
      </c>
    </row>
    <row r="23" spans="1:2" x14ac:dyDescent="0.35">
      <c r="A23" s="24" t="s">
        <v>737</v>
      </c>
      <c r="B23" s="33">
        <v>29211.54</v>
      </c>
    </row>
    <row r="24" spans="1:2" x14ac:dyDescent="0.35">
      <c r="A24" s="23" t="s">
        <v>725</v>
      </c>
      <c r="B24" s="33">
        <v>892819.83000000007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1C841-71DE-405B-9A61-476C70EA165A}">
  <dimension ref="A3:A4"/>
  <sheetViews>
    <sheetView workbookViewId="0">
      <selection activeCell="A4" sqref="A4"/>
    </sheetView>
  </sheetViews>
  <sheetFormatPr defaultRowHeight="14.5" x14ac:dyDescent="0.35"/>
  <cols>
    <col min="1" max="1" width="15.36328125" bestFit="1" customWidth="1"/>
  </cols>
  <sheetData>
    <row r="3" spans="1:1" x14ac:dyDescent="0.35">
      <c r="A3" t="s">
        <v>741</v>
      </c>
    </row>
    <row r="4" spans="1:1" x14ac:dyDescent="0.35">
      <c r="A4" s="33">
        <v>530</v>
      </c>
    </row>
  </sheetData>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8020E-764A-410C-94EB-4A9739979CF8}">
  <dimension ref="A3:B5"/>
  <sheetViews>
    <sheetView workbookViewId="0">
      <selection activeCell="F17" sqref="F17"/>
    </sheetView>
  </sheetViews>
  <sheetFormatPr defaultRowHeight="14.5" x14ac:dyDescent="0.35"/>
  <cols>
    <col min="1" max="1" width="12.36328125" bestFit="1" customWidth="1"/>
    <col min="2" max="2" width="19.1796875" bestFit="1" customWidth="1"/>
  </cols>
  <sheetData>
    <row r="3" spans="1:2" x14ac:dyDescent="0.35">
      <c r="A3" s="22" t="s">
        <v>724</v>
      </c>
      <c r="B3" t="s">
        <v>728</v>
      </c>
    </row>
    <row r="4" spans="1:2" x14ac:dyDescent="0.35">
      <c r="A4" s="23" t="s">
        <v>45</v>
      </c>
      <c r="B4" s="33">
        <v>892819.82999999938</v>
      </c>
    </row>
    <row r="5" spans="1:2" x14ac:dyDescent="0.35">
      <c r="A5" s="23" t="s">
        <v>725</v>
      </c>
      <c r="B5" s="33">
        <v>892819.82999999938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65394-5FEF-42A2-BB24-3902EE0D81D6}">
  <dimension ref="A3:B5"/>
  <sheetViews>
    <sheetView workbookViewId="0">
      <selection activeCell="A4" sqref="A4"/>
    </sheetView>
  </sheetViews>
  <sheetFormatPr defaultRowHeight="14.5" x14ac:dyDescent="0.35"/>
  <cols>
    <col min="1" max="1" width="12.36328125" bestFit="1" customWidth="1"/>
    <col min="2" max="2" width="19.1796875" bestFit="1" customWidth="1"/>
  </cols>
  <sheetData>
    <row r="3" spans="1:2" x14ac:dyDescent="0.35">
      <c r="A3" s="22" t="s">
        <v>724</v>
      </c>
      <c r="B3" t="s">
        <v>728</v>
      </c>
    </row>
    <row r="4" spans="1:2" x14ac:dyDescent="0.35">
      <c r="A4" s="23" t="s">
        <v>45</v>
      </c>
      <c r="B4" s="33">
        <v>892819.82999999938</v>
      </c>
    </row>
    <row r="5" spans="1:2" x14ac:dyDescent="0.35">
      <c r="A5" s="23" t="s">
        <v>725</v>
      </c>
      <c r="B5" s="33">
        <v>892819.82999999938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001"/>
  <sheetViews>
    <sheetView zoomScaleNormal="100" workbookViewId="0">
      <pane ySplit="1" topLeftCell="A2" activePane="bottomLeft" state="frozen"/>
      <selection pane="bottomLeft" activeCell="D10" sqref="D10"/>
    </sheetView>
  </sheetViews>
  <sheetFormatPr defaultColWidth="8.6328125" defaultRowHeight="14.5" x14ac:dyDescent="0.35"/>
  <cols>
    <col min="1" max="1" width="15.6328125" customWidth="1"/>
    <col min="2" max="2" width="17.7265625" customWidth="1"/>
    <col min="3" max="3" width="16.90625" customWidth="1"/>
    <col min="4" max="4" width="13.7265625" customWidth="1"/>
    <col min="5" max="5" width="18.08984375" customWidth="1"/>
    <col min="6" max="6" width="16.453125" customWidth="1"/>
    <col min="7" max="7" width="16" customWidth="1"/>
    <col min="8" max="8" width="17.1796875" customWidth="1"/>
    <col min="9" max="9" width="17.81640625" customWidth="1"/>
    <col min="10" max="10" width="18.453125" customWidth="1"/>
    <col min="11" max="11" width="16.6328125" customWidth="1"/>
    <col min="12" max="12" width="14.26953125" customWidth="1"/>
    <col min="13" max="13" width="11.90625" customWidth="1"/>
    <col min="14" max="14" width="18.7265625" customWidth="1"/>
  </cols>
  <sheetData>
    <row r="1" spans="1:14" x14ac:dyDescent="0.35">
      <c r="A1" s="4" t="s">
        <v>676</v>
      </c>
      <c r="B1" s="4" t="s">
        <v>677</v>
      </c>
      <c r="C1" s="4" t="s">
        <v>139</v>
      </c>
      <c r="D1" s="4" t="s">
        <v>37</v>
      </c>
      <c r="E1" s="4" t="s">
        <v>140</v>
      </c>
      <c r="F1" s="4" t="s">
        <v>141</v>
      </c>
      <c r="G1" s="4" t="s">
        <v>38</v>
      </c>
      <c r="H1" s="4" t="s">
        <v>678</v>
      </c>
      <c r="I1" s="4" t="s">
        <v>679</v>
      </c>
      <c r="J1" s="4" t="s">
        <v>680</v>
      </c>
      <c r="K1" s="4" t="s">
        <v>681</v>
      </c>
      <c r="L1" t="s">
        <v>707</v>
      </c>
      <c r="M1" t="s">
        <v>717</v>
      </c>
      <c r="N1" t="s">
        <v>743</v>
      </c>
    </row>
    <row r="2" spans="1:14" x14ac:dyDescent="0.35">
      <c r="A2" s="5">
        <v>1</v>
      </c>
      <c r="B2" s="6">
        <v>45383</v>
      </c>
      <c r="C2" s="5">
        <v>390</v>
      </c>
      <c r="D2" s="5">
        <v>3</v>
      </c>
      <c r="E2" s="5" t="str">
        <f>IFERROR(INDEX(Customers!$B$2:$B$901,MATCH(C2,Customers!$A$2:$A$901,0)),"")</f>
        <v>Meera Krishnan</v>
      </c>
      <c r="F2" s="5" t="str">
        <f>IFERROR(INDEX(Customers!$C$2:$C$901,MATCH(C2,Customers!$A$2:$A$901,0)),"")</f>
        <v>Consumer</v>
      </c>
      <c r="G2" s="5" t="str">
        <f>IFERROR(INDEX(Regions!$B$2:$B$6,MATCH(D2,Regions!$A$2:$A$6,0)),"")</f>
        <v>East</v>
      </c>
      <c r="H2" s="5" t="str">
        <f t="shared" ref="H2:H65" si="0">TEXT(B2,"YYYY-MM")</f>
        <v>2024-04</v>
      </c>
      <c r="I2" s="5">
        <f>IFERROR(INDEX(Delivery!$C$2:$C$3001,MATCH(A2,Delivery!$A$2:$A$3001,0))-INDEX(Delivery!$B$2:$B$3001,MATCH(A2,Delivery!$A$2:$A$3001,0)),"")</f>
        <v>5</v>
      </c>
      <c r="J2" s="5" t="str">
        <f>IF(IFERROR(INDEX(Delivery!$D$2:$D$3001,MATCH(A2,Delivery!$A$2:$A$3001,0)),"")="Delayed","Yes","No")</f>
        <v>No</v>
      </c>
      <c r="K2" s="5" t="str">
        <f>IF(IFERROR(INDEX(Delivery!$D$2:$D$3001,MATCH(A2,Delivery!$A$2:$A$3001,0)),"")="Cancelled","Yes","No")</f>
        <v>No</v>
      </c>
      <c r="L2">
        <f>SUMIF(Sales!B:B,A2,Sales!H:H)</f>
        <v>3794.7</v>
      </c>
      <c r="M2">
        <f t="shared" ref="M2" si="1">SUM(L:L)</f>
        <v>5047627.2099999646</v>
      </c>
      <c r="N2" s="15">
        <f t="shared" ref="N2" si="2">2333641.85/5047627.21</f>
        <v>0.46232452455616274</v>
      </c>
    </row>
    <row r="3" spans="1:14" x14ac:dyDescent="0.35">
      <c r="A3" s="5">
        <v>2</v>
      </c>
      <c r="B3" s="6">
        <v>45383</v>
      </c>
      <c r="C3" s="5">
        <v>821</v>
      </c>
      <c r="D3" s="5">
        <v>5</v>
      </c>
      <c r="E3" s="5" t="str">
        <f>IFERROR(INDEX(Customers!$B$2:$B$901,MATCH(C3,Customers!$A$2:$A$901,0)),"")</f>
        <v>Pari Iyer</v>
      </c>
      <c r="F3" s="5" t="str">
        <f>IFERROR(INDEX(Customers!$C$2:$C$901,MATCH(C3,Customers!$A$2:$A$901,0)),"")</f>
        <v>Consumer</v>
      </c>
      <c r="G3" s="5" t="str">
        <f>IFERROR(INDEX(Regions!$B$2:$B$6,MATCH(D3,Regions!$A$2:$A$6,0)),"")</f>
        <v>Central</v>
      </c>
      <c r="H3" s="5" t="str">
        <f t="shared" si="0"/>
        <v>2024-04</v>
      </c>
      <c r="I3" s="5">
        <f>IFERROR(INDEX(Delivery!$C$2:$C$3001,MATCH(A3,Delivery!$A$2:$A$3001,0))-INDEX(Delivery!$B$2:$B$3001,MATCH(A3,Delivery!$A$2:$A$3001,0)),"")</f>
        <v>5</v>
      </c>
      <c r="J3" s="5" t="str">
        <f>IF(IFERROR(INDEX(Delivery!$D$2:$D$3001,MATCH(A3,Delivery!$A$2:$A$3001,0)),"")="Delayed","Yes","No")</f>
        <v>No</v>
      </c>
      <c r="K3" s="5" t="str">
        <f>IF(IFERROR(INDEX(Delivery!$D$2:$D$3001,MATCH(A3,Delivery!$A$2:$A$3001,0)),"")="Cancelled","Yes","No")</f>
        <v>No</v>
      </c>
      <c r="L3">
        <f>SUMIF(Sales!B:B,A3,Sales!H:H)</f>
        <v>3429.16</v>
      </c>
    </row>
    <row r="4" spans="1:14" x14ac:dyDescent="0.35">
      <c r="A4" s="5">
        <v>3</v>
      </c>
      <c r="B4" s="6">
        <v>45383</v>
      </c>
      <c r="C4" s="5">
        <v>776</v>
      </c>
      <c r="D4" s="5">
        <v>3</v>
      </c>
      <c r="E4" s="5" t="str">
        <f>IFERROR(INDEX(Customers!$B$2:$B$901,MATCH(C4,Customers!$A$2:$A$901,0)),"")</f>
        <v>Saanvi Das</v>
      </c>
      <c r="F4" s="5" t="str">
        <f>IFERROR(INDEX(Customers!$C$2:$C$901,MATCH(C4,Customers!$A$2:$A$901,0)),"")</f>
        <v>SMB</v>
      </c>
      <c r="G4" s="5" t="str">
        <f>IFERROR(INDEX(Regions!$B$2:$B$6,MATCH(D4,Regions!$A$2:$A$6,0)),"")</f>
        <v>East</v>
      </c>
      <c r="H4" s="5" t="str">
        <f t="shared" si="0"/>
        <v>2024-04</v>
      </c>
      <c r="I4" s="5">
        <f>IFERROR(INDEX(Delivery!$C$2:$C$3001,MATCH(A4,Delivery!$A$2:$A$3001,0))-INDEX(Delivery!$B$2:$B$3001,MATCH(A4,Delivery!$A$2:$A$3001,0)),"")</f>
        <v>6</v>
      </c>
      <c r="J4" s="5" t="str">
        <f>IF(IFERROR(INDEX(Delivery!$D$2:$D$3001,MATCH(A4,Delivery!$A$2:$A$3001,0)),"")="Delayed","Yes","No")</f>
        <v>No</v>
      </c>
      <c r="K4" s="5" t="str">
        <f>IF(IFERROR(INDEX(Delivery!$D$2:$D$3001,MATCH(A4,Delivery!$A$2:$A$3001,0)),"")="Cancelled","Yes","No")</f>
        <v>No</v>
      </c>
      <c r="L4">
        <f>SUMIF(Sales!B:B,A4,Sales!H:H)</f>
        <v>1458.83</v>
      </c>
    </row>
    <row r="5" spans="1:14" x14ac:dyDescent="0.35">
      <c r="A5" s="5">
        <v>4</v>
      </c>
      <c r="B5" s="6">
        <v>45383</v>
      </c>
      <c r="C5" s="5">
        <v>260</v>
      </c>
      <c r="D5" s="5">
        <v>3</v>
      </c>
      <c r="E5" s="5" t="str">
        <f>IFERROR(INDEX(Customers!$B$2:$B$901,MATCH(C5,Customers!$A$2:$A$901,0)),"")</f>
        <v>Lakshmi Shetty</v>
      </c>
      <c r="F5" s="5" t="str">
        <f>IFERROR(INDEX(Customers!$C$2:$C$901,MATCH(C5,Customers!$A$2:$A$901,0)),"")</f>
        <v>Consumer</v>
      </c>
      <c r="G5" s="5" t="str">
        <f>IFERROR(INDEX(Regions!$B$2:$B$6,MATCH(D5,Regions!$A$2:$A$6,0)),"")</f>
        <v>East</v>
      </c>
      <c r="H5" s="5" t="str">
        <f t="shared" si="0"/>
        <v>2024-04</v>
      </c>
      <c r="I5" s="5">
        <f>IFERROR(INDEX(Delivery!$C$2:$C$3001,MATCH(A5,Delivery!$A$2:$A$3001,0))-INDEX(Delivery!$B$2:$B$3001,MATCH(A5,Delivery!$A$2:$A$3001,0)),"")</f>
        <v>10</v>
      </c>
      <c r="J5" s="5" t="str">
        <f>IF(IFERROR(INDEX(Delivery!$D$2:$D$3001,MATCH(A5,Delivery!$A$2:$A$3001,0)),"")="Delayed","Yes","No")</f>
        <v>Yes</v>
      </c>
      <c r="K5" s="5" t="str">
        <f>IF(IFERROR(INDEX(Delivery!$D$2:$D$3001,MATCH(A5,Delivery!$A$2:$A$3001,0)),"")="Cancelled","Yes","No")</f>
        <v>No</v>
      </c>
      <c r="L5">
        <f>SUMIF(Sales!B:B,A5,Sales!H:H)</f>
        <v>705.26</v>
      </c>
    </row>
    <row r="6" spans="1:14" x14ac:dyDescent="0.35">
      <c r="A6" s="5">
        <v>5</v>
      </c>
      <c r="B6" s="6">
        <v>45384</v>
      </c>
      <c r="C6" s="5">
        <v>889</v>
      </c>
      <c r="D6" s="5">
        <v>5</v>
      </c>
      <c r="E6" s="5" t="str">
        <f>IFERROR(INDEX(Customers!$B$2:$B$901,MATCH(C6,Customers!$A$2:$A$901,0)),"")</f>
        <v>Krishna Kapoor</v>
      </c>
      <c r="F6" s="5" t="str">
        <f>IFERROR(INDEX(Customers!$C$2:$C$901,MATCH(C6,Customers!$A$2:$A$901,0)),"")</f>
        <v>SMB</v>
      </c>
      <c r="G6" s="5" t="str">
        <f>IFERROR(INDEX(Regions!$B$2:$B$6,MATCH(D6,Regions!$A$2:$A$6,0)),"")</f>
        <v>Central</v>
      </c>
      <c r="H6" s="5" t="str">
        <f t="shared" si="0"/>
        <v>2024-04</v>
      </c>
      <c r="I6" s="5">
        <f>IFERROR(INDEX(Delivery!$C$2:$C$3001,MATCH(A6,Delivery!$A$2:$A$3001,0))-INDEX(Delivery!$B$2:$B$3001,MATCH(A6,Delivery!$A$2:$A$3001,0)),"")</f>
        <v>2</v>
      </c>
      <c r="J6" s="5" t="str">
        <f>IF(IFERROR(INDEX(Delivery!$D$2:$D$3001,MATCH(A6,Delivery!$A$2:$A$3001,0)),"")="Delayed","Yes","No")</f>
        <v>No</v>
      </c>
      <c r="K6" s="5" t="str">
        <f>IF(IFERROR(INDEX(Delivery!$D$2:$D$3001,MATCH(A6,Delivery!$A$2:$A$3001,0)),"")="Cancelled","Yes","No")</f>
        <v>No</v>
      </c>
      <c r="L6">
        <f>SUMIF(Sales!B:B,A6,Sales!H:H)</f>
        <v>741.85</v>
      </c>
    </row>
    <row r="7" spans="1:14" x14ac:dyDescent="0.35">
      <c r="A7" s="5">
        <v>6</v>
      </c>
      <c r="B7" s="6">
        <v>45384</v>
      </c>
      <c r="C7" s="5">
        <v>56</v>
      </c>
      <c r="D7" s="5">
        <v>2</v>
      </c>
      <c r="E7" s="5" t="str">
        <f>IFERROR(INDEX(Customers!$B$2:$B$901,MATCH(C7,Customers!$A$2:$A$901,0)),"")</f>
        <v>Aadhya Bose</v>
      </c>
      <c r="F7" s="5" t="str">
        <f>IFERROR(INDEX(Customers!$C$2:$C$901,MATCH(C7,Customers!$A$2:$A$901,0)),"")</f>
        <v>Consumer</v>
      </c>
      <c r="G7" s="5" t="str">
        <f>IFERROR(INDEX(Regions!$B$2:$B$6,MATCH(D7,Regions!$A$2:$A$6,0)),"")</f>
        <v>South</v>
      </c>
      <c r="H7" s="5" t="str">
        <f t="shared" si="0"/>
        <v>2024-04</v>
      </c>
      <c r="I7" s="5">
        <f>IFERROR(INDEX(Delivery!$C$2:$C$3001,MATCH(A7,Delivery!$A$2:$A$3001,0))-INDEX(Delivery!$B$2:$B$3001,MATCH(A7,Delivery!$A$2:$A$3001,0)),"")</f>
        <v>-45385</v>
      </c>
      <c r="J7" s="5" t="str">
        <f>IF(IFERROR(INDEX(Delivery!$D$2:$D$3001,MATCH(A7,Delivery!$A$2:$A$3001,0)),"")="Delayed","Yes","No")</f>
        <v>No</v>
      </c>
      <c r="K7" s="5" t="str">
        <f>IF(IFERROR(INDEX(Delivery!$D$2:$D$3001,MATCH(A7,Delivery!$A$2:$A$3001,0)),"")="Cancelled","Yes","No")</f>
        <v>Yes</v>
      </c>
      <c r="L7">
        <f>SUMIF(Sales!B:B,A7,Sales!H:H)</f>
        <v>2213.3200000000002</v>
      </c>
    </row>
    <row r="8" spans="1:14" x14ac:dyDescent="0.35">
      <c r="A8" s="5">
        <v>7</v>
      </c>
      <c r="B8" s="6">
        <v>45384</v>
      </c>
      <c r="C8" s="5">
        <v>56</v>
      </c>
      <c r="D8" s="5">
        <v>2</v>
      </c>
      <c r="E8" s="5" t="str">
        <f>IFERROR(INDEX(Customers!$B$2:$B$901,MATCH(C8,Customers!$A$2:$A$901,0)),"")</f>
        <v>Aadhya Bose</v>
      </c>
      <c r="F8" s="5" t="str">
        <f>IFERROR(INDEX(Customers!$C$2:$C$901,MATCH(C8,Customers!$A$2:$A$901,0)),"")</f>
        <v>Consumer</v>
      </c>
      <c r="G8" s="5" t="str">
        <f>IFERROR(INDEX(Regions!$B$2:$B$6,MATCH(D8,Regions!$A$2:$A$6,0)),"")</f>
        <v>South</v>
      </c>
      <c r="H8" s="5" t="str">
        <f t="shared" si="0"/>
        <v>2024-04</v>
      </c>
      <c r="I8" s="5">
        <f>IFERROR(INDEX(Delivery!$C$2:$C$3001,MATCH(A8,Delivery!$A$2:$A$3001,0))-INDEX(Delivery!$B$2:$B$3001,MATCH(A8,Delivery!$A$2:$A$3001,0)),"")</f>
        <v>3</v>
      </c>
      <c r="J8" s="5" t="str">
        <f>IF(IFERROR(INDEX(Delivery!$D$2:$D$3001,MATCH(A8,Delivery!$A$2:$A$3001,0)),"")="Delayed","Yes","No")</f>
        <v>No</v>
      </c>
      <c r="K8" s="5" t="str">
        <f>IF(IFERROR(INDEX(Delivery!$D$2:$D$3001,MATCH(A8,Delivery!$A$2:$A$3001,0)),"")="Cancelled","Yes","No")</f>
        <v>No</v>
      </c>
      <c r="L8">
        <f>SUMIF(Sales!B:B,A8,Sales!H:H)</f>
        <v>2564.61</v>
      </c>
    </row>
    <row r="9" spans="1:14" x14ac:dyDescent="0.35">
      <c r="A9" s="5">
        <v>8</v>
      </c>
      <c r="B9" s="6">
        <v>45385</v>
      </c>
      <c r="C9" s="5">
        <v>430</v>
      </c>
      <c r="D9" s="5">
        <v>4</v>
      </c>
      <c r="E9" s="5" t="str">
        <f>IFERROR(INDEX(Customers!$B$2:$B$901,MATCH(C9,Customers!$A$2:$A$901,0)),"")</f>
        <v>Vihaan Chatterjee</v>
      </c>
      <c r="F9" s="5" t="str">
        <f>IFERROR(INDEX(Customers!$C$2:$C$901,MATCH(C9,Customers!$A$2:$A$901,0)),"")</f>
        <v>Consumer</v>
      </c>
      <c r="G9" s="5" t="str">
        <f>IFERROR(INDEX(Regions!$B$2:$B$6,MATCH(D9,Regions!$A$2:$A$6,0)),"")</f>
        <v>West</v>
      </c>
      <c r="H9" s="5" t="str">
        <f t="shared" si="0"/>
        <v>2024-04</v>
      </c>
      <c r="I9" s="5">
        <f>IFERROR(INDEX(Delivery!$C$2:$C$3001,MATCH(A9,Delivery!$A$2:$A$3001,0))-INDEX(Delivery!$B$2:$B$3001,MATCH(A9,Delivery!$A$2:$A$3001,0)),"")</f>
        <v>2</v>
      </c>
      <c r="J9" s="5" t="str">
        <f>IF(IFERROR(INDEX(Delivery!$D$2:$D$3001,MATCH(A9,Delivery!$A$2:$A$3001,0)),"")="Delayed","Yes","No")</f>
        <v>No</v>
      </c>
      <c r="K9" s="5" t="str">
        <f>IF(IFERROR(INDEX(Delivery!$D$2:$D$3001,MATCH(A9,Delivery!$A$2:$A$3001,0)),"")="Cancelled","Yes","No")</f>
        <v>No</v>
      </c>
      <c r="L9">
        <f>SUMIF(Sales!B:B,A9,Sales!H:H)</f>
        <v>3021.65</v>
      </c>
    </row>
    <row r="10" spans="1:14" x14ac:dyDescent="0.35">
      <c r="A10" s="5">
        <v>9</v>
      </c>
      <c r="B10" s="6">
        <v>45385</v>
      </c>
      <c r="C10" s="5">
        <v>281</v>
      </c>
      <c r="D10" s="5">
        <v>3</v>
      </c>
      <c r="E10" s="5" t="str">
        <f>IFERROR(INDEX(Customers!$B$2:$B$901,MATCH(C10,Customers!$A$2:$A$901,0)),"")</f>
        <v>Meera Bose</v>
      </c>
      <c r="F10" s="5" t="str">
        <f>IFERROR(INDEX(Customers!$C$2:$C$901,MATCH(C10,Customers!$A$2:$A$901,0)),"")</f>
        <v>Consumer</v>
      </c>
      <c r="G10" s="5" t="str">
        <f>IFERROR(INDEX(Regions!$B$2:$B$6,MATCH(D10,Regions!$A$2:$A$6,0)),"")</f>
        <v>East</v>
      </c>
      <c r="H10" s="5" t="str">
        <f t="shared" si="0"/>
        <v>2024-04</v>
      </c>
      <c r="I10" s="5">
        <f>IFERROR(INDEX(Delivery!$C$2:$C$3001,MATCH(A10,Delivery!$A$2:$A$3001,0))-INDEX(Delivery!$B$2:$B$3001,MATCH(A10,Delivery!$A$2:$A$3001,0)),"")</f>
        <v>6</v>
      </c>
      <c r="J10" s="5" t="str">
        <f>IF(IFERROR(INDEX(Delivery!$D$2:$D$3001,MATCH(A10,Delivery!$A$2:$A$3001,0)),"")="Delayed","Yes","No")</f>
        <v>No</v>
      </c>
      <c r="K10" s="5" t="str">
        <f>IF(IFERROR(INDEX(Delivery!$D$2:$D$3001,MATCH(A10,Delivery!$A$2:$A$3001,0)),"")="Cancelled","Yes","No")</f>
        <v>No</v>
      </c>
      <c r="L10">
        <f>SUMIF(Sales!B:B,A10,Sales!H:H)</f>
        <v>3197.34</v>
      </c>
    </row>
    <row r="11" spans="1:14" x14ac:dyDescent="0.35">
      <c r="A11" s="5">
        <v>10</v>
      </c>
      <c r="B11" s="6">
        <v>45385</v>
      </c>
      <c r="C11" s="5">
        <v>788</v>
      </c>
      <c r="D11" s="5">
        <v>1</v>
      </c>
      <c r="E11" s="5" t="str">
        <f>IFERROR(INDEX(Customers!$B$2:$B$901,MATCH(C11,Customers!$A$2:$A$901,0)),"")</f>
        <v>Reyansh Sharma</v>
      </c>
      <c r="F11" s="5" t="str">
        <f>IFERROR(INDEX(Customers!$C$2:$C$901,MATCH(C11,Customers!$A$2:$A$901,0)),"")</f>
        <v>Consumer</v>
      </c>
      <c r="G11" s="5" t="str">
        <f>IFERROR(INDEX(Regions!$B$2:$B$6,MATCH(D11,Regions!$A$2:$A$6,0)),"")</f>
        <v>North</v>
      </c>
      <c r="H11" s="5" t="str">
        <f t="shared" si="0"/>
        <v>2024-04</v>
      </c>
      <c r="I11" s="5">
        <f>IFERROR(INDEX(Delivery!$C$2:$C$3001,MATCH(A11,Delivery!$A$2:$A$3001,0))-INDEX(Delivery!$B$2:$B$3001,MATCH(A11,Delivery!$A$2:$A$3001,0)),"")</f>
        <v>4</v>
      </c>
      <c r="J11" s="5" t="str">
        <f>IF(IFERROR(INDEX(Delivery!$D$2:$D$3001,MATCH(A11,Delivery!$A$2:$A$3001,0)),"")="Delayed","Yes","No")</f>
        <v>No</v>
      </c>
      <c r="K11" s="5" t="str">
        <f>IF(IFERROR(INDEX(Delivery!$D$2:$D$3001,MATCH(A11,Delivery!$A$2:$A$3001,0)),"")="Cancelled","Yes","No")</f>
        <v>No</v>
      </c>
      <c r="L11">
        <f>SUMIF(Sales!B:B,A11,Sales!H:H)</f>
        <v>390.4</v>
      </c>
    </row>
    <row r="12" spans="1:14" x14ac:dyDescent="0.35">
      <c r="A12" s="5">
        <v>11</v>
      </c>
      <c r="B12" s="6">
        <v>45385</v>
      </c>
      <c r="C12" s="5">
        <v>24</v>
      </c>
      <c r="D12" s="5">
        <v>2</v>
      </c>
      <c r="E12" s="5" t="str">
        <f>IFERROR(INDEX(Customers!$B$2:$B$901,MATCH(C12,Customers!$A$2:$A$901,0)),"")</f>
        <v>Arjun Menon</v>
      </c>
      <c r="F12" s="5" t="str">
        <f>IFERROR(INDEX(Customers!$C$2:$C$901,MATCH(C12,Customers!$A$2:$A$901,0)),"")</f>
        <v>Consumer</v>
      </c>
      <c r="G12" s="5" t="str">
        <f>IFERROR(INDEX(Regions!$B$2:$B$6,MATCH(D12,Regions!$A$2:$A$6,0)),"")</f>
        <v>South</v>
      </c>
      <c r="H12" s="5" t="str">
        <f t="shared" si="0"/>
        <v>2024-04</v>
      </c>
      <c r="I12" s="5">
        <f>IFERROR(INDEX(Delivery!$C$2:$C$3001,MATCH(A12,Delivery!$A$2:$A$3001,0))-INDEX(Delivery!$B$2:$B$3001,MATCH(A12,Delivery!$A$2:$A$3001,0)),"")</f>
        <v>2</v>
      </c>
      <c r="J12" s="5" t="str">
        <f>IF(IFERROR(INDEX(Delivery!$D$2:$D$3001,MATCH(A12,Delivery!$A$2:$A$3001,0)),"")="Delayed","Yes","No")</f>
        <v>No</v>
      </c>
      <c r="K12" s="5" t="str">
        <f>IF(IFERROR(INDEX(Delivery!$D$2:$D$3001,MATCH(A12,Delivery!$A$2:$A$3001,0)),"")="Cancelled","Yes","No")</f>
        <v>No</v>
      </c>
      <c r="L12">
        <f>SUMIF(Sales!B:B,A12,Sales!H:H)</f>
        <v>175.69</v>
      </c>
    </row>
    <row r="13" spans="1:14" x14ac:dyDescent="0.35">
      <c r="A13" s="5">
        <v>12</v>
      </c>
      <c r="B13" s="6">
        <v>45385</v>
      </c>
      <c r="C13" s="5">
        <v>809</v>
      </c>
      <c r="D13" s="5">
        <v>5</v>
      </c>
      <c r="E13" s="5" t="str">
        <f>IFERROR(INDEX(Customers!$B$2:$B$901,MATCH(C13,Customers!$A$2:$A$901,0)),"")</f>
        <v>Suresh Joshi</v>
      </c>
      <c r="F13" s="5" t="str">
        <f>IFERROR(INDEX(Customers!$C$2:$C$901,MATCH(C13,Customers!$A$2:$A$901,0)),"")</f>
        <v>Consumer</v>
      </c>
      <c r="G13" s="5" t="str">
        <f>IFERROR(INDEX(Regions!$B$2:$B$6,MATCH(D13,Regions!$A$2:$A$6,0)),"")</f>
        <v>Central</v>
      </c>
      <c r="H13" s="5" t="str">
        <f t="shared" si="0"/>
        <v>2024-04</v>
      </c>
      <c r="I13" s="5">
        <f>IFERROR(INDEX(Delivery!$C$2:$C$3001,MATCH(A13,Delivery!$A$2:$A$3001,0))-INDEX(Delivery!$B$2:$B$3001,MATCH(A13,Delivery!$A$2:$A$3001,0)),"")</f>
        <v>2</v>
      </c>
      <c r="J13" s="5" t="str">
        <f>IF(IFERROR(INDEX(Delivery!$D$2:$D$3001,MATCH(A13,Delivery!$A$2:$A$3001,0)),"")="Delayed","Yes","No")</f>
        <v>No</v>
      </c>
      <c r="K13" s="5" t="str">
        <f>IF(IFERROR(INDEX(Delivery!$D$2:$D$3001,MATCH(A13,Delivery!$A$2:$A$3001,0)),"")="Cancelled","Yes","No")</f>
        <v>No</v>
      </c>
      <c r="L13">
        <f>SUMIF(Sales!B:B,A13,Sales!H:H)</f>
        <v>1575.6</v>
      </c>
    </row>
    <row r="14" spans="1:14" x14ac:dyDescent="0.35">
      <c r="A14" s="5">
        <v>13</v>
      </c>
      <c r="B14" s="6">
        <v>45385</v>
      </c>
      <c r="C14" s="5">
        <v>242</v>
      </c>
      <c r="D14" s="5">
        <v>4</v>
      </c>
      <c r="E14" s="5" t="str">
        <f>IFERROR(INDEX(Customers!$B$2:$B$901,MATCH(C14,Customers!$A$2:$A$901,0)),"")</f>
        <v>Aadhya Bose</v>
      </c>
      <c r="F14" s="5" t="str">
        <f>IFERROR(INDEX(Customers!$C$2:$C$901,MATCH(C14,Customers!$A$2:$A$901,0)),"")</f>
        <v>Consumer</v>
      </c>
      <c r="G14" s="5" t="str">
        <f>IFERROR(INDEX(Regions!$B$2:$B$6,MATCH(D14,Regions!$A$2:$A$6,0)),"")</f>
        <v>West</v>
      </c>
      <c r="H14" s="5" t="str">
        <f t="shared" si="0"/>
        <v>2024-04</v>
      </c>
      <c r="I14" s="5">
        <f>IFERROR(INDEX(Delivery!$C$2:$C$3001,MATCH(A14,Delivery!$A$2:$A$3001,0))-INDEX(Delivery!$B$2:$B$3001,MATCH(A14,Delivery!$A$2:$A$3001,0)),"")</f>
        <v>2</v>
      </c>
      <c r="J14" s="5" t="str">
        <f>IF(IFERROR(INDEX(Delivery!$D$2:$D$3001,MATCH(A14,Delivery!$A$2:$A$3001,0)),"")="Delayed","Yes","No")</f>
        <v>No</v>
      </c>
      <c r="K14" s="5" t="str">
        <f>IF(IFERROR(INDEX(Delivery!$D$2:$D$3001,MATCH(A14,Delivery!$A$2:$A$3001,0)),"")="Cancelled","Yes","No")</f>
        <v>No</v>
      </c>
      <c r="L14">
        <f>SUMIF(Sales!B:B,A14,Sales!H:H)</f>
        <v>175.69</v>
      </c>
    </row>
    <row r="15" spans="1:14" x14ac:dyDescent="0.35">
      <c r="A15" s="5">
        <v>14</v>
      </c>
      <c r="B15" s="6">
        <v>45386</v>
      </c>
      <c r="C15" s="5">
        <v>708</v>
      </c>
      <c r="D15" s="5">
        <v>4</v>
      </c>
      <c r="E15" s="5" t="str">
        <f>IFERROR(INDEX(Customers!$B$2:$B$901,MATCH(C15,Customers!$A$2:$A$901,0)),"")</f>
        <v>Meera Kapoor</v>
      </c>
      <c r="F15" s="5" t="str">
        <f>IFERROR(INDEX(Customers!$C$2:$C$901,MATCH(C15,Customers!$A$2:$A$901,0)),"")</f>
        <v>Consumer</v>
      </c>
      <c r="G15" s="5" t="str">
        <f>IFERROR(INDEX(Regions!$B$2:$B$6,MATCH(D15,Regions!$A$2:$A$6,0)),"")</f>
        <v>West</v>
      </c>
      <c r="H15" s="5" t="str">
        <f t="shared" si="0"/>
        <v>2024-04</v>
      </c>
      <c r="I15" s="5">
        <f>IFERROR(INDEX(Delivery!$C$2:$C$3001,MATCH(A15,Delivery!$A$2:$A$3001,0))-INDEX(Delivery!$B$2:$B$3001,MATCH(A15,Delivery!$A$2:$A$3001,0)),"")</f>
        <v>3</v>
      </c>
      <c r="J15" s="5" t="str">
        <f>IF(IFERROR(INDEX(Delivery!$D$2:$D$3001,MATCH(A15,Delivery!$A$2:$A$3001,0)),"")="Delayed","Yes","No")</f>
        <v>No</v>
      </c>
      <c r="K15" s="5" t="str">
        <f>IF(IFERROR(INDEX(Delivery!$D$2:$D$3001,MATCH(A15,Delivery!$A$2:$A$3001,0)),"")="Cancelled","Yes","No")</f>
        <v>No</v>
      </c>
      <c r="L15">
        <f>SUMIF(Sales!B:B,A15,Sales!H:H)</f>
        <v>540.32000000000005</v>
      </c>
    </row>
    <row r="16" spans="1:14" x14ac:dyDescent="0.35">
      <c r="A16" s="5">
        <v>15</v>
      </c>
      <c r="B16" s="6">
        <v>45386</v>
      </c>
      <c r="C16" s="5">
        <v>13</v>
      </c>
      <c r="D16" s="5">
        <v>1</v>
      </c>
      <c r="E16" s="5" t="str">
        <f>IFERROR(INDEX(Customers!$B$2:$B$901,MATCH(C16,Customers!$A$2:$A$901,0)),"")</f>
        <v>Meera Verma</v>
      </c>
      <c r="F16" s="5" t="str">
        <f>IFERROR(INDEX(Customers!$C$2:$C$901,MATCH(C16,Customers!$A$2:$A$901,0)),"")</f>
        <v>Corporate</v>
      </c>
      <c r="G16" s="5" t="str">
        <f>IFERROR(INDEX(Regions!$B$2:$B$6,MATCH(D16,Regions!$A$2:$A$6,0)),"")</f>
        <v>North</v>
      </c>
      <c r="H16" s="5" t="str">
        <f t="shared" si="0"/>
        <v>2024-04</v>
      </c>
      <c r="I16" s="5">
        <f>IFERROR(INDEX(Delivery!$C$2:$C$3001,MATCH(A16,Delivery!$A$2:$A$3001,0))-INDEX(Delivery!$B$2:$B$3001,MATCH(A16,Delivery!$A$2:$A$3001,0)),"")</f>
        <v>5</v>
      </c>
      <c r="J16" s="5" t="str">
        <f>IF(IFERROR(INDEX(Delivery!$D$2:$D$3001,MATCH(A16,Delivery!$A$2:$A$3001,0)),"")="Delayed","Yes","No")</f>
        <v>No</v>
      </c>
      <c r="K16" s="5" t="str">
        <f>IF(IFERROR(INDEX(Delivery!$D$2:$D$3001,MATCH(A16,Delivery!$A$2:$A$3001,0)),"")="Cancelled","Yes","No")</f>
        <v>No</v>
      </c>
      <c r="L16">
        <f>SUMIF(Sales!B:B,A16,Sales!H:H)</f>
        <v>705.26</v>
      </c>
    </row>
    <row r="17" spans="1:12" x14ac:dyDescent="0.35">
      <c r="A17" s="5">
        <v>16</v>
      </c>
      <c r="B17" s="6">
        <v>45386</v>
      </c>
      <c r="C17" s="5">
        <v>825</v>
      </c>
      <c r="D17" s="5">
        <v>4</v>
      </c>
      <c r="E17" s="5" t="str">
        <f>IFERROR(INDEX(Customers!$B$2:$B$901,MATCH(C17,Customers!$A$2:$A$901,0)),"")</f>
        <v>Riya Bose</v>
      </c>
      <c r="F17" s="5" t="str">
        <f>IFERROR(INDEX(Customers!$C$2:$C$901,MATCH(C17,Customers!$A$2:$A$901,0)),"")</f>
        <v>Consumer</v>
      </c>
      <c r="G17" s="5" t="str">
        <f>IFERROR(INDEX(Regions!$B$2:$B$6,MATCH(D17,Regions!$A$2:$A$6,0)),"")</f>
        <v>West</v>
      </c>
      <c r="H17" s="5" t="str">
        <f t="shared" si="0"/>
        <v>2024-04</v>
      </c>
      <c r="I17" s="5">
        <f>IFERROR(INDEX(Delivery!$C$2:$C$3001,MATCH(A17,Delivery!$A$2:$A$3001,0))-INDEX(Delivery!$B$2:$B$3001,MATCH(A17,Delivery!$A$2:$A$3001,0)),"")</f>
        <v>3</v>
      </c>
      <c r="J17" s="5" t="str">
        <f>IF(IFERROR(INDEX(Delivery!$D$2:$D$3001,MATCH(A17,Delivery!$A$2:$A$3001,0)),"")="Delayed","Yes","No")</f>
        <v>No</v>
      </c>
      <c r="K17" s="5" t="str">
        <f>IF(IFERROR(INDEX(Delivery!$D$2:$D$3001,MATCH(A17,Delivery!$A$2:$A$3001,0)),"")="Cancelled","Yes","No")</f>
        <v>No</v>
      </c>
      <c r="L17">
        <f>SUMIF(Sales!B:B,A17,Sales!H:H)</f>
        <v>184.26</v>
      </c>
    </row>
    <row r="18" spans="1:12" x14ac:dyDescent="0.35">
      <c r="A18" s="5">
        <v>17</v>
      </c>
      <c r="B18" s="6">
        <v>45386</v>
      </c>
      <c r="C18" s="5">
        <v>745</v>
      </c>
      <c r="D18" s="5">
        <v>3</v>
      </c>
      <c r="E18" s="5" t="str">
        <f>IFERROR(INDEX(Customers!$B$2:$B$901,MATCH(C18,Customers!$A$2:$A$901,0)),"")</f>
        <v>Myra Menon</v>
      </c>
      <c r="F18" s="5" t="str">
        <f>IFERROR(INDEX(Customers!$C$2:$C$901,MATCH(C18,Customers!$A$2:$A$901,0)),"")</f>
        <v>Corporate</v>
      </c>
      <c r="G18" s="5" t="str">
        <f>IFERROR(INDEX(Regions!$B$2:$B$6,MATCH(D18,Regions!$A$2:$A$6,0)),"")</f>
        <v>East</v>
      </c>
      <c r="H18" s="5" t="str">
        <f t="shared" si="0"/>
        <v>2024-04</v>
      </c>
      <c r="I18" s="5">
        <f>IFERROR(INDEX(Delivery!$C$2:$C$3001,MATCH(A18,Delivery!$A$2:$A$3001,0))-INDEX(Delivery!$B$2:$B$3001,MATCH(A18,Delivery!$A$2:$A$3001,0)),"")</f>
        <v>5</v>
      </c>
      <c r="J18" s="5" t="str">
        <f>IF(IFERROR(INDEX(Delivery!$D$2:$D$3001,MATCH(A18,Delivery!$A$2:$A$3001,0)),"")="Delayed","Yes","No")</f>
        <v>No</v>
      </c>
      <c r="K18" s="5" t="str">
        <f>IF(IFERROR(INDEX(Delivery!$D$2:$D$3001,MATCH(A18,Delivery!$A$2:$A$3001,0)),"")="Cancelled","Yes","No")</f>
        <v>No</v>
      </c>
      <c r="L18">
        <f>SUMIF(Sales!B:B,A18,Sales!H:H)</f>
        <v>2213.3200000000002</v>
      </c>
    </row>
    <row r="19" spans="1:12" x14ac:dyDescent="0.35">
      <c r="A19" s="5">
        <v>18</v>
      </c>
      <c r="B19" s="6">
        <v>45387</v>
      </c>
      <c r="C19" s="5">
        <v>527</v>
      </c>
      <c r="D19" s="5">
        <v>5</v>
      </c>
      <c r="E19" s="5" t="str">
        <f>IFERROR(INDEX(Customers!$B$2:$B$901,MATCH(C19,Customers!$A$2:$A$901,0)),"")</f>
        <v>Aditya Das</v>
      </c>
      <c r="F19" s="5" t="str">
        <f>IFERROR(INDEX(Customers!$C$2:$C$901,MATCH(C19,Customers!$A$2:$A$901,0)),"")</f>
        <v>Corporate</v>
      </c>
      <c r="G19" s="5" t="str">
        <f>IFERROR(INDEX(Regions!$B$2:$B$6,MATCH(D19,Regions!$A$2:$A$6,0)),"")</f>
        <v>Central</v>
      </c>
      <c r="H19" s="5" t="str">
        <f t="shared" si="0"/>
        <v>2024-04</v>
      </c>
      <c r="I19" s="5">
        <f>IFERROR(INDEX(Delivery!$C$2:$C$3001,MATCH(A19,Delivery!$A$2:$A$3001,0))-INDEX(Delivery!$B$2:$B$3001,MATCH(A19,Delivery!$A$2:$A$3001,0)),"")</f>
        <v>3</v>
      </c>
      <c r="J19" s="5" t="str">
        <f>IF(IFERROR(INDEX(Delivery!$D$2:$D$3001,MATCH(A19,Delivery!$A$2:$A$3001,0)),"")="Delayed","Yes","No")</f>
        <v>No</v>
      </c>
      <c r="K19" s="5" t="str">
        <f>IF(IFERROR(INDEX(Delivery!$D$2:$D$3001,MATCH(A19,Delivery!$A$2:$A$3001,0)),"")="Cancelled","Yes","No")</f>
        <v>No</v>
      </c>
      <c r="L19">
        <f>SUMIF(Sales!B:B,A19,Sales!H:H)</f>
        <v>772.88</v>
      </c>
    </row>
    <row r="20" spans="1:12" x14ac:dyDescent="0.35">
      <c r="A20" s="5">
        <v>19</v>
      </c>
      <c r="B20" s="6">
        <v>45387</v>
      </c>
      <c r="C20" s="5">
        <v>749</v>
      </c>
      <c r="D20" s="5">
        <v>3</v>
      </c>
      <c r="E20" s="5" t="str">
        <f>IFERROR(INDEX(Customers!$B$2:$B$901,MATCH(C20,Customers!$A$2:$A$901,0)),"")</f>
        <v>Navya Malhotra</v>
      </c>
      <c r="F20" s="5" t="str">
        <f>IFERROR(INDEX(Customers!$C$2:$C$901,MATCH(C20,Customers!$A$2:$A$901,0)),"")</f>
        <v>SMB</v>
      </c>
      <c r="G20" s="5" t="str">
        <f>IFERROR(INDEX(Regions!$B$2:$B$6,MATCH(D20,Regions!$A$2:$A$6,0)),"")</f>
        <v>East</v>
      </c>
      <c r="H20" s="5" t="str">
        <f t="shared" si="0"/>
        <v>2024-04</v>
      </c>
      <c r="I20" s="5">
        <f>IFERROR(INDEX(Delivery!$C$2:$C$3001,MATCH(A20,Delivery!$A$2:$A$3001,0))-INDEX(Delivery!$B$2:$B$3001,MATCH(A20,Delivery!$A$2:$A$3001,0)),"")</f>
        <v>-45387</v>
      </c>
      <c r="J20" s="5" t="str">
        <f>IF(IFERROR(INDEX(Delivery!$D$2:$D$3001,MATCH(A20,Delivery!$A$2:$A$3001,0)),"")="Delayed","Yes","No")</f>
        <v>No</v>
      </c>
      <c r="K20" s="5" t="str">
        <f>IF(IFERROR(INDEX(Delivery!$D$2:$D$3001,MATCH(A20,Delivery!$A$2:$A$3001,0)),"")="Cancelled","Yes","No")</f>
        <v>Yes</v>
      </c>
      <c r="L20">
        <f>SUMIF(Sales!B:B,A20,Sales!H:H)</f>
        <v>2389.0100000000002</v>
      </c>
    </row>
    <row r="21" spans="1:12" x14ac:dyDescent="0.35">
      <c r="A21" s="5">
        <v>20</v>
      </c>
      <c r="B21" s="6">
        <v>45387</v>
      </c>
      <c r="C21" s="5">
        <v>722</v>
      </c>
      <c r="D21" s="5">
        <v>4</v>
      </c>
      <c r="E21" s="5" t="str">
        <f>IFERROR(INDEX(Customers!$B$2:$B$901,MATCH(C21,Customers!$A$2:$A$901,0)),"")</f>
        <v>Ravi Joshi</v>
      </c>
      <c r="F21" s="5" t="str">
        <f>IFERROR(INDEX(Customers!$C$2:$C$901,MATCH(C21,Customers!$A$2:$A$901,0)),"")</f>
        <v>Consumer</v>
      </c>
      <c r="G21" s="5" t="str">
        <f>IFERROR(INDEX(Regions!$B$2:$B$6,MATCH(D21,Regions!$A$2:$A$6,0)),"")</f>
        <v>West</v>
      </c>
      <c r="H21" s="5" t="str">
        <f t="shared" si="0"/>
        <v>2024-04</v>
      </c>
      <c r="I21" s="5">
        <f>IFERROR(INDEX(Delivery!$C$2:$C$3001,MATCH(A21,Delivery!$A$2:$A$3001,0))-INDEX(Delivery!$B$2:$B$3001,MATCH(A21,Delivery!$A$2:$A$3001,0)),"")</f>
        <v>2</v>
      </c>
      <c r="J21" s="5" t="str">
        <f>IF(IFERROR(INDEX(Delivery!$D$2:$D$3001,MATCH(A21,Delivery!$A$2:$A$3001,0)),"")="Delayed","Yes","No")</f>
        <v>No</v>
      </c>
      <c r="K21" s="5" t="str">
        <f>IF(IFERROR(INDEX(Delivery!$D$2:$D$3001,MATCH(A21,Delivery!$A$2:$A$3001,0)),"")="Cancelled","Yes","No")</f>
        <v>No</v>
      </c>
      <c r="L21">
        <f>SUMIF(Sales!B:B,A21,Sales!H:H)</f>
        <v>2432.0300000000002</v>
      </c>
    </row>
    <row r="22" spans="1:12" x14ac:dyDescent="0.35">
      <c r="A22" s="5">
        <v>21</v>
      </c>
      <c r="B22" s="6">
        <v>45387</v>
      </c>
      <c r="C22" s="5">
        <v>771</v>
      </c>
      <c r="D22" s="5">
        <v>2</v>
      </c>
      <c r="E22" s="5" t="str">
        <f>IFERROR(INDEX(Customers!$B$2:$B$901,MATCH(C22,Customers!$A$2:$A$901,0)),"")</f>
        <v>Rahul Krishnan</v>
      </c>
      <c r="F22" s="5" t="str">
        <f>IFERROR(INDEX(Customers!$C$2:$C$901,MATCH(C22,Customers!$A$2:$A$901,0)),"")</f>
        <v>Corporate</v>
      </c>
      <c r="G22" s="5" t="str">
        <f>IFERROR(INDEX(Regions!$B$2:$B$6,MATCH(D22,Regions!$A$2:$A$6,0)),"")</f>
        <v>South</v>
      </c>
      <c r="H22" s="5" t="str">
        <f t="shared" si="0"/>
        <v>2024-04</v>
      </c>
      <c r="I22" s="5">
        <f>IFERROR(INDEX(Delivery!$C$2:$C$3001,MATCH(A22,Delivery!$A$2:$A$3001,0))-INDEX(Delivery!$B$2:$B$3001,MATCH(A22,Delivery!$A$2:$A$3001,0)),"")</f>
        <v>6</v>
      </c>
      <c r="J22" s="5" t="str">
        <f>IF(IFERROR(INDEX(Delivery!$D$2:$D$3001,MATCH(A22,Delivery!$A$2:$A$3001,0)),"")="Delayed","Yes","No")</f>
        <v>No</v>
      </c>
      <c r="K22" s="5" t="str">
        <f>IF(IFERROR(INDEX(Delivery!$D$2:$D$3001,MATCH(A22,Delivery!$A$2:$A$3001,0)),"")="Cancelled","Yes","No")</f>
        <v>No</v>
      </c>
      <c r="L22">
        <f>SUMIF(Sales!B:B,A22,Sales!H:H)</f>
        <v>3573.83</v>
      </c>
    </row>
    <row r="23" spans="1:12" x14ac:dyDescent="0.35">
      <c r="A23" s="5">
        <v>22</v>
      </c>
      <c r="B23" s="6">
        <v>45387</v>
      </c>
      <c r="C23" s="5">
        <v>612</v>
      </c>
      <c r="D23" s="5">
        <v>1</v>
      </c>
      <c r="E23" s="5" t="str">
        <f>IFERROR(INDEX(Customers!$B$2:$B$901,MATCH(C23,Customers!$A$2:$A$901,0)),"")</f>
        <v>Deepa Menon</v>
      </c>
      <c r="F23" s="5" t="str">
        <f>IFERROR(INDEX(Customers!$C$2:$C$901,MATCH(C23,Customers!$A$2:$A$901,0)),"")</f>
        <v>Consumer</v>
      </c>
      <c r="G23" s="5" t="str">
        <f>IFERROR(INDEX(Regions!$B$2:$B$6,MATCH(D23,Regions!$A$2:$A$6,0)),"")</f>
        <v>North</v>
      </c>
      <c r="H23" s="5" t="str">
        <f t="shared" si="0"/>
        <v>2024-04</v>
      </c>
      <c r="I23" s="5">
        <f>IFERROR(INDEX(Delivery!$C$2:$C$3001,MATCH(A23,Delivery!$A$2:$A$3001,0))-INDEX(Delivery!$B$2:$B$3001,MATCH(A23,Delivery!$A$2:$A$3001,0)),"")</f>
        <v>4</v>
      </c>
      <c r="J23" s="5" t="str">
        <f>IF(IFERROR(INDEX(Delivery!$D$2:$D$3001,MATCH(A23,Delivery!$A$2:$A$3001,0)),"")="Delayed","Yes","No")</f>
        <v>No</v>
      </c>
      <c r="K23" s="5" t="str">
        <f>IF(IFERROR(INDEX(Delivery!$D$2:$D$3001,MATCH(A23,Delivery!$A$2:$A$3001,0)),"")="Cancelled","Yes","No")</f>
        <v>No</v>
      </c>
      <c r="L23">
        <f>SUMIF(Sales!B:B,A23,Sales!H:H)</f>
        <v>2129.88</v>
      </c>
    </row>
    <row r="24" spans="1:12" x14ac:dyDescent="0.35">
      <c r="A24" s="5">
        <v>23</v>
      </c>
      <c r="B24" s="6">
        <v>45387</v>
      </c>
      <c r="C24" s="5">
        <v>876</v>
      </c>
      <c r="D24" s="5">
        <v>2</v>
      </c>
      <c r="E24" s="5" t="str">
        <f>IFERROR(INDEX(Customers!$B$2:$B$901,MATCH(C24,Customers!$A$2:$A$901,0)),"")</f>
        <v>Aditya Rao</v>
      </c>
      <c r="F24" s="5" t="str">
        <f>IFERROR(INDEX(Customers!$C$2:$C$901,MATCH(C24,Customers!$A$2:$A$901,0)),"")</f>
        <v>SMB</v>
      </c>
      <c r="G24" s="5" t="str">
        <f>IFERROR(INDEX(Regions!$B$2:$B$6,MATCH(D24,Regions!$A$2:$A$6,0)),"")</f>
        <v>South</v>
      </c>
      <c r="H24" s="5" t="str">
        <f t="shared" si="0"/>
        <v>2024-04</v>
      </c>
      <c r="I24" s="5">
        <f>IFERROR(INDEX(Delivery!$C$2:$C$3001,MATCH(A24,Delivery!$A$2:$A$3001,0))-INDEX(Delivery!$B$2:$B$3001,MATCH(A24,Delivery!$A$2:$A$3001,0)),"")</f>
        <v>9</v>
      </c>
      <c r="J24" s="5" t="str">
        <f>IF(IFERROR(INDEX(Delivery!$D$2:$D$3001,MATCH(A24,Delivery!$A$2:$A$3001,0)),"")="Delayed","Yes","No")</f>
        <v>Yes</v>
      </c>
      <c r="K24" s="5" t="str">
        <f>IF(IFERROR(INDEX(Delivery!$D$2:$D$3001,MATCH(A24,Delivery!$A$2:$A$3001,0)),"")="Cancelled","Yes","No")</f>
        <v>No</v>
      </c>
      <c r="L24">
        <f>SUMIF(Sales!B:B,A24,Sales!H:H)</f>
        <v>2607.7200000000003</v>
      </c>
    </row>
    <row r="25" spans="1:12" x14ac:dyDescent="0.35">
      <c r="A25" s="5">
        <v>24</v>
      </c>
      <c r="B25" s="6">
        <v>45387</v>
      </c>
      <c r="C25" s="5">
        <v>522</v>
      </c>
      <c r="D25" s="5">
        <v>3</v>
      </c>
      <c r="E25" s="5" t="str">
        <f>IFERROR(INDEX(Customers!$B$2:$B$901,MATCH(C25,Customers!$A$2:$A$901,0)),"")</f>
        <v>Manoj Gupta</v>
      </c>
      <c r="F25" s="5" t="str">
        <f>IFERROR(INDEX(Customers!$C$2:$C$901,MATCH(C25,Customers!$A$2:$A$901,0)),"")</f>
        <v>Consumer</v>
      </c>
      <c r="G25" s="5" t="str">
        <f>IFERROR(INDEX(Regions!$B$2:$B$6,MATCH(D25,Regions!$A$2:$A$6,0)),"")</f>
        <v>East</v>
      </c>
      <c r="H25" s="5" t="str">
        <f t="shared" si="0"/>
        <v>2024-04</v>
      </c>
      <c r="I25" s="5">
        <f>IFERROR(INDEX(Delivery!$C$2:$C$3001,MATCH(A25,Delivery!$A$2:$A$3001,0))-INDEX(Delivery!$B$2:$B$3001,MATCH(A25,Delivery!$A$2:$A$3001,0)),"")</f>
        <v>5</v>
      </c>
      <c r="J25" s="5" t="str">
        <f>IF(IFERROR(INDEX(Delivery!$D$2:$D$3001,MATCH(A25,Delivery!$A$2:$A$3001,0)),"")="Delayed","Yes","No")</f>
        <v>No</v>
      </c>
      <c r="K25" s="5" t="str">
        <f>IF(IFERROR(INDEX(Delivery!$D$2:$D$3001,MATCH(A25,Delivery!$A$2:$A$3001,0)),"")="Cancelled","Yes","No")</f>
        <v>No</v>
      </c>
      <c r="L25">
        <f>SUMIF(Sales!B:B,A25,Sales!H:H)</f>
        <v>2918.58</v>
      </c>
    </row>
    <row r="26" spans="1:12" x14ac:dyDescent="0.35">
      <c r="A26" s="5">
        <v>25</v>
      </c>
      <c r="B26" s="6">
        <v>45387</v>
      </c>
      <c r="C26" s="5">
        <v>624</v>
      </c>
      <c r="D26" s="5">
        <v>1</v>
      </c>
      <c r="E26" s="5" t="str">
        <f>IFERROR(INDEX(Customers!$B$2:$B$901,MATCH(C26,Customers!$A$2:$A$901,0)),"")</f>
        <v>Ishaan Patel</v>
      </c>
      <c r="F26" s="5" t="str">
        <f>IFERROR(INDEX(Customers!$C$2:$C$901,MATCH(C26,Customers!$A$2:$A$901,0)),"")</f>
        <v>SMB</v>
      </c>
      <c r="G26" s="5" t="str">
        <f>IFERROR(INDEX(Regions!$B$2:$B$6,MATCH(D26,Regions!$A$2:$A$6,0)),"")</f>
        <v>North</v>
      </c>
      <c r="H26" s="5" t="str">
        <f t="shared" si="0"/>
        <v>2024-04</v>
      </c>
      <c r="I26" s="5">
        <f>IFERROR(INDEX(Delivery!$C$2:$C$3001,MATCH(A26,Delivery!$A$2:$A$3001,0))-INDEX(Delivery!$B$2:$B$3001,MATCH(A26,Delivery!$A$2:$A$3001,0)),"")</f>
        <v>4</v>
      </c>
      <c r="J26" s="5" t="str">
        <f>IF(IFERROR(INDEX(Delivery!$D$2:$D$3001,MATCH(A26,Delivery!$A$2:$A$3001,0)),"")="Delayed","Yes","No")</f>
        <v>No</v>
      </c>
      <c r="K26" s="5" t="str">
        <f>IF(IFERROR(INDEX(Delivery!$D$2:$D$3001,MATCH(A26,Delivery!$A$2:$A$3001,0)),"")="Cancelled","Yes","No")</f>
        <v>No</v>
      </c>
      <c r="L26">
        <f>SUMIF(Sales!B:B,A26,Sales!H:H)</f>
        <v>2265.7800000000002</v>
      </c>
    </row>
    <row r="27" spans="1:12" x14ac:dyDescent="0.35">
      <c r="A27" s="5">
        <v>26</v>
      </c>
      <c r="B27" s="6">
        <v>45387</v>
      </c>
      <c r="C27" s="5">
        <v>422</v>
      </c>
      <c r="D27" s="5">
        <v>5</v>
      </c>
      <c r="E27" s="5" t="str">
        <f>IFERROR(INDEX(Customers!$B$2:$B$901,MATCH(C27,Customers!$A$2:$A$901,0)),"")</f>
        <v>Ishaan Chatterjee</v>
      </c>
      <c r="F27" s="5" t="str">
        <f>IFERROR(INDEX(Customers!$C$2:$C$901,MATCH(C27,Customers!$A$2:$A$901,0)),"")</f>
        <v>Corporate</v>
      </c>
      <c r="G27" s="5" t="str">
        <f>IFERROR(INDEX(Regions!$B$2:$B$6,MATCH(D27,Regions!$A$2:$A$6,0)),"")</f>
        <v>Central</v>
      </c>
      <c r="H27" s="5" t="str">
        <f t="shared" si="0"/>
        <v>2024-04</v>
      </c>
      <c r="I27" s="5">
        <f>IFERROR(INDEX(Delivery!$C$2:$C$3001,MATCH(A27,Delivery!$A$2:$A$3001,0))-INDEX(Delivery!$B$2:$B$3001,MATCH(A27,Delivery!$A$2:$A$3001,0)),"")</f>
        <v>4</v>
      </c>
      <c r="J27" s="5" t="str">
        <f>IF(IFERROR(INDEX(Delivery!$D$2:$D$3001,MATCH(A27,Delivery!$A$2:$A$3001,0)),"")="Delayed","Yes","No")</f>
        <v>No</v>
      </c>
      <c r="K27" s="5" t="str">
        <f>IF(IFERROR(INDEX(Delivery!$D$2:$D$3001,MATCH(A27,Delivery!$A$2:$A$3001,0)),"")="Cancelled","Yes","No")</f>
        <v>No</v>
      </c>
      <c r="L27">
        <f>SUMIF(Sales!B:B,A27,Sales!H:H)</f>
        <v>1296.42</v>
      </c>
    </row>
    <row r="28" spans="1:12" x14ac:dyDescent="0.35">
      <c r="A28" s="5">
        <v>27</v>
      </c>
      <c r="B28" s="6">
        <v>45388</v>
      </c>
      <c r="C28" s="5">
        <v>890</v>
      </c>
      <c r="D28" s="5">
        <v>3</v>
      </c>
      <c r="E28" s="5" t="str">
        <f>IFERROR(INDEX(Customers!$B$2:$B$901,MATCH(C28,Customers!$A$2:$A$901,0)),"")</f>
        <v>Ishaan Rao</v>
      </c>
      <c r="F28" s="5" t="str">
        <f>IFERROR(INDEX(Customers!$C$2:$C$901,MATCH(C28,Customers!$A$2:$A$901,0)),"")</f>
        <v>Corporate</v>
      </c>
      <c r="G28" s="5" t="str">
        <f>IFERROR(INDEX(Regions!$B$2:$B$6,MATCH(D28,Regions!$A$2:$A$6,0)),"")</f>
        <v>East</v>
      </c>
      <c r="H28" s="5" t="str">
        <f t="shared" si="0"/>
        <v>2024-04</v>
      </c>
      <c r="I28" s="5">
        <f>IFERROR(INDEX(Delivery!$C$2:$C$3001,MATCH(A28,Delivery!$A$2:$A$3001,0))-INDEX(Delivery!$B$2:$B$3001,MATCH(A28,Delivery!$A$2:$A$3001,0)),"")</f>
        <v>3</v>
      </c>
      <c r="J28" s="5" t="str">
        <f>IF(IFERROR(INDEX(Delivery!$D$2:$D$3001,MATCH(A28,Delivery!$A$2:$A$3001,0)),"")="Delayed","Yes","No")</f>
        <v>No</v>
      </c>
      <c r="K28" s="5" t="str">
        <f>IF(IFERROR(INDEX(Delivery!$D$2:$D$3001,MATCH(A28,Delivery!$A$2:$A$3001,0)),"")="Cancelled","Yes","No")</f>
        <v>No</v>
      </c>
      <c r="L28">
        <f>SUMIF(Sales!B:B,A28,Sales!H:H)</f>
        <v>3689.0099999999998</v>
      </c>
    </row>
    <row r="29" spans="1:12" x14ac:dyDescent="0.35">
      <c r="A29" s="5">
        <v>28</v>
      </c>
      <c r="B29" s="6">
        <v>45388</v>
      </c>
      <c r="C29" s="5">
        <v>21</v>
      </c>
      <c r="D29" s="5">
        <v>1</v>
      </c>
      <c r="E29" s="5" t="str">
        <f>IFERROR(INDEX(Customers!$B$2:$B$901,MATCH(C29,Customers!$A$2:$A$901,0)),"")</f>
        <v>Riya Chatterjee</v>
      </c>
      <c r="F29" s="5" t="str">
        <f>IFERROR(INDEX(Customers!$C$2:$C$901,MATCH(C29,Customers!$A$2:$A$901,0)),"")</f>
        <v>Consumer</v>
      </c>
      <c r="G29" s="5" t="str">
        <f>IFERROR(INDEX(Regions!$B$2:$B$6,MATCH(D29,Regions!$A$2:$A$6,0)),"")</f>
        <v>North</v>
      </c>
      <c r="H29" s="5" t="str">
        <f t="shared" si="0"/>
        <v>2024-04</v>
      </c>
      <c r="I29" s="5">
        <f>IFERROR(INDEX(Delivery!$C$2:$C$3001,MATCH(A29,Delivery!$A$2:$A$3001,0))-INDEX(Delivery!$B$2:$B$3001,MATCH(A29,Delivery!$A$2:$A$3001,0)),"")</f>
        <v>2</v>
      </c>
      <c r="J29" s="5" t="str">
        <f>IF(IFERROR(INDEX(Delivery!$D$2:$D$3001,MATCH(A29,Delivery!$A$2:$A$3001,0)),"")="Delayed","Yes","No")</f>
        <v>No</v>
      </c>
      <c r="K29" s="5" t="str">
        <f>IF(IFERROR(INDEX(Delivery!$D$2:$D$3001,MATCH(A29,Delivery!$A$2:$A$3001,0)),"")="Cancelled","Yes","No")</f>
        <v>No</v>
      </c>
      <c r="L29">
        <f>SUMIF(Sales!B:B,A29,Sales!H:H)</f>
        <v>3021.65</v>
      </c>
    </row>
    <row r="30" spans="1:12" x14ac:dyDescent="0.35">
      <c r="A30" s="5">
        <v>29</v>
      </c>
      <c r="B30" s="6">
        <v>45388</v>
      </c>
      <c r="C30" s="5">
        <v>659</v>
      </c>
      <c r="D30" s="5">
        <v>4</v>
      </c>
      <c r="E30" s="5" t="str">
        <f>IFERROR(INDEX(Customers!$B$2:$B$901,MATCH(C30,Customers!$A$2:$A$901,0)),"")</f>
        <v>Aadhya Patel</v>
      </c>
      <c r="F30" s="5" t="str">
        <f>IFERROR(INDEX(Customers!$C$2:$C$901,MATCH(C30,Customers!$A$2:$A$901,0)),"")</f>
        <v>Consumer</v>
      </c>
      <c r="G30" s="5" t="str">
        <f>IFERROR(INDEX(Regions!$B$2:$B$6,MATCH(D30,Regions!$A$2:$A$6,0)),"")</f>
        <v>West</v>
      </c>
      <c r="H30" s="5" t="str">
        <f t="shared" si="0"/>
        <v>2024-04</v>
      </c>
      <c r="I30" s="5">
        <f>IFERROR(INDEX(Delivery!$C$2:$C$3001,MATCH(A30,Delivery!$A$2:$A$3001,0))-INDEX(Delivery!$B$2:$B$3001,MATCH(A30,Delivery!$A$2:$A$3001,0)),"")</f>
        <v>6</v>
      </c>
      <c r="J30" s="5" t="str">
        <f>IF(IFERROR(INDEX(Delivery!$D$2:$D$3001,MATCH(A30,Delivery!$A$2:$A$3001,0)),"")="Delayed","Yes","No")</f>
        <v>No</v>
      </c>
      <c r="K30" s="5" t="str">
        <f>IF(IFERROR(INDEX(Delivery!$D$2:$D$3001,MATCH(A30,Delivery!$A$2:$A$3001,0)),"")="Cancelled","Yes","No")</f>
        <v>No</v>
      </c>
      <c r="L30">
        <f>SUMIF(Sales!B:B,A30,Sales!H:H)</f>
        <v>3621.2300000000005</v>
      </c>
    </row>
    <row r="31" spans="1:12" x14ac:dyDescent="0.35">
      <c r="A31" s="5">
        <v>30</v>
      </c>
      <c r="B31" s="6">
        <v>45388</v>
      </c>
      <c r="C31" s="5">
        <v>218</v>
      </c>
      <c r="D31" s="5">
        <v>5</v>
      </c>
      <c r="E31" s="5" t="str">
        <f>IFERROR(INDEX(Customers!$B$2:$B$901,MATCH(C31,Customers!$A$2:$A$901,0)),"")</f>
        <v>Ishaan Iyer</v>
      </c>
      <c r="F31" s="5" t="str">
        <f>IFERROR(INDEX(Customers!$C$2:$C$901,MATCH(C31,Customers!$A$2:$A$901,0)),"")</f>
        <v>Consumer</v>
      </c>
      <c r="G31" s="5" t="str">
        <f>IFERROR(INDEX(Regions!$B$2:$B$6,MATCH(D31,Regions!$A$2:$A$6,0)),"")</f>
        <v>Central</v>
      </c>
      <c r="H31" s="5" t="str">
        <f t="shared" si="0"/>
        <v>2024-04</v>
      </c>
      <c r="I31" s="5">
        <f>IFERROR(INDEX(Delivery!$C$2:$C$3001,MATCH(A31,Delivery!$A$2:$A$3001,0))-INDEX(Delivery!$B$2:$B$3001,MATCH(A31,Delivery!$A$2:$A$3001,0)),"")</f>
        <v>7</v>
      </c>
      <c r="J31" s="5" t="str">
        <f>IF(IFERROR(INDEX(Delivery!$D$2:$D$3001,MATCH(A31,Delivery!$A$2:$A$3001,0)),"")="Delayed","Yes","No")</f>
        <v>Yes</v>
      </c>
      <c r="K31" s="5" t="str">
        <f>IF(IFERROR(INDEX(Delivery!$D$2:$D$3001,MATCH(A31,Delivery!$A$2:$A$3001,0)),"")="Cancelled","Yes","No")</f>
        <v>No</v>
      </c>
      <c r="L31">
        <f>SUMIF(Sales!B:B,A31,Sales!H:H)</f>
        <v>407.68</v>
      </c>
    </row>
    <row r="32" spans="1:12" x14ac:dyDescent="0.35">
      <c r="A32" s="5">
        <v>31</v>
      </c>
      <c r="B32" s="6">
        <v>45389</v>
      </c>
      <c r="C32" s="5">
        <v>602</v>
      </c>
      <c r="D32" s="5">
        <v>5</v>
      </c>
      <c r="E32" s="5" t="str">
        <f>IFERROR(INDEX(Customers!$B$2:$B$901,MATCH(C32,Customers!$A$2:$A$901,0)),"")</f>
        <v>Neha Reddy</v>
      </c>
      <c r="F32" s="5" t="str">
        <f>IFERROR(INDEX(Customers!$C$2:$C$901,MATCH(C32,Customers!$A$2:$A$901,0)),"")</f>
        <v>Consumer</v>
      </c>
      <c r="G32" s="5" t="str">
        <f>IFERROR(INDEX(Regions!$B$2:$B$6,MATCH(D32,Regions!$A$2:$A$6,0)),"")</f>
        <v>Central</v>
      </c>
      <c r="H32" s="5" t="str">
        <f t="shared" si="0"/>
        <v>2024-04</v>
      </c>
      <c r="I32" s="5">
        <f>IFERROR(INDEX(Delivery!$C$2:$C$3001,MATCH(A32,Delivery!$A$2:$A$3001,0))-INDEX(Delivery!$B$2:$B$3001,MATCH(A32,Delivery!$A$2:$A$3001,0)),"")</f>
        <v>-45391</v>
      </c>
      <c r="J32" s="5" t="str">
        <f>IF(IFERROR(INDEX(Delivery!$D$2:$D$3001,MATCH(A32,Delivery!$A$2:$A$3001,0)),"")="Delayed","Yes","No")</f>
        <v>No</v>
      </c>
      <c r="K32" s="5" t="str">
        <f>IF(IFERROR(INDEX(Delivery!$D$2:$D$3001,MATCH(A32,Delivery!$A$2:$A$3001,0)),"")="Cancelled","Yes","No")</f>
        <v>Yes</v>
      </c>
      <c r="L32">
        <f>SUMIF(Sales!B:B,A32,Sales!H:H)</f>
        <v>4278.0199999999995</v>
      </c>
    </row>
    <row r="33" spans="1:12" x14ac:dyDescent="0.35">
      <c r="A33" s="5">
        <v>32</v>
      </c>
      <c r="B33" s="6">
        <v>45389</v>
      </c>
      <c r="C33" s="5">
        <v>165</v>
      </c>
      <c r="D33" s="5">
        <v>3</v>
      </c>
      <c r="E33" s="5" t="str">
        <f>IFERROR(INDEX(Customers!$B$2:$B$901,MATCH(C33,Customers!$A$2:$A$901,0)),"")</f>
        <v>Ishaan Iyer</v>
      </c>
      <c r="F33" s="5" t="str">
        <f>IFERROR(INDEX(Customers!$C$2:$C$901,MATCH(C33,Customers!$A$2:$A$901,0)),"")</f>
        <v>Consumer</v>
      </c>
      <c r="G33" s="5" t="str">
        <f>IFERROR(INDEX(Regions!$B$2:$B$6,MATCH(D33,Regions!$A$2:$A$6,0)),"")</f>
        <v>East</v>
      </c>
      <c r="H33" s="5" t="str">
        <f t="shared" si="0"/>
        <v>2024-04</v>
      </c>
      <c r="I33" s="5">
        <f>IFERROR(INDEX(Delivery!$C$2:$C$3001,MATCH(A33,Delivery!$A$2:$A$3001,0))-INDEX(Delivery!$B$2:$B$3001,MATCH(A33,Delivery!$A$2:$A$3001,0)),"")</f>
        <v>10</v>
      </c>
      <c r="J33" s="5" t="str">
        <f>IF(IFERROR(INDEX(Delivery!$D$2:$D$3001,MATCH(A33,Delivery!$A$2:$A$3001,0)),"")="Delayed","Yes","No")</f>
        <v>Yes</v>
      </c>
      <c r="K33" s="5" t="str">
        <f>IF(IFERROR(INDEX(Delivery!$D$2:$D$3001,MATCH(A33,Delivery!$A$2:$A$3001,0)),"")="Cancelled","Yes","No")</f>
        <v>No</v>
      </c>
      <c r="L33">
        <f>SUMIF(Sales!B:B,A33,Sales!H:H)</f>
        <v>1029.98</v>
      </c>
    </row>
    <row r="34" spans="1:12" x14ac:dyDescent="0.35">
      <c r="A34" s="5">
        <v>33</v>
      </c>
      <c r="B34" s="6">
        <v>45389</v>
      </c>
      <c r="C34" s="5">
        <v>282</v>
      </c>
      <c r="D34" s="5">
        <v>2</v>
      </c>
      <c r="E34" s="5" t="str">
        <f>IFERROR(INDEX(Customers!$B$2:$B$901,MATCH(C34,Customers!$A$2:$A$901,0)),"")</f>
        <v>Ravi Nair</v>
      </c>
      <c r="F34" s="5" t="str">
        <f>IFERROR(INDEX(Customers!$C$2:$C$901,MATCH(C34,Customers!$A$2:$A$901,0)),"")</f>
        <v>Consumer</v>
      </c>
      <c r="G34" s="5" t="str">
        <f>IFERROR(INDEX(Regions!$B$2:$B$6,MATCH(D34,Regions!$A$2:$A$6,0)),"")</f>
        <v>South</v>
      </c>
      <c r="H34" s="5" t="str">
        <f t="shared" si="0"/>
        <v>2024-04</v>
      </c>
      <c r="I34" s="5">
        <f>IFERROR(INDEX(Delivery!$C$2:$C$3001,MATCH(A34,Delivery!$A$2:$A$3001,0))-INDEX(Delivery!$B$2:$B$3001,MATCH(A34,Delivery!$A$2:$A$3001,0)),"")</f>
        <v>3</v>
      </c>
      <c r="J34" s="5" t="str">
        <f>IF(IFERROR(INDEX(Delivery!$D$2:$D$3001,MATCH(A34,Delivery!$A$2:$A$3001,0)),"")="Delayed","Yes","No")</f>
        <v>No</v>
      </c>
      <c r="K34" s="5" t="str">
        <f>IF(IFERROR(INDEX(Delivery!$D$2:$D$3001,MATCH(A34,Delivery!$A$2:$A$3001,0)),"")="Cancelled","Yes","No")</f>
        <v>No</v>
      </c>
      <c r="L34">
        <f>SUMIF(Sales!B:B,A34,Sales!H:H)</f>
        <v>2213.3200000000002</v>
      </c>
    </row>
    <row r="35" spans="1:12" x14ac:dyDescent="0.35">
      <c r="A35" s="5">
        <v>34</v>
      </c>
      <c r="B35" s="6">
        <v>45389</v>
      </c>
      <c r="C35" s="5">
        <v>615</v>
      </c>
      <c r="D35" s="5">
        <v>3</v>
      </c>
      <c r="E35" s="5" t="str">
        <f>IFERROR(INDEX(Customers!$B$2:$B$901,MATCH(C35,Customers!$A$2:$A$901,0)),"")</f>
        <v>Aarav Patel</v>
      </c>
      <c r="F35" s="5" t="str">
        <f>IFERROR(INDEX(Customers!$C$2:$C$901,MATCH(C35,Customers!$A$2:$A$901,0)),"")</f>
        <v>Consumer</v>
      </c>
      <c r="G35" s="5" t="str">
        <f>IFERROR(INDEX(Regions!$B$2:$B$6,MATCH(D35,Regions!$A$2:$A$6,0)),"")</f>
        <v>East</v>
      </c>
      <c r="H35" s="5" t="str">
        <f t="shared" si="0"/>
        <v>2024-04</v>
      </c>
      <c r="I35" s="5">
        <f>IFERROR(INDEX(Delivery!$C$2:$C$3001,MATCH(A35,Delivery!$A$2:$A$3001,0))-INDEX(Delivery!$B$2:$B$3001,MATCH(A35,Delivery!$A$2:$A$3001,0)),"")</f>
        <v>4</v>
      </c>
      <c r="J35" s="5" t="str">
        <f>IF(IFERROR(INDEX(Delivery!$D$2:$D$3001,MATCH(A35,Delivery!$A$2:$A$3001,0)),"")="Delayed","Yes","No")</f>
        <v>No</v>
      </c>
      <c r="K35" s="5" t="str">
        <f>IF(IFERROR(INDEX(Delivery!$D$2:$D$3001,MATCH(A35,Delivery!$A$2:$A$3001,0)),"")="Cancelled","Yes","No")</f>
        <v>No</v>
      </c>
      <c r="L35">
        <f>SUMIF(Sales!B:B,A35,Sales!H:H)</f>
        <v>3334.3</v>
      </c>
    </row>
    <row r="36" spans="1:12" x14ac:dyDescent="0.35">
      <c r="A36" s="5">
        <v>35</v>
      </c>
      <c r="B36" s="6">
        <v>45389</v>
      </c>
      <c r="C36" s="5">
        <v>357</v>
      </c>
      <c r="D36" s="5">
        <v>3</v>
      </c>
      <c r="E36" s="5" t="str">
        <f>IFERROR(INDEX(Customers!$B$2:$B$901,MATCH(C36,Customers!$A$2:$A$901,0)),"")</f>
        <v>Aadhya Krishnan</v>
      </c>
      <c r="F36" s="5" t="str">
        <f>IFERROR(INDEX(Customers!$C$2:$C$901,MATCH(C36,Customers!$A$2:$A$901,0)),"")</f>
        <v>Corporate</v>
      </c>
      <c r="G36" s="5" t="str">
        <f>IFERROR(INDEX(Regions!$B$2:$B$6,MATCH(D36,Regions!$A$2:$A$6,0)),"")</f>
        <v>East</v>
      </c>
      <c r="H36" s="5" t="str">
        <f t="shared" si="0"/>
        <v>2024-04</v>
      </c>
      <c r="I36" s="5">
        <f>IFERROR(INDEX(Delivery!$C$2:$C$3001,MATCH(A36,Delivery!$A$2:$A$3001,0))-INDEX(Delivery!$B$2:$B$3001,MATCH(A36,Delivery!$A$2:$A$3001,0)),"")</f>
        <v>-45390</v>
      </c>
      <c r="J36" s="5" t="str">
        <f>IF(IFERROR(INDEX(Delivery!$D$2:$D$3001,MATCH(A36,Delivery!$A$2:$A$3001,0)),"")="Delayed","Yes","No")</f>
        <v>No</v>
      </c>
      <c r="K36" s="5" t="str">
        <f>IF(IFERROR(INDEX(Delivery!$D$2:$D$3001,MATCH(A36,Delivery!$A$2:$A$3001,0)),"")="Cancelled","Yes","No")</f>
        <v>Yes</v>
      </c>
      <c r="L36">
        <f>SUMIF(Sales!B:B,A36,Sales!H:H)</f>
        <v>312.64999999999998</v>
      </c>
    </row>
    <row r="37" spans="1:12" x14ac:dyDescent="0.35">
      <c r="A37" s="5">
        <v>36</v>
      </c>
      <c r="B37" s="6">
        <v>45389</v>
      </c>
      <c r="C37" s="5">
        <v>595</v>
      </c>
      <c r="D37" s="5">
        <v>1</v>
      </c>
      <c r="E37" s="5" t="str">
        <f>IFERROR(INDEX(Customers!$B$2:$B$901,MATCH(C37,Customers!$A$2:$A$901,0)),"")</f>
        <v>Ravi Chatterjee</v>
      </c>
      <c r="F37" s="5" t="str">
        <f>IFERROR(INDEX(Customers!$C$2:$C$901,MATCH(C37,Customers!$A$2:$A$901,0)),"")</f>
        <v>SMB</v>
      </c>
      <c r="G37" s="5" t="str">
        <f>IFERROR(INDEX(Regions!$B$2:$B$6,MATCH(D37,Regions!$A$2:$A$6,0)),"")</f>
        <v>North</v>
      </c>
      <c r="H37" s="5" t="str">
        <f t="shared" si="0"/>
        <v>2024-04</v>
      </c>
      <c r="I37" s="5">
        <f>IFERROR(INDEX(Delivery!$C$2:$C$3001,MATCH(A37,Delivery!$A$2:$A$3001,0))-INDEX(Delivery!$B$2:$B$3001,MATCH(A37,Delivery!$A$2:$A$3001,0)),"")</f>
        <v>2</v>
      </c>
      <c r="J37" s="5" t="str">
        <f>IF(IFERROR(INDEX(Delivery!$D$2:$D$3001,MATCH(A37,Delivery!$A$2:$A$3001,0)),"")="Delayed","Yes","No")</f>
        <v>No</v>
      </c>
      <c r="K37" s="5" t="str">
        <f>IF(IFERROR(INDEX(Delivery!$D$2:$D$3001,MATCH(A37,Delivery!$A$2:$A$3001,0)),"")="Cancelled","Yes","No")</f>
        <v>No</v>
      </c>
      <c r="L37">
        <f>SUMIF(Sales!B:B,A37,Sales!H:H)</f>
        <v>2748.16</v>
      </c>
    </row>
    <row r="38" spans="1:12" x14ac:dyDescent="0.35">
      <c r="A38" s="5">
        <v>37</v>
      </c>
      <c r="B38" s="6">
        <v>45390</v>
      </c>
      <c r="C38" s="5">
        <v>582</v>
      </c>
      <c r="D38" s="5">
        <v>2</v>
      </c>
      <c r="E38" s="5" t="str">
        <f>IFERROR(INDEX(Customers!$B$2:$B$901,MATCH(C38,Customers!$A$2:$A$901,0)),"")</f>
        <v>Reyansh Chatterjee</v>
      </c>
      <c r="F38" s="5" t="str">
        <f>IFERROR(INDEX(Customers!$C$2:$C$901,MATCH(C38,Customers!$A$2:$A$901,0)),"")</f>
        <v>Consumer</v>
      </c>
      <c r="G38" s="5" t="str">
        <f>IFERROR(INDEX(Regions!$B$2:$B$6,MATCH(D38,Regions!$A$2:$A$6,0)),"")</f>
        <v>South</v>
      </c>
      <c r="H38" s="5" t="str">
        <f t="shared" si="0"/>
        <v>2024-04</v>
      </c>
      <c r="I38" s="5">
        <f>IFERROR(INDEX(Delivery!$C$2:$C$3001,MATCH(A38,Delivery!$A$2:$A$3001,0))-INDEX(Delivery!$B$2:$B$3001,MATCH(A38,Delivery!$A$2:$A$3001,0)),"")</f>
        <v>3</v>
      </c>
      <c r="J38" s="5" t="str">
        <f>IF(IFERROR(INDEX(Delivery!$D$2:$D$3001,MATCH(A38,Delivery!$A$2:$A$3001,0)),"")="Delayed","Yes","No")</f>
        <v>No</v>
      </c>
      <c r="K38" s="5" t="str">
        <f>IF(IFERROR(INDEX(Delivery!$D$2:$D$3001,MATCH(A38,Delivery!$A$2:$A$3001,0)),"")="Cancelled","Yes","No")</f>
        <v>No</v>
      </c>
      <c r="L38">
        <f>SUMIF(Sales!B:B,A38,Sales!H:H)</f>
        <v>872.66</v>
      </c>
    </row>
    <row r="39" spans="1:12" x14ac:dyDescent="0.35">
      <c r="A39" s="5">
        <v>38</v>
      </c>
      <c r="B39" s="6">
        <v>45391</v>
      </c>
      <c r="C39" s="5">
        <v>104</v>
      </c>
      <c r="D39" s="5">
        <v>3</v>
      </c>
      <c r="E39" s="5" t="str">
        <f>IFERROR(INDEX(Customers!$B$2:$B$901,MATCH(C39,Customers!$A$2:$A$901,0)),"")</f>
        <v>Navya Shetty</v>
      </c>
      <c r="F39" s="5" t="str">
        <f>IFERROR(INDEX(Customers!$C$2:$C$901,MATCH(C39,Customers!$A$2:$A$901,0)),"")</f>
        <v>Corporate</v>
      </c>
      <c r="G39" s="5" t="str">
        <f>IFERROR(INDEX(Regions!$B$2:$B$6,MATCH(D39,Regions!$A$2:$A$6,0)),"")</f>
        <v>East</v>
      </c>
      <c r="H39" s="5" t="str">
        <f t="shared" si="0"/>
        <v>2024-04</v>
      </c>
      <c r="I39" s="5">
        <f>IFERROR(INDEX(Delivery!$C$2:$C$3001,MATCH(A39,Delivery!$A$2:$A$3001,0))-INDEX(Delivery!$B$2:$B$3001,MATCH(A39,Delivery!$A$2:$A$3001,0)),"")</f>
        <v>3</v>
      </c>
      <c r="J39" s="5" t="str">
        <f>IF(IFERROR(INDEX(Delivery!$D$2:$D$3001,MATCH(A39,Delivery!$A$2:$A$3001,0)),"")="Delayed","Yes","No")</f>
        <v>No</v>
      </c>
      <c r="K39" s="5" t="str">
        <f>IF(IFERROR(INDEX(Delivery!$D$2:$D$3001,MATCH(A39,Delivery!$A$2:$A$3001,0)),"")="Cancelled","Yes","No")</f>
        <v>No</v>
      </c>
      <c r="L39">
        <f>SUMIF(Sales!B:B,A39,Sales!H:H)</f>
        <v>2129.88</v>
      </c>
    </row>
    <row r="40" spans="1:12" x14ac:dyDescent="0.35">
      <c r="A40" s="5">
        <v>39</v>
      </c>
      <c r="B40" s="6">
        <v>45392</v>
      </c>
      <c r="C40" s="5">
        <v>622</v>
      </c>
      <c r="D40" s="5">
        <v>1</v>
      </c>
      <c r="E40" s="5" t="str">
        <f>IFERROR(INDEX(Customers!$B$2:$B$901,MATCH(C40,Customers!$A$2:$A$901,0)),"")</f>
        <v>Ayaan Menon</v>
      </c>
      <c r="F40" s="5" t="str">
        <f>IFERROR(INDEX(Customers!$C$2:$C$901,MATCH(C40,Customers!$A$2:$A$901,0)),"")</f>
        <v>Corporate</v>
      </c>
      <c r="G40" s="5" t="str">
        <f>IFERROR(INDEX(Regions!$B$2:$B$6,MATCH(D40,Regions!$A$2:$A$6,0)),"")</f>
        <v>North</v>
      </c>
      <c r="H40" s="5" t="str">
        <f t="shared" si="0"/>
        <v>2024-04</v>
      </c>
      <c r="I40" s="5">
        <f>IFERROR(INDEX(Delivery!$C$2:$C$3001,MATCH(A40,Delivery!$A$2:$A$3001,0))-INDEX(Delivery!$B$2:$B$3001,MATCH(A40,Delivery!$A$2:$A$3001,0)),"")</f>
        <v>6</v>
      </c>
      <c r="J40" s="5" t="str">
        <f>IF(IFERROR(INDEX(Delivery!$D$2:$D$3001,MATCH(A40,Delivery!$A$2:$A$3001,0)),"")="Delayed","Yes","No")</f>
        <v>No</v>
      </c>
      <c r="K40" s="5" t="str">
        <f>IF(IFERROR(INDEX(Delivery!$D$2:$D$3001,MATCH(A40,Delivery!$A$2:$A$3001,0)),"")="Cancelled","Yes","No")</f>
        <v>No</v>
      </c>
      <c r="L40">
        <f>SUMIF(Sales!B:B,A40,Sales!H:H)</f>
        <v>3892.38</v>
      </c>
    </row>
    <row r="41" spans="1:12" x14ac:dyDescent="0.35">
      <c r="A41" s="5">
        <v>40</v>
      </c>
      <c r="B41" s="6">
        <v>45392</v>
      </c>
      <c r="C41" s="5">
        <v>242</v>
      </c>
      <c r="D41" s="5">
        <v>4</v>
      </c>
      <c r="E41" s="5" t="str">
        <f>IFERROR(INDEX(Customers!$B$2:$B$901,MATCH(C41,Customers!$A$2:$A$901,0)),"")</f>
        <v>Aadhya Bose</v>
      </c>
      <c r="F41" s="5" t="str">
        <f>IFERROR(INDEX(Customers!$C$2:$C$901,MATCH(C41,Customers!$A$2:$A$901,0)),"")</f>
        <v>Consumer</v>
      </c>
      <c r="G41" s="5" t="str">
        <f>IFERROR(INDEX(Regions!$B$2:$B$6,MATCH(D41,Regions!$A$2:$A$6,0)),"")</f>
        <v>West</v>
      </c>
      <c r="H41" s="5" t="str">
        <f t="shared" si="0"/>
        <v>2024-04</v>
      </c>
      <c r="I41" s="5">
        <f>IFERROR(INDEX(Delivery!$C$2:$C$3001,MATCH(A41,Delivery!$A$2:$A$3001,0))-INDEX(Delivery!$B$2:$B$3001,MATCH(A41,Delivery!$A$2:$A$3001,0)),"")</f>
        <v>5</v>
      </c>
      <c r="J41" s="5" t="str">
        <f>IF(IFERROR(INDEX(Delivery!$D$2:$D$3001,MATCH(A41,Delivery!$A$2:$A$3001,0)),"")="Delayed","Yes","No")</f>
        <v>No</v>
      </c>
      <c r="K41" s="5" t="str">
        <f>IF(IFERROR(INDEX(Delivery!$D$2:$D$3001,MATCH(A41,Delivery!$A$2:$A$3001,0)),"")="Cancelled","Yes","No")</f>
        <v>No</v>
      </c>
      <c r="L41">
        <f>SUMIF(Sales!B:B,A41,Sales!H:H)</f>
        <v>2213.3200000000002</v>
      </c>
    </row>
    <row r="42" spans="1:12" x14ac:dyDescent="0.35">
      <c r="A42" s="5">
        <v>41</v>
      </c>
      <c r="B42" s="6">
        <v>45392</v>
      </c>
      <c r="C42" s="5">
        <v>371</v>
      </c>
      <c r="D42" s="5">
        <v>5</v>
      </c>
      <c r="E42" s="5" t="str">
        <f>IFERROR(INDEX(Customers!$B$2:$B$901,MATCH(C42,Customers!$A$2:$A$901,0)),"")</f>
        <v>Arun Rao</v>
      </c>
      <c r="F42" s="5" t="str">
        <f>IFERROR(INDEX(Customers!$C$2:$C$901,MATCH(C42,Customers!$A$2:$A$901,0)),"")</f>
        <v>Consumer</v>
      </c>
      <c r="G42" s="5" t="str">
        <f>IFERROR(INDEX(Regions!$B$2:$B$6,MATCH(D42,Regions!$A$2:$A$6,0)),"")</f>
        <v>Central</v>
      </c>
      <c r="H42" s="5" t="str">
        <f t="shared" si="0"/>
        <v>2024-04</v>
      </c>
      <c r="I42" s="5">
        <f>IFERROR(INDEX(Delivery!$C$2:$C$3001,MATCH(A42,Delivery!$A$2:$A$3001,0))-INDEX(Delivery!$B$2:$B$3001,MATCH(A42,Delivery!$A$2:$A$3001,0)),"")</f>
        <v>-45392</v>
      </c>
      <c r="J42" s="5" t="str">
        <f>IF(IFERROR(INDEX(Delivery!$D$2:$D$3001,MATCH(A42,Delivery!$A$2:$A$3001,0)),"")="Delayed","Yes","No")</f>
        <v>No</v>
      </c>
      <c r="K42" s="5" t="str">
        <f>IF(IFERROR(INDEX(Delivery!$D$2:$D$3001,MATCH(A42,Delivery!$A$2:$A$3001,0)),"")="Cancelled","Yes","No")</f>
        <v>Yes</v>
      </c>
      <c r="L42">
        <f>SUMIF(Sales!B:B,A42,Sales!H:H)</f>
        <v>145.43</v>
      </c>
    </row>
    <row r="43" spans="1:12" x14ac:dyDescent="0.35">
      <c r="A43" s="5">
        <v>42</v>
      </c>
      <c r="B43" s="6">
        <v>45392</v>
      </c>
      <c r="C43" s="5">
        <v>454</v>
      </c>
      <c r="D43" s="5">
        <v>2</v>
      </c>
      <c r="E43" s="5" t="str">
        <f>IFERROR(INDEX(Customers!$B$2:$B$901,MATCH(C43,Customers!$A$2:$A$901,0)),"")</f>
        <v>Pari Menon</v>
      </c>
      <c r="F43" s="5" t="str">
        <f>IFERROR(INDEX(Customers!$C$2:$C$901,MATCH(C43,Customers!$A$2:$A$901,0)),"")</f>
        <v>Consumer</v>
      </c>
      <c r="G43" s="5" t="str">
        <f>IFERROR(INDEX(Regions!$B$2:$B$6,MATCH(D43,Regions!$A$2:$A$6,0)),"")</f>
        <v>South</v>
      </c>
      <c r="H43" s="5" t="str">
        <f t="shared" si="0"/>
        <v>2024-04</v>
      </c>
      <c r="I43" s="5">
        <f>IFERROR(INDEX(Delivery!$C$2:$C$3001,MATCH(A43,Delivery!$A$2:$A$3001,0))-INDEX(Delivery!$B$2:$B$3001,MATCH(A43,Delivery!$A$2:$A$3001,0)),"")</f>
        <v>5</v>
      </c>
      <c r="J43" s="5" t="str">
        <f>IF(IFERROR(INDEX(Delivery!$D$2:$D$3001,MATCH(A43,Delivery!$A$2:$A$3001,0)),"")="Delayed","Yes","No")</f>
        <v>No</v>
      </c>
      <c r="K43" s="5" t="str">
        <f>IF(IFERROR(INDEX(Delivery!$D$2:$D$3001,MATCH(A43,Delivery!$A$2:$A$3001,0)),"")="Cancelled","Yes","No")</f>
        <v>No</v>
      </c>
      <c r="L43">
        <f>SUMIF(Sales!B:B,A43,Sales!H:H)</f>
        <v>3369.6099999999997</v>
      </c>
    </row>
    <row r="44" spans="1:12" x14ac:dyDescent="0.35">
      <c r="A44" s="5">
        <v>43</v>
      </c>
      <c r="B44" s="6">
        <v>45392</v>
      </c>
      <c r="C44" s="5">
        <v>321</v>
      </c>
      <c r="D44" s="5">
        <v>4</v>
      </c>
      <c r="E44" s="5" t="str">
        <f>IFERROR(INDEX(Customers!$B$2:$B$901,MATCH(C44,Customers!$A$2:$A$901,0)),"")</f>
        <v>Kiara Rao</v>
      </c>
      <c r="F44" s="5" t="str">
        <f>IFERROR(INDEX(Customers!$C$2:$C$901,MATCH(C44,Customers!$A$2:$A$901,0)),"")</f>
        <v>Consumer</v>
      </c>
      <c r="G44" s="5" t="str">
        <f>IFERROR(INDEX(Regions!$B$2:$B$6,MATCH(D44,Regions!$A$2:$A$6,0)),"")</f>
        <v>West</v>
      </c>
      <c r="H44" s="5" t="str">
        <f t="shared" si="0"/>
        <v>2024-04</v>
      </c>
      <c r="I44" s="5">
        <f>IFERROR(INDEX(Delivery!$C$2:$C$3001,MATCH(A44,Delivery!$A$2:$A$3001,0))-INDEX(Delivery!$B$2:$B$3001,MATCH(A44,Delivery!$A$2:$A$3001,0)),"")</f>
        <v>3</v>
      </c>
      <c r="J44" s="5" t="str">
        <f>IF(IFERROR(INDEX(Delivery!$D$2:$D$3001,MATCH(A44,Delivery!$A$2:$A$3001,0)),"")="Delayed","Yes","No")</f>
        <v>No</v>
      </c>
      <c r="K44" s="5" t="str">
        <f>IF(IFERROR(INDEX(Delivery!$D$2:$D$3001,MATCH(A44,Delivery!$A$2:$A$3001,0)),"")="Cancelled","Yes","No")</f>
        <v>No</v>
      </c>
      <c r="L44">
        <f>SUMIF(Sales!B:B,A44,Sales!H:H)</f>
        <v>1296.42</v>
      </c>
    </row>
    <row r="45" spans="1:12" x14ac:dyDescent="0.35">
      <c r="A45" s="5">
        <v>44</v>
      </c>
      <c r="B45" s="6">
        <v>45392</v>
      </c>
      <c r="C45" s="5">
        <v>234</v>
      </c>
      <c r="D45" s="5">
        <v>3</v>
      </c>
      <c r="E45" s="5" t="str">
        <f>IFERROR(INDEX(Customers!$B$2:$B$901,MATCH(C45,Customers!$A$2:$A$901,0)),"")</f>
        <v>Nisha Singh</v>
      </c>
      <c r="F45" s="5" t="str">
        <f>IFERROR(INDEX(Customers!$C$2:$C$901,MATCH(C45,Customers!$A$2:$A$901,0)),"")</f>
        <v>Consumer</v>
      </c>
      <c r="G45" s="5" t="str">
        <f>IFERROR(INDEX(Regions!$B$2:$B$6,MATCH(D45,Regions!$A$2:$A$6,0)),"")</f>
        <v>East</v>
      </c>
      <c r="H45" s="5" t="str">
        <f t="shared" si="0"/>
        <v>2024-04</v>
      </c>
      <c r="I45" s="5">
        <f>IFERROR(INDEX(Delivery!$C$2:$C$3001,MATCH(A45,Delivery!$A$2:$A$3001,0))-INDEX(Delivery!$B$2:$B$3001,MATCH(A45,Delivery!$A$2:$A$3001,0)),"")</f>
        <v>6</v>
      </c>
      <c r="J45" s="5" t="str">
        <f>IF(IFERROR(INDEX(Delivery!$D$2:$D$3001,MATCH(A45,Delivery!$A$2:$A$3001,0)),"")="Delayed","Yes","No")</f>
        <v>No</v>
      </c>
      <c r="K45" s="5" t="str">
        <f>IF(IFERROR(INDEX(Delivery!$D$2:$D$3001,MATCH(A45,Delivery!$A$2:$A$3001,0)),"")="Cancelled","Yes","No")</f>
        <v>No</v>
      </c>
      <c r="L45">
        <f>SUMIF(Sales!B:B,A45,Sales!H:H)</f>
        <v>175.69</v>
      </c>
    </row>
    <row r="46" spans="1:12" x14ac:dyDescent="0.35">
      <c r="A46" s="5">
        <v>45</v>
      </c>
      <c r="B46" s="6">
        <v>45392</v>
      </c>
      <c r="C46" s="5">
        <v>150</v>
      </c>
      <c r="D46" s="5">
        <v>1</v>
      </c>
      <c r="E46" s="5" t="str">
        <f>IFERROR(INDEX(Customers!$B$2:$B$901,MATCH(C46,Customers!$A$2:$A$901,0)),"")</f>
        <v>Arun Sharma</v>
      </c>
      <c r="F46" s="5" t="str">
        <f>IFERROR(INDEX(Customers!$C$2:$C$901,MATCH(C46,Customers!$A$2:$A$901,0)),"")</f>
        <v>Consumer</v>
      </c>
      <c r="G46" s="5" t="str">
        <f>IFERROR(INDEX(Regions!$B$2:$B$6,MATCH(D46,Regions!$A$2:$A$6,0)),"")</f>
        <v>North</v>
      </c>
      <c r="H46" s="5" t="str">
        <f t="shared" si="0"/>
        <v>2024-04</v>
      </c>
      <c r="I46" s="5">
        <f>IFERROR(INDEX(Delivery!$C$2:$C$3001,MATCH(A46,Delivery!$A$2:$A$3001,0))-INDEX(Delivery!$B$2:$B$3001,MATCH(A46,Delivery!$A$2:$A$3001,0)),"")</f>
        <v>5</v>
      </c>
      <c r="J46" s="5" t="str">
        <f>IF(IFERROR(INDEX(Delivery!$D$2:$D$3001,MATCH(A46,Delivery!$A$2:$A$3001,0)),"")="Delayed","Yes","No")</f>
        <v>No</v>
      </c>
      <c r="K46" s="5" t="str">
        <f>IF(IFERROR(INDEX(Delivery!$D$2:$D$3001,MATCH(A46,Delivery!$A$2:$A$3001,0)),"")="Cancelled","Yes","No")</f>
        <v>No</v>
      </c>
      <c r="L46">
        <f>SUMIF(Sales!B:B,A46,Sales!H:H)</f>
        <v>297.2</v>
      </c>
    </row>
    <row r="47" spans="1:12" x14ac:dyDescent="0.35">
      <c r="A47" s="5">
        <v>46</v>
      </c>
      <c r="B47" s="6">
        <v>45393</v>
      </c>
      <c r="C47" s="5">
        <v>568</v>
      </c>
      <c r="D47" s="5">
        <v>1</v>
      </c>
      <c r="E47" s="5" t="str">
        <f>IFERROR(INDEX(Customers!$B$2:$B$901,MATCH(C47,Customers!$A$2:$A$901,0)),"")</f>
        <v>Krishna Gupta</v>
      </c>
      <c r="F47" s="5" t="str">
        <f>IFERROR(INDEX(Customers!$C$2:$C$901,MATCH(C47,Customers!$A$2:$A$901,0)),"")</f>
        <v>SMB</v>
      </c>
      <c r="G47" s="5" t="str">
        <f>IFERROR(INDEX(Regions!$B$2:$B$6,MATCH(D47,Regions!$A$2:$A$6,0)),"")</f>
        <v>North</v>
      </c>
      <c r="H47" s="5" t="str">
        <f t="shared" si="0"/>
        <v>2024-04</v>
      </c>
      <c r="I47" s="5">
        <f>IFERROR(INDEX(Delivery!$C$2:$C$3001,MATCH(A47,Delivery!$A$2:$A$3001,0))-INDEX(Delivery!$B$2:$B$3001,MATCH(A47,Delivery!$A$2:$A$3001,0)),"")</f>
        <v>2</v>
      </c>
      <c r="J47" s="5" t="str">
        <f>IF(IFERROR(INDEX(Delivery!$D$2:$D$3001,MATCH(A47,Delivery!$A$2:$A$3001,0)),"")="Delayed","Yes","No")</f>
        <v>No</v>
      </c>
      <c r="K47" s="5" t="str">
        <f>IF(IFERROR(INDEX(Delivery!$D$2:$D$3001,MATCH(A47,Delivery!$A$2:$A$3001,0)),"")="Cancelled","Yes","No")</f>
        <v>No</v>
      </c>
      <c r="L47">
        <f>SUMIF(Sales!B:B,A47,Sales!H:H)</f>
        <v>540.32000000000005</v>
      </c>
    </row>
    <row r="48" spans="1:12" x14ac:dyDescent="0.35">
      <c r="A48" s="5">
        <v>47</v>
      </c>
      <c r="B48" s="6">
        <v>45393</v>
      </c>
      <c r="C48" s="5">
        <v>671</v>
      </c>
      <c r="D48" s="5">
        <v>3</v>
      </c>
      <c r="E48" s="5" t="str">
        <f>IFERROR(INDEX(Customers!$B$2:$B$901,MATCH(C48,Customers!$A$2:$A$901,0)),"")</f>
        <v>Pari Joshi</v>
      </c>
      <c r="F48" s="5" t="str">
        <f>IFERROR(INDEX(Customers!$C$2:$C$901,MATCH(C48,Customers!$A$2:$A$901,0)),"")</f>
        <v>Consumer</v>
      </c>
      <c r="G48" s="5" t="str">
        <f>IFERROR(INDEX(Regions!$B$2:$B$6,MATCH(D48,Regions!$A$2:$A$6,0)),"")</f>
        <v>East</v>
      </c>
      <c r="H48" s="5" t="str">
        <f t="shared" si="0"/>
        <v>2024-04</v>
      </c>
      <c r="I48" s="5">
        <f>IFERROR(INDEX(Delivery!$C$2:$C$3001,MATCH(A48,Delivery!$A$2:$A$3001,0))-INDEX(Delivery!$B$2:$B$3001,MATCH(A48,Delivery!$A$2:$A$3001,0)),"")</f>
        <v>4</v>
      </c>
      <c r="J48" s="5" t="str">
        <f>IF(IFERROR(INDEX(Delivery!$D$2:$D$3001,MATCH(A48,Delivery!$A$2:$A$3001,0)),"")="Delayed","Yes","No")</f>
        <v>No</v>
      </c>
      <c r="K48" s="5" t="str">
        <f>IF(IFERROR(INDEX(Delivery!$D$2:$D$3001,MATCH(A48,Delivery!$A$2:$A$3001,0)),"")="Cancelled","Yes","No")</f>
        <v>No</v>
      </c>
      <c r="L48">
        <f>SUMIF(Sales!B:B,A48,Sales!H:H)</f>
        <v>798.62</v>
      </c>
    </row>
    <row r="49" spans="1:12" x14ac:dyDescent="0.35">
      <c r="A49" s="5">
        <v>48</v>
      </c>
      <c r="B49" s="6">
        <v>45393</v>
      </c>
      <c r="C49" s="5">
        <v>174</v>
      </c>
      <c r="D49" s="5">
        <v>2</v>
      </c>
      <c r="E49" s="5" t="str">
        <f>IFERROR(INDEX(Customers!$B$2:$B$901,MATCH(C49,Customers!$A$2:$A$901,0)),"")</f>
        <v>Pari Pillai</v>
      </c>
      <c r="F49" s="5" t="str">
        <f>IFERROR(INDEX(Customers!$C$2:$C$901,MATCH(C49,Customers!$A$2:$A$901,0)),"")</f>
        <v>SMB</v>
      </c>
      <c r="G49" s="5" t="str">
        <f>IFERROR(INDEX(Regions!$B$2:$B$6,MATCH(D49,Regions!$A$2:$A$6,0)),"")</f>
        <v>South</v>
      </c>
      <c r="H49" s="5" t="str">
        <f t="shared" si="0"/>
        <v>2024-04</v>
      </c>
      <c r="I49" s="5">
        <f>IFERROR(INDEX(Delivery!$C$2:$C$3001,MATCH(A49,Delivery!$A$2:$A$3001,0))-INDEX(Delivery!$B$2:$B$3001,MATCH(A49,Delivery!$A$2:$A$3001,0)),"")</f>
        <v>2</v>
      </c>
      <c r="J49" s="5" t="str">
        <f>IF(IFERROR(INDEX(Delivery!$D$2:$D$3001,MATCH(A49,Delivery!$A$2:$A$3001,0)),"")="Delayed","Yes","No")</f>
        <v>No</v>
      </c>
      <c r="K49" s="5" t="str">
        <f>IF(IFERROR(INDEX(Delivery!$D$2:$D$3001,MATCH(A49,Delivery!$A$2:$A$3001,0)),"")="Cancelled","Yes","No")</f>
        <v>No</v>
      </c>
      <c r="L49">
        <f>SUMIF(Sales!B:B,A49,Sales!H:H)</f>
        <v>859.81</v>
      </c>
    </row>
    <row r="50" spans="1:12" x14ac:dyDescent="0.35">
      <c r="A50" s="5">
        <v>49</v>
      </c>
      <c r="B50" s="6">
        <v>45393</v>
      </c>
      <c r="C50" s="5">
        <v>543</v>
      </c>
      <c r="D50" s="5">
        <v>2</v>
      </c>
      <c r="E50" s="5" t="str">
        <f>IFERROR(INDEX(Customers!$B$2:$B$901,MATCH(C50,Customers!$A$2:$A$901,0)),"")</f>
        <v>Deepa Kapoor</v>
      </c>
      <c r="F50" s="5" t="str">
        <f>IFERROR(INDEX(Customers!$C$2:$C$901,MATCH(C50,Customers!$A$2:$A$901,0)),"")</f>
        <v>Consumer</v>
      </c>
      <c r="G50" s="5" t="str">
        <f>IFERROR(INDEX(Regions!$B$2:$B$6,MATCH(D50,Regions!$A$2:$A$6,0)),"")</f>
        <v>South</v>
      </c>
      <c r="H50" s="5" t="str">
        <f t="shared" si="0"/>
        <v>2024-04</v>
      </c>
      <c r="I50" s="5">
        <f>IFERROR(INDEX(Delivery!$C$2:$C$3001,MATCH(A50,Delivery!$A$2:$A$3001,0))-INDEX(Delivery!$B$2:$B$3001,MATCH(A50,Delivery!$A$2:$A$3001,0)),"")</f>
        <v>3</v>
      </c>
      <c r="J50" s="5" t="str">
        <f>IF(IFERROR(INDEX(Delivery!$D$2:$D$3001,MATCH(A50,Delivery!$A$2:$A$3001,0)),"")="Delayed","Yes","No")</f>
        <v>No</v>
      </c>
      <c r="K50" s="5" t="str">
        <f>IF(IFERROR(INDEX(Delivery!$D$2:$D$3001,MATCH(A50,Delivery!$A$2:$A$3001,0)),"")="Cancelled","Yes","No")</f>
        <v>No</v>
      </c>
      <c r="L50">
        <f>SUMIF(Sales!B:B,A50,Sales!H:H)</f>
        <v>2490.89</v>
      </c>
    </row>
    <row r="51" spans="1:12" x14ac:dyDescent="0.35">
      <c r="A51" s="5">
        <v>50</v>
      </c>
      <c r="B51" s="6">
        <v>45393</v>
      </c>
      <c r="C51" s="5">
        <v>119</v>
      </c>
      <c r="D51" s="5">
        <v>3</v>
      </c>
      <c r="E51" s="5" t="str">
        <f>IFERROR(INDEX(Customers!$B$2:$B$901,MATCH(C51,Customers!$A$2:$A$901,0)),"")</f>
        <v>Karthik Patel</v>
      </c>
      <c r="F51" s="5" t="str">
        <f>IFERROR(INDEX(Customers!$C$2:$C$901,MATCH(C51,Customers!$A$2:$A$901,0)),"")</f>
        <v>SMB</v>
      </c>
      <c r="G51" s="5" t="str">
        <f>IFERROR(INDEX(Regions!$B$2:$B$6,MATCH(D51,Regions!$A$2:$A$6,0)),"")</f>
        <v>East</v>
      </c>
      <c r="H51" s="5" t="str">
        <f t="shared" si="0"/>
        <v>2024-04</v>
      </c>
      <c r="I51" s="5">
        <f>IFERROR(INDEX(Delivery!$C$2:$C$3001,MATCH(A51,Delivery!$A$2:$A$3001,0))-INDEX(Delivery!$B$2:$B$3001,MATCH(A51,Delivery!$A$2:$A$3001,0)),"")</f>
        <v>4</v>
      </c>
      <c r="J51" s="5" t="str">
        <f>IF(IFERROR(INDEX(Delivery!$D$2:$D$3001,MATCH(A51,Delivery!$A$2:$A$3001,0)),"")="Delayed","Yes","No")</f>
        <v>No</v>
      </c>
      <c r="K51" s="5" t="str">
        <f>IF(IFERROR(INDEX(Delivery!$D$2:$D$3001,MATCH(A51,Delivery!$A$2:$A$3001,0)),"")="Cancelled","Yes","No")</f>
        <v>No</v>
      </c>
      <c r="L51">
        <f>SUMIF(Sales!B:B,A51,Sales!H:H)</f>
        <v>175.69</v>
      </c>
    </row>
    <row r="52" spans="1:12" x14ac:dyDescent="0.35">
      <c r="A52" s="5">
        <v>51</v>
      </c>
      <c r="B52" s="6">
        <v>45394</v>
      </c>
      <c r="C52" s="5">
        <v>581</v>
      </c>
      <c r="D52" s="5">
        <v>1</v>
      </c>
      <c r="E52" s="5" t="str">
        <f>IFERROR(INDEX(Customers!$B$2:$B$901,MATCH(C52,Customers!$A$2:$A$901,0)),"")</f>
        <v>Lakshmi Pillai</v>
      </c>
      <c r="F52" s="5" t="str">
        <f>IFERROR(INDEX(Customers!$C$2:$C$901,MATCH(C52,Customers!$A$2:$A$901,0)),"")</f>
        <v>SMB</v>
      </c>
      <c r="G52" s="5" t="str">
        <f>IFERROR(INDEX(Regions!$B$2:$B$6,MATCH(D52,Regions!$A$2:$A$6,0)),"")</f>
        <v>North</v>
      </c>
      <c r="H52" s="5" t="str">
        <f t="shared" si="0"/>
        <v>2024-04</v>
      </c>
      <c r="I52" s="5">
        <f>IFERROR(INDEX(Delivery!$C$2:$C$3001,MATCH(A52,Delivery!$A$2:$A$3001,0))-INDEX(Delivery!$B$2:$B$3001,MATCH(A52,Delivery!$A$2:$A$3001,0)),"")</f>
        <v>3</v>
      </c>
      <c r="J52" s="5" t="str">
        <f>IF(IFERROR(INDEX(Delivery!$D$2:$D$3001,MATCH(A52,Delivery!$A$2:$A$3001,0)),"")="Delayed","Yes","No")</f>
        <v>No</v>
      </c>
      <c r="K52" s="5" t="str">
        <f>IF(IFERROR(INDEX(Delivery!$D$2:$D$3001,MATCH(A52,Delivery!$A$2:$A$3001,0)),"")="Cancelled","Yes","No")</f>
        <v>No</v>
      </c>
      <c r="L52">
        <f>SUMIF(Sales!B:B,A52,Sales!H:H)</f>
        <v>175.69</v>
      </c>
    </row>
    <row r="53" spans="1:12" x14ac:dyDescent="0.35">
      <c r="A53" s="5">
        <v>52</v>
      </c>
      <c r="B53" s="6">
        <v>45395</v>
      </c>
      <c r="C53" s="5">
        <v>251</v>
      </c>
      <c r="D53" s="5">
        <v>1</v>
      </c>
      <c r="E53" s="5" t="str">
        <f>IFERROR(INDEX(Customers!$B$2:$B$901,MATCH(C53,Customers!$A$2:$A$901,0)),"")</f>
        <v>Suresh Rao</v>
      </c>
      <c r="F53" s="5" t="str">
        <f>IFERROR(INDEX(Customers!$C$2:$C$901,MATCH(C53,Customers!$A$2:$A$901,0)),"")</f>
        <v>Consumer</v>
      </c>
      <c r="G53" s="5" t="str">
        <f>IFERROR(INDEX(Regions!$B$2:$B$6,MATCH(D53,Regions!$A$2:$A$6,0)),"")</f>
        <v>North</v>
      </c>
      <c r="H53" s="5" t="str">
        <f t="shared" si="0"/>
        <v>2024-04</v>
      </c>
      <c r="I53" s="5">
        <f>IFERROR(INDEX(Delivery!$C$2:$C$3001,MATCH(A53,Delivery!$A$2:$A$3001,0))-INDEX(Delivery!$B$2:$B$3001,MATCH(A53,Delivery!$A$2:$A$3001,0)),"")</f>
        <v>2</v>
      </c>
      <c r="J53" s="5" t="str">
        <f>IF(IFERROR(INDEX(Delivery!$D$2:$D$3001,MATCH(A53,Delivery!$A$2:$A$3001,0)),"")="Delayed","Yes","No")</f>
        <v>No</v>
      </c>
      <c r="K53" s="5" t="str">
        <f>IF(IFERROR(INDEX(Delivery!$D$2:$D$3001,MATCH(A53,Delivery!$A$2:$A$3001,0)),"")="Cancelled","Yes","No")</f>
        <v>No</v>
      </c>
      <c r="L53">
        <f>SUMIF(Sales!B:B,A53,Sales!H:H)</f>
        <v>5730.82</v>
      </c>
    </row>
    <row r="54" spans="1:12" x14ac:dyDescent="0.35">
      <c r="A54" s="5">
        <v>53</v>
      </c>
      <c r="B54" s="6">
        <v>45395</v>
      </c>
      <c r="C54" s="5">
        <v>300</v>
      </c>
      <c r="D54" s="5">
        <v>4</v>
      </c>
      <c r="E54" s="5" t="str">
        <f>IFERROR(INDEX(Customers!$B$2:$B$901,MATCH(C54,Customers!$A$2:$A$901,0)),"")</f>
        <v>Riya Reddy</v>
      </c>
      <c r="F54" s="5" t="str">
        <f>IFERROR(INDEX(Customers!$C$2:$C$901,MATCH(C54,Customers!$A$2:$A$901,0)),"")</f>
        <v>Consumer</v>
      </c>
      <c r="G54" s="5" t="str">
        <f>IFERROR(INDEX(Regions!$B$2:$B$6,MATCH(D54,Regions!$A$2:$A$6,0)),"")</f>
        <v>West</v>
      </c>
      <c r="H54" s="5" t="str">
        <f t="shared" si="0"/>
        <v>2024-04</v>
      </c>
      <c r="I54" s="5">
        <f>IFERROR(INDEX(Delivery!$C$2:$C$3001,MATCH(A54,Delivery!$A$2:$A$3001,0))-INDEX(Delivery!$B$2:$B$3001,MATCH(A54,Delivery!$A$2:$A$3001,0)),"")</f>
        <v>6</v>
      </c>
      <c r="J54" s="5" t="str">
        <f>IF(IFERROR(INDEX(Delivery!$D$2:$D$3001,MATCH(A54,Delivery!$A$2:$A$3001,0)),"")="Delayed","Yes","No")</f>
        <v>No</v>
      </c>
      <c r="K54" s="5" t="str">
        <f>IF(IFERROR(INDEX(Delivery!$D$2:$D$3001,MATCH(A54,Delivery!$A$2:$A$3001,0)),"")="Cancelled","Yes","No")</f>
        <v>No</v>
      </c>
      <c r="L54">
        <f>SUMIF(Sales!B:B,A54,Sales!H:H)</f>
        <v>2187.08</v>
      </c>
    </row>
    <row r="55" spans="1:12" x14ac:dyDescent="0.35">
      <c r="A55" s="5">
        <v>54</v>
      </c>
      <c r="B55" s="6">
        <v>45396</v>
      </c>
      <c r="C55" s="5">
        <v>600</v>
      </c>
      <c r="D55" s="5">
        <v>5</v>
      </c>
      <c r="E55" s="5" t="str">
        <f>IFERROR(INDEX(Customers!$B$2:$B$901,MATCH(C55,Customers!$A$2:$A$901,0)),"")</f>
        <v>Riya Gupta</v>
      </c>
      <c r="F55" s="5" t="str">
        <f>IFERROR(INDEX(Customers!$C$2:$C$901,MATCH(C55,Customers!$A$2:$A$901,0)),"")</f>
        <v>Consumer</v>
      </c>
      <c r="G55" s="5" t="str">
        <f>IFERROR(INDEX(Regions!$B$2:$B$6,MATCH(D55,Regions!$A$2:$A$6,0)),"")</f>
        <v>Central</v>
      </c>
      <c r="H55" s="5" t="str">
        <f t="shared" si="0"/>
        <v>2024-04</v>
      </c>
      <c r="I55" s="5">
        <f>IFERROR(INDEX(Delivery!$C$2:$C$3001,MATCH(A55,Delivery!$A$2:$A$3001,0))-INDEX(Delivery!$B$2:$B$3001,MATCH(A55,Delivery!$A$2:$A$3001,0)),"")</f>
        <v>2</v>
      </c>
      <c r="J55" s="5" t="str">
        <f>IF(IFERROR(INDEX(Delivery!$D$2:$D$3001,MATCH(A55,Delivery!$A$2:$A$3001,0)),"")="Delayed","Yes","No")</f>
        <v>No</v>
      </c>
      <c r="K55" s="5" t="str">
        <f>IF(IFERROR(INDEX(Delivery!$D$2:$D$3001,MATCH(A55,Delivery!$A$2:$A$3001,0)),"")="Cancelled","Yes","No")</f>
        <v>No</v>
      </c>
      <c r="L55">
        <f>SUMIF(Sales!B:B,A55,Sales!H:H)</f>
        <v>798.2</v>
      </c>
    </row>
    <row r="56" spans="1:12" x14ac:dyDescent="0.35">
      <c r="A56" s="5">
        <v>55</v>
      </c>
      <c r="B56" s="6">
        <v>45396</v>
      </c>
      <c r="C56" s="5">
        <v>409</v>
      </c>
      <c r="D56" s="5">
        <v>5</v>
      </c>
      <c r="E56" s="5" t="str">
        <f>IFERROR(INDEX(Customers!$B$2:$B$901,MATCH(C56,Customers!$A$2:$A$901,0)),"")</f>
        <v>Kiara Chatterjee</v>
      </c>
      <c r="F56" s="5" t="str">
        <f>IFERROR(INDEX(Customers!$C$2:$C$901,MATCH(C56,Customers!$A$2:$A$901,0)),"")</f>
        <v>SMB</v>
      </c>
      <c r="G56" s="5" t="str">
        <f>IFERROR(INDEX(Regions!$B$2:$B$6,MATCH(D56,Regions!$A$2:$A$6,0)),"")</f>
        <v>Central</v>
      </c>
      <c r="H56" s="5" t="str">
        <f t="shared" si="0"/>
        <v>2024-04</v>
      </c>
      <c r="I56" s="5">
        <f>IFERROR(INDEX(Delivery!$C$2:$C$3001,MATCH(A56,Delivery!$A$2:$A$3001,0))-INDEX(Delivery!$B$2:$B$3001,MATCH(A56,Delivery!$A$2:$A$3001,0)),"")</f>
        <v>3</v>
      </c>
      <c r="J56" s="5" t="str">
        <f>IF(IFERROR(INDEX(Delivery!$D$2:$D$3001,MATCH(A56,Delivery!$A$2:$A$3001,0)),"")="Delayed","Yes","No")</f>
        <v>No</v>
      </c>
      <c r="K56" s="5" t="str">
        <f>IF(IFERROR(INDEX(Delivery!$D$2:$D$3001,MATCH(A56,Delivery!$A$2:$A$3001,0)),"")="Cancelled","Yes","No")</f>
        <v>No</v>
      </c>
      <c r="L56">
        <f>SUMIF(Sales!B:B,A56,Sales!H:H)</f>
        <v>98.34</v>
      </c>
    </row>
    <row r="57" spans="1:12" x14ac:dyDescent="0.35">
      <c r="A57" s="5">
        <v>56</v>
      </c>
      <c r="B57" s="6">
        <v>45396</v>
      </c>
      <c r="C57" s="5">
        <v>393</v>
      </c>
      <c r="D57" s="5">
        <v>4</v>
      </c>
      <c r="E57" s="5" t="str">
        <f>IFERROR(INDEX(Customers!$B$2:$B$901,MATCH(C57,Customers!$A$2:$A$901,0)),"")</f>
        <v>Kiara Gupta</v>
      </c>
      <c r="F57" s="5" t="str">
        <f>IFERROR(INDEX(Customers!$C$2:$C$901,MATCH(C57,Customers!$A$2:$A$901,0)),"")</f>
        <v>Corporate</v>
      </c>
      <c r="G57" s="5" t="str">
        <f>IFERROR(INDEX(Regions!$B$2:$B$6,MATCH(D57,Regions!$A$2:$A$6,0)),"")</f>
        <v>West</v>
      </c>
      <c r="H57" s="5" t="str">
        <f t="shared" si="0"/>
        <v>2024-04</v>
      </c>
      <c r="I57" s="5">
        <f>IFERROR(INDEX(Delivery!$C$2:$C$3001,MATCH(A57,Delivery!$A$2:$A$3001,0))-INDEX(Delivery!$B$2:$B$3001,MATCH(A57,Delivery!$A$2:$A$3001,0)),"")</f>
        <v>-45397</v>
      </c>
      <c r="J57" s="5" t="str">
        <f>IF(IFERROR(INDEX(Delivery!$D$2:$D$3001,MATCH(A57,Delivery!$A$2:$A$3001,0)),"")="Delayed","Yes","No")</f>
        <v>No</v>
      </c>
      <c r="K57" s="5" t="str">
        <f>IF(IFERROR(INDEX(Delivery!$D$2:$D$3001,MATCH(A57,Delivery!$A$2:$A$3001,0)),"")="Cancelled","Yes","No")</f>
        <v>Yes</v>
      </c>
      <c r="L57">
        <f>SUMIF(Sales!B:B,A57,Sales!H:H)</f>
        <v>1338.52</v>
      </c>
    </row>
    <row r="58" spans="1:12" x14ac:dyDescent="0.35">
      <c r="A58" s="5">
        <v>57</v>
      </c>
      <c r="B58" s="6">
        <v>45396</v>
      </c>
      <c r="C58" s="5">
        <v>253</v>
      </c>
      <c r="D58" s="5">
        <v>5</v>
      </c>
      <c r="E58" s="5" t="str">
        <f>IFERROR(INDEX(Customers!$B$2:$B$901,MATCH(C58,Customers!$A$2:$A$901,0)),"")</f>
        <v>Deepa Reddy</v>
      </c>
      <c r="F58" s="5" t="str">
        <f>IFERROR(INDEX(Customers!$C$2:$C$901,MATCH(C58,Customers!$A$2:$A$901,0)),"")</f>
        <v>Consumer</v>
      </c>
      <c r="G58" s="5" t="str">
        <f>IFERROR(INDEX(Regions!$B$2:$B$6,MATCH(D58,Regions!$A$2:$A$6,0)),"")</f>
        <v>Central</v>
      </c>
      <c r="H58" s="5" t="str">
        <f t="shared" si="0"/>
        <v>2024-04</v>
      </c>
      <c r="I58" s="5">
        <f>IFERROR(INDEX(Delivery!$C$2:$C$3001,MATCH(A58,Delivery!$A$2:$A$3001,0))-INDEX(Delivery!$B$2:$B$3001,MATCH(A58,Delivery!$A$2:$A$3001,0)),"")</f>
        <v>6</v>
      </c>
      <c r="J58" s="5" t="str">
        <f>IF(IFERROR(INDEX(Delivery!$D$2:$D$3001,MATCH(A58,Delivery!$A$2:$A$3001,0)),"")="Delayed","Yes","No")</f>
        <v>No</v>
      </c>
      <c r="K58" s="5" t="str">
        <f>IF(IFERROR(INDEX(Delivery!$D$2:$D$3001,MATCH(A58,Delivery!$A$2:$A$3001,0)),"")="Cancelled","Yes","No")</f>
        <v>No</v>
      </c>
      <c r="L58">
        <f>SUMIF(Sales!B:B,A58,Sales!H:H)</f>
        <v>5234.97</v>
      </c>
    </row>
    <row r="59" spans="1:12" x14ac:dyDescent="0.35">
      <c r="A59" s="5">
        <v>58</v>
      </c>
      <c r="B59" s="6">
        <v>45396</v>
      </c>
      <c r="C59" s="5">
        <v>733</v>
      </c>
      <c r="D59" s="5">
        <v>1</v>
      </c>
      <c r="E59" s="5" t="str">
        <f>IFERROR(INDEX(Customers!$B$2:$B$901,MATCH(C59,Customers!$A$2:$A$901,0)),"")</f>
        <v>Navya Malhotra</v>
      </c>
      <c r="F59" s="5" t="str">
        <f>IFERROR(INDEX(Customers!$C$2:$C$901,MATCH(C59,Customers!$A$2:$A$901,0)),"")</f>
        <v>Corporate</v>
      </c>
      <c r="G59" s="5" t="str">
        <f>IFERROR(INDEX(Regions!$B$2:$B$6,MATCH(D59,Regions!$A$2:$A$6,0)),"")</f>
        <v>North</v>
      </c>
      <c r="H59" s="5" t="str">
        <f t="shared" si="0"/>
        <v>2024-04</v>
      </c>
      <c r="I59" s="5">
        <f>IFERROR(INDEX(Delivery!$C$2:$C$3001,MATCH(A59,Delivery!$A$2:$A$3001,0))-INDEX(Delivery!$B$2:$B$3001,MATCH(A59,Delivery!$A$2:$A$3001,0)),"")</f>
        <v>3</v>
      </c>
      <c r="J59" s="5" t="str">
        <f>IF(IFERROR(INDEX(Delivery!$D$2:$D$3001,MATCH(A59,Delivery!$A$2:$A$3001,0)),"")="Delayed","Yes","No")</f>
        <v>No</v>
      </c>
      <c r="K59" s="5" t="str">
        <f>IF(IFERROR(INDEX(Delivery!$D$2:$D$3001,MATCH(A59,Delivery!$A$2:$A$3001,0)),"")="Cancelled","Yes","No")</f>
        <v>No</v>
      </c>
      <c r="L59">
        <f>SUMIF(Sales!B:B,A59,Sales!H:H)</f>
        <v>1390.3400000000001</v>
      </c>
    </row>
    <row r="60" spans="1:12" x14ac:dyDescent="0.35">
      <c r="A60" s="5">
        <v>59</v>
      </c>
      <c r="B60" s="6">
        <v>45396</v>
      </c>
      <c r="C60" s="5">
        <v>253</v>
      </c>
      <c r="D60" s="5">
        <v>5</v>
      </c>
      <c r="E60" s="5" t="str">
        <f>IFERROR(INDEX(Customers!$B$2:$B$901,MATCH(C60,Customers!$A$2:$A$901,0)),"")</f>
        <v>Deepa Reddy</v>
      </c>
      <c r="F60" s="5" t="str">
        <f>IFERROR(INDEX(Customers!$C$2:$C$901,MATCH(C60,Customers!$A$2:$A$901,0)),"")</f>
        <v>Consumer</v>
      </c>
      <c r="G60" s="5" t="str">
        <f>IFERROR(INDEX(Regions!$B$2:$B$6,MATCH(D60,Regions!$A$2:$A$6,0)),"")</f>
        <v>Central</v>
      </c>
      <c r="H60" s="5" t="str">
        <f t="shared" si="0"/>
        <v>2024-04</v>
      </c>
      <c r="I60" s="5">
        <f>IFERROR(INDEX(Delivery!$C$2:$C$3001,MATCH(A60,Delivery!$A$2:$A$3001,0))-INDEX(Delivery!$B$2:$B$3001,MATCH(A60,Delivery!$A$2:$A$3001,0)),"")</f>
        <v>-45398</v>
      </c>
      <c r="J60" s="5" t="str">
        <f>IF(IFERROR(INDEX(Delivery!$D$2:$D$3001,MATCH(A60,Delivery!$A$2:$A$3001,0)),"")="Delayed","Yes","No")</f>
        <v>No</v>
      </c>
      <c r="K60" s="5" t="str">
        <f>IF(IFERROR(INDEX(Delivery!$D$2:$D$3001,MATCH(A60,Delivery!$A$2:$A$3001,0)),"")="Cancelled","Yes","No")</f>
        <v>Yes</v>
      </c>
      <c r="L60">
        <f>SUMIF(Sales!B:B,A60,Sales!H:H)</f>
        <v>184.26</v>
      </c>
    </row>
    <row r="61" spans="1:12" x14ac:dyDescent="0.35">
      <c r="A61" s="5">
        <v>60</v>
      </c>
      <c r="B61" s="6">
        <v>45396</v>
      </c>
      <c r="C61" s="5">
        <v>583</v>
      </c>
      <c r="D61" s="5">
        <v>4</v>
      </c>
      <c r="E61" s="5" t="str">
        <f>IFERROR(INDEX(Customers!$B$2:$B$901,MATCH(C61,Customers!$A$2:$A$901,0)),"")</f>
        <v>Manoj Sharma</v>
      </c>
      <c r="F61" s="5" t="str">
        <f>IFERROR(INDEX(Customers!$C$2:$C$901,MATCH(C61,Customers!$A$2:$A$901,0)),"")</f>
        <v>SMB</v>
      </c>
      <c r="G61" s="5" t="str">
        <f>IFERROR(INDEX(Regions!$B$2:$B$6,MATCH(D61,Regions!$A$2:$A$6,0)),"")</f>
        <v>West</v>
      </c>
      <c r="H61" s="5" t="str">
        <f t="shared" si="0"/>
        <v>2024-04</v>
      </c>
      <c r="I61" s="5">
        <f>IFERROR(INDEX(Delivery!$C$2:$C$3001,MATCH(A61,Delivery!$A$2:$A$3001,0))-INDEX(Delivery!$B$2:$B$3001,MATCH(A61,Delivery!$A$2:$A$3001,0)),"")</f>
        <v>2</v>
      </c>
      <c r="J61" s="5" t="str">
        <f>IF(IFERROR(INDEX(Delivery!$D$2:$D$3001,MATCH(A61,Delivery!$A$2:$A$3001,0)),"")="Delayed","Yes","No")</f>
        <v>No</v>
      </c>
      <c r="K61" s="5" t="str">
        <f>IF(IFERROR(INDEX(Delivery!$D$2:$D$3001,MATCH(A61,Delivery!$A$2:$A$3001,0)),"")="Cancelled","Yes","No")</f>
        <v>No</v>
      </c>
      <c r="L61">
        <f>SUMIF(Sales!B:B,A61,Sales!H:H)</f>
        <v>903.47</v>
      </c>
    </row>
    <row r="62" spans="1:12" x14ac:dyDescent="0.35">
      <c r="A62" s="5">
        <v>61</v>
      </c>
      <c r="B62" s="6">
        <v>45397</v>
      </c>
      <c r="C62" s="5">
        <v>56</v>
      </c>
      <c r="D62" s="5">
        <v>2</v>
      </c>
      <c r="E62" s="5" t="str">
        <f>IFERROR(INDEX(Customers!$B$2:$B$901,MATCH(C62,Customers!$A$2:$A$901,0)),"")</f>
        <v>Aadhya Bose</v>
      </c>
      <c r="F62" s="5" t="str">
        <f>IFERROR(INDEX(Customers!$C$2:$C$901,MATCH(C62,Customers!$A$2:$A$901,0)),"")</f>
        <v>Consumer</v>
      </c>
      <c r="G62" s="5" t="str">
        <f>IFERROR(INDEX(Regions!$B$2:$B$6,MATCH(D62,Regions!$A$2:$A$6,0)),"")</f>
        <v>South</v>
      </c>
      <c r="H62" s="5" t="str">
        <f t="shared" si="0"/>
        <v>2024-04</v>
      </c>
      <c r="I62" s="5">
        <f>IFERROR(INDEX(Delivery!$C$2:$C$3001,MATCH(A62,Delivery!$A$2:$A$3001,0))-INDEX(Delivery!$B$2:$B$3001,MATCH(A62,Delivery!$A$2:$A$3001,0)),"")</f>
        <v>2</v>
      </c>
      <c r="J62" s="5" t="str">
        <f>IF(IFERROR(INDEX(Delivery!$D$2:$D$3001,MATCH(A62,Delivery!$A$2:$A$3001,0)),"")="Delayed","Yes","No")</f>
        <v>No</v>
      </c>
      <c r="K62" s="5" t="str">
        <f>IF(IFERROR(INDEX(Delivery!$D$2:$D$3001,MATCH(A62,Delivery!$A$2:$A$3001,0)),"")="Cancelled","Yes","No")</f>
        <v>No</v>
      </c>
      <c r="L62">
        <f>SUMIF(Sales!B:B,A62,Sales!H:H)</f>
        <v>1296.42</v>
      </c>
    </row>
    <row r="63" spans="1:12" x14ac:dyDescent="0.35">
      <c r="A63" s="5">
        <v>62</v>
      </c>
      <c r="B63" s="6">
        <v>45397</v>
      </c>
      <c r="C63" s="5">
        <v>824</v>
      </c>
      <c r="D63" s="5">
        <v>5</v>
      </c>
      <c r="E63" s="5" t="str">
        <f>IFERROR(INDEX(Customers!$B$2:$B$901,MATCH(C63,Customers!$A$2:$A$901,0)),"")</f>
        <v>Arun Sharma</v>
      </c>
      <c r="F63" s="5" t="str">
        <f>IFERROR(INDEX(Customers!$C$2:$C$901,MATCH(C63,Customers!$A$2:$A$901,0)),"")</f>
        <v>SMB</v>
      </c>
      <c r="G63" s="5" t="str">
        <f>IFERROR(INDEX(Regions!$B$2:$B$6,MATCH(D63,Regions!$A$2:$A$6,0)),"")</f>
        <v>Central</v>
      </c>
      <c r="H63" s="5" t="str">
        <f t="shared" si="0"/>
        <v>2024-04</v>
      </c>
      <c r="I63" s="5">
        <f>IFERROR(INDEX(Delivery!$C$2:$C$3001,MATCH(A63,Delivery!$A$2:$A$3001,0))-INDEX(Delivery!$B$2:$B$3001,MATCH(A63,Delivery!$A$2:$A$3001,0)),"")</f>
        <v>-45398</v>
      </c>
      <c r="J63" s="5" t="str">
        <f>IF(IFERROR(INDEX(Delivery!$D$2:$D$3001,MATCH(A63,Delivery!$A$2:$A$3001,0)),"")="Delayed","Yes","No")</f>
        <v>No</v>
      </c>
      <c r="K63" s="5" t="str">
        <f>IF(IFERROR(INDEX(Delivery!$D$2:$D$3001,MATCH(A63,Delivery!$A$2:$A$3001,0)),"")="Cancelled","Yes","No")</f>
        <v>Yes</v>
      </c>
      <c r="L63">
        <f>SUMIF(Sales!B:B,A63,Sales!H:H)</f>
        <v>2993.58</v>
      </c>
    </row>
    <row r="64" spans="1:12" x14ac:dyDescent="0.35">
      <c r="A64" s="5">
        <v>63</v>
      </c>
      <c r="B64" s="6">
        <v>45397</v>
      </c>
      <c r="C64" s="5">
        <v>874</v>
      </c>
      <c r="D64" s="5">
        <v>1</v>
      </c>
      <c r="E64" s="5" t="str">
        <f>IFERROR(INDEX(Customers!$B$2:$B$901,MATCH(C64,Customers!$A$2:$A$901,0)),"")</f>
        <v>Anika Mehta</v>
      </c>
      <c r="F64" s="5" t="str">
        <f>IFERROR(INDEX(Customers!$C$2:$C$901,MATCH(C64,Customers!$A$2:$A$901,0)),"")</f>
        <v>Corporate</v>
      </c>
      <c r="G64" s="5" t="str">
        <f>IFERROR(INDEX(Regions!$B$2:$B$6,MATCH(D64,Regions!$A$2:$A$6,0)),"")</f>
        <v>North</v>
      </c>
      <c r="H64" s="5" t="str">
        <f t="shared" si="0"/>
        <v>2024-04</v>
      </c>
      <c r="I64" s="5">
        <f>IFERROR(INDEX(Delivery!$C$2:$C$3001,MATCH(A64,Delivery!$A$2:$A$3001,0))-INDEX(Delivery!$B$2:$B$3001,MATCH(A64,Delivery!$A$2:$A$3001,0)),"")</f>
        <v>6</v>
      </c>
      <c r="J64" s="5" t="str">
        <f>IF(IFERROR(INDEX(Delivery!$D$2:$D$3001,MATCH(A64,Delivery!$A$2:$A$3001,0)),"")="Delayed","Yes","No")</f>
        <v>No</v>
      </c>
      <c r="K64" s="5" t="str">
        <f>IF(IFERROR(INDEX(Delivery!$D$2:$D$3001,MATCH(A64,Delivery!$A$2:$A$3001,0)),"")="Cancelled","Yes","No")</f>
        <v>No</v>
      </c>
      <c r="L64">
        <f>SUMIF(Sales!B:B,A64,Sales!H:H)</f>
        <v>442.57</v>
      </c>
    </row>
    <row r="65" spans="1:12" x14ac:dyDescent="0.35">
      <c r="A65" s="5">
        <v>64</v>
      </c>
      <c r="B65" s="6">
        <v>45398</v>
      </c>
      <c r="C65" s="5">
        <v>167</v>
      </c>
      <c r="D65" s="5">
        <v>4</v>
      </c>
      <c r="E65" s="5" t="str">
        <f>IFERROR(INDEX(Customers!$B$2:$B$901,MATCH(C65,Customers!$A$2:$A$901,0)),"")</f>
        <v>Meera Kapoor</v>
      </c>
      <c r="F65" s="5" t="str">
        <f>IFERROR(INDEX(Customers!$C$2:$C$901,MATCH(C65,Customers!$A$2:$A$901,0)),"")</f>
        <v>SMB</v>
      </c>
      <c r="G65" s="5" t="str">
        <f>IFERROR(INDEX(Regions!$B$2:$B$6,MATCH(D65,Regions!$A$2:$A$6,0)),"")</f>
        <v>West</v>
      </c>
      <c r="H65" s="5" t="str">
        <f t="shared" si="0"/>
        <v>2024-04</v>
      </c>
      <c r="I65" s="5">
        <f>IFERROR(INDEX(Delivery!$C$2:$C$3001,MATCH(A65,Delivery!$A$2:$A$3001,0))-INDEX(Delivery!$B$2:$B$3001,MATCH(A65,Delivery!$A$2:$A$3001,0)),"")</f>
        <v>5</v>
      </c>
      <c r="J65" s="5" t="str">
        <f>IF(IFERROR(INDEX(Delivery!$D$2:$D$3001,MATCH(A65,Delivery!$A$2:$A$3001,0)),"")="Delayed","Yes","No")</f>
        <v>No</v>
      </c>
      <c r="K65" s="5" t="str">
        <f>IF(IFERROR(INDEX(Delivery!$D$2:$D$3001,MATCH(A65,Delivery!$A$2:$A$3001,0)),"")="Cancelled","Yes","No")</f>
        <v>No</v>
      </c>
      <c r="L65">
        <f>SUMIF(Sales!B:B,A65,Sales!H:H)</f>
        <v>175.69</v>
      </c>
    </row>
    <row r="66" spans="1:12" x14ac:dyDescent="0.35">
      <c r="A66" s="5">
        <v>65</v>
      </c>
      <c r="B66" s="6">
        <v>45398</v>
      </c>
      <c r="C66" s="5">
        <v>386</v>
      </c>
      <c r="D66" s="5">
        <v>2</v>
      </c>
      <c r="E66" s="5" t="str">
        <f>IFERROR(INDEX(Customers!$B$2:$B$901,MATCH(C66,Customers!$A$2:$A$901,0)),"")</f>
        <v>Suresh Nair</v>
      </c>
      <c r="F66" s="5" t="str">
        <f>IFERROR(INDEX(Customers!$C$2:$C$901,MATCH(C66,Customers!$A$2:$A$901,0)),"")</f>
        <v>Consumer</v>
      </c>
      <c r="G66" s="5" t="str">
        <f>IFERROR(INDEX(Regions!$B$2:$B$6,MATCH(D66,Regions!$A$2:$A$6,0)),"")</f>
        <v>South</v>
      </c>
      <c r="H66" s="5" t="str">
        <f t="shared" ref="H66:H129" si="3">TEXT(B66,"YYYY-MM")</f>
        <v>2024-04</v>
      </c>
      <c r="I66" s="5">
        <f>IFERROR(INDEX(Delivery!$C$2:$C$3001,MATCH(A66,Delivery!$A$2:$A$3001,0))-INDEX(Delivery!$B$2:$B$3001,MATCH(A66,Delivery!$A$2:$A$3001,0)),"")</f>
        <v>3</v>
      </c>
      <c r="J66" s="5" t="str">
        <f>IF(IFERROR(INDEX(Delivery!$D$2:$D$3001,MATCH(A66,Delivery!$A$2:$A$3001,0)),"")="Delayed","Yes","No")</f>
        <v>No</v>
      </c>
      <c r="K66" s="5" t="str">
        <f>IF(IFERROR(INDEX(Delivery!$D$2:$D$3001,MATCH(A66,Delivery!$A$2:$A$3001,0)),"")="Cancelled","Yes","No")</f>
        <v>No</v>
      </c>
      <c r="L66">
        <f>SUMIF(Sales!B:B,A66,Sales!H:H)</f>
        <v>897.98</v>
      </c>
    </row>
    <row r="67" spans="1:12" x14ac:dyDescent="0.35">
      <c r="A67" s="5">
        <v>66</v>
      </c>
      <c r="B67" s="6">
        <v>45398</v>
      </c>
      <c r="C67" s="5">
        <v>99</v>
      </c>
      <c r="D67" s="5">
        <v>5</v>
      </c>
      <c r="E67" s="5" t="str">
        <f>IFERROR(INDEX(Customers!$B$2:$B$901,MATCH(C67,Customers!$A$2:$A$901,0)),"")</f>
        <v>Manoj Malhotra</v>
      </c>
      <c r="F67" s="5" t="str">
        <f>IFERROR(INDEX(Customers!$C$2:$C$901,MATCH(C67,Customers!$A$2:$A$901,0)),"")</f>
        <v>SMB</v>
      </c>
      <c r="G67" s="5" t="str">
        <f>IFERROR(INDEX(Regions!$B$2:$B$6,MATCH(D67,Regions!$A$2:$A$6,0)),"")</f>
        <v>Central</v>
      </c>
      <c r="H67" s="5" t="str">
        <f t="shared" si="3"/>
        <v>2024-04</v>
      </c>
      <c r="I67" s="5">
        <f>IFERROR(INDEX(Delivery!$C$2:$C$3001,MATCH(A67,Delivery!$A$2:$A$3001,0))-INDEX(Delivery!$B$2:$B$3001,MATCH(A67,Delivery!$A$2:$A$3001,0)),"")</f>
        <v>2</v>
      </c>
      <c r="J67" s="5" t="str">
        <f>IF(IFERROR(INDEX(Delivery!$D$2:$D$3001,MATCH(A67,Delivery!$A$2:$A$3001,0)),"")="Delayed","Yes","No")</f>
        <v>No</v>
      </c>
      <c r="K67" s="5" t="str">
        <f>IF(IFERROR(INDEX(Delivery!$D$2:$D$3001,MATCH(A67,Delivery!$A$2:$A$3001,0)),"")="Cancelled","Yes","No")</f>
        <v>No</v>
      </c>
      <c r="L67">
        <f>SUMIF(Sales!B:B,A67,Sales!H:H)</f>
        <v>1111.27</v>
      </c>
    </row>
    <row r="68" spans="1:12" x14ac:dyDescent="0.35">
      <c r="A68" s="5">
        <v>67</v>
      </c>
      <c r="B68" s="6">
        <v>45398</v>
      </c>
      <c r="C68" s="5">
        <v>360</v>
      </c>
      <c r="D68" s="5">
        <v>2</v>
      </c>
      <c r="E68" s="5" t="str">
        <f>IFERROR(INDEX(Customers!$B$2:$B$901,MATCH(C68,Customers!$A$2:$A$901,0)),"")</f>
        <v>Manoj Reddy</v>
      </c>
      <c r="F68" s="5" t="str">
        <f>IFERROR(INDEX(Customers!$C$2:$C$901,MATCH(C68,Customers!$A$2:$A$901,0)),"")</f>
        <v>Consumer</v>
      </c>
      <c r="G68" s="5" t="str">
        <f>IFERROR(INDEX(Regions!$B$2:$B$6,MATCH(D68,Regions!$A$2:$A$6,0)),"")</f>
        <v>South</v>
      </c>
      <c r="H68" s="5" t="str">
        <f t="shared" si="3"/>
        <v>2024-04</v>
      </c>
      <c r="I68" s="5">
        <f>IFERROR(INDEX(Delivery!$C$2:$C$3001,MATCH(A68,Delivery!$A$2:$A$3001,0))-INDEX(Delivery!$B$2:$B$3001,MATCH(A68,Delivery!$A$2:$A$3001,0)),"")</f>
        <v>5</v>
      </c>
      <c r="J68" s="5" t="str">
        <f>IF(IFERROR(INDEX(Delivery!$D$2:$D$3001,MATCH(A68,Delivery!$A$2:$A$3001,0)),"")="Delayed","Yes","No")</f>
        <v>No</v>
      </c>
      <c r="K68" s="5" t="str">
        <f>IF(IFERROR(INDEX(Delivery!$D$2:$D$3001,MATCH(A68,Delivery!$A$2:$A$3001,0)),"")="Cancelled","Yes","No")</f>
        <v>No</v>
      </c>
      <c r="L68">
        <f>SUMIF(Sales!B:B,A68,Sales!H:H)</f>
        <v>2765.5</v>
      </c>
    </row>
    <row r="69" spans="1:12" x14ac:dyDescent="0.35">
      <c r="A69" s="5">
        <v>68</v>
      </c>
      <c r="B69" s="6">
        <v>45398</v>
      </c>
      <c r="C69" s="5">
        <v>787</v>
      </c>
      <c r="D69" s="5">
        <v>1</v>
      </c>
      <c r="E69" s="5" t="str">
        <f>IFERROR(INDEX(Customers!$B$2:$B$901,MATCH(C69,Customers!$A$2:$A$901,0)),"")</f>
        <v>Meera Shetty</v>
      </c>
      <c r="F69" s="5" t="str">
        <f>IFERROR(INDEX(Customers!$C$2:$C$901,MATCH(C69,Customers!$A$2:$A$901,0)),"")</f>
        <v>Consumer</v>
      </c>
      <c r="G69" s="5" t="str">
        <f>IFERROR(INDEX(Regions!$B$2:$B$6,MATCH(D69,Regions!$A$2:$A$6,0)),"")</f>
        <v>North</v>
      </c>
      <c r="H69" s="5" t="str">
        <f t="shared" si="3"/>
        <v>2024-04</v>
      </c>
      <c r="I69" s="5">
        <f>IFERROR(INDEX(Delivery!$C$2:$C$3001,MATCH(A69,Delivery!$A$2:$A$3001,0))-INDEX(Delivery!$B$2:$B$3001,MATCH(A69,Delivery!$A$2:$A$3001,0)),"")</f>
        <v>2</v>
      </c>
      <c r="J69" s="5" t="str">
        <f>IF(IFERROR(INDEX(Delivery!$D$2:$D$3001,MATCH(A69,Delivery!$A$2:$A$3001,0)),"")="Delayed","Yes","No")</f>
        <v>No</v>
      </c>
      <c r="K69" s="5" t="str">
        <f>IF(IFERROR(INDEX(Delivery!$D$2:$D$3001,MATCH(A69,Delivery!$A$2:$A$3001,0)),"")="Cancelled","Yes","No")</f>
        <v>No</v>
      </c>
      <c r="L69">
        <f>SUMIF(Sales!B:B,A69,Sales!H:H)</f>
        <v>175.69</v>
      </c>
    </row>
    <row r="70" spans="1:12" x14ac:dyDescent="0.35">
      <c r="A70" s="5">
        <v>69</v>
      </c>
      <c r="B70" s="6">
        <v>45399</v>
      </c>
      <c r="C70" s="5">
        <v>536</v>
      </c>
      <c r="D70" s="5">
        <v>1</v>
      </c>
      <c r="E70" s="5" t="str">
        <f>IFERROR(INDEX(Customers!$B$2:$B$901,MATCH(C70,Customers!$A$2:$A$901,0)),"")</f>
        <v>Divya Pillai</v>
      </c>
      <c r="F70" s="5" t="str">
        <f>IFERROR(INDEX(Customers!$C$2:$C$901,MATCH(C70,Customers!$A$2:$A$901,0)),"")</f>
        <v>Consumer</v>
      </c>
      <c r="G70" s="5" t="str">
        <f>IFERROR(INDEX(Regions!$B$2:$B$6,MATCH(D70,Regions!$A$2:$A$6,0)),"")</f>
        <v>North</v>
      </c>
      <c r="H70" s="5" t="str">
        <f t="shared" si="3"/>
        <v>2024-04</v>
      </c>
      <c r="I70" s="5">
        <f>IFERROR(INDEX(Delivery!$C$2:$C$3001,MATCH(A70,Delivery!$A$2:$A$3001,0))-INDEX(Delivery!$B$2:$B$3001,MATCH(A70,Delivery!$A$2:$A$3001,0)),"")</f>
        <v>3</v>
      </c>
      <c r="J70" s="5" t="str">
        <f>IF(IFERROR(INDEX(Delivery!$D$2:$D$3001,MATCH(A70,Delivery!$A$2:$A$3001,0)),"")="Delayed","Yes","No")</f>
        <v>No</v>
      </c>
      <c r="K70" s="5" t="str">
        <f>IF(IFERROR(INDEX(Delivery!$D$2:$D$3001,MATCH(A70,Delivery!$A$2:$A$3001,0)),"")="Cancelled","Yes","No")</f>
        <v>No</v>
      </c>
      <c r="L70">
        <f>SUMIF(Sales!B:B,A70,Sales!H:H)</f>
        <v>2323.7399999999998</v>
      </c>
    </row>
    <row r="71" spans="1:12" x14ac:dyDescent="0.35">
      <c r="A71" s="5">
        <v>70</v>
      </c>
      <c r="B71" s="6">
        <v>45399</v>
      </c>
      <c r="C71" s="5">
        <v>123</v>
      </c>
      <c r="D71" s="5">
        <v>5</v>
      </c>
      <c r="E71" s="5" t="str">
        <f>IFERROR(INDEX(Customers!$B$2:$B$901,MATCH(C71,Customers!$A$2:$A$901,0)),"")</f>
        <v>Nisha Shetty</v>
      </c>
      <c r="F71" s="5" t="str">
        <f>IFERROR(INDEX(Customers!$C$2:$C$901,MATCH(C71,Customers!$A$2:$A$901,0)),"")</f>
        <v>Consumer</v>
      </c>
      <c r="G71" s="5" t="str">
        <f>IFERROR(INDEX(Regions!$B$2:$B$6,MATCH(D71,Regions!$A$2:$A$6,0)),"")</f>
        <v>Central</v>
      </c>
      <c r="H71" s="5" t="str">
        <f t="shared" si="3"/>
        <v>2024-04</v>
      </c>
      <c r="I71" s="5">
        <f>IFERROR(INDEX(Delivery!$C$2:$C$3001,MATCH(A71,Delivery!$A$2:$A$3001,0))-INDEX(Delivery!$B$2:$B$3001,MATCH(A71,Delivery!$A$2:$A$3001,0)),"")</f>
        <v>8</v>
      </c>
      <c r="J71" s="5" t="str">
        <f>IF(IFERROR(INDEX(Delivery!$D$2:$D$3001,MATCH(A71,Delivery!$A$2:$A$3001,0)),"")="Delayed","Yes","No")</f>
        <v>Yes</v>
      </c>
      <c r="K71" s="5" t="str">
        <f>IF(IFERROR(INDEX(Delivery!$D$2:$D$3001,MATCH(A71,Delivery!$A$2:$A$3001,0)),"")="Cancelled","Yes","No")</f>
        <v>No</v>
      </c>
      <c r="L71">
        <f>SUMIF(Sales!B:B,A71,Sales!H:H)</f>
        <v>1266.9100000000001</v>
      </c>
    </row>
    <row r="72" spans="1:12" x14ac:dyDescent="0.35">
      <c r="A72" s="5">
        <v>71</v>
      </c>
      <c r="B72" s="6">
        <v>45400</v>
      </c>
      <c r="C72" s="5">
        <v>876</v>
      </c>
      <c r="D72" s="5">
        <v>2</v>
      </c>
      <c r="E72" s="5" t="str">
        <f>IFERROR(INDEX(Customers!$B$2:$B$901,MATCH(C72,Customers!$A$2:$A$901,0)),"")</f>
        <v>Aditya Rao</v>
      </c>
      <c r="F72" s="5" t="str">
        <f>IFERROR(INDEX(Customers!$C$2:$C$901,MATCH(C72,Customers!$A$2:$A$901,0)),"")</f>
        <v>SMB</v>
      </c>
      <c r="G72" s="5" t="str">
        <f>IFERROR(INDEX(Regions!$B$2:$B$6,MATCH(D72,Regions!$A$2:$A$6,0)),"")</f>
        <v>South</v>
      </c>
      <c r="H72" s="5" t="str">
        <f t="shared" si="3"/>
        <v>2024-04</v>
      </c>
      <c r="I72" s="5">
        <f>IFERROR(INDEX(Delivery!$C$2:$C$3001,MATCH(A72,Delivery!$A$2:$A$3001,0))-INDEX(Delivery!$B$2:$B$3001,MATCH(A72,Delivery!$A$2:$A$3001,0)),"")</f>
        <v>3</v>
      </c>
      <c r="J72" s="5" t="str">
        <f>IF(IFERROR(INDEX(Delivery!$D$2:$D$3001,MATCH(A72,Delivery!$A$2:$A$3001,0)),"")="Delayed","Yes","No")</f>
        <v>No</v>
      </c>
      <c r="K72" s="5" t="str">
        <f>IF(IFERROR(INDEX(Delivery!$D$2:$D$3001,MATCH(A72,Delivery!$A$2:$A$3001,0)),"")="Cancelled","Yes","No")</f>
        <v>No</v>
      </c>
      <c r="L72">
        <f>SUMIF(Sales!B:B,A72,Sales!H:H)</f>
        <v>3205.91</v>
      </c>
    </row>
    <row r="73" spans="1:12" x14ac:dyDescent="0.35">
      <c r="A73" s="5">
        <v>72</v>
      </c>
      <c r="B73" s="6">
        <v>45400</v>
      </c>
      <c r="C73" s="5">
        <v>496</v>
      </c>
      <c r="D73" s="5">
        <v>1</v>
      </c>
      <c r="E73" s="5" t="str">
        <f>IFERROR(INDEX(Customers!$B$2:$B$901,MATCH(C73,Customers!$A$2:$A$901,0)),"")</f>
        <v>Reyansh Malhotra</v>
      </c>
      <c r="F73" s="5" t="str">
        <f>IFERROR(INDEX(Customers!$C$2:$C$901,MATCH(C73,Customers!$A$2:$A$901,0)),"")</f>
        <v>Consumer</v>
      </c>
      <c r="G73" s="5" t="str">
        <f>IFERROR(INDEX(Regions!$B$2:$B$6,MATCH(D73,Regions!$A$2:$A$6,0)),"")</f>
        <v>North</v>
      </c>
      <c r="H73" s="5" t="str">
        <f t="shared" si="3"/>
        <v>2024-04</v>
      </c>
      <c r="I73" s="5">
        <f>IFERROR(INDEX(Delivery!$C$2:$C$3001,MATCH(A73,Delivery!$A$2:$A$3001,0))-INDEX(Delivery!$B$2:$B$3001,MATCH(A73,Delivery!$A$2:$A$3001,0)),"")</f>
        <v>3</v>
      </c>
      <c r="J73" s="5" t="str">
        <f>IF(IFERROR(INDEX(Delivery!$D$2:$D$3001,MATCH(A73,Delivery!$A$2:$A$3001,0)),"")="Delayed","Yes","No")</f>
        <v>No</v>
      </c>
      <c r="K73" s="5" t="str">
        <f>IF(IFERROR(INDEX(Delivery!$D$2:$D$3001,MATCH(A73,Delivery!$A$2:$A$3001,0)),"")="Cancelled","Yes","No")</f>
        <v>No</v>
      </c>
      <c r="L73">
        <f>SUMIF(Sales!B:B,A73,Sales!H:H)</f>
        <v>1317.1299999999999</v>
      </c>
    </row>
    <row r="74" spans="1:12" x14ac:dyDescent="0.35">
      <c r="A74" s="5">
        <v>73</v>
      </c>
      <c r="B74" s="6">
        <v>45400</v>
      </c>
      <c r="C74" s="5">
        <v>72</v>
      </c>
      <c r="D74" s="5">
        <v>3</v>
      </c>
      <c r="E74" s="5" t="str">
        <f>IFERROR(INDEX(Customers!$B$2:$B$901,MATCH(C74,Customers!$A$2:$A$901,0)),"")</f>
        <v>Aadhya Iyer</v>
      </c>
      <c r="F74" s="5" t="str">
        <f>IFERROR(INDEX(Customers!$C$2:$C$901,MATCH(C74,Customers!$A$2:$A$901,0)),"")</f>
        <v>Consumer</v>
      </c>
      <c r="G74" s="5" t="str">
        <f>IFERROR(INDEX(Regions!$B$2:$B$6,MATCH(D74,Regions!$A$2:$A$6,0)),"")</f>
        <v>East</v>
      </c>
      <c r="H74" s="5" t="str">
        <f t="shared" si="3"/>
        <v>2024-04</v>
      </c>
      <c r="I74" s="5">
        <f>IFERROR(INDEX(Delivery!$C$2:$C$3001,MATCH(A74,Delivery!$A$2:$A$3001,0))-INDEX(Delivery!$B$2:$B$3001,MATCH(A74,Delivery!$A$2:$A$3001,0)),"")</f>
        <v>3</v>
      </c>
      <c r="J74" s="5" t="str">
        <f>IF(IFERROR(INDEX(Delivery!$D$2:$D$3001,MATCH(A74,Delivery!$A$2:$A$3001,0)),"")="Delayed","Yes","No")</f>
        <v>No</v>
      </c>
      <c r="K74" s="5" t="str">
        <f>IF(IFERROR(INDEX(Delivery!$D$2:$D$3001,MATCH(A74,Delivery!$A$2:$A$3001,0)),"")="Cancelled","Yes","No")</f>
        <v>No</v>
      </c>
      <c r="L74">
        <f>SUMIF(Sales!B:B,A74,Sales!H:H)</f>
        <v>351.29</v>
      </c>
    </row>
    <row r="75" spans="1:12" x14ac:dyDescent="0.35">
      <c r="A75" s="5">
        <v>74</v>
      </c>
      <c r="B75" s="6">
        <v>45400</v>
      </c>
      <c r="C75" s="5">
        <v>307</v>
      </c>
      <c r="D75" s="5">
        <v>1</v>
      </c>
      <c r="E75" s="5" t="str">
        <f>IFERROR(INDEX(Customers!$B$2:$B$901,MATCH(C75,Customers!$A$2:$A$901,0)),"")</f>
        <v>Neha Das</v>
      </c>
      <c r="F75" s="5" t="str">
        <f>IFERROR(INDEX(Customers!$C$2:$C$901,MATCH(C75,Customers!$A$2:$A$901,0)),"")</f>
        <v>Consumer</v>
      </c>
      <c r="G75" s="5" t="str">
        <f>IFERROR(INDEX(Regions!$B$2:$B$6,MATCH(D75,Regions!$A$2:$A$6,0)),"")</f>
        <v>North</v>
      </c>
      <c r="H75" s="5" t="str">
        <f t="shared" si="3"/>
        <v>2024-04</v>
      </c>
      <c r="I75" s="5">
        <f>IFERROR(INDEX(Delivery!$C$2:$C$3001,MATCH(A75,Delivery!$A$2:$A$3001,0))-INDEX(Delivery!$B$2:$B$3001,MATCH(A75,Delivery!$A$2:$A$3001,0)),"")</f>
        <v>12</v>
      </c>
      <c r="J75" s="5" t="str">
        <f>IF(IFERROR(INDEX(Delivery!$D$2:$D$3001,MATCH(A75,Delivery!$A$2:$A$3001,0)),"")="Delayed","Yes","No")</f>
        <v>Yes</v>
      </c>
      <c r="K75" s="5" t="str">
        <f>IF(IFERROR(INDEX(Delivery!$D$2:$D$3001,MATCH(A75,Delivery!$A$2:$A$3001,0)),"")="Cancelled","Yes","No")</f>
        <v>No</v>
      </c>
      <c r="L75">
        <f>SUMIF(Sales!B:B,A75,Sales!H:H)</f>
        <v>836.8900000000001</v>
      </c>
    </row>
    <row r="76" spans="1:12" x14ac:dyDescent="0.35">
      <c r="A76" s="5">
        <v>75</v>
      </c>
      <c r="B76" s="6">
        <v>45400</v>
      </c>
      <c r="C76" s="5">
        <v>127</v>
      </c>
      <c r="D76" s="5">
        <v>5</v>
      </c>
      <c r="E76" s="5" t="str">
        <f>IFERROR(INDEX(Customers!$B$2:$B$901,MATCH(C76,Customers!$A$2:$A$901,0)),"")</f>
        <v>Sai Patel</v>
      </c>
      <c r="F76" s="5" t="str">
        <f>IFERROR(INDEX(Customers!$C$2:$C$901,MATCH(C76,Customers!$A$2:$A$901,0)),"")</f>
        <v>Consumer</v>
      </c>
      <c r="G76" s="5" t="str">
        <f>IFERROR(INDEX(Regions!$B$2:$B$6,MATCH(D76,Regions!$A$2:$A$6,0)),"")</f>
        <v>Central</v>
      </c>
      <c r="H76" s="5" t="str">
        <f t="shared" si="3"/>
        <v>2024-04</v>
      </c>
      <c r="I76" s="5">
        <f>IFERROR(INDEX(Delivery!$C$2:$C$3001,MATCH(A76,Delivery!$A$2:$A$3001,0))-INDEX(Delivery!$B$2:$B$3001,MATCH(A76,Delivery!$A$2:$A$3001,0)),"")</f>
        <v>-45400</v>
      </c>
      <c r="J76" s="5" t="str">
        <f>IF(IFERROR(INDEX(Delivery!$D$2:$D$3001,MATCH(A76,Delivery!$A$2:$A$3001,0)),"")="Delayed","Yes","No")</f>
        <v>No</v>
      </c>
      <c r="K76" s="5" t="str">
        <f>IF(IFERROR(INDEX(Delivery!$D$2:$D$3001,MATCH(A76,Delivery!$A$2:$A$3001,0)),"")="Cancelled","Yes","No")</f>
        <v>Yes</v>
      </c>
      <c r="L76">
        <f>SUMIF(Sales!B:B,A76,Sales!H:H)</f>
        <v>540.32000000000005</v>
      </c>
    </row>
    <row r="77" spans="1:12" x14ac:dyDescent="0.35">
      <c r="A77" s="5">
        <v>76</v>
      </c>
      <c r="B77" s="6">
        <v>45401</v>
      </c>
      <c r="C77" s="5">
        <v>808</v>
      </c>
      <c r="D77" s="5">
        <v>2</v>
      </c>
      <c r="E77" s="5" t="str">
        <f>IFERROR(INDEX(Customers!$B$2:$B$901,MATCH(C77,Customers!$A$2:$A$901,0)),"")</f>
        <v>Krishna Verma</v>
      </c>
      <c r="F77" s="5" t="str">
        <f>IFERROR(INDEX(Customers!$C$2:$C$901,MATCH(C77,Customers!$A$2:$A$901,0)),"")</f>
        <v>SMB</v>
      </c>
      <c r="G77" s="5" t="str">
        <f>IFERROR(INDEX(Regions!$B$2:$B$6,MATCH(D77,Regions!$A$2:$A$6,0)),"")</f>
        <v>South</v>
      </c>
      <c r="H77" s="5" t="str">
        <f t="shared" si="3"/>
        <v>2024-04</v>
      </c>
      <c r="I77" s="5">
        <f>IFERROR(INDEX(Delivery!$C$2:$C$3001,MATCH(A77,Delivery!$A$2:$A$3001,0))-INDEX(Delivery!$B$2:$B$3001,MATCH(A77,Delivery!$A$2:$A$3001,0)),"")</f>
        <v>12</v>
      </c>
      <c r="J77" s="5" t="str">
        <f>IF(IFERROR(INDEX(Delivery!$D$2:$D$3001,MATCH(A77,Delivery!$A$2:$A$3001,0)),"")="Delayed","Yes","No")</f>
        <v>Yes</v>
      </c>
      <c r="K77" s="5" t="str">
        <f>IF(IFERROR(INDEX(Delivery!$D$2:$D$3001,MATCH(A77,Delivery!$A$2:$A$3001,0)),"")="Cancelled","Yes","No")</f>
        <v>No</v>
      </c>
      <c r="L77">
        <f>SUMIF(Sales!B:B,A77,Sales!H:H)</f>
        <v>3021.65</v>
      </c>
    </row>
    <row r="78" spans="1:12" x14ac:dyDescent="0.35">
      <c r="A78" s="5">
        <v>77</v>
      </c>
      <c r="B78" s="6">
        <v>45401</v>
      </c>
      <c r="C78" s="5">
        <v>337</v>
      </c>
      <c r="D78" s="5">
        <v>2</v>
      </c>
      <c r="E78" s="5" t="str">
        <f>IFERROR(INDEX(Customers!$B$2:$B$901,MATCH(C78,Customers!$A$2:$A$901,0)),"")</f>
        <v>Sanjay Menon</v>
      </c>
      <c r="F78" s="5" t="str">
        <f>IFERROR(INDEX(Customers!$C$2:$C$901,MATCH(C78,Customers!$A$2:$A$901,0)),"")</f>
        <v>Consumer</v>
      </c>
      <c r="G78" s="5" t="str">
        <f>IFERROR(INDEX(Regions!$B$2:$B$6,MATCH(D78,Regions!$A$2:$A$6,0)),"")</f>
        <v>South</v>
      </c>
      <c r="H78" s="5" t="str">
        <f t="shared" si="3"/>
        <v>2024-04</v>
      </c>
      <c r="I78" s="5">
        <f>IFERROR(INDEX(Delivery!$C$2:$C$3001,MATCH(A78,Delivery!$A$2:$A$3001,0))-INDEX(Delivery!$B$2:$B$3001,MATCH(A78,Delivery!$A$2:$A$3001,0)),"")</f>
        <v>2</v>
      </c>
      <c r="J78" s="5" t="str">
        <f>IF(IFERROR(INDEX(Delivery!$D$2:$D$3001,MATCH(A78,Delivery!$A$2:$A$3001,0)),"")="Delayed","Yes","No")</f>
        <v>No</v>
      </c>
      <c r="K78" s="5" t="str">
        <f>IF(IFERROR(INDEX(Delivery!$D$2:$D$3001,MATCH(A78,Delivery!$A$2:$A$3001,0)),"")="Cancelled","Yes","No")</f>
        <v>No</v>
      </c>
      <c r="L78">
        <f>SUMIF(Sales!B:B,A78,Sales!H:H)</f>
        <v>872.66</v>
      </c>
    </row>
    <row r="79" spans="1:12" x14ac:dyDescent="0.35">
      <c r="A79" s="5">
        <v>78</v>
      </c>
      <c r="B79" s="6">
        <v>45401</v>
      </c>
      <c r="C79" s="5">
        <v>441</v>
      </c>
      <c r="D79" s="5">
        <v>2</v>
      </c>
      <c r="E79" s="5" t="str">
        <f>IFERROR(INDEX(Customers!$B$2:$B$901,MATCH(C79,Customers!$A$2:$A$901,0)),"")</f>
        <v>Meera Kapoor</v>
      </c>
      <c r="F79" s="5" t="str">
        <f>IFERROR(INDEX(Customers!$C$2:$C$901,MATCH(C79,Customers!$A$2:$A$901,0)),"")</f>
        <v>SMB</v>
      </c>
      <c r="G79" s="5" t="str">
        <f>IFERROR(INDEX(Regions!$B$2:$B$6,MATCH(D79,Regions!$A$2:$A$6,0)),"")</f>
        <v>South</v>
      </c>
      <c r="H79" s="5" t="str">
        <f t="shared" si="3"/>
        <v>2024-04</v>
      </c>
      <c r="I79" s="5">
        <f>IFERROR(INDEX(Delivery!$C$2:$C$3001,MATCH(A79,Delivery!$A$2:$A$3001,0))-INDEX(Delivery!$B$2:$B$3001,MATCH(A79,Delivery!$A$2:$A$3001,0)),"")</f>
        <v>2</v>
      </c>
      <c r="J79" s="5" t="str">
        <f>IF(IFERROR(INDEX(Delivery!$D$2:$D$3001,MATCH(A79,Delivery!$A$2:$A$3001,0)),"")="Delayed","Yes","No")</f>
        <v>No</v>
      </c>
      <c r="K79" s="5" t="str">
        <f>IF(IFERROR(INDEX(Delivery!$D$2:$D$3001,MATCH(A79,Delivery!$A$2:$A$3001,0)),"")="Cancelled","Yes","No")</f>
        <v>No</v>
      </c>
      <c r="L79">
        <f>SUMIF(Sales!B:B,A79,Sales!H:H)</f>
        <v>1303.81</v>
      </c>
    </row>
    <row r="80" spans="1:12" x14ac:dyDescent="0.35">
      <c r="A80" s="5">
        <v>79</v>
      </c>
      <c r="B80" s="6">
        <v>45401</v>
      </c>
      <c r="C80" s="5">
        <v>756</v>
      </c>
      <c r="D80" s="5">
        <v>1</v>
      </c>
      <c r="E80" s="5" t="str">
        <f>IFERROR(INDEX(Customers!$B$2:$B$901,MATCH(C80,Customers!$A$2:$A$901,0)),"")</f>
        <v>Amit Krishnan</v>
      </c>
      <c r="F80" s="5" t="str">
        <f>IFERROR(INDEX(Customers!$C$2:$C$901,MATCH(C80,Customers!$A$2:$A$901,0)),"")</f>
        <v>Corporate</v>
      </c>
      <c r="G80" s="5" t="str">
        <f>IFERROR(INDEX(Regions!$B$2:$B$6,MATCH(D80,Regions!$A$2:$A$6,0)),"")</f>
        <v>North</v>
      </c>
      <c r="H80" s="5" t="str">
        <f t="shared" si="3"/>
        <v>2024-04</v>
      </c>
      <c r="I80" s="5">
        <f>IFERROR(INDEX(Delivery!$C$2:$C$3001,MATCH(A80,Delivery!$A$2:$A$3001,0))-INDEX(Delivery!$B$2:$B$3001,MATCH(A80,Delivery!$A$2:$A$3001,0)),"")</f>
        <v>-45402</v>
      </c>
      <c r="J80" s="5" t="str">
        <f>IF(IFERROR(INDEX(Delivery!$D$2:$D$3001,MATCH(A80,Delivery!$A$2:$A$3001,0)),"")="Delayed","Yes","No")</f>
        <v>No</v>
      </c>
      <c r="K80" s="5" t="str">
        <f>IF(IFERROR(INDEX(Delivery!$D$2:$D$3001,MATCH(A80,Delivery!$A$2:$A$3001,0)),"")="Cancelled","Yes","No")</f>
        <v>Yes</v>
      </c>
      <c r="L80">
        <f>SUMIF(Sales!B:B,A80,Sales!H:H)</f>
        <v>4829.5099999999993</v>
      </c>
    </row>
    <row r="81" spans="1:12" x14ac:dyDescent="0.35">
      <c r="A81" s="5">
        <v>80</v>
      </c>
      <c r="B81" s="6">
        <v>45401</v>
      </c>
      <c r="C81" s="5">
        <v>511</v>
      </c>
      <c r="D81" s="5">
        <v>4</v>
      </c>
      <c r="E81" s="5" t="str">
        <f>IFERROR(INDEX(Customers!$B$2:$B$901,MATCH(C81,Customers!$A$2:$A$901,0)),"")</f>
        <v>Rahul Nair</v>
      </c>
      <c r="F81" s="5" t="str">
        <f>IFERROR(INDEX(Customers!$C$2:$C$901,MATCH(C81,Customers!$A$2:$A$901,0)),"")</f>
        <v>Consumer</v>
      </c>
      <c r="G81" s="5" t="str">
        <f>IFERROR(INDEX(Regions!$B$2:$B$6,MATCH(D81,Regions!$A$2:$A$6,0)),"")</f>
        <v>West</v>
      </c>
      <c r="H81" s="5" t="str">
        <f t="shared" si="3"/>
        <v>2024-04</v>
      </c>
      <c r="I81" s="5">
        <f>IFERROR(INDEX(Delivery!$C$2:$C$3001,MATCH(A81,Delivery!$A$2:$A$3001,0))-INDEX(Delivery!$B$2:$B$3001,MATCH(A81,Delivery!$A$2:$A$3001,0)),"")</f>
        <v>4</v>
      </c>
      <c r="J81" s="5" t="str">
        <f>IF(IFERROR(INDEX(Delivery!$D$2:$D$3001,MATCH(A81,Delivery!$A$2:$A$3001,0)),"")="Delayed","Yes","No")</f>
        <v>No</v>
      </c>
      <c r="K81" s="5" t="str">
        <f>IF(IFERROR(INDEX(Delivery!$D$2:$D$3001,MATCH(A81,Delivery!$A$2:$A$3001,0)),"")="Cancelled","Yes","No")</f>
        <v>No</v>
      </c>
      <c r="L81">
        <f>SUMIF(Sales!B:B,A81,Sales!H:H)</f>
        <v>2490.89</v>
      </c>
    </row>
    <row r="82" spans="1:12" x14ac:dyDescent="0.35">
      <c r="A82" s="5">
        <v>81</v>
      </c>
      <c r="B82" s="6">
        <v>45402</v>
      </c>
      <c r="C82" s="5">
        <v>46</v>
      </c>
      <c r="D82" s="5">
        <v>5</v>
      </c>
      <c r="E82" s="5" t="str">
        <f>IFERROR(INDEX(Customers!$B$2:$B$901,MATCH(C82,Customers!$A$2:$A$901,0)),"")</f>
        <v>Sneha Krishnan</v>
      </c>
      <c r="F82" s="5" t="str">
        <f>IFERROR(INDEX(Customers!$C$2:$C$901,MATCH(C82,Customers!$A$2:$A$901,0)),"")</f>
        <v>Consumer</v>
      </c>
      <c r="G82" s="5" t="str">
        <f>IFERROR(INDEX(Regions!$B$2:$B$6,MATCH(D82,Regions!$A$2:$A$6,0)),"")</f>
        <v>Central</v>
      </c>
      <c r="H82" s="5" t="str">
        <f t="shared" si="3"/>
        <v>2024-04</v>
      </c>
      <c r="I82" s="5">
        <f>IFERROR(INDEX(Delivery!$C$2:$C$3001,MATCH(A82,Delivery!$A$2:$A$3001,0))-INDEX(Delivery!$B$2:$B$3001,MATCH(A82,Delivery!$A$2:$A$3001,0)),"")</f>
        <v>-45404</v>
      </c>
      <c r="J82" s="5" t="str">
        <f>IF(IFERROR(INDEX(Delivery!$D$2:$D$3001,MATCH(A82,Delivery!$A$2:$A$3001,0)),"")="Delayed","Yes","No")</f>
        <v>No</v>
      </c>
      <c r="K82" s="5" t="str">
        <f>IF(IFERROR(INDEX(Delivery!$D$2:$D$3001,MATCH(A82,Delivery!$A$2:$A$3001,0)),"")="Cancelled","Yes","No")</f>
        <v>Yes</v>
      </c>
      <c r="L82">
        <f>SUMIF(Sales!B:B,A82,Sales!H:H)</f>
        <v>1679.15</v>
      </c>
    </row>
    <row r="83" spans="1:12" x14ac:dyDescent="0.35">
      <c r="A83" s="5">
        <v>82</v>
      </c>
      <c r="B83" s="6">
        <v>45402</v>
      </c>
      <c r="C83" s="5">
        <v>72</v>
      </c>
      <c r="D83" s="5">
        <v>3</v>
      </c>
      <c r="E83" s="5" t="str">
        <f>IFERROR(INDEX(Customers!$B$2:$B$901,MATCH(C83,Customers!$A$2:$A$901,0)),"")</f>
        <v>Aadhya Iyer</v>
      </c>
      <c r="F83" s="5" t="str">
        <f>IFERROR(INDEX(Customers!$C$2:$C$901,MATCH(C83,Customers!$A$2:$A$901,0)),"")</f>
        <v>Consumer</v>
      </c>
      <c r="G83" s="5" t="str">
        <f>IFERROR(INDEX(Regions!$B$2:$B$6,MATCH(D83,Regions!$A$2:$A$6,0)),"")</f>
        <v>East</v>
      </c>
      <c r="H83" s="5" t="str">
        <f t="shared" si="3"/>
        <v>2024-04</v>
      </c>
      <c r="I83" s="5">
        <f>IFERROR(INDEX(Delivery!$C$2:$C$3001,MATCH(A83,Delivery!$A$2:$A$3001,0))-INDEX(Delivery!$B$2:$B$3001,MATCH(A83,Delivery!$A$2:$A$3001,0)),"")</f>
        <v>3</v>
      </c>
      <c r="J83" s="5" t="str">
        <f>IF(IFERROR(INDEX(Delivery!$D$2:$D$3001,MATCH(A83,Delivery!$A$2:$A$3001,0)),"")="Delayed","Yes","No")</f>
        <v>No</v>
      </c>
      <c r="K83" s="5" t="str">
        <f>IF(IFERROR(INDEX(Delivery!$D$2:$D$3001,MATCH(A83,Delivery!$A$2:$A$3001,0)),"")="Cancelled","Yes","No")</f>
        <v>No</v>
      </c>
      <c r="L83">
        <f>SUMIF(Sales!B:B,A83,Sales!H:H)</f>
        <v>8095.25</v>
      </c>
    </row>
    <row r="84" spans="1:12" x14ac:dyDescent="0.35">
      <c r="A84" s="5">
        <v>83</v>
      </c>
      <c r="B84" s="6">
        <v>45402</v>
      </c>
      <c r="C84" s="5">
        <v>159</v>
      </c>
      <c r="D84" s="5">
        <v>2</v>
      </c>
      <c r="E84" s="5" t="str">
        <f>IFERROR(INDEX(Customers!$B$2:$B$901,MATCH(C84,Customers!$A$2:$A$901,0)),"")</f>
        <v>Rohan Gupta</v>
      </c>
      <c r="F84" s="5" t="str">
        <f>IFERROR(INDEX(Customers!$C$2:$C$901,MATCH(C84,Customers!$A$2:$A$901,0)),"")</f>
        <v>SMB</v>
      </c>
      <c r="G84" s="5" t="str">
        <f>IFERROR(INDEX(Regions!$B$2:$B$6,MATCH(D84,Regions!$A$2:$A$6,0)),"")</f>
        <v>South</v>
      </c>
      <c r="H84" s="5" t="str">
        <f t="shared" si="3"/>
        <v>2024-04</v>
      </c>
      <c r="I84" s="5">
        <f>IFERROR(INDEX(Delivery!$C$2:$C$3001,MATCH(A84,Delivery!$A$2:$A$3001,0))-INDEX(Delivery!$B$2:$B$3001,MATCH(A84,Delivery!$A$2:$A$3001,0)),"")</f>
        <v>4</v>
      </c>
      <c r="J84" s="5" t="str">
        <f>IF(IFERROR(INDEX(Delivery!$D$2:$D$3001,MATCH(A84,Delivery!$A$2:$A$3001,0)),"")="Delayed","Yes","No")</f>
        <v>No</v>
      </c>
      <c r="K84" s="5" t="str">
        <f>IF(IFERROR(INDEX(Delivery!$D$2:$D$3001,MATCH(A84,Delivery!$A$2:$A$3001,0)),"")="Cancelled","Yes","No")</f>
        <v>No</v>
      </c>
      <c r="L84">
        <f>SUMIF(Sales!B:B,A84,Sales!H:H)</f>
        <v>1927.71</v>
      </c>
    </row>
    <row r="85" spans="1:12" x14ac:dyDescent="0.35">
      <c r="A85" s="5">
        <v>84</v>
      </c>
      <c r="B85" s="6">
        <v>45402</v>
      </c>
      <c r="C85" s="5">
        <v>602</v>
      </c>
      <c r="D85" s="5">
        <v>5</v>
      </c>
      <c r="E85" s="5" t="str">
        <f>IFERROR(INDEX(Customers!$B$2:$B$901,MATCH(C85,Customers!$A$2:$A$901,0)),"")</f>
        <v>Neha Reddy</v>
      </c>
      <c r="F85" s="5" t="str">
        <f>IFERROR(INDEX(Customers!$C$2:$C$901,MATCH(C85,Customers!$A$2:$A$901,0)),"")</f>
        <v>Consumer</v>
      </c>
      <c r="G85" s="5" t="str">
        <f>IFERROR(INDEX(Regions!$B$2:$B$6,MATCH(D85,Regions!$A$2:$A$6,0)),"")</f>
        <v>Central</v>
      </c>
      <c r="H85" s="5" t="str">
        <f t="shared" si="3"/>
        <v>2024-04</v>
      </c>
      <c r="I85" s="5">
        <f>IFERROR(INDEX(Delivery!$C$2:$C$3001,MATCH(A85,Delivery!$A$2:$A$3001,0))-INDEX(Delivery!$B$2:$B$3001,MATCH(A85,Delivery!$A$2:$A$3001,0)),"")</f>
        <v>6</v>
      </c>
      <c r="J85" s="5" t="str">
        <f>IF(IFERROR(INDEX(Delivery!$D$2:$D$3001,MATCH(A85,Delivery!$A$2:$A$3001,0)),"")="Delayed","Yes","No")</f>
        <v>No</v>
      </c>
      <c r="K85" s="5" t="str">
        <f>IF(IFERROR(INDEX(Delivery!$D$2:$D$3001,MATCH(A85,Delivery!$A$2:$A$3001,0)),"")="Cancelled","Yes","No")</f>
        <v>No</v>
      </c>
      <c r="L85">
        <f>SUMIF(Sales!B:B,A85,Sales!H:H)</f>
        <v>897.98</v>
      </c>
    </row>
    <row r="86" spans="1:12" x14ac:dyDescent="0.35">
      <c r="A86" s="5">
        <v>85</v>
      </c>
      <c r="B86" s="6">
        <v>45402</v>
      </c>
      <c r="C86" s="5">
        <v>559</v>
      </c>
      <c r="D86" s="5">
        <v>2</v>
      </c>
      <c r="E86" s="5" t="str">
        <f>IFERROR(INDEX(Customers!$B$2:$B$901,MATCH(C86,Customers!$A$2:$A$901,0)),"")</f>
        <v>Myra Rao</v>
      </c>
      <c r="F86" s="5" t="str">
        <f>IFERROR(INDEX(Customers!$C$2:$C$901,MATCH(C86,Customers!$A$2:$A$901,0)),"")</f>
        <v>Consumer</v>
      </c>
      <c r="G86" s="5" t="str">
        <f>IFERROR(INDEX(Regions!$B$2:$B$6,MATCH(D86,Regions!$A$2:$A$6,0)),"")</f>
        <v>South</v>
      </c>
      <c r="H86" s="5" t="str">
        <f t="shared" si="3"/>
        <v>2024-04</v>
      </c>
      <c r="I86" s="5">
        <f>IFERROR(INDEX(Delivery!$C$2:$C$3001,MATCH(A86,Delivery!$A$2:$A$3001,0))-INDEX(Delivery!$B$2:$B$3001,MATCH(A86,Delivery!$A$2:$A$3001,0)),"")</f>
        <v>6</v>
      </c>
      <c r="J86" s="5" t="str">
        <f>IF(IFERROR(INDEX(Delivery!$D$2:$D$3001,MATCH(A86,Delivery!$A$2:$A$3001,0)),"")="Delayed","Yes","No")</f>
        <v>No</v>
      </c>
      <c r="K86" s="5" t="str">
        <f>IF(IFERROR(INDEX(Delivery!$D$2:$D$3001,MATCH(A86,Delivery!$A$2:$A$3001,0)),"")="Cancelled","Yes","No")</f>
        <v>No</v>
      </c>
      <c r="L86">
        <f>SUMIF(Sales!B:B,A86,Sales!H:H)</f>
        <v>705.26</v>
      </c>
    </row>
    <row r="87" spans="1:12" x14ac:dyDescent="0.35">
      <c r="A87" s="5">
        <v>86</v>
      </c>
      <c r="B87" s="6">
        <v>45403</v>
      </c>
      <c r="C87" s="5">
        <v>300</v>
      </c>
      <c r="D87" s="5">
        <v>4</v>
      </c>
      <c r="E87" s="5" t="str">
        <f>IFERROR(INDEX(Customers!$B$2:$B$901,MATCH(C87,Customers!$A$2:$A$901,0)),"")</f>
        <v>Riya Reddy</v>
      </c>
      <c r="F87" s="5" t="str">
        <f>IFERROR(INDEX(Customers!$C$2:$C$901,MATCH(C87,Customers!$A$2:$A$901,0)),"")</f>
        <v>Consumer</v>
      </c>
      <c r="G87" s="5" t="str">
        <f>IFERROR(INDEX(Regions!$B$2:$B$6,MATCH(D87,Regions!$A$2:$A$6,0)),"")</f>
        <v>West</v>
      </c>
      <c r="H87" s="5" t="str">
        <f t="shared" si="3"/>
        <v>2024-04</v>
      </c>
      <c r="I87" s="5">
        <f>IFERROR(INDEX(Delivery!$C$2:$C$3001,MATCH(A87,Delivery!$A$2:$A$3001,0))-INDEX(Delivery!$B$2:$B$3001,MATCH(A87,Delivery!$A$2:$A$3001,0)),"")</f>
        <v>10</v>
      </c>
      <c r="J87" s="5" t="str">
        <f>IF(IFERROR(INDEX(Delivery!$D$2:$D$3001,MATCH(A87,Delivery!$A$2:$A$3001,0)),"")="Delayed","Yes","No")</f>
        <v>Yes</v>
      </c>
      <c r="K87" s="5" t="str">
        <f>IF(IFERROR(INDEX(Delivery!$D$2:$D$3001,MATCH(A87,Delivery!$A$2:$A$3001,0)),"")="Cancelled","Yes","No")</f>
        <v>No</v>
      </c>
      <c r="L87">
        <f>SUMIF(Sales!B:B,A87,Sales!H:H)</f>
        <v>188.52</v>
      </c>
    </row>
    <row r="88" spans="1:12" x14ac:dyDescent="0.35">
      <c r="A88" s="5">
        <v>87</v>
      </c>
      <c r="B88" s="6">
        <v>45403</v>
      </c>
      <c r="C88" s="5">
        <v>258</v>
      </c>
      <c r="D88" s="5">
        <v>1</v>
      </c>
      <c r="E88" s="5" t="str">
        <f>IFERROR(INDEX(Customers!$B$2:$B$901,MATCH(C88,Customers!$A$2:$A$901,0)),"")</f>
        <v>Saanvi Patel</v>
      </c>
      <c r="F88" s="5" t="str">
        <f>IFERROR(INDEX(Customers!$C$2:$C$901,MATCH(C88,Customers!$A$2:$A$901,0)),"")</f>
        <v>Corporate</v>
      </c>
      <c r="G88" s="5" t="str">
        <f>IFERROR(INDEX(Regions!$B$2:$B$6,MATCH(D88,Regions!$A$2:$A$6,0)),"")</f>
        <v>North</v>
      </c>
      <c r="H88" s="5" t="str">
        <f t="shared" si="3"/>
        <v>2024-04</v>
      </c>
      <c r="I88" s="5">
        <f>IFERROR(INDEX(Delivery!$C$2:$C$3001,MATCH(A88,Delivery!$A$2:$A$3001,0))-INDEX(Delivery!$B$2:$B$3001,MATCH(A88,Delivery!$A$2:$A$3001,0)),"")</f>
        <v>10</v>
      </c>
      <c r="J88" s="5" t="str">
        <f>IF(IFERROR(INDEX(Delivery!$D$2:$D$3001,MATCH(A88,Delivery!$A$2:$A$3001,0)),"")="Delayed","Yes","No")</f>
        <v>Yes</v>
      </c>
      <c r="K88" s="5" t="str">
        <f>IF(IFERROR(INDEX(Delivery!$D$2:$D$3001,MATCH(A88,Delivery!$A$2:$A$3001,0)),"")="Cancelled","Yes","No")</f>
        <v>No</v>
      </c>
      <c r="L88">
        <f>SUMIF(Sales!B:B,A88,Sales!H:H)</f>
        <v>95.97</v>
      </c>
    </row>
    <row r="89" spans="1:12" x14ac:dyDescent="0.35">
      <c r="A89" s="5">
        <v>88</v>
      </c>
      <c r="B89" s="6">
        <v>45404</v>
      </c>
      <c r="C89" s="5">
        <v>73</v>
      </c>
      <c r="D89" s="5">
        <v>4</v>
      </c>
      <c r="E89" s="5" t="str">
        <f>IFERROR(INDEX(Customers!$B$2:$B$901,MATCH(C89,Customers!$A$2:$A$901,0)),"")</f>
        <v>Manoj Malhotra</v>
      </c>
      <c r="F89" s="5" t="str">
        <f>IFERROR(INDEX(Customers!$C$2:$C$901,MATCH(C89,Customers!$A$2:$A$901,0)),"")</f>
        <v>Consumer</v>
      </c>
      <c r="G89" s="5" t="str">
        <f>IFERROR(INDEX(Regions!$B$2:$B$6,MATCH(D89,Regions!$A$2:$A$6,0)),"")</f>
        <v>West</v>
      </c>
      <c r="H89" s="5" t="str">
        <f t="shared" si="3"/>
        <v>2024-04</v>
      </c>
      <c r="I89" s="5">
        <f>IFERROR(INDEX(Delivery!$C$2:$C$3001,MATCH(A89,Delivery!$A$2:$A$3001,0))-INDEX(Delivery!$B$2:$B$3001,MATCH(A89,Delivery!$A$2:$A$3001,0)),"")</f>
        <v>6</v>
      </c>
      <c r="J89" s="5" t="str">
        <f>IF(IFERROR(INDEX(Delivery!$D$2:$D$3001,MATCH(A89,Delivery!$A$2:$A$3001,0)),"")="Delayed","Yes","No")</f>
        <v>No</v>
      </c>
      <c r="K89" s="5" t="str">
        <f>IF(IFERROR(INDEX(Delivery!$D$2:$D$3001,MATCH(A89,Delivery!$A$2:$A$3001,0)),"")="Cancelled","Yes","No")</f>
        <v>No</v>
      </c>
      <c r="L89">
        <f>SUMIF(Sales!B:B,A89,Sales!H:H)</f>
        <v>2017.0299999999997</v>
      </c>
    </row>
    <row r="90" spans="1:12" x14ac:dyDescent="0.35">
      <c r="A90" s="5">
        <v>89</v>
      </c>
      <c r="B90" s="6">
        <v>45404</v>
      </c>
      <c r="C90" s="5">
        <v>66</v>
      </c>
      <c r="D90" s="5">
        <v>5</v>
      </c>
      <c r="E90" s="5" t="str">
        <f>IFERROR(INDEX(Customers!$B$2:$B$901,MATCH(C90,Customers!$A$2:$A$901,0)),"")</f>
        <v>Sanjay Malhotra</v>
      </c>
      <c r="F90" s="5" t="str">
        <f>IFERROR(INDEX(Customers!$C$2:$C$901,MATCH(C90,Customers!$A$2:$A$901,0)),"")</f>
        <v>SMB</v>
      </c>
      <c r="G90" s="5" t="str">
        <f>IFERROR(INDEX(Regions!$B$2:$B$6,MATCH(D90,Regions!$A$2:$A$6,0)),"")</f>
        <v>Central</v>
      </c>
      <c r="H90" s="5" t="str">
        <f t="shared" si="3"/>
        <v>2024-04</v>
      </c>
      <c r="I90" s="5">
        <f>IFERROR(INDEX(Delivery!$C$2:$C$3001,MATCH(A90,Delivery!$A$2:$A$3001,0))-INDEX(Delivery!$B$2:$B$3001,MATCH(A90,Delivery!$A$2:$A$3001,0)),"")</f>
        <v>6</v>
      </c>
      <c r="J90" s="5" t="str">
        <f>IF(IFERROR(INDEX(Delivery!$D$2:$D$3001,MATCH(A90,Delivery!$A$2:$A$3001,0)),"")="Delayed","Yes","No")</f>
        <v>No</v>
      </c>
      <c r="K90" s="5" t="str">
        <f>IF(IFERROR(INDEX(Delivery!$D$2:$D$3001,MATCH(A90,Delivery!$A$2:$A$3001,0)),"")="Cancelled","Yes","No")</f>
        <v>No</v>
      </c>
      <c r="L90">
        <f>SUMIF(Sales!B:B,A90,Sales!H:H)</f>
        <v>777.04</v>
      </c>
    </row>
    <row r="91" spans="1:12" x14ac:dyDescent="0.35">
      <c r="A91" s="5">
        <v>90</v>
      </c>
      <c r="B91" s="6">
        <v>45404</v>
      </c>
      <c r="C91" s="5">
        <v>575</v>
      </c>
      <c r="D91" s="5">
        <v>1</v>
      </c>
      <c r="E91" s="5" t="str">
        <f>IFERROR(INDEX(Customers!$B$2:$B$901,MATCH(C91,Customers!$A$2:$A$901,0)),"")</f>
        <v>Kavya Iyer</v>
      </c>
      <c r="F91" s="5" t="str">
        <f>IFERROR(INDEX(Customers!$C$2:$C$901,MATCH(C91,Customers!$A$2:$A$901,0)),"")</f>
        <v>Corporate</v>
      </c>
      <c r="G91" s="5" t="str">
        <f>IFERROR(INDEX(Regions!$B$2:$B$6,MATCH(D91,Regions!$A$2:$A$6,0)),"")</f>
        <v>North</v>
      </c>
      <c r="H91" s="5" t="str">
        <f t="shared" si="3"/>
        <v>2024-04</v>
      </c>
      <c r="I91" s="5">
        <f>IFERROR(INDEX(Delivery!$C$2:$C$3001,MATCH(A91,Delivery!$A$2:$A$3001,0))-INDEX(Delivery!$B$2:$B$3001,MATCH(A91,Delivery!$A$2:$A$3001,0)),"")</f>
        <v>7</v>
      </c>
      <c r="J91" s="5" t="str">
        <f>IF(IFERROR(INDEX(Delivery!$D$2:$D$3001,MATCH(A91,Delivery!$A$2:$A$3001,0)),"")="Delayed","Yes","No")</f>
        <v>Yes</v>
      </c>
      <c r="K91" s="5" t="str">
        <f>IF(IFERROR(INDEX(Delivery!$D$2:$D$3001,MATCH(A91,Delivery!$A$2:$A$3001,0)),"")="Cancelled","Yes","No")</f>
        <v>No</v>
      </c>
      <c r="L91">
        <f>SUMIF(Sales!B:B,A91,Sales!H:H)</f>
        <v>297.2</v>
      </c>
    </row>
    <row r="92" spans="1:12" x14ac:dyDescent="0.35">
      <c r="A92" s="5">
        <v>91</v>
      </c>
      <c r="B92" s="6">
        <v>45405</v>
      </c>
      <c r="C92" s="5">
        <v>716</v>
      </c>
      <c r="D92" s="5">
        <v>4</v>
      </c>
      <c r="E92" s="5" t="str">
        <f>IFERROR(INDEX(Customers!$B$2:$B$901,MATCH(C92,Customers!$A$2:$A$901,0)),"")</f>
        <v>Ravi Nair</v>
      </c>
      <c r="F92" s="5" t="str">
        <f>IFERROR(INDEX(Customers!$C$2:$C$901,MATCH(C92,Customers!$A$2:$A$901,0)),"")</f>
        <v>Consumer</v>
      </c>
      <c r="G92" s="5" t="str">
        <f>IFERROR(INDEX(Regions!$B$2:$B$6,MATCH(D92,Regions!$A$2:$A$6,0)),"")</f>
        <v>West</v>
      </c>
      <c r="H92" s="5" t="str">
        <f t="shared" si="3"/>
        <v>2024-04</v>
      </c>
      <c r="I92" s="5">
        <f>IFERROR(INDEX(Delivery!$C$2:$C$3001,MATCH(A92,Delivery!$A$2:$A$3001,0))-INDEX(Delivery!$B$2:$B$3001,MATCH(A92,Delivery!$A$2:$A$3001,0)),"")</f>
        <v>-45405</v>
      </c>
      <c r="J92" s="5" t="str">
        <f>IF(IFERROR(INDEX(Delivery!$D$2:$D$3001,MATCH(A92,Delivery!$A$2:$A$3001,0)),"")="Delayed","Yes","No")</f>
        <v>No</v>
      </c>
      <c r="K92" s="5" t="str">
        <f>IF(IFERROR(INDEX(Delivery!$D$2:$D$3001,MATCH(A92,Delivery!$A$2:$A$3001,0)),"")="Cancelled","Yes","No")</f>
        <v>Yes</v>
      </c>
      <c r="L92">
        <f>SUMIF(Sales!B:B,A92,Sales!H:H)</f>
        <v>408.62</v>
      </c>
    </row>
    <row r="93" spans="1:12" x14ac:dyDescent="0.35">
      <c r="A93" s="5">
        <v>92</v>
      </c>
      <c r="B93" s="6">
        <v>45405</v>
      </c>
      <c r="C93" s="5">
        <v>445</v>
      </c>
      <c r="D93" s="5">
        <v>1</v>
      </c>
      <c r="E93" s="5" t="str">
        <f>IFERROR(INDEX(Customers!$B$2:$B$901,MATCH(C93,Customers!$A$2:$A$901,0)),"")</f>
        <v>Nisha Verma</v>
      </c>
      <c r="F93" s="5" t="str">
        <f>IFERROR(INDEX(Customers!$C$2:$C$901,MATCH(C93,Customers!$A$2:$A$901,0)),"")</f>
        <v>Consumer</v>
      </c>
      <c r="G93" s="5" t="str">
        <f>IFERROR(INDEX(Regions!$B$2:$B$6,MATCH(D93,Regions!$A$2:$A$6,0)),"")</f>
        <v>North</v>
      </c>
      <c r="H93" s="5" t="str">
        <f t="shared" si="3"/>
        <v>2024-04</v>
      </c>
      <c r="I93" s="5">
        <f>IFERROR(INDEX(Delivery!$C$2:$C$3001,MATCH(A93,Delivery!$A$2:$A$3001,0))-INDEX(Delivery!$B$2:$B$3001,MATCH(A93,Delivery!$A$2:$A$3001,0)),"")</f>
        <v>4</v>
      </c>
      <c r="J93" s="5" t="str">
        <f>IF(IFERROR(INDEX(Delivery!$D$2:$D$3001,MATCH(A93,Delivery!$A$2:$A$3001,0)),"")="Delayed","Yes","No")</f>
        <v>No</v>
      </c>
      <c r="K93" s="5" t="str">
        <f>IF(IFERROR(INDEX(Delivery!$D$2:$D$3001,MATCH(A93,Delivery!$A$2:$A$3001,0)),"")="Cancelled","Yes","No")</f>
        <v>No</v>
      </c>
      <c r="L93">
        <f>SUMIF(Sales!B:B,A93,Sales!H:H)</f>
        <v>1752.02</v>
      </c>
    </row>
    <row r="94" spans="1:12" x14ac:dyDescent="0.35">
      <c r="A94" s="5">
        <v>93</v>
      </c>
      <c r="B94" s="6">
        <v>45405</v>
      </c>
      <c r="C94" s="5">
        <v>615</v>
      </c>
      <c r="D94" s="5">
        <v>3</v>
      </c>
      <c r="E94" s="5" t="str">
        <f>IFERROR(INDEX(Customers!$B$2:$B$901,MATCH(C94,Customers!$A$2:$A$901,0)),"")</f>
        <v>Aarav Patel</v>
      </c>
      <c r="F94" s="5" t="str">
        <f>IFERROR(INDEX(Customers!$C$2:$C$901,MATCH(C94,Customers!$A$2:$A$901,0)),"")</f>
        <v>Consumer</v>
      </c>
      <c r="G94" s="5" t="str">
        <f>IFERROR(INDEX(Regions!$B$2:$B$6,MATCH(D94,Regions!$A$2:$A$6,0)),"")</f>
        <v>East</v>
      </c>
      <c r="H94" s="5" t="str">
        <f t="shared" si="3"/>
        <v>2024-04</v>
      </c>
      <c r="I94" s="5">
        <f>IFERROR(INDEX(Delivery!$C$2:$C$3001,MATCH(A94,Delivery!$A$2:$A$3001,0))-INDEX(Delivery!$B$2:$B$3001,MATCH(A94,Delivery!$A$2:$A$3001,0)),"")</f>
        <v>5</v>
      </c>
      <c r="J94" s="5" t="str">
        <f>IF(IFERROR(INDEX(Delivery!$D$2:$D$3001,MATCH(A94,Delivery!$A$2:$A$3001,0)),"")="Delayed","Yes","No")</f>
        <v>No</v>
      </c>
      <c r="K94" s="5" t="str">
        <f>IF(IFERROR(INDEX(Delivery!$D$2:$D$3001,MATCH(A94,Delivery!$A$2:$A$3001,0)),"")="Cancelled","Yes","No")</f>
        <v>No</v>
      </c>
      <c r="L94">
        <f>SUMIF(Sales!B:B,A94,Sales!H:H)</f>
        <v>798.2</v>
      </c>
    </row>
    <row r="95" spans="1:12" x14ac:dyDescent="0.35">
      <c r="A95" s="5">
        <v>94</v>
      </c>
      <c r="B95" s="6">
        <v>45405</v>
      </c>
      <c r="C95" s="5">
        <v>391</v>
      </c>
      <c r="D95" s="5">
        <v>3</v>
      </c>
      <c r="E95" s="5" t="str">
        <f>IFERROR(INDEX(Customers!$B$2:$B$901,MATCH(C95,Customers!$A$2:$A$901,0)),"")</f>
        <v>Pooja Gupta</v>
      </c>
      <c r="F95" s="5" t="str">
        <f>IFERROR(INDEX(Customers!$C$2:$C$901,MATCH(C95,Customers!$A$2:$A$901,0)),"")</f>
        <v>SMB</v>
      </c>
      <c r="G95" s="5" t="str">
        <f>IFERROR(INDEX(Regions!$B$2:$B$6,MATCH(D95,Regions!$A$2:$A$6,0)),"")</f>
        <v>East</v>
      </c>
      <c r="H95" s="5" t="str">
        <f t="shared" si="3"/>
        <v>2024-04</v>
      </c>
      <c r="I95" s="5">
        <f>IFERROR(INDEX(Delivery!$C$2:$C$3001,MATCH(A95,Delivery!$A$2:$A$3001,0))-INDEX(Delivery!$B$2:$B$3001,MATCH(A95,Delivery!$A$2:$A$3001,0)),"")</f>
        <v>2</v>
      </c>
      <c r="J95" s="5" t="str">
        <f>IF(IFERROR(INDEX(Delivery!$D$2:$D$3001,MATCH(A95,Delivery!$A$2:$A$3001,0)),"")="Delayed","Yes","No")</f>
        <v>No</v>
      </c>
      <c r="K95" s="5" t="str">
        <f>IF(IFERROR(INDEX(Delivery!$D$2:$D$3001,MATCH(A95,Delivery!$A$2:$A$3001,0)),"")="Cancelled","Yes","No")</f>
        <v>No</v>
      </c>
      <c r="L95">
        <f>SUMIF(Sales!B:B,A95,Sales!H:H)</f>
        <v>1137.17</v>
      </c>
    </row>
    <row r="96" spans="1:12" x14ac:dyDescent="0.35">
      <c r="A96" s="5">
        <v>95</v>
      </c>
      <c r="B96" s="6">
        <v>45405</v>
      </c>
      <c r="C96" s="5">
        <v>52</v>
      </c>
      <c r="D96" s="5">
        <v>4</v>
      </c>
      <c r="E96" s="5" t="str">
        <f>IFERROR(INDEX(Customers!$B$2:$B$901,MATCH(C96,Customers!$A$2:$A$901,0)),"")</f>
        <v>Krishna Gupta</v>
      </c>
      <c r="F96" s="5" t="str">
        <f>IFERROR(INDEX(Customers!$C$2:$C$901,MATCH(C96,Customers!$A$2:$A$901,0)),"")</f>
        <v>Consumer</v>
      </c>
      <c r="G96" s="5" t="str">
        <f>IFERROR(INDEX(Regions!$B$2:$B$6,MATCH(D96,Regions!$A$2:$A$6,0)),"")</f>
        <v>West</v>
      </c>
      <c r="H96" s="5" t="str">
        <f t="shared" si="3"/>
        <v>2024-04</v>
      </c>
      <c r="I96" s="5">
        <f>IFERROR(INDEX(Delivery!$C$2:$C$3001,MATCH(A96,Delivery!$A$2:$A$3001,0))-INDEX(Delivery!$B$2:$B$3001,MATCH(A96,Delivery!$A$2:$A$3001,0)),"")</f>
        <v>6</v>
      </c>
      <c r="J96" s="5" t="str">
        <f>IF(IFERROR(INDEX(Delivery!$D$2:$D$3001,MATCH(A96,Delivery!$A$2:$A$3001,0)),"")="Delayed","Yes","No")</f>
        <v>No</v>
      </c>
      <c r="K96" s="5" t="str">
        <f>IF(IFERROR(INDEX(Delivery!$D$2:$D$3001,MATCH(A96,Delivery!$A$2:$A$3001,0)),"")="Cancelled","Yes","No")</f>
        <v>No</v>
      </c>
      <c r="L96">
        <f>SUMIF(Sales!B:B,A96,Sales!H:H)</f>
        <v>1696.18</v>
      </c>
    </row>
    <row r="97" spans="1:12" x14ac:dyDescent="0.35">
      <c r="A97" s="5">
        <v>96</v>
      </c>
      <c r="B97" s="6">
        <v>45405</v>
      </c>
      <c r="C97" s="5">
        <v>2</v>
      </c>
      <c r="D97" s="5">
        <v>4</v>
      </c>
      <c r="E97" s="5" t="str">
        <f>IFERROR(INDEX(Customers!$B$2:$B$901,MATCH(C97,Customers!$A$2:$A$901,0)),"")</f>
        <v>Saanvi Reddy</v>
      </c>
      <c r="F97" s="5" t="str">
        <f>IFERROR(INDEX(Customers!$C$2:$C$901,MATCH(C97,Customers!$A$2:$A$901,0)),"")</f>
        <v>Consumer</v>
      </c>
      <c r="G97" s="5" t="str">
        <f>IFERROR(INDEX(Regions!$B$2:$B$6,MATCH(D97,Regions!$A$2:$A$6,0)),"")</f>
        <v>West</v>
      </c>
      <c r="H97" s="5" t="str">
        <f t="shared" si="3"/>
        <v>2024-04</v>
      </c>
      <c r="I97" s="5">
        <f>IFERROR(INDEX(Delivery!$C$2:$C$3001,MATCH(A97,Delivery!$A$2:$A$3001,0))-INDEX(Delivery!$B$2:$B$3001,MATCH(A97,Delivery!$A$2:$A$3001,0)),"")</f>
        <v>5</v>
      </c>
      <c r="J97" s="5" t="str">
        <f>IF(IFERROR(INDEX(Delivery!$D$2:$D$3001,MATCH(A97,Delivery!$A$2:$A$3001,0)),"")="Delayed","Yes","No")</f>
        <v>No</v>
      </c>
      <c r="K97" s="5" t="str">
        <f>IF(IFERROR(INDEX(Delivery!$D$2:$D$3001,MATCH(A97,Delivery!$A$2:$A$3001,0)),"")="Cancelled","Yes","No")</f>
        <v>No</v>
      </c>
      <c r="L97">
        <f>SUMIF(Sales!B:B,A97,Sales!H:H)</f>
        <v>772.88</v>
      </c>
    </row>
    <row r="98" spans="1:12" x14ac:dyDescent="0.35">
      <c r="A98" s="5">
        <v>97</v>
      </c>
      <c r="B98" s="6">
        <v>45406</v>
      </c>
      <c r="C98" s="5">
        <v>721</v>
      </c>
      <c r="D98" s="5">
        <v>1</v>
      </c>
      <c r="E98" s="5" t="str">
        <f>IFERROR(INDEX(Customers!$B$2:$B$901,MATCH(C98,Customers!$A$2:$A$901,0)),"")</f>
        <v>Divya Chatterjee</v>
      </c>
      <c r="F98" s="5" t="str">
        <f>IFERROR(INDEX(Customers!$C$2:$C$901,MATCH(C98,Customers!$A$2:$A$901,0)),"")</f>
        <v>SMB</v>
      </c>
      <c r="G98" s="5" t="str">
        <f>IFERROR(INDEX(Regions!$B$2:$B$6,MATCH(D98,Regions!$A$2:$A$6,0)),"")</f>
        <v>North</v>
      </c>
      <c r="H98" s="5" t="str">
        <f t="shared" si="3"/>
        <v>2024-04</v>
      </c>
      <c r="I98" s="5">
        <f>IFERROR(INDEX(Delivery!$C$2:$C$3001,MATCH(A98,Delivery!$A$2:$A$3001,0))-INDEX(Delivery!$B$2:$B$3001,MATCH(A98,Delivery!$A$2:$A$3001,0)),"")</f>
        <v>10</v>
      </c>
      <c r="J98" s="5" t="str">
        <f>IF(IFERROR(INDEX(Delivery!$D$2:$D$3001,MATCH(A98,Delivery!$A$2:$A$3001,0)),"")="Delayed","Yes","No")</f>
        <v>Yes</v>
      </c>
      <c r="K98" s="5" t="str">
        <f>IF(IFERROR(INDEX(Delivery!$D$2:$D$3001,MATCH(A98,Delivery!$A$2:$A$3001,0)),"")="Cancelled","Yes","No")</f>
        <v>No</v>
      </c>
      <c r="L98">
        <f>SUMIF(Sales!B:B,A98,Sales!H:H)</f>
        <v>184.26</v>
      </c>
    </row>
    <row r="99" spans="1:12" x14ac:dyDescent="0.35">
      <c r="A99" s="5">
        <v>98</v>
      </c>
      <c r="B99" s="6">
        <v>45406</v>
      </c>
      <c r="C99" s="5">
        <v>786</v>
      </c>
      <c r="D99" s="5">
        <v>3</v>
      </c>
      <c r="E99" s="5" t="str">
        <f>IFERROR(INDEX(Customers!$B$2:$B$901,MATCH(C99,Customers!$A$2:$A$901,0)),"")</f>
        <v>Aditya Kapoor</v>
      </c>
      <c r="F99" s="5" t="str">
        <f>IFERROR(INDEX(Customers!$C$2:$C$901,MATCH(C99,Customers!$A$2:$A$901,0)),"")</f>
        <v>SMB</v>
      </c>
      <c r="G99" s="5" t="str">
        <f>IFERROR(INDEX(Regions!$B$2:$B$6,MATCH(D99,Regions!$A$2:$A$6,0)),"")</f>
        <v>East</v>
      </c>
      <c r="H99" s="5" t="str">
        <f t="shared" si="3"/>
        <v>2024-04</v>
      </c>
      <c r="I99" s="5">
        <f>IFERROR(INDEX(Delivery!$C$2:$C$3001,MATCH(A99,Delivery!$A$2:$A$3001,0))-INDEX(Delivery!$B$2:$B$3001,MATCH(A99,Delivery!$A$2:$A$3001,0)),"")</f>
        <v>2</v>
      </c>
      <c r="J99" s="5" t="str">
        <f>IF(IFERROR(INDEX(Delivery!$D$2:$D$3001,MATCH(A99,Delivery!$A$2:$A$3001,0)),"")="Delayed","Yes","No")</f>
        <v>No</v>
      </c>
      <c r="K99" s="5" t="str">
        <f>IF(IFERROR(INDEX(Delivery!$D$2:$D$3001,MATCH(A99,Delivery!$A$2:$A$3001,0)),"")="Cancelled","Yes","No")</f>
        <v>No</v>
      </c>
      <c r="L99">
        <f>SUMIF(Sales!B:B,A99,Sales!H:H)</f>
        <v>777.04</v>
      </c>
    </row>
    <row r="100" spans="1:12" x14ac:dyDescent="0.35">
      <c r="A100" s="5">
        <v>99</v>
      </c>
      <c r="B100" s="6">
        <v>45406</v>
      </c>
      <c r="C100" s="5">
        <v>889</v>
      </c>
      <c r="D100" s="5">
        <v>5</v>
      </c>
      <c r="E100" s="5" t="str">
        <f>IFERROR(INDEX(Customers!$B$2:$B$901,MATCH(C100,Customers!$A$2:$A$901,0)),"")</f>
        <v>Krishna Kapoor</v>
      </c>
      <c r="F100" s="5" t="str">
        <f>IFERROR(INDEX(Customers!$C$2:$C$901,MATCH(C100,Customers!$A$2:$A$901,0)),"")</f>
        <v>SMB</v>
      </c>
      <c r="G100" s="5" t="str">
        <f>IFERROR(INDEX(Regions!$B$2:$B$6,MATCH(D100,Regions!$A$2:$A$6,0)),"")</f>
        <v>Central</v>
      </c>
      <c r="H100" s="5" t="str">
        <f t="shared" si="3"/>
        <v>2024-04</v>
      </c>
      <c r="I100" s="5">
        <f>IFERROR(INDEX(Delivery!$C$2:$C$3001,MATCH(A100,Delivery!$A$2:$A$3001,0))-INDEX(Delivery!$B$2:$B$3001,MATCH(A100,Delivery!$A$2:$A$3001,0)),"")</f>
        <v>2</v>
      </c>
      <c r="J100" s="5" t="str">
        <f>IF(IFERROR(INDEX(Delivery!$D$2:$D$3001,MATCH(A100,Delivery!$A$2:$A$3001,0)),"")="Delayed","Yes","No")</f>
        <v>No</v>
      </c>
      <c r="K100" s="5" t="str">
        <f>IF(IFERROR(INDEX(Delivery!$D$2:$D$3001,MATCH(A100,Delivery!$A$2:$A$3001,0)),"")="Cancelled","Yes","No")</f>
        <v>No</v>
      </c>
      <c r="L100">
        <f>SUMIF(Sales!B:B,A100,Sales!H:H)</f>
        <v>175.69</v>
      </c>
    </row>
    <row r="101" spans="1:12" x14ac:dyDescent="0.35">
      <c r="A101" s="5">
        <v>100</v>
      </c>
      <c r="B101" s="6">
        <v>45407</v>
      </c>
      <c r="C101" s="5">
        <v>255</v>
      </c>
      <c r="D101" s="5">
        <v>2</v>
      </c>
      <c r="E101" s="5" t="str">
        <f>IFERROR(INDEX(Customers!$B$2:$B$901,MATCH(C101,Customers!$A$2:$A$901,0)),"")</f>
        <v>Karthik Menon</v>
      </c>
      <c r="F101" s="5" t="str">
        <f>IFERROR(INDEX(Customers!$C$2:$C$901,MATCH(C101,Customers!$A$2:$A$901,0)),"")</f>
        <v>Consumer</v>
      </c>
      <c r="G101" s="5" t="str">
        <f>IFERROR(INDEX(Regions!$B$2:$B$6,MATCH(D101,Regions!$A$2:$A$6,0)),"")</f>
        <v>South</v>
      </c>
      <c r="H101" s="5" t="str">
        <f t="shared" si="3"/>
        <v>2024-04</v>
      </c>
      <c r="I101" s="5">
        <f>IFERROR(INDEX(Delivery!$C$2:$C$3001,MATCH(A101,Delivery!$A$2:$A$3001,0))-INDEX(Delivery!$B$2:$B$3001,MATCH(A101,Delivery!$A$2:$A$3001,0)),"")</f>
        <v>2</v>
      </c>
      <c r="J101" s="5" t="str">
        <f>IF(IFERROR(INDEX(Delivery!$D$2:$D$3001,MATCH(A101,Delivery!$A$2:$A$3001,0)),"")="Delayed","Yes","No")</f>
        <v>No</v>
      </c>
      <c r="K101" s="5" t="str">
        <f>IF(IFERROR(INDEX(Delivery!$D$2:$D$3001,MATCH(A101,Delivery!$A$2:$A$3001,0)),"")="Cancelled","Yes","No")</f>
        <v>No</v>
      </c>
      <c r="L101">
        <f>SUMIF(Sales!B:B,A101,Sales!H:H)</f>
        <v>1672.88</v>
      </c>
    </row>
    <row r="102" spans="1:12" x14ac:dyDescent="0.35">
      <c r="A102" s="5">
        <v>101</v>
      </c>
      <c r="B102" s="6">
        <v>45407</v>
      </c>
      <c r="C102" s="5">
        <v>658</v>
      </c>
      <c r="D102" s="5">
        <v>2</v>
      </c>
      <c r="E102" s="5" t="str">
        <f>IFERROR(INDEX(Customers!$B$2:$B$901,MATCH(C102,Customers!$A$2:$A$901,0)),"")</f>
        <v>Vivaan Kapoor</v>
      </c>
      <c r="F102" s="5" t="str">
        <f>IFERROR(INDEX(Customers!$C$2:$C$901,MATCH(C102,Customers!$A$2:$A$901,0)),"")</f>
        <v>Corporate</v>
      </c>
      <c r="G102" s="5" t="str">
        <f>IFERROR(INDEX(Regions!$B$2:$B$6,MATCH(D102,Regions!$A$2:$A$6,0)),"")</f>
        <v>South</v>
      </c>
      <c r="H102" s="5" t="str">
        <f t="shared" si="3"/>
        <v>2024-04</v>
      </c>
      <c r="I102" s="5">
        <f>IFERROR(INDEX(Delivery!$C$2:$C$3001,MATCH(A102,Delivery!$A$2:$A$3001,0))-INDEX(Delivery!$B$2:$B$3001,MATCH(A102,Delivery!$A$2:$A$3001,0)),"")</f>
        <v>6</v>
      </c>
      <c r="J102" s="5" t="str">
        <f>IF(IFERROR(INDEX(Delivery!$D$2:$D$3001,MATCH(A102,Delivery!$A$2:$A$3001,0)),"")="Delayed","Yes","No")</f>
        <v>No</v>
      </c>
      <c r="K102" s="5" t="str">
        <f>IF(IFERROR(INDEX(Delivery!$D$2:$D$3001,MATCH(A102,Delivery!$A$2:$A$3001,0)),"")="Cancelled","Yes","No")</f>
        <v>No</v>
      </c>
      <c r="L102">
        <f>SUMIF(Sales!B:B,A102,Sales!H:H)</f>
        <v>2835.96</v>
      </c>
    </row>
    <row r="103" spans="1:12" x14ac:dyDescent="0.35">
      <c r="A103" s="5">
        <v>102</v>
      </c>
      <c r="B103" s="6">
        <v>45407</v>
      </c>
      <c r="C103" s="5">
        <v>660</v>
      </c>
      <c r="D103" s="5">
        <v>2</v>
      </c>
      <c r="E103" s="5" t="str">
        <f>IFERROR(INDEX(Customers!$B$2:$B$901,MATCH(C103,Customers!$A$2:$A$901,0)),"")</f>
        <v>Aditya Shetty</v>
      </c>
      <c r="F103" s="5" t="str">
        <f>IFERROR(INDEX(Customers!$C$2:$C$901,MATCH(C103,Customers!$A$2:$A$901,0)),"")</f>
        <v>Corporate</v>
      </c>
      <c r="G103" s="5" t="str">
        <f>IFERROR(INDEX(Regions!$B$2:$B$6,MATCH(D103,Regions!$A$2:$A$6,0)),"")</f>
        <v>South</v>
      </c>
      <c r="H103" s="5" t="str">
        <f t="shared" si="3"/>
        <v>2024-04</v>
      </c>
      <c r="I103" s="5">
        <f>IFERROR(INDEX(Delivery!$C$2:$C$3001,MATCH(A103,Delivery!$A$2:$A$3001,0))-INDEX(Delivery!$B$2:$B$3001,MATCH(A103,Delivery!$A$2:$A$3001,0)),"")</f>
        <v>5</v>
      </c>
      <c r="J103" s="5" t="str">
        <f>IF(IFERROR(INDEX(Delivery!$D$2:$D$3001,MATCH(A103,Delivery!$A$2:$A$3001,0)),"")="Delayed","Yes","No")</f>
        <v>No</v>
      </c>
      <c r="K103" s="5" t="str">
        <f>IF(IFERROR(INDEX(Delivery!$D$2:$D$3001,MATCH(A103,Delivery!$A$2:$A$3001,0)),"")="Cancelled","Yes","No")</f>
        <v>No</v>
      </c>
      <c r="L103">
        <f>SUMIF(Sales!B:B,A103,Sales!H:H)</f>
        <v>3021.65</v>
      </c>
    </row>
    <row r="104" spans="1:12" x14ac:dyDescent="0.35">
      <c r="A104" s="5">
        <v>103</v>
      </c>
      <c r="B104" s="6">
        <v>45407</v>
      </c>
      <c r="C104" s="5">
        <v>596</v>
      </c>
      <c r="D104" s="5">
        <v>4</v>
      </c>
      <c r="E104" s="5" t="str">
        <f>IFERROR(INDEX(Customers!$B$2:$B$901,MATCH(C104,Customers!$A$2:$A$901,0)),"")</f>
        <v>Krishna Reddy</v>
      </c>
      <c r="F104" s="5" t="str">
        <f>IFERROR(INDEX(Customers!$C$2:$C$901,MATCH(C104,Customers!$A$2:$A$901,0)),"")</f>
        <v>Consumer</v>
      </c>
      <c r="G104" s="5" t="str">
        <f>IFERROR(INDEX(Regions!$B$2:$B$6,MATCH(D104,Regions!$A$2:$A$6,0)),"")</f>
        <v>West</v>
      </c>
      <c r="H104" s="5" t="str">
        <f t="shared" si="3"/>
        <v>2024-04</v>
      </c>
      <c r="I104" s="5">
        <f>IFERROR(INDEX(Delivery!$C$2:$C$3001,MATCH(A104,Delivery!$A$2:$A$3001,0))-INDEX(Delivery!$B$2:$B$3001,MATCH(A104,Delivery!$A$2:$A$3001,0)),"")</f>
        <v>5</v>
      </c>
      <c r="J104" s="5" t="str">
        <f>IF(IFERROR(INDEX(Delivery!$D$2:$D$3001,MATCH(A104,Delivery!$A$2:$A$3001,0)),"")="Delayed","Yes","No")</f>
        <v>No</v>
      </c>
      <c r="K104" s="5" t="str">
        <f>IF(IFERROR(INDEX(Delivery!$D$2:$D$3001,MATCH(A104,Delivery!$A$2:$A$3001,0)),"")="Cancelled","Yes","No")</f>
        <v>No</v>
      </c>
      <c r="L104">
        <f>SUMIF(Sales!B:B,A104,Sales!H:H)</f>
        <v>760.11</v>
      </c>
    </row>
    <row r="105" spans="1:12" x14ac:dyDescent="0.35">
      <c r="A105" s="5">
        <v>104</v>
      </c>
      <c r="B105" s="6">
        <v>45407</v>
      </c>
      <c r="C105" s="5">
        <v>740</v>
      </c>
      <c r="D105" s="5">
        <v>1</v>
      </c>
      <c r="E105" s="5" t="str">
        <f>IFERROR(INDEX(Customers!$B$2:$B$901,MATCH(C105,Customers!$A$2:$A$901,0)),"")</f>
        <v>Priya Chatterjee</v>
      </c>
      <c r="F105" s="5" t="str">
        <f>IFERROR(INDEX(Customers!$C$2:$C$901,MATCH(C105,Customers!$A$2:$A$901,0)),"")</f>
        <v>Consumer</v>
      </c>
      <c r="G105" s="5" t="str">
        <f>IFERROR(INDEX(Regions!$B$2:$B$6,MATCH(D105,Regions!$A$2:$A$6,0)),"")</f>
        <v>North</v>
      </c>
      <c r="H105" s="5" t="str">
        <f t="shared" si="3"/>
        <v>2024-04</v>
      </c>
      <c r="I105" s="5">
        <f>IFERROR(INDEX(Delivery!$C$2:$C$3001,MATCH(A105,Delivery!$A$2:$A$3001,0))-INDEX(Delivery!$B$2:$B$3001,MATCH(A105,Delivery!$A$2:$A$3001,0)),"")</f>
        <v>3</v>
      </c>
      <c r="J105" s="5" t="str">
        <f>IF(IFERROR(INDEX(Delivery!$D$2:$D$3001,MATCH(A105,Delivery!$A$2:$A$3001,0)),"")="Delayed","Yes","No")</f>
        <v>No</v>
      </c>
      <c r="K105" s="5" t="str">
        <f>IF(IFERROR(INDEX(Delivery!$D$2:$D$3001,MATCH(A105,Delivery!$A$2:$A$3001,0)),"")="Cancelled","Yes","No")</f>
        <v>No</v>
      </c>
      <c r="L105">
        <f>SUMIF(Sales!B:B,A105,Sales!H:H)</f>
        <v>3021.65</v>
      </c>
    </row>
    <row r="106" spans="1:12" x14ac:dyDescent="0.35">
      <c r="A106" s="5">
        <v>105</v>
      </c>
      <c r="B106" s="6">
        <v>45407</v>
      </c>
      <c r="C106" s="5">
        <v>858</v>
      </c>
      <c r="D106" s="5">
        <v>3</v>
      </c>
      <c r="E106" s="5" t="str">
        <f>IFERROR(INDEX(Customers!$B$2:$B$901,MATCH(C106,Customers!$A$2:$A$901,0)),"")</f>
        <v>Kavya Menon</v>
      </c>
      <c r="F106" s="5" t="str">
        <f>IFERROR(INDEX(Customers!$C$2:$C$901,MATCH(C106,Customers!$A$2:$A$901,0)),"")</f>
        <v>SMB</v>
      </c>
      <c r="G106" s="5" t="str">
        <f>IFERROR(INDEX(Regions!$B$2:$B$6,MATCH(D106,Regions!$A$2:$A$6,0)),"")</f>
        <v>East</v>
      </c>
      <c r="H106" s="5" t="str">
        <f t="shared" si="3"/>
        <v>2024-04</v>
      </c>
      <c r="I106" s="5">
        <f>IFERROR(INDEX(Delivery!$C$2:$C$3001,MATCH(A106,Delivery!$A$2:$A$3001,0))-INDEX(Delivery!$B$2:$B$3001,MATCH(A106,Delivery!$A$2:$A$3001,0)),"")</f>
        <v>2</v>
      </c>
      <c r="J106" s="5" t="str">
        <f>IF(IFERROR(INDEX(Delivery!$D$2:$D$3001,MATCH(A106,Delivery!$A$2:$A$3001,0)),"")="Delayed","Yes","No")</f>
        <v>No</v>
      </c>
      <c r="K106" s="5" t="str">
        <f>IF(IFERROR(INDEX(Delivery!$D$2:$D$3001,MATCH(A106,Delivery!$A$2:$A$3001,0)),"")="Cancelled","Yes","No")</f>
        <v>No</v>
      </c>
      <c r="L106">
        <f>SUMIF(Sales!B:B,A106,Sales!H:H)</f>
        <v>718.47</v>
      </c>
    </row>
    <row r="107" spans="1:12" x14ac:dyDescent="0.35">
      <c r="A107" s="5">
        <v>106</v>
      </c>
      <c r="B107" s="6">
        <v>45407</v>
      </c>
      <c r="C107" s="5">
        <v>182</v>
      </c>
      <c r="D107" s="5">
        <v>2</v>
      </c>
      <c r="E107" s="5" t="str">
        <f>IFERROR(INDEX(Customers!$B$2:$B$901,MATCH(C107,Customers!$A$2:$A$901,0)),"")</f>
        <v>Rahul Rao</v>
      </c>
      <c r="F107" s="5" t="str">
        <f>IFERROR(INDEX(Customers!$C$2:$C$901,MATCH(C107,Customers!$A$2:$A$901,0)),"")</f>
        <v>SMB</v>
      </c>
      <c r="G107" s="5" t="str">
        <f>IFERROR(INDEX(Regions!$B$2:$B$6,MATCH(D107,Regions!$A$2:$A$6,0)),"")</f>
        <v>South</v>
      </c>
      <c r="H107" s="5" t="str">
        <f t="shared" si="3"/>
        <v>2024-04</v>
      </c>
      <c r="I107" s="5">
        <f>IFERROR(INDEX(Delivery!$C$2:$C$3001,MATCH(A107,Delivery!$A$2:$A$3001,0))-INDEX(Delivery!$B$2:$B$3001,MATCH(A107,Delivery!$A$2:$A$3001,0)),"")</f>
        <v>5</v>
      </c>
      <c r="J107" s="5" t="str">
        <f>IF(IFERROR(INDEX(Delivery!$D$2:$D$3001,MATCH(A107,Delivery!$A$2:$A$3001,0)),"")="Delayed","Yes","No")</f>
        <v>No</v>
      </c>
      <c r="K107" s="5" t="str">
        <f>IF(IFERROR(INDEX(Delivery!$D$2:$D$3001,MATCH(A107,Delivery!$A$2:$A$3001,0)),"")="Cancelled","Yes","No")</f>
        <v>No</v>
      </c>
      <c r="L107">
        <f>SUMIF(Sales!B:B,A107,Sales!H:H)</f>
        <v>176.98</v>
      </c>
    </row>
    <row r="108" spans="1:12" x14ac:dyDescent="0.35">
      <c r="A108" s="5">
        <v>107</v>
      </c>
      <c r="B108" s="6">
        <v>45408</v>
      </c>
      <c r="C108" s="5">
        <v>652</v>
      </c>
      <c r="D108" s="5">
        <v>2</v>
      </c>
      <c r="E108" s="5" t="str">
        <f>IFERROR(INDEX(Customers!$B$2:$B$901,MATCH(C108,Customers!$A$2:$A$901,0)),"")</f>
        <v>Ayaan Sharma</v>
      </c>
      <c r="F108" s="5" t="str">
        <f>IFERROR(INDEX(Customers!$C$2:$C$901,MATCH(C108,Customers!$A$2:$A$901,0)),"")</f>
        <v>Consumer</v>
      </c>
      <c r="G108" s="5" t="str">
        <f>IFERROR(INDEX(Regions!$B$2:$B$6,MATCH(D108,Regions!$A$2:$A$6,0)),"")</f>
        <v>South</v>
      </c>
      <c r="H108" s="5" t="str">
        <f t="shared" si="3"/>
        <v>2024-04</v>
      </c>
      <c r="I108" s="5">
        <f>IFERROR(INDEX(Delivery!$C$2:$C$3001,MATCH(A108,Delivery!$A$2:$A$3001,0))-INDEX(Delivery!$B$2:$B$3001,MATCH(A108,Delivery!$A$2:$A$3001,0)),"")</f>
        <v>-45409</v>
      </c>
      <c r="J108" s="5" t="str">
        <f>IF(IFERROR(INDEX(Delivery!$D$2:$D$3001,MATCH(A108,Delivery!$A$2:$A$3001,0)),"")="Delayed","Yes","No")</f>
        <v>No</v>
      </c>
      <c r="K108" s="5" t="str">
        <f>IF(IFERROR(INDEX(Delivery!$D$2:$D$3001,MATCH(A108,Delivery!$A$2:$A$3001,0)),"")="Cancelled","Yes","No")</f>
        <v>Yes</v>
      </c>
      <c r="L108">
        <f>SUMIF(Sales!B:B,A108,Sales!H:H)</f>
        <v>785.18000000000006</v>
      </c>
    </row>
    <row r="109" spans="1:12" x14ac:dyDescent="0.35">
      <c r="A109" s="5">
        <v>108</v>
      </c>
      <c r="B109" s="6">
        <v>45408</v>
      </c>
      <c r="C109" s="5">
        <v>359</v>
      </c>
      <c r="D109" s="5">
        <v>3</v>
      </c>
      <c r="E109" s="5" t="str">
        <f>IFERROR(INDEX(Customers!$B$2:$B$901,MATCH(C109,Customers!$A$2:$A$901,0)),"")</f>
        <v>Priya Bose</v>
      </c>
      <c r="F109" s="5" t="str">
        <f>IFERROR(INDEX(Customers!$C$2:$C$901,MATCH(C109,Customers!$A$2:$A$901,0)),"")</f>
        <v>Consumer</v>
      </c>
      <c r="G109" s="5" t="str">
        <f>IFERROR(INDEX(Regions!$B$2:$B$6,MATCH(D109,Regions!$A$2:$A$6,0)),"")</f>
        <v>East</v>
      </c>
      <c r="H109" s="5" t="str">
        <f t="shared" si="3"/>
        <v>2024-04</v>
      </c>
      <c r="I109" s="5">
        <f>IFERROR(INDEX(Delivery!$C$2:$C$3001,MATCH(A109,Delivery!$A$2:$A$3001,0))-INDEX(Delivery!$B$2:$B$3001,MATCH(A109,Delivery!$A$2:$A$3001,0)),"")</f>
        <v>6</v>
      </c>
      <c r="J109" s="5" t="str">
        <f>IF(IFERROR(INDEX(Delivery!$D$2:$D$3001,MATCH(A109,Delivery!$A$2:$A$3001,0)),"")="Delayed","Yes","No")</f>
        <v>No</v>
      </c>
      <c r="K109" s="5" t="str">
        <f>IF(IFERROR(INDEX(Delivery!$D$2:$D$3001,MATCH(A109,Delivery!$A$2:$A$3001,0)),"")="Cancelled","Yes","No")</f>
        <v>No</v>
      </c>
      <c r="L109">
        <f>SUMIF(Sales!B:B,A109,Sales!H:H)</f>
        <v>5376.74</v>
      </c>
    </row>
    <row r="110" spans="1:12" x14ac:dyDescent="0.35">
      <c r="A110" s="5">
        <v>109</v>
      </c>
      <c r="B110" s="6">
        <v>45409</v>
      </c>
      <c r="C110" s="5">
        <v>746</v>
      </c>
      <c r="D110" s="5">
        <v>1</v>
      </c>
      <c r="E110" s="5" t="str">
        <f>IFERROR(INDEX(Customers!$B$2:$B$901,MATCH(C110,Customers!$A$2:$A$901,0)),"")</f>
        <v>Suresh Bose</v>
      </c>
      <c r="F110" s="5" t="str">
        <f>IFERROR(INDEX(Customers!$C$2:$C$901,MATCH(C110,Customers!$A$2:$A$901,0)),"")</f>
        <v>Consumer</v>
      </c>
      <c r="G110" s="5" t="str">
        <f>IFERROR(INDEX(Regions!$B$2:$B$6,MATCH(D110,Regions!$A$2:$A$6,0)),"")</f>
        <v>North</v>
      </c>
      <c r="H110" s="5" t="str">
        <f t="shared" si="3"/>
        <v>2024-04</v>
      </c>
      <c r="I110" s="5">
        <f>IFERROR(INDEX(Delivery!$C$2:$C$3001,MATCH(A110,Delivery!$A$2:$A$3001,0))-INDEX(Delivery!$B$2:$B$3001,MATCH(A110,Delivery!$A$2:$A$3001,0)),"")</f>
        <v>-45411</v>
      </c>
      <c r="J110" s="5" t="str">
        <f>IF(IFERROR(INDEX(Delivery!$D$2:$D$3001,MATCH(A110,Delivery!$A$2:$A$3001,0)),"")="Delayed","Yes","No")</f>
        <v>No</v>
      </c>
      <c r="K110" s="5" t="str">
        <f>IF(IFERROR(INDEX(Delivery!$D$2:$D$3001,MATCH(A110,Delivery!$A$2:$A$3001,0)),"")="Cancelled","Yes","No")</f>
        <v>Yes</v>
      </c>
      <c r="L110">
        <f>SUMIF(Sales!B:B,A110,Sales!H:H)</f>
        <v>872.66</v>
      </c>
    </row>
    <row r="111" spans="1:12" x14ac:dyDescent="0.35">
      <c r="A111" s="5">
        <v>110</v>
      </c>
      <c r="B111" s="6">
        <v>45409</v>
      </c>
      <c r="C111" s="5">
        <v>825</v>
      </c>
      <c r="D111" s="5">
        <v>4</v>
      </c>
      <c r="E111" s="5" t="str">
        <f>IFERROR(INDEX(Customers!$B$2:$B$901,MATCH(C111,Customers!$A$2:$A$901,0)),"")</f>
        <v>Riya Bose</v>
      </c>
      <c r="F111" s="5" t="str">
        <f>IFERROR(INDEX(Customers!$C$2:$C$901,MATCH(C111,Customers!$A$2:$A$901,0)),"")</f>
        <v>Consumer</v>
      </c>
      <c r="G111" s="5" t="str">
        <f>IFERROR(INDEX(Regions!$B$2:$B$6,MATCH(D111,Regions!$A$2:$A$6,0)),"")</f>
        <v>West</v>
      </c>
      <c r="H111" s="5" t="str">
        <f t="shared" si="3"/>
        <v>2024-04</v>
      </c>
      <c r="I111" s="5">
        <f>IFERROR(INDEX(Delivery!$C$2:$C$3001,MATCH(A111,Delivery!$A$2:$A$3001,0))-INDEX(Delivery!$B$2:$B$3001,MATCH(A111,Delivery!$A$2:$A$3001,0)),"")</f>
        <v>3</v>
      </c>
      <c r="J111" s="5" t="str">
        <f>IF(IFERROR(INDEX(Delivery!$D$2:$D$3001,MATCH(A111,Delivery!$A$2:$A$3001,0)),"")="Delayed","Yes","No")</f>
        <v>No</v>
      </c>
      <c r="K111" s="5" t="str">
        <f>IF(IFERROR(INDEX(Delivery!$D$2:$D$3001,MATCH(A111,Delivery!$A$2:$A$3001,0)),"")="Cancelled","Yes","No")</f>
        <v>No</v>
      </c>
      <c r="L111">
        <f>SUMIF(Sales!B:B,A111,Sales!H:H)</f>
        <v>1288.68</v>
      </c>
    </row>
    <row r="112" spans="1:12" x14ac:dyDescent="0.35">
      <c r="A112" s="5">
        <v>111</v>
      </c>
      <c r="B112" s="6">
        <v>45410</v>
      </c>
      <c r="C112" s="5">
        <v>852</v>
      </c>
      <c r="D112" s="5">
        <v>3</v>
      </c>
      <c r="E112" s="5" t="str">
        <f>IFERROR(INDEX(Customers!$B$2:$B$901,MATCH(C112,Customers!$A$2:$A$901,0)),"")</f>
        <v>Anika Nair</v>
      </c>
      <c r="F112" s="5" t="str">
        <f>IFERROR(INDEX(Customers!$C$2:$C$901,MATCH(C112,Customers!$A$2:$A$901,0)),"")</f>
        <v>SMB</v>
      </c>
      <c r="G112" s="5" t="str">
        <f>IFERROR(INDEX(Regions!$B$2:$B$6,MATCH(D112,Regions!$A$2:$A$6,0)),"")</f>
        <v>East</v>
      </c>
      <c r="H112" s="5" t="str">
        <f t="shared" si="3"/>
        <v>2024-04</v>
      </c>
      <c r="I112" s="5">
        <f>IFERROR(INDEX(Delivery!$C$2:$C$3001,MATCH(A112,Delivery!$A$2:$A$3001,0))-INDEX(Delivery!$B$2:$B$3001,MATCH(A112,Delivery!$A$2:$A$3001,0)),"")</f>
        <v>5</v>
      </c>
      <c r="J112" s="5" t="str">
        <f>IF(IFERROR(INDEX(Delivery!$D$2:$D$3001,MATCH(A112,Delivery!$A$2:$A$3001,0)),"")="Delayed","Yes","No")</f>
        <v>No</v>
      </c>
      <c r="K112" s="5" t="str">
        <f>IF(IFERROR(INDEX(Delivery!$D$2:$D$3001,MATCH(A112,Delivery!$A$2:$A$3001,0)),"")="Cancelled","Yes","No")</f>
        <v>No</v>
      </c>
      <c r="L112">
        <f>SUMIF(Sales!B:B,A112,Sales!H:H)</f>
        <v>1296.42</v>
      </c>
    </row>
    <row r="113" spans="1:12" x14ac:dyDescent="0.35">
      <c r="A113" s="5">
        <v>112</v>
      </c>
      <c r="B113" s="6">
        <v>45410</v>
      </c>
      <c r="C113" s="5">
        <v>671</v>
      </c>
      <c r="D113" s="5">
        <v>3</v>
      </c>
      <c r="E113" s="5" t="str">
        <f>IFERROR(INDEX(Customers!$B$2:$B$901,MATCH(C113,Customers!$A$2:$A$901,0)),"")</f>
        <v>Pari Joshi</v>
      </c>
      <c r="F113" s="5" t="str">
        <f>IFERROR(INDEX(Customers!$C$2:$C$901,MATCH(C113,Customers!$A$2:$A$901,0)),"")</f>
        <v>Consumer</v>
      </c>
      <c r="G113" s="5" t="str">
        <f>IFERROR(INDEX(Regions!$B$2:$B$6,MATCH(D113,Regions!$A$2:$A$6,0)),"")</f>
        <v>East</v>
      </c>
      <c r="H113" s="5" t="str">
        <f t="shared" si="3"/>
        <v>2024-04</v>
      </c>
      <c r="I113" s="5">
        <f>IFERROR(INDEX(Delivery!$C$2:$C$3001,MATCH(A113,Delivery!$A$2:$A$3001,0))-INDEX(Delivery!$B$2:$B$3001,MATCH(A113,Delivery!$A$2:$A$3001,0)),"")</f>
        <v>-45411</v>
      </c>
      <c r="J113" s="5" t="str">
        <f>IF(IFERROR(INDEX(Delivery!$D$2:$D$3001,MATCH(A113,Delivery!$A$2:$A$3001,0)),"")="Delayed","Yes","No")</f>
        <v>No</v>
      </c>
      <c r="K113" s="5" t="str">
        <f>IF(IFERROR(INDEX(Delivery!$D$2:$D$3001,MATCH(A113,Delivery!$A$2:$A$3001,0)),"")="Cancelled","Yes","No")</f>
        <v>Yes</v>
      </c>
      <c r="L113">
        <f>SUMIF(Sales!B:B,A113,Sales!H:H)</f>
        <v>1458.83</v>
      </c>
    </row>
    <row r="114" spans="1:12" x14ac:dyDescent="0.35">
      <c r="A114" s="5">
        <v>113</v>
      </c>
      <c r="B114" s="6">
        <v>45410</v>
      </c>
      <c r="C114" s="5">
        <v>831</v>
      </c>
      <c r="D114" s="5">
        <v>4</v>
      </c>
      <c r="E114" s="5" t="str">
        <f>IFERROR(INDEX(Customers!$B$2:$B$901,MATCH(C114,Customers!$A$2:$A$901,0)),"")</f>
        <v>Rahul Nair</v>
      </c>
      <c r="F114" s="5" t="str">
        <f>IFERROR(INDEX(Customers!$C$2:$C$901,MATCH(C114,Customers!$A$2:$A$901,0)),"")</f>
        <v>SMB</v>
      </c>
      <c r="G114" s="5" t="str">
        <f>IFERROR(INDEX(Regions!$B$2:$B$6,MATCH(D114,Regions!$A$2:$A$6,0)),"")</f>
        <v>West</v>
      </c>
      <c r="H114" s="5" t="str">
        <f t="shared" si="3"/>
        <v>2024-04</v>
      </c>
      <c r="I114" s="5">
        <f>IFERROR(INDEX(Delivery!$C$2:$C$3001,MATCH(A114,Delivery!$A$2:$A$3001,0))-INDEX(Delivery!$B$2:$B$3001,MATCH(A114,Delivery!$A$2:$A$3001,0)),"")</f>
        <v>11</v>
      </c>
      <c r="J114" s="5" t="str">
        <f>IF(IFERROR(INDEX(Delivery!$D$2:$D$3001,MATCH(A114,Delivery!$A$2:$A$3001,0)),"")="Delayed","Yes","No")</f>
        <v>Yes</v>
      </c>
      <c r="K114" s="5" t="str">
        <f>IF(IFERROR(INDEX(Delivery!$D$2:$D$3001,MATCH(A114,Delivery!$A$2:$A$3001,0)),"")="Cancelled","Yes","No")</f>
        <v>No</v>
      </c>
      <c r="L114">
        <f>SUMIF(Sales!B:B,A114,Sales!H:H)</f>
        <v>2986.2000000000003</v>
      </c>
    </row>
    <row r="115" spans="1:12" x14ac:dyDescent="0.35">
      <c r="A115" s="5">
        <v>114</v>
      </c>
      <c r="B115" s="6">
        <v>45410</v>
      </c>
      <c r="C115" s="5">
        <v>108</v>
      </c>
      <c r="D115" s="5">
        <v>2</v>
      </c>
      <c r="E115" s="5" t="str">
        <f>IFERROR(INDEX(Customers!$B$2:$B$901,MATCH(C115,Customers!$A$2:$A$901,0)),"")</f>
        <v>Kiara Menon</v>
      </c>
      <c r="F115" s="5" t="str">
        <f>IFERROR(INDEX(Customers!$C$2:$C$901,MATCH(C115,Customers!$A$2:$A$901,0)),"")</f>
        <v>Consumer</v>
      </c>
      <c r="G115" s="5" t="str">
        <f>IFERROR(INDEX(Regions!$B$2:$B$6,MATCH(D115,Regions!$A$2:$A$6,0)),"")</f>
        <v>South</v>
      </c>
      <c r="H115" s="5" t="str">
        <f t="shared" si="3"/>
        <v>2024-04</v>
      </c>
      <c r="I115" s="5">
        <f>IFERROR(INDEX(Delivery!$C$2:$C$3001,MATCH(A115,Delivery!$A$2:$A$3001,0))-INDEX(Delivery!$B$2:$B$3001,MATCH(A115,Delivery!$A$2:$A$3001,0)),"")</f>
        <v>4</v>
      </c>
      <c r="J115" s="5" t="str">
        <f>IF(IFERROR(INDEX(Delivery!$D$2:$D$3001,MATCH(A115,Delivery!$A$2:$A$3001,0)),"")="Delayed","Yes","No")</f>
        <v>No</v>
      </c>
      <c r="K115" s="5" t="str">
        <f>IF(IFERROR(INDEX(Delivery!$D$2:$D$3001,MATCH(A115,Delivery!$A$2:$A$3001,0)),"")="Cancelled","Yes","No")</f>
        <v>No</v>
      </c>
      <c r="L115">
        <f>SUMIF(Sales!B:B,A115,Sales!H:H)</f>
        <v>705.26</v>
      </c>
    </row>
    <row r="116" spans="1:12" x14ac:dyDescent="0.35">
      <c r="A116" s="5">
        <v>115</v>
      </c>
      <c r="B116" s="6">
        <v>45410</v>
      </c>
      <c r="C116" s="5">
        <v>86</v>
      </c>
      <c r="D116" s="5">
        <v>1</v>
      </c>
      <c r="E116" s="5" t="str">
        <f>IFERROR(INDEX(Customers!$B$2:$B$901,MATCH(C116,Customers!$A$2:$A$901,0)),"")</f>
        <v>Vivaan Menon</v>
      </c>
      <c r="F116" s="5" t="str">
        <f>IFERROR(INDEX(Customers!$C$2:$C$901,MATCH(C116,Customers!$A$2:$A$901,0)),"")</f>
        <v>Consumer</v>
      </c>
      <c r="G116" s="5" t="str">
        <f>IFERROR(INDEX(Regions!$B$2:$B$6,MATCH(D116,Regions!$A$2:$A$6,0)),"")</f>
        <v>North</v>
      </c>
      <c r="H116" s="5" t="str">
        <f t="shared" si="3"/>
        <v>2024-04</v>
      </c>
      <c r="I116" s="5">
        <f>IFERROR(INDEX(Delivery!$C$2:$C$3001,MATCH(A116,Delivery!$A$2:$A$3001,0))-INDEX(Delivery!$B$2:$B$3001,MATCH(A116,Delivery!$A$2:$A$3001,0)),"")</f>
        <v>5</v>
      </c>
      <c r="J116" s="5" t="str">
        <f>IF(IFERROR(INDEX(Delivery!$D$2:$D$3001,MATCH(A116,Delivery!$A$2:$A$3001,0)),"")="Delayed","Yes","No")</f>
        <v>No</v>
      </c>
      <c r="K116" s="5" t="str">
        <f>IF(IFERROR(INDEX(Delivery!$D$2:$D$3001,MATCH(A116,Delivery!$A$2:$A$3001,0)),"")="Cancelled","Yes","No")</f>
        <v>No</v>
      </c>
      <c r="L116">
        <f>SUMIF(Sales!B:B,A116,Sales!H:H)</f>
        <v>798.2</v>
      </c>
    </row>
    <row r="117" spans="1:12" x14ac:dyDescent="0.35">
      <c r="A117" s="5">
        <v>116</v>
      </c>
      <c r="B117" s="6">
        <v>45410</v>
      </c>
      <c r="C117" s="5">
        <v>363</v>
      </c>
      <c r="D117" s="5">
        <v>2</v>
      </c>
      <c r="E117" s="5" t="str">
        <f>IFERROR(INDEX(Customers!$B$2:$B$901,MATCH(C117,Customers!$A$2:$A$901,0)),"")</f>
        <v>Lakshmi Krishnan</v>
      </c>
      <c r="F117" s="5" t="str">
        <f>IFERROR(INDEX(Customers!$C$2:$C$901,MATCH(C117,Customers!$A$2:$A$901,0)),"")</f>
        <v>Consumer</v>
      </c>
      <c r="G117" s="5" t="str">
        <f>IFERROR(INDEX(Regions!$B$2:$B$6,MATCH(D117,Regions!$A$2:$A$6,0)),"")</f>
        <v>South</v>
      </c>
      <c r="H117" s="5" t="str">
        <f t="shared" si="3"/>
        <v>2024-04</v>
      </c>
      <c r="I117" s="5">
        <f>IFERROR(INDEX(Delivery!$C$2:$C$3001,MATCH(A117,Delivery!$A$2:$A$3001,0))-INDEX(Delivery!$B$2:$B$3001,MATCH(A117,Delivery!$A$2:$A$3001,0)),"")</f>
        <v>2</v>
      </c>
      <c r="J117" s="5" t="str">
        <f>IF(IFERROR(INDEX(Delivery!$D$2:$D$3001,MATCH(A117,Delivery!$A$2:$A$3001,0)),"")="Delayed","Yes","No")</f>
        <v>No</v>
      </c>
      <c r="K117" s="5" t="str">
        <f>IF(IFERROR(INDEX(Delivery!$D$2:$D$3001,MATCH(A117,Delivery!$A$2:$A$3001,0)),"")="Cancelled","Yes","No")</f>
        <v>No</v>
      </c>
      <c r="L117">
        <f>SUMIF(Sales!B:B,A117,Sales!H:H)</f>
        <v>540.32000000000005</v>
      </c>
    </row>
    <row r="118" spans="1:12" x14ac:dyDescent="0.35">
      <c r="A118" s="5">
        <v>117</v>
      </c>
      <c r="B118" s="6">
        <v>45411</v>
      </c>
      <c r="C118" s="5">
        <v>644</v>
      </c>
      <c r="D118" s="5">
        <v>4</v>
      </c>
      <c r="E118" s="5" t="str">
        <f>IFERROR(INDEX(Customers!$B$2:$B$901,MATCH(C118,Customers!$A$2:$A$901,0)),"")</f>
        <v>Ishaan Reddy</v>
      </c>
      <c r="F118" s="5" t="str">
        <f>IFERROR(INDEX(Customers!$C$2:$C$901,MATCH(C118,Customers!$A$2:$A$901,0)),"")</f>
        <v>Consumer</v>
      </c>
      <c r="G118" s="5" t="str">
        <f>IFERROR(INDEX(Regions!$B$2:$B$6,MATCH(D118,Regions!$A$2:$A$6,0)),"")</f>
        <v>West</v>
      </c>
      <c r="H118" s="5" t="str">
        <f t="shared" si="3"/>
        <v>2024-04</v>
      </c>
      <c r="I118" s="5">
        <f>IFERROR(INDEX(Delivery!$C$2:$C$3001,MATCH(A118,Delivery!$A$2:$A$3001,0))-INDEX(Delivery!$B$2:$B$3001,MATCH(A118,Delivery!$A$2:$A$3001,0)),"")</f>
        <v>2</v>
      </c>
      <c r="J118" s="5" t="str">
        <f>IF(IFERROR(INDEX(Delivery!$D$2:$D$3001,MATCH(A118,Delivery!$A$2:$A$3001,0)),"")="Delayed","Yes","No")</f>
        <v>No</v>
      </c>
      <c r="K118" s="5" t="str">
        <f>IF(IFERROR(INDEX(Delivery!$D$2:$D$3001,MATCH(A118,Delivery!$A$2:$A$3001,0)),"")="Cancelled","Yes","No")</f>
        <v>No</v>
      </c>
      <c r="L118">
        <f>SUMIF(Sales!B:B,A118,Sales!H:H)</f>
        <v>393.16999999999996</v>
      </c>
    </row>
    <row r="119" spans="1:12" x14ac:dyDescent="0.35">
      <c r="A119" s="5">
        <v>118</v>
      </c>
      <c r="B119" s="6">
        <v>45411</v>
      </c>
      <c r="C119" s="5">
        <v>727</v>
      </c>
      <c r="D119" s="5">
        <v>5</v>
      </c>
      <c r="E119" s="5" t="str">
        <f>IFERROR(INDEX(Customers!$B$2:$B$901,MATCH(C119,Customers!$A$2:$A$901,0)),"")</f>
        <v>Navya Kapoor</v>
      </c>
      <c r="F119" s="5" t="str">
        <f>IFERROR(INDEX(Customers!$C$2:$C$901,MATCH(C119,Customers!$A$2:$A$901,0)),"")</f>
        <v>Consumer</v>
      </c>
      <c r="G119" s="5" t="str">
        <f>IFERROR(INDEX(Regions!$B$2:$B$6,MATCH(D119,Regions!$A$2:$A$6,0)),"")</f>
        <v>Central</v>
      </c>
      <c r="H119" s="5" t="str">
        <f t="shared" si="3"/>
        <v>2024-04</v>
      </c>
      <c r="I119" s="5">
        <f>IFERROR(INDEX(Delivery!$C$2:$C$3001,MATCH(A119,Delivery!$A$2:$A$3001,0))-INDEX(Delivery!$B$2:$B$3001,MATCH(A119,Delivery!$A$2:$A$3001,0)),"")</f>
        <v>6</v>
      </c>
      <c r="J119" s="5" t="str">
        <f>IF(IFERROR(INDEX(Delivery!$D$2:$D$3001,MATCH(A119,Delivery!$A$2:$A$3001,0)),"")="Delayed","Yes","No")</f>
        <v>No</v>
      </c>
      <c r="K119" s="5" t="str">
        <f>IF(IFERROR(INDEX(Delivery!$D$2:$D$3001,MATCH(A119,Delivery!$A$2:$A$3001,0)),"")="Cancelled","Yes","No")</f>
        <v>No</v>
      </c>
      <c r="L119">
        <f>SUMIF(Sales!B:B,A119,Sales!H:H)</f>
        <v>772.88</v>
      </c>
    </row>
    <row r="120" spans="1:12" x14ac:dyDescent="0.35">
      <c r="A120" s="5">
        <v>119</v>
      </c>
      <c r="B120" s="6">
        <v>45411</v>
      </c>
      <c r="C120" s="5">
        <v>755</v>
      </c>
      <c r="D120" s="5">
        <v>1</v>
      </c>
      <c r="E120" s="5" t="str">
        <f>IFERROR(INDEX(Customers!$B$2:$B$901,MATCH(C120,Customers!$A$2:$A$901,0)),"")</f>
        <v>Ishaan Bose</v>
      </c>
      <c r="F120" s="5" t="str">
        <f>IFERROR(INDEX(Customers!$C$2:$C$901,MATCH(C120,Customers!$A$2:$A$901,0)),"")</f>
        <v>SMB</v>
      </c>
      <c r="G120" s="5" t="str">
        <f>IFERROR(INDEX(Regions!$B$2:$B$6,MATCH(D120,Regions!$A$2:$A$6,0)),"")</f>
        <v>North</v>
      </c>
      <c r="H120" s="5" t="str">
        <f t="shared" si="3"/>
        <v>2024-04</v>
      </c>
      <c r="I120" s="5">
        <f>IFERROR(INDEX(Delivery!$C$2:$C$3001,MATCH(A120,Delivery!$A$2:$A$3001,0))-INDEX(Delivery!$B$2:$B$3001,MATCH(A120,Delivery!$A$2:$A$3001,0)),"")</f>
        <v>2</v>
      </c>
      <c r="J120" s="5" t="str">
        <f>IF(IFERROR(INDEX(Delivery!$D$2:$D$3001,MATCH(A120,Delivery!$A$2:$A$3001,0)),"")="Delayed","Yes","No")</f>
        <v>No</v>
      </c>
      <c r="K120" s="5" t="str">
        <f>IF(IFERROR(INDEX(Delivery!$D$2:$D$3001,MATCH(A120,Delivery!$A$2:$A$3001,0)),"")="Cancelled","Yes","No")</f>
        <v>No</v>
      </c>
      <c r="L120">
        <f>SUMIF(Sales!B:B,A120,Sales!H:H)</f>
        <v>184.26</v>
      </c>
    </row>
    <row r="121" spans="1:12" x14ac:dyDescent="0.35">
      <c r="A121" s="5">
        <v>120</v>
      </c>
      <c r="B121" s="6">
        <v>45411</v>
      </c>
      <c r="C121" s="5">
        <v>120</v>
      </c>
      <c r="D121" s="5">
        <v>1</v>
      </c>
      <c r="E121" s="5" t="str">
        <f>IFERROR(INDEX(Customers!$B$2:$B$901,MATCH(C121,Customers!$A$2:$A$901,0)),"")</f>
        <v>Ayaan Iyer</v>
      </c>
      <c r="F121" s="5" t="str">
        <f>IFERROR(INDEX(Customers!$C$2:$C$901,MATCH(C121,Customers!$A$2:$A$901,0)),"")</f>
        <v>Consumer</v>
      </c>
      <c r="G121" s="5" t="str">
        <f>IFERROR(INDEX(Regions!$B$2:$B$6,MATCH(D121,Regions!$A$2:$A$6,0)),"")</f>
        <v>North</v>
      </c>
      <c r="H121" s="5" t="str">
        <f t="shared" si="3"/>
        <v>2024-04</v>
      </c>
      <c r="I121" s="5">
        <f>IFERROR(INDEX(Delivery!$C$2:$C$3001,MATCH(A121,Delivery!$A$2:$A$3001,0))-INDEX(Delivery!$B$2:$B$3001,MATCH(A121,Delivery!$A$2:$A$3001,0)),"")</f>
        <v>3</v>
      </c>
      <c r="J121" s="5" t="str">
        <f>IF(IFERROR(INDEX(Delivery!$D$2:$D$3001,MATCH(A121,Delivery!$A$2:$A$3001,0)),"")="Delayed","Yes","No")</f>
        <v>No</v>
      </c>
      <c r="K121" s="5" t="str">
        <f>IF(IFERROR(INDEX(Delivery!$D$2:$D$3001,MATCH(A121,Delivery!$A$2:$A$3001,0)),"")="Cancelled","Yes","No")</f>
        <v>No</v>
      </c>
      <c r="L121">
        <f>SUMIF(Sales!B:B,A121,Sales!H:H)</f>
        <v>1752.02</v>
      </c>
    </row>
    <row r="122" spans="1:12" x14ac:dyDescent="0.35">
      <c r="A122" s="5">
        <v>121</v>
      </c>
      <c r="B122" s="6">
        <v>45411</v>
      </c>
      <c r="C122" s="5">
        <v>612</v>
      </c>
      <c r="D122" s="5">
        <v>1</v>
      </c>
      <c r="E122" s="5" t="str">
        <f>IFERROR(INDEX(Customers!$B$2:$B$901,MATCH(C122,Customers!$A$2:$A$901,0)),"")</f>
        <v>Deepa Menon</v>
      </c>
      <c r="F122" s="5" t="str">
        <f>IFERROR(INDEX(Customers!$C$2:$C$901,MATCH(C122,Customers!$A$2:$A$901,0)),"")</f>
        <v>Consumer</v>
      </c>
      <c r="G122" s="5" t="str">
        <f>IFERROR(INDEX(Regions!$B$2:$B$6,MATCH(D122,Regions!$A$2:$A$6,0)),"")</f>
        <v>North</v>
      </c>
      <c r="H122" s="5" t="str">
        <f t="shared" si="3"/>
        <v>2024-04</v>
      </c>
      <c r="I122" s="5">
        <f>IFERROR(INDEX(Delivery!$C$2:$C$3001,MATCH(A122,Delivery!$A$2:$A$3001,0))-INDEX(Delivery!$B$2:$B$3001,MATCH(A122,Delivery!$A$2:$A$3001,0)),"")</f>
        <v>4</v>
      </c>
      <c r="J122" s="5" t="str">
        <f>IF(IFERROR(INDEX(Delivery!$D$2:$D$3001,MATCH(A122,Delivery!$A$2:$A$3001,0)),"")="Delayed","Yes","No")</f>
        <v>No</v>
      </c>
      <c r="K122" s="5" t="str">
        <f>IF(IFERROR(INDEX(Delivery!$D$2:$D$3001,MATCH(A122,Delivery!$A$2:$A$3001,0)),"")="Cancelled","Yes","No")</f>
        <v>No</v>
      </c>
      <c r="L122">
        <f>SUMIF(Sales!B:B,A122,Sales!H:H)</f>
        <v>793.15000000000009</v>
      </c>
    </row>
    <row r="123" spans="1:12" x14ac:dyDescent="0.35">
      <c r="A123" s="5">
        <v>122</v>
      </c>
      <c r="B123" s="6">
        <v>45411</v>
      </c>
      <c r="C123" s="5">
        <v>494</v>
      </c>
      <c r="D123" s="5">
        <v>2</v>
      </c>
      <c r="E123" s="5" t="str">
        <f>IFERROR(INDEX(Customers!$B$2:$B$901,MATCH(C123,Customers!$A$2:$A$901,0)),"")</f>
        <v>Meera Krishnan</v>
      </c>
      <c r="F123" s="5" t="str">
        <f>IFERROR(INDEX(Customers!$C$2:$C$901,MATCH(C123,Customers!$A$2:$A$901,0)),"")</f>
        <v>Consumer</v>
      </c>
      <c r="G123" s="5" t="str">
        <f>IFERROR(INDEX(Regions!$B$2:$B$6,MATCH(D123,Regions!$A$2:$A$6,0)),"")</f>
        <v>South</v>
      </c>
      <c r="H123" s="5" t="str">
        <f t="shared" si="3"/>
        <v>2024-04</v>
      </c>
      <c r="I123" s="5">
        <f>IFERROR(INDEX(Delivery!$C$2:$C$3001,MATCH(A123,Delivery!$A$2:$A$3001,0))-INDEX(Delivery!$B$2:$B$3001,MATCH(A123,Delivery!$A$2:$A$3001,0)),"")</f>
        <v>-45413</v>
      </c>
      <c r="J123" s="5" t="str">
        <f>IF(IFERROR(INDEX(Delivery!$D$2:$D$3001,MATCH(A123,Delivery!$A$2:$A$3001,0)),"")="Delayed","Yes","No")</f>
        <v>No</v>
      </c>
      <c r="K123" s="5" t="str">
        <f>IF(IFERROR(INDEX(Delivery!$D$2:$D$3001,MATCH(A123,Delivery!$A$2:$A$3001,0)),"")="Cancelled","Yes","No")</f>
        <v>Yes</v>
      </c>
      <c r="L123">
        <f>SUMIF(Sales!B:B,A123,Sales!H:H)</f>
        <v>2432.0300000000002</v>
      </c>
    </row>
    <row r="124" spans="1:12" x14ac:dyDescent="0.35">
      <c r="A124" s="5">
        <v>123</v>
      </c>
      <c r="B124" s="6">
        <v>45411</v>
      </c>
      <c r="C124" s="5">
        <v>151</v>
      </c>
      <c r="D124" s="5">
        <v>2</v>
      </c>
      <c r="E124" s="5" t="str">
        <f>IFERROR(INDEX(Customers!$B$2:$B$901,MATCH(C124,Customers!$A$2:$A$901,0)),"")</f>
        <v>Ayaan Chatterjee</v>
      </c>
      <c r="F124" s="5" t="str">
        <f>IFERROR(INDEX(Customers!$C$2:$C$901,MATCH(C124,Customers!$A$2:$A$901,0)),"")</f>
        <v>SMB</v>
      </c>
      <c r="G124" s="5" t="str">
        <f>IFERROR(INDEX(Regions!$B$2:$B$6,MATCH(D124,Regions!$A$2:$A$6,0)),"")</f>
        <v>South</v>
      </c>
      <c r="H124" s="5" t="str">
        <f t="shared" si="3"/>
        <v>2024-04</v>
      </c>
      <c r="I124" s="5">
        <f>IFERROR(INDEX(Delivery!$C$2:$C$3001,MATCH(A124,Delivery!$A$2:$A$3001,0))-INDEX(Delivery!$B$2:$B$3001,MATCH(A124,Delivery!$A$2:$A$3001,0)),"")</f>
        <v>4</v>
      </c>
      <c r="J124" s="5" t="str">
        <f>IF(IFERROR(INDEX(Delivery!$D$2:$D$3001,MATCH(A124,Delivery!$A$2:$A$3001,0)),"")="Delayed","Yes","No")</f>
        <v>No</v>
      </c>
      <c r="K124" s="5" t="str">
        <f>IF(IFERROR(INDEX(Delivery!$D$2:$D$3001,MATCH(A124,Delivery!$A$2:$A$3001,0)),"")="Cancelled","Yes","No")</f>
        <v>No</v>
      </c>
      <c r="L124">
        <f>SUMIF(Sales!B:B,A124,Sales!H:H)</f>
        <v>805.98</v>
      </c>
    </row>
    <row r="125" spans="1:12" x14ac:dyDescent="0.35">
      <c r="A125" s="5">
        <v>124</v>
      </c>
      <c r="B125" s="6">
        <v>45411</v>
      </c>
      <c r="C125" s="5">
        <v>421</v>
      </c>
      <c r="D125" s="5">
        <v>2</v>
      </c>
      <c r="E125" s="5" t="str">
        <f>IFERROR(INDEX(Customers!$B$2:$B$901,MATCH(C125,Customers!$A$2:$A$901,0)),"")</f>
        <v>Ravi Menon</v>
      </c>
      <c r="F125" s="5" t="str">
        <f>IFERROR(INDEX(Customers!$C$2:$C$901,MATCH(C125,Customers!$A$2:$A$901,0)),"")</f>
        <v>Consumer</v>
      </c>
      <c r="G125" s="5" t="str">
        <f>IFERROR(INDEX(Regions!$B$2:$B$6,MATCH(D125,Regions!$A$2:$A$6,0)),"")</f>
        <v>South</v>
      </c>
      <c r="H125" s="5" t="str">
        <f t="shared" si="3"/>
        <v>2024-04</v>
      </c>
      <c r="I125" s="5">
        <f>IFERROR(INDEX(Delivery!$C$2:$C$3001,MATCH(A125,Delivery!$A$2:$A$3001,0))-INDEX(Delivery!$B$2:$B$3001,MATCH(A125,Delivery!$A$2:$A$3001,0)),"")</f>
        <v>4</v>
      </c>
      <c r="J125" s="5" t="str">
        <f>IF(IFERROR(INDEX(Delivery!$D$2:$D$3001,MATCH(A125,Delivery!$A$2:$A$3001,0)),"")="Delayed","Yes","No")</f>
        <v>No</v>
      </c>
      <c r="K125" s="5" t="str">
        <f>IF(IFERROR(INDEX(Delivery!$D$2:$D$3001,MATCH(A125,Delivery!$A$2:$A$3001,0)),"")="Cancelled","Yes","No")</f>
        <v>No</v>
      </c>
      <c r="L125">
        <f>SUMIF(Sales!B:B,A125,Sales!H:H)</f>
        <v>3011.5200000000004</v>
      </c>
    </row>
    <row r="126" spans="1:12" x14ac:dyDescent="0.35">
      <c r="A126" s="5">
        <v>125</v>
      </c>
      <c r="B126" s="6">
        <v>45412</v>
      </c>
      <c r="C126" s="5">
        <v>694</v>
      </c>
      <c r="D126" s="5">
        <v>1</v>
      </c>
      <c r="E126" s="5" t="str">
        <f>IFERROR(INDEX(Customers!$B$2:$B$901,MATCH(C126,Customers!$A$2:$A$901,0)),"")</f>
        <v>Myra Patel</v>
      </c>
      <c r="F126" s="5" t="str">
        <f>IFERROR(INDEX(Customers!$C$2:$C$901,MATCH(C126,Customers!$A$2:$A$901,0)),"")</f>
        <v>Consumer</v>
      </c>
      <c r="G126" s="5" t="str">
        <f>IFERROR(INDEX(Regions!$B$2:$B$6,MATCH(D126,Regions!$A$2:$A$6,0)),"")</f>
        <v>North</v>
      </c>
      <c r="H126" s="5" t="str">
        <f t="shared" si="3"/>
        <v>2024-04</v>
      </c>
      <c r="I126" s="5">
        <f>IFERROR(INDEX(Delivery!$C$2:$C$3001,MATCH(A126,Delivery!$A$2:$A$3001,0))-INDEX(Delivery!$B$2:$B$3001,MATCH(A126,Delivery!$A$2:$A$3001,0)),"")</f>
        <v>3</v>
      </c>
      <c r="J126" s="5" t="str">
        <f>IF(IFERROR(INDEX(Delivery!$D$2:$D$3001,MATCH(A126,Delivery!$A$2:$A$3001,0)),"")="Delayed","Yes","No")</f>
        <v>No</v>
      </c>
      <c r="K126" s="5" t="str">
        <f>IF(IFERROR(INDEX(Delivery!$D$2:$D$3001,MATCH(A126,Delivery!$A$2:$A$3001,0)),"")="Cancelled","Yes","No")</f>
        <v>No</v>
      </c>
      <c r="L126">
        <f>SUMIF(Sales!B:B,A126,Sales!H:H)</f>
        <v>1043.4100000000001</v>
      </c>
    </row>
    <row r="127" spans="1:12" x14ac:dyDescent="0.35">
      <c r="A127" s="5">
        <v>126</v>
      </c>
      <c r="B127" s="6">
        <v>45412</v>
      </c>
      <c r="C127" s="5">
        <v>151</v>
      </c>
      <c r="D127" s="5">
        <v>2</v>
      </c>
      <c r="E127" s="5" t="str">
        <f>IFERROR(INDEX(Customers!$B$2:$B$901,MATCH(C127,Customers!$A$2:$A$901,0)),"")</f>
        <v>Ayaan Chatterjee</v>
      </c>
      <c r="F127" s="5" t="str">
        <f>IFERROR(INDEX(Customers!$C$2:$C$901,MATCH(C127,Customers!$A$2:$A$901,0)),"")</f>
        <v>SMB</v>
      </c>
      <c r="G127" s="5" t="str">
        <f>IFERROR(INDEX(Regions!$B$2:$B$6,MATCH(D127,Regions!$A$2:$A$6,0)),"")</f>
        <v>South</v>
      </c>
      <c r="H127" s="5" t="str">
        <f t="shared" si="3"/>
        <v>2024-04</v>
      </c>
      <c r="I127" s="5">
        <f>IFERROR(INDEX(Delivery!$C$2:$C$3001,MATCH(A127,Delivery!$A$2:$A$3001,0))-INDEX(Delivery!$B$2:$B$3001,MATCH(A127,Delivery!$A$2:$A$3001,0)),"")</f>
        <v>7</v>
      </c>
      <c r="J127" s="5" t="str">
        <f>IF(IFERROR(INDEX(Delivery!$D$2:$D$3001,MATCH(A127,Delivery!$A$2:$A$3001,0)),"")="Delayed","Yes","No")</f>
        <v>Yes</v>
      </c>
      <c r="K127" s="5" t="str">
        <f>IF(IFERROR(INDEX(Delivery!$D$2:$D$3001,MATCH(A127,Delivery!$A$2:$A$3001,0)),"")="Cancelled","Yes","No")</f>
        <v>No</v>
      </c>
      <c r="L127">
        <f>SUMIF(Sales!B:B,A127,Sales!H:H)</f>
        <v>1752.02</v>
      </c>
    </row>
    <row r="128" spans="1:12" x14ac:dyDescent="0.35">
      <c r="A128" s="5">
        <v>127</v>
      </c>
      <c r="B128" s="6">
        <v>45412</v>
      </c>
      <c r="C128" s="5">
        <v>815</v>
      </c>
      <c r="D128" s="5">
        <v>2</v>
      </c>
      <c r="E128" s="5" t="str">
        <f>IFERROR(INDEX(Customers!$B$2:$B$901,MATCH(C128,Customers!$A$2:$A$901,0)),"")</f>
        <v>Divya Shetty</v>
      </c>
      <c r="F128" s="5" t="str">
        <f>IFERROR(INDEX(Customers!$C$2:$C$901,MATCH(C128,Customers!$A$2:$A$901,0)),"")</f>
        <v>Consumer</v>
      </c>
      <c r="G128" s="5" t="str">
        <f>IFERROR(INDEX(Regions!$B$2:$B$6,MATCH(D128,Regions!$A$2:$A$6,0)),"")</f>
        <v>South</v>
      </c>
      <c r="H128" s="5" t="str">
        <f t="shared" si="3"/>
        <v>2024-04</v>
      </c>
      <c r="I128" s="5">
        <f>IFERROR(INDEX(Delivery!$C$2:$C$3001,MATCH(A128,Delivery!$A$2:$A$3001,0))-INDEX(Delivery!$B$2:$B$3001,MATCH(A128,Delivery!$A$2:$A$3001,0)),"")</f>
        <v>-45412</v>
      </c>
      <c r="J128" s="5" t="str">
        <f>IF(IFERROR(INDEX(Delivery!$D$2:$D$3001,MATCH(A128,Delivery!$A$2:$A$3001,0)),"")="Delayed","Yes","No")</f>
        <v>No</v>
      </c>
      <c r="K128" s="5" t="str">
        <f>IF(IFERROR(INDEX(Delivery!$D$2:$D$3001,MATCH(A128,Delivery!$A$2:$A$3001,0)),"")="Cancelled","Yes","No")</f>
        <v>Yes</v>
      </c>
      <c r="L128">
        <f>SUMIF(Sales!B:B,A128,Sales!H:H)</f>
        <v>2490.89</v>
      </c>
    </row>
    <row r="129" spans="1:12" x14ac:dyDescent="0.35">
      <c r="A129" s="5">
        <v>128</v>
      </c>
      <c r="B129" s="6">
        <v>45412</v>
      </c>
      <c r="C129" s="5">
        <v>151</v>
      </c>
      <c r="D129" s="5">
        <v>2</v>
      </c>
      <c r="E129" s="5" t="str">
        <f>IFERROR(INDEX(Customers!$B$2:$B$901,MATCH(C129,Customers!$A$2:$A$901,0)),"")</f>
        <v>Ayaan Chatterjee</v>
      </c>
      <c r="F129" s="5" t="str">
        <f>IFERROR(INDEX(Customers!$C$2:$C$901,MATCH(C129,Customers!$A$2:$A$901,0)),"")</f>
        <v>SMB</v>
      </c>
      <c r="G129" s="5" t="str">
        <f>IFERROR(INDEX(Regions!$B$2:$B$6,MATCH(D129,Regions!$A$2:$A$6,0)),"")</f>
        <v>South</v>
      </c>
      <c r="H129" s="5" t="str">
        <f t="shared" si="3"/>
        <v>2024-04</v>
      </c>
      <c r="I129" s="5">
        <f>IFERROR(INDEX(Delivery!$C$2:$C$3001,MATCH(A129,Delivery!$A$2:$A$3001,0))-INDEX(Delivery!$B$2:$B$3001,MATCH(A129,Delivery!$A$2:$A$3001,0)),"")</f>
        <v>5</v>
      </c>
      <c r="J129" s="5" t="str">
        <f>IF(IFERROR(INDEX(Delivery!$D$2:$D$3001,MATCH(A129,Delivery!$A$2:$A$3001,0)),"")="Delayed","Yes","No")</f>
        <v>No</v>
      </c>
      <c r="K129" s="5" t="str">
        <f>IF(IFERROR(INDEX(Delivery!$D$2:$D$3001,MATCH(A129,Delivery!$A$2:$A$3001,0)),"")="Cancelled","Yes","No")</f>
        <v>No</v>
      </c>
      <c r="L129">
        <f>SUMIF(Sales!B:B,A129,Sales!H:H)</f>
        <v>2389.0100000000002</v>
      </c>
    </row>
    <row r="130" spans="1:12" x14ac:dyDescent="0.35">
      <c r="A130" s="5">
        <v>129</v>
      </c>
      <c r="B130" s="6">
        <v>45413</v>
      </c>
      <c r="C130" s="5">
        <v>77</v>
      </c>
      <c r="D130" s="5">
        <v>4</v>
      </c>
      <c r="E130" s="5" t="str">
        <f>IFERROR(INDEX(Customers!$B$2:$B$901,MATCH(C130,Customers!$A$2:$A$901,0)),"")</f>
        <v>Myra Pillai</v>
      </c>
      <c r="F130" s="5" t="str">
        <f>IFERROR(INDEX(Customers!$C$2:$C$901,MATCH(C130,Customers!$A$2:$A$901,0)),"")</f>
        <v>Consumer</v>
      </c>
      <c r="G130" s="5" t="str">
        <f>IFERROR(INDEX(Regions!$B$2:$B$6,MATCH(D130,Regions!$A$2:$A$6,0)),"")</f>
        <v>West</v>
      </c>
      <c r="H130" s="5" t="str">
        <f t="shared" ref="H130:H193" si="4">TEXT(B130,"YYYY-MM")</f>
        <v>2024-05</v>
      </c>
      <c r="I130" s="5">
        <f>IFERROR(INDEX(Delivery!$C$2:$C$3001,MATCH(A130,Delivery!$A$2:$A$3001,0))-INDEX(Delivery!$B$2:$B$3001,MATCH(A130,Delivery!$A$2:$A$3001,0)),"")</f>
        <v>5</v>
      </c>
      <c r="J130" s="5" t="str">
        <f>IF(IFERROR(INDEX(Delivery!$D$2:$D$3001,MATCH(A130,Delivery!$A$2:$A$3001,0)),"")="Delayed","Yes","No")</f>
        <v>No</v>
      </c>
      <c r="K130" s="5" t="str">
        <f>IF(IFERROR(INDEX(Delivery!$D$2:$D$3001,MATCH(A130,Delivery!$A$2:$A$3001,0)),"")="Cancelled","Yes","No")</f>
        <v>No</v>
      </c>
      <c r="L130">
        <f>SUMIF(Sales!B:B,A130,Sales!H:H)</f>
        <v>705.26</v>
      </c>
    </row>
    <row r="131" spans="1:12" x14ac:dyDescent="0.35">
      <c r="A131" s="5">
        <v>130</v>
      </c>
      <c r="B131" s="6">
        <v>45413</v>
      </c>
      <c r="C131" s="5">
        <v>304</v>
      </c>
      <c r="D131" s="5">
        <v>1</v>
      </c>
      <c r="E131" s="5" t="str">
        <f>IFERROR(INDEX(Customers!$B$2:$B$901,MATCH(C131,Customers!$A$2:$A$901,0)),"")</f>
        <v>Pari Joshi</v>
      </c>
      <c r="F131" s="5" t="str">
        <f>IFERROR(INDEX(Customers!$C$2:$C$901,MATCH(C131,Customers!$A$2:$A$901,0)),"")</f>
        <v>Consumer</v>
      </c>
      <c r="G131" s="5" t="str">
        <f>IFERROR(INDEX(Regions!$B$2:$B$6,MATCH(D131,Regions!$A$2:$A$6,0)),"")</f>
        <v>North</v>
      </c>
      <c r="H131" s="5" t="str">
        <f t="shared" si="4"/>
        <v>2024-05</v>
      </c>
      <c r="I131" s="5">
        <f>IFERROR(INDEX(Delivery!$C$2:$C$3001,MATCH(A131,Delivery!$A$2:$A$3001,0))-INDEX(Delivery!$B$2:$B$3001,MATCH(A131,Delivery!$A$2:$A$3001,0)),"")</f>
        <v>5</v>
      </c>
      <c r="J131" s="5" t="str">
        <f>IF(IFERROR(INDEX(Delivery!$D$2:$D$3001,MATCH(A131,Delivery!$A$2:$A$3001,0)),"")="Delayed","Yes","No")</f>
        <v>No</v>
      </c>
      <c r="K131" s="5" t="str">
        <f>IF(IFERROR(INDEX(Delivery!$D$2:$D$3001,MATCH(A131,Delivery!$A$2:$A$3001,0)),"")="Cancelled","Yes","No")</f>
        <v>No</v>
      </c>
      <c r="L131">
        <f>SUMIF(Sales!B:B,A131,Sales!H:H)</f>
        <v>3820.27</v>
      </c>
    </row>
    <row r="132" spans="1:12" x14ac:dyDescent="0.35">
      <c r="A132" s="5">
        <v>131</v>
      </c>
      <c r="B132" s="6">
        <v>45413</v>
      </c>
      <c r="C132" s="5">
        <v>696</v>
      </c>
      <c r="D132" s="5">
        <v>2</v>
      </c>
      <c r="E132" s="5" t="str">
        <f>IFERROR(INDEX(Customers!$B$2:$B$901,MATCH(C132,Customers!$A$2:$A$901,0)),"")</f>
        <v>Karthik Patel</v>
      </c>
      <c r="F132" s="5" t="str">
        <f>IFERROR(INDEX(Customers!$C$2:$C$901,MATCH(C132,Customers!$A$2:$A$901,0)),"")</f>
        <v>SMB</v>
      </c>
      <c r="G132" s="5" t="str">
        <f>IFERROR(INDEX(Regions!$B$2:$B$6,MATCH(D132,Regions!$A$2:$A$6,0)),"")</f>
        <v>South</v>
      </c>
      <c r="H132" s="5" t="str">
        <f t="shared" si="4"/>
        <v>2024-05</v>
      </c>
      <c r="I132" s="5">
        <f>IFERROR(INDEX(Delivery!$C$2:$C$3001,MATCH(A132,Delivery!$A$2:$A$3001,0))-INDEX(Delivery!$B$2:$B$3001,MATCH(A132,Delivery!$A$2:$A$3001,0)),"")</f>
        <v>3</v>
      </c>
      <c r="J132" s="5" t="str">
        <f>IF(IFERROR(INDEX(Delivery!$D$2:$D$3001,MATCH(A132,Delivery!$A$2:$A$3001,0)),"")="Delayed","Yes","No")</f>
        <v>No</v>
      </c>
      <c r="K132" s="5" t="str">
        <f>IF(IFERROR(INDEX(Delivery!$D$2:$D$3001,MATCH(A132,Delivery!$A$2:$A$3001,0)),"")="Cancelled","Yes","No")</f>
        <v>No</v>
      </c>
      <c r="L132">
        <f>SUMIF(Sales!B:B,A132,Sales!H:H)</f>
        <v>4008.3500000000004</v>
      </c>
    </row>
    <row r="133" spans="1:12" x14ac:dyDescent="0.35">
      <c r="A133" s="5">
        <v>132</v>
      </c>
      <c r="B133" s="6">
        <v>45413</v>
      </c>
      <c r="C133" s="5">
        <v>694</v>
      </c>
      <c r="D133" s="5">
        <v>1</v>
      </c>
      <c r="E133" s="5" t="str">
        <f>IFERROR(INDEX(Customers!$B$2:$B$901,MATCH(C133,Customers!$A$2:$A$901,0)),"")</f>
        <v>Myra Patel</v>
      </c>
      <c r="F133" s="5" t="str">
        <f>IFERROR(INDEX(Customers!$C$2:$C$901,MATCH(C133,Customers!$A$2:$A$901,0)),"")</f>
        <v>Consumer</v>
      </c>
      <c r="G133" s="5" t="str">
        <f>IFERROR(INDEX(Regions!$B$2:$B$6,MATCH(D133,Regions!$A$2:$A$6,0)),"")</f>
        <v>North</v>
      </c>
      <c r="H133" s="5" t="str">
        <f t="shared" si="4"/>
        <v>2024-05</v>
      </c>
      <c r="I133" s="5">
        <f>IFERROR(INDEX(Delivery!$C$2:$C$3001,MATCH(A133,Delivery!$A$2:$A$3001,0))-INDEX(Delivery!$B$2:$B$3001,MATCH(A133,Delivery!$A$2:$A$3001,0)),"")</f>
        <v>6</v>
      </c>
      <c r="J133" s="5" t="str">
        <f>IF(IFERROR(INDEX(Delivery!$D$2:$D$3001,MATCH(A133,Delivery!$A$2:$A$3001,0)),"")="Delayed","Yes","No")</f>
        <v>No</v>
      </c>
      <c r="K133" s="5" t="str">
        <f>IF(IFERROR(INDEX(Delivery!$D$2:$D$3001,MATCH(A133,Delivery!$A$2:$A$3001,0)),"")="Cancelled","Yes","No")</f>
        <v>No</v>
      </c>
      <c r="L133">
        <f>SUMIF(Sales!B:B,A133,Sales!H:H)</f>
        <v>798.2</v>
      </c>
    </row>
    <row r="134" spans="1:12" x14ac:dyDescent="0.35">
      <c r="A134" s="5">
        <v>133</v>
      </c>
      <c r="B134" s="6">
        <v>45413</v>
      </c>
      <c r="C134" s="5">
        <v>784</v>
      </c>
      <c r="D134" s="5">
        <v>2</v>
      </c>
      <c r="E134" s="5" t="str">
        <f>IFERROR(INDEX(Customers!$B$2:$B$901,MATCH(C134,Customers!$A$2:$A$901,0)),"")</f>
        <v>Myra Menon</v>
      </c>
      <c r="F134" s="5" t="str">
        <f>IFERROR(INDEX(Customers!$C$2:$C$901,MATCH(C134,Customers!$A$2:$A$901,0)),"")</f>
        <v>Corporate</v>
      </c>
      <c r="G134" s="5" t="str">
        <f>IFERROR(INDEX(Regions!$B$2:$B$6,MATCH(D134,Regions!$A$2:$A$6,0)),"")</f>
        <v>South</v>
      </c>
      <c r="H134" s="5" t="str">
        <f t="shared" si="4"/>
        <v>2024-05</v>
      </c>
      <c r="I134" s="5">
        <f>IFERROR(INDEX(Delivery!$C$2:$C$3001,MATCH(A134,Delivery!$A$2:$A$3001,0))-INDEX(Delivery!$B$2:$B$3001,MATCH(A134,Delivery!$A$2:$A$3001,0)),"")</f>
        <v>3</v>
      </c>
      <c r="J134" s="5" t="str">
        <f>IF(IFERROR(INDEX(Delivery!$D$2:$D$3001,MATCH(A134,Delivery!$A$2:$A$3001,0)),"")="Delayed","Yes","No")</f>
        <v>No</v>
      </c>
      <c r="K134" s="5" t="str">
        <f>IF(IFERROR(INDEX(Delivery!$D$2:$D$3001,MATCH(A134,Delivery!$A$2:$A$3001,0)),"")="Cancelled","Yes","No")</f>
        <v>No</v>
      </c>
      <c r="L134">
        <f>SUMIF(Sales!B:B,A134,Sales!H:H)</f>
        <v>2475.38</v>
      </c>
    </row>
    <row r="135" spans="1:12" x14ac:dyDescent="0.35">
      <c r="A135" s="5">
        <v>134</v>
      </c>
      <c r="B135" s="6">
        <v>45413</v>
      </c>
      <c r="C135" s="5">
        <v>166</v>
      </c>
      <c r="D135" s="5">
        <v>3</v>
      </c>
      <c r="E135" s="5" t="str">
        <f>IFERROR(INDEX(Customers!$B$2:$B$901,MATCH(C135,Customers!$A$2:$A$901,0)),"")</f>
        <v>Ravi Kapoor</v>
      </c>
      <c r="F135" s="5" t="str">
        <f>IFERROR(INDEX(Customers!$C$2:$C$901,MATCH(C135,Customers!$A$2:$A$901,0)),"")</f>
        <v>Corporate</v>
      </c>
      <c r="G135" s="5" t="str">
        <f>IFERROR(INDEX(Regions!$B$2:$B$6,MATCH(D135,Regions!$A$2:$A$6,0)),"")</f>
        <v>East</v>
      </c>
      <c r="H135" s="5" t="str">
        <f t="shared" si="4"/>
        <v>2024-05</v>
      </c>
      <c r="I135" s="5">
        <f>IFERROR(INDEX(Delivery!$C$2:$C$3001,MATCH(A135,Delivery!$A$2:$A$3001,0))-INDEX(Delivery!$B$2:$B$3001,MATCH(A135,Delivery!$A$2:$A$3001,0)),"")</f>
        <v>4</v>
      </c>
      <c r="J135" s="5" t="str">
        <f>IF(IFERROR(INDEX(Delivery!$D$2:$D$3001,MATCH(A135,Delivery!$A$2:$A$3001,0)),"")="Delayed","Yes","No")</f>
        <v>No</v>
      </c>
      <c r="K135" s="5" t="str">
        <f>IF(IFERROR(INDEX(Delivery!$D$2:$D$3001,MATCH(A135,Delivery!$A$2:$A$3001,0)),"")="Cancelled","Yes","No")</f>
        <v>No</v>
      </c>
      <c r="L135">
        <f>SUMIF(Sales!B:B,A135,Sales!H:H)</f>
        <v>720.16</v>
      </c>
    </row>
    <row r="136" spans="1:12" x14ac:dyDescent="0.35">
      <c r="A136" s="5">
        <v>135</v>
      </c>
      <c r="B136" s="6">
        <v>45413</v>
      </c>
      <c r="C136" s="5">
        <v>194</v>
      </c>
      <c r="D136" s="5">
        <v>5</v>
      </c>
      <c r="E136" s="5" t="str">
        <f>IFERROR(INDEX(Customers!$B$2:$B$901,MATCH(C136,Customers!$A$2:$A$901,0)),"")</f>
        <v>Vivaan Shetty</v>
      </c>
      <c r="F136" s="5" t="str">
        <f>IFERROR(INDEX(Customers!$C$2:$C$901,MATCH(C136,Customers!$A$2:$A$901,0)),"")</f>
        <v>SMB</v>
      </c>
      <c r="G136" s="5" t="str">
        <f>IFERROR(INDEX(Regions!$B$2:$B$6,MATCH(D136,Regions!$A$2:$A$6,0)),"")</f>
        <v>Central</v>
      </c>
      <c r="H136" s="5" t="str">
        <f t="shared" si="4"/>
        <v>2024-05</v>
      </c>
      <c r="I136" s="5">
        <f>IFERROR(INDEX(Delivery!$C$2:$C$3001,MATCH(A136,Delivery!$A$2:$A$3001,0))-INDEX(Delivery!$B$2:$B$3001,MATCH(A136,Delivery!$A$2:$A$3001,0)),"")</f>
        <v>2</v>
      </c>
      <c r="J136" s="5" t="str">
        <f>IF(IFERROR(INDEX(Delivery!$D$2:$D$3001,MATCH(A136,Delivery!$A$2:$A$3001,0)),"")="Delayed","Yes","No")</f>
        <v>No</v>
      </c>
      <c r="K136" s="5" t="str">
        <f>IF(IFERROR(INDEX(Delivery!$D$2:$D$3001,MATCH(A136,Delivery!$A$2:$A$3001,0)),"")="Cancelled","Yes","No")</f>
        <v>No</v>
      </c>
      <c r="L136">
        <f>SUMIF(Sales!B:B,A136,Sales!H:H)</f>
        <v>184.26</v>
      </c>
    </row>
    <row r="137" spans="1:12" x14ac:dyDescent="0.35">
      <c r="A137" s="5">
        <v>136</v>
      </c>
      <c r="B137" s="6">
        <v>45414</v>
      </c>
      <c r="C137" s="5">
        <v>185</v>
      </c>
      <c r="D137" s="5">
        <v>2</v>
      </c>
      <c r="E137" s="5" t="str">
        <f>IFERROR(INDEX(Customers!$B$2:$B$901,MATCH(C137,Customers!$A$2:$A$901,0)),"")</f>
        <v>Kavya Verma</v>
      </c>
      <c r="F137" s="5" t="str">
        <f>IFERROR(INDEX(Customers!$C$2:$C$901,MATCH(C137,Customers!$A$2:$A$901,0)),"")</f>
        <v>Consumer</v>
      </c>
      <c r="G137" s="5" t="str">
        <f>IFERROR(INDEX(Regions!$B$2:$B$6,MATCH(D137,Regions!$A$2:$A$6,0)),"")</f>
        <v>South</v>
      </c>
      <c r="H137" s="5" t="str">
        <f t="shared" si="4"/>
        <v>2024-05</v>
      </c>
      <c r="I137" s="5">
        <f>IFERROR(INDEX(Delivery!$C$2:$C$3001,MATCH(A137,Delivery!$A$2:$A$3001,0))-INDEX(Delivery!$B$2:$B$3001,MATCH(A137,Delivery!$A$2:$A$3001,0)),"")</f>
        <v>10</v>
      </c>
      <c r="J137" s="5" t="str">
        <f>IF(IFERROR(INDEX(Delivery!$D$2:$D$3001,MATCH(A137,Delivery!$A$2:$A$3001,0)),"")="Delayed","Yes","No")</f>
        <v>Yes</v>
      </c>
      <c r="K137" s="5" t="str">
        <f>IF(IFERROR(INDEX(Delivery!$D$2:$D$3001,MATCH(A137,Delivery!$A$2:$A$3001,0)),"")="Cancelled","Yes","No")</f>
        <v>No</v>
      </c>
      <c r="L137">
        <f>SUMIF(Sales!B:B,A137,Sales!H:H)</f>
        <v>2810.7000000000003</v>
      </c>
    </row>
    <row r="138" spans="1:12" x14ac:dyDescent="0.35">
      <c r="A138" s="5">
        <v>137</v>
      </c>
      <c r="B138" s="6">
        <v>45414</v>
      </c>
      <c r="C138" s="5">
        <v>185</v>
      </c>
      <c r="D138" s="5">
        <v>2</v>
      </c>
      <c r="E138" s="5" t="str">
        <f>IFERROR(INDEX(Customers!$B$2:$B$901,MATCH(C138,Customers!$A$2:$A$901,0)),"")</f>
        <v>Kavya Verma</v>
      </c>
      <c r="F138" s="5" t="str">
        <f>IFERROR(INDEX(Customers!$C$2:$C$901,MATCH(C138,Customers!$A$2:$A$901,0)),"")</f>
        <v>Consumer</v>
      </c>
      <c r="G138" s="5" t="str">
        <f>IFERROR(INDEX(Regions!$B$2:$B$6,MATCH(D138,Regions!$A$2:$A$6,0)),"")</f>
        <v>South</v>
      </c>
      <c r="H138" s="5" t="str">
        <f t="shared" si="4"/>
        <v>2024-05</v>
      </c>
      <c r="I138" s="5">
        <f>IFERROR(INDEX(Delivery!$C$2:$C$3001,MATCH(A138,Delivery!$A$2:$A$3001,0))-INDEX(Delivery!$B$2:$B$3001,MATCH(A138,Delivery!$A$2:$A$3001,0)),"")</f>
        <v>6</v>
      </c>
      <c r="J138" s="5" t="str">
        <f>IF(IFERROR(INDEX(Delivery!$D$2:$D$3001,MATCH(A138,Delivery!$A$2:$A$3001,0)),"")="Delayed","Yes","No")</f>
        <v>No</v>
      </c>
      <c r="K138" s="5" t="str">
        <f>IF(IFERROR(INDEX(Delivery!$D$2:$D$3001,MATCH(A138,Delivery!$A$2:$A$3001,0)),"")="Cancelled","Yes","No")</f>
        <v>No</v>
      </c>
      <c r="L138">
        <f>SUMIF(Sales!B:B,A138,Sales!H:H)</f>
        <v>705.26</v>
      </c>
    </row>
    <row r="139" spans="1:12" x14ac:dyDescent="0.35">
      <c r="A139" s="5">
        <v>138</v>
      </c>
      <c r="B139" s="6">
        <v>45414</v>
      </c>
      <c r="C139" s="5">
        <v>367</v>
      </c>
      <c r="D139" s="5">
        <v>4</v>
      </c>
      <c r="E139" s="5" t="str">
        <f>IFERROR(INDEX(Customers!$B$2:$B$901,MATCH(C139,Customers!$A$2:$A$901,0)),"")</f>
        <v>Kiara Pillai</v>
      </c>
      <c r="F139" s="5" t="str">
        <f>IFERROR(INDEX(Customers!$C$2:$C$901,MATCH(C139,Customers!$A$2:$A$901,0)),"")</f>
        <v>Consumer</v>
      </c>
      <c r="G139" s="5" t="str">
        <f>IFERROR(INDEX(Regions!$B$2:$B$6,MATCH(D139,Regions!$A$2:$A$6,0)),"")</f>
        <v>West</v>
      </c>
      <c r="H139" s="5" t="str">
        <f t="shared" si="4"/>
        <v>2024-05</v>
      </c>
      <c r="I139" s="5">
        <f>IFERROR(INDEX(Delivery!$C$2:$C$3001,MATCH(A139,Delivery!$A$2:$A$3001,0))-INDEX(Delivery!$B$2:$B$3001,MATCH(A139,Delivery!$A$2:$A$3001,0)),"")</f>
        <v>3</v>
      </c>
      <c r="J139" s="5" t="str">
        <f>IF(IFERROR(INDEX(Delivery!$D$2:$D$3001,MATCH(A139,Delivery!$A$2:$A$3001,0)),"")="Delayed","Yes","No")</f>
        <v>No</v>
      </c>
      <c r="K139" s="5" t="str">
        <f>IF(IFERROR(INDEX(Delivery!$D$2:$D$3001,MATCH(A139,Delivery!$A$2:$A$3001,0)),"")="Cancelled","Yes","No")</f>
        <v>No</v>
      </c>
      <c r="L139">
        <f>SUMIF(Sales!B:B,A139,Sales!H:H)</f>
        <v>763.44</v>
      </c>
    </row>
    <row r="140" spans="1:12" x14ac:dyDescent="0.35">
      <c r="A140" s="5">
        <v>139</v>
      </c>
      <c r="B140" s="6">
        <v>45415</v>
      </c>
      <c r="C140" s="5">
        <v>895</v>
      </c>
      <c r="D140" s="5">
        <v>2</v>
      </c>
      <c r="E140" s="5" t="str">
        <f>IFERROR(INDEX(Customers!$B$2:$B$901,MATCH(C140,Customers!$A$2:$A$901,0)),"")</f>
        <v>Ravi Singh</v>
      </c>
      <c r="F140" s="5" t="str">
        <f>IFERROR(INDEX(Customers!$C$2:$C$901,MATCH(C140,Customers!$A$2:$A$901,0)),"")</f>
        <v>Consumer</v>
      </c>
      <c r="G140" s="5" t="str">
        <f>IFERROR(INDEX(Regions!$B$2:$B$6,MATCH(D140,Regions!$A$2:$A$6,0)),"")</f>
        <v>South</v>
      </c>
      <c r="H140" s="5" t="str">
        <f t="shared" si="4"/>
        <v>2024-05</v>
      </c>
      <c r="I140" s="5">
        <f>IFERROR(INDEX(Delivery!$C$2:$C$3001,MATCH(A140,Delivery!$A$2:$A$3001,0))-INDEX(Delivery!$B$2:$B$3001,MATCH(A140,Delivery!$A$2:$A$3001,0)),"")</f>
        <v>7</v>
      </c>
      <c r="J140" s="5" t="str">
        <f>IF(IFERROR(INDEX(Delivery!$D$2:$D$3001,MATCH(A140,Delivery!$A$2:$A$3001,0)),"")="Delayed","Yes","No")</f>
        <v>Yes</v>
      </c>
      <c r="K140" s="5" t="str">
        <f>IF(IFERROR(INDEX(Delivery!$D$2:$D$3001,MATCH(A140,Delivery!$A$2:$A$3001,0)),"")="Cancelled","Yes","No")</f>
        <v>No</v>
      </c>
      <c r="L140">
        <f>SUMIF(Sales!B:B,A140,Sales!H:H)</f>
        <v>772.88</v>
      </c>
    </row>
    <row r="141" spans="1:12" x14ac:dyDescent="0.35">
      <c r="A141" s="5">
        <v>140</v>
      </c>
      <c r="B141" s="6">
        <v>45415</v>
      </c>
      <c r="C141" s="5">
        <v>606</v>
      </c>
      <c r="D141" s="5">
        <v>2</v>
      </c>
      <c r="E141" s="5" t="str">
        <f>IFERROR(INDEX(Customers!$B$2:$B$901,MATCH(C141,Customers!$A$2:$A$901,0)),"")</f>
        <v>Vikram Iyer</v>
      </c>
      <c r="F141" s="5" t="str">
        <f>IFERROR(INDEX(Customers!$C$2:$C$901,MATCH(C141,Customers!$A$2:$A$901,0)),"")</f>
        <v>Consumer</v>
      </c>
      <c r="G141" s="5" t="str">
        <f>IFERROR(INDEX(Regions!$B$2:$B$6,MATCH(D141,Regions!$A$2:$A$6,0)),"")</f>
        <v>South</v>
      </c>
      <c r="H141" s="5" t="str">
        <f t="shared" si="4"/>
        <v>2024-05</v>
      </c>
      <c r="I141" s="5">
        <f>IFERROR(INDEX(Delivery!$C$2:$C$3001,MATCH(A141,Delivery!$A$2:$A$3001,0))-INDEX(Delivery!$B$2:$B$3001,MATCH(A141,Delivery!$A$2:$A$3001,0)),"")</f>
        <v>3</v>
      </c>
      <c r="J141" s="5" t="str">
        <f>IF(IFERROR(INDEX(Delivery!$D$2:$D$3001,MATCH(A141,Delivery!$A$2:$A$3001,0)),"")="Delayed","Yes","No")</f>
        <v>No</v>
      </c>
      <c r="K141" s="5" t="str">
        <f>IF(IFERROR(INDEX(Delivery!$D$2:$D$3001,MATCH(A141,Delivery!$A$2:$A$3001,0)),"")="Cancelled","Yes","No")</f>
        <v>No</v>
      </c>
      <c r="L141">
        <f>SUMIF(Sales!B:B,A141,Sales!H:H)</f>
        <v>829.93</v>
      </c>
    </row>
    <row r="142" spans="1:12" x14ac:dyDescent="0.35">
      <c r="A142" s="5">
        <v>141</v>
      </c>
      <c r="B142" s="6">
        <v>45415</v>
      </c>
      <c r="C142" s="5">
        <v>281</v>
      </c>
      <c r="D142" s="5">
        <v>3</v>
      </c>
      <c r="E142" s="5" t="str">
        <f>IFERROR(INDEX(Customers!$B$2:$B$901,MATCH(C142,Customers!$A$2:$A$901,0)),"")</f>
        <v>Meera Bose</v>
      </c>
      <c r="F142" s="5" t="str">
        <f>IFERROR(INDEX(Customers!$C$2:$C$901,MATCH(C142,Customers!$A$2:$A$901,0)),"")</f>
        <v>Consumer</v>
      </c>
      <c r="G142" s="5" t="str">
        <f>IFERROR(INDEX(Regions!$B$2:$B$6,MATCH(D142,Regions!$A$2:$A$6,0)),"")</f>
        <v>East</v>
      </c>
      <c r="H142" s="5" t="str">
        <f t="shared" si="4"/>
        <v>2024-05</v>
      </c>
      <c r="I142" s="5">
        <f>IFERROR(INDEX(Delivery!$C$2:$C$3001,MATCH(A142,Delivery!$A$2:$A$3001,0))-INDEX(Delivery!$B$2:$B$3001,MATCH(A142,Delivery!$A$2:$A$3001,0)),"")</f>
        <v>2</v>
      </c>
      <c r="J142" s="5" t="str">
        <f>IF(IFERROR(INDEX(Delivery!$D$2:$D$3001,MATCH(A142,Delivery!$A$2:$A$3001,0)),"")="Delayed","Yes","No")</f>
        <v>No</v>
      </c>
      <c r="K142" s="5" t="str">
        <f>IF(IFERROR(INDEX(Delivery!$D$2:$D$3001,MATCH(A142,Delivery!$A$2:$A$3001,0)),"")="Cancelled","Yes","No")</f>
        <v>No</v>
      </c>
      <c r="L142">
        <f>SUMIF(Sales!B:B,A142,Sales!H:H)</f>
        <v>2213.3200000000002</v>
      </c>
    </row>
    <row r="143" spans="1:12" x14ac:dyDescent="0.35">
      <c r="A143" s="5">
        <v>142</v>
      </c>
      <c r="B143" s="6">
        <v>45415</v>
      </c>
      <c r="C143" s="5">
        <v>864</v>
      </c>
      <c r="D143" s="5">
        <v>5</v>
      </c>
      <c r="E143" s="5" t="str">
        <f>IFERROR(INDEX(Customers!$B$2:$B$901,MATCH(C143,Customers!$A$2:$A$901,0)),"")</f>
        <v>Ishaan Krishnan</v>
      </c>
      <c r="F143" s="5" t="str">
        <f>IFERROR(INDEX(Customers!$C$2:$C$901,MATCH(C143,Customers!$A$2:$A$901,0)),"")</f>
        <v>Consumer</v>
      </c>
      <c r="G143" s="5" t="str">
        <f>IFERROR(INDEX(Regions!$B$2:$B$6,MATCH(D143,Regions!$A$2:$A$6,0)),"")</f>
        <v>Central</v>
      </c>
      <c r="H143" s="5" t="str">
        <f t="shared" si="4"/>
        <v>2024-05</v>
      </c>
      <c r="I143" s="5">
        <f>IFERROR(INDEX(Delivery!$C$2:$C$3001,MATCH(A143,Delivery!$A$2:$A$3001,0))-INDEX(Delivery!$B$2:$B$3001,MATCH(A143,Delivery!$A$2:$A$3001,0)),"")</f>
        <v>3</v>
      </c>
      <c r="J143" s="5" t="str">
        <f>IF(IFERROR(INDEX(Delivery!$D$2:$D$3001,MATCH(A143,Delivery!$A$2:$A$3001,0)),"")="Delayed","Yes","No")</f>
        <v>No</v>
      </c>
      <c r="K143" s="5" t="str">
        <f>IF(IFERROR(INDEX(Delivery!$D$2:$D$3001,MATCH(A143,Delivery!$A$2:$A$3001,0)),"")="Cancelled","Yes","No")</f>
        <v>No</v>
      </c>
      <c r="L143">
        <f>SUMIF(Sales!B:B,A143,Sales!H:H)</f>
        <v>3289.09</v>
      </c>
    </row>
    <row r="144" spans="1:12" x14ac:dyDescent="0.35">
      <c r="A144" s="5">
        <v>143</v>
      </c>
      <c r="B144" s="6">
        <v>45416</v>
      </c>
      <c r="C144" s="5">
        <v>502</v>
      </c>
      <c r="D144" s="5">
        <v>2</v>
      </c>
      <c r="E144" s="5" t="str">
        <f>IFERROR(INDEX(Customers!$B$2:$B$901,MATCH(C144,Customers!$A$2:$A$901,0)),"")</f>
        <v>Navya Nair</v>
      </c>
      <c r="F144" s="5" t="str">
        <f>IFERROR(INDEX(Customers!$C$2:$C$901,MATCH(C144,Customers!$A$2:$A$901,0)),"")</f>
        <v>Consumer</v>
      </c>
      <c r="G144" s="5" t="str">
        <f>IFERROR(INDEX(Regions!$B$2:$B$6,MATCH(D144,Regions!$A$2:$A$6,0)),"")</f>
        <v>South</v>
      </c>
      <c r="H144" s="5" t="str">
        <f t="shared" si="4"/>
        <v>2024-05</v>
      </c>
      <c r="I144" s="5">
        <f>IFERROR(INDEX(Delivery!$C$2:$C$3001,MATCH(A144,Delivery!$A$2:$A$3001,0))-INDEX(Delivery!$B$2:$B$3001,MATCH(A144,Delivery!$A$2:$A$3001,0)),"")</f>
        <v>6</v>
      </c>
      <c r="J144" s="5" t="str">
        <f>IF(IFERROR(INDEX(Delivery!$D$2:$D$3001,MATCH(A144,Delivery!$A$2:$A$3001,0)),"")="Delayed","Yes","No")</f>
        <v>No</v>
      </c>
      <c r="K144" s="5" t="str">
        <f>IF(IFERROR(INDEX(Delivery!$D$2:$D$3001,MATCH(A144,Delivery!$A$2:$A$3001,0)),"")="Cancelled","Yes","No")</f>
        <v>No</v>
      </c>
      <c r="L144">
        <f>SUMIF(Sales!B:B,A144,Sales!H:H)</f>
        <v>798.2</v>
      </c>
    </row>
    <row r="145" spans="1:12" x14ac:dyDescent="0.35">
      <c r="A145" s="5">
        <v>144</v>
      </c>
      <c r="B145" s="6">
        <v>45416</v>
      </c>
      <c r="C145" s="5">
        <v>34</v>
      </c>
      <c r="D145" s="5">
        <v>1</v>
      </c>
      <c r="E145" s="5" t="str">
        <f>IFERROR(INDEX(Customers!$B$2:$B$901,MATCH(C145,Customers!$A$2:$A$901,0)),"")</f>
        <v>Arun Nair</v>
      </c>
      <c r="F145" s="5" t="str">
        <f>IFERROR(INDEX(Customers!$C$2:$C$901,MATCH(C145,Customers!$A$2:$A$901,0)),"")</f>
        <v>Consumer</v>
      </c>
      <c r="G145" s="5" t="str">
        <f>IFERROR(INDEX(Regions!$B$2:$B$6,MATCH(D145,Regions!$A$2:$A$6,0)),"")</f>
        <v>North</v>
      </c>
      <c r="H145" s="5" t="str">
        <f t="shared" si="4"/>
        <v>2024-05</v>
      </c>
      <c r="I145" s="5">
        <f>IFERROR(INDEX(Delivery!$C$2:$C$3001,MATCH(A145,Delivery!$A$2:$A$3001,0))-INDEX(Delivery!$B$2:$B$3001,MATCH(A145,Delivery!$A$2:$A$3001,0)),"")</f>
        <v>3</v>
      </c>
      <c r="J145" s="5" t="str">
        <f>IF(IFERROR(INDEX(Delivery!$D$2:$D$3001,MATCH(A145,Delivery!$A$2:$A$3001,0)),"")="Delayed","Yes","No")</f>
        <v>No</v>
      </c>
      <c r="K145" s="5" t="str">
        <f>IF(IFERROR(INDEX(Delivery!$D$2:$D$3001,MATCH(A145,Delivery!$A$2:$A$3001,0)),"")="Cancelled","Yes","No")</f>
        <v>No</v>
      </c>
      <c r="L145">
        <f>SUMIF(Sales!B:B,A145,Sales!H:H)</f>
        <v>390.4</v>
      </c>
    </row>
    <row r="146" spans="1:12" x14ac:dyDescent="0.35">
      <c r="A146" s="5">
        <v>145</v>
      </c>
      <c r="B146" s="6">
        <v>45416</v>
      </c>
      <c r="C146" s="5">
        <v>70</v>
      </c>
      <c r="D146" s="5">
        <v>1</v>
      </c>
      <c r="E146" s="5" t="str">
        <f>IFERROR(INDEX(Customers!$B$2:$B$901,MATCH(C146,Customers!$A$2:$A$901,0)),"")</f>
        <v>Karthik Krishnan</v>
      </c>
      <c r="F146" s="5" t="str">
        <f>IFERROR(INDEX(Customers!$C$2:$C$901,MATCH(C146,Customers!$A$2:$A$901,0)),"")</f>
        <v>SMB</v>
      </c>
      <c r="G146" s="5" t="str">
        <f>IFERROR(INDEX(Regions!$B$2:$B$6,MATCH(D146,Regions!$A$2:$A$6,0)),"")</f>
        <v>North</v>
      </c>
      <c r="H146" s="5" t="str">
        <f t="shared" si="4"/>
        <v>2024-05</v>
      </c>
      <c r="I146" s="5">
        <f>IFERROR(INDEX(Delivery!$C$2:$C$3001,MATCH(A146,Delivery!$A$2:$A$3001,0))-INDEX(Delivery!$B$2:$B$3001,MATCH(A146,Delivery!$A$2:$A$3001,0)),"")</f>
        <v>6</v>
      </c>
      <c r="J146" s="5" t="str">
        <f>IF(IFERROR(INDEX(Delivery!$D$2:$D$3001,MATCH(A146,Delivery!$A$2:$A$3001,0)),"")="Delayed","Yes","No")</f>
        <v>No</v>
      </c>
      <c r="K146" s="5" t="str">
        <f>IF(IFERROR(INDEX(Delivery!$D$2:$D$3001,MATCH(A146,Delivery!$A$2:$A$3001,0)),"")="Cancelled","Yes","No")</f>
        <v>No</v>
      </c>
      <c r="L146">
        <f>SUMIF(Sales!B:B,A146,Sales!H:H)</f>
        <v>1025.1400000000001</v>
      </c>
    </row>
    <row r="147" spans="1:12" x14ac:dyDescent="0.35">
      <c r="A147" s="5">
        <v>146</v>
      </c>
      <c r="B147" s="6">
        <v>45416</v>
      </c>
      <c r="C147" s="5">
        <v>494</v>
      </c>
      <c r="D147" s="5">
        <v>2</v>
      </c>
      <c r="E147" s="5" t="str">
        <f>IFERROR(INDEX(Customers!$B$2:$B$901,MATCH(C147,Customers!$A$2:$A$901,0)),"")</f>
        <v>Meera Krishnan</v>
      </c>
      <c r="F147" s="5" t="str">
        <f>IFERROR(INDEX(Customers!$C$2:$C$901,MATCH(C147,Customers!$A$2:$A$901,0)),"")</f>
        <v>Consumer</v>
      </c>
      <c r="G147" s="5" t="str">
        <f>IFERROR(INDEX(Regions!$B$2:$B$6,MATCH(D147,Regions!$A$2:$A$6,0)),"")</f>
        <v>South</v>
      </c>
      <c r="H147" s="5" t="str">
        <f t="shared" si="4"/>
        <v>2024-05</v>
      </c>
      <c r="I147" s="5">
        <f>IFERROR(INDEX(Delivery!$C$2:$C$3001,MATCH(A147,Delivery!$A$2:$A$3001,0))-INDEX(Delivery!$B$2:$B$3001,MATCH(A147,Delivery!$A$2:$A$3001,0)),"")</f>
        <v>6</v>
      </c>
      <c r="J147" s="5" t="str">
        <f>IF(IFERROR(INDEX(Delivery!$D$2:$D$3001,MATCH(A147,Delivery!$A$2:$A$3001,0)),"")="Delayed","Yes","No")</f>
        <v>No</v>
      </c>
      <c r="K147" s="5" t="str">
        <f>IF(IFERROR(INDEX(Delivery!$D$2:$D$3001,MATCH(A147,Delivery!$A$2:$A$3001,0)),"")="Cancelled","Yes","No")</f>
        <v>No</v>
      </c>
      <c r="L147">
        <f>SUMIF(Sales!B:B,A147,Sales!H:H)</f>
        <v>519.71</v>
      </c>
    </row>
    <row r="148" spans="1:12" x14ac:dyDescent="0.35">
      <c r="A148" s="5">
        <v>147</v>
      </c>
      <c r="B148" s="6">
        <v>45416</v>
      </c>
      <c r="C148" s="5">
        <v>175</v>
      </c>
      <c r="D148" s="5">
        <v>1</v>
      </c>
      <c r="E148" s="5" t="str">
        <f>IFERROR(INDEX(Customers!$B$2:$B$901,MATCH(C148,Customers!$A$2:$A$901,0)),"")</f>
        <v>Manoj Singh</v>
      </c>
      <c r="F148" s="5" t="str">
        <f>IFERROR(INDEX(Customers!$C$2:$C$901,MATCH(C148,Customers!$A$2:$A$901,0)),"")</f>
        <v>Consumer</v>
      </c>
      <c r="G148" s="5" t="str">
        <f>IFERROR(INDEX(Regions!$B$2:$B$6,MATCH(D148,Regions!$A$2:$A$6,0)),"")</f>
        <v>North</v>
      </c>
      <c r="H148" s="5" t="str">
        <f t="shared" si="4"/>
        <v>2024-05</v>
      </c>
      <c r="I148" s="5">
        <f>IFERROR(INDEX(Delivery!$C$2:$C$3001,MATCH(A148,Delivery!$A$2:$A$3001,0))-INDEX(Delivery!$B$2:$B$3001,MATCH(A148,Delivery!$A$2:$A$3001,0)),"")</f>
        <v>2</v>
      </c>
      <c r="J148" s="5" t="str">
        <f>IF(IFERROR(INDEX(Delivery!$D$2:$D$3001,MATCH(A148,Delivery!$A$2:$A$3001,0)),"")="Delayed","Yes","No")</f>
        <v>No</v>
      </c>
      <c r="K148" s="5" t="str">
        <f>IF(IFERROR(INDEX(Delivery!$D$2:$D$3001,MATCH(A148,Delivery!$A$2:$A$3001,0)),"")="Cancelled","Yes","No")</f>
        <v>No</v>
      </c>
      <c r="L148">
        <f>SUMIF(Sales!B:B,A148,Sales!H:H)</f>
        <v>351.29</v>
      </c>
    </row>
    <row r="149" spans="1:12" x14ac:dyDescent="0.35">
      <c r="A149" s="5">
        <v>148</v>
      </c>
      <c r="B149" s="6">
        <v>45416</v>
      </c>
      <c r="C149" s="5">
        <v>236</v>
      </c>
      <c r="D149" s="5">
        <v>1</v>
      </c>
      <c r="E149" s="5" t="str">
        <f>IFERROR(INDEX(Customers!$B$2:$B$901,MATCH(C149,Customers!$A$2:$A$901,0)),"")</f>
        <v>Lakshmi Kapoor</v>
      </c>
      <c r="F149" s="5" t="str">
        <f>IFERROR(INDEX(Customers!$C$2:$C$901,MATCH(C149,Customers!$A$2:$A$901,0)),"")</f>
        <v>Consumer</v>
      </c>
      <c r="G149" s="5" t="str">
        <f>IFERROR(INDEX(Regions!$B$2:$B$6,MATCH(D149,Regions!$A$2:$A$6,0)),"")</f>
        <v>North</v>
      </c>
      <c r="H149" s="5" t="str">
        <f t="shared" si="4"/>
        <v>2024-05</v>
      </c>
      <c r="I149" s="5">
        <f>IFERROR(INDEX(Delivery!$C$2:$C$3001,MATCH(A149,Delivery!$A$2:$A$3001,0))-INDEX(Delivery!$B$2:$B$3001,MATCH(A149,Delivery!$A$2:$A$3001,0)),"")</f>
        <v>-45418</v>
      </c>
      <c r="J149" s="5" t="str">
        <f>IF(IFERROR(INDEX(Delivery!$D$2:$D$3001,MATCH(A149,Delivery!$A$2:$A$3001,0)),"")="Delayed","Yes","No")</f>
        <v>No</v>
      </c>
      <c r="K149" s="5" t="str">
        <f>IF(IFERROR(INDEX(Delivery!$D$2:$D$3001,MATCH(A149,Delivery!$A$2:$A$3001,0)),"")="Cancelled","Yes","No")</f>
        <v>Yes</v>
      </c>
      <c r="L149">
        <f>SUMIF(Sales!B:B,A149,Sales!H:H)</f>
        <v>1296.42</v>
      </c>
    </row>
    <row r="150" spans="1:12" x14ac:dyDescent="0.35">
      <c r="A150" s="5">
        <v>149</v>
      </c>
      <c r="B150" s="6">
        <v>45416</v>
      </c>
      <c r="C150" s="5">
        <v>315</v>
      </c>
      <c r="D150" s="5">
        <v>3</v>
      </c>
      <c r="E150" s="5" t="str">
        <f>IFERROR(INDEX(Customers!$B$2:$B$901,MATCH(C150,Customers!$A$2:$A$901,0)),"")</f>
        <v>Sneha Verma</v>
      </c>
      <c r="F150" s="5" t="str">
        <f>IFERROR(INDEX(Customers!$C$2:$C$901,MATCH(C150,Customers!$A$2:$A$901,0)),"")</f>
        <v>SMB</v>
      </c>
      <c r="G150" s="5" t="str">
        <f>IFERROR(INDEX(Regions!$B$2:$B$6,MATCH(D150,Regions!$A$2:$A$6,0)),"")</f>
        <v>East</v>
      </c>
      <c r="H150" s="5" t="str">
        <f t="shared" si="4"/>
        <v>2024-05</v>
      </c>
      <c r="I150" s="5">
        <f>IFERROR(INDEX(Delivery!$C$2:$C$3001,MATCH(A150,Delivery!$A$2:$A$3001,0))-INDEX(Delivery!$B$2:$B$3001,MATCH(A150,Delivery!$A$2:$A$3001,0)),"")</f>
        <v>5</v>
      </c>
      <c r="J150" s="5" t="str">
        <f>IF(IFERROR(INDEX(Delivery!$D$2:$D$3001,MATCH(A150,Delivery!$A$2:$A$3001,0)),"")="Delayed","Yes","No")</f>
        <v>No</v>
      </c>
      <c r="K150" s="5" t="str">
        <f>IF(IFERROR(INDEX(Delivery!$D$2:$D$3001,MATCH(A150,Delivery!$A$2:$A$3001,0)),"")="Cancelled","Yes","No")</f>
        <v>No</v>
      </c>
      <c r="L150">
        <f>SUMIF(Sales!B:B,A150,Sales!H:H)</f>
        <v>519.71</v>
      </c>
    </row>
    <row r="151" spans="1:12" x14ac:dyDescent="0.35">
      <c r="A151" s="5">
        <v>150</v>
      </c>
      <c r="B151" s="6">
        <v>45416</v>
      </c>
      <c r="C151" s="5">
        <v>538</v>
      </c>
      <c r="D151" s="5">
        <v>1</v>
      </c>
      <c r="E151" s="5" t="str">
        <f>IFERROR(INDEX(Customers!$B$2:$B$901,MATCH(C151,Customers!$A$2:$A$901,0)),"")</f>
        <v>Ayaan Sharma</v>
      </c>
      <c r="F151" s="5" t="str">
        <f>IFERROR(INDEX(Customers!$C$2:$C$901,MATCH(C151,Customers!$A$2:$A$901,0)),"")</f>
        <v>SMB</v>
      </c>
      <c r="G151" s="5" t="str">
        <f>IFERROR(INDEX(Regions!$B$2:$B$6,MATCH(D151,Regions!$A$2:$A$6,0)),"")</f>
        <v>North</v>
      </c>
      <c r="H151" s="5" t="str">
        <f t="shared" si="4"/>
        <v>2024-05</v>
      </c>
      <c r="I151" s="5">
        <f>IFERROR(INDEX(Delivery!$C$2:$C$3001,MATCH(A151,Delivery!$A$2:$A$3001,0))-INDEX(Delivery!$B$2:$B$3001,MATCH(A151,Delivery!$A$2:$A$3001,0)),"")</f>
        <v>3</v>
      </c>
      <c r="J151" s="5" t="str">
        <f>IF(IFERROR(INDEX(Delivery!$D$2:$D$3001,MATCH(A151,Delivery!$A$2:$A$3001,0)),"")="Delayed","Yes","No")</f>
        <v>No</v>
      </c>
      <c r="K151" s="5" t="str">
        <f>IF(IFERROR(INDEX(Delivery!$D$2:$D$3001,MATCH(A151,Delivery!$A$2:$A$3001,0)),"")="Cancelled","Yes","No")</f>
        <v>No</v>
      </c>
      <c r="L151">
        <f>SUMIF(Sales!B:B,A151,Sales!H:H)</f>
        <v>2213.3200000000002</v>
      </c>
    </row>
    <row r="152" spans="1:12" x14ac:dyDescent="0.35">
      <c r="A152" s="5">
        <v>151</v>
      </c>
      <c r="B152" s="6">
        <v>45417</v>
      </c>
      <c r="C152" s="5">
        <v>840</v>
      </c>
      <c r="D152" s="5">
        <v>3</v>
      </c>
      <c r="E152" s="5" t="str">
        <f>IFERROR(INDEX(Customers!$B$2:$B$901,MATCH(C152,Customers!$A$2:$A$901,0)),"")</f>
        <v>Neha Shetty</v>
      </c>
      <c r="F152" s="5" t="str">
        <f>IFERROR(INDEX(Customers!$C$2:$C$901,MATCH(C152,Customers!$A$2:$A$901,0)),"")</f>
        <v>Corporate</v>
      </c>
      <c r="G152" s="5" t="str">
        <f>IFERROR(INDEX(Regions!$B$2:$B$6,MATCH(D152,Regions!$A$2:$A$6,0)),"")</f>
        <v>East</v>
      </c>
      <c r="H152" s="5" t="str">
        <f t="shared" si="4"/>
        <v>2024-05</v>
      </c>
      <c r="I152" s="5">
        <f>IFERROR(INDEX(Delivery!$C$2:$C$3001,MATCH(A152,Delivery!$A$2:$A$3001,0))-INDEX(Delivery!$B$2:$B$3001,MATCH(A152,Delivery!$A$2:$A$3001,0)),"")</f>
        <v>6</v>
      </c>
      <c r="J152" s="5" t="str">
        <f>IF(IFERROR(INDEX(Delivery!$D$2:$D$3001,MATCH(A152,Delivery!$A$2:$A$3001,0)),"")="Delayed","Yes","No")</f>
        <v>No</v>
      </c>
      <c r="K152" s="5" t="str">
        <f>IF(IFERROR(INDEX(Delivery!$D$2:$D$3001,MATCH(A152,Delivery!$A$2:$A$3001,0)),"")="Cancelled","Yes","No")</f>
        <v>No</v>
      </c>
      <c r="L152">
        <f>SUMIF(Sales!B:B,A152,Sales!H:H)</f>
        <v>1209.9299999999998</v>
      </c>
    </row>
    <row r="153" spans="1:12" x14ac:dyDescent="0.35">
      <c r="A153" s="5">
        <v>152</v>
      </c>
      <c r="B153" s="6">
        <v>45417</v>
      </c>
      <c r="C153" s="5">
        <v>82</v>
      </c>
      <c r="D153" s="5">
        <v>4</v>
      </c>
      <c r="E153" s="5" t="str">
        <f>IFERROR(INDEX(Customers!$B$2:$B$901,MATCH(C153,Customers!$A$2:$A$901,0)),"")</f>
        <v>Anika Kapoor</v>
      </c>
      <c r="F153" s="5" t="str">
        <f>IFERROR(INDEX(Customers!$C$2:$C$901,MATCH(C153,Customers!$A$2:$A$901,0)),"")</f>
        <v>Consumer</v>
      </c>
      <c r="G153" s="5" t="str">
        <f>IFERROR(INDEX(Regions!$B$2:$B$6,MATCH(D153,Regions!$A$2:$A$6,0)),"")</f>
        <v>West</v>
      </c>
      <c r="H153" s="5" t="str">
        <f t="shared" si="4"/>
        <v>2024-05</v>
      </c>
      <c r="I153" s="5">
        <f>IFERROR(INDEX(Delivery!$C$2:$C$3001,MATCH(A153,Delivery!$A$2:$A$3001,0))-INDEX(Delivery!$B$2:$B$3001,MATCH(A153,Delivery!$A$2:$A$3001,0)),"")</f>
        <v>10</v>
      </c>
      <c r="J153" s="5" t="str">
        <f>IF(IFERROR(INDEX(Delivery!$D$2:$D$3001,MATCH(A153,Delivery!$A$2:$A$3001,0)),"")="Delayed","Yes","No")</f>
        <v>Yes</v>
      </c>
      <c r="K153" s="5" t="str">
        <f>IF(IFERROR(INDEX(Delivery!$D$2:$D$3001,MATCH(A153,Delivery!$A$2:$A$3001,0)),"")="Cancelled","Yes","No")</f>
        <v>No</v>
      </c>
      <c r="L153">
        <f>SUMIF(Sales!B:B,A153,Sales!H:H)</f>
        <v>3555.65</v>
      </c>
    </row>
    <row r="154" spans="1:12" x14ac:dyDescent="0.35">
      <c r="A154" s="5">
        <v>153</v>
      </c>
      <c r="B154" s="6">
        <v>45417</v>
      </c>
      <c r="C154" s="5">
        <v>833</v>
      </c>
      <c r="D154" s="5">
        <v>2</v>
      </c>
      <c r="E154" s="5" t="str">
        <f>IFERROR(INDEX(Customers!$B$2:$B$901,MATCH(C154,Customers!$A$2:$A$901,0)),"")</f>
        <v>Aadhya Chatterjee</v>
      </c>
      <c r="F154" s="5" t="str">
        <f>IFERROR(INDEX(Customers!$C$2:$C$901,MATCH(C154,Customers!$A$2:$A$901,0)),"")</f>
        <v>SMB</v>
      </c>
      <c r="G154" s="5" t="str">
        <f>IFERROR(INDEX(Regions!$B$2:$B$6,MATCH(D154,Regions!$A$2:$A$6,0)),"")</f>
        <v>South</v>
      </c>
      <c r="H154" s="5" t="str">
        <f t="shared" si="4"/>
        <v>2024-05</v>
      </c>
      <c r="I154" s="5">
        <f>IFERROR(INDEX(Delivery!$C$2:$C$3001,MATCH(A154,Delivery!$A$2:$A$3001,0))-INDEX(Delivery!$B$2:$B$3001,MATCH(A154,Delivery!$A$2:$A$3001,0)),"")</f>
        <v>4</v>
      </c>
      <c r="J154" s="5" t="str">
        <f>IF(IFERROR(INDEX(Delivery!$D$2:$D$3001,MATCH(A154,Delivery!$A$2:$A$3001,0)),"")="Delayed","Yes","No")</f>
        <v>No</v>
      </c>
      <c r="K154" s="5" t="str">
        <f>IF(IFERROR(INDEX(Delivery!$D$2:$D$3001,MATCH(A154,Delivery!$A$2:$A$3001,0)),"")="Cancelled","Yes","No")</f>
        <v>No</v>
      </c>
      <c r="L154">
        <f>SUMIF(Sales!B:B,A154,Sales!H:H)</f>
        <v>1296.42</v>
      </c>
    </row>
    <row r="155" spans="1:12" x14ac:dyDescent="0.35">
      <c r="A155" s="5">
        <v>154</v>
      </c>
      <c r="B155" s="6">
        <v>45417</v>
      </c>
      <c r="C155" s="5">
        <v>375</v>
      </c>
      <c r="D155" s="5">
        <v>4</v>
      </c>
      <c r="E155" s="5" t="str">
        <f>IFERROR(INDEX(Customers!$B$2:$B$901,MATCH(C155,Customers!$A$2:$A$901,0)),"")</f>
        <v>Ishaan Gupta</v>
      </c>
      <c r="F155" s="5" t="str">
        <f>IFERROR(INDEX(Customers!$C$2:$C$901,MATCH(C155,Customers!$A$2:$A$901,0)),"")</f>
        <v>Corporate</v>
      </c>
      <c r="G155" s="5" t="str">
        <f>IFERROR(INDEX(Regions!$B$2:$B$6,MATCH(D155,Regions!$A$2:$A$6,0)),"")</f>
        <v>West</v>
      </c>
      <c r="H155" s="5" t="str">
        <f t="shared" si="4"/>
        <v>2024-05</v>
      </c>
      <c r="I155" s="5">
        <f>IFERROR(INDEX(Delivery!$C$2:$C$3001,MATCH(A155,Delivery!$A$2:$A$3001,0))-INDEX(Delivery!$B$2:$B$3001,MATCH(A155,Delivery!$A$2:$A$3001,0)),"")</f>
        <v>3</v>
      </c>
      <c r="J155" s="5" t="str">
        <f>IF(IFERROR(INDEX(Delivery!$D$2:$D$3001,MATCH(A155,Delivery!$A$2:$A$3001,0)),"")="Delayed","Yes","No")</f>
        <v>No</v>
      </c>
      <c r="K155" s="5" t="str">
        <f>IF(IFERROR(INDEX(Delivery!$D$2:$D$3001,MATCH(A155,Delivery!$A$2:$A$3001,0)),"")="Cancelled","Yes","No")</f>
        <v>No</v>
      </c>
      <c r="L155">
        <f>SUMIF(Sales!B:B,A155,Sales!H:H)</f>
        <v>1591.77</v>
      </c>
    </row>
    <row r="156" spans="1:12" x14ac:dyDescent="0.35">
      <c r="A156" s="5">
        <v>155</v>
      </c>
      <c r="B156" s="6">
        <v>45417</v>
      </c>
      <c r="C156" s="5">
        <v>255</v>
      </c>
      <c r="D156" s="5">
        <v>2</v>
      </c>
      <c r="E156" s="5" t="str">
        <f>IFERROR(INDEX(Customers!$B$2:$B$901,MATCH(C156,Customers!$A$2:$A$901,0)),"")</f>
        <v>Karthik Menon</v>
      </c>
      <c r="F156" s="5" t="str">
        <f>IFERROR(INDEX(Customers!$C$2:$C$901,MATCH(C156,Customers!$A$2:$A$901,0)),"")</f>
        <v>Consumer</v>
      </c>
      <c r="G156" s="5" t="str">
        <f>IFERROR(INDEX(Regions!$B$2:$B$6,MATCH(D156,Regions!$A$2:$A$6,0)),"")</f>
        <v>South</v>
      </c>
      <c r="H156" s="5" t="str">
        <f t="shared" si="4"/>
        <v>2024-05</v>
      </c>
      <c r="I156" s="5">
        <f>IFERROR(INDEX(Delivery!$C$2:$C$3001,MATCH(A156,Delivery!$A$2:$A$3001,0))-INDEX(Delivery!$B$2:$B$3001,MATCH(A156,Delivery!$A$2:$A$3001,0)),"")</f>
        <v>4</v>
      </c>
      <c r="J156" s="5" t="str">
        <f>IF(IFERROR(INDEX(Delivery!$D$2:$D$3001,MATCH(A156,Delivery!$A$2:$A$3001,0)),"")="Delayed","Yes","No")</f>
        <v>No</v>
      </c>
      <c r="K156" s="5" t="str">
        <f>IF(IFERROR(INDEX(Delivery!$D$2:$D$3001,MATCH(A156,Delivery!$A$2:$A$3001,0)),"")="Cancelled","Yes","No")</f>
        <v>No</v>
      </c>
      <c r="L156">
        <f>SUMIF(Sales!B:B,A156,Sales!H:H)</f>
        <v>3085.98</v>
      </c>
    </row>
    <row r="157" spans="1:12" x14ac:dyDescent="0.35">
      <c r="A157" s="5">
        <v>156</v>
      </c>
      <c r="B157" s="6">
        <v>45417</v>
      </c>
      <c r="C157" s="5">
        <v>245</v>
      </c>
      <c r="D157" s="5">
        <v>2</v>
      </c>
      <c r="E157" s="5" t="str">
        <f>IFERROR(INDEX(Customers!$B$2:$B$901,MATCH(C157,Customers!$A$2:$A$901,0)),"")</f>
        <v>Aadhya Rao</v>
      </c>
      <c r="F157" s="5" t="str">
        <f>IFERROR(INDEX(Customers!$C$2:$C$901,MATCH(C157,Customers!$A$2:$A$901,0)),"")</f>
        <v>SMB</v>
      </c>
      <c r="G157" s="5" t="str">
        <f>IFERROR(INDEX(Regions!$B$2:$B$6,MATCH(D157,Regions!$A$2:$A$6,0)),"")</f>
        <v>South</v>
      </c>
      <c r="H157" s="5" t="str">
        <f t="shared" si="4"/>
        <v>2024-05</v>
      </c>
      <c r="I157" s="5">
        <f>IFERROR(INDEX(Delivery!$C$2:$C$3001,MATCH(A157,Delivery!$A$2:$A$3001,0))-INDEX(Delivery!$B$2:$B$3001,MATCH(A157,Delivery!$A$2:$A$3001,0)),"")</f>
        <v>2</v>
      </c>
      <c r="J157" s="5" t="str">
        <f>IF(IFERROR(INDEX(Delivery!$D$2:$D$3001,MATCH(A157,Delivery!$A$2:$A$3001,0)),"")="Delayed","Yes","No")</f>
        <v>No</v>
      </c>
      <c r="K157" s="5" t="str">
        <f>IF(IFERROR(INDEX(Delivery!$D$2:$D$3001,MATCH(A157,Delivery!$A$2:$A$3001,0)),"")="Cancelled","Yes","No")</f>
        <v>No</v>
      </c>
      <c r="L157">
        <f>SUMIF(Sales!B:B,A157,Sales!H:H)</f>
        <v>3426.3</v>
      </c>
    </row>
    <row r="158" spans="1:12" x14ac:dyDescent="0.35">
      <c r="A158" s="5">
        <v>157</v>
      </c>
      <c r="B158" s="6">
        <v>45418</v>
      </c>
      <c r="C158" s="5">
        <v>299</v>
      </c>
      <c r="D158" s="5">
        <v>3</v>
      </c>
      <c r="E158" s="5" t="str">
        <f>IFERROR(INDEX(Customers!$B$2:$B$901,MATCH(C158,Customers!$A$2:$A$901,0)),"")</f>
        <v>Nisha Bose</v>
      </c>
      <c r="F158" s="5" t="str">
        <f>IFERROR(INDEX(Customers!$C$2:$C$901,MATCH(C158,Customers!$A$2:$A$901,0)),"")</f>
        <v>Consumer</v>
      </c>
      <c r="G158" s="5" t="str">
        <f>IFERROR(INDEX(Regions!$B$2:$B$6,MATCH(D158,Regions!$A$2:$A$6,0)),"")</f>
        <v>East</v>
      </c>
      <c r="H158" s="5" t="str">
        <f t="shared" si="4"/>
        <v>2024-05</v>
      </c>
      <c r="I158" s="5">
        <f>IFERROR(INDEX(Delivery!$C$2:$C$3001,MATCH(A158,Delivery!$A$2:$A$3001,0))-INDEX(Delivery!$B$2:$B$3001,MATCH(A158,Delivery!$A$2:$A$3001,0)),"")</f>
        <v>3</v>
      </c>
      <c r="J158" s="5" t="str">
        <f>IF(IFERROR(INDEX(Delivery!$D$2:$D$3001,MATCH(A158,Delivery!$A$2:$A$3001,0)),"")="Delayed","Yes","No")</f>
        <v>No</v>
      </c>
      <c r="K158" s="5" t="str">
        <f>IF(IFERROR(INDEX(Delivery!$D$2:$D$3001,MATCH(A158,Delivery!$A$2:$A$3001,0)),"")="Cancelled","Yes","No")</f>
        <v>No</v>
      </c>
      <c r="L158">
        <f>SUMIF(Sales!B:B,A158,Sales!H:H)</f>
        <v>657.75</v>
      </c>
    </row>
    <row r="159" spans="1:12" x14ac:dyDescent="0.35">
      <c r="A159" s="5">
        <v>158</v>
      </c>
      <c r="B159" s="6">
        <v>45418</v>
      </c>
      <c r="C159" s="5">
        <v>365</v>
      </c>
      <c r="D159" s="5">
        <v>5</v>
      </c>
      <c r="E159" s="5" t="str">
        <f>IFERROR(INDEX(Customers!$B$2:$B$901,MATCH(C159,Customers!$A$2:$A$901,0)),"")</f>
        <v>Vivaan Iyer</v>
      </c>
      <c r="F159" s="5" t="str">
        <f>IFERROR(INDEX(Customers!$C$2:$C$901,MATCH(C159,Customers!$A$2:$A$901,0)),"")</f>
        <v>SMB</v>
      </c>
      <c r="G159" s="5" t="str">
        <f>IFERROR(INDEX(Regions!$B$2:$B$6,MATCH(D159,Regions!$A$2:$A$6,0)),"")</f>
        <v>Central</v>
      </c>
      <c r="H159" s="5" t="str">
        <f t="shared" si="4"/>
        <v>2024-05</v>
      </c>
      <c r="I159" s="5">
        <f>IFERROR(INDEX(Delivery!$C$2:$C$3001,MATCH(A159,Delivery!$A$2:$A$3001,0))-INDEX(Delivery!$B$2:$B$3001,MATCH(A159,Delivery!$A$2:$A$3001,0)),"")</f>
        <v>3</v>
      </c>
      <c r="J159" s="5" t="str">
        <f>IF(IFERROR(INDEX(Delivery!$D$2:$D$3001,MATCH(A159,Delivery!$A$2:$A$3001,0)),"")="Delayed","Yes","No")</f>
        <v>No</v>
      </c>
      <c r="K159" s="5" t="str">
        <f>IF(IFERROR(INDEX(Delivery!$D$2:$D$3001,MATCH(A159,Delivery!$A$2:$A$3001,0)),"")="Cancelled","Yes","No")</f>
        <v>No</v>
      </c>
      <c r="L159">
        <f>SUMIF(Sales!B:B,A159,Sales!H:H)</f>
        <v>324.72000000000003</v>
      </c>
    </row>
    <row r="160" spans="1:12" x14ac:dyDescent="0.35">
      <c r="A160" s="5">
        <v>159</v>
      </c>
      <c r="B160" s="6">
        <v>45418</v>
      </c>
      <c r="C160" s="5">
        <v>345</v>
      </c>
      <c r="D160" s="5">
        <v>5</v>
      </c>
      <c r="E160" s="5" t="str">
        <f>IFERROR(INDEX(Customers!$B$2:$B$901,MATCH(C160,Customers!$A$2:$A$901,0)),"")</f>
        <v>Sanjay Verma</v>
      </c>
      <c r="F160" s="5" t="str">
        <f>IFERROR(INDEX(Customers!$C$2:$C$901,MATCH(C160,Customers!$A$2:$A$901,0)),"")</f>
        <v>SMB</v>
      </c>
      <c r="G160" s="5" t="str">
        <f>IFERROR(INDEX(Regions!$B$2:$B$6,MATCH(D160,Regions!$A$2:$A$6,0)),"")</f>
        <v>Central</v>
      </c>
      <c r="H160" s="5" t="str">
        <f t="shared" si="4"/>
        <v>2024-05</v>
      </c>
      <c r="I160" s="5">
        <f>IFERROR(INDEX(Delivery!$C$2:$C$3001,MATCH(A160,Delivery!$A$2:$A$3001,0))-INDEX(Delivery!$B$2:$B$3001,MATCH(A160,Delivery!$A$2:$A$3001,0)),"")</f>
        <v>4</v>
      </c>
      <c r="J160" s="5" t="str">
        <f>IF(IFERROR(INDEX(Delivery!$D$2:$D$3001,MATCH(A160,Delivery!$A$2:$A$3001,0)),"")="Delayed","Yes","No")</f>
        <v>No</v>
      </c>
      <c r="K160" s="5" t="str">
        <f>IF(IFERROR(INDEX(Delivery!$D$2:$D$3001,MATCH(A160,Delivery!$A$2:$A$3001,0)),"")="Cancelled","Yes","No")</f>
        <v>No</v>
      </c>
      <c r="L160">
        <f>SUMIF(Sales!B:B,A160,Sales!H:H)</f>
        <v>184.26</v>
      </c>
    </row>
    <row r="161" spans="1:12" x14ac:dyDescent="0.35">
      <c r="A161" s="5">
        <v>160</v>
      </c>
      <c r="B161" s="6">
        <v>45418</v>
      </c>
      <c r="C161" s="5">
        <v>764</v>
      </c>
      <c r="D161" s="5">
        <v>3</v>
      </c>
      <c r="E161" s="5" t="str">
        <f>IFERROR(INDEX(Customers!$B$2:$B$901,MATCH(C161,Customers!$A$2:$A$901,0)),"")</f>
        <v>Riya Malhotra</v>
      </c>
      <c r="F161" s="5" t="str">
        <f>IFERROR(INDEX(Customers!$C$2:$C$901,MATCH(C161,Customers!$A$2:$A$901,0)),"")</f>
        <v>SMB</v>
      </c>
      <c r="G161" s="5" t="str">
        <f>IFERROR(INDEX(Regions!$B$2:$B$6,MATCH(D161,Regions!$A$2:$A$6,0)),"")</f>
        <v>East</v>
      </c>
      <c r="H161" s="5" t="str">
        <f t="shared" si="4"/>
        <v>2024-05</v>
      </c>
      <c r="I161" s="5">
        <f>IFERROR(INDEX(Delivery!$C$2:$C$3001,MATCH(A161,Delivery!$A$2:$A$3001,0))-INDEX(Delivery!$B$2:$B$3001,MATCH(A161,Delivery!$A$2:$A$3001,0)),"")</f>
        <v>2</v>
      </c>
      <c r="J161" s="5" t="str">
        <f>IF(IFERROR(INDEX(Delivery!$D$2:$D$3001,MATCH(A161,Delivery!$A$2:$A$3001,0)),"")="Delayed","Yes","No")</f>
        <v>No</v>
      </c>
      <c r="K161" s="5" t="str">
        <f>IF(IFERROR(INDEX(Delivery!$D$2:$D$3001,MATCH(A161,Delivery!$A$2:$A$3001,0)),"")="Cancelled","Yes","No")</f>
        <v>No</v>
      </c>
      <c r="L161">
        <f>SUMIF(Sales!B:B,A161,Sales!H:H)</f>
        <v>2367.8700000000003</v>
      </c>
    </row>
    <row r="162" spans="1:12" x14ac:dyDescent="0.35">
      <c r="A162" s="5">
        <v>161</v>
      </c>
      <c r="B162" s="6">
        <v>45418</v>
      </c>
      <c r="C162" s="5">
        <v>279</v>
      </c>
      <c r="D162" s="5">
        <v>2</v>
      </c>
      <c r="E162" s="5" t="str">
        <f>IFERROR(INDEX(Customers!$B$2:$B$901,MATCH(C162,Customers!$A$2:$A$901,0)),"")</f>
        <v>Karthik Pillai</v>
      </c>
      <c r="F162" s="5" t="str">
        <f>IFERROR(INDEX(Customers!$C$2:$C$901,MATCH(C162,Customers!$A$2:$A$901,0)),"")</f>
        <v>Consumer</v>
      </c>
      <c r="G162" s="5" t="str">
        <f>IFERROR(INDEX(Regions!$B$2:$B$6,MATCH(D162,Regions!$A$2:$A$6,0)),"")</f>
        <v>South</v>
      </c>
      <c r="H162" s="5" t="str">
        <f t="shared" si="4"/>
        <v>2024-05</v>
      </c>
      <c r="I162" s="5">
        <f>IFERROR(INDEX(Delivery!$C$2:$C$3001,MATCH(A162,Delivery!$A$2:$A$3001,0))-INDEX(Delivery!$B$2:$B$3001,MATCH(A162,Delivery!$A$2:$A$3001,0)),"")</f>
        <v>4</v>
      </c>
      <c r="J162" s="5" t="str">
        <f>IF(IFERROR(INDEX(Delivery!$D$2:$D$3001,MATCH(A162,Delivery!$A$2:$A$3001,0)),"")="Delayed","Yes","No")</f>
        <v>No</v>
      </c>
      <c r="K162" s="5" t="str">
        <f>IF(IFERROR(INDEX(Delivery!$D$2:$D$3001,MATCH(A162,Delivery!$A$2:$A$3001,0)),"")="Cancelled","Yes","No")</f>
        <v>No</v>
      </c>
      <c r="L162">
        <f>SUMIF(Sales!B:B,A162,Sales!H:H)</f>
        <v>617.46</v>
      </c>
    </row>
    <row r="163" spans="1:12" x14ac:dyDescent="0.35">
      <c r="A163" s="5">
        <v>162</v>
      </c>
      <c r="B163" s="6">
        <v>45419</v>
      </c>
      <c r="C163" s="5">
        <v>214</v>
      </c>
      <c r="D163" s="5">
        <v>1</v>
      </c>
      <c r="E163" s="5" t="str">
        <f>IFERROR(INDEX(Customers!$B$2:$B$901,MATCH(C163,Customers!$A$2:$A$901,0)),"")</f>
        <v>Sanjay Menon</v>
      </c>
      <c r="F163" s="5" t="str">
        <f>IFERROR(INDEX(Customers!$C$2:$C$901,MATCH(C163,Customers!$A$2:$A$901,0)),"")</f>
        <v>SMB</v>
      </c>
      <c r="G163" s="5" t="str">
        <f>IFERROR(INDEX(Regions!$B$2:$B$6,MATCH(D163,Regions!$A$2:$A$6,0)),"")</f>
        <v>North</v>
      </c>
      <c r="H163" s="5" t="str">
        <f t="shared" si="4"/>
        <v>2024-05</v>
      </c>
      <c r="I163" s="5">
        <f>IFERROR(INDEX(Delivery!$C$2:$C$3001,MATCH(A163,Delivery!$A$2:$A$3001,0))-INDEX(Delivery!$B$2:$B$3001,MATCH(A163,Delivery!$A$2:$A$3001,0)),"")</f>
        <v>3</v>
      </c>
      <c r="J163" s="5" t="str">
        <f>IF(IFERROR(INDEX(Delivery!$D$2:$D$3001,MATCH(A163,Delivery!$A$2:$A$3001,0)),"")="Delayed","Yes","No")</f>
        <v>No</v>
      </c>
      <c r="K163" s="5" t="str">
        <f>IF(IFERROR(INDEX(Delivery!$D$2:$D$3001,MATCH(A163,Delivery!$A$2:$A$3001,0)),"")="Cancelled","Yes","No")</f>
        <v>No</v>
      </c>
      <c r="L163">
        <f>SUMIF(Sales!B:B,A163,Sales!H:H)</f>
        <v>760.11</v>
      </c>
    </row>
    <row r="164" spans="1:12" x14ac:dyDescent="0.35">
      <c r="A164" s="5">
        <v>163</v>
      </c>
      <c r="B164" s="6">
        <v>45420</v>
      </c>
      <c r="C164" s="5">
        <v>841</v>
      </c>
      <c r="D164" s="5">
        <v>2</v>
      </c>
      <c r="E164" s="5" t="str">
        <f>IFERROR(INDEX(Customers!$B$2:$B$901,MATCH(C164,Customers!$A$2:$A$901,0)),"")</f>
        <v>Neha Malhotra</v>
      </c>
      <c r="F164" s="5" t="str">
        <f>IFERROR(INDEX(Customers!$C$2:$C$901,MATCH(C164,Customers!$A$2:$A$901,0)),"")</f>
        <v>SMB</v>
      </c>
      <c r="G164" s="5" t="str">
        <f>IFERROR(INDEX(Regions!$B$2:$B$6,MATCH(D164,Regions!$A$2:$A$6,0)),"")</f>
        <v>South</v>
      </c>
      <c r="H164" s="5" t="str">
        <f t="shared" si="4"/>
        <v>2024-05</v>
      </c>
      <c r="I164" s="5">
        <f>IFERROR(INDEX(Delivery!$C$2:$C$3001,MATCH(A164,Delivery!$A$2:$A$3001,0))-INDEX(Delivery!$B$2:$B$3001,MATCH(A164,Delivery!$A$2:$A$3001,0)),"")</f>
        <v>3</v>
      </c>
      <c r="J164" s="5" t="str">
        <f>IF(IFERROR(INDEX(Delivery!$D$2:$D$3001,MATCH(A164,Delivery!$A$2:$A$3001,0)),"")="Delayed","Yes","No")</f>
        <v>No</v>
      </c>
      <c r="K164" s="5" t="str">
        <f>IF(IFERROR(INDEX(Delivery!$D$2:$D$3001,MATCH(A164,Delivery!$A$2:$A$3001,0)),"")="Cancelled","Yes","No")</f>
        <v>No</v>
      </c>
      <c r="L164">
        <f>SUMIF(Sales!B:B,A164,Sales!H:H)</f>
        <v>184.26</v>
      </c>
    </row>
    <row r="165" spans="1:12" x14ac:dyDescent="0.35">
      <c r="A165" s="5">
        <v>164</v>
      </c>
      <c r="B165" s="6">
        <v>45420</v>
      </c>
      <c r="C165" s="5">
        <v>696</v>
      </c>
      <c r="D165" s="5">
        <v>2</v>
      </c>
      <c r="E165" s="5" t="str">
        <f>IFERROR(INDEX(Customers!$B$2:$B$901,MATCH(C165,Customers!$A$2:$A$901,0)),"")</f>
        <v>Karthik Patel</v>
      </c>
      <c r="F165" s="5" t="str">
        <f>IFERROR(INDEX(Customers!$C$2:$C$901,MATCH(C165,Customers!$A$2:$A$901,0)),"")</f>
        <v>SMB</v>
      </c>
      <c r="G165" s="5" t="str">
        <f>IFERROR(INDEX(Regions!$B$2:$B$6,MATCH(D165,Regions!$A$2:$A$6,0)),"")</f>
        <v>South</v>
      </c>
      <c r="H165" s="5" t="str">
        <f t="shared" si="4"/>
        <v>2024-05</v>
      </c>
      <c r="I165" s="5">
        <f>IFERROR(INDEX(Delivery!$C$2:$C$3001,MATCH(A165,Delivery!$A$2:$A$3001,0))-INDEX(Delivery!$B$2:$B$3001,MATCH(A165,Delivery!$A$2:$A$3001,0)),"")</f>
        <v>8</v>
      </c>
      <c r="J165" s="5" t="str">
        <f>IF(IFERROR(INDEX(Delivery!$D$2:$D$3001,MATCH(A165,Delivery!$A$2:$A$3001,0)),"")="Delayed","Yes","No")</f>
        <v>Yes</v>
      </c>
      <c r="K165" s="5" t="str">
        <f>IF(IFERROR(INDEX(Delivery!$D$2:$D$3001,MATCH(A165,Delivery!$A$2:$A$3001,0)),"")="Cancelled","Yes","No")</f>
        <v>No</v>
      </c>
      <c r="L165">
        <f>SUMIF(Sales!B:B,A165,Sales!H:H)</f>
        <v>3295.56</v>
      </c>
    </row>
    <row r="166" spans="1:12" x14ac:dyDescent="0.35">
      <c r="A166" s="5">
        <v>165</v>
      </c>
      <c r="B166" s="6">
        <v>45420</v>
      </c>
      <c r="C166" s="5">
        <v>25</v>
      </c>
      <c r="D166" s="5">
        <v>5</v>
      </c>
      <c r="E166" s="5" t="str">
        <f>IFERROR(INDEX(Customers!$B$2:$B$901,MATCH(C166,Customers!$A$2:$A$901,0)),"")</f>
        <v>Meera Rao</v>
      </c>
      <c r="F166" s="5" t="str">
        <f>IFERROR(INDEX(Customers!$C$2:$C$901,MATCH(C166,Customers!$A$2:$A$901,0)),"")</f>
        <v>Corporate</v>
      </c>
      <c r="G166" s="5" t="str">
        <f>IFERROR(INDEX(Regions!$B$2:$B$6,MATCH(D166,Regions!$A$2:$A$6,0)),"")</f>
        <v>Central</v>
      </c>
      <c r="H166" s="5" t="str">
        <f t="shared" si="4"/>
        <v>2024-05</v>
      </c>
      <c r="I166" s="5">
        <f>IFERROR(INDEX(Delivery!$C$2:$C$3001,MATCH(A166,Delivery!$A$2:$A$3001,0))-INDEX(Delivery!$B$2:$B$3001,MATCH(A166,Delivery!$A$2:$A$3001,0)),"")</f>
        <v>3</v>
      </c>
      <c r="J166" s="5" t="str">
        <f>IF(IFERROR(INDEX(Delivery!$D$2:$D$3001,MATCH(A166,Delivery!$A$2:$A$3001,0)),"")="Delayed","Yes","No")</f>
        <v>No</v>
      </c>
      <c r="K166" s="5" t="str">
        <f>IF(IFERROR(INDEX(Delivery!$D$2:$D$3001,MATCH(A166,Delivery!$A$2:$A$3001,0)),"")="Cancelled","Yes","No")</f>
        <v>No</v>
      </c>
      <c r="L166">
        <f>SUMIF(Sales!B:B,A166,Sales!H:H)</f>
        <v>1672.88</v>
      </c>
    </row>
    <row r="167" spans="1:12" x14ac:dyDescent="0.35">
      <c r="A167" s="5">
        <v>166</v>
      </c>
      <c r="B167" s="6">
        <v>45420</v>
      </c>
      <c r="C167" s="5">
        <v>495</v>
      </c>
      <c r="D167" s="5">
        <v>3</v>
      </c>
      <c r="E167" s="5" t="str">
        <f>IFERROR(INDEX(Customers!$B$2:$B$901,MATCH(C167,Customers!$A$2:$A$901,0)),"")</f>
        <v>Sai Bose</v>
      </c>
      <c r="F167" s="5" t="str">
        <f>IFERROR(INDEX(Customers!$C$2:$C$901,MATCH(C167,Customers!$A$2:$A$901,0)),"")</f>
        <v>Corporate</v>
      </c>
      <c r="G167" s="5" t="str">
        <f>IFERROR(INDEX(Regions!$B$2:$B$6,MATCH(D167,Regions!$A$2:$A$6,0)),"")</f>
        <v>East</v>
      </c>
      <c r="H167" s="5" t="str">
        <f t="shared" si="4"/>
        <v>2024-05</v>
      </c>
      <c r="I167" s="5">
        <f>IFERROR(INDEX(Delivery!$C$2:$C$3001,MATCH(A167,Delivery!$A$2:$A$3001,0))-INDEX(Delivery!$B$2:$B$3001,MATCH(A167,Delivery!$A$2:$A$3001,0)),"")</f>
        <v>9</v>
      </c>
      <c r="J167" s="5" t="str">
        <f>IF(IFERROR(INDEX(Delivery!$D$2:$D$3001,MATCH(A167,Delivery!$A$2:$A$3001,0)),"")="Delayed","Yes","No")</f>
        <v>Yes</v>
      </c>
      <c r="K167" s="5" t="str">
        <f>IF(IFERROR(INDEX(Delivery!$D$2:$D$3001,MATCH(A167,Delivery!$A$2:$A$3001,0)),"")="Cancelled","Yes","No")</f>
        <v>No</v>
      </c>
      <c r="L167">
        <f>SUMIF(Sales!B:B,A167,Sales!H:H)</f>
        <v>1672.88</v>
      </c>
    </row>
    <row r="168" spans="1:12" x14ac:dyDescent="0.35">
      <c r="A168" s="5">
        <v>167</v>
      </c>
      <c r="B168" s="6">
        <v>45420</v>
      </c>
      <c r="C168" s="5">
        <v>568</v>
      </c>
      <c r="D168" s="5">
        <v>1</v>
      </c>
      <c r="E168" s="5" t="str">
        <f>IFERROR(INDEX(Customers!$B$2:$B$901,MATCH(C168,Customers!$A$2:$A$901,0)),"")</f>
        <v>Krishna Gupta</v>
      </c>
      <c r="F168" s="5" t="str">
        <f>IFERROR(INDEX(Customers!$C$2:$C$901,MATCH(C168,Customers!$A$2:$A$901,0)),"")</f>
        <v>SMB</v>
      </c>
      <c r="G168" s="5" t="str">
        <f>IFERROR(INDEX(Regions!$B$2:$B$6,MATCH(D168,Regions!$A$2:$A$6,0)),"")</f>
        <v>North</v>
      </c>
      <c r="H168" s="5" t="str">
        <f t="shared" si="4"/>
        <v>2024-05</v>
      </c>
      <c r="I168" s="5">
        <f>IFERROR(INDEX(Delivery!$C$2:$C$3001,MATCH(A168,Delivery!$A$2:$A$3001,0))-INDEX(Delivery!$B$2:$B$3001,MATCH(A168,Delivery!$A$2:$A$3001,0)),"")</f>
        <v>3</v>
      </c>
      <c r="J168" s="5" t="str">
        <f>IF(IFERROR(INDEX(Delivery!$D$2:$D$3001,MATCH(A168,Delivery!$A$2:$A$3001,0)),"")="Delayed","Yes","No")</f>
        <v>No</v>
      </c>
      <c r="K168" s="5" t="str">
        <f>IF(IFERROR(INDEX(Delivery!$D$2:$D$3001,MATCH(A168,Delivery!$A$2:$A$3001,0)),"")="Cancelled","Yes","No")</f>
        <v>No</v>
      </c>
      <c r="L168">
        <f>SUMIF(Sales!B:B,A168,Sales!H:H)</f>
        <v>3197.34</v>
      </c>
    </row>
    <row r="169" spans="1:12" x14ac:dyDescent="0.35">
      <c r="A169" s="5">
        <v>168</v>
      </c>
      <c r="B169" s="6">
        <v>45420</v>
      </c>
      <c r="C169" s="5">
        <v>131</v>
      </c>
      <c r="D169" s="5">
        <v>5</v>
      </c>
      <c r="E169" s="5" t="str">
        <f>IFERROR(INDEX(Customers!$B$2:$B$901,MATCH(C169,Customers!$A$2:$A$901,0)),"")</f>
        <v>Vikram Gupta</v>
      </c>
      <c r="F169" s="5" t="str">
        <f>IFERROR(INDEX(Customers!$C$2:$C$901,MATCH(C169,Customers!$A$2:$A$901,0)),"")</f>
        <v>Consumer</v>
      </c>
      <c r="G169" s="5" t="str">
        <f>IFERROR(INDEX(Regions!$B$2:$B$6,MATCH(D169,Regions!$A$2:$A$6,0)),"")</f>
        <v>Central</v>
      </c>
      <c r="H169" s="5" t="str">
        <f t="shared" si="4"/>
        <v>2024-05</v>
      </c>
      <c r="I169" s="5">
        <f>IFERROR(INDEX(Delivery!$C$2:$C$3001,MATCH(A169,Delivery!$A$2:$A$3001,0))-INDEX(Delivery!$B$2:$B$3001,MATCH(A169,Delivery!$A$2:$A$3001,0)),"")</f>
        <v>6</v>
      </c>
      <c r="J169" s="5" t="str">
        <f>IF(IFERROR(INDEX(Delivery!$D$2:$D$3001,MATCH(A169,Delivery!$A$2:$A$3001,0)),"")="Delayed","Yes","No")</f>
        <v>Yes</v>
      </c>
      <c r="K169" s="5" t="str">
        <f>IF(IFERROR(INDEX(Delivery!$D$2:$D$3001,MATCH(A169,Delivery!$A$2:$A$3001,0)),"")="Cancelled","Yes","No")</f>
        <v>No</v>
      </c>
      <c r="L169">
        <f>SUMIF(Sales!B:B,A169,Sales!H:H)</f>
        <v>175.69</v>
      </c>
    </row>
    <row r="170" spans="1:12" x14ac:dyDescent="0.35">
      <c r="A170" s="5">
        <v>169</v>
      </c>
      <c r="B170" s="6">
        <v>45421</v>
      </c>
      <c r="C170" s="5">
        <v>275</v>
      </c>
      <c r="D170" s="5">
        <v>1</v>
      </c>
      <c r="E170" s="5" t="str">
        <f>IFERROR(INDEX(Customers!$B$2:$B$901,MATCH(C170,Customers!$A$2:$A$901,0)),"")</f>
        <v>Amit Nair</v>
      </c>
      <c r="F170" s="5" t="str">
        <f>IFERROR(INDEX(Customers!$C$2:$C$901,MATCH(C170,Customers!$A$2:$A$901,0)),"")</f>
        <v>Consumer</v>
      </c>
      <c r="G170" s="5" t="str">
        <f>IFERROR(INDEX(Regions!$B$2:$B$6,MATCH(D170,Regions!$A$2:$A$6,0)),"")</f>
        <v>North</v>
      </c>
      <c r="H170" s="5" t="str">
        <f t="shared" si="4"/>
        <v>2024-05</v>
      </c>
      <c r="I170" s="5">
        <f>IFERROR(INDEX(Delivery!$C$2:$C$3001,MATCH(A170,Delivery!$A$2:$A$3001,0))-INDEX(Delivery!$B$2:$B$3001,MATCH(A170,Delivery!$A$2:$A$3001,0)),"")</f>
        <v>6</v>
      </c>
      <c r="J170" s="5" t="str">
        <f>IF(IFERROR(INDEX(Delivery!$D$2:$D$3001,MATCH(A170,Delivery!$A$2:$A$3001,0)),"")="Delayed","Yes","No")</f>
        <v>No</v>
      </c>
      <c r="K170" s="5" t="str">
        <f>IF(IFERROR(INDEX(Delivery!$D$2:$D$3001,MATCH(A170,Delivery!$A$2:$A$3001,0)),"")="Cancelled","Yes","No")</f>
        <v>No</v>
      </c>
      <c r="L170">
        <f>SUMIF(Sales!B:B,A170,Sales!H:H)</f>
        <v>4202.87</v>
      </c>
    </row>
    <row r="171" spans="1:12" x14ac:dyDescent="0.35">
      <c r="A171" s="5">
        <v>170</v>
      </c>
      <c r="B171" s="6">
        <v>45421</v>
      </c>
      <c r="C171" s="5">
        <v>166</v>
      </c>
      <c r="D171" s="5">
        <v>3</v>
      </c>
      <c r="E171" s="5" t="str">
        <f>IFERROR(INDEX(Customers!$B$2:$B$901,MATCH(C171,Customers!$A$2:$A$901,0)),"")</f>
        <v>Ravi Kapoor</v>
      </c>
      <c r="F171" s="5" t="str">
        <f>IFERROR(INDEX(Customers!$C$2:$C$901,MATCH(C171,Customers!$A$2:$A$901,0)),"")</f>
        <v>Corporate</v>
      </c>
      <c r="G171" s="5" t="str">
        <f>IFERROR(INDEX(Regions!$B$2:$B$6,MATCH(D171,Regions!$A$2:$A$6,0)),"")</f>
        <v>East</v>
      </c>
      <c r="H171" s="5" t="str">
        <f t="shared" si="4"/>
        <v>2024-05</v>
      </c>
      <c r="I171" s="5">
        <f>IFERROR(INDEX(Delivery!$C$2:$C$3001,MATCH(A171,Delivery!$A$2:$A$3001,0))-INDEX(Delivery!$B$2:$B$3001,MATCH(A171,Delivery!$A$2:$A$3001,0)),"")</f>
        <v>2</v>
      </c>
      <c r="J171" s="5" t="str">
        <f>IF(IFERROR(INDEX(Delivery!$D$2:$D$3001,MATCH(A171,Delivery!$A$2:$A$3001,0)),"")="Delayed","Yes","No")</f>
        <v>No</v>
      </c>
      <c r="K171" s="5" t="str">
        <f>IF(IFERROR(INDEX(Delivery!$D$2:$D$3001,MATCH(A171,Delivery!$A$2:$A$3001,0)),"")="Cancelled","Yes","No")</f>
        <v>No</v>
      </c>
      <c r="L171">
        <f>SUMIF(Sales!B:B,A171,Sales!H:H)</f>
        <v>242.57</v>
      </c>
    </row>
    <row r="172" spans="1:12" x14ac:dyDescent="0.35">
      <c r="A172" s="5">
        <v>171</v>
      </c>
      <c r="B172" s="6">
        <v>45421</v>
      </c>
      <c r="C172" s="5">
        <v>79</v>
      </c>
      <c r="D172" s="5">
        <v>5</v>
      </c>
      <c r="E172" s="5" t="str">
        <f>IFERROR(INDEX(Customers!$B$2:$B$901,MATCH(C172,Customers!$A$2:$A$901,0)),"")</f>
        <v>Ananya Chatterjee</v>
      </c>
      <c r="F172" s="5" t="str">
        <f>IFERROR(INDEX(Customers!$C$2:$C$901,MATCH(C172,Customers!$A$2:$A$901,0)),"")</f>
        <v>SMB</v>
      </c>
      <c r="G172" s="5" t="str">
        <f>IFERROR(INDEX(Regions!$B$2:$B$6,MATCH(D172,Regions!$A$2:$A$6,0)),"")</f>
        <v>Central</v>
      </c>
      <c r="H172" s="5" t="str">
        <f t="shared" si="4"/>
        <v>2024-05</v>
      </c>
      <c r="I172" s="5">
        <f>IFERROR(INDEX(Delivery!$C$2:$C$3001,MATCH(A172,Delivery!$A$2:$A$3001,0))-INDEX(Delivery!$B$2:$B$3001,MATCH(A172,Delivery!$A$2:$A$3001,0)),"")</f>
        <v>5</v>
      </c>
      <c r="J172" s="5" t="str">
        <f>IF(IFERROR(INDEX(Delivery!$D$2:$D$3001,MATCH(A172,Delivery!$A$2:$A$3001,0)),"")="Delayed","Yes","No")</f>
        <v>No</v>
      </c>
      <c r="K172" s="5" t="str">
        <f>IF(IFERROR(INDEX(Delivery!$D$2:$D$3001,MATCH(A172,Delivery!$A$2:$A$3001,0)),"")="Cancelled","Yes","No")</f>
        <v>No</v>
      </c>
      <c r="L172">
        <f>SUMIF(Sales!B:B,A172,Sales!H:H)</f>
        <v>1401.81</v>
      </c>
    </row>
    <row r="173" spans="1:12" x14ac:dyDescent="0.35">
      <c r="A173" s="5">
        <v>172</v>
      </c>
      <c r="B173" s="6">
        <v>45421</v>
      </c>
      <c r="C173" s="5">
        <v>454</v>
      </c>
      <c r="D173" s="5">
        <v>2</v>
      </c>
      <c r="E173" s="5" t="str">
        <f>IFERROR(INDEX(Customers!$B$2:$B$901,MATCH(C173,Customers!$A$2:$A$901,0)),"")</f>
        <v>Pari Menon</v>
      </c>
      <c r="F173" s="5" t="str">
        <f>IFERROR(INDEX(Customers!$C$2:$C$901,MATCH(C173,Customers!$A$2:$A$901,0)),"")</f>
        <v>Consumer</v>
      </c>
      <c r="G173" s="5" t="str">
        <f>IFERROR(INDEX(Regions!$B$2:$B$6,MATCH(D173,Regions!$A$2:$A$6,0)),"")</f>
        <v>South</v>
      </c>
      <c r="H173" s="5" t="str">
        <f t="shared" si="4"/>
        <v>2024-05</v>
      </c>
      <c r="I173" s="5">
        <f>IFERROR(INDEX(Delivery!$C$2:$C$3001,MATCH(A173,Delivery!$A$2:$A$3001,0))-INDEX(Delivery!$B$2:$B$3001,MATCH(A173,Delivery!$A$2:$A$3001,0)),"")</f>
        <v>5</v>
      </c>
      <c r="J173" s="5" t="str">
        <f>IF(IFERROR(INDEX(Delivery!$D$2:$D$3001,MATCH(A173,Delivery!$A$2:$A$3001,0)),"")="Delayed","Yes","No")</f>
        <v>No</v>
      </c>
      <c r="K173" s="5" t="str">
        <f>IF(IFERROR(INDEX(Delivery!$D$2:$D$3001,MATCH(A173,Delivery!$A$2:$A$3001,0)),"")="Cancelled","Yes","No")</f>
        <v>No</v>
      </c>
      <c r="L173">
        <f>SUMIF(Sales!B:B,A173,Sales!H:H)</f>
        <v>1949.71</v>
      </c>
    </row>
    <row r="174" spans="1:12" x14ac:dyDescent="0.35">
      <c r="A174" s="5">
        <v>173</v>
      </c>
      <c r="B174" s="6">
        <v>45421</v>
      </c>
      <c r="C174" s="5">
        <v>70</v>
      </c>
      <c r="D174" s="5">
        <v>1</v>
      </c>
      <c r="E174" s="5" t="str">
        <f>IFERROR(INDEX(Customers!$B$2:$B$901,MATCH(C174,Customers!$A$2:$A$901,0)),"")</f>
        <v>Karthik Krishnan</v>
      </c>
      <c r="F174" s="5" t="str">
        <f>IFERROR(INDEX(Customers!$C$2:$C$901,MATCH(C174,Customers!$A$2:$A$901,0)),"")</f>
        <v>SMB</v>
      </c>
      <c r="G174" s="5" t="str">
        <f>IFERROR(INDEX(Regions!$B$2:$B$6,MATCH(D174,Regions!$A$2:$A$6,0)),"")</f>
        <v>North</v>
      </c>
      <c r="H174" s="5" t="str">
        <f t="shared" si="4"/>
        <v>2024-05</v>
      </c>
      <c r="I174" s="5">
        <f>IFERROR(INDEX(Delivery!$C$2:$C$3001,MATCH(A174,Delivery!$A$2:$A$3001,0))-INDEX(Delivery!$B$2:$B$3001,MATCH(A174,Delivery!$A$2:$A$3001,0)),"")</f>
        <v>2</v>
      </c>
      <c r="J174" s="5" t="str">
        <f>IF(IFERROR(INDEX(Delivery!$D$2:$D$3001,MATCH(A174,Delivery!$A$2:$A$3001,0)),"")="Delayed","Yes","No")</f>
        <v>No</v>
      </c>
      <c r="K174" s="5" t="str">
        <f>IF(IFERROR(INDEX(Delivery!$D$2:$D$3001,MATCH(A174,Delivery!$A$2:$A$3001,0)),"")="Cancelled","Yes","No")</f>
        <v>No</v>
      </c>
      <c r="L174">
        <f>SUMIF(Sales!B:B,A174,Sales!H:H)</f>
        <v>597.38</v>
      </c>
    </row>
    <row r="175" spans="1:12" x14ac:dyDescent="0.35">
      <c r="A175" s="5">
        <v>174</v>
      </c>
      <c r="B175" s="6">
        <v>45422</v>
      </c>
      <c r="C175" s="5">
        <v>404</v>
      </c>
      <c r="D175" s="5">
        <v>1</v>
      </c>
      <c r="E175" s="5" t="str">
        <f>IFERROR(INDEX(Customers!$B$2:$B$901,MATCH(C175,Customers!$A$2:$A$901,0)),"")</f>
        <v>Saanvi Rao</v>
      </c>
      <c r="F175" s="5" t="str">
        <f>IFERROR(INDEX(Customers!$C$2:$C$901,MATCH(C175,Customers!$A$2:$A$901,0)),"")</f>
        <v>Consumer</v>
      </c>
      <c r="G175" s="5" t="str">
        <f>IFERROR(INDEX(Regions!$B$2:$B$6,MATCH(D175,Regions!$A$2:$A$6,0)),"")</f>
        <v>North</v>
      </c>
      <c r="H175" s="5" t="str">
        <f t="shared" si="4"/>
        <v>2024-05</v>
      </c>
      <c r="I175" s="5">
        <f>IFERROR(INDEX(Delivery!$C$2:$C$3001,MATCH(A175,Delivery!$A$2:$A$3001,0))-INDEX(Delivery!$B$2:$B$3001,MATCH(A175,Delivery!$A$2:$A$3001,0)),"")</f>
        <v>-45422</v>
      </c>
      <c r="J175" s="5" t="str">
        <f>IF(IFERROR(INDEX(Delivery!$D$2:$D$3001,MATCH(A175,Delivery!$A$2:$A$3001,0)),"")="Delayed","Yes","No")</f>
        <v>No</v>
      </c>
      <c r="K175" s="5" t="str">
        <f>IF(IFERROR(INDEX(Delivery!$D$2:$D$3001,MATCH(A175,Delivery!$A$2:$A$3001,0)),"")="Cancelled","Yes","No")</f>
        <v>Yes</v>
      </c>
      <c r="L175">
        <f>SUMIF(Sales!B:B,A175,Sales!H:H)</f>
        <v>145.43</v>
      </c>
    </row>
    <row r="176" spans="1:12" x14ac:dyDescent="0.35">
      <c r="A176" s="5">
        <v>175</v>
      </c>
      <c r="B176" s="6">
        <v>45422</v>
      </c>
      <c r="C176" s="5">
        <v>426</v>
      </c>
      <c r="D176" s="5">
        <v>5</v>
      </c>
      <c r="E176" s="5" t="str">
        <f>IFERROR(INDEX(Customers!$B$2:$B$901,MATCH(C176,Customers!$A$2:$A$901,0)),"")</f>
        <v>Lakshmi Reddy</v>
      </c>
      <c r="F176" s="5" t="str">
        <f>IFERROR(INDEX(Customers!$C$2:$C$901,MATCH(C176,Customers!$A$2:$A$901,0)),"")</f>
        <v>Consumer</v>
      </c>
      <c r="G176" s="5" t="str">
        <f>IFERROR(INDEX(Regions!$B$2:$B$6,MATCH(D176,Regions!$A$2:$A$6,0)),"")</f>
        <v>Central</v>
      </c>
      <c r="H176" s="5" t="str">
        <f t="shared" si="4"/>
        <v>2024-05</v>
      </c>
      <c r="I176" s="5">
        <f>IFERROR(INDEX(Delivery!$C$2:$C$3001,MATCH(A176,Delivery!$A$2:$A$3001,0))-INDEX(Delivery!$B$2:$B$3001,MATCH(A176,Delivery!$A$2:$A$3001,0)),"")</f>
        <v>-45424</v>
      </c>
      <c r="J176" s="5" t="str">
        <f>IF(IFERROR(INDEX(Delivery!$D$2:$D$3001,MATCH(A176,Delivery!$A$2:$A$3001,0)),"")="Delayed","Yes","No")</f>
        <v>No</v>
      </c>
      <c r="K176" s="5" t="str">
        <f>IF(IFERROR(INDEX(Delivery!$D$2:$D$3001,MATCH(A176,Delivery!$A$2:$A$3001,0)),"")="Cancelled","Yes","No")</f>
        <v>Yes</v>
      </c>
      <c r="L176">
        <f>SUMIF(Sales!B:B,A176,Sales!H:H)</f>
        <v>897.98</v>
      </c>
    </row>
    <row r="177" spans="1:12" x14ac:dyDescent="0.35">
      <c r="A177" s="5">
        <v>176</v>
      </c>
      <c r="B177" s="6">
        <v>45422</v>
      </c>
      <c r="C177" s="5">
        <v>538</v>
      </c>
      <c r="D177" s="5">
        <v>1</v>
      </c>
      <c r="E177" s="5" t="str">
        <f>IFERROR(INDEX(Customers!$B$2:$B$901,MATCH(C177,Customers!$A$2:$A$901,0)),"")</f>
        <v>Ayaan Sharma</v>
      </c>
      <c r="F177" s="5" t="str">
        <f>IFERROR(INDEX(Customers!$C$2:$C$901,MATCH(C177,Customers!$A$2:$A$901,0)),"")</f>
        <v>SMB</v>
      </c>
      <c r="G177" s="5" t="str">
        <f>IFERROR(INDEX(Regions!$B$2:$B$6,MATCH(D177,Regions!$A$2:$A$6,0)),"")</f>
        <v>North</v>
      </c>
      <c r="H177" s="5" t="str">
        <f t="shared" si="4"/>
        <v>2024-05</v>
      </c>
      <c r="I177" s="5">
        <f>IFERROR(INDEX(Delivery!$C$2:$C$3001,MATCH(A177,Delivery!$A$2:$A$3001,0))-INDEX(Delivery!$B$2:$B$3001,MATCH(A177,Delivery!$A$2:$A$3001,0)),"")</f>
        <v>5</v>
      </c>
      <c r="J177" s="5" t="str">
        <f>IF(IFERROR(INDEX(Delivery!$D$2:$D$3001,MATCH(A177,Delivery!$A$2:$A$3001,0)),"")="Delayed","Yes","No")</f>
        <v>No</v>
      </c>
      <c r="K177" s="5" t="str">
        <f>IF(IFERROR(INDEX(Delivery!$D$2:$D$3001,MATCH(A177,Delivery!$A$2:$A$3001,0)),"")="Cancelled","Yes","No")</f>
        <v>No</v>
      </c>
      <c r="L177">
        <f>SUMIF(Sales!B:B,A177,Sales!H:H)</f>
        <v>741.85</v>
      </c>
    </row>
    <row r="178" spans="1:12" x14ac:dyDescent="0.35">
      <c r="A178" s="5">
        <v>177</v>
      </c>
      <c r="B178" s="6">
        <v>45422</v>
      </c>
      <c r="C178" s="5">
        <v>771</v>
      </c>
      <c r="D178" s="5">
        <v>2</v>
      </c>
      <c r="E178" s="5" t="str">
        <f>IFERROR(INDEX(Customers!$B$2:$B$901,MATCH(C178,Customers!$A$2:$A$901,0)),"")</f>
        <v>Rahul Krishnan</v>
      </c>
      <c r="F178" s="5" t="str">
        <f>IFERROR(INDEX(Customers!$C$2:$C$901,MATCH(C178,Customers!$A$2:$A$901,0)),"")</f>
        <v>Corporate</v>
      </c>
      <c r="G178" s="5" t="str">
        <f>IFERROR(INDEX(Regions!$B$2:$B$6,MATCH(D178,Regions!$A$2:$A$6,0)),"")</f>
        <v>South</v>
      </c>
      <c r="H178" s="5" t="str">
        <f t="shared" si="4"/>
        <v>2024-05</v>
      </c>
      <c r="I178" s="5">
        <f>IFERROR(INDEX(Delivery!$C$2:$C$3001,MATCH(A178,Delivery!$A$2:$A$3001,0))-INDEX(Delivery!$B$2:$B$3001,MATCH(A178,Delivery!$A$2:$A$3001,0)),"")</f>
        <v>4</v>
      </c>
      <c r="J178" s="5" t="str">
        <f>IF(IFERROR(INDEX(Delivery!$D$2:$D$3001,MATCH(A178,Delivery!$A$2:$A$3001,0)),"")="Delayed","Yes","No")</f>
        <v>No</v>
      </c>
      <c r="K178" s="5" t="str">
        <f>IF(IFERROR(INDEX(Delivery!$D$2:$D$3001,MATCH(A178,Delivery!$A$2:$A$3001,0)),"")="Cancelled","Yes","No")</f>
        <v>No</v>
      </c>
      <c r="L178">
        <f>SUMIF(Sales!B:B,A178,Sales!H:H)</f>
        <v>407.51</v>
      </c>
    </row>
    <row r="179" spans="1:12" x14ac:dyDescent="0.35">
      <c r="A179" s="5">
        <v>178</v>
      </c>
      <c r="B179" s="6">
        <v>45423</v>
      </c>
      <c r="C179" s="5">
        <v>24</v>
      </c>
      <c r="D179" s="5">
        <v>2</v>
      </c>
      <c r="E179" s="5" t="str">
        <f>IFERROR(INDEX(Customers!$B$2:$B$901,MATCH(C179,Customers!$A$2:$A$901,0)),"")</f>
        <v>Arjun Menon</v>
      </c>
      <c r="F179" s="5" t="str">
        <f>IFERROR(INDEX(Customers!$C$2:$C$901,MATCH(C179,Customers!$A$2:$A$901,0)),"")</f>
        <v>Consumer</v>
      </c>
      <c r="G179" s="5" t="str">
        <f>IFERROR(INDEX(Regions!$B$2:$B$6,MATCH(D179,Regions!$A$2:$A$6,0)),"")</f>
        <v>South</v>
      </c>
      <c r="H179" s="5" t="str">
        <f t="shared" si="4"/>
        <v>2024-05</v>
      </c>
      <c r="I179" s="5">
        <f>IFERROR(INDEX(Delivery!$C$2:$C$3001,MATCH(A179,Delivery!$A$2:$A$3001,0))-INDEX(Delivery!$B$2:$B$3001,MATCH(A179,Delivery!$A$2:$A$3001,0)),"")</f>
        <v>3</v>
      </c>
      <c r="J179" s="5" t="str">
        <f>IF(IFERROR(INDEX(Delivery!$D$2:$D$3001,MATCH(A179,Delivery!$A$2:$A$3001,0)),"")="Delayed","Yes","No")</f>
        <v>No</v>
      </c>
      <c r="K179" s="5" t="str">
        <f>IF(IFERROR(INDEX(Delivery!$D$2:$D$3001,MATCH(A179,Delivery!$A$2:$A$3001,0)),"")="Cancelled","Yes","No")</f>
        <v>No</v>
      </c>
      <c r="L179">
        <f>SUMIF(Sales!B:B,A179,Sales!H:H)</f>
        <v>2432.0300000000002</v>
      </c>
    </row>
    <row r="180" spans="1:12" x14ac:dyDescent="0.35">
      <c r="A180" s="5">
        <v>179</v>
      </c>
      <c r="B180" s="6">
        <v>45423</v>
      </c>
      <c r="C180" s="5">
        <v>165</v>
      </c>
      <c r="D180" s="5">
        <v>3</v>
      </c>
      <c r="E180" s="5" t="str">
        <f>IFERROR(INDEX(Customers!$B$2:$B$901,MATCH(C180,Customers!$A$2:$A$901,0)),"")</f>
        <v>Ishaan Iyer</v>
      </c>
      <c r="F180" s="5" t="str">
        <f>IFERROR(INDEX(Customers!$C$2:$C$901,MATCH(C180,Customers!$A$2:$A$901,0)),"")</f>
        <v>Consumer</v>
      </c>
      <c r="G180" s="5" t="str">
        <f>IFERROR(INDEX(Regions!$B$2:$B$6,MATCH(D180,Regions!$A$2:$A$6,0)),"")</f>
        <v>East</v>
      </c>
      <c r="H180" s="5" t="str">
        <f t="shared" si="4"/>
        <v>2024-05</v>
      </c>
      <c r="I180" s="5">
        <f>IFERROR(INDEX(Delivery!$C$2:$C$3001,MATCH(A180,Delivery!$A$2:$A$3001,0))-INDEX(Delivery!$B$2:$B$3001,MATCH(A180,Delivery!$A$2:$A$3001,0)),"")</f>
        <v>6</v>
      </c>
      <c r="J180" s="5" t="str">
        <f>IF(IFERROR(INDEX(Delivery!$D$2:$D$3001,MATCH(A180,Delivery!$A$2:$A$3001,0)),"")="Delayed","Yes","No")</f>
        <v>No</v>
      </c>
      <c r="K180" s="5" t="str">
        <f>IF(IFERROR(INDEX(Delivery!$D$2:$D$3001,MATCH(A180,Delivery!$A$2:$A$3001,0)),"")="Cancelled","Yes","No")</f>
        <v>No</v>
      </c>
      <c r="L180">
        <f>SUMIF(Sales!B:B,A180,Sales!H:H)</f>
        <v>2213.3200000000002</v>
      </c>
    </row>
    <row r="181" spans="1:12" x14ac:dyDescent="0.35">
      <c r="A181" s="5">
        <v>180</v>
      </c>
      <c r="B181" s="6">
        <v>45423</v>
      </c>
      <c r="C181" s="5">
        <v>598</v>
      </c>
      <c r="D181" s="5">
        <v>5</v>
      </c>
      <c r="E181" s="5" t="str">
        <f>IFERROR(INDEX(Customers!$B$2:$B$901,MATCH(C181,Customers!$A$2:$A$901,0)),"")</f>
        <v>Sai Menon</v>
      </c>
      <c r="F181" s="5" t="str">
        <f>IFERROR(INDEX(Customers!$C$2:$C$901,MATCH(C181,Customers!$A$2:$A$901,0)),"")</f>
        <v>Consumer</v>
      </c>
      <c r="G181" s="5" t="str">
        <f>IFERROR(INDEX(Regions!$B$2:$B$6,MATCH(D181,Regions!$A$2:$A$6,0)),"")</f>
        <v>Central</v>
      </c>
      <c r="H181" s="5" t="str">
        <f t="shared" si="4"/>
        <v>2024-05</v>
      </c>
      <c r="I181" s="5">
        <f>IFERROR(INDEX(Delivery!$C$2:$C$3001,MATCH(A181,Delivery!$A$2:$A$3001,0))-INDEX(Delivery!$B$2:$B$3001,MATCH(A181,Delivery!$A$2:$A$3001,0)),"")</f>
        <v>3</v>
      </c>
      <c r="J181" s="5" t="str">
        <f>IF(IFERROR(INDEX(Delivery!$D$2:$D$3001,MATCH(A181,Delivery!$A$2:$A$3001,0)),"")="Delayed","Yes","No")</f>
        <v>No</v>
      </c>
      <c r="K181" s="5" t="str">
        <f>IF(IFERROR(INDEX(Delivery!$D$2:$D$3001,MATCH(A181,Delivery!$A$2:$A$3001,0)),"")="Cancelled","Yes","No")</f>
        <v>No</v>
      </c>
      <c r="L181">
        <f>SUMIF(Sales!B:B,A181,Sales!H:H)</f>
        <v>2475.38</v>
      </c>
    </row>
    <row r="182" spans="1:12" x14ac:dyDescent="0.35">
      <c r="A182" s="5">
        <v>181</v>
      </c>
      <c r="B182" s="6">
        <v>45424</v>
      </c>
      <c r="C182" s="5">
        <v>372</v>
      </c>
      <c r="D182" s="5">
        <v>5</v>
      </c>
      <c r="E182" s="5" t="str">
        <f>IFERROR(INDEX(Customers!$B$2:$B$901,MATCH(C182,Customers!$A$2:$A$901,0)),"")</f>
        <v>Arun Singh</v>
      </c>
      <c r="F182" s="5" t="str">
        <f>IFERROR(INDEX(Customers!$C$2:$C$901,MATCH(C182,Customers!$A$2:$A$901,0)),"")</f>
        <v>SMB</v>
      </c>
      <c r="G182" s="5" t="str">
        <f>IFERROR(INDEX(Regions!$B$2:$B$6,MATCH(D182,Regions!$A$2:$A$6,0)),"")</f>
        <v>Central</v>
      </c>
      <c r="H182" s="5" t="str">
        <f t="shared" si="4"/>
        <v>2024-05</v>
      </c>
      <c r="I182" s="5">
        <f>IFERROR(INDEX(Delivery!$C$2:$C$3001,MATCH(A182,Delivery!$A$2:$A$3001,0))-INDEX(Delivery!$B$2:$B$3001,MATCH(A182,Delivery!$A$2:$A$3001,0)),"")</f>
        <v>10</v>
      </c>
      <c r="J182" s="5" t="str">
        <f>IF(IFERROR(INDEX(Delivery!$D$2:$D$3001,MATCH(A182,Delivery!$A$2:$A$3001,0)),"")="Delayed","Yes","No")</f>
        <v>Yes</v>
      </c>
      <c r="K182" s="5" t="str">
        <f>IF(IFERROR(INDEX(Delivery!$D$2:$D$3001,MATCH(A182,Delivery!$A$2:$A$3001,0)),"")="Cancelled","Yes","No")</f>
        <v>No</v>
      </c>
      <c r="L182">
        <f>SUMIF(Sales!B:B,A182,Sales!H:H)</f>
        <v>741.85</v>
      </c>
    </row>
    <row r="183" spans="1:12" x14ac:dyDescent="0.35">
      <c r="A183" s="5">
        <v>182</v>
      </c>
      <c r="B183" s="6">
        <v>45424</v>
      </c>
      <c r="C183" s="5">
        <v>166</v>
      </c>
      <c r="D183" s="5">
        <v>3</v>
      </c>
      <c r="E183" s="5" t="str">
        <f>IFERROR(INDEX(Customers!$B$2:$B$901,MATCH(C183,Customers!$A$2:$A$901,0)),"")</f>
        <v>Ravi Kapoor</v>
      </c>
      <c r="F183" s="5" t="str">
        <f>IFERROR(INDEX(Customers!$C$2:$C$901,MATCH(C183,Customers!$A$2:$A$901,0)),"")</f>
        <v>Corporate</v>
      </c>
      <c r="G183" s="5" t="str">
        <f>IFERROR(INDEX(Regions!$B$2:$B$6,MATCH(D183,Regions!$A$2:$A$6,0)),"")</f>
        <v>East</v>
      </c>
      <c r="H183" s="5" t="str">
        <f t="shared" si="4"/>
        <v>2024-05</v>
      </c>
      <c r="I183" s="5">
        <f>IFERROR(INDEX(Delivery!$C$2:$C$3001,MATCH(A183,Delivery!$A$2:$A$3001,0))-INDEX(Delivery!$B$2:$B$3001,MATCH(A183,Delivery!$A$2:$A$3001,0)),"")</f>
        <v>3</v>
      </c>
      <c r="J183" s="5" t="str">
        <f>IF(IFERROR(INDEX(Delivery!$D$2:$D$3001,MATCH(A183,Delivery!$A$2:$A$3001,0)),"")="Delayed","Yes","No")</f>
        <v>No</v>
      </c>
      <c r="K183" s="5" t="str">
        <f>IF(IFERROR(INDEX(Delivery!$D$2:$D$3001,MATCH(A183,Delivery!$A$2:$A$3001,0)),"")="Cancelled","Yes","No")</f>
        <v>No</v>
      </c>
      <c r="L183">
        <f>SUMIF(Sales!B:B,A183,Sales!H:H)</f>
        <v>175.69</v>
      </c>
    </row>
    <row r="184" spans="1:12" x14ac:dyDescent="0.35">
      <c r="A184" s="5">
        <v>183</v>
      </c>
      <c r="B184" s="6">
        <v>45424</v>
      </c>
      <c r="C184" s="5">
        <v>174</v>
      </c>
      <c r="D184" s="5">
        <v>2</v>
      </c>
      <c r="E184" s="5" t="str">
        <f>IFERROR(INDEX(Customers!$B$2:$B$901,MATCH(C184,Customers!$A$2:$A$901,0)),"")</f>
        <v>Pari Pillai</v>
      </c>
      <c r="F184" s="5" t="str">
        <f>IFERROR(INDEX(Customers!$C$2:$C$901,MATCH(C184,Customers!$A$2:$A$901,0)),"")</f>
        <v>SMB</v>
      </c>
      <c r="G184" s="5" t="str">
        <f>IFERROR(INDEX(Regions!$B$2:$B$6,MATCH(D184,Regions!$A$2:$A$6,0)),"")</f>
        <v>South</v>
      </c>
      <c r="H184" s="5" t="str">
        <f t="shared" si="4"/>
        <v>2024-05</v>
      </c>
      <c r="I184" s="5">
        <f>IFERROR(INDEX(Delivery!$C$2:$C$3001,MATCH(A184,Delivery!$A$2:$A$3001,0))-INDEX(Delivery!$B$2:$B$3001,MATCH(A184,Delivery!$A$2:$A$3001,0)),"")</f>
        <v>8</v>
      </c>
      <c r="J184" s="5" t="str">
        <f>IF(IFERROR(INDEX(Delivery!$D$2:$D$3001,MATCH(A184,Delivery!$A$2:$A$3001,0)),"")="Delayed","Yes","No")</f>
        <v>Yes</v>
      </c>
      <c r="K184" s="5" t="str">
        <f>IF(IFERROR(INDEX(Delivery!$D$2:$D$3001,MATCH(A184,Delivery!$A$2:$A$3001,0)),"")="Cancelled","Yes","No")</f>
        <v>No</v>
      </c>
      <c r="L184">
        <f>SUMIF(Sales!B:B,A184,Sales!H:H)</f>
        <v>880.95</v>
      </c>
    </row>
    <row r="185" spans="1:12" x14ac:dyDescent="0.35">
      <c r="A185" s="5">
        <v>184</v>
      </c>
      <c r="B185" s="6">
        <v>45424</v>
      </c>
      <c r="C185" s="5">
        <v>171</v>
      </c>
      <c r="D185" s="5">
        <v>4</v>
      </c>
      <c r="E185" s="5" t="str">
        <f>IFERROR(INDEX(Customers!$B$2:$B$901,MATCH(C185,Customers!$A$2:$A$901,0)),"")</f>
        <v>Vihaan Rao</v>
      </c>
      <c r="F185" s="5" t="str">
        <f>IFERROR(INDEX(Customers!$C$2:$C$901,MATCH(C185,Customers!$A$2:$A$901,0)),"")</f>
        <v>Consumer</v>
      </c>
      <c r="G185" s="5" t="str">
        <f>IFERROR(INDEX(Regions!$B$2:$B$6,MATCH(D185,Regions!$A$2:$A$6,0)),"")</f>
        <v>West</v>
      </c>
      <c r="H185" s="5" t="str">
        <f t="shared" si="4"/>
        <v>2024-05</v>
      </c>
      <c r="I185" s="5">
        <f>IFERROR(INDEX(Delivery!$C$2:$C$3001,MATCH(A185,Delivery!$A$2:$A$3001,0))-INDEX(Delivery!$B$2:$B$3001,MATCH(A185,Delivery!$A$2:$A$3001,0)),"")</f>
        <v>2</v>
      </c>
      <c r="J185" s="5" t="str">
        <f>IF(IFERROR(INDEX(Delivery!$D$2:$D$3001,MATCH(A185,Delivery!$A$2:$A$3001,0)),"")="Delayed","Yes","No")</f>
        <v>No</v>
      </c>
      <c r="K185" s="5" t="str">
        <f>IF(IFERROR(INDEX(Delivery!$D$2:$D$3001,MATCH(A185,Delivery!$A$2:$A$3001,0)),"")="Cancelled","Yes","No")</f>
        <v>No</v>
      </c>
      <c r="L185">
        <f>SUMIF(Sales!B:B,A185,Sales!H:H)</f>
        <v>175.69</v>
      </c>
    </row>
    <row r="186" spans="1:12" x14ac:dyDescent="0.35">
      <c r="A186" s="5">
        <v>185</v>
      </c>
      <c r="B186" s="6">
        <v>45424</v>
      </c>
      <c r="C186" s="5">
        <v>831</v>
      </c>
      <c r="D186" s="5">
        <v>4</v>
      </c>
      <c r="E186" s="5" t="str">
        <f>IFERROR(INDEX(Customers!$B$2:$B$901,MATCH(C186,Customers!$A$2:$A$901,0)),"")</f>
        <v>Rahul Nair</v>
      </c>
      <c r="F186" s="5" t="str">
        <f>IFERROR(INDEX(Customers!$C$2:$C$901,MATCH(C186,Customers!$A$2:$A$901,0)),"")</f>
        <v>SMB</v>
      </c>
      <c r="G186" s="5" t="str">
        <f>IFERROR(INDEX(Regions!$B$2:$B$6,MATCH(D186,Regions!$A$2:$A$6,0)),"")</f>
        <v>West</v>
      </c>
      <c r="H186" s="5" t="str">
        <f t="shared" si="4"/>
        <v>2024-05</v>
      </c>
      <c r="I186" s="5">
        <f>IFERROR(INDEX(Delivery!$C$2:$C$3001,MATCH(A186,Delivery!$A$2:$A$3001,0))-INDEX(Delivery!$B$2:$B$3001,MATCH(A186,Delivery!$A$2:$A$3001,0)),"")</f>
        <v>6</v>
      </c>
      <c r="J186" s="5" t="str">
        <f>IF(IFERROR(INDEX(Delivery!$D$2:$D$3001,MATCH(A186,Delivery!$A$2:$A$3001,0)),"")="Delayed","Yes","No")</f>
        <v>No</v>
      </c>
      <c r="K186" s="5" t="str">
        <f>IF(IFERROR(INDEX(Delivery!$D$2:$D$3001,MATCH(A186,Delivery!$A$2:$A$3001,0)),"")="Cancelled","Yes","No")</f>
        <v>No</v>
      </c>
      <c r="L186">
        <f>SUMIF(Sales!B:B,A186,Sales!H:H)</f>
        <v>1593.04</v>
      </c>
    </row>
    <row r="187" spans="1:12" x14ac:dyDescent="0.35">
      <c r="A187" s="5">
        <v>186</v>
      </c>
      <c r="B187" s="6">
        <v>45424</v>
      </c>
      <c r="C187" s="5">
        <v>323</v>
      </c>
      <c r="D187" s="5">
        <v>1</v>
      </c>
      <c r="E187" s="5" t="str">
        <f>IFERROR(INDEX(Customers!$B$2:$B$901,MATCH(C187,Customers!$A$2:$A$901,0)),"")</f>
        <v>Deepa Singh</v>
      </c>
      <c r="F187" s="5" t="str">
        <f>IFERROR(INDEX(Customers!$C$2:$C$901,MATCH(C187,Customers!$A$2:$A$901,0)),"")</f>
        <v>Corporate</v>
      </c>
      <c r="G187" s="5" t="str">
        <f>IFERROR(INDEX(Regions!$B$2:$B$6,MATCH(D187,Regions!$A$2:$A$6,0)),"")</f>
        <v>North</v>
      </c>
      <c r="H187" s="5" t="str">
        <f t="shared" si="4"/>
        <v>2024-05</v>
      </c>
      <c r="I187" s="5">
        <f>IFERROR(INDEX(Delivery!$C$2:$C$3001,MATCH(A187,Delivery!$A$2:$A$3001,0))-INDEX(Delivery!$B$2:$B$3001,MATCH(A187,Delivery!$A$2:$A$3001,0)),"")</f>
        <v>6</v>
      </c>
      <c r="J187" s="5" t="str">
        <f>IF(IFERROR(INDEX(Delivery!$D$2:$D$3001,MATCH(A187,Delivery!$A$2:$A$3001,0)),"")="Delayed","Yes","No")</f>
        <v>No</v>
      </c>
      <c r="K187" s="5" t="str">
        <f>IF(IFERROR(INDEX(Delivery!$D$2:$D$3001,MATCH(A187,Delivery!$A$2:$A$3001,0)),"")="Cancelled","Yes","No")</f>
        <v>No</v>
      </c>
      <c r="L187">
        <f>SUMIF(Sales!B:B,A187,Sales!H:H)</f>
        <v>798.62</v>
      </c>
    </row>
    <row r="188" spans="1:12" x14ac:dyDescent="0.35">
      <c r="A188" s="5">
        <v>187</v>
      </c>
      <c r="B188" s="6">
        <v>45425</v>
      </c>
      <c r="C188" s="5">
        <v>520</v>
      </c>
      <c r="D188" s="5">
        <v>5</v>
      </c>
      <c r="E188" s="5" t="str">
        <f>IFERROR(INDEX(Customers!$B$2:$B$901,MATCH(C188,Customers!$A$2:$A$901,0)),"")</f>
        <v>Navya Kapoor</v>
      </c>
      <c r="F188" s="5" t="str">
        <f>IFERROR(INDEX(Customers!$C$2:$C$901,MATCH(C188,Customers!$A$2:$A$901,0)),"")</f>
        <v>Consumer</v>
      </c>
      <c r="G188" s="5" t="str">
        <f>IFERROR(INDEX(Regions!$B$2:$B$6,MATCH(D188,Regions!$A$2:$A$6,0)),"")</f>
        <v>Central</v>
      </c>
      <c r="H188" s="5" t="str">
        <f t="shared" si="4"/>
        <v>2024-05</v>
      </c>
      <c r="I188" s="5">
        <f>IFERROR(INDEX(Delivery!$C$2:$C$3001,MATCH(A188,Delivery!$A$2:$A$3001,0))-INDEX(Delivery!$B$2:$B$3001,MATCH(A188,Delivery!$A$2:$A$3001,0)),"")</f>
        <v>6</v>
      </c>
      <c r="J188" s="5" t="str">
        <f>IF(IFERROR(INDEX(Delivery!$D$2:$D$3001,MATCH(A188,Delivery!$A$2:$A$3001,0)),"")="Delayed","Yes","No")</f>
        <v>No</v>
      </c>
      <c r="K188" s="5" t="str">
        <f>IF(IFERROR(INDEX(Delivery!$D$2:$D$3001,MATCH(A188,Delivery!$A$2:$A$3001,0)),"")="Cancelled","Yes","No")</f>
        <v>No</v>
      </c>
      <c r="L188">
        <f>SUMIF(Sales!B:B,A188,Sales!H:H)</f>
        <v>1702.59</v>
      </c>
    </row>
    <row r="189" spans="1:12" x14ac:dyDescent="0.35">
      <c r="A189" s="5">
        <v>188</v>
      </c>
      <c r="B189" s="6">
        <v>45425</v>
      </c>
      <c r="C189" s="5">
        <v>514</v>
      </c>
      <c r="D189" s="5">
        <v>2</v>
      </c>
      <c r="E189" s="5" t="str">
        <f>IFERROR(INDEX(Customers!$B$2:$B$901,MATCH(C189,Customers!$A$2:$A$901,0)),"")</f>
        <v>Ravi Gupta</v>
      </c>
      <c r="F189" s="5" t="str">
        <f>IFERROR(INDEX(Customers!$C$2:$C$901,MATCH(C189,Customers!$A$2:$A$901,0)),"")</f>
        <v>Consumer</v>
      </c>
      <c r="G189" s="5" t="str">
        <f>IFERROR(INDEX(Regions!$B$2:$B$6,MATCH(D189,Regions!$A$2:$A$6,0)),"")</f>
        <v>South</v>
      </c>
      <c r="H189" s="5" t="str">
        <f t="shared" si="4"/>
        <v>2024-05</v>
      </c>
      <c r="I189" s="5">
        <f>IFERROR(INDEX(Delivery!$C$2:$C$3001,MATCH(A189,Delivery!$A$2:$A$3001,0))-INDEX(Delivery!$B$2:$B$3001,MATCH(A189,Delivery!$A$2:$A$3001,0)),"")</f>
        <v>5</v>
      </c>
      <c r="J189" s="5" t="str">
        <f>IF(IFERROR(INDEX(Delivery!$D$2:$D$3001,MATCH(A189,Delivery!$A$2:$A$3001,0)),"")="Delayed","Yes","No")</f>
        <v>No</v>
      </c>
      <c r="K189" s="5" t="str">
        <f>IF(IFERROR(INDEX(Delivery!$D$2:$D$3001,MATCH(A189,Delivery!$A$2:$A$3001,0)),"")="Cancelled","Yes","No")</f>
        <v>No</v>
      </c>
      <c r="L189">
        <f>SUMIF(Sales!B:B,A189,Sales!H:H)</f>
        <v>617.46</v>
      </c>
    </row>
    <row r="190" spans="1:12" x14ac:dyDescent="0.35">
      <c r="A190" s="5">
        <v>189</v>
      </c>
      <c r="B190" s="6">
        <v>45425</v>
      </c>
      <c r="C190" s="5">
        <v>671</v>
      </c>
      <c r="D190" s="5">
        <v>3</v>
      </c>
      <c r="E190" s="5" t="str">
        <f>IFERROR(INDEX(Customers!$B$2:$B$901,MATCH(C190,Customers!$A$2:$A$901,0)),"")</f>
        <v>Pari Joshi</v>
      </c>
      <c r="F190" s="5" t="str">
        <f>IFERROR(INDEX(Customers!$C$2:$C$901,MATCH(C190,Customers!$A$2:$A$901,0)),"")</f>
        <v>Consumer</v>
      </c>
      <c r="G190" s="5" t="str">
        <f>IFERROR(INDEX(Regions!$B$2:$B$6,MATCH(D190,Regions!$A$2:$A$6,0)),"")</f>
        <v>East</v>
      </c>
      <c r="H190" s="5" t="str">
        <f t="shared" si="4"/>
        <v>2024-05</v>
      </c>
      <c r="I190" s="5">
        <f>IFERROR(INDEX(Delivery!$C$2:$C$3001,MATCH(A190,Delivery!$A$2:$A$3001,0))-INDEX(Delivery!$B$2:$B$3001,MATCH(A190,Delivery!$A$2:$A$3001,0)),"")</f>
        <v>3</v>
      </c>
      <c r="J190" s="5" t="str">
        <f>IF(IFERROR(INDEX(Delivery!$D$2:$D$3001,MATCH(A190,Delivery!$A$2:$A$3001,0)),"")="Delayed","Yes","No")</f>
        <v>No</v>
      </c>
      <c r="K190" s="5" t="str">
        <f>IF(IFERROR(INDEX(Delivery!$D$2:$D$3001,MATCH(A190,Delivery!$A$2:$A$3001,0)),"")="Cancelled","Yes","No")</f>
        <v>No</v>
      </c>
      <c r="L190">
        <f>SUMIF(Sales!B:B,A190,Sales!H:H)</f>
        <v>2545.54</v>
      </c>
    </row>
    <row r="191" spans="1:12" x14ac:dyDescent="0.35">
      <c r="A191" s="5">
        <v>190</v>
      </c>
      <c r="B191" s="6">
        <v>45425</v>
      </c>
      <c r="C191" s="5">
        <v>431</v>
      </c>
      <c r="D191" s="5">
        <v>3</v>
      </c>
      <c r="E191" s="5" t="str">
        <f>IFERROR(INDEX(Customers!$B$2:$B$901,MATCH(C191,Customers!$A$2:$A$901,0)),"")</f>
        <v>Lakshmi Verma</v>
      </c>
      <c r="F191" s="5" t="str">
        <f>IFERROR(INDEX(Customers!$C$2:$C$901,MATCH(C191,Customers!$A$2:$A$901,0)),"")</f>
        <v>Consumer</v>
      </c>
      <c r="G191" s="5" t="str">
        <f>IFERROR(INDEX(Regions!$B$2:$B$6,MATCH(D191,Regions!$A$2:$A$6,0)),"")</f>
        <v>East</v>
      </c>
      <c r="H191" s="5" t="str">
        <f t="shared" si="4"/>
        <v>2024-05</v>
      </c>
      <c r="I191" s="5">
        <f>IFERROR(INDEX(Delivery!$C$2:$C$3001,MATCH(A191,Delivery!$A$2:$A$3001,0))-INDEX(Delivery!$B$2:$B$3001,MATCH(A191,Delivery!$A$2:$A$3001,0)),"")</f>
        <v>3</v>
      </c>
      <c r="J191" s="5" t="str">
        <f>IF(IFERROR(INDEX(Delivery!$D$2:$D$3001,MATCH(A191,Delivery!$A$2:$A$3001,0)),"")="Delayed","Yes","No")</f>
        <v>No</v>
      </c>
      <c r="K191" s="5" t="str">
        <f>IF(IFERROR(INDEX(Delivery!$D$2:$D$3001,MATCH(A191,Delivery!$A$2:$A$3001,0)),"")="Cancelled","Yes","No")</f>
        <v>No</v>
      </c>
      <c r="L191">
        <f>SUMIF(Sales!B:B,A191,Sales!H:H)</f>
        <v>4249.46</v>
      </c>
    </row>
    <row r="192" spans="1:12" x14ac:dyDescent="0.35">
      <c r="A192" s="5">
        <v>191</v>
      </c>
      <c r="B192" s="6">
        <v>45426</v>
      </c>
      <c r="C192" s="5">
        <v>327</v>
      </c>
      <c r="D192" s="5">
        <v>2</v>
      </c>
      <c r="E192" s="5" t="str">
        <f>IFERROR(INDEX(Customers!$B$2:$B$901,MATCH(C192,Customers!$A$2:$A$901,0)),"")</f>
        <v>Neha Joshi</v>
      </c>
      <c r="F192" s="5" t="str">
        <f>IFERROR(INDEX(Customers!$C$2:$C$901,MATCH(C192,Customers!$A$2:$A$901,0)),"")</f>
        <v>Consumer</v>
      </c>
      <c r="G192" s="5" t="str">
        <f>IFERROR(INDEX(Regions!$B$2:$B$6,MATCH(D192,Regions!$A$2:$A$6,0)),"")</f>
        <v>South</v>
      </c>
      <c r="H192" s="5" t="str">
        <f t="shared" si="4"/>
        <v>2024-05</v>
      </c>
      <c r="I192" s="5">
        <f>IFERROR(INDEX(Delivery!$C$2:$C$3001,MATCH(A192,Delivery!$A$2:$A$3001,0))-INDEX(Delivery!$B$2:$B$3001,MATCH(A192,Delivery!$A$2:$A$3001,0)),"")</f>
        <v>8</v>
      </c>
      <c r="J192" s="5" t="str">
        <f>IF(IFERROR(INDEX(Delivery!$D$2:$D$3001,MATCH(A192,Delivery!$A$2:$A$3001,0)),"")="Delayed","Yes","No")</f>
        <v>Yes</v>
      </c>
      <c r="K192" s="5" t="str">
        <f>IF(IFERROR(INDEX(Delivery!$D$2:$D$3001,MATCH(A192,Delivery!$A$2:$A$3001,0)),"")="Cancelled","Yes","No")</f>
        <v>No</v>
      </c>
      <c r="L192">
        <f>SUMIF(Sales!B:B,A192,Sales!H:H)</f>
        <v>974.31</v>
      </c>
    </row>
    <row r="193" spans="1:12" x14ac:dyDescent="0.35">
      <c r="A193" s="5">
        <v>192</v>
      </c>
      <c r="B193" s="6">
        <v>45426</v>
      </c>
      <c r="C193" s="5">
        <v>640</v>
      </c>
      <c r="D193" s="5">
        <v>1</v>
      </c>
      <c r="E193" s="5" t="str">
        <f>IFERROR(INDEX(Customers!$B$2:$B$901,MATCH(C193,Customers!$A$2:$A$901,0)),"")</f>
        <v>Amit Iyer</v>
      </c>
      <c r="F193" s="5" t="str">
        <f>IFERROR(INDEX(Customers!$C$2:$C$901,MATCH(C193,Customers!$A$2:$A$901,0)),"")</f>
        <v>Consumer</v>
      </c>
      <c r="G193" s="5" t="str">
        <f>IFERROR(INDEX(Regions!$B$2:$B$6,MATCH(D193,Regions!$A$2:$A$6,0)),"")</f>
        <v>North</v>
      </c>
      <c r="H193" s="5" t="str">
        <f t="shared" si="4"/>
        <v>2024-05</v>
      </c>
      <c r="I193" s="5">
        <f>IFERROR(INDEX(Delivery!$C$2:$C$3001,MATCH(A193,Delivery!$A$2:$A$3001,0))-INDEX(Delivery!$B$2:$B$3001,MATCH(A193,Delivery!$A$2:$A$3001,0)),"")</f>
        <v>2</v>
      </c>
      <c r="J193" s="5" t="str">
        <f>IF(IFERROR(INDEX(Delivery!$D$2:$D$3001,MATCH(A193,Delivery!$A$2:$A$3001,0)),"")="Delayed","Yes","No")</f>
        <v>No</v>
      </c>
      <c r="K193" s="5" t="str">
        <f>IF(IFERROR(INDEX(Delivery!$D$2:$D$3001,MATCH(A193,Delivery!$A$2:$A$3001,0)),"")="Cancelled","Yes","No")</f>
        <v>No</v>
      </c>
      <c r="L193">
        <f>SUMIF(Sales!B:B,A193,Sales!H:H)</f>
        <v>705.26</v>
      </c>
    </row>
    <row r="194" spans="1:12" x14ac:dyDescent="0.35">
      <c r="A194" s="5">
        <v>193</v>
      </c>
      <c r="B194" s="6">
        <v>45426</v>
      </c>
      <c r="C194" s="5">
        <v>267</v>
      </c>
      <c r="D194" s="5">
        <v>3</v>
      </c>
      <c r="E194" s="5" t="str">
        <f>IFERROR(INDEX(Customers!$B$2:$B$901,MATCH(C194,Customers!$A$2:$A$901,0)),"")</f>
        <v>Ishaan Verma</v>
      </c>
      <c r="F194" s="5" t="str">
        <f>IFERROR(INDEX(Customers!$C$2:$C$901,MATCH(C194,Customers!$A$2:$A$901,0)),"")</f>
        <v>Consumer</v>
      </c>
      <c r="G194" s="5" t="str">
        <f>IFERROR(INDEX(Regions!$B$2:$B$6,MATCH(D194,Regions!$A$2:$A$6,0)),"")</f>
        <v>East</v>
      </c>
      <c r="H194" s="5" t="str">
        <f t="shared" ref="H194:H257" si="5">TEXT(B194,"YYYY-MM")</f>
        <v>2024-05</v>
      </c>
      <c r="I194" s="5">
        <f>IFERROR(INDEX(Delivery!$C$2:$C$3001,MATCH(A194,Delivery!$A$2:$A$3001,0))-INDEX(Delivery!$B$2:$B$3001,MATCH(A194,Delivery!$A$2:$A$3001,0)),"")</f>
        <v>5</v>
      </c>
      <c r="J194" s="5" t="str">
        <f>IF(IFERROR(INDEX(Delivery!$D$2:$D$3001,MATCH(A194,Delivery!$A$2:$A$3001,0)),"")="Delayed","Yes","No")</f>
        <v>No</v>
      </c>
      <c r="K194" s="5" t="str">
        <f>IF(IFERROR(INDEX(Delivery!$D$2:$D$3001,MATCH(A194,Delivery!$A$2:$A$3001,0)),"")="Cancelled","Yes","No")</f>
        <v>No</v>
      </c>
      <c r="L194">
        <f>SUMIF(Sales!B:B,A194,Sales!H:H)</f>
        <v>1472.1100000000001</v>
      </c>
    </row>
    <row r="195" spans="1:12" x14ac:dyDescent="0.35">
      <c r="A195" s="5">
        <v>194</v>
      </c>
      <c r="B195" s="6">
        <v>45426</v>
      </c>
      <c r="C195" s="5">
        <v>87</v>
      </c>
      <c r="D195" s="5">
        <v>1</v>
      </c>
      <c r="E195" s="5" t="str">
        <f>IFERROR(INDEX(Customers!$B$2:$B$901,MATCH(C195,Customers!$A$2:$A$901,0)),"")</f>
        <v>Ishaan Menon</v>
      </c>
      <c r="F195" s="5" t="str">
        <f>IFERROR(INDEX(Customers!$C$2:$C$901,MATCH(C195,Customers!$A$2:$A$901,0)),"")</f>
        <v>Consumer</v>
      </c>
      <c r="G195" s="5" t="str">
        <f>IFERROR(INDEX(Regions!$B$2:$B$6,MATCH(D195,Regions!$A$2:$A$6,0)),"")</f>
        <v>North</v>
      </c>
      <c r="H195" s="5" t="str">
        <f t="shared" si="5"/>
        <v>2024-05</v>
      </c>
      <c r="I195" s="5">
        <f>IFERROR(INDEX(Delivery!$C$2:$C$3001,MATCH(A195,Delivery!$A$2:$A$3001,0))-INDEX(Delivery!$B$2:$B$3001,MATCH(A195,Delivery!$A$2:$A$3001,0)),"")</f>
        <v>5</v>
      </c>
      <c r="J195" s="5" t="str">
        <f>IF(IFERROR(INDEX(Delivery!$D$2:$D$3001,MATCH(A195,Delivery!$A$2:$A$3001,0)),"")="Delayed","Yes","No")</f>
        <v>No</v>
      </c>
      <c r="K195" s="5" t="str">
        <f>IF(IFERROR(INDEX(Delivery!$D$2:$D$3001,MATCH(A195,Delivery!$A$2:$A$3001,0)),"")="Cancelled","Yes","No")</f>
        <v>No</v>
      </c>
      <c r="L195">
        <f>SUMIF(Sales!B:B,A195,Sales!H:H)</f>
        <v>2369.48</v>
      </c>
    </row>
    <row r="196" spans="1:12" x14ac:dyDescent="0.35">
      <c r="A196" s="5">
        <v>195</v>
      </c>
      <c r="B196" s="6">
        <v>45426</v>
      </c>
      <c r="C196" s="5">
        <v>895</v>
      </c>
      <c r="D196" s="5">
        <v>2</v>
      </c>
      <c r="E196" s="5" t="str">
        <f>IFERROR(INDEX(Customers!$B$2:$B$901,MATCH(C196,Customers!$A$2:$A$901,0)),"")</f>
        <v>Ravi Singh</v>
      </c>
      <c r="F196" s="5" t="str">
        <f>IFERROR(INDEX(Customers!$C$2:$C$901,MATCH(C196,Customers!$A$2:$A$901,0)),"")</f>
        <v>Consumer</v>
      </c>
      <c r="G196" s="5" t="str">
        <f>IFERROR(INDEX(Regions!$B$2:$B$6,MATCH(D196,Regions!$A$2:$A$6,0)),"")</f>
        <v>South</v>
      </c>
      <c r="H196" s="5" t="str">
        <f t="shared" si="5"/>
        <v>2024-05</v>
      </c>
      <c r="I196" s="5">
        <f>IFERROR(INDEX(Delivery!$C$2:$C$3001,MATCH(A196,Delivery!$A$2:$A$3001,0))-INDEX(Delivery!$B$2:$B$3001,MATCH(A196,Delivery!$A$2:$A$3001,0)),"")</f>
        <v>4</v>
      </c>
      <c r="J196" s="5" t="str">
        <f>IF(IFERROR(INDEX(Delivery!$D$2:$D$3001,MATCH(A196,Delivery!$A$2:$A$3001,0)),"")="Delayed","Yes","No")</f>
        <v>No</v>
      </c>
      <c r="K196" s="5" t="str">
        <f>IF(IFERROR(INDEX(Delivery!$D$2:$D$3001,MATCH(A196,Delivery!$A$2:$A$3001,0)),"")="Cancelled","Yes","No")</f>
        <v>No</v>
      </c>
      <c r="L196">
        <f>SUMIF(Sales!B:B,A196,Sales!H:H)</f>
        <v>798.2</v>
      </c>
    </row>
    <row r="197" spans="1:12" x14ac:dyDescent="0.35">
      <c r="A197" s="5">
        <v>196</v>
      </c>
      <c r="B197" s="6">
        <v>45427</v>
      </c>
      <c r="C197" s="5">
        <v>842</v>
      </c>
      <c r="D197" s="5">
        <v>4</v>
      </c>
      <c r="E197" s="5" t="str">
        <f>IFERROR(INDEX(Customers!$B$2:$B$901,MATCH(C197,Customers!$A$2:$A$901,0)),"")</f>
        <v>Amit Krishnan</v>
      </c>
      <c r="F197" s="5" t="str">
        <f>IFERROR(INDEX(Customers!$C$2:$C$901,MATCH(C197,Customers!$A$2:$A$901,0)),"")</f>
        <v>SMB</v>
      </c>
      <c r="G197" s="5" t="str">
        <f>IFERROR(INDEX(Regions!$B$2:$B$6,MATCH(D197,Regions!$A$2:$A$6,0)),"")</f>
        <v>West</v>
      </c>
      <c r="H197" s="5" t="str">
        <f t="shared" si="5"/>
        <v>2024-05</v>
      </c>
      <c r="I197" s="5">
        <f>IFERROR(INDEX(Delivery!$C$2:$C$3001,MATCH(A197,Delivery!$A$2:$A$3001,0))-INDEX(Delivery!$B$2:$B$3001,MATCH(A197,Delivery!$A$2:$A$3001,0)),"")</f>
        <v>5</v>
      </c>
      <c r="J197" s="5" t="str">
        <f>IF(IFERROR(INDEX(Delivery!$D$2:$D$3001,MATCH(A197,Delivery!$A$2:$A$3001,0)),"")="Delayed","Yes","No")</f>
        <v>No</v>
      </c>
      <c r="K197" s="5" t="str">
        <f>IF(IFERROR(INDEX(Delivery!$D$2:$D$3001,MATCH(A197,Delivery!$A$2:$A$3001,0)),"")="Cancelled","Yes","No")</f>
        <v>No</v>
      </c>
      <c r="L197">
        <f>SUMIF(Sales!B:B,A197,Sales!H:H)</f>
        <v>3021.65</v>
      </c>
    </row>
    <row r="198" spans="1:12" x14ac:dyDescent="0.35">
      <c r="A198" s="5">
        <v>197</v>
      </c>
      <c r="B198" s="6">
        <v>45427</v>
      </c>
      <c r="C198" s="5">
        <v>401</v>
      </c>
      <c r="D198" s="5">
        <v>3</v>
      </c>
      <c r="E198" s="5" t="str">
        <f>IFERROR(INDEX(Customers!$B$2:$B$901,MATCH(C198,Customers!$A$2:$A$901,0)),"")</f>
        <v>Myra Verma</v>
      </c>
      <c r="F198" s="5" t="str">
        <f>IFERROR(INDEX(Customers!$C$2:$C$901,MATCH(C198,Customers!$A$2:$A$901,0)),"")</f>
        <v>Consumer</v>
      </c>
      <c r="G198" s="5" t="str">
        <f>IFERROR(INDEX(Regions!$B$2:$B$6,MATCH(D198,Regions!$A$2:$A$6,0)),"")</f>
        <v>East</v>
      </c>
      <c r="H198" s="5" t="str">
        <f t="shared" si="5"/>
        <v>2024-05</v>
      </c>
      <c r="I198" s="5">
        <f>IFERROR(INDEX(Delivery!$C$2:$C$3001,MATCH(A198,Delivery!$A$2:$A$3001,0))-INDEX(Delivery!$B$2:$B$3001,MATCH(A198,Delivery!$A$2:$A$3001,0)),"")</f>
        <v>5</v>
      </c>
      <c r="J198" s="5" t="str">
        <f>IF(IFERROR(INDEX(Delivery!$D$2:$D$3001,MATCH(A198,Delivery!$A$2:$A$3001,0)),"")="Delayed","Yes","No")</f>
        <v>No</v>
      </c>
      <c r="K198" s="5" t="str">
        <f>IF(IFERROR(INDEX(Delivery!$D$2:$D$3001,MATCH(A198,Delivery!$A$2:$A$3001,0)),"")="Cancelled","Yes","No")</f>
        <v>No</v>
      </c>
      <c r="L198">
        <f>SUMIF(Sales!B:B,A198,Sales!H:H)</f>
        <v>1795.03</v>
      </c>
    </row>
    <row r="199" spans="1:12" x14ac:dyDescent="0.35">
      <c r="A199" s="5">
        <v>198</v>
      </c>
      <c r="B199" s="6">
        <v>45428</v>
      </c>
      <c r="C199" s="5">
        <v>646</v>
      </c>
      <c r="D199" s="5">
        <v>1</v>
      </c>
      <c r="E199" s="5" t="str">
        <f>IFERROR(INDEX(Customers!$B$2:$B$901,MATCH(C199,Customers!$A$2:$A$901,0)),"")</f>
        <v>Riya Chatterjee</v>
      </c>
      <c r="F199" s="5" t="str">
        <f>IFERROR(INDEX(Customers!$C$2:$C$901,MATCH(C199,Customers!$A$2:$A$901,0)),"")</f>
        <v>Consumer</v>
      </c>
      <c r="G199" s="5" t="str">
        <f>IFERROR(INDEX(Regions!$B$2:$B$6,MATCH(D199,Regions!$A$2:$A$6,0)),"")</f>
        <v>North</v>
      </c>
      <c r="H199" s="5" t="str">
        <f t="shared" si="5"/>
        <v>2024-05</v>
      </c>
      <c r="I199" s="5">
        <f>IFERROR(INDEX(Delivery!$C$2:$C$3001,MATCH(A199,Delivery!$A$2:$A$3001,0))-INDEX(Delivery!$B$2:$B$3001,MATCH(A199,Delivery!$A$2:$A$3001,0)),"")</f>
        <v>6</v>
      </c>
      <c r="J199" s="5" t="str">
        <f>IF(IFERROR(INDEX(Delivery!$D$2:$D$3001,MATCH(A199,Delivery!$A$2:$A$3001,0)),"")="Delayed","Yes","No")</f>
        <v>No</v>
      </c>
      <c r="K199" s="5" t="str">
        <f>IF(IFERROR(INDEX(Delivery!$D$2:$D$3001,MATCH(A199,Delivery!$A$2:$A$3001,0)),"")="Cancelled","Yes","No")</f>
        <v>No</v>
      </c>
      <c r="L199">
        <f>SUMIF(Sales!B:B,A199,Sales!H:H)</f>
        <v>1417.35</v>
      </c>
    </row>
    <row r="200" spans="1:12" x14ac:dyDescent="0.35">
      <c r="A200" s="5">
        <v>199</v>
      </c>
      <c r="B200" s="6">
        <v>45428</v>
      </c>
      <c r="C200" s="5">
        <v>737</v>
      </c>
      <c r="D200" s="5">
        <v>1</v>
      </c>
      <c r="E200" s="5" t="str">
        <f>IFERROR(INDEX(Customers!$B$2:$B$901,MATCH(C200,Customers!$A$2:$A$901,0)),"")</f>
        <v>Krishna Bose</v>
      </c>
      <c r="F200" s="5" t="str">
        <f>IFERROR(INDEX(Customers!$C$2:$C$901,MATCH(C200,Customers!$A$2:$A$901,0)),"")</f>
        <v>SMB</v>
      </c>
      <c r="G200" s="5" t="str">
        <f>IFERROR(INDEX(Regions!$B$2:$B$6,MATCH(D200,Regions!$A$2:$A$6,0)),"")</f>
        <v>North</v>
      </c>
      <c r="H200" s="5" t="str">
        <f t="shared" si="5"/>
        <v>2024-05</v>
      </c>
      <c r="I200" s="5">
        <f>IFERROR(INDEX(Delivery!$C$2:$C$3001,MATCH(A200,Delivery!$A$2:$A$3001,0))-INDEX(Delivery!$B$2:$B$3001,MATCH(A200,Delivery!$A$2:$A$3001,0)),"")</f>
        <v>2</v>
      </c>
      <c r="J200" s="5" t="str">
        <f>IF(IFERROR(INDEX(Delivery!$D$2:$D$3001,MATCH(A200,Delivery!$A$2:$A$3001,0)),"")="Delayed","Yes","No")</f>
        <v>No</v>
      </c>
      <c r="K200" s="5" t="str">
        <f>IF(IFERROR(INDEX(Delivery!$D$2:$D$3001,MATCH(A200,Delivery!$A$2:$A$3001,0)),"")="Cancelled","Yes","No")</f>
        <v>No</v>
      </c>
      <c r="L200">
        <f>SUMIF(Sales!B:B,A200,Sales!H:H)</f>
        <v>579.36</v>
      </c>
    </row>
    <row r="201" spans="1:12" x14ac:dyDescent="0.35">
      <c r="A201" s="5">
        <v>200</v>
      </c>
      <c r="B201" s="6">
        <v>45428</v>
      </c>
      <c r="C201" s="5">
        <v>323</v>
      </c>
      <c r="D201" s="5">
        <v>1</v>
      </c>
      <c r="E201" s="5" t="str">
        <f>IFERROR(INDEX(Customers!$B$2:$B$901,MATCH(C201,Customers!$A$2:$A$901,0)),"")</f>
        <v>Deepa Singh</v>
      </c>
      <c r="F201" s="5" t="str">
        <f>IFERROR(INDEX(Customers!$C$2:$C$901,MATCH(C201,Customers!$A$2:$A$901,0)),"")</f>
        <v>Corporate</v>
      </c>
      <c r="G201" s="5" t="str">
        <f>IFERROR(INDEX(Regions!$B$2:$B$6,MATCH(D201,Regions!$A$2:$A$6,0)),"")</f>
        <v>North</v>
      </c>
      <c r="H201" s="5" t="str">
        <f t="shared" si="5"/>
        <v>2024-05</v>
      </c>
      <c r="I201" s="5">
        <f>IFERROR(INDEX(Delivery!$C$2:$C$3001,MATCH(A201,Delivery!$A$2:$A$3001,0))-INDEX(Delivery!$B$2:$B$3001,MATCH(A201,Delivery!$A$2:$A$3001,0)),"")</f>
        <v>-45429</v>
      </c>
      <c r="J201" s="5" t="str">
        <f>IF(IFERROR(INDEX(Delivery!$D$2:$D$3001,MATCH(A201,Delivery!$A$2:$A$3001,0)),"")="Delayed","Yes","No")</f>
        <v>No</v>
      </c>
      <c r="K201" s="5" t="str">
        <f>IF(IFERROR(INDEX(Delivery!$D$2:$D$3001,MATCH(A201,Delivery!$A$2:$A$3001,0)),"")="Cancelled","Yes","No")</f>
        <v>Yes</v>
      </c>
      <c r="L201">
        <f>SUMIF(Sales!B:B,A201,Sales!H:H)</f>
        <v>95.97</v>
      </c>
    </row>
    <row r="202" spans="1:12" x14ac:dyDescent="0.35">
      <c r="A202" s="5">
        <v>201</v>
      </c>
      <c r="B202" s="6">
        <v>45428</v>
      </c>
      <c r="C202" s="5">
        <v>166</v>
      </c>
      <c r="D202" s="5">
        <v>3</v>
      </c>
      <c r="E202" s="5" t="str">
        <f>IFERROR(INDEX(Customers!$B$2:$B$901,MATCH(C202,Customers!$A$2:$A$901,0)),"")</f>
        <v>Ravi Kapoor</v>
      </c>
      <c r="F202" s="5" t="str">
        <f>IFERROR(INDEX(Customers!$C$2:$C$901,MATCH(C202,Customers!$A$2:$A$901,0)),"")</f>
        <v>Corporate</v>
      </c>
      <c r="G202" s="5" t="str">
        <f>IFERROR(INDEX(Regions!$B$2:$B$6,MATCH(D202,Regions!$A$2:$A$6,0)),"")</f>
        <v>East</v>
      </c>
      <c r="H202" s="5" t="str">
        <f t="shared" si="5"/>
        <v>2024-05</v>
      </c>
      <c r="I202" s="5">
        <f>IFERROR(INDEX(Delivery!$C$2:$C$3001,MATCH(A202,Delivery!$A$2:$A$3001,0))-INDEX(Delivery!$B$2:$B$3001,MATCH(A202,Delivery!$A$2:$A$3001,0)),"")</f>
        <v>3</v>
      </c>
      <c r="J202" s="5" t="str">
        <f>IF(IFERROR(INDEX(Delivery!$D$2:$D$3001,MATCH(A202,Delivery!$A$2:$A$3001,0)),"")="Delayed","Yes","No")</f>
        <v>No</v>
      </c>
      <c r="K202" s="5" t="str">
        <f>IF(IFERROR(INDEX(Delivery!$D$2:$D$3001,MATCH(A202,Delivery!$A$2:$A$3001,0)),"")="Cancelled","Yes","No")</f>
        <v>No</v>
      </c>
      <c r="L202">
        <f>SUMIF(Sales!B:B,A202,Sales!H:H)</f>
        <v>175.69</v>
      </c>
    </row>
    <row r="203" spans="1:12" x14ac:dyDescent="0.35">
      <c r="A203" s="5">
        <v>202</v>
      </c>
      <c r="B203" s="6">
        <v>45428</v>
      </c>
      <c r="C203" s="5">
        <v>145</v>
      </c>
      <c r="D203" s="5">
        <v>1</v>
      </c>
      <c r="E203" s="5" t="str">
        <f>IFERROR(INDEX(Customers!$B$2:$B$901,MATCH(C203,Customers!$A$2:$A$901,0)),"")</f>
        <v>Aarav Mehta</v>
      </c>
      <c r="F203" s="5" t="str">
        <f>IFERROR(INDEX(Customers!$C$2:$C$901,MATCH(C203,Customers!$A$2:$A$901,0)),"")</f>
        <v>Consumer</v>
      </c>
      <c r="G203" s="5" t="str">
        <f>IFERROR(INDEX(Regions!$B$2:$B$6,MATCH(D203,Regions!$A$2:$A$6,0)),"")</f>
        <v>North</v>
      </c>
      <c r="H203" s="5" t="str">
        <f t="shared" si="5"/>
        <v>2024-05</v>
      </c>
      <c r="I203" s="5">
        <f>IFERROR(INDEX(Delivery!$C$2:$C$3001,MATCH(A203,Delivery!$A$2:$A$3001,0))-INDEX(Delivery!$B$2:$B$3001,MATCH(A203,Delivery!$A$2:$A$3001,0)),"")</f>
        <v>3</v>
      </c>
      <c r="J203" s="5" t="str">
        <f>IF(IFERROR(INDEX(Delivery!$D$2:$D$3001,MATCH(A203,Delivery!$A$2:$A$3001,0)),"")="Delayed","Yes","No")</f>
        <v>No</v>
      </c>
      <c r="K203" s="5" t="str">
        <f>IF(IFERROR(INDEX(Delivery!$D$2:$D$3001,MATCH(A203,Delivery!$A$2:$A$3001,0)),"")="Cancelled","Yes","No")</f>
        <v>No</v>
      </c>
      <c r="L203">
        <f>SUMIF(Sales!B:B,A203,Sales!H:H)</f>
        <v>5223.62</v>
      </c>
    </row>
    <row r="204" spans="1:12" x14ac:dyDescent="0.35">
      <c r="A204" s="5">
        <v>203</v>
      </c>
      <c r="B204" s="6">
        <v>45428</v>
      </c>
      <c r="C204" s="5">
        <v>800</v>
      </c>
      <c r="D204" s="5">
        <v>3</v>
      </c>
      <c r="E204" s="5" t="str">
        <f>IFERROR(INDEX(Customers!$B$2:$B$901,MATCH(C204,Customers!$A$2:$A$901,0)),"")</f>
        <v>Myra Chatterjee</v>
      </c>
      <c r="F204" s="5" t="str">
        <f>IFERROR(INDEX(Customers!$C$2:$C$901,MATCH(C204,Customers!$A$2:$A$901,0)),"")</f>
        <v>SMB</v>
      </c>
      <c r="G204" s="5" t="str">
        <f>IFERROR(INDEX(Regions!$B$2:$B$6,MATCH(D204,Regions!$A$2:$A$6,0)),"")</f>
        <v>East</v>
      </c>
      <c r="H204" s="5" t="str">
        <f t="shared" si="5"/>
        <v>2024-05</v>
      </c>
      <c r="I204" s="5">
        <f>IFERROR(INDEX(Delivery!$C$2:$C$3001,MATCH(A204,Delivery!$A$2:$A$3001,0))-INDEX(Delivery!$B$2:$B$3001,MATCH(A204,Delivery!$A$2:$A$3001,0)),"")</f>
        <v>5</v>
      </c>
      <c r="J204" s="5" t="str">
        <f>IF(IFERROR(INDEX(Delivery!$D$2:$D$3001,MATCH(A204,Delivery!$A$2:$A$3001,0)),"")="Delayed","Yes","No")</f>
        <v>No</v>
      </c>
      <c r="K204" s="5" t="str">
        <f>IF(IFERROR(INDEX(Delivery!$D$2:$D$3001,MATCH(A204,Delivery!$A$2:$A$3001,0)),"")="Cancelled","Yes","No")</f>
        <v>No</v>
      </c>
      <c r="L204">
        <f>SUMIF(Sales!B:B,A204,Sales!H:H)</f>
        <v>617.46</v>
      </c>
    </row>
    <row r="205" spans="1:12" x14ac:dyDescent="0.35">
      <c r="A205" s="5">
        <v>204</v>
      </c>
      <c r="B205" s="6">
        <v>45428</v>
      </c>
      <c r="C205" s="5">
        <v>890</v>
      </c>
      <c r="D205" s="5">
        <v>3</v>
      </c>
      <c r="E205" s="5" t="str">
        <f>IFERROR(INDEX(Customers!$B$2:$B$901,MATCH(C205,Customers!$A$2:$A$901,0)),"")</f>
        <v>Ishaan Rao</v>
      </c>
      <c r="F205" s="5" t="str">
        <f>IFERROR(INDEX(Customers!$C$2:$C$901,MATCH(C205,Customers!$A$2:$A$901,0)),"")</f>
        <v>Corporate</v>
      </c>
      <c r="G205" s="5" t="str">
        <f>IFERROR(INDEX(Regions!$B$2:$B$6,MATCH(D205,Regions!$A$2:$A$6,0)),"")</f>
        <v>East</v>
      </c>
      <c r="H205" s="5" t="str">
        <f t="shared" si="5"/>
        <v>2024-05</v>
      </c>
      <c r="I205" s="5">
        <f>IFERROR(INDEX(Delivery!$C$2:$C$3001,MATCH(A205,Delivery!$A$2:$A$3001,0))-INDEX(Delivery!$B$2:$B$3001,MATCH(A205,Delivery!$A$2:$A$3001,0)),"")</f>
        <v>6</v>
      </c>
      <c r="J205" s="5" t="str">
        <f>IF(IFERROR(INDEX(Delivery!$D$2:$D$3001,MATCH(A205,Delivery!$A$2:$A$3001,0)),"")="Delayed","Yes","No")</f>
        <v>No</v>
      </c>
      <c r="K205" s="5" t="str">
        <f>IF(IFERROR(INDEX(Delivery!$D$2:$D$3001,MATCH(A205,Delivery!$A$2:$A$3001,0)),"")="Cancelled","Yes","No")</f>
        <v>No</v>
      </c>
      <c r="L205">
        <f>SUMIF(Sales!B:B,A205,Sales!H:H)</f>
        <v>1322.72</v>
      </c>
    </row>
    <row r="206" spans="1:12" x14ac:dyDescent="0.35">
      <c r="A206" s="5">
        <v>205</v>
      </c>
      <c r="B206" s="6">
        <v>45429</v>
      </c>
      <c r="C206" s="5">
        <v>393</v>
      </c>
      <c r="D206" s="5">
        <v>4</v>
      </c>
      <c r="E206" s="5" t="str">
        <f>IFERROR(INDEX(Customers!$B$2:$B$901,MATCH(C206,Customers!$A$2:$A$901,0)),"")</f>
        <v>Kiara Gupta</v>
      </c>
      <c r="F206" s="5" t="str">
        <f>IFERROR(INDEX(Customers!$C$2:$C$901,MATCH(C206,Customers!$A$2:$A$901,0)),"")</f>
        <v>Corporate</v>
      </c>
      <c r="G206" s="5" t="str">
        <f>IFERROR(INDEX(Regions!$B$2:$B$6,MATCH(D206,Regions!$A$2:$A$6,0)),"")</f>
        <v>West</v>
      </c>
      <c r="H206" s="5" t="str">
        <f t="shared" si="5"/>
        <v>2024-05</v>
      </c>
      <c r="I206" s="5">
        <f>IFERROR(INDEX(Delivery!$C$2:$C$3001,MATCH(A206,Delivery!$A$2:$A$3001,0))-INDEX(Delivery!$B$2:$B$3001,MATCH(A206,Delivery!$A$2:$A$3001,0)),"")</f>
        <v>-45430</v>
      </c>
      <c r="J206" s="5" t="str">
        <f>IF(IFERROR(INDEX(Delivery!$D$2:$D$3001,MATCH(A206,Delivery!$A$2:$A$3001,0)),"")="Delayed","Yes","No")</f>
        <v>No</v>
      </c>
      <c r="K206" s="5" t="str">
        <f>IF(IFERROR(INDEX(Delivery!$D$2:$D$3001,MATCH(A206,Delivery!$A$2:$A$3001,0)),"")="Cancelled","Yes","No")</f>
        <v>Yes</v>
      </c>
      <c r="L206">
        <f>SUMIF(Sales!B:B,A206,Sales!H:H)</f>
        <v>1703.31</v>
      </c>
    </row>
    <row r="207" spans="1:12" x14ac:dyDescent="0.35">
      <c r="A207" s="5">
        <v>206</v>
      </c>
      <c r="B207" s="6">
        <v>45429</v>
      </c>
      <c r="C207" s="5">
        <v>884</v>
      </c>
      <c r="D207" s="5">
        <v>1</v>
      </c>
      <c r="E207" s="5" t="str">
        <f>IFERROR(INDEX(Customers!$B$2:$B$901,MATCH(C207,Customers!$A$2:$A$901,0)),"")</f>
        <v>Rohan Sharma</v>
      </c>
      <c r="F207" s="5" t="str">
        <f>IFERROR(INDEX(Customers!$C$2:$C$901,MATCH(C207,Customers!$A$2:$A$901,0)),"")</f>
        <v>Consumer</v>
      </c>
      <c r="G207" s="5" t="str">
        <f>IFERROR(INDEX(Regions!$B$2:$B$6,MATCH(D207,Regions!$A$2:$A$6,0)),"")</f>
        <v>North</v>
      </c>
      <c r="H207" s="5" t="str">
        <f t="shared" si="5"/>
        <v>2024-05</v>
      </c>
      <c r="I207" s="5">
        <f>IFERROR(INDEX(Delivery!$C$2:$C$3001,MATCH(A207,Delivery!$A$2:$A$3001,0))-INDEX(Delivery!$B$2:$B$3001,MATCH(A207,Delivery!$A$2:$A$3001,0)),"")</f>
        <v>5</v>
      </c>
      <c r="J207" s="5" t="str">
        <f>IF(IFERROR(INDEX(Delivery!$D$2:$D$3001,MATCH(A207,Delivery!$A$2:$A$3001,0)),"")="Delayed","Yes","No")</f>
        <v>No</v>
      </c>
      <c r="K207" s="5" t="str">
        <f>IF(IFERROR(INDEX(Delivery!$D$2:$D$3001,MATCH(A207,Delivery!$A$2:$A$3001,0)),"")="Cancelled","Yes","No")</f>
        <v>No</v>
      </c>
      <c r="L207">
        <f>SUMIF(Sales!B:B,A207,Sales!H:H)</f>
        <v>2571.3599999999997</v>
      </c>
    </row>
    <row r="208" spans="1:12" x14ac:dyDescent="0.35">
      <c r="A208" s="5">
        <v>207</v>
      </c>
      <c r="B208" s="6">
        <v>45430</v>
      </c>
      <c r="C208" s="5">
        <v>420</v>
      </c>
      <c r="D208" s="5">
        <v>3</v>
      </c>
      <c r="E208" s="5" t="str">
        <f>IFERROR(INDEX(Customers!$B$2:$B$901,MATCH(C208,Customers!$A$2:$A$901,0)),"")</f>
        <v>Riya Reddy</v>
      </c>
      <c r="F208" s="5" t="str">
        <f>IFERROR(INDEX(Customers!$C$2:$C$901,MATCH(C208,Customers!$A$2:$A$901,0)),"")</f>
        <v>Corporate</v>
      </c>
      <c r="G208" s="5" t="str">
        <f>IFERROR(INDEX(Regions!$B$2:$B$6,MATCH(D208,Regions!$A$2:$A$6,0)),"")</f>
        <v>East</v>
      </c>
      <c r="H208" s="5" t="str">
        <f t="shared" si="5"/>
        <v>2024-05</v>
      </c>
      <c r="I208" s="5">
        <f>IFERROR(INDEX(Delivery!$C$2:$C$3001,MATCH(A208,Delivery!$A$2:$A$3001,0))-INDEX(Delivery!$B$2:$B$3001,MATCH(A208,Delivery!$A$2:$A$3001,0)),"")</f>
        <v>12</v>
      </c>
      <c r="J208" s="5" t="str">
        <f>IF(IFERROR(INDEX(Delivery!$D$2:$D$3001,MATCH(A208,Delivery!$A$2:$A$3001,0)),"")="Delayed","Yes","No")</f>
        <v>Yes</v>
      </c>
      <c r="K208" s="5" t="str">
        <f>IF(IFERROR(INDEX(Delivery!$D$2:$D$3001,MATCH(A208,Delivery!$A$2:$A$3001,0)),"")="Cancelled","Yes","No")</f>
        <v>No</v>
      </c>
      <c r="L208">
        <f>SUMIF(Sales!B:B,A208,Sales!H:H)</f>
        <v>3205.91</v>
      </c>
    </row>
    <row r="209" spans="1:12" x14ac:dyDescent="0.35">
      <c r="A209" s="5">
        <v>208</v>
      </c>
      <c r="B209" s="6">
        <v>45430</v>
      </c>
      <c r="C209" s="5">
        <v>396</v>
      </c>
      <c r="D209" s="5">
        <v>3</v>
      </c>
      <c r="E209" s="5" t="str">
        <f>IFERROR(INDEX(Customers!$B$2:$B$901,MATCH(C209,Customers!$A$2:$A$901,0)),"")</f>
        <v>Sneha Nair</v>
      </c>
      <c r="F209" s="5" t="str">
        <f>IFERROR(INDEX(Customers!$C$2:$C$901,MATCH(C209,Customers!$A$2:$A$901,0)),"")</f>
        <v>Consumer</v>
      </c>
      <c r="G209" s="5" t="str">
        <f>IFERROR(INDEX(Regions!$B$2:$B$6,MATCH(D209,Regions!$A$2:$A$6,0)),"")</f>
        <v>East</v>
      </c>
      <c r="H209" s="5" t="str">
        <f t="shared" si="5"/>
        <v>2024-05</v>
      </c>
      <c r="I209" s="5">
        <f>IFERROR(INDEX(Delivery!$C$2:$C$3001,MATCH(A209,Delivery!$A$2:$A$3001,0))-INDEX(Delivery!$B$2:$B$3001,MATCH(A209,Delivery!$A$2:$A$3001,0)),"")</f>
        <v>2</v>
      </c>
      <c r="J209" s="5" t="str">
        <f>IF(IFERROR(INDEX(Delivery!$D$2:$D$3001,MATCH(A209,Delivery!$A$2:$A$3001,0)),"")="Delayed","Yes","No")</f>
        <v>No</v>
      </c>
      <c r="K209" s="5" t="str">
        <f>IF(IFERROR(INDEX(Delivery!$D$2:$D$3001,MATCH(A209,Delivery!$A$2:$A$3001,0)),"")="Cancelled","Yes","No")</f>
        <v>No</v>
      </c>
      <c r="L209">
        <f>SUMIF(Sales!B:B,A209,Sales!H:H)</f>
        <v>1672.88</v>
      </c>
    </row>
    <row r="210" spans="1:12" x14ac:dyDescent="0.35">
      <c r="A210" s="5">
        <v>209</v>
      </c>
      <c r="B210" s="6">
        <v>45430</v>
      </c>
      <c r="C210" s="5">
        <v>236</v>
      </c>
      <c r="D210" s="5">
        <v>1</v>
      </c>
      <c r="E210" s="5" t="str">
        <f>IFERROR(INDEX(Customers!$B$2:$B$901,MATCH(C210,Customers!$A$2:$A$901,0)),"")</f>
        <v>Lakshmi Kapoor</v>
      </c>
      <c r="F210" s="5" t="str">
        <f>IFERROR(INDEX(Customers!$C$2:$C$901,MATCH(C210,Customers!$A$2:$A$901,0)),"")</f>
        <v>Consumer</v>
      </c>
      <c r="G210" s="5" t="str">
        <f>IFERROR(INDEX(Regions!$B$2:$B$6,MATCH(D210,Regions!$A$2:$A$6,0)),"")</f>
        <v>North</v>
      </c>
      <c r="H210" s="5" t="str">
        <f t="shared" si="5"/>
        <v>2024-05</v>
      </c>
      <c r="I210" s="5">
        <f>IFERROR(INDEX(Delivery!$C$2:$C$3001,MATCH(A210,Delivery!$A$2:$A$3001,0))-INDEX(Delivery!$B$2:$B$3001,MATCH(A210,Delivery!$A$2:$A$3001,0)),"")</f>
        <v>5</v>
      </c>
      <c r="J210" s="5" t="str">
        <f>IF(IFERROR(INDEX(Delivery!$D$2:$D$3001,MATCH(A210,Delivery!$A$2:$A$3001,0)),"")="Delayed","Yes","No")</f>
        <v>No</v>
      </c>
      <c r="K210" s="5" t="str">
        <f>IF(IFERROR(INDEX(Delivery!$D$2:$D$3001,MATCH(A210,Delivery!$A$2:$A$3001,0)),"")="Cancelled","Yes","No")</f>
        <v>No</v>
      </c>
      <c r="L210">
        <f>SUMIF(Sales!B:B,A210,Sales!H:H)</f>
        <v>1752.02</v>
      </c>
    </row>
    <row r="211" spans="1:12" x14ac:dyDescent="0.35">
      <c r="A211" s="5">
        <v>210</v>
      </c>
      <c r="B211" s="6">
        <v>45430</v>
      </c>
      <c r="C211" s="5">
        <v>511</v>
      </c>
      <c r="D211" s="5">
        <v>4</v>
      </c>
      <c r="E211" s="5" t="str">
        <f>IFERROR(INDEX(Customers!$B$2:$B$901,MATCH(C211,Customers!$A$2:$A$901,0)),"")</f>
        <v>Rahul Nair</v>
      </c>
      <c r="F211" s="5" t="str">
        <f>IFERROR(INDEX(Customers!$C$2:$C$901,MATCH(C211,Customers!$A$2:$A$901,0)),"")</f>
        <v>Consumer</v>
      </c>
      <c r="G211" s="5" t="str">
        <f>IFERROR(INDEX(Regions!$B$2:$B$6,MATCH(D211,Regions!$A$2:$A$6,0)),"")</f>
        <v>West</v>
      </c>
      <c r="H211" s="5" t="str">
        <f t="shared" si="5"/>
        <v>2024-05</v>
      </c>
      <c r="I211" s="5">
        <f>IFERROR(INDEX(Delivery!$C$2:$C$3001,MATCH(A211,Delivery!$A$2:$A$3001,0))-INDEX(Delivery!$B$2:$B$3001,MATCH(A211,Delivery!$A$2:$A$3001,0)),"")</f>
        <v>4</v>
      </c>
      <c r="J211" s="5" t="str">
        <f>IF(IFERROR(INDEX(Delivery!$D$2:$D$3001,MATCH(A211,Delivery!$A$2:$A$3001,0)),"")="Delayed","Yes","No")</f>
        <v>No</v>
      </c>
      <c r="K211" s="5" t="str">
        <f>IF(IFERROR(INDEX(Delivery!$D$2:$D$3001,MATCH(A211,Delivery!$A$2:$A$3001,0)),"")="Cancelled","Yes","No")</f>
        <v>No</v>
      </c>
      <c r="L211">
        <f>SUMIF(Sales!B:B,A211,Sales!H:H)</f>
        <v>6682.18</v>
      </c>
    </row>
    <row r="212" spans="1:12" x14ac:dyDescent="0.35">
      <c r="A212" s="5">
        <v>211</v>
      </c>
      <c r="B212" s="6">
        <v>45430</v>
      </c>
      <c r="C212" s="5">
        <v>336</v>
      </c>
      <c r="D212" s="5">
        <v>2</v>
      </c>
      <c r="E212" s="5" t="str">
        <f>IFERROR(INDEX(Customers!$B$2:$B$901,MATCH(C212,Customers!$A$2:$A$901,0)),"")</f>
        <v>Kiara Rao</v>
      </c>
      <c r="F212" s="5" t="str">
        <f>IFERROR(INDEX(Customers!$C$2:$C$901,MATCH(C212,Customers!$A$2:$A$901,0)),"")</f>
        <v>SMB</v>
      </c>
      <c r="G212" s="5" t="str">
        <f>IFERROR(INDEX(Regions!$B$2:$B$6,MATCH(D212,Regions!$A$2:$A$6,0)),"")</f>
        <v>South</v>
      </c>
      <c r="H212" s="5" t="str">
        <f t="shared" si="5"/>
        <v>2024-05</v>
      </c>
      <c r="I212" s="5">
        <f>IFERROR(INDEX(Delivery!$C$2:$C$3001,MATCH(A212,Delivery!$A$2:$A$3001,0))-INDEX(Delivery!$B$2:$B$3001,MATCH(A212,Delivery!$A$2:$A$3001,0)),"")</f>
        <v>-45431</v>
      </c>
      <c r="J212" s="5" t="str">
        <f>IF(IFERROR(INDEX(Delivery!$D$2:$D$3001,MATCH(A212,Delivery!$A$2:$A$3001,0)),"")="Delayed","Yes","No")</f>
        <v>No</v>
      </c>
      <c r="K212" s="5" t="str">
        <f>IF(IFERROR(INDEX(Delivery!$D$2:$D$3001,MATCH(A212,Delivery!$A$2:$A$3001,0)),"")="Cancelled","Yes","No")</f>
        <v>Yes</v>
      </c>
      <c r="L212">
        <f>SUMIF(Sales!B:B,A212,Sales!H:H)</f>
        <v>3740.12</v>
      </c>
    </row>
    <row r="213" spans="1:12" x14ac:dyDescent="0.35">
      <c r="A213" s="5">
        <v>212</v>
      </c>
      <c r="B213" s="6">
        <v>45430</v>
      </c>
      <c r="C213" s="5">
        <v>786</v>
      </c>
      <c r="D213" s="5">
        <v>3</v>
      </c>
      <c r="E213" s="5" t="str">
        <f>IFERROR(INDEX(Customers!$B$2:$B$901,MATCH(C213,Customers!$A$2:$A$901,0)),"")</f>
        <v>Aditya Kapoor</v>
      </c>
      <c r="F213" s="5" t="str">
        <f>IFERROR(INDEX(Customers!$C$2:$C$901,MATCH(C213,Customers!$A$2:$A$901,0)),"")</f>
        <v>SMB</v>
      </c>
      <c r="G213" s="5" t="str">
        <f>IFERROR(INDEX(Regions!$B$2:$B$6,MATCH(D213,Regions!$A$2:$A$6,0)),"")</f>
        <v>East</v>
      </c>
      <c r="H213" s="5" t="str">
        <f t="shared" si="5"/>
        <v>2024-05</v>
      </c>
      <c r="I213" s="5">
        <f>IFERROR(INDEX(Delivery!$C$2:$C$3001,MATCH(A213,Delivery!$A$2:$A$3001,0))-INDEX(Delivery!$B$2:$B$3001,MATCH(A213,Delivery!$A$2:$A$3001,0)),"")</f>
        <v>6</v>
      </c>
      <c r="J213" s="5" t="str">
        <f>IF(IFERROR(INDEX(Delivery!$D$2:$D$3001,MATCH(A213,Delivery!$A$2:$A$3001,0)),"")="Delayed","Yes","No")</f>
        <v>No</v>
      </c>
      <c r="K213" s="5" t="str">
        <f>IF(IFERROR(INDEX(Delivery!$D$2:$D$3001,MATCH(A213,Delivery!$A$2:$A$3001,0)),"")="Cancelled","Yes","No")</f>
        <v>No</v>
      </c>
      <c r="L213">
        <f>SUMIF(Sales!B:B,A213,Sales!H:H)</f>
        <v>407.51</v>
      </c>
    </row>
    <row r="214" spans="1:12" x14ac:dyDescent="0.35">
      <c r="A214" s="5">
        <v>213</v>
      </c>
      <c r="B214" s="6">
        <v>45430</v>
      </c>
      <c r="C214" s="5">
        <v>856</v>
      </c>
      <c r="D214" s="5">
        <v>3</v>
      </c>
      <c r="E214" s="5" t="str">
        <f>IFERROR(INDEX(Customers!$B$2:$B$901,MATCH(C214,Customers!$A$2:$A$901,0)),"")</f>
        <v>Vihaan Kapoor</v>
      </c>
      <c r="F214" s="5" t="str">
        <f>IFERROR(INDEX(Customers!$C$2:$C$901,MATCH(C214,Customers!$A$2:$A$901,0)),"")</f>
        <v>Consumer</v>
      </c>
      <c r="G214" s="5" t="str">
        <f>IFERROR(INDEX(Regions!$B$2:$B$6,MATCH(D214,Regions!$A$2:$A$6,0)),"")</f>
        <v>East</v>
      </c>
      <c r="H214" s="5" t="str">
        <f t="shared" si="5"/>
        <v>2024-05</v>
      </c>
      <c r="I214" s="5">
        <f>IFERROR(INDEX(Delivery!$C$2:$C$3001,MATCH(A214,Delivery!$A$2:$A$3001,0))-INDEX(Delivery!$B$2:$B$3001,MATCH(A214,Delivery!$A$2:$A$3001,0)),"")</f>
        <v>4</v>
      </c>
      <c r="J214" s="5" t="str">
        <f>IF(IFERROR(INDEX(Delivery!$D$2:$D$3001,MATCH(A214,Delivery!$A$2:$A$3001,0)),"")="Delayed","Yes","No")</f>
        <v>No</v>
      </c>
      <c r="K214" s="5" t="str">
        <f>IF(IFERROR(INDEX(Delivery!$D$2:$D$3001,MATCH(A214,Delivery!$A$2:$A$3001,0)),"")="Cancelled","Yes","No")</f>
        <v>No</v>
      </c>
      <c r="L214">
        <f>SUMIF(Sales!B:B,A214,Sales!H:H)</f>
        <v>973.8900000000001</v>
      </c>
    </row>
    <row r="215" spans="1:12" x14ac:dyDescent="0.35">
      <c r="A215" s="5">
        <v>214</v>
      </c>
      <c r="B215" s="6">
        <v>45430</v>
      </c>
      <c r="C215" s="5">
        <v>640</v>
      </c>
      <c r="D215" s="5">
        <v>1</v>
      </c>
      <c r="E215" s="5" t="str">
        <f>IFERROR(INDEX(Customers!$B$2:$B$901,MATCH(C215,Customers!$A$2:$A$901,0)),"")</f>
        <v>Amit Iyer</v>
      </c>
      <c r="F215" s="5" t="str">
        <f>IFERROR(INDEX(Customers!$C$2:$C$901,MATCH(C215,Customers!$A$2:$A$901,0)),"")</f>
        <v>Consumer</v>
      </c>
      <c r="G215" s="5" t="str">
        <f>IFERROR(INDEX(Regions!$B$2:$B$6,MATCH(D215,Regions!$A$2:$A$6,0)),"")</f>
        <v>North</v>
      </c>
      <c r="H215" s="5" t="str">
        <f t="shared" si="5"/>
        <v>2024-05</v>
      </c>
      <c r="I215" s="5">
        <f>IFERROR(INDEX(Delivery!$C$2:$C$3001,MATCH(A215,Delivery!$A$2:$A$3001,0))-INDEX(Delivery!$B$2:$B$3001,MATCH(A215,Delivery!$A$2:$A$3001,0)),"")</f>
        <v>4</v>
      </c>
      <c r="J215" s="5" t="str">
        <f>IF(IFERROR(INDEX(Delivery!$D$2:$D$3001,MATCH(A215,Delivery!$A$2:$A$3001,0)),"")="Delayed","Yes","No")</f>
        <v>No</v>
      </c>
      <c r="K215" s="5" t="str">
        <f>IF(IFERROR(INDEX(Delivery!$D$2:$D$3001,MATCH(A215,Delivery!$A$2:$A$3001,0)),"")="Cancelled","Yes","No")</f>
        <v>No</v>
      </c>
      <c r="L215">
        <f>SUMIF(Sales!B:B,A215,Sales!H:H)</f>
        <v>519.71</v>
      </c>
    </row>
    <row r="216" spans="1:12" x14ac:dyDescent="0.35">
      <c r="A216" s="5">
        <v>215</v>
      </c>
      <c r="B216" s="6">
        <v>45431</v>
      </c>
      <c r="C216" s="5">
        <v>382</v>
      </c>
      <c r="D216" s="5">
        <v>5</v>
      </c>
      <c r="E216" s="5" t="str">
        <f>IFERROR(INDEX(Customers!$B$2:$B$901,MATCH(C216,Customers!$A$2:$A$901,0)),"")</f>
        <v>Vivaan Shetty</v>
      </c>
      <c r="F216" s="5" t="str">
        <f>IFERROR(INDEX(Customers!$C$2:$C$901,MATCH(C216,Customers!$A$2:$A$901,0)),"")</f>
        <v>Consumer</v>
      </c>
      <c r="G216" s="5" t="str">
        <f>IFERROR(INDEX(Regions!$B$2:$B$6,MATCH(D216,Regions!$A$2:$A$6,0)),"")</f>
        <v>Central</v>
      </c>
      <c r="H216" s="5" t="str">
        <f t="shared" si="5"/>
        <v>2024-05</v>
      </c>
      <c r="I216" s="5">
        <f>IFERROR(INDEX(Delivery!$C$2:$C$3001,MATCH(A216,Delivery!$A$2:$A$3001,0))-INDEX(Delivery!$B$2:$B$3001,MATCH(A216,Delivery!$A$2:$A$3001,0)),"")</f>
        <v>2</v>
      </c>
      <c r="J216" s="5" t="str">
        <f>IF(IFERROR(INDEX(Delivery!$D$2:$D$3001,MATCH(A216,Delivery!$A$2:$A$3001,0)),"")="Delayed","Yes","No")</f>
        <v>No</v>
      </c>
      <c r="K216" s="5" t="str">
        <f>IF(IFERROR(INDEX(Delivery!$D$2:$D$3001,MATCH(A216,Delivery!$A$2:$A$3001,0)),"")="Cancelled","Yes","No")</f>
        <v>No</v>
      </c>
      <c r="L216">
        <f>SUMIF(Sales!B:B,A216,Sales!H:H)</f>
        <v>4250.9400000000005</v>
      </c>
    </row>
    <row r="217" spans="1:12" x14ac:dyDescent="0.35">
      <c r="A217" s="5">
        <v>216</v>
      </c>
      <c r="B217" s="6">
        <v>45431</v>
      </c>
      <c r="C217" s="5">
        <v>308</v>
      </c>
      <c r="D217" s="5">
        <v>1</v>
      </c>
      <c r="E217" s="5" t="str">
        <f>IFERROR(INDEX(Customers!$B$2:$B$901,MATCH(C217,Customers!$A$2:$A$901,0)),"")</f>
        <v>Arjun Das</v>
      </c>
      <c r="F217" s="5" t="str">
        <f>IFERROR(INDEX(Customers!$C$2:$C$901,MATCH(C217,Customers!$A$2:$A$901,0)),"")</f>
        <v>Consumer</v>
      </c>
      <c r="G217" s="5" t="str">
        <f>IFERROR(INDEX(Regions!$B$2:$B$6,MATCH(D217,Regions!$A$2:$A$6,0)),"")</f>
        <v>North</v>
      </c>
      <c r="H217" s="5" t="str">
        <f t="shared" si="5"/>
        <v>2024-05</v>
      </c>
      <c r="I217" s="5">
        <f>IFERROR(INDEX(Delivery!$C$2:$C$3001,MATCH(A217,Delivery!$A$2:$A$3001,0))-INDEX(Delivery!$B$2:$B$3001,MATCH(A217,Delivery!$A$2:$A$3001,0)),"")</f>
        <v>-45431</v>
      </c>
      <c r="J217" s="5" t="str">
        <f>IF(IFERROR(INDEX(Delivery!$D$2:$D$3001,MATCH(A217,Delivery!$A$2:$A$3001,0)),"")="Delayed","Yes","No")</f>
        <v>No</v>
      </c>
      <c r="K217" s="5" t="str">
        <f>IF(IFERROR(INDEX(Delivery!$D$2:$D$3001,MATCH(A217,Delivery!$A$2:$A$3001,0)),"")="Cancelled","Yes","No")</f>
        <v>Yes</v>
      </c>
      <c r="L217">
        <f>SUMIF(Sales!B:B,A217,Sales!H:H)</f>
        <v>183.63</v>
      </c>
    </row>
    <row r="218" spans="1:12" x14ac:dyDescent="0.35">
      <c r="A218" s="5">
        <v>217</v>
      </c>
      <c r="B218" s="6">
        <v>45431</v>
      </c>
      <c r="C218" s="5">
        <v>877</v>
      </c>
      <c r="D218" s="5">
        <v>2</v>
      </c>
      <c r="E218" s="5" t="str">
        <f>IFERROR(INDEX(Customers!$B$2:$B$901,MATCH(C218,Customers!$A$2:$A$901,0)),"")</f>
        <v>Sanjay Iyer</v>
      </c>
      <c r="F218" s="5" t="str">
        <f>IFERROR(INDEX(Customers!$C$2:$C$901,MATCH(C218,Customers!$A$2:$A$901,0)),"")</f>
        <v>SMB</v>
      </c>
      <c r="G218" s="5" t="str">
        <f>IFERROR(INDEX(Regions!$B$2:$B$6,MATCH(D218,Regions!$A$2:$A$6,0)),"")</f>
        <v>South</v>
      </c>
      <c r="H218" s="5" t="str">
        <f t="shared" si="5"/>
        <v>2024-05</v>
      </c>
      <c r="I218" s="5">
        <f>IFERROR(INDEX(Delivery!$C$2:$C$3001,MATCH(A218,Delivery!$A$2:$A$3001,0))-INDEX(Delivery!$B$2:$B$3001,MATCH(A218,Delivery!$A$2:$A$3001,0)),"")</f>
        <v>4</v>
      </c>
      <c r="J218" s="5" t="str">
        <f>IF(IFERROR(INDEX(Delivery!$D$2:$D$3001,MATCH(A218,Delivery!$A$2:$A$3001,0)),"")="Delayed","Yes","No")</f>
        <v>No</v>
      </c>
      <c r="K218" s="5" t="str">
        <f>IF(IFERROR(INDEX(Delivery!$D$2:$D$3001,MATCH(A218,Delivery!$A$2:$A$3001,0)),"")="Cancelled","Yes","No")</f>
        <v>No</v>
      </c>
      <c r="L218">
        <f>SUMIF(Sales!B:B,A218,Sales!H:H)</f>
        <v>1411.9899999999998</v>
      </c>
    </row>
    <row r="219" spans="1:12" x14ac:dyDescent="0.35">
      <c r="A219" s="5">
        <v>218</v>
      </c>
      <c r="B219" s="6">
        <v>45431</v>
      </c>
      <c r="C219" s="5">
        <v>608</v>
      </c>
      <c r="D219" s="5">
        <v>1</v>
      </c>
      <c r="E219" s="5" t="str">
        <f>IFERROR(INDEX(Customers!$B$2:$B$901,MATCH(C219,Customers!$A$2:$A$901,0)),"")</f>
        <v>Suresh Malhotra</v>
      </c>
      <c r="F219" s="5" t="str">
        <f>IFERROR(INDEX(Customers!$C$2:$C$901,MATCH(C219,Customers!$A$2:$A$901,0)),"")</f>
        <v>Corporate</v>
      </c>
      <c r="G219" s="5" t="str">
        <f>IFERROR(INDEX(Regions!$B$2:$B$6,MATCH(D219,Regions!$A$2:$A$6,0)),"")</f>
        <v>North</v>
      </c>
      <c r="H219" s="5" t="str">
        <f t="shared" si="5"/>
        <v>2024-05</v>
      </c>
      <c r="I219" s="5">
        <f>IFERROR(INDEX(Delivery!$C$2:$C$3001,MATCH(A219,Delivery!$A$2:$A$3001,0))-INDEX(Delivery!$B$2:$B$3001,MATCH(A219,Delivery!$A$2:$A$3001,0)),"")</f>
        <v>3</v>
      </c>
      <c r="J219" s="5" t="str">
        <f>IF(IFERROR(INDEX(Delivery!$D$2:$D$3001,MATCH(A219,Delivery!$A$2:$A$3001,0)),"")="Delayed","Yes","No")</f>
        <v>No</v>
      </c>
      <c r="K219" s="5" t="str">
        <f>IF(IFERROR(INDEX(Delivery!$D$2:$D$3001,MATCH(A219,Delivery!$A$2:$A$3001,0)),"")="Cancelled","Yes","No")</f>
        <v>No</v>
      </c>
      <c r="L219">
        <f>SUMIF(Sales!B:B,A219,Sales!H:H)</f>
        <v>2130.6999999999998</v>
      </c>
    </row>
    <row r="220" spans="1:12" x14ac:dyDescent="0.35">
      <c r="A220" s="5">
        <v>219</v>
      </c>
      <c r="B220" s="6">
        <v>45431</v>
      </c>
      <c r="C220" s="5">
        <v>568</v>
      </c>
      <c r="D220" s="5">
        <v>1</v>
      </c>
      <c r="E220" s="5" t="str">
        <f>IFERROR(INDEX(Customers!$B$2:$B$901,MATCH(C220,Customers!$A$2:$A$901,0)),"")</f>
        <v>Krishna Gupta</v>
      </c>
      <c r="F220" s="5" t="str">
        <f>IFERROR(INDEX(Customers!$C$2:$C$901,MATCH(C220,Customers!$A$2:$A$901,0)),"")</f>
        <v>SMB</v>
      </c>
      <c r="G220" s="5" t="str">
        <f>IFERROR(INDEX(Regions!$B$2:$B$6,MATCH(D220,Regions!$A$2:$A$6,0)),"")</f>
        <v>North</v>
      </c>
      <c r="H220" s="5" t="str">
        <f t="shared" si="5"/>
        <v>2024-05</v>
      </c>
      <c r="I220" s="5">
        <f>IFERROR(INDEX(Delivery!$C$2:$C$3001,MATCH(A220,Delivery!$A$2:$A$3001,0))-INDEX(Delivery!$B$2:$B$3001,MATCH(A220,Delivery!$A$2:$A$3001,0)),"")</f>
        <v>6</v>
      </c>
      <c r="J220" s="5" t="str">
        <f>IF(IFERROR(INDEX(Delivery!$D$2:$D$3001,MATCH(A220,Delivery!$A$2:$A$3001,0)),"")="Delayed","Yes","No")</f>
        <v>No</v>
      </c>
      <c r="K220" s="5" t="str">
        <f>IF(IFERROR(INDEX(Delivery!$D$2:$D$3001,MATCH(A220,Delivery!$A$2:$A$3001,0)),"")="Cancelled","Yes","No")</f>
        <v>No</v>
      </c>
      <c r="L220">
        <f>SUMIF(Sales!B:B,A220,Sales!H:H)</f>
        <v>175.69</v>
      </c>
    </row>
    <row r="221" spans="1:12" x14ac:dyDescent="0.35">
      <c r="A221" s="5">
        <v>220</v>
      </c>
      <c r="B221" s="6">
        <v>45431</v>
      </c>
      <c r="C221" s="5">
        <v>1</v>
      </c>
      <c r="D221" s="5">
        <v>4</v>
      </c>
      <c r="E221" s="5" t="str">
        <f>IFERROR(INDEX(Customers!$B$2:$B$901,MATCH(C221,Customers!$A$2:$A$901,0)),"")</f>
        <v>Lakshmi Joshi</v>
      </c>
      <c r="F221" s="5" t="str">
        <f>IFERROR(INDEX(Customers!$C$2:$C$901,MATCH(C221,Customers!$A$2:$A$901,0)),"")</f>
        <v>Consumer</v>
      </c>
      <c r="G221" s="5" t="str">
        <f>IFERROR(INDEX(Regions!$B$2:$B$6,MATCH(D221,Regions!$A$2:$A$6,0)),"")</f>
        <v>West</v>
      </c>
      <c r="H221" s="5" t="str">
        <f t="shared" si="5"/>
        <v>2024-05</v>
      </c>
      <c r="I221" s="5">
        <f>IFERROR(INDEX(Delivery!$C$2:$C$3001,MATCH(A221,Delivery!$A$2:$A$3001,0))-INDEX(Delivery!$B$2:$B$3001,MATCH(A221,Delivery!$A$2:$A$3001,0)),"")</f>
        <v>6</v>
      </c>
      <c r="J221" s="5" t="str">
        <f>IF(IFERROR(INDEX(Delivery!$D$2:$D$3001,MATCH(A221,Delivery!$A$2:$A$3001,0)),"")="Delayed","Yes","No")</f>
        <v>No</v>
      </c>
      <c r="K221" s="5" t="str">
        <f>IF(IFERROR(INDEX(Delivery!$D$2:$D$3001,MATCH(A221,Delivery!$A$2:$A$3001,0)),"")="Cancelled","Yes","No")</f>
        <v>No</v>
      </c>
      <c r="L221">
        <f>SUMIF(Sales!B:B,A221,Sales!H:H)</f>
        <v>508.8</v>
      </c>
    </row>
    <row r="222" spans="1:12" x14ac:dyDescent="0.35">
      <c r="A222" s="5">
        <v>221</v>
      </c>
      <c r="B222" s="6">
        <v>45431</v>
      </c>
      <c r="C222" s="5">
        <v>890</v>
      </c>
      <c r="D222" s="5">
        <v>3</v>
      </c>
      <c r="E222" s="5" t="str">
        <f>IFERROR(INDEX(Customers!$B$2:$B$901,MATCH(C222,Customers!$A$2:$A$901,0)),"")</f>
        <v>Ishaan Rao</v>
      </c>
      <c r="F222" s="5" t="str">
        <f>IFERROR(INDEX(Customers!$C$2:$C$901,MATCH(C222,Customers!$A$2:$A$901,0)),"")</f>
        <v>Corporate</v>
      </c>
      <c r="G222" s="5" t="str">
        <f>IFERROR(INDEX(Regions!$B$2:$B$6,MATCH(D222,Regions!$A$2:$A$6,0)),"")</f>
        <v>East</v>
      </c>
      <c r="H222" s="5" t="str">
        <f t="shared" si="5"/>
        <v>2024-05</v>
      </c>
      <c r="I222" s="5">
        <f>IFERROR(INDEX(Delivery!$C$2:$C$3001,MATCH(A222,Delivery!$A$2:$A$3001,0))-INDEX(Delivery!$B$2:$B$3001,MATCH(A222,Delivery!$A$2:$A$3001,0)),"")</f>
        <v>5</v>
      </c>
      <c r="J222" s="5" t="str">
        <f>IF(IFERROR(INDEX(Delivery!$D$2:$D$3001,MATCH(A222,Delivery!$A$2:$A$3001,0)),"")="Delayed","Yes","No")</f>
        <v>No</v>
      </c>
      <c r="K222" s="5" t="str">
        <f>IF(IFERROR(INDEX(Delivery!$D$2:$D$3001,MATCH(A222,Delivery!$A$2:$A$3001,0)),"")="Cancelled","Yes","No")</f>
        <v>No</v>
      </c>
      <c r="L222">
        <f>SUMIF(Sales!B:B,A222,Sales!H:H)</f>
        <v>3289.09</v>
      </c>
    </row>
    <row r="223" spans="1:12" x14ac:dyDescent="0.35">
      <c r="A223" s="5">
        <v>222</v>
      </c>
      <c r="B223" s="6">
        <v>45431</v>
      </c>
      <c r="C223" s="5">
        <v>278</v>
      </c>
      <c r="D223" s="5">
        <v>2</v>
      </c>
      <c r="E223" s="5" t="str">
        <f>IFERROR(INDEX(Customers!$B$2:$B$901,MATCH(C223,Customers!$A$2:$A$901,0)),"")</f>
        <v>Priya Sharma</v>
      </c>
      <c r="F223" s="5" t="str">
        <f>IFERROR(INDEX(Customers!$C$2:$C$901,MATCH(C223,Customers!$A$2:$A$901,0)),"")</f>
        <v>Consumer</v>
      </c>
      <c r="G223" s="5" t="str">
        <f>IFERROR(INDEX(Regions!$B$2:$B$6,MATCH(D223,Regions!$A$2:$A$6,0)),"")</f>
        <v>South</v>
      </c>
      <c r="H223" s="5" t="str">
        <f t="shared" si="5"/>
        <v>2024-05</v>
      </c>
      <c r="I223" s="5">
        <f>IFERROR(INDEX(Delivery!$C$2:$C$3001,MATCH(A223,Delivery!$A$2:$A$3001,0))-INDEX(Delivery!$B$2:$B$3001,MATCH(A223,Delivery!$A$2:$A$3001,0)),"")</f>
        <v>3</v>
      </c>
      <c r="J223" s="5" t="str">
        <f>IF(IFERROR(INDEX(Delivery!$D$2:$D$3001,MATCH(A223,Delivery!$A$2:$A$3001,0)),"")="Delayed","Yes","No")</f>
        <v>No</v>
      </c>
      <c r="K223" s="5" t="str">
        <f>IF(IFERROR(INDEX(Delivery!$D$2:$D$3001,MATCH(A223,Delivery!$A$2:$A$3001,0)),"")="Cancelled","Yes","No")</f>
        <v>No</v>
      </c>
      <c r="L223">
        <f>SUMIF(Sales!B:B,A223,Sales!H:H)</f>
        <v>1458.83</v>
      </c>
    </row>
    <row r="224" spans="1:12" x14ac:dyDescent="0.35">
      <c r="A224" s="5">
        <v>223</v>
      </c>
      <c r="B224" s="6">
        <v>45431</v>
      </c>
      <c r="C224" s="5">
        <v>445</v>
      </c>
      <c r="D224" s="5">
        <v>1</v>
      </c>
      <c r="E224" s="5" t="str">
        <f>IFERROR(INDEX(Customers!$B$2:$B$901,MATCH(C224,Customers!$A$2:$A$901,0)),"")</f>
        <v>Nisha Verma</v>
      </c>
      <c r="F224" s="5" t="str">
        <f>IFERROR(INDEX(Customers!$C$2:$C$901,MATCH(C224,Customers!$A$2:$A$901,0)),"")</f>
        <v>Consumer</v>
      </c>
      <c r="G224" s="5" t="str">
        <f>IFERROR(INDEX(Regions!$B$2:$B$6,MATCH(D224,Regions!$A$2:$A$6,0)),"")</f>
        <v>North</v>
      </c>
      <c r="H224" s="5" t="str">
        <f t="shared" si="5"/>
        <v>2024-05</v>
      </c>
      <c r="I224" s="5">
        <f>IFERROR(INDEX(Delivery!$C$2:$C$3001,MATCH(A224,Delivery!$A$2:$A$3001,0))-INDEX(Delivery!$B$2:$B$3001,MATCH(A224,Delivery!$A$2:$A$3001,0)),"")</f>
        <v>6</v>
      </c>
      <c r="J224" s="5" t="str">
        <f>IF(IFERROR(INDEX(Delivery!$D$2:$D$3001,MATCH(A224,Delivery!$A$2:$A$3001,0)),"")="Delayed","Yes","No")</f>
        <v>No</v>
      </c>
      <c r="K224" s="5" t="str">
        <f>IF(IFERROR(INDEX(Delivery!$D$2:$D$3001,MATCH(A224,Delivery!$A$2:$A$3001,0)),"")="Cancelled","Yes","No")</f>
        <v>No</v>
      </c>
      <c r="L224">
        <f>SUMIF(Sales!B:B,A224,Sales!H:H)</f>
        <v>829.93</v>
      </c>
    </row>
    <row r="225" spans="1:12" x14ac:dyDescent="0.35">
      <c r="A225" s="5">
        <v>224</v>
      </c>
      <c r="B225" s="6">
        <v>45431</v>
      </c>
      <c r="C225" s="5">
        <v>151</v>
      </c>
      <c r="D225" s="5">
        <v>2</v>
      </c>
      <c r="E225" s="5" t="str">
        <f>IFERROR(INDEX(Customers!$B$2:$B$901,MATCH(C225,Customers!$A$2:$A$901,0)),"")</f>
        <v>Ayaan Chatterjee</v>
      </c>
      <c r="F225" s="5" t="str">
        <f>IFERROR(INDEX(Customers!$C$2:$C$901,MATCH(C225,Customers!$A$2:$A$901,0)),"")</f>
        <v>SMB</v>
      </c>
      <c r="G225" s="5" t="str">
        <f>IFERROR(INDEX(Regions!$B$2:$B$6,MATCH(D225,Regions!$A$2:$A$6,0)),"")</f>
        <v>South</v>
      </c>
      <c r="H225" s="5" t="str">
        <f t="shared" si="5"/>
        <v>2024-05</v>
      </c>
      <c r="I225" s="5">
        <f>IFERROR(INDEX(Delivery!$C$2:$C$3001,MATCH(A225,Delivery!$A$2:$A$3001,0))-INDEX(Delivery!$B$2:$B$3001,MATCH(A225,Delivery!$A$2:$A$3001,0)),"")</f>
        <v>3</v>
      </c>
      <c r="J225" s="5" t="str">
        <f>IF(IFERROR(INDEX(Delivery!$D$2:$D$3001,MATCH(A225,Delivery!$A$2:$A$3001,0)),"")="Delayed","Yes","No")</f>
        <v>No</v>
      </c>
      <c r="K225" s="5" t="str">
        <f>IF(IFERROR(INDEX(Delivery!$D$2:$D$3001,MATCH(A225,Delivery!$A$2:$A$3001,0)),"")="Cancelled","Yes","No")</f>
        <v>No</v>
      </c>
      <c r="L225">
        <f>SUMIF(Sales!B:B,A225,Sales!H:H)</f>
        <v>4252.5400000000009</v>
      </c>
    </row>
    <row r="226" spans="1:12" x14ac:dyDescent="0.35">
      <c r="A226" s="5">
        <v>225</v>
      </c>
      <c r="B226" s="6">
        <v>45432</v>
      </c>
      <c r="C226" s="5">
        <v>874</v>
      </c>
      <c r="D226" s="5">
        <v>1</v>
      </c>
      <c r="E226" s="5" t="str">
        <f>IFERROR(INDEX(Customers!$B$2:$B$901,MATCH(C226,Customers!$A$2:$A$901,0)),"")</f>
        <v>Anika Mehta</v>
      </c>
      <c r="F226" s="5" t="str">
        <f>IFERROR(INDEX(Customers!$C$2:$C$901,MATCH(C226,Customers!$A$2:$A$901,0)),"")</f>
        <v>Corporate</v>
      </c>
      <c r="G226" s="5" t="str">
        <f>IFERROR(INDEX(Regions!$B$2:$B$6,MATCH(D226,Regions!$A$2:$A$6,0)),"")</f>
        <v>North</v>
      </c>
      <c r="H226" s="5" t="str">
        <f t="shared" si="5"/>
        <v>2024-05</v>
      </c>
      <c r="I226" s="5">
        <f>IFERROR(INDEX(Delivery!$C$2:$C$3001,MATCH(A226,Delivery!$A$2:$A$3001,0))-INDEX(Delivery!$B$2:$B$3001,MATCH(A226,Delivery!$A$2:$A$3001,0)),"")</f>
        <v>2</v>
      </c>
      <c r="J226" s="5" t="str">
        <f>IF(IFERROR(INDEX(Delivery!$D$2:$D$3001,MATCH(A226,Delivery!$A$2:$A$3001,0)),"")="Delayed","Yes","No")</f>
        <v>No</v>
      </c>
      <c r="K226" s="5" t="str">
        <f>IF(IFERROR(INDEX(Delivery!$D$2:$D$3001,MATCH(A226,Delivery!$A$2:$A$3001,0)),"")="Cancelled","Yes","No")</f>
        <v>No</v>
      </c>
      <c r="L226">
        <f>SUMIF(Sales!B:B,A226,Sales!H:H)</f>
        <v>184.26</v>
      </c>
    </row>
    <row r="227" spans="1:12" x14ac:dyDescent="0.35">
      <c r="A227" s="5">
        <v>226</v>
      </c>
      <c r="B227" s="6">
        <v>45432</v>
      </c>
      <c r="C227" s="5">
        <v>808</v>
      </c>
      <c r="D227" s="5">
        <v>2</v>
      </c>
      <c r="E227" s="5" t="str">
        <f>IFERROR(INDEX(Customers!$B$2:$B$901,MATCH(C227,Customers!$A$2:$A$901,0)),"")</f>
        <v>Krishna Verma</v>
      </c>
      <c r="F227" s="5" t="str">
        <f>IFERROR(INDEX(Customers!$C$2:$C$901,MATCH(C227,Customers!$A$2:$A$901,0)),"")</f>
        <v>SMB</v>
      </c>
      <c r="G227" s="5" t="str">
        <f>IFERROR(INDEX(Regions!$B$2:$B$6,MATCH(D227,Regions!$A$2:$A$6,0)),"")</f>
        <v>South</v>
      </c>
      <c r="H227" s="5" t="str">
        <f t="shared" si="5"/>
        <v>2024-05</v>
      </c>
      <c r="I227" s="5">
        <f>IFERROR(INDEX(Delivery!$C$2:$C$3001,MATCH(A227,Delivery!$A$2:$A$3001,0))-INDEX(Delivery!$B$2:$B$3001,MATCH(A227,Delivery!$A$2:$A$3001,0)),"")</f>
        <v>2</v>
      </c>
      <c r="J227" s="5" t="str">
        <f>IF(IFERROR(INDEX(Delivery!$D$2:$D$3001,MATCH(A227,Delivery!$A$2:$A$3001,0)),"")="Delayed","Yes","No")</f>
        <v>No</v>
      </c>
      <c r="K227" s="5" t="str">
        <f>IF(IFERROR(INDEX(Delivery!$D$2:$D$3001,MATCH(A227,Delivery!$A$2:$A$3001,0)),"")="Cancelled","Yes","No")</f>
        <v>No</v>
      </c>
      <c r="L227">
        <f>SUMIF(Sales!B:B,A227,Sales!H:H)</f>
        <v>407.68</v>
      </c>
    </row>
    <row r="228" spans="1:12" x14ac:dyDescent="0.35">
      <c r="A228" s="5">
        <v>227</v>
      </c>
      <c r="B228" s="6">
        <v>45432</v>
      </c>
      <c r="C228" s="5">
        <v>343</v>
      </c>
      <c r="D228" s="5">
        <v>5</v>
      </c>
      <c r="E228" s="5" t="str">
        <f>IFERROR(INDEX(Customers!$B$2:$B$901,MATCH(C228,Customers!$A$2:$A$901,0)),"")</f>
        <v>Manoj Bose</v>
      </c>
      <c r="F228" s="5" t="str">
        <f>IFERROR(INDEX(Customers!$C$2:$C$901,MATCH(C228,Customers!$A$2:$A$901,0)),"")</f>
        <v>Consumer</v>
      </c>
      <c r="G228" s="5" t="str">
        <f>IFERROR(INDEX(Regions!$B$2:$B$6,MATCH(D228,Regions!$A$2:$A$6,0)),"")</f>
        <v>Central</v>
      </c>
      <c r="H228" s="5" t="str">
        <f t="shared" si="5"/>
        <v>2024-05</v>
      </c>
      <c r="I228" s="5">
        <f>IFERROR(INDEX(Delivery!$C$2:$C$3001,MATCH(A228,Delivery!$A$2:$A$3001,0))-INDEX(Delivery!$B$2:$B$3001,MATCH(A228,Delivery!$A$2:$A$3001,0)),"")</f>
        <v>-45432</v>
      </c>
      <c r="J228" s="5" t="str">
        <f>IF(IFERROR(INDEX(Delivery!$D$2:$D$3001,MATCH(A228,Delivery!$A$2:$A$3001,0)),"")="Delayed","Yes","No")</f>
        <v>No</v>
      </c>
      <c r="K228" s="5" t="str">
        <f>IF(IFERROR(INDEX(Delivery!$D$2:$D$3001,MATCH(A228,Delivery!$A$2:$A$3001,0)),"")="Cancelled","Yes","No")</f>
        <v>Yes</v>
      </c>
      <c r="L228">
        <f>SUMIF(Sales!B:B,A228,Sales!H:H)</f>
        <v>184.26</v>
      </c>
    </row>
    <row r="229" spans="1:12" x14ac:dyDescent="0.35">
      <c r="A229" s="5">
        <v>228</v>
      </c>
      <c r="B229" s="6">
        <v>45433</v>
      </c>
      <c r="C229" s="5">
        <v>718</v>
      </c>
      <c r="D229" s="5">
        <v>4</v>
      </c>
      <c r="E229" s="5" t="str">
        <f>IFERROR(INDEX(Customers!$B$2:$B$901,MATCH(C229,Customers!$A$2:$A$901,0)),"")</f>
        <v>Deepa Iyer</v>
      </c>
      <c r="F229" s="5" t="str">
        <f>IFERROR(INDEX(Customers!$C$2:$C$901,MATCH(C229,Customers!$A$2:$A$901,0)),"")</f>
        <v>SMB</v>
      </c>
      <c r="G229" s="5" t="str">
        <f>IFERROR(INDEX(Regions!$B$2:$B$6,MATCH(D229,Regions!$A$2:$A$6,0)),"")</f>
        <v>West</v>
      </c>
      <c r="H229" s="5" t="str">
        <f t="shared" si="5"/>
        <v>2024-05</v>
      </c>
      <c r="I229" s="5">
        <f>IFERROR(INDEX(Delivery!$C$2:$C$3001,MATCH(A229,Delivery!$A$2:$A$3001,0))-INDEX(Delivery!$B$2:$B$3001,MATCH(A229,Delivery!$A$2:$A$3001,0)),"")</f>
        <v>6</v>
      </c>
      <c r="J229" s="5" t="str">
        <f>IF(IFERROR(INDEX(Delivery!$D$2:$D$3001,MATCH(A229,Delivery!$A$2:$A$3001,0)),"")="Delayed","Yes","No")</f>
        <v>Yes</v>
      </c>
      <c r="K229" s="5" t="str">
        <f>IF(IFERROR(INDEX(Delivery!$D$2:$D$3001,MATCH(A229,Delivery!$A$2:$A$3001,0)),"")="Cancelled","Yes","No")</f>
        <v>No</v>
      </c>
      <c r="L229">
        <f>SUMIF(Sales!B:B,A229,Sales!H:H)</f>
        <v>2490.89</v>
      </c>
    </row>
    <row r="230" spans="1:12" x14ac:dyDescent="0.35">
      <c r="A230" s="5">
        <v>229</v>
      </c>
      <c r="B230" s="6">
        <v>45433</v>
      </c>
      <c r="C230" s="5">
        <v>895</v>
      </c>
      <c r="D230" s="5">
        <v>2</v>
      </c>
      <c r="E230" s="5" t="str">
        <f>IFERROR(INDEX(Customers!$B$2:$B$901,MATCH(C230,Customers!$A$2:$A$901,0)),"")</f>
        <v>Ravi Singh</v>
      </c>
      <c r="F230" s="5" t="str">
        <f>IFERROR(INDEX(Customers!$C$2:$C$901,MATCH(C230,Customers!$A$2:$A$901,0)),"")</f>
        <v>Consumer</v>
      </c>
      <c r="G230" s="5" t="str">
        <f>IFERROR(INDEX(Regions!$B$2:$B$6,MATCH(D230,Regions!$A$2:$A$6,0)),"")</f>
        <v>South</v>
      </c>
      <c r="H230" s="5" t="str">
        <f t="shared" si="5"/>
        <v>2024-05</v>
      </c>
      <c r="I230" s="5">
        <f>IFERROR(INDEX(Delivery!$C$2:$C$3001,MATCH(A230,Delivery!$A$2:$A$3001,0))-INDEX(Delivery!$B$2:$B$3001,MATCH(A230,Delivery!$A$2:$A$3001,0)),"")</f>
        <v>6</v>
      </c>
      <c r="J230" s="5" t="str">
        <f>IF(IFERROR(INDEX(Delivery!$D$2:$D$3001,MATCH(A230,Delivery!$A$2:$A$3001,0)),"")="Delayed","Yes","No")</f>
        <v>No</v>
      </c>
      <c r="K230" s="5" t="str">
        <f>IF(IFERROR(INDEX(Delivery!$D$2:$D$3001,MATCH(A230,Delivery!$A$2:$A$3001,0)),"")="Cancelled","Yes","No")</f>
        <v>No</v>
      </c>
      <c r="L230">
        <f>SUMIF(Sales!B:B,A230,Sales!H:H)</f>
        <v>3447.1500000000005</v>
      </c>
    </row>
    <row r="231" spans="1:12" x14ac:dyDescent="0.35">
      <c r="A231" s="5">
        <v>230</v>
      </c>
      <c r="B231" s="6">
        <v>45433</v>
      </c>
      <c r="C231" s="5">
        <v>788</v>
      </c>
      <c r="D231" s="5">
        <v>1</v>
      </c>
      <c r="E231" s="5" t="str">
        <f>IFERROR(INDEX(Customers!$B$2:$B$901,MATCH(C231,Customers!$A$2:$A$901,0)),"")</f>
        <v>Reyansh Sharma</v>
      </c>
      <c r="F231" s="5" t="str">
        <f>IFERROR(INDEX(Customers!$C$2:$C$901,MATCH(C231,Customers!$A$2:$A$901,0)),"")</f>
        <v>Consumer</v>
      </c>
      <c r="G231" s="5" t="str">
        <f>IFERROR(INDEX(Regions!$B$2:$B$6,MATCH(D231,Regions!$A$2:$A$6,0)),"")</f>
        <v>North</v>
      </c>
      <c r="H231" s="5" t="str">
        <f t="shared" si="5"/>
        <v>2024-05</v>
      </c>
      <c r="I231" s="5">
        <f>IFERROR(INDEX(Delivery!$C$2:$C$3001,MATCH(A231,Delivery!$A$2:$A$3001,0))-INDEX(Delivery!$B$2:$B$3001,MATCH(A231,Delivery!$A$2:$A$3001,0)),"")</f>
        <v>5</v>
      </c>
      <c r="J231" s="5" t="str">
        <f>IF(IFERROR(INDEX(Delivery!$D$2:$D$3001,MATCH(A231,Delivery!$A$2:$A$3001,0)),"")="Delayed","Yes","No")</f>
        <v>No</v>
      </c>
      <c r="K231" s="5" t="str">
        <f>IF(IFERROR(INDEX(Delivery!$D$2:$D$3001,MATCH(A231,Delivery!$A$2:$A$3001,0)),"")="Cancelled","Yes","No")</f>
        <v>No</v>
      </c>
      <c r="L231">
        <f>SUMIF(Sales!B:B,A231,Sales!H:H)</f>
        <v>3085.21</v>
      </c>
    </row>
    <row r="232" spans="1:12" x14ac:dyDescent="0.35">
      <c r="A232" s="5">
        <v>231</v>
      </c>
      <c r="B232" s="6">
        <v>45433</v>
      </c>
      <c r="C232" s="5">
        <v>92</v>
      </c>
      <c r="D232" s="5">
        <v>3</v>
      </c>
      <c r="E232" s="5" t="str">
        <f>IFERROR(INDEX(Customers!$B$2:$B$901,MATCH(C232,Customers!$A$2:$A$901,0)),"")</f>
        <v>Vikram Menon</v>
      </c>
      <c r="F232" s="5" t="str">
        <f>IFERROR(INDEX(Customers!$C$2:$C$901,MATCH(C232,Customers!$A$2:$A$901,0)),"")</f>
        <v>Consumer</v>
      </c>
      <c r="G232" s="5" t="str">
        <f>IFERROR(INDEX(Regions!$B$2:$B$6,MATCH(D232,Regions!$A$2:$A$6,0)),"")</f>
        <v>East</v>
      </c>
      <c r="H232" s="5" t="str">
        <f t="shared" si="5"/>
        <v>2024-05</v>
      </c>
      <c r="I232" s="5">
        <f>IFERROR(INDEX(Delivery!$C$2:$C$3001,MATCH(A232,Delivery!$A$2:$A$3001,0))-INDEX(Delivery!$B$2:$B$3001,MATCH(A232,Delivery!$A$2:$A$3001,0)),"")</f>
        <v>10</v>
      </c>
      <c r="J232" s="5" t="str">
        <f>IF(IFERROR(INDEX(Delivery!$D$2:$D$3001,MATCH(A232,Delivery!$A$2:$A$3001,0)),"")="Delayed","Yes","No")</f>
        <v>Yes</v>
      </c>
      <c r="K232" s="5" t="str">
        <f>IF(IFERROR(INDEX(Delivery!$D$2:$D$3001,MATCH(A232,Delivery!$A$2:$A$3001,0)),"")="Cancelled","Yes","No")</f>
        <v>No</v>
      </c>
      <c r="L232">
        <f>SUMIF(Sales!B:B,A232,Sales!H:H)</f>
        <v>1472.1100000000001</v>
      </c>
    </row>
    <row r="233" spans="1:12" x14ac:dyDescent="0.35">
      <c r="A233" s="5">
        <v>232</v>
      </c>
      <c r="B233" s="6">
        <v>45434</v>
      </c>
      <c r="C233" s="5">
        <v>73</v>
      </c>
      <c r="D233" s="5">
        <v>4</v>
      </c>
      <c r="E233" s="5" t="str">
        <f>IFERROR(INDEX(Customers!$B$2:$B$901,MATCH(C233,Customers!$A$2:$A$901,0)),"")</f>
        <v>Manoj Malhotra</v>
      </c>
      <c r="F233" s="5" t="str">
        <f>IFERROR(INDEX(Customers!$C$2:$C$901,MATCH(C233,Customers!$A$2:$A$901,0)),"")</f>
        <v>Consumer</v>
      </c>
      <c r="G233" s="5" t="str">
        <f>IFERROR(INDEX(Regions!$B$2:$B$6,MATCH(D233,Regions!$A$2:$A$6,0)),"")</f>
        <v>West</v>
      </c>
      <c r="H233" s="5" t="str">
        <f t="shared" si="5"/>
        <v>2024-05</v>
      </c>
      <c r="I233" s="5">
        <f>IFERROR(INDEX(Delivery!$C$2:$C$3001,MATCH(A233,Delivery!$A$2:$A$3001,0))-INDEX(Delivery!$B$2:$B$3001,MATCH(A233,Delivery!$A$2:$A$3001,0)),"")</f>
        <v>2</v>
      </c>
      <c r="J233" s="5" t="str">
        <f>IF(IFERROR(INDEX(Delivery!$D$2:$D$3001,MATCH(A233,Delivery!$A$2:$A$3001,0)),"")="Delayed","Yes","No")</f>
        <v>No</v>
      </c>
      <c r="K233" s="5" t="str">
        <f>IF(IFERROR(INDEX(Delivery!$D$2:$D$3001,MATCH(A233,Delivery!$A$2:$A$3001,0)),"")="Cancelled","Yes","No")</f>
        <v>No</v>
      </c>
      <c r="L233">
        <f>SUMIF(Sales!B:B,A233,Sales!H:H)</f>
        <v>597.38</v>
      </c>
    </row>
    <row r="234" spans="1:12" x14ac:dyDescent="0.35">
      <c r="A234" s="5">
        <v>233</v>
      </c>
      <c r="B234" s="6">
        <v>45434</v>
      </c>
      <c r="C234" s="5">
        <v>285</v>
      </c>
      <c r="D234" s="5">
        <v>4</v>
      </c>
      <c r="E234" s="5" t="str">
        <f>IFERROR(INDEX(Customers!$B$2:$B$901,MATCH(C234,Customers!$A$2:$A$901,0)),"")</f>
        <v>Ravi Rao</v>
      </c>
      <c r="F234" s="5" t="str">
        <f>IFERROR(INDEX(Customers!$C$2:$C$901,MATCH(C234,Customers!$A$2:$A$901,0)),"")</f>
        <v>SMB</v>
      </c>
      <c r="G234" s="5" t="str">
        <f>IFERROR(INDEX(Regions!$B$2:$B$6,MATCH(D234,Regions!$A$2:$A$6,0)),"")</f>
        <v>West</v>
      </c>
      <c r="H234" s="5" t="str">
        <f t="shared" si="5"/>
        <v>2024-05</v>
      </c>
      <c r="I234" s="5">
        <f>IFERROR(INDEX(Delivery!$C$2:$C$3001,MATCH(A234,Delivery!$A$2:$A$3001,0))-INDEX(Delivery!$B$2:$B$3001,MATCH(A234,Delivery!$A$2:$A$3001,0)),"")</f>
        <v>3</v>
      </c>
      <c r="J234" s="5" t="str">
        <f>IF(IFERROR(INDEX(Delivery!$D$2:$D$3001,MATCH(A234,Delivery!$A$2:$A$3001,0)),"")="Delayed","Yes","No")</f>
        <v>No</v>
      </c>
      <c r="K234" s="5" t="str">
        <f>IF(IFERROR(INDEX(Delivery!$D$2:$D$3001,MATCH(A234,Delivery!$A$2:$A$3001,0)),"")="Cancelled","Yes","No")</f>
        <v>No</v>
      </c>
      <c r="L234">
        <f>SUMIF(Sales!B:B,A234,Sales!H:H)</f>
        <v>3210.17</v>
      </c>
    </row>
    <row r="235" spans="1:12" x14ac:dyDescent="0.35">
      <c r="A235" s="5">
        <v>234</v>
      </c>
      <c r="B235" s="6">
        <v>45434</v>
      </c>
      <c r="C235" s="5">
        <v>434</v>
      </c>
      <c r="D235" s="5">
        <v>1</v>
      </c>
      <c r="E235" s="5" t="str">
        <f>IFERROR(INDEX(Customers!$B$2:$B$901,MATCH(C235,Customers!$A$2:$A$901,0)),"")</f>
        <v>Arjun Mehta</v>
      </c>
      <c r="F235" s="5" t="str">
        <f>IFERROR(INDEX(Customers!$C$2:$C$901,MATCH(C235,Customers!$A$2:$A$901,0)),"")</f>
        <v>SMB</v>
      </c>
      <c r="G235" s="5" t="str">
        <f>IFERROR(INDEX(Regions!$B$2:$B$6,MATCH(D235,Regions!$A$2:$A$6,0)),"")</f>
        <v>North</v>
      </c>
      <c r="H235" s="5" t="str">
        <f t="shared" si="5"/>
        <v>2024-05</v>
      </c>
      <c r="I235" s="5">
        <f>IFERROR(INDEX(Delivery!$C$2:$C$3001,MATCH(A235,Delivery!$A$2:$A$3001,0))-INDEX(Delivery!$B$2:$B$3001,MATCH(A235,Delivery!$A$2:$A$3001,0)),"")</f>
        <v>5</v>
      </c>
      <c r="J235" s="5" t="str">
        <f>IF(IFERROR(INDEX(Delivery!$D$2:$D$3001,MATCH(A235,Delivery!$A$2:$A$3001,0)),"")="Delayed","Yes","No")</f>
        <v>No</v>
      </c>
      <c r="K235" s="5" t="str">
        <f>IF(IFERROR(INDEX(Delivery!$D$2:$D$3001,MATCH(A235,Delivery!$A$2:$A$3001,0)),"")="Cancelled","Yes","No")</f>
        <v>No</v>
      </c>
      <c r="L235">
        <f>SUMIF(Sales!B:B,A235,Sales!H:H)</f>
        <v>777.04</v>
      </c>
    </row>
    <row r="236" spans="1:12" x14ac:dyDescent="0.35">
      <c r="A236" s="5">
        <v>235</v>
      </c>
      <c r="B236" s="6">
        <v>45434</v>
      </c>
      <c r="C236" s="5">
        <v>210</v>
      </c>
      <c r="D236" s="5">
        <v>2</v>
      </c>
      <c r="E236" s="5" t="str">
        <f>IFERROR(INDEX(Customers!$B$2:$B$901,MATCH(C236,Customers!$A$2:$A$901,0)),"")</f>
        <v>Vivaan Nair</v>
      </c>
      <c r="F236" s="5" t="str">
        <f>IFERROR(INDEX(Customers!$C$2:$C$901,MATCH(C236,Customers!$A$2:$A$901,0)),"")</f>
        <v>Consumer</v>
      </c>
      <c r="G236" s="5" t="str">
        <f>IFERROR(INDEX(Regions!$B$2:$B$6,MATCH(D236,Regions!$A$2:$A$6,0)),"")</f>
        <v>South</v>
      </c>
      <c r="H236" s="5" t="str">
        <f t="shared" si="5"/>
        <v>2024-05</v>
      </c>
      <c r="I236" s="5">
        <f>IFERROR(INDEX(Delivery!$C$2:$C$3001,MATCH(A236,Delivery!$A$2:$A$3001,0))-INDEX(Delivery!$B$2:$B$3001,MATCH(A236,Delivery!$A$2:$A$3001,0)),"")</f>
        <v>6</v>
      </c>
      <c r="J236" s="5" t="str">
        <f>IF(IFERROR(INDEX(Delivery!$D$2:$D$3001,MATCH(A236,Delivery!$A$2:$A$3001,0)),"")="Delayed","Yes","No")</f>
        <v>No</v>
      </c>
      <c r="K236" s="5" t="str">
        <f>IF(IFERROR(INDEX(Delivery!$D$2:$D$3001,MATCH(A236,Delivery!$A$2:$A$3001,0)),"")="Cancelled","Yes","No")</f>
        <v>No</v>
      </c>
      <c r="L236">
        <f>SUMIF(Sales!B:B,A236,Sales!H:H)</f>
        <v>1019.93</v>
      </c>
    </row>
    <row r="237" spans="1:12" x14ac:dyDescent="0.35">
      <c r="A237" s="5">
        <v>236</v>
      </c>
      <c r="B237" s="6">
        <v>45435</v>
      </c>
      <c r="C237" s="5">
        <v>145</v>
      </c>
      <c r="D237" s="5">
        <v>1</v>
      </c>
      <c r="E237" s="5" t="str">
        <f>IFERROR(INDEX(Customers!$B$2:$B$901,MATCH(C237,Customers!$A$2:$A$901,0)),"")</f>
        <v>Aarav Mehta</v>
      </c>
      <c r="F237" s="5" t="str">
        <f>IFERROR(INDEX(Customers!$C$2:$C$901,MATCH(C237,Customers!$A$2:$A$901,0)),"")</f>
        <v>Consumer</v>
      </c>
      <c r="G237" s="5" t="str">
        <f>IFERROR(INDEX(Regions!$B$2:$B$6,MATCH(D237,Regions!$A$2:$A$6,0)),"")</f>
        <v>North</v>
      </c>
      <c r="H237" s="5" t="str">
        <f t="shared" si="5"/>
        <v>2024-05</v>
      </c>
      <c r="I237" s="5">
        <f>IFERROR(INDEX(Delivery!$C$2:$C$3001,MATCH(A237,Delivery!$A$2:$A$3001,0))-INDEX(Delivery!$B$2:$B$3001,MATCH(A237,Delivery!$A$2:$A$3001,0)),"")</f>
        <v>5</v>
      </c>
      <c r="J237" s="5" t="str">
        <f>IF(IFERROR(INDEX(Delivery!$D$2:$D$3001,MATCH(A237,Delivery!$A$2:$A$3001,0)),"")="Delayed","Yes","No")</f>
        <v>No</v>
      </c>
      <c r="K237" s="5" t="str">
        <f>IF(IFERROR(INDEX(Delivery!$D$2:$D$3001,MATCH(A237,Delivery!$A$2:$A$3001,0)),"")="Cancelled","Yes","No")</f>
        <v>No</v>
      </c>
      <c r="L237">
        <f>SUMIF(Sales!B:B,A237,Sales!H:H)</f>
        <v>657.75</v>
      </c>
    </row>
    <row r="238" spans="1:12" x14ac:dyDescent="0.35">
      <c r="A238" s="5">
        <v>237</v>
      </c>
      <c r="B238" s="6">
        <v>45435</v>
      </c>
      <c r="C238" s="5">
        <v>208</v>
      </c>
      <c r="D238" s="5">
        <v>2</v>
      </c>
      <c r="E238" s="5" t="str">
        <f>IFERROR(INDEX(Customers!$B$2:$B$901,MATCH(C238,Customers!$A$2:$A$901,0)),"")</f>
        <v>Ishaan Shetty</v>
      </c>
      <c r="F238" s="5" t="str">
        <f>IFERROR(INDEX(Customers!$C$2:$C$901,MATCH(C238,Customers!$A$2:$A$901,0)),"")</f>
        <v>Consumer</v>
      </c>
      <c r="G238" s="5" t="str">
        <f>IFERROR(INDEX(Regions!$B$2:$B$6,MATCH(D238,Regions!$A$2:$A$6,0)),"")</f>
        <v>South</v>
      </c>
      <c r="H238" s="5" t="str">
        <f t="shared" si="5"/>
        <v>2024-05</v>
      </c>
      <c r="I238" s="5">
        <f>IFERROR(INDEX(Delivery!$C$2:$C$3001,MATCH(A238,Delivery!$A$2:$A$3001,0))-INDEX(Delivery!$B$2:$B$3001,MATCH(A238,Delivery!$A$2:$A$3001,0)),"")</f>
        <v>5</v>
      </c>
      <c r="J238" s="5" t="str">
        <f>IF(IFERROR(INDEX(Delivery!$D$2:$D$3001,MATCH(A238,Delivery!$A$2:$A$3001,0)),"")="Delayed","Yes","No")</f>
        <v>No</v>
      </c>
      <c r="K238" s="5" t="str">
        <f>IF(IFERROR(INDEX(Delivery!$D$2:$D$3001,MATCH(A238,Delivery!$A$2:$A$3001,0)),"")="Cancelled","Yes","No")</f>
        <v>No</v>
      </c>
      <c r="L238">
        <f>SUMIF(Sales!B:B,A238,Sales!H:H)</f>
        <v>253.01</v>
      </c>
    </row>
    <row r="239" spans="1:12" x14ac:dyDescent="0.35">
      <c r="A239" s="5">
        <v>238</v>
      </c>
      <c r="B239" s="6">
        <v>45435</v>
      </c>
      <c r="C239" s="5">
        <v>861</v>
      </c>
      <c r="D239" s="5">
        <v>1</v>
      </c>
      <c r="E239" s="5" t="str">
        <f>IFERROR(INDEX(Customers!$B$2:$B$901,MATCH(C239,Customers!$A$2:$A$901,0)),"")</f>
        <v>Diya Bose</v>
      </c>
      <c r="F239" s="5" t="str">
        <f>IFERROR(INDEX(Customers!$C$2:$C$901,MATCH(C239,Customers!$A$2:$A$901,0)),"")</f>
        <v>Consumer</v>
      </c>
      <c r="G239" s="5" t="str">
        <f>IFERROR(INDEX(Regions!$B$2:$B$6,MATCH(D239,Regions!$A$2:$A$6,0)),"")</f>
        <v>North</v>
      </c>
      <c r="H239" s="5" t="str">
        <f t="shared" si="5"/>
        <v>2024-05</v>
      </c>
      <c r="I239" s="5">
        <f>IFERROR(INDEX(Delivery!$C$2:$C$3001,MATCH(A239,Delivery!$A$2:$A$3001,0))-INDEX(Delivery!$B$2:$B$3001,MATCH(A239,Delivery!$A$2:$A$3001,0)),"")</f>
        <v>-45435</v>
      </c>
      <c r="J239" s="5" t="str">
        <f>IF(IFERROR(INDEX(Delivery!$D$2:$D$3001,MATCH(A239,Delivery!$A$2:$A$3001,0)),"")="Delayed","Yes","No")</f>
        <v>No</v>
      </c>
      <c r="K239" s="5" t="str">
        <f>IF(IFERROR(INDEX(Delivery!$D$2:$D$3001,MATCH(A239,Delivery!$A$2:$A$3001,0)),"")="Cancelled","Yes","No")</f>
        <v>Yes</v>
      </c>
      <c r="L239">
        <f>SUMIF(Sales!B:B,A239,Sales!H:H)</f>
        <v>175.69</v>
      </c>
    </row>
    <row r="240" spans="1:12" x14ac:dyDescent="0.35">
      <c r="A240" s="5">
        <v>239</v>
      </c>
      <c r="B240" s="6">
        <v>45435</v>
      </c>
      <c r="C240" s="5">
        <v>728</v>
      </c>
      <c r="D240" s="5">
        <v>3</v>
      </c>
      <c r="E240" s="5" t="str">
        <f>IFERROR(INDEX(Customers!$B$2:$B$901,MATCH(C240,Customers!$A$2:$A$901,0)),"")</f>
        <v>Amit Verma</v>
      </c>
      <c r="F240" s="5" t="str">
        <f>IFERROR(INDEX(Customers!$C$2:$C$901,MATCH(C240,Customers!$A$2:$A$901,0)),"")</f>
        <v>Consumer</v>
      </c>
      <c r="G240" s="5" t="str">
        <f>IFERROR(INDEX(Regions!$B$2:$B$6,MATCH(D240,Regions!$A$2:$A$6,0)),"")</f>
        <v>East</v>
      </c>
      <c r="H240" s="5" t="str">
        <f t="shared" si="5"/>
        <v>2024-05</v>
      </c>
      <c r="I240" s="5">
        <f>IFERROR(INDEX(Delivery!$C$2:$C$3001,MATCH(A240,Delivery!$A$2:$A$3001,0))-INDEX(Delivery!$B$2:$B$3001,MATCH(A240,Delivery!$A$2:$A$3001,0)),"")</f>
        <v>4</v>
      </c>
      <c r="J240" s="5" t="str">
        <f>IF(IFERROR(INDEX(Delivery!$D$2:$D$3001,MATCH(A240,Delivery!$A$2:$A$3001,0)),"")="Delayed","Yes","No")</f>
        <v>No</v>
      </c>
      <c r="K240" s="5" t="str">
        <f>IF(IFERROR(INDEX(Delivery!$D$2:$D$3001,MATCH(A240,Delivery!$A$2:$A$3001,0)),"")="Cancelled","Yes","No")</f>
        <v>No</v>
      </c>
      <c r="L240">
        <f>SUMIF(Sales!B:B,A240,Sales!H:H)</f>
        <v>519.71</v>
      </c>
    </row>
    <row r="241" spans="1:12" x14ac:dyDescent="0.35">
      <c r="A241" s="5">
        <v>240</v>
      </c>
      <c r="B241" s="6">
        <v>45435</v>
      </c>
      <c r="C241" s="5">
        <v>139</v>
      </c>
      <c r="D241" s="5">
        <v>4</v>
      </c>
      <c r="E241" s="5" t="str">
        <f>IFERROR(INDEX(Customers!$B$2:$B$901,MATCH(C241,Customers!$A$2:$A$901,0)),"")</f>
        <v>Aditya Patel</v>
      </c>
      <c r="F241" s="5" t="str">
        <f>IFERROR(INDEX(Customers!$C$2:$C$901,MATCH(C241,Customers!$A$2:$A$901,0)),"")</f>
        <v>Consumer</v>
      </c>
      <c r="G241" s="5" t="str">
        <f>IFERROR(INDEX(Regions!$B$2:$B$6,MATCH(D241,Regions!$A$2:$A$6,0)),"")</f>
        <v>West</v>
      </c>
      <c r="H241" s="5" t="str">
        <f t="shared" si="5"/>
        <v>2024-05</v>
      </c>
      <c r="I241" s="5">
        <f>IFERROR(INDEX(Delivery!$C$2:$C$3001,MATCH(A241,Delivery!$A$2:$A$3001,0))-INDEX(Delivery!$B$2:$B$3001,MATCH(A241,Delivery!$A$2:$A$3001,0)),"")</f>
        <v>3</v>
      </c>
      <c r="J241" s="5" t="str">
        <f>IF(IFERROR(INDEX(Delivery!$D$2:$D$3001,MATCH(A241,Delivery!$A$2:$A$3001,0)),"")="Delayed","Yes","No")</f>
        <v>No</v>
      </c>
      <c r="K241" s="5" t="str">
        <f>IF(IFERROR(INDEX(Delivery!$D$2:$D$3001,MATCH(A241,Delivery!$A$2:$A$3001,0)),"")="Cancelled","Yes","No")</f>
        <v>No</v>
      </c>
      <c r="L241">
        <f>SUMIF(Sales!B:B,A241,Sales!H:H)</f>
        <v>407.51</v>
      </c>
    </row>
    <row r="242" spans="1:12" x14ac:dyDescent="0.35">
      <c r="A242" s="5">
        <v>241</v>
      </c>
      <c r="B242" s="6">
        <v>45435</v>
      </c>
      <c r="C242" s="5">
        <v>375</v>
      </c>
      <c r="D242" s="5">
        <v>4</v>
      </c>
      <c r="E242" s="5" t="str">
        <f>IFERROR(INDEX(Customers!$B$2:$B$901,MATCH(C242,Customers!$A$2:$A$901,0)),"")</f>
        <v>Ishaan Gupta</v>
      </c>
      <c r="F242" s="5" t="str">
        <f>IFERROR(INDEX(Customers!$C$2:$C$901,MATCH(C242,Customers!$A$2:$A$901,0)),"")</f>
        <v>Corporate</v>
      </c>
      <c r="G242" s="5" t="str">
        <f>IFERROR(INDEX(Regions!$B$2:$B$6,MATCH(D242,Regions!$A$2:$A$6,0)),"")</f>
        <v>West</v>
      </c>
      <c r="H242" s="5" t="str">
        <f t="shared" si="5"/>
        <v>2024-05</v>
      </c>
      <c r="I242" s="5">
        <f>IFERROR(INDEX(Delivery!$C$2:$C$3001,MATCH(A242,Delivery!$A$2:$A$3001,0))-INDEX(Delivery!$B$2:$B$3001,MATCH(A242,Delivery!$A$2:$A$3001,0)),"")</f>
        <v>4</v>
      </c>
      <c r="J242" s="5" t="str">
        <f>IF(IFERROR(INDEX(Delivery!$D$2:$D$3001,MATCH(A242,Delivery!$A$2:$A$3001,0)),"")="Delayed","Yes","No")</f>
        <v>No</v>
      </c>
      <c r="K242" s="5" t="str">
        <f>IF(IFERROR(INDEX(Delivery!$D$2:$D$3001,MATCH(A242,Delivery!$A$2:$A$3001,0)),"")="Cancelled","Yes","No")</f>
        <v>No</v>
      </c>
      <c r="L242">
        <f>SUMIF(Sales!B:B,A242,Sales!H:H)</f>
        <v>4699.3500000000004</v>
      </c>
    </row>
    <row r="243" spans="1:12" x14ac:dyDescent="0.35">
      <c r="A243" s="5">
        <v>242</v>
      </c>
      <c r="B243" s="6">
        <v>45435</v>
      </c>
      <c r="C243" s="5">
        <v>761</v>
      </c>
      <c r="D243" s="5">
        <v>4</v>
      </c>
      <c r="E243" s="5" t="str">
        <f>IFERROR(INDEX(Customers!$B$2:$B$901,MATCH(C243,Customers!$A$2:$A$901,0)),"")</f>
        <v>Arun Patel</v>
      </c>
      <c r="F243" s="5" t="str">
        <f>IFERROR(INDEX(Customers!$C$2:$C$901,MATCH(C243,Customers!$A$2:$A$901,0)),"")</f>
        <v>Consumer</v>
      </c>
      <c r="G243" s="5" t="str">
        <f>IFERROR(INDEX(Regions!$B$2:$B$6,MATCH(D243,Regions!$A$2:$A$6,0)),"")</f>
        <v>West</v>
      </c>
      <c r="H243" s="5" t="str">
        <f t="shared" si="5"/>
        <v>2024-05</v>
      </c>
      <c r="I243" s="5">
        <f>IFERROR(INDEX(Delivery!$C$2:$C$3001,MATCH(A243,Delivery!$A$2:$A$3001,0))-INDEX(Delivery!$B$2:$B$3001,MATCH(A243,Delivery!$A$2:$A$3001,0)),"")</f>
        <v>4</v>
      </c>
      <c r="J243" s="5" t="str">
        <f>IF(IFERROR(INDEX(Delivery!$D$2:$D$3001,MATCH(A243,Delivery!$A$2:$A$3001,0)),"")="Delayed","Yes","No")</f>
        <v>No</v>
      </c>
      <c r="K243" s="5" t="str">
        <f>IF(IFERROR(INDEX(Delivery!$D$2:$D$3001,MATCH(A243,Delivery!$A$2:$A$3001,0)),"")="Cancelled","Yes","No")</f>
        <v>No</v>
      </c>
      <c r="L243">
        <f>SUMIF(Sales!B:B,A243,Sales!H:H)</f>
        <v>741.85</v>
      </c>
    </row>
    <row r="244" spans="1:12" x14ac:dyDescent="0.35">
      <c r="A244" s="5">
        <v>243</v>
      </c>
      <c r="B244" s="6">
        <v>45436</v>
      </c>
      <c r="C244" s="5">
        <v>238</v>
      </c>
      <c r="D244" s="5">
        <v>3</v>
      </c>
      <c r="E244" s="5" t="str">
        <f>IFERROR(INDEX(Customers!$B$2:$B$901,MATCH(C244,Customers!$A$2:$A$901,0)),"")</f>
        <v>Ananya Das</v>
      </c>
      <c r="F244" s="5" t="str">
        <f>IFERROR(INDEX(Customers!$C$2:$C$901,MATCH(C244,Customers!$A$2:$A$901,0)),"")</f>
        <v>Consumer</v>
      </c>
      <c r="G244" s="5" t="str">
        <f>IFERROR(INDEX(Regions!$B$2:$B$6,MATCH(D244,Regions!$A$2:$A$6,0)),"")</f>
        <v>East</v>
      </c>
      <c r="H244" s="5" t="str">
        <f t="shared" si="5"/>
        <v>2024-05</v>
      </c>
      <c r="I244" s="5">
        <f>IFERROR(INDEX(Delivery!$C$2:$C$3001,MATCH(A244,Delivery!$A$2:$A$3001,0))-INDEX(Delivery!$B$2:$B$3001,MATCH(A244,Delivery!$A$2:$A$3001,0)),"")</f>
        <v>5</v>
      </c>
      <c r="J244" s="5" t="str">
        <f>IF(IFERROR(INDEX(Delivery!$D$2:$D$3001,MATCH(A244,Delivery!$A$2:$A$3001,0)),"")="Delayed","Yes","No")</f>
        <v>No</v>
      </c>
      <c r="K244" s="5" t="str">
        <f>IF(IFERROR(INDEX(Delivery!$D$2:$D$3001,MATCH(A244,Delivery!$A$2:$A$3001,0)),"")="Cancelled","Yes","No")</f>
        <v>No</v>
      </c>
      <c r="L244">
        <f>SUMIF(Sales!B:B,A244,Sales!H:H)</f>
        <v>2918.58</v>
      </c>
    </row>
    <row r="245" spans="1:12" x14ac:dyDescent="0.35">
      <c r="A245" s="5">
        <v>244</v>
      </c>
      <c r="B245" s="6">
        <v>45436</v>
      </c>
      <c r="C245" s="5">
        <v>464</v>
      </c>
      <c r="D245" s="5">
        <v>3</v>
      </c>
      <c r="E245" s="5" t="str">
        <f>IFERROR(INDEX(Customers!$B$2:$B$901,MATCH(C245,Customers!$A$2:$A$901,0)),"")</f>
        <v>Kiara Kapoor</v>
      </c>
      <c r="F245" s="5" t="str">
        <f>IFERROR(INDEX(Customers!$C$2:$C$901,MATCH(C245,Customers!$A$2:$A$901,0)),"")</f>
        <v>Consumer</v>
      </c>
      <c r="G245" s="5" t="str">
        <f>IFERROR(INDEX(Regions!$B$2:$B$6,MATCH(D245,Regions!$A$2:$A$6,0)),"")</f>
        <v>East</v>
      </c>
      <c r="H245" s="5" t="str">
        <f t="shared" si="5"/>
        <v>2024-05</v>
      </c>
      <c r="I245" s="5">
        <f>IFERROR(INDEX(Delivery!$C$2:$C$3001,MATCH(A245,Delivery!$A$2:$A$3001,0))-INDEX(Delivery!$B$2:$B$3001,MATCH(A245,Delivery!$A$2:$A$3001,0)),"")</f>
        <v>3</v>
      </c>
      <c r="J245" s="5" t="str">
        <f>IF(IFERROR(INDEX(Delivery!$D$2:$D$3001,MATCH(A245,Delivery!$A$2:$A$3001,0)),"")="Delayed","Yes","No")</f>
        <v>No</v>
      </c>
      <c r="K245" s="5" t="str">
        <f>IF(IFERROR(INDEX(Delivery!$D$2:$D$3001,MATCH(A245,Delivery!$A$2:$A$3001,0)),"")="Cancelled","Yes","No")</f>
        <v>No</v>
      </c>
      <c r="L245">
        <f>SUMIF(Sales!B:B,A245,Sales!H:H)</f>
        <v>1296.42</v>
      </c>
    </row>
    <row r="246" spans="1:12" x14ac:dyDescent="0.35">
      <c r="A246" s="5">
        <v>245</v>
      </c>
      <c r="B246" s="6">
        <v>45436</v>
      </c>
      <c r="C246" s="5">
        <v>245</v>
      </c>
      <c r="D246" s="5">
        <v>2</v>
      </c>
      <c r="E246" s="5" t="str">
        <f>IFERROR(INDEX(Customers!$B$2:$B$901,MATCH(C246,Customers!$A$2:$A$901,0)),"")</f>
        <v>Aadhya Rao</v>
      </c>
      <c r="F246" s="5" t="str">
        <f>IFERROR(INDEX(Customers!$C$2:$C$901,MATCH(C246,Customers!$A$2:$A$901,0)),"")</f>
        <v>SMB</v>
      </c>
      <c r="G246" s="5" t="str">
        <f>IFERROR(INDEX(Regions!$B$2:$B$6,MATCH(D246,Regions!$A$2:$A$6,0)),"")</f>
        <v>South</v>
      </c>
      <c r="H246" s="5" t="str">
        <f t="shared" si="5"/>
        <v>2024-05</v>
      </c>
      <c r="I246" s="5">
        <f>IFERROR(INDEX(Delivery!$C$2:$C$3001,MATCH(A246,Delivery!$A$2:$A$3001,0))-INDEX(Delivery!$B$2:$B$3001,MATCH(A246,Delivery!$A$2:$A$3001,0)),"")</f>
        <v>-45436</v>
      </c>
      <c r="J246" s="5" t="str">
        <f>IF(IFERROR(INDEX(Delivery!$D$2:$D$3001,MATCH(A246,Delivery!$A$2:$A$3001,0)),"")="Delayed","Yes","No")</f>
        <v>No</v>
      </c>
      <c r="K246" s="5" t="str">
        <f>IF(IFERROR(INDEX(Delivery!$D$2:$D$3001,MATCH(A246,Delivery!$A$2:$A$3001,0)),"")="Cancelled","Yes","No")</f>
        <v>Yes</v>
      </c>
      <c r="L246">
        <f>SUMIF(Sales!B:B,A246,Sales!H:H)</f>
        <v>1328.76</v>
      </c>
    </row>
    <row r="247" spans="1:12" x14ac:dyDescent="0.35">
      <c r="A247" s="5">
        <v>246</v>
      </c>
      <c r="B247" s="6">
        <v>45436</v>
      </c>
      <c r="C247" s="5">
        <v>838</v>
      </c>
      <c r="D247" s="5">
        <v>2</v>
      </c>
      <c r="E247" s="5" t="str">
        <f>IFERROR(INDEX(Customers!$B$2:$B$901,MATCH(C247,Customers!$A$2:$A$901,0)),"")</f>
        <v>Pooja Bose</v>
      </c>
      <c r="F247" s="5" t="str">
        <f>IFERROR(INDEX(Customers!$C$2:$C$901,MATCH(C247,Customers!$A$2:$A$901,0)),"")</f>
        <v>SMB</v>
      </c>
      <c r="G247" s="5" t="str">
        <f>IFERROR(INDEX(Regions!$B$2:$B$6,MATCH(D247,Regions!$A$2:$A$6,0)),"")</f>
        <v>South</v>
      </c>
      <c r="H247" s="5" t="str">
        <f t="shared" si="5"/>
        <v>2024-05</v>
      </c>
      <c r="I247" s="5">
        <f>IFERROR(INDEX(Delivery!$C$2:$C$3001,MATCH(A247,Delivery!$A$2:$A$3001,0))-INDEX(Delivery!$B$2:$B$3001,MATCH(A247,Delivery!$A$2:$A$3001,0)),"")</f>
        <v>3</v>
      </c>
      <c r="J247" s="5" t="str">
        <f>IF(IFERROR(INDEX(Delivery!$D$2:$D$3001,MATCH(A247,Delivery!$A$2:$A$3001,0)),"")="Delayed","Yes","No")</f>
        <v>No</v>
      </c>
      <c r="K247" s="5" t="str">
        <f>IF(IFERROR(INDEX(Delivery!$D$2:$D$3001,MATCH(A247,Delivery!$A$2:$A$3001,0)),"")="Cancelled","Yes","No")</f>
        <v>No</v>
      </c>
      <c r="L247">
        <f>SUMIF(Sales!B:B,A247,Sales!H:H)</f>
        <v>4588.0400000000009</v>
      </c>
    </row>
    <row r="248" spans="1:12" x14ac:dyDescent="0.35">
      <c r="A248" s="5">
        <v>247</v>
      </c>
      <c r="B248" s="6">
        <v>45436</v>
      </c>
      <c r="C248" s="5">
        <v>453</v>
      </c>
      <c r="D248" s="5">
        <v>5</v>
      </c>
      <c r="E248" s="5" t="str">
        <f>IFERROR(INDEX(Customers!$B$2:$B$901,MATCH(C248,Customers!$A$2:$A$901,0)),"")</f>
        <v>Ishaan Rao</v>
      </c>
      <c r="F248" s="5" t="str">
        <f>IFERROR(INDEX(Customers!$C$2:$C$901,MATCH(C248,Customers!$A$2:$A$901,0)),"")</f>
        <v>Consumer</v>
      </c>
      <c r="G248" s="5" t="str">
        <f>IFERROR(INDEX(Regions!$B$2:$B$6,MATCH(D248,Regions!$A$2:$A$6,0)),"")</f>
        <v>Central</v>
      </c>
      <c r="H248" s="5" t="str">
        <f t="shared" si="5"/>
        <v>2024-05</v>
      </c>
      <c r="I248" s="5">
        <f>IFERROR(INDEX(Delivery!$C$2:$C$3001,MATCH(A248,Delivery!$A$2:$A$3001,0))-INDEX(Delivery!$B$2:$B$3001,MATCH(A248,Delivery!$A$2:$A$3001,0)),"")</f>
        <v>3</v>
      </c>
      <c r="J248" s="5" t="str">
        <f>IF(IFERROR(INDEX(Delivery!$D$2:$D$3001,MATCH(A248,Delivery!$A$2:$A$3001,0)),"")="Delayed","Yes","No")</f>
        <v>No</v>
      </c>
      <c r="K248" s="5" t="str">
        <f>IF(IFERROR(INDEX(Delivery!$D$2:$D$3001,MATCH(A248,Delivery!$A$2:$A$3001,0)),"")="Cancelled","Yes","No")</f>
        <v>No</v>
      </c>
      <c r="L248">
        <f>SUMIF(Sales!B:B,A248,Sales!H:H)</f>
        <v>407.68</v>
      </c>
    </row>
    <row r="249" spans="1:12" x14ac:dyDescent="0.35">
      <c r="A249" s="5">
        <v>248</v>
      </c>
      <c r="B249" s="6">
        <v>45436</v>
      </c>
      <c r="C249" s="5">
        <v>255</v>
      </c>
      <c r="D249" s="5">
        <v>2</v>
      </c>
      <c r="E249" s="5" t="str">
        <f>IFERROR(INDEX(Customers!$B$2:$B$901,MATCH(C249,Customers!$A$2:$A$901,0)),"")</f>
        <v>Karthik Menon</v>
      </c>
      <c r="F249" s="5" t="str">
        <f>IFERROR(INDEX(Customers!$C$2:$C$901,MATCH(C249,Customers!$A$2:$A$901,0)),"")</f>
        <v>Consumer</v>
      </c>
      <c r="G249" s="5" t="str">
        <f>IFERROR(INDEX(Regions!$B$2:$B$6,MATCH(D249,Regions!$A$2:$A$6,0)),"")</f>
        <v>South</v>
      </c>
      <c r="H249" s="5" t="str">
        <f t="shared" si="5"/>
        <v>2024-05</v>
      </c>
      <c r="I249" s="5">
        <f>IFERROR(INDEX(Delivery!$C$2:$C$3001,MATCH(A249,Delivery!$A$2:$A$3001,0))-INDEX(Delivery!$B$2:$B$3001,MATCH(A249,Delivery!$A$2:$A$3001,0)),"")</f>
        <v>5</v>
      </c>
      <c r="J249" s="5" t="str">
        <f>IF(IFERROR(INDEX(Delivery!$D$2:$D$3001,MATCH(A249,Delivery!$A$2:$A$3001,0)),"")="Delayed","Yes","No")</f>
        <v>No</v>
      </c>
      <c r="K249" s="5" t="str">
        <f>IF(IFERROR(INDEX(Delivery!$D$2:$D$3001,MATCH(A249,Delivery!$A$2:$A$3001,0)),"")="Cancelled","Yes","No")</f>
        <v>No</v>
      </c>
      <c r="L249">
        <f>SUMIF(Sales!B:B,A249,Sales!H:H)</f>
        <v>798.2</v>
      </c>
    </row>
    <row r="250" spans="1:12" x14ac:dyDescent="0.35">
      <c r="A250" s="5">
        <v>249</v>
      </c>
      <c r="B250" s="6">
        <v>45436</v>
      </c>
      <c r="C250" s="5">
        <v>659</v>
      </c>
      <c r="D250" s="5">
        <v>4</v>
      </c>
      <c r="E250" s="5" t="str">
        <f>IFERROR(INDEX(Customers!$B$2:$B$901,MATCH(C250,Customers!$A$2:$A$901,0)),"")</f>
        <v>Aadhya Patel</v>
      </c>
      <c r="F250" s="5" t="str">
        <f>IFERROR(INDEX(Customers!$C$2:$C$901,MATCH(C250,Customers!$A$2:$A$901,0)),"")</f>
        <v>Consumer</v>
      </c>
      <c r="G250" s="5" t="str">
        <f>IFERROR(INDEX(Regions!$B$2:$B$6,MATCH(D250,Regions!$A$2:$A$6,0)),"")</f>
        <v>West</v>
      </c>
      <c r="H250" s="5" t="str">
        <f t="shared" si="5"/>
        <v>2024-05</v>
      </c>
      <c r="I250" s="5">
        <f>IFERROR(INDEX(Delivery!$C$2:$C$3001,MATCH(A250,Delivery!$A$2:$A$3001,0))-INDEX(Delivery!$B$2:$B$3001,MATCH(A250,Delivery!$A$2:$A$3001,0)),"")</f>
        <v>3</v>
      </c>
      <c r="J250" s="5" t="str">
        <f>IF(IFERROR(INDEX(Delivery!$D$2:$D$3001,MATCH(A250,Delivery!$A$2:$A$3001,0)),"")="Delayed","Yes","No")</f>
        <v>No</v>
      </c>
      <c r="K250" s="5" t="str">
        <f>IF(IFERROR(INDEX(Delivery!$D$2:$D$3001,MATCH(A250,Delivery!$A$2:$A$3001,0)),"")="Cancelled","Yes","No")</f>
        <v>No</v>
      </c>
      <c r="L250">
        <f>SUMIF(Sales!B:B,A250,Sales!H:H)</f>
        <v>519.71</v>
      </c>
    </row>
    <row r="251" spans="1:12" x14ac:dyDescent="0.35">
      <c r="A251" s="5">
        <v>250</v>
      </c>
      <c r="B251" s="6">
        <v>45437</v>
      </c>
      <c r="C251" s="5">
        <v>213</v>
      </c>
      <c r="D251" s="5">
        <v>1</v>
      </c>
      <c r="E251" s="5" t="str">
        <f>IFERROR(INDEX(Customers!$B$2:$B$901,MATCH(C251,Customers!$A$2:$A$901,0)),"")</f>
        <v>Kavya Das</v>
      </c>
      <c r="F251" s="5" t="str">
        <f>IFERROR(INDEX(Customers!$C$2:$C$901,MATCH(C251,Customers!$A$2:$A$901,0)),"")</f>
        <v>Consumer</v>
      </c>
      <c r="G251" s="5" t="str">
        <f>IFERROR(INDEX(Regions!$B$2:$B$6,MATCH(D251,Regions!$A$2:$A$6,0)),"")</f>
        <v>North</v>
      </c>
      <c r="H251" s="5" t="str">
        <f t="shared" si="5"/>
        <v>2024-05</v>
      </c>
      <c r="I251" s="5">
        <f>IFERROR(INDEX(Delivery!$C$2:$C$3001,MATCH(A251,Delivery!$A$2:$A$3001,0))-INDEX(Delivery!$B$2:$B$3001,MATCH(A251,Delivery!$A$2:$A$3001,0)),"")</f>
        <v>6</v>
      </c>
      <c r="J251" s="5" t="str">
        <f>IF(IFERROR(INDEX(Delivery!$D$2:$D$3001,MATCH(A251,Delivery!$A$2:$A$3001,0)),"")="Delayed","Yes","No")</f>
        <v>No</v>
      </c>
      <c r="K251" s="5" t="str">
        <f>IF(IFERROR(INDEX(Delivery!$D$2:$D$3001,MATCH(A251,Delivery!$A$2:$A$3001,0)),"")="Cancelled","Yes","No")</f>
        <v>No</v>
      </c>
      <c r="L251">
        <f>SUMIF(Sales!B:B,A251,Sales!H:H)</f>
        <v>3021.65</v>
      </c>
    </row>
    <row r="252" spans="1:12" x14ac:dyDescent="0.35">
      <c r="A252" s="5">
        <v>251</v>
      </c>
      <c r="B252" s="6">
        <v>45437</v>
      </c>
      <c r="C252" s="5">
        <v>227</v>
      </c>
      <c r="D252" s="5">
        <v>5</v>
      </c>
      <c r="E252" s="5" t="str">
        <f>IFERROR(INDEX(Customers!$B$2:$B$901,MATCH(C252,Customers!$A$2:$A$901,0)),"")</f>
        <v>Arun Verma</v>
      </c>
      <c r="F252" s="5" t="str">
        <f>IFERROR(INDEX(Customers!$C$2:$C$901,MATCH(C252,Customers!$A$2:$A$901,0)),"")</f>
        <v>Consumer</v>
      </c>
      <c r="G252" s="5" t="str">
        <f>IFERROR(INDEX(Regions!$B$2:$B$6,MATCH(D252,Regions!$A$2:$A$6,0)),"")</f>
        <v>Central</v>
      </c>
      <c r="H252" s="5" t="str">
        <f t="shared" si="5"/>
        <v>2024-05</v>
      </c>
      <c r="I252" s="5">
        <f>IFERROR(INDEX(Delivery!$C$2:$C$3001,MATCH(A252,Delivery!$A$2:$A$3001,0))-INDEX(Delivery!$B$2:$B$3001,MATCH(A252,Delivery!$A$2:$A$3001,0)),"")</f>
        <v>3</v>
      </c>
      <c r="J252" s="5" t="str">
        <f>IF(IFERROR(INDEX(Delivery!$D$2:$D$3001,MATCH(A252,Delivery!$A$2:$A$3001,0)),"")="Delayed","Yes","No")</f>
        <v>No</v>
      </c>
      <c r="K252" s="5" t="str">
        <f>IF(IFERROR(INDEX(Delivery!$D$2:$D$3001,MATCH(A252,Delivery!$A$2:$A$3001,0)),"")="Cancelled","Yes","No")</f>
        <v>No</v>
      </c>
      <c r="L252">
        <f>SUMIF(Sales!B:B,A252,Sales!H:H)</f>
        <v>176.98</v>
      </c>
    </row>
    <row r="253" spans="1:12" x14ac:dyDescent="0.35">
      <c r="A253" s="5">
        <v>252</v>
      </c>
      <c r="B253" s="6">
        <v>45437</v>
      </c>
      <c r="C253" s="5">
        <v>836</v>
      </c>
      <c r="D253" s="5">
        <v>4</v>
      </c>
      <c r="E253" s="5" t="str">
        <f>IFERROR(INDEX(Customers!$B$2:$B$901,MATCH(C253,Customers!$A$2:$A$901,0)),"")</f>
        <v>Vikram Bose</v>
      </c>
      <c r="F253" s="5" t="str">
        <f>IFERROR(INDEX(Customers!$C$2:$C$901,MATCH(C253,Customers!$A$2:$A$901,0)),"")</f>
        <v>Consumer</v>
      </c>
      <c r="G253" s="5" t="str">
        <f>IFERROR(INDEX(Regions!$B$2:$B$6,MATCH(D253,Regions!$A$2:$A$6,0)),"")</f>
        <v>West</v>
      </c>
      <c r="H253" s="5" t="str">
        <f t="shared" si="5"/>
        <v>2024-05</v>
      </c>
      <c r="I253" s="5">
        <f>IFERROR(INDEX(Delivery!$C$2:$C$3001,MATCH(A253,Delivery!$A$2:$A$3001,0))-INDEX(Delivery!$B$2:$B$3001,MATCH(A253,Delivery!$A$2:$A$3001,0)),"")</f>
        <v>-45437</v>
      </c>
      <c r="J253" s="5" t="str">
        <f>IF(IFERROR(INDEX(Delivery!$D$2:$D$3001,MATCH(A253,Delivery!$A$2:$A$3001,0)),"")="Delayed","Yes","No")</f>
        <v>No</v>
      </c>
      <c r="K253" s="5" t="str">
        <f>IF(IFERROR(INDEX(Delivery!$D$2:$D$3001,MATCH(A253,Delivery!$A$2:$A$3001,0)),"")="Cancelled","Yes","No")</f>
        <v>Yes</v>
      </c>
      <c r="L253">
        <f>SUMIF(Sales!B:B,A253,Sales!H:H)</f>
        <v>3947.76</v>
      </c>
    </row>
    <row r="254" spans="1:12" x14ac:dyDescent="0.35">
      <c r="A254" s="5">
        <v>253</v>
      </c>
      <c r="B254" s="6">
        <v>45437</v>
      </c>
      <c r="C254" s="5">
        <v>814</v>
      </c>
      <c r="D254" s="5">
        <v>3</v>
      </c>
      <c r="E254" s="5" t="str">
        <f>IFERROR(INDEX(Customers!$B$2:$B$901,MATCH(C254,Customers!$A$2:$A$901,0)),"")</f>
        <v>Lakshmi Joshi</v>
      </c>
      <c r="F254" s="5" t="str">
        <f>IFERROR(INDEX(Customers!$C$2:$C$901,MATCH(C254,Customers!$A$2:$A$901,0)),"")</f>
        <v>Consumer</v>
      </c>
      <c r="G254" s="5" t="str">
        <f>IFERROR(INDEX(Regions!$B$2:$B$6,MATCH(D254,Regions!$A$2:$A$6,0)),"")</f>
        <v>East</v>
      </c>
      <c r="H254" s="5" t="str">
        <f t="shared" si="5"/>
        <v>2024-05</v>
      </c>
      <c r="I254" s="5">
        <f>IFERROR(INDEX(Delivery!$C$2:$C$3001,MATCH(A254,Delivery!$A$2:$A$3001,0))-INDEX(Delivery!$B$2:$B$3001,MATCH(A254,Delivery!$A$2:$A$3001,0)),"")</f>
        <v>3</v>
      </c>
      <c r="J254" s="5" t="str">
        <f>IF(IFERROR(INDEX(Delivery!$D$2:$D$3001,MATCH(A254,Delivery!$A$2:$A$3001,0)),"")="Delayed","Yes","No")</f>
        <v>No</v>
      </c>
      <c r="K254" s="5" t="str">
        <f>IF(IFERROR(INDEX(Delivery!$D$2:$D$3001,MATCH(A254,Delivery!$A$2:$A$3001,0)),"")="Cancelled","Yes","No")</f>
        <v>No</v>
      </c>
      <c r="L254">
        <f>SUMIF(Sales!B:B,A254,Sales!H:H)</f>
        <v>1752.02</v>
      </c>
    </row>
    <row r="255" spans="1:12" x14ac:dyDescent="0.35">
      <c r="A255" s="5">
        <v>254</v>
      </c>
      <c r="B255" s="6">
        <v>45437</v>
      </c>
      <c r="C255" s="5">
        <v>161</v>
      </c>
      <c r="D255" s="5">
        <v>4</v>
      </c>
      <c r="E255" s="5" t="str">
        <f>IFERROR(INDEX(Customers!$B$2:$B$901,MATCH(C255,Customers!$A$2:$A$901,0)),"")</f>
        <v>Rohan Pillai</v>
      </c>
      <c r="F255" s="5" t="str">
        <f>IFERROR(INDEX(Customers!$C$2:$C$901,MATCH(C255,Customers!$A$2:$A$901,0)),"")</f>
        <v>Corporate</v>
      </c>
      <c r="G255" s="5" t="str">
        <f>IFERROR(INDEX(Regions!$B$2:$B$6,MATCH(D255,Regions!$A$2:$A$6,0)),"")</f>
        <v>West</v>
      </c>
      <c r="H255" s="5" t="str">
        <f t="shared" si="5"/>
        <v>2024-05</v>
      </c>
      <c r="I255" s="5">
        <f>IFERROR(INDEX(Delivery!$C$2:$C$3001,MATCH(A255,Delivery!$A$2:$A$3001,0))-INDEX(Delivery!$B$2:$B$3001,MATCH(A255,Delivery!$A$2:$A$3001,0)),"")</f>
        <v>6</v>
      </c>
      <c r="J255" s="5" t="str">
        <f>IF(IFERROR(INDEX(Delivery!$D$2:$D$3001,MATCH(A255,Delivery!$A$2:$A$3001,0)),"")="Delayed","Yes","No")</f>
        <v>No</v>
      </c>
      <c r="K255" s="5" t="str">
        <f>IF(IFERROR(INDEX(Delivery!$D$2:$D$3001,MATCH(A255,Delivery!$A$2:$A$3001,0)),"")="Cancelled","Yes","No")</f>
        <v>No</v>
      </c>
      <c r="L255">
        <f>SUMIF(Sales!B:B,A255,Sales!H:H)</f>
        <v>897.98</v>
      </c>
    </row>
    <row r="256" spans="1:12" x14ac:dyDescent="0.35">
      <c r="A256" s="5">
        <v>255</v>
      </c>
      <c r="B256" s="6">
        <v>45438</v>
      </c>
      <c r="C256" s="5">
        <v>88</v>
      </c>
      <c r="D256" s="5">
        <v>3</v>
      </c>
      <c r="E256" s="5" t="str">
        <f>IFERROR(INDEX(Customers!$B$2:$B$901,MATCH(C256,Customers!$A$2:$A$901,0)),"")</f>
        <v>Aadhya Chatterjee</v>
      </c>
      <c r="F256" s="5" t="str">
        <f>IFERROR(INDEX(Customers!$C$2:$C$901,MATCH(C256,Customers!$A$2:$A$901,0)),"")</f>
        <v>Corporate</v>
      </c>
      <c r="G256" s="5" t="str">
        <f>IFERROR(INDEX(Regions!$B$2:$B$6,MATCH(D256,Regions!$A$2:$A$6,0)),"")</f>
        <v>East</v>
      </c>
      <c r="H256" s="5" t="str">
        <f t="shared" si="5"/>
        <v>2024-05</v>
      </c>
      <c r="I256" s="5">
        <f>IFERROR(INDEX(Delivery!$C$2:$C$3001,MATCH(A256,Delivery!$A$2:$A$3001,0))-INDEX(Delivery!$B$2:$B$3001,MATCH(A256,Delivery!$A$2:$A$3001,0)),"")</f>
        <v>5</v>
      </c>
      <c r="J256" s="5" t="str">
        <f>IF(IFERROR(INDEX(Delivery!$D$2:$D$3001,MATCH(A256,Delivery!$A$2:$A$3001,0)),"")="Delayed","Yes","No")</f>
        <v>No</v>
      </c>
      <c r="K256" s="5" t="str">
        <f>IF(IFERROR(INDEX(Delivery!$D$2:$D$3001,MATCH(A256,Delivery!$A$2:$A$3001,0)),"")="Cancelled","Yes","No")</f>
        <v>No</v>
      </c>
      <c r="L256">
        <f>SUMIF(Sales!B:B,A256,Sales!H:H)</f>
        <v>3233.25</v>
      </c>
    </row>
    <row r="257" spans="1:12" x14ac:dyDescent="0.35">
      <c r="A257" s="5">
        <v>256</v>
      </c>
      <c r="B257" s="6">
        <v>45439</v>
      </c>
      <c r="C257" s="5">
        <v>804</v>
      </c>
      <c r="D257" s="5">
        <v>4</v>
      </c>
      <c r="E257" s="5" t="str">
        <f>IFERROR(INDEX(Customers!$B$2:$B$901,MATCH(C257,Customers!$A$2:$A$901,0)),"")</f>
        <v>Krishna Patel</v>
      </c>
      <c r="F257" s="5" t="str">
        <f>IFERROR(INDEX(Customers!$C$2:$C$901,MATCH(C257,Customers!$A$2:$A$901,0)),"")</f>
        <v>Consumer</v>
      </c>
      <c r="G257" s="5" t="str">
        <f>IFERROR(INDEX(Regions!$B$2:$B$6,MATCH(D257,Regions!$A$2:$A$6,0)),"")</f>
        <v>West</v>
      </c>
      <c r="H257" s="5" t="str">
        <f t="shared" si="5"/>
        <v>2024-05</v>
      </c>
      <c r="I257" s="5">
        <f>IFERROR(INDEX(Delivery!$C$2:$C$3001,MATCH(A257,Delivery!$A$2:$A$3001,0))-INDEX(Delivery!$B$2:$B$3001,MATCH(A257,Delivery!$A$2:$A$3001,0)),"")</f>
        <v>4</v>
      </c>
      <c r="J257" s="5" t="str">
        <f>IF(IFERROR(INDEX(Delivery!$D$2:$D$3001,MATCH(A257,Delivery!$A$2:$A$3001,0)),"")="Delayed","Yes","No")</f>
        <v>No</v>
      </c>
      <c r="K257" s="5" t="str">
        <f>IF(IFERROR(INDEX(Delivery!$D$2:$D$3001,MATCH(A257,Delivery!$A$2:$A$3001,0)),"")="Cancelled","Yes","No")</f>
        <v>No</v>
      </c>
      <c r="L257">
        <f>SUMIF(Sales!B:B,A257,Sales!H:H)</f>
        <v>2213.3200000000002</v>
      </c>
    </row>
    <row r="258" spans="1:12" x14ac:dyDescent="0.35">
      <c r="A258" s="5">
        <v>257</v>
      </c>
      <c r="B258" s="6">
        <v>45439</v>
      </c>
      <c r="C258" s="5">
        <v>375</v>
      </c>
      <c r="D258" s="5">
        <v>4</v>
      </c>
      <c r="E258" s="5" t="str">
        <f>IFERROR(INDEX(Customers!$B$2:$B$901,MATCH(C258,Customers!$A$2:$A$901,0)),"")</f>
        <v>Ishaan Gupta</v>
      </c>
      <c r="F258" s="5" t="str">
        <f>IFERROR(INDEX(Customers!$C$2:$C$901,MATCH(C258,Customers!$A$2:$A$901,0)),"")</f>
        <v>Corporate</v>
      </c>
      <c r="G258" s="5" t="str">
        <f>IFERROR(INDEX(Regions!$B$2:$B$6,MATCH(D258,Regions!$A$2:$A$6,0)),"")</f>
        <v>West</v>
      </c>
      <c r="H258" s="5" t="str">
        <f t="shared" ref="H258:H321" si="6">TEXT(B258,"YYYY-MM")</f>
        <v>2024-05</v>
      </c>
      <c r="I258" s="5">
        <f>IFERROR(INDEX(Delivery!$C$2:$C$3001,MATCH(A258,Delivery!$A$2:$A$3001,0))-INDEX(Delivery!$B$2:$B$3001,MATCH(A258,Delivery!$A$2:$A$3001,0)),"")</f>
        <v>6</v>
      </c>
      <c r="J258" s="5" t="str">
        <f>IF(IFERROR(INDEX(Delivery!$D$2:$D$3001,MATCH(A258,Delivery!$A$2:$A$3001,0)),"")="Delayed","Yes","No")</f>
        <v>No</v>
      </c>
      <c r="K258" s="5" t="str">
        <f>IF(IFERROR(INDEX(Delivery!$D$2:$D$3001,MATCH(A258,Delivery!$A$2:$A$3001,0)),"")="Cancelled","Yes","No")</f>
        <v>No</v>
      </c>
      <c r="L258">
        <f>SUMIF(Sales!B:B,A258,Sales!H:H)</f>
        <v>2213.3200000000002</v>
      </c>
    </row>
    <row r="259" spans="1:12" x14ac:dyDescent="0.35">
      <c r="A259" s="5">
        <v>258</v>
      </c>
      <c r="B259" s="6">
        <v>45440</v>
      </c>
      <c r="C259" s="5">
        <v>691</v>
      </c>
      <c r="D259" s="5">
        <v>4</v>
      </c>
      <c r="E259" s="5" t="str">
        <f>IFERROR(INDEX(Customers!$B$2:$B$901,MATCH(C259,Customers!$A$2:$A$901,0)),"")</f>
        <v>Aarav Verma</v>
      </c>
      <c r="F259" s="5" t="str">
        <f>IFERROR(INDEX(Customers!$C$2:$C$901,MATCH(C259,Customers!$A$2:$A$901,0)),"")</f>
        <v>Consumer</v>
      </c>
      <c r="G259" s="5" t="str">
        <f>IFERROR(INDEX(Regions!$B$2:$B$6,MATCH(D259,Regions!$A$2:$A$6,0)),"")</f>
        <v>West</v>
      </c>
      <c r="H259" s="5" t="str">
        <f t="shared" si="6"/>
        <v>2024-05</v>
      </c>
      <c r="I259" s="5">
        <f>IFERROR(INDEX(Delivery!$C$2:$C$3001,MATCH(A259,Delivery!$A$2:$A$3001,0))-INDEX(Delivery!$B$2:$B$3001,MATCH(A259,Delivery!$A$2:$A$3001,0)),"")</f>
        <v>5</v>
      </c>
      <c r="J259" s="5" t="str">
        <f>IF(IFERROR(INDEX(Delivery!$D$2:$D$3001,MATCH(A259,Delivery!$A$2:$A$3001,0)),"")="Delayed","Yes","No")</f>
        <v>No</v>
      </c>
      <c r="K259" s="5" t="str">
        <f>IF(IFERROR(INDEX(Delivery!$D$2:$D$3001,MATCH(A259,Delivery!$A$2:$A$3001,0)),"")="Cancelled","Yes","No")</f>
        <v>No</v>
      </c>
      <c r="L259">
        <f>SUMIF(Sales!B:B,A259,Sales!H:H)</f>
        <v>617.46</v>
      </c>
    </row>
    <row r="260" spans="1:12" x14ac:dyDescent="0.35">
      <c r="A260" s="5">
        <v>259</v>
      </c>
      <c r="B260" s="6">
        <v>45441</v>
      </c>
      <c r="C260" s="5">
        <v>286</v>
      </c>
      <c r="D260" s="5">
        <v>4</v>
      </c>
      <c r="E260" s="5" t="str">
        <f>IFERROR(INDEX(Customers!$B$2:$B$901,MATCH(C260,Customers!$A$2:$A$901,0)),"")</f>
        <v>Meera Menon</v>
      </c>
      <c r="F260" s="5" t="str">
        <f>IFERROR(INDEX(Customers!$C$2:$C$901,MATCH(C260,Customers!$A$2:$A$901,0)),"")</f>
        <v>Consumer</v>
      </c>
      <c r="G260" s="5" t="str">
        <f>IFERROR(INDEX(Regions!$B$2:$B$6,MATCH(D260,Regions!$A$2:$A$6,0)),"")</f>
        <v>West</v>
      </c>
      <c r="H260" s="5" t="str">
        <f t="shared" si="6"/>
        <v>2024-05</v>
      </c>
      <c r="I260" s="5">
        <f>IFERROR(INDEX(Delivery!$C$2:$C$3001,MATCH(A260,Delivery!$A$2:$A$3001,0))-INDEX(Delivery!$B$2:$B$3001,MATCH(A260,Delivery!$A$2:$A$3001,0)),"")</f>
        <v>3</v>
      </c>
      <c r="J260" s="5" t="str">
        <f>IF(IFERROR(INDEX(Delivery!$D$2:$D$3001,MATCH(A260,Delivery!$A$2:$A$3001,0)),"")="Delayed","Yes","No")</f>
        <v>No</v>
      </c>
      <c r="K260" s="5" t="str">
        <f>IF(IFERROR(INDEX(Delivery!$D$2:$D$3001,MATCH(A260,Delivery!$A$2:$A$3001,0)),"")="Cancelled","Yes","No")</f>
        <v>No</v>
      </c>
      <c r="L260">
        <f>SUMIF(Sales!B:B,A260,Sales!H:H)</f>
        <v>3021.65</v>
      </c>
    </row>
    <row r="261" spans="1:12" x14ac:dyDescent="0.35">
      <c r="A261" s="5">
        <v>260</v>
      </c>
      <c r="B261" s="6">
        <v>45441</v>
      </c>
      <c r="C261" s="5">
        <v>57</v>
      </c>
      <c r="D261" s="5">
        <v>5</v>
      </c>
      <c r="E261" s="5" t="str">
        <f>IFERROR(INDEX(Customers!$B$2:$B$901,MATCH(C261,Customers!$A$2:$A$901,0)),"")</f>
        <v>Sai Rao</v>
      </c>
      <c r="F261" s="5" t="str">
        <f>IFERROR(INDEX(Customers!$C$2:$C$901,MATCH(C261,Customers!$A$2:$A$901,0)),"")</f>
        <v>Consumer</v>
      </c>
      <c r="G261" s="5" t="str">
        <f>IFERROR(INDEX(Regions!$B$2:$B$6,MATCH(D261,Regions!$A$2:$A$6,0)),"")</f>
        <v>Central</v>
      </c>
      <c r="H261" s="5" t="str">
        <f t="shared" si="6"/>
        <v>2024-05</v>
      </c>
      <c r="I261" s="5">
        <f>IFERROR(INDEX(Delivery!$C$2:$C$3001,MATCH(A261,Delivery!$A$2:$A$3001,0))-INDEX(Delivery!$B$2:$B$3001,MATCH(A261,Delivery!$A$2:$A$3001,0)),"")</f>
        <v>4</v>
      </c>
      <c r="J261" s="5" t="str">
        <f>IF(IFERROR(INDEX(Delivery!$D$2:$D$3001,MATCH(A261,Delivery!$A$2:$A$3001,0)),"")="Delayed","Yes","No")</f>
        <v>No</v>
      </c>
      <c r="K261" s="5" t="str">
        <f>IF(IFERROR(INDEX(Delivery!$D$2:$D$3001,MATCH(A261,Delivery!$A$2:$A$3001,0)),"")="Cancelled","Yes","No")</f>
        <v>No</v>
      </c>
      <c r="L261">
        <f>SUMIF(Sales!B:B,A261,Sales!H:H)</f>
        <v>705.26</v>
      </c>
    </row>
    <row r="262" spans="1:12" x14ac:dyDescent="0.35">
      <c r="A262" s="5">
        <v>261</v>
      </c>
      <c r="B262" s="6">
        <v>45441</v>
      </c>
      <c r="C262" s="5">
        <v>114</v>
      </c>
      <c r="D262" s="5">
        <v>1</v>
      </c>
      <c r="E262" s="5" t="str">
        <f>IFERROR(INDEX(Customers!$B$2:$B$901,MATCH(C262,Customers!$A$2:$A$901,0)),"")</f>
        <v>Divya Shetty</v>
      </c>
      <c r="F262" s="5" t="str">
        <f>IFERROR(INDEX(Customers!$C$2:$C$901,MATCH(C262,Customers!$A$2:$A$901,0)),"")</f>
        <v>Consumer</v>
      </c>
      <c r="G262" s="5" t="str">
        <f>IFERROR(INDEX(Regions!$B$2:$B$6,MATCH(D262,Regions!$A$2:$A$6,0)),"")</f>
        <v>North</v>
      </c>
      <c r="H262" s="5" t="str">
        <f t="shared" si="6"/>
        <v>2024-05</v>
      </c>
      <c r="I262" s="5">
        <f>IFERROR(INDEX(Delivery!$C$2:$C$3001,MATCH(A262,Delivery!$A$2:$A$3001,0))-INDEX(Delivery!$B$2:$B$3001,MATCH(A262,Delivery!$A$2:$A$3001,0)),"")</f>
        <v>6</v>
      </c>
      <c r="J262" s="5" t="str">
        <f>IF(IFERROR(INDEX(Delivery!$D$2:$D$3001,MATCH(A262,Delivery!$A$2:$A$3001,0)),"")="Delayed","Yes","No")</f>
        <v>No</v>
      </c>
      <c r="K262" s="5" t="str">
        <f>IF(IFERROR(INDEX(Delivery!$D$2:$D$3001,MATCH(A262,Delivery!$A$2:$A$3001,0)),"")="Cancelled","Yes","No")</f>
        <v>No</v>
      </c>
      <c r="L262">
        <f>SUMIF(Sales!B:B,A262,Sales!H:H)</f>
        <v>534</v>
      </c>
    </row>
    <row r="263" spans="1:12" x14ac:dyDescent="0.35">
      <c r="A263" s="5">
        <v>262</v>
      </c>
      <c r="B263" s="6">
        <v>45441</v>
      </c>
      <c r="C263" s="5">
        <v>410</v>
      </c>
      <c r="D263" s="5">
        <v>4</v>
      </c>
      <c r="E263" s="5" t="str">
        <f>IFERROR(INDEX(Customers!$B$2:$B$901,MATCH(C263,Customers!$A$2:$A$901,0)),"")</f>
        <v>Rahul Nair</v>
      </c>
      <c r="F263" s="5" t="str">
        <f>IFERROR(INDEX(Customers!$C$2:$C$901,MATCH(C263,Customers!$A$2:$A$901,0)),"")</f>
        <v>SMB</v>
      </c>
      <c r="G263" s="5" t="str">
        <f>IFERROR(INDEX(Regions!$B$2:$B$6,MATCH(D263,Regions!$A$2:$A$6,0)),"")</f>
        <v>West</v>
      </c>
      <c r="H263" s="5" t="str">
        <f t="shared" si="6"/>
        <v>2024-05</v>
      </c>
      <c r="I263" s="5">
        <f>IFERROR(INDEX(Delivery!$C$2:$C$3001,MATCH(A263,Delivery!$A$2:$A$3001,0))-INDEX(Delivery!$B$2:$B$3001,MATCH(A263,Delivery!$A$2:$A$3001,0)),"")</f>
        <v>4</v>
      </c>
      <c r="J263" s="5" t="str">
        <f>IF(IFERROR(INDEX(Delivery!$D$2:$D$3001,MATCH(A263,Delivery!$A$2:$A$3001,0)),"")="Delayed","Yes","No")</f>
        <v>No</v>
      </c>
      <c r="K263" s="5" t="str">
        <f>IF(IFERROR(INDEX(Delivery!$D$2:$D$3001,MATCH(A263,Delivery!$A$2:$A$3001,0)),"")="Cancelled","Yes","No")</f>
        <v>No</v>
      </c>
      <c r="L263">
        <f>SUMIF(Sales!B:B,A263,Sales!H:H)</f>
        <v>1317.3600000000001</v>
      </c>
    </row>
    <row r="264" spans="1:12" x14ac:dyDescent="0.35">
      <c r="A264" s="5">
        <v>263</v>
      </c>
      <c r="B264" s="6">
        <v>45441</v>
      </c>
      <c r="C264" s="5">
        <v>662</v>
      </c>
      <c r="D264" s="5">
        <v>2</v>
      </c>
      <c r="E264" s="5" t="str">
        <f>IFERROR(INDEX(Customers!$B$2:$B$901,MATCH(C264,Customers!$A$2:$A$901,0)),"")</f>
        <v>Vihaan Iyer</v>
      </c>
      <c r="F264" s="5" t="str">
        <f>IFERROR(INDEX(Customers!$C$2:$C$901,MATCH(C264,Customers!$A$2:$A$901,0)),"")</f>
        <v>Consumer</v>
      </c>
      <c r="G264" s="5" t="str">
        <f>IFERROR(INDEX(Regions!$B$2:$B$6,MATCH(D264,Regions!$A$2:$A$6,0)),"")</f>
        <v>South</v>
      </c>
      <c r="H264" s="5" t="str">
        <f t="shared" si="6"/>
        <v>2024-05</v>
      </c>
      <c r="I264" s="5">
        <f>IFERROR(INDEX(Delivery!$C$2:$C$3001,MATCH(A264,Delivery!$A$2:$A$3001,0))-INDEX(Delivery!$B$2:$B$3001,MATCH(A264,Delivery!$A$2:$A$3001,0)),"")</f>
        <v>4</v>
      </c>
      <c r="J264" s="5" t="str">
        <f>IF(IFERROR(INDEX(Delivery!$D$2:$D$3001,MATCH(A264,Delivery!$A$2:$A$3001,0)),"")="Delayed","Yes","No")</f>
        <v>No</v>
      </c>
      <c r="K264" s="5" t="str">
        <f>IF(IFERROR(INDEX(Delivery!$D$2:$D$3001,MATCH(A264,Delivery!$A$2:$A$3001,0)),"")="Cancelled","Yes","No")</f>
        <v>No</v>
      </c>
      <c r="L264">
        <f>SUMIF(Sales!B:B,A264,Sales!H:H)</f>
        <v>798.2</v>
      </c>
    </row>
    <row r="265" spans="1:12" x14ac:dyDescent="0.35">
      <c r="A265" s="5">
        <v>264</v>
      </c>
      <c r="B265" s="6">
        <v>45442</v>
      </c>
      <c r="C265" s="5">
        <v>825</v>
      </c>
      <c r="D265" s="5">
        <v>4</v>
      </c>
      <c r="E265" s="5" t="str">
        <f>IFERROR(INDEX(Customers!$B$2:$B$901,MATCH(C265,Customers!$A$2:$A$901,0)),"")</f>
        <v>Riya Bose</v>
      </c>
      <c r="F265" s="5" t="str">
        <f>IFERROR(INDEX(Customers!$C$2:$C$901,MATCH(C265,Customers!$A$2:$A$901,0)),"")</f>
        <v>Consumer</v>
      </c>
      <c r="G265" s="5" t="str">
        <f>IFERROR(INDEX(Regions!$B$2:$B$6,MATCH(D265,Regions!$A$2:$A$6,0)),"")</f>
        <v>West</v>
      </c>
      <c r="H265" s="5" t="str">
        <f t="shared" si="6"/>
        <v>2024-05</v>
      </c>
      <c r="I265" s="5">
        <f>IFERROR(INDEX(Delivery!$C$2:$C$3001,MATCH(A265,Delivery!$A$2:$A$3001,0))-INDEX(Delivery!$B$2:$B$3001,MATCH(A265,Delivery!$A$2:$A$3001,0)),"")</f>
        <v>2</v>
      </c>
      <c r="J265" s="5" t="str">
        <f>IF(IFERROR(INDEX(Delivery!$D$2:$D$3001,MATCH(A265,Delivery!$A$2:$A$3001,0)),"")="Delayed","Yes","No")</f>
        <v>No</v>
      </c>
      <c r="K265" s="5" t="str">
        <f>IF(IFERROR(INDEX(Delivery!$D$2:$D$3001,MATCH(A265,Delivery!$A$2:$A$3001,0)),"")="Cancelled","Yes","No")</f>
        <v>No</v>
      </c>
      <c r="L265">
        <f>SUMIF(Sales!B:B,A265,Sales!H:H)</f>
        <v>1672.88</v>
      </c>
    </row>
    <row r="266" spans="1:12" x14ac:dyDescent="0.35">
      <c r="A266" s="5">
        <v>265</v>
      </c>
      <c r="B266" s="6">
        <v>45442</v>
      </c>
      <c r="C266" s="5">
        <v>255</v>
      </c>
      <c r="D266" s="5">
        <v>2</v>
      </c>
      <c r="E266" s="5" t="str">
        <f>IFERROR(INDEX(Customers!$B$2:$B$901,MATCH(C266,Customers!$A$2:$A$901,0)),"")</f>
        <v>Karthik Menon</v>
      </c>
      <c r="F266" s="5" t="str">
        <f>IFERROR(INDEX(Customers!$C$2:$C$901,MATCH(C266,Customers!$A$2:$A$901,0)),"")</f>
        <v>Consumer</v>
      </c>
      <c r="G266" s="5" t="str">
        <f>IFERROR(INDEX(Regions!$B$2:$B$6,MATCH(D266,Regions!$A$2:$A$6,0)),"")</f>
        <v>South</v>
      </c>
      <c r="H266" s="5" t="str">
        <f t="shared" si="6"/>
        <v>2024-05</v>
      </c>
      <c r="I266" s="5">
        <f>IFERROR(INDEX(Delivery!$C$2:$C$3001,MATCH(A266,Delivery!$A$2:$A$3001,0))-INDEX(Delivery!$B$2:$B$3001,MATCH(A266,Delivery!$A$2:$A$3001,0)),"")</f>
        <v>6</v>
      </c>
      <c r="J266" s="5" t="str">
        <f>IF(IFERROR(INDEX(Delivery!$D$2:$D$3001,MATCH(A266,Delivery!$A$2:$A$3001,0)),"")="Delayed","Yes","No")</f>
        <v>No</v>
      </c>
      <c r="K266" s="5" t="str">
        <f>IF(IFERROR(INDEX(Delivery!$D$2:$D$3001,MATCH(A266,Delivery!$A$2:$A$3001,0)),"")="Cancelled","Yes","No")</f>
        <v>No</v>
      </c>
      <c r="L266">
        <f>SUMIF(Sales!B:B,A266,Sales!H:H)</f>
        <v>540.32000000000005</v>
      </c>
    </row>
    <row r="267" spans="1:12" x14ac:dyDescent="0.35">
      <c r="A267" s="5">
        <v>266</v>
      </c>
      <c r="B267" s="6">
        <v>45442</v>
      </c>
      <c r="C267" s="5">
        <v>367</v>
      </c>
      <c r="D267" s="5">
        <v>4</v>
      </c>
      <c r="E267" s="5" t="str">
        <f>IFERROR(INDEX(Customers!$B$2:$B$901,MATCH(C267,Customers!$A$2:$A$901,0)),"")</f>
        <v>Kiara Pillai</v>
      </c>
      <c r="F267" s="5" t="str">
        <f>IFERROR(INDEX(Customers!$C$2:$C$901,MATCH(C267,Customers!$A$2:$A$901,0)),"")</f>
        <v>Consumer</v>
      </c>
      <c r="G267" s="5" t="str">
        <f>IFERROR(INDEX(Regions!$B$2:$B$6,MATCH(D267,Regions!$A$2:$A$6,0)),"")</f>
        <v>West</v>
      </c>
      <c r="H267" s="5" t="str">
        <f t="shared" si="6"/>
        <v>2024-05</v>
      </c>
      <c r="I267" s="5">
        <f>IFERROR(INDEX(Delivery!$C$2:$C$3001,MATCH(A267,Delivery!$A$2:$A$3001,0))-INDEX(Delivery!$B$2:$B$3001,MATCH(A267,Delivery!$A$2:$A$3001,0)),"")</f>
        <v>4</v>
      </c>
      <c r="J267" s="5" t="str">
        <f>IF(IFERROR(INDEX(Delivery!$D$2:$D$3001,MATCH(A267,Delivery!$A$2:$A$3001,0)),"")="Delayed","Yes","No")</f>
        <v>No</v>
      </c>
      <c r="K267" s="5" t="str">
        <f>IF(IFERROR(INDEX(Delivery!$D$2:$D$3001,MATCH(A267,Delivery!$A$2:$A$3001,0)),"")="Cancelled","Yes","No")</f>
        <v>No</v>
      </c>
      <c r="L267">
        <f>SUMIF(Sales!B:B,A267,Sales!H:H)</f>
        <v>3622.91</v>
      </c>
    </row>
    <row r="268" spans="1:12" x14ac:dyDescent="0.35">
      <c r="A268" s="5">
        <v>267</v>
      </c>
      <c r="B268" s="6">
        <v>45442</v>
      </c>
      <c r="C268" s="5">
        <v>639</v>
      </c>
      <c r="D268" s="5">
        <v>2</v>
      </c>
      <c r="E268" s="5" t="str">
        <f>IFERROR(INDEX(Customers!$B$2:$B$901,MATCH(C268,Customers!$A$2:$A$901,0)),"")</f>
        <v>Sai Joshi</v>
      </c>
      <c r="F268" s="5" t="str">
        <f>IFERROR(INDEX(Customers!$C$2:$C$901,MATCH(C268,Customers!$A$2:$A$901,0)),"")</f>
        <v>Consumer</v>
      </c>
      <c r="G268" s="5" t="str">
        <f>IFERROR(INDEX(Regions!$B$2:$B$6,MATCH(D268,Regions!$A$2:$A$6,0)),"")</f>
        <v>South</v>
      </c>
      <c r="H268" s="5" t="str">
        <f t="shared" si="6"/>
        <v>2024-05</v>
      </c>
      <c r="I268" s="5">
        <f>IFERROR(INDEX(Delivery!$C$2:$C$3001,MATCH(A268,Delivery!$A$2:$A$3001,0))-INDEX(Delivery!$B$2:$B$3001,MATCH(A268,Delivery!$A$2:$A$3001,0)),"")</f>
        <v>4</v>
      </c>
      <c r="J268" s="5" t="str">
        <f>IF(IFERROR(INDEX(Delivery!$D$2:$D$3001,MATCH(A268,Delivery!$A$2:$A$3001,0)),"")="Delayed","Yes","No")</f>
        <v>No</v>
      </c>
      <c r="K268" s="5" t="str">
        <f>IF(IFERROR(INDEX(Delivery!$D$2:$D$3001,MATCH(A268,Delivery!$A$2:$A$3001,0)),"")="Cancelled","Yes","No")</f>
        <v>No</v>
      </c>
      <c r="L268">
        <f>SUMIF(Sales!B:B,A268,Sales!H:H)</f>
        <v>3289.09</v>
      </c>
    </row>
    <row r="269" spans="1:12" x14ac:dyDescent="0.35">
      <c r="A269" s="5">
        <v>268</v>
      </c>
      <c r="B269" s="6">
        <v>45442</v>
      </c>
      <c r="C269" s="5">
        <v>619</v>
      </c>
      <c r="D269" s="5">
        <v>5</v>
      </c>
      <c r="E269" s="5" t="str">
        <f>IFERROR(INDEX(Customers!$B$2:$B$901,MATCH(C269,Customers!$A$2:$A$901,0)),"")</f>
        <v>Lakshmi Iyer</v>
      </c>
      <c r="F269" s="5" t="str">
        <f>IFERROR(INDEX(Customers!$C$2:$C$901,MATCH(C269,Customers!$A$2:$A$901,0)),"")</f>
        <v>Consumer</v>
      </c>
      <c r="G269" s="5" t="str">
        <f>IFERROR(INDEX(Regions!$B$2:$B$6,MATCH(D269,Regions!$A$2:$A$6,0)),"")</f>
        <v>Central</v>
      </c>
      <c r="H269" s="5" t="str">
        <f t="shared" si="6"/>
        <v>2024-05</v>
      </c>
      <c r="I269" s="5">
        <f>IFERROR(INDEX(Delivery!$C$2:$C$3001,MATCH(A269,Delivery!$A$2:$A$3001,0))-INDEX(Delivery!$B$2:$B$3001,MATCH(A269,Delivery!$A$2:$A$3001,0)),"")</f>
        <v>2</v>
      </c>
      <c r="J269" s="5" t="str">
        <f>IF(IFERROR(INDEX(Delivery!$D$2:$D$3001,MATCH(A269,Delivery!$A$2:$A$3001,0)),"")="Delayed","Yes","No")</f>
        <v>No</v>
      </c>
      <c r="K269" s="5" t="str">
        <f>IF(IFERROR(INDEX(Delivery!$D$2:$D$3001,MATCH(A269,Delivery!$A$2:$A$3001,0)),"")="Cancelled","Yes","No")</f>
        <v>No</v>
      </c>
      <c r="L269">
        <f>SUMIF(Sales!B:B,A269,Sales!H:H)</f>
        <v>1752.02</v>
      </c>
    </row>
    <row r="270" spans="1:12" x14ac:dyDescent="0.35">
      <c r="A270" s="5">
        <v>269</v>
      </c>
      <c r="B270" s="6">
        <v>45442</v>
      </c>
      <c r="C270" s="5">
        <v>701</v>
      </c>
      <c r="D270" s="5">
        <v>3</v>
      </c>
      <c r="E270" s="5" t="str">
        <f>IFERROR(INDEX(Customers!$B$2:$B$901,MATCH(C270,Customers!$A$2:$A$901,0)),"")</f>
        <v>Arun Mehta</v>
      </c>
      <c r="F270" s="5" t="str">
        <f>IFERROR(INDEX(Customers!$C$2:$C$901,MATCH(C270,Customers!$A$2:$A$901,0)),"")</f>
        <v>Consumer</v>
      </c>
      <c r="G270" s="5" t="str">
        <f>IFERROR(INDEX(Regions!$B$2:$B$6,MATCH(D270,Regions!$A$2:$A$6,0)),"")</f>
        <v>East</v>
      </c>
      <c r="H270" s="5" t="str">
        <f t="shared" si="6"/>
        <v>2024-05</v>
      </c>
      <c r="I270" s="5">
        <f>IFERROR(INDEX(Delivery!$C$2:$C$3001,MATCH(A270,Delivery!$A$2:$A$3001,0))-INDEX(Delivery!$B$2:$B$3001,MATCH(A270,Delivery!$A$2:$A$3001,0)),"")</f>
        <v>3</v>
      </c>
      <c r="J270" s="5" t="str">
        <f>IF(IFERROR(INDEX(Delivery!$D$2:$D$3001,MATCH(A270,Delivery!$A$2:$A$3001,0)),"")="Delayed","Yes","No")</f>
        <v>No</v>
      </c>
      <c r="K270" s="5" t="str">
        <f>IF(IFERROR(INDEX(Delivery!$D$2:$D$3001,MATCH(A270,Delivery!$A$2:$A$3001,0)),"")="Cancelled","Yes","No")</f>
        <v>No</v>
      </c>
      <c r="L270">
        <f>SUMIF(Sales!B:B,A270,Sales!H:H)</f>
        <v>175.69</v>
      </c>
    </row>
    <row r="271" spans="1:12" x14ac:dyDescent="0.35">
      <c r="A271" s="5">
        <v>270</v>
      </c>
      <c r="B271" s="6">
        <v>45442</v>
      </c>
      <c r="C271" s="5">
        <v>666</v>
      </c>
      <c r="D271" s="5">
        <v>1</v>
      </c>
      <c r="E271" s="5" t="str">
        <f>IFERROR(INDEX(Customers!$B$2:$B$901,MATCH(C271,Customers!$A$2:$A$901,0)),"")</f>
        <v>Vivaan Krishnan</v>
      </c>
      <c r="F271" s="5" t="str">
        <f>IFERROR(INDEX(Customers!$C$2:$C$901,MATCH(C271,Customers!$A$2:$A$901,0)),"")</f>
        <v>Consumer</v>
      </c>
      <c r="G271" s="5" t="str">
        <f>IFERROR(INDEX(Regions!$B$2:$B$6,MATCH(D271,Regions!$A$2:$A$6,0)),"")</f>
        <v>North</v>
      </c>
      <c r="H271" s="5" t="str">
        <f t="shared" si="6"/>
        <v>2024-05</v>
      </c>
      <c r="I271" s="5">
        <f>IFERROR(INDEX(Delivery!$C$2:$C$3001,MATCH(A271,Delivery!$A$2:$A$3001,0))-INDEX(Delivery!$B$2:$B$3001,MATCH(A271,Delivery!$A$2:$A$3001,0)),"")</f>
        <v>5</v>
      </c>
      <c r="J271" s="5" t="str">
        <f>IF(IFERROR(INDEX(Delivery!$D$2:$D$3001,MATCH(A271,Delivery!$A$2:$A$3001,0)),"")="Delayed","Yes","No")</f>
        <v>No</v>
      </c>
      <c r="K271" s="5" t="str">
        <f>IF(IFERROR(INDEX(Delivery!$D$2:$D$3001,MATCH(A271,Delivery!$A$2:$A$3001,0)),"")="Cancelled","Yes","No")</f>
        <v>No</v>
      </c>
      <c r="L271">
        <f>SUMIF(Sales!B:B,A271,Sales!H:H)</f>
        <v>6033.59</v>
      </c>
    </row>
    <row r="272" spans="1:12" x14ac:dyDescent="0.35">
      <c r="A272" s="5">
        <v>271</v>
      </c>
      <c r="B272" s="6">
        <v>45443</v>
      </c>
      <c r="C272" s="5">
        <v>467</v>
      </c>
      <c r="D272" s="5">
        <v>5</v>
      </c>
      <c r="E272" s="5" t="str">
        <f>IFERROR(INDEX(Customers!$B$2:$B$901,MATCH(C272,Customers!$A$2:$A$901,0)),"")</f>
        <v>Priya Krishnan</v>
      </c>
      <c r="F272" s="5" t="str">
        <f>IFERROR(INDEX(Customers!$C$2:$C$901,MATCH(C272,Customers!$A$2:$A$901,0)),"")</f>
        <v>Consumer</v>
      </c>
      <c r="G272" s="5" t="str">
        <f>IFERROR(INDEX(Regions!$B$2:$B$6,MATCH(D272,Regions!$A$2:$A$6,0)),"")</f>
        <v>Central</v>
      </c>
      <c r="H272" s="5" t="str">
        <f t="shared" si="6"/>
        <v>2024-05</v>
      </c>
      <c r="I272" s="5">
        <f>IFERROR(INDEX(Delivery!$C$2:$C$3001,MATCH(A272,Delivery!$A$2:$A$3001,0))-INDEX(Delivery!$B$2:$B$3001,MATCH(A272,Delivery!$A$2:$A$3001,0)),"")</f>
        <v>5</v>
      </c>
      <c r="J272" s="5" t="str">
        <f>IF(IFERROR(INDEX(Delivery!$D$2:$D$3001,MATCH(A272,Delivery!$A$2:$A$3001,0)),"")="Delayed","Yes","No")</f>
        <v>No</v>
      </c>
      <c r="K272" s="5" t="str">
        <f>IF(IFERROR(INDEX(Delivery!$D$2:$D$3001,MATCH(A272,Delivery!$A$2:$A$3001,0)),"")="Cancelled","Yes","No")</f>
        <v>No</v>
      </c>
      <c r="L272">
        <f>SUMIF(Sales!B:B,A272,Sales!H:H)</f>
        <v>351.29</v>
      </c>
    </row>
    <row r="273" spans="1:12" x14ac:dyDescent="0.35">
      <c r="A273" s="5">
        <v>272</v>
      </c>
      <c r="B273" s="6">
        <v>45443</v>
      </c>
      <c r="C273" s="5">
        <v>671</v>
      </c>
      <c r="D273" s="5">
        <v>3</v>
      </c>
      <c r="E273" s="5" t="str">
        <f>IFERROR(INDEX(Customers!$B$2:$B$901,MATCH(C273,Customers!$A$2:$A$901,0)),"")</f>
        <v>Pari Joshi</v>
      </c>
      <c r="F273" s="5" t="str">
        <f>IFERROR(INDEX(Customers!$C$2:$C$901,MATCH(C273,Customers!$A$2:$A$901,0)),"")</f>
        <v>Consumer</v>
      </c>
      <c r="G273" s="5" t="str">
        <f>IFERROR(INDEX(Regions!$B$2:$B$6,MATCH(D273,Regions!$A$2:$A$6,0)),"")</f>
        <v>East</v>
      </c>
      <c r="H273" s="5" t="str">
        <f t="shared" si="6"/>
        <v>2024-05</v>
      </c>
      <c r="I273" s="5">
        <f>IFERROR(INDEX(Delivery!$C$2:$C$3001,MATCH(A273,Delivery!$A$2:$A$3001,0))-INDEX(Delivery!$B$2:$B$3001,MATCH(A273,Delivery!$A$2:$A$3001,0)),"")</f>
        <v>8</v>
      </c>
      <c r="J273" s="5" t="str">
        <f>IF(IFERROR(INDEX(Delivery!$D$2:$D$3001,MATCH(A273,Delivery!$A$2:$A$3001,0)),"")="Delayed","Yes","No")</f>
        <v>Yes</v>
      </c>
      <c r="K273" s="5" t="str">
        <f>IF(IFERROR(INDEX(Delivery!$D$2:$D$3001,MATCH(A273,Delivery!$A$2:$A$3001,0)),"")="Cancelled","Yes","No")</f>
        <v>No</v>
      </c>
      <c r="L273">
        <f>SUMIF(Sales!B:B,A273,Sales!H:H)</f>
        <v>3726.91</v>
      </c>
    </row>
    <row r="274" spans="1:12" x14ac:dyDescent="0.35">
      <c r="A274" s="5">
        <v>273</v>
      </c>
      <c r="B274" s="6">
        <v>45443</v>
      </c>
      <c r="C274" s="5">
        <v>391</v>
      </c>
      <c r="D274" s="5">
        <v>3</v>
      </c>
      <c r="E274" s="5" t="str">
        <f>IFERROR(INDEX(Customers!$B$2:$B$901,MATCH(C274,Customers!$A$2:$A$901,0)),"")</f>
        <v>Pooja Gupta</v>
      </c>
      <c r="F274" s="5" t="str">
        <f>IFERROR(INDEX(Customers!$C$2:$C$901,MATCH(C274,Customers!$A$2:$A$901,0)),"")</f>
        <v>SMB</v>
      </c>
      <c r="G274" s="5" t="str">
        <f>IFERROR(INDEX(Regions!$B$2:$B$6,MATCH(D274,Regions!$A$2:$A$6,0)),"")</f>
        <v>East</v>
      </c>
      <c r="H274" s="5" t="str">
        <f t="shared" si="6"/>
        <v>2024-05</v>
      </c>
      <c r="I274" s="5">
        <f>IFERROR(INDEX(Delivery!$C$2:$C$3001,MATCH(A274,Delivery!$A$2:$A$3001,0))-INDEX(Delivery!$B$2:$B$3001,MATCH(A274,Delivery!$A$2:$A$3001,0)),"")</f>
        <v>2</v>
      </c>
      <c r="J274" s="5" t="str">
        <f>IF(IFERROR(INDEX(Delivery!$D$2:$D$3001,MATCH(A274,Delivery!$A$2:$A$3001,0)),"")="Delayed","Yes","No")</f>
        <v>No</v>
      </c>
      <c r="K274" s="5" t="str">
        <f>IF(IFERROR(INDEX(Delivery!$D$2:$D$3001,MATCH(A274,Delivery!$A$2:$A$3001,0)),"")="Cancelled","Yes","No")</f>
        <v>No</v>
      </c>
      <c r="L274">
        <f>SUMIF(Sales!B:B,A274,Sales!H:H)</f>
        <v>3718.66</v>
      </c>
    </row>
    <row r="275" spans="1:12" x14ac:dyDescent="0.35">
      <c r="A275" s="5">
        <v>274</v>
      </c>
      <c r="B275" s="6">
        <v>45443</v>
      </c>
      <c r="C275" s="5">
        <v>699</v>
      </c>
      <c r="D275" s="5">
        <v>2</v>
      </c>
      <c r="E275" s="5" t="str">
        <f>IFERROR(INDEX(Customers!$B$2:$B$901,MATCH(C275,Customers!$A$2:$A$901,0)),"")</f>
        <v>Ananya Shetty</v>
      </c>
      <c r="F275" s="5" t="str">
        <f>IFERROR(INDEX(Customers!$C$2:$C$901,MATCH(C275,Customers!$A$2:$A$901,0)),"")</f>
        <v>SMB</v>
      </c>
      <c r="G275" s="5" t="str">
        <f>IFERROR(INDEX(Regions!$B$2:$B$6,MATCH(D275,Regions!$A$2:$A$6,0)),"")</f>
        <v>South</v>
      </c>
      <c r="H275" s="5" t="str">
        <f t="shared" si="6"/>
        <v>2024-05</v>
      </c>
      <c r="I275" s="5">
        <f>IFERROR(INDEX(Delivery!$C$2:$C$3001,MATCH(A275,Delivery!$A$2:$A$3001,0))-INDEX(Delivery!$B$2:$B$3001,MATCH(A275,Delivery!$A$2:$A$3001,0)),"")</f>
        <v>6</v>
      </c>
      <c r="J275" s="5" t="str">
        <f>IF(IFERROR(INDEX(Delivery!$D$2:$D$3001,MATCH(A275,Delivery!$A$2:$A$3001,0)),"")="Delayed","Yes","No")</f>
        <v>No</v>
      </c>
      <c r="K275" s="5" t="str">
        <f>IF(IFERROR(INDEX(Delivery!$D$2:$D$3001,MATCH(A275,Delivery!$A$2:$A$3001,0)),"")="Cancelled","Yes","No")</f>
        <v>No</v>
      </c>
      <c r="L275">
        <f>SUMIF(Sales!B:B,A275,Sales!H:H)</f>
        <v>705.26</v>
      </c>
    </row>
    <row r="276" spans="1:12" x14ac:dyDescent="0.35">
      <c r="A276" s="5">
        <v>275</v>
      </c>
      <c r="B276" s="6">
        <v>45444</v>
      </c>
      <c r="C276" s="5">
        <v>404</v>
      </c>
      <c r="D276" s="5">
        <v>1</v>
      </c>
      <c r="E276" s="5" t="str">
        <f>IFERROR(INDEX(Customers!$B$2:$B$901,MATCH(C276,Customers!$A$2:$A$901,0)),"")</f>
        <v>Saanvi Rao</v>
      </c>
      <c r="F276" s="5" t="str">
        <f>IFERROR(INDEX(Customers!$C$2:$C$901,MATCH(C276,Customers!$A$2:$A$901,0)),"")</f>
        <v>Consumer</v>
      </c>
      <c r="G276" s="5" t="str">
        <f>IFERROR(INDEX(Regions!$B$2:$B$6,MATCH(D276,Regions!$A$2:$A$6,0)),"")</f>
        <v>North</v>
      </c>
      <c r="H276" s="5" t="str">
        <f t="shared" si="6"/>
        <v>2024-06</v>
      </c>
      <c r="I276" s="5">
        <f>IFERROR(INDEX(Delivery!$C$2:$C$3001,MATCH(A276,Delivery!$A$2:$A$3001,0))-INDEX(Delivery!$B$2:$B$3001,MATCH(A276,Delivery!$A$2:$A$3001,0)),"")</f>
        <v>3</v>
      </c>
      <c r="J276" s="5" t="str">
        <f>IF(IFERROR(INDEX(Delivery!$D$2:$D$3001,MATCH(A276,Delivery!$A$2:$A$3001,0)),"")="Delayed","Yes","No")</f>
        <v>No</v>
      </c>
      <c r="K276" s="5" t="str">
        <f>IF(IFERROR(INDEX(Delivery!$D$2:$D$3001,MATCH(A276,Delivery!$A$2:$A$3001,0)),"")="Cancelled","Yes","No")</f>
        <v>No</v>
      </c>
      <c r="L276">
        <f>SUMIF(Sales!B:B,A276,Sales!H:H)</f>
        <v>3388.87</v>
      </c>
    </row>
    <row r="277" spans="1:12" x14ac:dyDescent="0.35">
      <c r="A277" s="5">
        <v>276</v>
      </c>
      <c r="B277" s="6">
        <v>45444</v>
      </c>
      <c r="C277" s="5">
        <v>101</v>
      </c>
      <c r="D277" s="5">
        <v>5</v>
      </c>
      <c r="E277" s="5" t="str">
        <f>IFERROR(INDEX(Customers!$B$2:$B$901,MATCH(C277,Customers!$A$2:$A$901,0)),"")</f>
        <v>Kavya Menon</v>
      </c>
      <c r="F277" s="5" t="str">
        <f>IFERROR(INDEX(Customers!$C$2:$C$901,MATCH(C277,Customers!$A$2:$A$901,0)),"")</f>
        <v>SMB</v>
      </c>
      <c r="G277" s="5" t="str">
        <f>IFERROR(INDEX(Regions!$B$2:$B$6,MATCH(D277,Regions!$A$2:$A$6,0)),"")</f>
        <v>Central</v>
      </c>
      <c r="H277" s="5" t="str">
        <f t="shared" si="6"/>
        <v>2024-06</v>
      </c>
      <c r="I277" s="5">
        <f>IFERROR(INDEX(Delivery!$C$2:$C$3001,MATCH(A277,Delivery!$A$2:$A$3001,0))-INDEX(Delivery!$B$2:$B$3001,MATCH(A277,Delivery!$A$2:$A$3001,0)),"")</f>
        <v>6</v>
      </c>
      <c r="J277" s="5" t="str">
        <f>IF(IFERROR(INDEX(Delivery!$D$2:$D$3001,MATCH(A277,Delivery!$A$2:$A$3001,0)),"")="Delayed","Yes","No")</f>
        <v>No</v>
      </c>
      <c r="K277" s="5" t="str">
        <f>IF(IFERROR(INDEX(Delivery!$D$2:$D$3001,MATCH(A277,Delivery!$A$2:$A$3001,0)),"")="Cancelled","Yes","No")</f>
        <v>No</v>
      </c>
      <c r="L277">
        <f>SUMIF(Sales!B:B,A277,Sales!H:H)</f>
        <v>2478.0500000000002</v>
      </c>
    </row>
    <row r="278" spans="1:12" x14ac:dyDescent="0.35">
      <c r="A278" s="5">
        <v>277</v>
      </c>
      <c r="B278" s="6">
        <v>45444</v>
      </c>
      <c r="C278" s="5">
        <v>728</v>
      </c>
      <c r="D278" s="5">
        <v>3</v>
      </c>
      <c r="E278" s="5" t="str">
        <f>IFERROR(INDEX(Customers!$B$2:$B$901,MATCH(C278,Customers!$A$2:$A$901,0)),"")</f>
        <v>Amit Verma</v>
      </c>
      <c r="F278" s="5" t="str">
        <f>IFERROR(INDEX(Customers!$C$2:$C$901,MATCH(C278,Customers!$A$2:$A$901,0)),"")</f>
        <v>Consumer</v>
      </c>
      <c r="G278" s="5" t="str">
        <f>IFERROR(INDEX(Regions!$B$2:$B$6,MATCH(D278,Regions!$A$2:$A$6,0)),"")</f>
        <v>East</v>
      </c>
      <c r="H278" s="5" t="str">
        <f t="shared" si="6"/>
        <v>2024-06</v>
      </c>
      <c r="I278" s="5">
        <f>IFERROR(INDEX(Delivery!$C$2:$C$3001,MATCH(A278,Delivery!$A$2:$A$3001,0))-INDEX(Delivery!$B$2:$B$3001,MATCH(A278,Delivery!$A$2:$A$3001,0)),"")</f>
        <v>2</v>
      </c>
      <c r="J278" s="5" t="str">
        <f>IF(IFERROR(INDEX(Delivery!$D$2:$D$3001,MATCH(A278,Delivery!$A$2:$A$3001,0)),"")="Delayed","Yes","No")</f>
        <v>No</v>
      </c>
      <c r="K278" s="5" t="str">
        <f>IF(IFERROR(INDEX(Delivery!$D$2:$D$3001,MATCH(A278,Delivery!$A$2:$A$3001,0)),"")="Cancelled","Yes","No")</f>
        <v>No</v>
      </c>
      <c r="L278">
        <f>SUMIF(Sales!B:B,A278,Sales!H:H)</f>
        <v>617.46</v>
      </c>
    </row>
    <row r="279" spans="1:12" x14ac:dyDescent="0.35">
      <c r="A279" s="5">
        <v>278</v>
      </c>
      <c r="B279" s="6">
        <v>45445</v>
      </c>
      <c r="C279" s="5">
        <v>145</v>
      </c>
      <c r="D279" s="5">
        <v>1</v>
      </c>
      <c r="E279" s="5" t="str">
        <f>IFERROR(INDEX(Customers!$B$2:$B$901,MATCH(C279,Customers!$A$2:$A$901,0)),"")</f>
        <v>Aarav Mehta</v>
      </c>
      <c r="F279" s="5" t="str">
        <f>IFERROR(INDEX(Customers!$C$2:$C$901,MATCH(C279,Customers!$A$2:$A$901,0)),"")</f>
        <v>Consumer</v>
      </c>
      <c r="G279" s="5" t="str">
        <f>IFERROR(INDEX(Regions!$B$2:$B$6,MATCH(D279,Regions!$A$2:$A$6,0)),"")</f>
        <v>North</v>
      </c>
      <c r="H279" s="5" t="str">
        <f t="shared" si="6"/>
        <v>2024-06</v>
      </c>
      <c r="I279" s="5">
        <f>IFERROR(INDEX(Delivery!$C$2:$C$3001,MATCH(A279,Delivery!$A$2:$A$3001,0))-INDEX(Delivery!$B$2:$B$3001,MATCH(A279,Delivery!$A$2:$A$3001,0)),"")</f>
        <v>3</v>
      </c>
      <c r="J279" s="5" t="str">
        <f>IF(IFERROR(INDEX(Delivery!$D$2:$D$3001,MATCH(A279,Delivery!$A$2:$A$3001,0)),"")="Delayed","Yes","No")</f>
        <v>No</v>
      </c>
      <c r="K279" s="5" t="str">
        <f>IF(IFERROR(INDEX(Delivery!$D$2:$D$3001,MATCH(A279,Delivery!$A$2:$A$3001,0)),"")="Cancelled","Yes","No")</f>
        <v>No</v>
      </c>
      <c r="L279">
        <f>SUMIF(Sales!B:B,A279,Sales!H:H)</f>
        <v>888.89</v>
      </c>
    </row>
    <row r="280" spans="1:12" x14ac:dyDescent="0.35">
      <c r="A280" s="5">
        <v>279</v>
      </c>
      <c r="B280" s="6">
        <v>45445</v>
      </c>
      <c r="C280" s="5">
        <v>482</v>
      </c>
      <c r="D280" s="5">
        <v>3</v>
      </c>
      <c r="E280" s="5" t="str">
        <f>IFERROR(INDEX(Customers!$B$2:$B$901,MATCH(C280,Customers!$A$2:$A$901,0)),"")</f>
        <v>Ravi Bose</v>
      </c>
      <c r="F280" s="5" t="str">
        <f>IFERROR(INDEX(Customers!$C$2:$C$901,MATCH(C280,Customers!$A$2:$A$901,0)),"")</f>
        <v>Consumer</v>
      </c>
      <c r="G280" s="5" t="str">
        <f>IFERROR(INDEX(Regions!$B$2:$B$6,MATCH(D280,Regions!$A$2:$A$6,0)),"")</f>
        <v>East</v>
      </c>
      <c r="H280" s="5" t="str">
        <f t="shared" si="6"/>
        <v>2024-06</v>
      </c>
      <c r="I280" s="5">
        <f>IFERROR(INDEX(Delivery!$C$2:$C$3001,MATCH(A280,Delivery!$A$2:$A$3001,0))-INDEX(Delivery!$B$2:$B$3001,MATCH(A280,Delivery!$A$2:$A$3001,0)),"")</f>
        <v>3</v>
      </c>
      <c r="J280" s="5" t="str">
        <f>IF(IFERROR(INDEX(Delivery!$D$2:$D$3001,MATCH(A280,Delivery!$A$2:$A$3001,0)),"")="Delayed","Yes","No")</f>
        <v>No</v>
      </c>
      <c r="K280" s="5" t="str">
        <f>IF(IFERROR(INDEX(Delivery!$D$2:$D$3001,MATCH(A280,Delivery!$A$2:$A$3001,0)),"")="Cancelled","Yes","No")</f>
        <v>No</v>
      </c>
      <c r="L280">
        <f>SUMIF(Sales!B:B,A280,Sales!H:H)</f>
        <v>364.21000000000004</v>
      </c>
    </row>
    <row r="281" spans="1:12" x14ac:dyDescent="0.35">
      <c r="A281" s="5">
        <v>280</v>
      </c>
      <c r="B281" s="6">
        <v>45445</v>
      </c>
      <c r="C281" s="5">
        <v>657</v>
      </c>
      <c r="D281" s="5">
        <v>4</v>
      </c>
      <c r="E281" s="5" t="str">
        <f>IFERROR(INDEX(Customers!$B$2:$B$901,MATCH(C281,Customers!$A$2:$A$901,0)),"")</f>
        <v>Ananya Joshi</v>
      </c>
      <c r="F281" s="5" t="str">
        <f>IFERROR(INDEX(Customers!$C$2:$C$901,MATCH(C281,Customers!$A$2:$A$901,0)),"")</f>
        <v>Consumer</v>
      </c>
      <c r="G281" s="5" t="str">
        <f>IFERROR(INDEX(Regions!$B$2:$B$6,MATCH(D281,Regions!$A$2:$A$6,0)),"")</f>
        <v>West</v>
      </c>
      <c r="H281" s="5" t="str">
        <f t="shared" si="6"/>
        <v>2024-06</v>
      </c>
      <c r="I281" s="5">
        <f>IFERROR(INDEX(Delivery!$C$2:$C$3001,MATCH(A281,Delivery!$A$2:$A$3001,0))-INDEX(Delivery!$B$2:$B$3001,MATCH(A281,Delivery!$A$2:$A$3001,0)),"")</f>
        <v>3</v>
      </c>
      <c r="J281" s="5" t="str">
        <f>IF(IFERROR(INDEX(Delivery!$D$2:$D$3001,MATCH(A281,Delivery!$A$2:$A$3001,0)),"")="Delayed","Yes","No")</f>
        <v>No</v>
      </c>
      <c r="K281" s="5" t="str">
        <f>IF(IFERROR(INDEX(Delivery!$D$2:$D$3001,MATCH(A281,Delivery!$A$2:$A$3001,0)),"")="Cancelled","Yes","No")</f>
        <v>No</v>
      </c>
      <c r="L281">
        <f>SUMIF(Sales!B:B,A281,Sales!H:H)</f>
        <v>705.26</v>
      </c>
    </row>
    <row r="282" spans="1:12" x14ac:dyDescent="0.35">
      <c r="A282" s="5">
        <v>281</v>
      </c>
      <c r="B282" s="6">
        <v>45445</v>
      </c>
      <c r="C282" s="5">
        <v>573</v>
      </c>
      <c r="D282" s="5">
        <v>4</v>
      </c>
      <c r="E282" s="5" t="str">
        <f>IFERROR(INDEX(Customers!$B$2:$B$901,MATCH(C282,Customers!$A$2:$A$901,0)),"")</f>
        <v>Ishaan Krishnan</v>
      </c>
      <c r="F282" s="5" t="str">
        <f>IFERROR(INDEX(Customers!$C$2:$C$901,MATCH(C282,Customers!$A$2:$A$901,0)),"")</f>
        <v>SMB</v>
      </c>
      <c r="G282" s="5" t="str">
        <f>IFERROR(INDEX(Regions!$B$2:$B$6,MATCH(D282,Regions!$A$2:$A$6,0)),"")</f>
        <v>West</v>
      </c>
      <c r="H282" s="5" t="str">
        <f t="shared" si="6"/>
        <v>2024-06</v>
      </c>
      <c r="I282" s="5">
        <f>IFERROR(INDEX(Delivery!$C$2:$C$3001,MATCH(A282,Delivery!$A$2:$A$3001,0))-INDEX(Delivery!$B$2:$B$3001,MATCH(A282,Delivery!$A$2:$A$3001,0)),"")</f>
        <v>6</v>
      </c>
      <c r="J282" s="5" t="str">
        <f>IF(IFERROR(INDEX(Delivery!$D$2:$D$3001,MATCH(A282,Delivery!$A$2:$A$3001,0)),"")="Delayed","Yes","No")</f>
        <v>No</v>
      </c>
      <c r="K282" s="5" t="str">
        <f>IF(IFERROR(INDEX(Delivery!$D$2:$D$3001,MATCH(A282,Delivery!$A$2:$A$3001,0)),"")="Cancelled","Yes","No")</f>
        <v>No</v>
      </c>
      <c r="L282">
        <f>SUMIF(Sales!B:B,A282,Sales!H:H)</f>
        <v>175.69</v>
      </c>
    </row>
    <row r="283" spans="1:12" x14ac:dyDescent="0.35">
      <c r="A283" s="5">
        <v>282</v>
      </c>
      <c r="B283" s="6">
        <v>45445</v>
      </c>
      <c r="C283" s="5">
        <v>501</v>
      </c>
      <c r="D283" s="5">
        <v>1</v>
      </c>
      <c r="E283" s="5" t="str">
        <f>IFERROR(INDEX(Customers!$B$2:$B$901,MATCH(C283,Customers!$A$2:$A$901,0)),"")</f>
        <v>Ravi Rao</v>
      </c>
      <c r="F283" s="5" t="str">
        <f>IFERROR(INDEX(Customers!$C$2:$C$901,MATCH(C283,Customers!$A$2:$A$901,0)),"")</f>
        <v>SMB</v>
      </c>
      <c r="G283" s="5" t="str">
        <f>IFERROR(INDEX(Regions!$B$2:$B$6,MATCH(D283,Regions!$A$2:$A$6,0)),"")</f>
        <v>North</v>
      </c>
      <c r="H283" s="5" t="str">
        <f t="shared" si="6"/>
        <v>2024-06</v>
      </c>
      <c r="I283" s="5">
        <f>IFERROR(INDEX(Delivery!$C$2:$C$3001,MATCH(A283,Delivery!$A$2:$A$3001,0))-INDEX(Delivery!$B$2:$B$3001,MATCH(A283,Delivery!$A$2:$A$3001,0)),"")</f>
        <v>4</v>
      </c>
      <c r="J283" s="5" t="str">
        <f>IF(IFERROR(INDEX(Delivery!$D$2:$D$3001,MATCH(A283,Delivery!$A$2:$A$3001,0)),"")="Delayed","Yes","No")</f>
        <v>No</v>
      </c>
      <c r="K283" s="5" t="str">
        <f>IF(IFERROR(INDEX(Delivery!$D$2:$D$3001,MATCH(A283,Delivery!$A$2:$A$3001,0)),"")="Cancelled","Yes","No")</f>
        <v>No</v>
      </c>
      <c r="L283">
        <f>SUMIF(Sales!B:B,A283,Sales!H:H)</f>
        <v>2481.9899999999998</v>
      </c>
    </row>
    <row r="284" spans="1:12" x14ac:dyDescent="0.35">
      <c r="A284" s="5">
        <v>283</v>
      </c>
      <c r="B284" s="6">
        <v>45445</v>
      </c>
      <c r="C284" s="5">
        <v>882</v>
      </c>
      <c r="D284" s="5">
        <v>5</v>
      </c>
      <c r="E284" s="5" t="str">
        <f>IFERROR(INDEX(Customers!$B$2:$B$901,MATCH(C284,Customers!$A$2:$A$901,0)),"")</f>
        <v>Diya Singh</v>
      </c>
      <c r="F284" s="5" t="str">
        <f>IFERROR(INDEX(Customers!$C$2:$C$901,MATCH(C284,Customers!$A$2:$A$901,0)),"")</f>
        <v>Consumer</v>
      </c>
      <c r="G284" s="5" t="str">
        <f>IFERROR(INDEX(Regions!$B$2:$B$6,MATCH(D284,Regions!$A$2:$A$6,0)),"")</f>
        <v>Central</v>
      </c>
      <c r="H284" s="5" t="str">
        <f t="shared" si="6"/>
        <v>2024-06</v>
      </c>
      <c r="I284" s="5">
        <f>IFERROR(INDEX(Delivery!$C$2:$C$3001,MATCH(A284,Delivery!$A$2:$A$3001,0))-INDEX(Delivery!$B$2:$B$3001,MATCH(A284,Delivery!$A$2:$A$3001,0)),"")</f>
        <v>-45447</v>
      </c>
      <c r="J284" s="5" t="str">
        <f>IF(IFERROR(INDEX(Delivery!$D$2:$D$3001,MATCH(A284,Delivery!$A$2:$A$3001,0)),"")="Delayed","Yes","No")</f>
        <v>No</v>
      </c>
      <c r="K284" s="5" t="str">
        <f>IF(IFERROR(INDEX(Delivery!$D$2:$D$3001,MATCH(A284,Delivery!$A$2:$A$3001,0)),"")="Cancelled","Yes","No")</f>
        <v>Yes</v>
      </c>
      <c r="L284">
        <f>SUMIF(Sales!B:B,A284,Sales!H:H)</f>
        <v>299.29000000000002</v>
      </c>
    </row>
    <row r="285" spans="1:12" x14ac:dyDescent="0.35">
      <c r="A285" s="5">
        <v>284</v>
      </c>
      <c r="B285" s="6">
        <v>45445</v>
      </c>
      <c r="C285" s="5">
        <v>234</v>
      </c>
      <c r="D285" s="5">
        <v>3</v>
      </c>
      <c r="E285" s="5" t="str">
        <f>IFERROR(INDEX(Customers!$B$2:$B$901,MATCH(C285,Customers!$A$2:$A$901,0)),"")</f>
        <v>Nisha Singh</v>
      </c>
      <c r="F285" s="5" t="str">
        <f>IFERROR(INDEX(Customers!$C$2:$C$901,MATCH(C285,Customers!$A$2:$A$901,0)),"")</f>
        <v>Consumer</v>
      </c>
      <c r="G285" s="5" t="str">
        <f>IFERROR(INDEX(Regions!$B$2:$B$6,MATCH(D285,Regions!$A$2:$A$6,0)),"")</f>
        <v>East</v>
      </c>
      <c r="H285" s="5" t="str">
        <f t="shared" si="6"/>
        <v>2024-06</v>
      </c>
      <c r="I285" s="5">
        <f>IFERROR(INDEX(Delivery!$C$2:$C$3001,MATCH(A285,Delivery!$A$2:$A$3001,0))-INDEX(Delivery!$B$2:$B$3001,MATCH(A285,Delivery!$A$2:$A$3001,0)),"")</f>
        <v>5</v>
      </c>
      <c r="J285" s="5" t="str">
        <f>IF(IFERROR(INDEX(Delivery!$D$2:$D$3001,MATCH(A285,Delivery!$A$2:$A$3001,0)),"")="Delayed","Yes","No")</f>
        <v>No</v>
      </c>
      <c r="K285" s="5" t="str">
        <f>IF(IFERROR(INDEX(Delivery!$D$2:$D$3001,MATCH(A285,Delivery!$A$2:$A$3001,0)),"")="Cancelled","Yes","No")</f>
        <v>No</v>
      </c>
      <c r="L285">
        <f>SUMIF(Sales!B:B,A285,Sales!H:H)</f>
        <v>760.11</v>
      </c>
    </row>
    <row r="286" spans="1:12" x14ac:dyDescent="0.35">
      <c r="A286" s="5">
        <v>285</v>
      </c>
      <c r="B286" s="6">
        <v>45445</v>
      </c>
      <c r="C286" s="5">
        <v>444</v>
      </c>
      <c r="D286" s="5">
        <v>1</v>
      </c>
      <c r="E286" s="5" t="str">
        <f>IFERROR(INDEX(Customers!$B$2:$B$901,MATCH(C286,Customers!$A$2:$A$901,0)),"")</f>
        <v>Aadhya Iyer</v>
      </c>
      <c r="F286" s="5" t="str">
        <f>IFERROR(INDEX(Customers!$C$2:$C$901,MATCH(C286,Customers!$A$2:$A$901,0)),"")</f>
        <v>Consumer</v>
      </c>
      <c r="G286" s="5" t="str">
        <f>IFERROR(INDEX(Regions!$B$2:$B$6,MATCH(D286,Regions!$A$2:$A$6,0)),"")</f>
        <v>North</v>
      </c>
      <c r="H286" s="5" t="str">
        <f t="shared" si="6"/>
        <v>2024-06</v>
      </c>
      <c r="I286" s="5">
        <f>IFERROR(INDEX(Delivery!$C$2:$C$3001,MATCH(A286,Delivery!$A$2:$A$3001,0))-INDEX(Delivery!$B$2:$B$3001,MATCH(A286,Delivery!$A$2:$A$3001,0)),"")</f>
        <v>4</v>
      </c>
      <c r="J286" s="5" t="str">
        <f>IF(IFERROR(INDEX(Delivery!$D$2:$D$3001,MATCH(A286,Delivery!$A$2:$A$3001,0)),"")="Delayed","Yes","No")</f>
        <v>No</v>
      </c>
      <c r="K286" s="5" t="str">
        <f>IF(IFERROR(INDEX(Delivery!$D$2:$D$3001,MATCH(A286,Delivery!$A$2:$A$3001,0)),"")="Cancelled","Yes","No")</f>
        <v>No</v>
      </c>
      <c r="L286">
        <f>SUMIF(Sales!B:B,A286,Sales!H:H)</f>
        <v>407.51</v>
      </c>
    </row>
    <row r="287" spans="1:12" x14ac:dyDescent="0.35">
      <c r="A287" s="5">
        <v>286</v>
      </c>
      <c r="B287" s="6">
        <v>45446</v>
      </c>
      <c r="C287" s="5">
        <v>661</v>
      </c>
      <c r="D287" s="5">
        <v>5</v>
      </c>
      <c r="E287" s="5" t="str">
        <f>IFERROR(INDEX(Customers!$B$2:$B$901,MATCH(C287,Customers!$A$2:$A$901,0)),"")</f>
        <v>Kiara Pillai</v>
      </c>
      <c r="F287" s="5" t="str">
        <f>IFERROR(INDEX(Customers!$C$2:$C$901,MATCH(C287,Customers!$A$2:$A$901,0)),"")</f>
        <v>Consumer</v>
      </c>
      <c r="G287" s="5" t="str">
        <f>IFERROR(INDEX(Regions!$B$2:$B$6,MATCH(D287,Regions!$A$2:$A$6,0)),"")</f>
        <v>Central</v>
      </c>
      <c r="H287" s="5" t="str">
        <f t="shared" si="6"/>
        <v>2024-06</v>
      </c>
      <c r="I287" s="5">
        <f>IFERROR(INDEX(Delivery!$C$2:$C$3001,MATCH(A287,Delivery!$A$2:$A$3001,0))-INDEX(Delivery!$B$2:$B$3001,MATCH(A287,Delivery!$A$2:$A$3001,0)),"")</f>
        <v>4</v>
      </c>
      <c r="J287" s="5" t="str">
        <f>IF(IFERROR(INDEX(Delivery!$D$2:$D$3001,MATCH(A287,Delivery!$A$2:$A$3001,0)),"")="Delayed","Yes","No")</f>
        <v>No</v>
      </c>
      <c r="K287" s="5" t="str">
        <f>IF(IFERROR(INDEX(Delivery!$D$2:$D$3001,MATCH(A287,Delivery!$A$2:$A$3001,0)),"")="Cancelled","Yes","No")</f>
        <v>No</v>
      </c>
      <c r="L287">
        <f>SUMIF(Sales!B:B,A287,Sales!H:H)</f>
        <v>2973.4300000000003</v>
      </c>
    </row>
    <row r="288" spans="1:12" x14ac:dyDescent="0.35">
      <c r="A288" s="5">
        <v>287</v>
      </c>
      <c r="B288" s="6">
        <v>45447</v>
      </c>
      <c r="C288" s="5">
        <v>887</v>
      </c>
      <c r="D288" s="5">
        <v>4</v>
      </c>
      <c r="E288" s="5" t="str">
        <f>IFERROR(INDEX(Customers!$B$2:$B$901,MATCH(C288,Customers!$A$2:$A$901,0)),"")</f>
        <v>Riya Shetty</v>
      </c>
      <c r="F288" s="5" t="str">
        <f>IFERROR(INDEX(Customers!$C$2:$C$901,MATCH(C288,Customers!$A$2:$A$901,0)),"")</f>
        <v>Consumer</v>
      </c>
      <c r="G288" s="5" t="str">
        <f>IFERROR(INDEX(Regions!$B$2:$B$6,MATCH(D288,Regions!$A$2:$A$6,0)),"")</f>
        <v>West</v>
      </c>
      <c r="H288" s="5" t="str">
        <f t="shared" si="6"/>
        <v>2024-06</v>
      </c>
      <c r="I288" s="5">
        <f>IFERROR(INDEX(Delivery!$C$2:$C$3001,MATCH(A288,Delivery!$A$2:$A$3001,0))-INDEX(Delivery!$B$2:$B$3001,MATCH(A288,Delivery!$A$2:$A$3001,0)),"")</f>
        <v>2</v>
      </c>
      <c r="J288" s="5" t="str">
        <f>IF(IFERROR(INDEX(Delivery!$D$2:$D$3001,MATCH(A288,Delivery!$A$2:$A$3001,0)),"")="Delayed","Yes","No")</f>
        <v>No</v>
      </c>
      <c r="K288" s="5" t="str">
        <f>IF(IFERROR(INDEX(Delivery!$D$2:$D$3001,MATCH(A288,Delivery!$A$2:$A$3001,0)),"")="Cancelled","Yes","No")</f>
        <v>No</v>
      </c>
      <c r="L288">
        <f>SUMIF(Sales!B:B,A288,Sales!H:H)</f>
        <v>760.11</v>
      </c>
    </row>
    <row r="289" spans="1:12" x14ac:dyDescent="0.35">
      <c r="A289" s="5">
        <v>288</v>
      </c>
      <c r="B289" s="6">
        <v>45447</v>
      </c>
      <c r="C289" s="5">
        <v>214</v>
      </c>
      <c r="D289" s="5">
        <v>1</v>
      </c>
      <c r="E289" s="5" t="str">
        <f>IFERROR(INDEX(Customers!$B$2:$B$901,MATCH(C289,Customers!$A$2:$A$901,0)),"")</f>
        <v>Sanjay Menon</v>
      </c>
      <c r="F289" s="5" t="str">
        <f>IFERROR(INDEX(Customers!$C$2:$C$901,MATCH(C289,Customers!$A$2:$A$901,0)),"")</f>
        <v>SMB</v>
      </c>
      <c r="G289" s="5" t="str">
        <f>IFERROR(INDEX(Regions!$B$2:$B$6,MATCH(D289,Regions!$A$2:$A$6,0)),"")</f>
        <v>North</v>
      </c>
      <c r="H289" s="5" t="str">
        <f t="shared" si="6"/>
        <v>2024-06</v>
      </c>
      <c r="I289" s="5">
        <f>IFERROR(INDEX(Delivery!$C$2:$C$3001,MATCH(A289,Delivery!$A$2:$A$3001,0))-INDEX(Delivery!$B$2:$B$3001,MATCH(A289,Delivery!$A$2:$A$3001,0)),"")</f>
        <v>4</v>
      </c>
      <c r="J289" s="5" t="str">
        <f>IF(IFERROR(INDEX(Delivery!$D$2:$D$3001,MATCH(A289,Delivery!$A$2:$A$3001,0)),"")="Delayed","Yes","No")</f>
        <v>No</v>
      </c>
      <c r="K289" s="5" t="str">
        <f>IF(IFERROR(INDEX(Delivery!$D$2:$D$3001,MATCH(A289,Delivery!$A$2:$A$3001,0)),"")="Cancelled","Yes","No")</f>
        <v>No</v>
      </c>
      <c r="L289">
        <f>SUMIF(Sales!B:B,A289,Sales!H:H)</f>
        <v>705.26</v>
      </c>
    </row>
    <row r="290" spans="1:12" x14ac:dyDescent="0.35">
      <c r="A290" s="5">
        <v>289</v>
      </c>
      <c r="B290" s="6">
        <v>45447</v>
      </c>
      <c r="C290" s="5">
        <v>32</v>
      </c>
      <c r="D290" s="5">
        <v>1</v>
      </c>
      <c r="E290" s="5" t="str">
        <f>IFERROR(INDEX(Customers!$B$2:$B$901,MATCH(C290,Customers!$A$2:$A$901,0)),"")</f>
        <v>Deepa Mehta</v>
      </c>
      <c r="F290" s="5" t="str">
        <f>IFERROR(INDEX(Customers!$C$2:$C$901,MATCH(C290,Customers!$A$2:$A$901,0)),"")</f>
        <v>Consumer</v>
      </c>
      <c r="G290" s="5" t="str">
        <f>IFERROR(INDEX(Regions!$B$2:$B$6,MATCH(D290,Regions!$A$2:$A$6,0)),"")</f>
        <v>North</v>
      </c>
      <c r="H290" s="5" t="str">
        <f t="shared" si="6"/>
        <v>2024-06</v>
      </c>
      <c r="I290" s="5">
        <f>IFERROR(INDEX(Delivery!$C$2:$C$3001,MATCH(A290,Delivery!$A$2:$A$3001,0))-INDEX(Delivery!$B$2:$B$3001,MATCH(A290,Delivery!$A$2:$A$3001,0)),"")</f>
        <v>3</v>
      </c>
      <c r="J290" s="5" t="str">
        <f>IF(IFERROR(INDEX(Delivery!$D$2:$D$3001,MATCH(A290,Delivery!$A$2:$A$3001,0)),"")="Delayed","Yes","No")</f>
        <v>No</v>
      </c>
      <c r="K290" s="5" t="str">
        <f>IF(IFERROR(INDEX(Delivery!$D$2:$D$3001,MATCH(A290,Delivery!$A$2:$A$3001,0)),"")="Cancelled","Yes","No")</f>
        <v>No</v>
      </c>
      <c r="L290">
        <f>SUMIF(Sales!B:B,A290,Sales!H:H)</f>
        <v>3103.7700000000004</v>
      </c>
    </row>
    <row r="291" spans="1:12" x14ac:dyDescent="0.35">
      <c r="A291" s="5">
        <v>290</v>
      </c>
      <c r="B291" s="6">
        <v>45448</v>
      </c>
      <c r="C291" s="5">
        <v>727</v>
      </c>
      <c r="D291" s="5">
        <v>5</v>
      </c>
      <c r="E291" s="5" t="str">
        <f>IFERROR(INDEX(Customers!$B$2:$B$901,MATCH(C291,Customers!$A$2:$A$901,0)),"")</f>
        <v>Navya Kapoor</v>
      </c>
      <c r="F291" s="5" t="str">
        <f>IFERROR(INDEX(Customers!$C$2:$C$901,MATCH(C291,Customers!$A$2:$A$901,0)),"")</f>
        <v>Consumer</v>
      </c>
      <c r="G291" s="5" t="str">
        <f>IFERROR(INDEX(Regions!$B$2:$B$6,MATCH(D291,Regions!$A$2:$A$6,0)),"")</f>
        <v>Central</v>
      </c>
      <c r="H291" s="5" t="str">
        <f t="shared" si="6"/>
        <v>2024-06</v>
      </c>
      <c r="I291" s="5">
        <f>IFERROR(INDEX(Delivery!$C$2:$C$3001,MATCH(A291,Delivery!$A$2:$A$3001,0))-INDEX(Delivery!$B$2:$B$3001,MATCH(A291,Delivery!$A$2:$A$3001,0)),"")</f>
        <v>2</v>
      </c>
      <c r="J291" s="5" t="str">
        <f>IF(IFERROR(INDEX(Delivery!$D$2:$D$3001,MATCH(A291,Delivery!$A$2:$A$3001,0)),"")="Delayed","Yes","No")</f>
        <v>No</v>
      </c>
      <c r="K291" s="5" t="str">
        <f>IF(IFERROR(INDEX(Delivery!$D$2:$D$3001,MATCH(A291,Delivery!$A$2:$A$3001,0)),"")="Cancelled","Yes","No")</f>
        <v>No</v>
      </c>
      <c r="L291">
        <f>SUMIF(Sales!B:B,A291,Sales!H:H)</f>
        <v>896.52</v>
      </c>
    </row>
    <row r="292" spans="1:12" x14ac:dyDescent="0.35">
      <c r="A292" s="5">
        <v>291</v>
      </c>
      <c r="B292" s="6">
        <v>45448</v>
      </c>
      <c r="C292" s="5">
        <v>581</v>
      </c>
      <c r="D292" s="5">
        <v>1</v>
      </c>
      <c r="E292" s="5" t="str">
        <f>IFERROR(INDEX(Customers!$B$2:$B$901,MATCH(C292,Customers!$A$2:$A$901,0)),"")</f>
        <v>Lakshmi Pillai</v>
      </c>
      <c r="F292" s="5" t="str">
        <f>IFERROR(INDEX(Customers!$C$2:$C$901,MATCH(C292,Customers!$A$2:$A$901,0)),"")</f>
        <v>SMB</v>
      </c>
      <c r="G292" s="5" t="str">
        <f>IFERROR(INDEX(Regions!$B$2:$B$6,MATCH(D292,Regions!$A$2:$A$6,0)),"")</f>
        <v>North</v>
      </c>
      <c r="H292" s="5" t="str">
        <f t="shared" si="6"/>
        <v>2024-06</v>
      </c>
      <c r="I292" s="5">
        <f>IFERROR(INDEX(Delivery!$C$2:$C$3001,MATCH(A292,Delivery!$A$2:$A$3001,0))-INDEX(Delivery!$B$2:$B$3001,MATCH(A292,Delivery!$A$2:$A$3001,0)),"")</f>
        <v>-45450</v>
      </c>
      <c r="J292" s="5" t="str">
        <f>IF(IFERROR(INDEX(Delivery!$D$2:$D$3001,MATCH(A292,Delivery!$A$2:$A$3001,0)),"")="Delayed","Yes","No")</f>
        <v>No</v>
      </c>
      <c r="K292" s="5" t="str">
        <f>IF(IFERROR(INDEX(Delivery!$D$2:$D$3001,MATCH(A292,Delivery!$A$2:$A$3001,0)),"")="Cancelled","Yes","No")</f>
        <v>Yes</v>
      </c>
      <c r="L292">
        <f>SUMIF(Sales!B:B,A292,Sales!H:H)</f>
        <v>5598.28</v>
      </c>
    </row>
    <row r="293" spans="1:12" x14ac:dyDescent="0.35">
      <c r="A293" s="5">
        <v>292</v>
      </c>
      <c r="B293" s="6">
        <v>45448</v>
      </c>
      <c r="C293" s="5">
        <v>391</v>
      </c>
      <c r="D293" s="5">
        <v>3</v>
      </c>
      <c r="E293" s="5" t="str">
        <f>IFERROR(INDEX(Customers!$B$2:$B$901,MATCH(C293,Customers!$A$2:$A$901,0)),"")</f>
        <v>Pooja Gupta</v>
      </c>
      <c r="F293" s="5" t="str">
        <f>IFERROR(INDEX(Customers!$C$2:$C$901,MATCH(C293,Customers!$A$2:$A$901,0)),"")</f>
        <v>SMB</v>
      </c>
      <c r="G293" s="5" t="str">
        <f>IFERROR(INDEX(Regions!$B$2:$B$6,MATCH(D293,Regions!$A$2:$A$6,0)),"")</f>
        <v>East</v>
      </c>
      <c r="H293" s="5" t="str">
        <f t="shared" si="6"/>
        <v>2024-06</v>
      </c>
      <c r="I293" s="5">
        <f>IFERROR(INDEX(Delivery!$C$2:$C$3001,MATCH(A293,Delivery!$A$2:$A$3001,0))-INDEX(Delivery!$B$2:$B$3001,MATCH(A293,Delivery!$A$2:$A$3001,0)),"")</f>
        <v>3</v>
      </c>
      <c r="J293" s="5" t="str">
        <f>IF(IFERROR(INDEX(Delivery!$D$2:$D$3001,MATCH(A293,Delivery!$A$2:$A$3001,0)),"")="Delayed","Yes","No")</f>
        <v>No</v>
      </c>
      <c r="K293" s="5" t="str">
        <f>IF(IFERROR(INDEX(Delivery!$D$2:$D$3001,MATCH(A293,Delivery!$A$2:$A$3001,0)),"")="Cancelled","Yes","No")</f>
        <v>No</v>
      </c>
      <c r="L293">
        <f>SUMIF(Sales!B:B,A293,Sales!H:H)</f>
        <v>3021.65</v>
      </c>
    </row>
    <row r="294" spans="1:12" x14ac:dyDescent="0.35">
      <c r="A294" s="5">
        <v>293</v>
      </c>
      <c r="B294" s="6">
        <v>45449</v>
      </c>
      <c r="C294" s="5">
        <v>825</v>
      </c>
      <c r="D294" s="5">
        <v>4</v>
      </c>
      <c r="E294" s="5" t="str">
        <f>IFERROR(INDEX(Customers!$B$2:$B$901,MATCH(C294,Customers!$A$2:$A$901,0)),"")</f>
        <v>Riya Bose</v>
      </c>
      <c r="F294" s="5" t="str">
        <f>IFERROR(INDEX(Customers!$C$2:$C$901,MATCH(C294,Customers!$A$2:$A$901,0)),"")</f>
        <v>Consumer</v>
      </c>
      <c r="G294" s="5" t="str">
        <f>IFERROR(INDEX(Regions!$B$2:$B$6,MATCH(D294,Regions!$A$2:$A$6,0)),"")</f>
        <v>West</v>
      </c>
      <c r="H294" s="5" t="str">
        <f t="shared" si="6"/>
        <v>2024-06</v>
      </c>
      <c r="I294" s="5">
        <f>IFERROR(INDEX(Delivery!$C$2:$C$3001,MATCH(A294,Delivery!$A$2:$A$3001,0))-INDEX(Delivery!$B$2:$B$3001,MATCH(A294,Delivery!$A$2:$A$3001,0)),"")</f>
        <v>2</v>
      </c>
      <c r="J294" s="5" t="str">
        <f>IF(IFERROR(INDEX(Delivery!$D$2:$D$3001,MATCH(A294,Delivery!$A$2:$A$3001,0)),"")="Delayed","Yes","No")</f>
        <v>No</v>
      </c>
      <c r="K294" s="5" t="str">
        <f>IF(IFERROR(INDEX(Delivery!$D$2:$D$3001,MATCH(A294,Delivery!$A$2:$A$3001,0)),"")="Cancelled","Yes","No")</f>
        <v>No</v>
      </c>
      <c r="L294">
        <f>SUMIF(Sales!B:B,A294,Sales!H:H)</f>
        <v>1672.88</v>
      </c>
    </row>
    <row r="295" spans="1:12" x14ac:dyDescent="0.35">
      <c r="A295" s="5">
        <v>294</v>
      </c>
      <c r="B295" s="6">
        <v>45449</v>
      </c>
      <c r="C295" s="5">
        <v>882</v>
      </c>
      <c r="D295" s="5">
        <v>5</v>
      </c>
      <c r="E295" s="5" t="str">
        <f>IFERROR(INDEX(Customers!$B$2:$B$901,MATCH(C295,Customers!$A$2:$A$901,0)),"")</f>
        <v>Diya Singh</v>
      </c>
      <c r="F295" s="5" t="str">
        <f>IFERROR(INDEX(Customers!$C$2:$C$901,MATCH(C295,Customers!$A$2:$A$901,0)),"")</f>
        <v>Consumer</v>
      </c>
      <c r="G295" s="5" t="str">
        <f>IFERROR(INDEX(Regions!$B$2:$B$6,MATCH(D295,Regions!$A$2:$A$6,0)),"")</f>
        <v>Central</v>
      </c>
      <c r="H295" s="5" t="str">
        <f t="shared" si="6"/>
        <v>2024-06</v>
      </c>
      <c r="I295" s="5">
        <f>IFERROR(INDEX(Delivery!$C$2:$C$3001,MATCH(A295,Delivery!$A$2:$A$3001,0))-INDEX(Delivery!$B$2:$B$3001,MATCH(A295,Delivery!$A$2:$A$3001,0)),"")</f>
        <v>5</v>
      </c>
      <c r="J295" s="5" t="str">
        <f>IF(IFERROR(INDEX(Delivery!$D$2:$D$3001,MATCH(A295,Delivery!$A$2:$A$3001,0)),"")="Delayed","Yes","No")</f>
        <v>No</v>
      </c>
      <c r="K295" s="5" t="str">
        <f>IF(IFERROR(INDEX(Delivery!$D$2:$D$3001,MATCH(A295,Delivery!$A$2:$A$3001,0)),"")="Cancelled","Yes","No")</f>
        <v>No</v>
      </c>
      <c r="L295">
        <f>SUMIF(Sales!B:B,A295,Sales!H:H)</f>
        <v>1442.6000000000001</v>
      </c>
    </row>
    <row r="296" spans="1:12" x14ac:dyDescent="0.35">
      <c r="A296" s="5">
        <v>295</v>
      </c>
      <c r="B296" s="6">
        <v>45449</v>
      </c>
      <c r="C296" s="5">
        <v>315</v>
      </c>
      <c r="D296" s="5">
        <v>3</v>
      </c>
      <c r="E296" s="5" t="str">
        <f>IFERROR(INDEX(Customers!$B$2:$B$901,MATCH(C296,Customers!$A$2:$A$901,0)),"")</f>
        <v>Sneha Verma</v>
      </c>
      <c r="F296" s="5" t="str">
        <f>IFERROR(INDEX(Customers!$C$2:$C$901,MATCH(C296,Customers!$A$2:$A$901,0)),"")</f>
        <v>SMB</v>
      </c>
      <c r="G296" s="5" t="str">
        <f>IFERROR(INDEX(Regions!$B$2:$B$6,MATCH(D296,Regions!$A$2:$A$6,0)),"")</f>
        <v>East</v>
      </c>
      <c r="H296" s="5" t="str">
        <f t="shared" si="6"/>
        <v>2024-06</v>
      </c>
      <c r="I296" s="5">
        <f>IFERROR(INDEX(Delivery!$C$2:$C$3001,MATCH(A296,Delivery!$A$2:$A$3001,0))-INDEX(Delivery!$B$2:$B$3001,MATCH(A296,Delivery!$A$2:$A$3001,0)),"")</f>
        <v>6</v>
      </c>
      <c r="J296" s="5" t="str">
        <f>IF(IFERROR(INDEX(Delivery!$D$2:$D$3001,MATCH(A296,Delivery!$A$2:$A$3001,0)),"")="Delayed","Yes","No")</f>
        <v>No</v>
      </c>
      <c r="K296" s="5" t="str">
        <f>IF(IFERROR(INDEX(Delivery!$D$2:$D$3001,MATCH(A296,Delivery!$A$2:$A$3001,0)),"")="Cancelled","Yes","No")</f>
        <v>No</v>
      </c>
      <c r="L296">
        <f>SUMIF(Sales!B:B,A296,Sales!H:H)</f>
        <v>2129.88</v>
      </c>
    </row>
    <row r="297" spans="1:12" x14ac:dyDescent="0.35">
      <c r="A297" s="5">
        <v>296</v>
      </c>
      <c r="B297" s="6">
        <v>45449</v>
      </c>
      <c r="C297" s="5">
        <v>367</v>
      </c>
      <c r="D297" s="5">
        <v>4</v>
      </c>
      <c r="E297" s="5" t="str">
        <f>IFERROR(INDEX(Customers!$B$2:$B$901,MATCH(C297,Customers!$A$2:$A$901,0)),"")</f>
        <v>Kiara Pillai</v>
      </c>
      <c r="F297" s="5" t="str">
        <f>IFERROR(INDEX(Customers!$C$2:$C$901,MATCH(C297,Customers!$A$2:$A$901,0)),"")</f>
        <v>Consumer</v>
      </c>
      <c r="G297" s="5" t="str">
        <f>IFERROR(INDEX(Regions!$B$2:$B$6,MATCH(D297,Regions!$A$2:$A$6,0)),"")</f>
        <v>West</v>
      </c>
      <c r="H297" s="5" t="str">
        <f t="shared" si="6"/>
        <v>2024-06</v>
      </c>
      <c r="I297" s="5">
        <f>IFERROR(INDEX(Delivery!$C$2:$C$3001,MATCH(A297,Delivery!$A$2:$A$3001,0))-INDEX(Delivery!$B$2:$B$3001,MATCH(A297,Delivery!$A$2:$A$3001,0)),"")</f>
        <v>5</v>
      </c>
      <c r="J297" s="5" t="str">
        <f>IF(IFERROR(INDEX(Delivery!$D$2:$D$3001,MATCH(A297,Delivery!$A$2:$A$3001,0)),"")="Delayed","Yes","No")</f>
        <v>No</v>
      </c>
      <c r="K297" s="5" t="str">
        <f>IF(IFERROR(INDEX(Delivery!$D$2:$D$3001,MATCH(A297,Delivery!$A$2:$A$3001,0)),"")="Cancelled","Yes","No")</f>
        <v>No</v>
      </c>
      <c r="L297">
        <f>SUMIF(Sales!B:B,A297,Sales!H:H)</f>
        <v>175.69</v>
      </c>
    </row>
    <row r="298" spans="1:12" x14ac:dyDescent="0.35">
      <c r="A298" s="5">
        <v>297</v>
      </c>
      <c r="B298" s="6">
        <v>45449</v>
      </c>
      <c r="C298" s="5">
        <v>501</v>
      </c>
      <c r="D298" s="5">
        <v>1</v>
      </c>
      <c r="E298" s="5" t="str">
        <f>IFERROR(INDEX(Customers!$B$2:$B$901,MATCH(C298,Customers!$A$2:$A$901,0)),"")</f>
        <v>Ravi Rao</v>
      </c>
      <c r="F298" s="5" t="str">
        <f>IFERROR(INDEX(Customers!$C$2:$C$901,MATCH(C298,Customers!$A$2:$A$901,0)),"")</f>
        <v>SMB</v>
      </c>
      <c r="G298" s="5" t="str">
        <f>IFERROR(INDEX(Regions!$B$2:$B$6,MATCH(D298,Regions!$A$2:$A$6,0)),"")</f>
        <v>North</v>
      </c>
      <c r="H298" s="5" t="str">
        <f t="shared" si="6"/>
        <v>2024-06</v>
      </c>
      <c r="I298" s="5">
        <f>IFERROR(INDEX(Delivery!$C$2:$C$3001,MATCH(A298,Delivery!$A$2:$A$3001,0))-INDEX(Delivery!$B$2:$B$3001,MATCH(A298,Delivery!$A$2:$A$3001,0)),"")</f>
        <v>3</v>
      </c>
      <c r="J298" s="5" t="str">
        <f>IF(IFERROR(INDEX(Delivery!$D$2:$D$3001,MATCH(A298,Delivery!$A$2:$A$3001,0)),"")="Delayed","Yes","No")</f>
        <v>No</v>
      </c>
      <c r="K298" s="5" t="str">
        <f>IF(IFERROR(INDEX(Delivery!$D$2:$D$3001,MATCH(A298,Delivery!$A$2:$A$3001,0)),"")="Cancelled","Yes","No")</f>
        <v>No</v>
      </c>
      <c r="L298">
        <f>SUMIF(Sales!B:B,A298,Sales!H:H)</f>
        <v>5512.54</v>
      </c>
    </row>
    <row r="299" spans="1:12" x14ac:dyDescent="0.35">
      <c r="A299" s="5">
        <v>298</v>
      </c>
      <c r="B299" s="6">
        <v>45450</v>
      </c>
      <c r="C299" s="5">
        <v>327</v>
      </c>
      <c r="D299" s="5">
        <v>2</v>
      </c>
      <c r="E299" s="5" t="str">
        <f>IFERROR(INDEX(Customers!$B$2:$B$901,MATCH(C299,Customers!$A$2:$A$901,0)),"")</f>
        <v>Neha Joshi</v>
      </c>
      <c r="F299" s="5" t="str">
        <f>IFERROR(INDEX(Customers!$C$2:$C$901,MATCH(C299,Customers!$A$2:$A$901,0)),"")</f>
        <v>Consumer</v>
      </c>
      <c r="G299" s="5" t="str">
        <f>IFERROR(INDEX(Regions!$B$2:$B$6,MATCH(D299,Regions!$A$2:$A$6,0)),"")</f>
        <v>South</v>
      </c>
      <c r="H299" s="5" t="str">
        <f t="shared" si="6"/>
        <v>2024-06</v>
      </c>
      <c r="I299" s="5">
        <f>IFERROR(INDEX(Delivery!$C$2:$C$3001,MATCH(A299,Delivery!$A$2:$A$3001,0))-INDEX(Delivery!$B$2:$B$3001,MATCH(A299,Delivery!$A$2:$A$3001,0)),"")</f>
        <v>2</v>
      </c>
      <c r="J299" s="5" t="str">
        <f>IF(IFERROR(INDEX(Delivery!$D$2:$D$3001,MATCH(A299,Delivery!$A$2:$A$3001,0)),"")="Delayed","Yes","No")</f>
        <v>No</v>
      </c>
      <c r="K299" s="5" t="str">
        <f>IF(IFERROR(INDEX(Delivery!$D$2:$D$3001,MATCH(A299,Delivery!$A$2:$A$3001,0)),"")="Cancelled","Yes","No")</f>
        <v>No</v>
      </c>
      <c r="L299">
        <f>SUMIF(Sales!B:B,A299,Sales!H:H)</f>
        <v>968.63</v>
      </c>
    </row>
    <row r="300" spans="1:12" x14ac:dyDescent="0.35">
      <c r="A300" s="5">
        <v>299</v>
      </c>
      <c r="B300" s="6">
        <v>45450</v>
      </c>
      <c r="C300" s="5">
        <v>388</v>
      </c>
      <c r="D300" s="5">
        <v>3</v>
      </c>
      <c r="E300" s="5" t="str">
        <f>IFERROR(INDEX(Customers!$B$2:$B$901,MATCH(C300,Customers!$A$2:$A$901,0)),"")</f>
        <v>Krishna Bose</v>
      </c>
      <c r="F300" s="5" t="str">
        <f>IFERROR(INDEX(Customers!$C$2:$C$901,MATCH(C300,Customers!$A$2:$A$901,0)),"")</f>
        <v>Consumer</v>
      </c>
      <c r="G300" s="5" t="str">
        <f>IFERROR(INDEX(Regions!$B$2:$B$6,MATCH(D300,Regions!$A$2:$A$6,0)),"")</f>
        <v>East</v>
      </c>
      <c r="H300" s="5" t="str">
        <f t="shared" si="6"/>
        <v>2024-06</v>
      </c>
      <c r="I300" s="5">
        <f>IFERROR(INDEX(Delivery!$C$2:$C$3001,MATCH(A300,Delivery!$A$2:$A$3001,0))-INDEX(Delivery!$B$2:$B$3001,MATCH(A300,Delivery!$A$2:$A$3001,0)),"")</f>
        <v>2</v>
      </c>
      <c r="J300" s="5" t="str">
        <f>IF(IFERROR(INDEX(Delivery!$D$2:$D$3001,MATCH(A300,Delivery!$A$2:$A$3001,0)),"")="Delayed","Yes","No")</f>
        <v>No</v>
      </c>
      <c r="K300" s="5" t="str">
        <f>IF(IFERROR(INDEX(Delivery!$D$2:$D$3001,MATCH(A300,Delivery!$A$2:$A$3001,0)),"")="Cancelled","Yes","No")</f>
        <v>No</v>
      </c>
      <c r="L300">
        <f>SUMIF(Sales!B:B,A300,Sales!H:H)</f>
        <v>798.2</v>
      </c>
    </row>
    <row r="301" spans="1:12" x14ac:dyDescent="0.35">
      <c r="A301" s="5">
        <v>300</v>
      </c>
      <c r="B301" s="6">
        <v>45450</v>
      </c>
      <c r="C301" s="5">
        <v>213</v>
      </c>
      <c r="D301" s="5">
        <v>1</v>
      </c>
      <c r="E301" s="5" t="str">
        <f>IFERROR(INDEX(Customers!$B$2:$B$901,MATCH(C301,Customers!$A$2:$A$901,0)),"")</f>
        <v>Kavya Das</v>
      </c>
      <c r="F301" s="5" t="str">
        <f>IFERROR(INDEX(Customers!$C$2:$C$901,MATCH(C301,Customers!$A$2:$A$901,0)),"")</f>
        <v>Consumer</v>
      </c>
      <c r="G301" s="5" t="str">
        <f>IFERROR(INDEX(Regions!$B$2:$B$6,MATCH(D301,Regions!$A$2:$A$6,0)),"")</f>
        <v>North</v>
      </c>
      <c r="H301" s="5" t="str">
        <f t="shared" si="6"/>
        <v>2024-06</v>
      </c>
      <c r="I301" s="5">
        <f>IFERROR(INDEX(Delivery!$C$2:$C$3001,MATCH(A301,Delivery!$A$2:$A$3001,0))-INDEX(Delivery!$B$2:$B$3001,MATCH(A301,Delivery!$A$2:$A$3001,0)),"")</f>
        <v>2</v>
      </c>
      <c r="J301" s="5" t="str">
        <f>IF(IFERROR(INDEX(Delivery!$D$2:$D$3001,MATCH(A301,Delivery!$A$2:$A$3001,0)),"")="Delayed","Yes","No")</f>
        <v>No</v>
      </c>
      <c r="K301" s="5" t="str">
        <f>IF(IFERROR(INDEX(Delivery!$D$2:$D$3001,MATCH(A301,Delivery!$A$2:$A$3001,0)),"")="Cancelled","Yes","No")</f>
        <v>No</v>
      </c>
      <c r="L301">
        <f>SUMIF(Sales!B:B,A301,Sales!H:H)</f>
        <v>2213.3200000000002</v>
      </c>
    </row>
    <row r="302" spans="1:12" x14ac:dyDescent="0.35">
      <c r="A302" s="5">
        <v>301</v>
      </c>
      <c r="B302" s="6">
        <v>45450</v>
      </c>
      <c r="C302" s="5">
        <v>750</v>
      </c>
      <c r="D302" s="5">
        <v>5</v>
      </c>
      <c r="E302" s="5" t="str">
        <f>IFERROR(INDEX(Customers!$B$2:$B$901,MATCH(C302,Customers!$A$2:$A$901,0)),"")</f>
        <v>Anika Gupta</v>
      </c>
      <c r="F302" s="5" t="str">
        <f>IFERROR(INDEX(Customers!$C$2:$C$901,MATCH(C302,Customers!$A$2:$A$901,0)),"")</f>
        <v>Consumer</v>
      </c>
      <c r="G302" s="5" t="str">
        <f>IFERROR(INDEX(Regions!$B$2:$B$6,MATCH(D302,Regions!$A$2:$A$6,0)),"")</f>
        <v>Central</v>
      </c>
      <c r="H302" s="5" t="str">
        <f t="shared" si="6"/>
        <v>2024-06</v>
      </c>
      <c r="I302" s="5">
        <f>IFERROR(INDEX(Delivery!$C$2:$C$3001,MATCH(A302,Delivery!$A$2:$A$3001,0))-INDEX(Delivery!$B$2:$B$3001,MATCH(A302,Delivery!$A$2:$A$3001,0)),"")</f>
        <v>2</v>
      </c>
      <c r="J302" s="5" t="str">
        <f>IF(IFERROR(INDEX(Delivery!$D$2:$D$3001,MATCH(A302,Delivery!$A$2:$A$3001,0)),"")="Delayed","Yes","No")</f>
        <v>No</v>
      </c>
      <c r="K302" s="5" t="str">
        <f>IF(IFERROR(INDEX(Delivery!$D$2:$D$3001,MATCH(A302,Delivery!$A$2:$A$3001,0)),"")="Cancelled","Yes","No")</f>
        <v>No</v>
      </c>
      <c r="L302">
        <f>SUMIF(Sales!B:B,A302,Sales!H:H)</f>
        <v>1725.19</v>
      </c>
    </row>
    <row r="303" spans="1:12" x14ac:dyDescent="0.35">
      <c r="A303" s="5">
        <v>302</v>
      </c>
      <c r="B303" s="6">
        <v>45451</v>
      </c>
      <c r="C303" s="5">
        <v>390</v>
      </c>
      <c r="D303" s="5">
        <v>3</v>
      </c>
      <c r="E303" s="5" t="str">
        <f>IFERROR(INDEX(Customers!$B$2:$B$901,MATCH(C303,Customers!$A$2:$A$901,0)),"")</f>
        <v>Meera Krishnan</v>
      </c>
      <c r="F303" s="5" t="str">
        <f>IFERROR(INDEX(Customers!$C$2:$C$901,MATCH(C303,Customers!$A$2:$A$901,0)),"")</f>
        <v>Consumer</v>
      </c>
      <c r="G303" s="5" t="str">
        <f>IFERROR(INDEX(Regions!$B$2:$B$6,MATCH(D303,Regions!$A$2:$A$6,0)),"")</f>
        <v>East</v>
      </c>
      <c r="H303" s="5" t="str">
        <f t="shared" si="6"/>
        <v>2024-06</v>
      </c>
      <c r="I303" s="5">
        <f>IFERROR(INDEX(Delivery!$C$2:$C$3001,MATCH(A303,Delivery!$A$2:$A$3001,0))-INDEX(Delivery!$B$2:$B$3001,MATCH(A303,Delivery!$A$2:$A$3001,0)),"")</f>
        <v>2</v>
      </c>
      <c r="J303" s="5" t="str">
        <f>IF(IFERROR(INDEX(Delivery!$D$2:$D$3001,MATCH(A303,Delivery!$A$2:$A$3001,0)),"")="Delayed","Yes","No")</f>
        <v>No</v>
      </c>
      <c r="K303" s="5" t="str">
        <f>IF(IFERROR(INDEX(Delivery!$D$2:$D$3001,MATCH(A303,Delivery!$A$2:$A$3001,0)),"")="Cancelled","Yes","No")</f>
        <v>No</v>
      </c>
      <c r="L303">
        <f>SUMIF(Sales!B:B,A303,Sales!H:H)</f>
        <v>183.63</v>
      </c>
    </row>
    <row r="304" spans="1:12" x14ac:dyDescent="0.35">
      <c r="A304" s="5">
        <v>303</v>
      </c>
      <c r="B304" s="6">
        <v>45451</v>
      </c>
      <c r="C304" s="5">
        <v>822</v>
      </c>
      <c r="D304" s="5">
        <v>1</v>
      </c>
      <c r="E304" s="5" t="str">
        <f>IFERROR(INDEX(Customers!$B$2:$B$901,MATCH(C304,Customers!$A$2:$A$901,0)),"")</f>
        <v>Sai Pillai</v>
      </c>
      <c r="F304" s="5" t="str">
        <f>IFERROR(INDEX(Customers!$C$2:$C$901,MATCH(C304,Customers!$A$2:$A$901,0)),"")</f>
        <v>Consumer</v>
      </c>
      <c r="G304" s="5" t="str">
        <f>IFERROR(INDEX(Regions!$B$2:$B$6,MATCH(D304,Regions!$A$2:$A$6,0)),"")</f>
        <v>North</v>
      </c>
      <c r="H304" s="5" t="str">
        <f t="shared" si="6"/>
        <v>2024-06</v>
      </c>
      <c r="I304" s="5">
        <f>IFERROR(INDEX(Delivery!$C$2:$C$3001,MATCH(A304,Delivery!$A$2:$A$3001,0))-INDEX(Delivery!$B$2:$B$3001,MATCH(A304,Delivery!$A$2:$A$3001,0)),"")</f>
        <v>10</v>
      </c>
      <c r="J304" s="5" t="str">
        <f>IF(IFERROR(INDEX(Delivery!$D$2:$D$3001,MATCH(A304,Delivery!$A$2:$A$3001,0)),"")="Delayed","Yes","No")</f>
        <v>Yes</v>
      </c>
      <c r="K304" s="5" t="str">
        <f>IF(IFERROR(INDEX(Delivery!$D$2:$D$3001,MATCH(A304,Delivery!$A$2:$A$3001,0)),"")="Cancelled","Yes","No")</f>
        <v>No</v>
      </c>
      <c r="L304">
        <f>SUMIF(Sales!B:B,A304,Sales!H:H)</f>
        <v>4869.03</v>
      </c>
    </row>
    <row r="305" spans="1:12" x14ac:dyDescent="0.35">
      <c r="A305" s="5">
        <v>304</v>
      </c>
      <c r="B305" s="6">
        <v>45451</v>
      </c>
      <c r="C305" s="5">
        <v>740</v>
      </c>
      <c r="D305" s="5">
        <v>1</v>
      </c>
      <c r="E305" s="5" t="str">
        <f>IFERROR(INDEX(Customers!$B$2:$B$901,MATCH(C305,Customers!$A$2:$A$901,0)),"")</f>
        <v>Priya Chatterjee</v>
      </c>
      <c r="F305" s="5" t="str">
        <f>IFERROR(INDEX(Customers!$C$2:$C$901,MATCH(C305,Customers!$A$2:$A$901,0)),"")</f>
        <v>Consumer</v>
      </c>
      <c r="G305" s="5" t="str">
        <f>IFERROR(INDEX(Regions!$B$2:$B$6,MATCH(D305,Regions!$A$2:$A$6,0)),"")</f>
        <v>North</v>
      </c>
      <c r="H305" s="5" t="str">
        <f t="shared" si="6"/>
        <v>2024-06</v>
      </c>
      <c r="I305" s="5">
        <f>IFERROR(INDEX(Delivery!$C$2:$C$3001,MATCH(A305,Delivery!$A$2:$A$3001,0))-INDEX(Delivery!$B$2:$B$3001,MATCH(A305,Delivery!$A$2:$A$3001,0)),"")</f>
        <v>4</v>
      </c>
      <c r="J305" s="5" t="str">
        <f>IF(IFERROR(INDEX(Delivery!$D$2:$D$3001,MATCH(A305,Delivery!$A$2:$A$3001,0)),"")="Delayed","Yes","No")</f>
        <v>No</v>
      </c>
      <c r="K305" s="5" t="str">
        <f>IF(IFERROR(INDEX(Delivery!$D$2:$D$3001,MATCH(A305,Delivery!$A$2:$A$3001,0)),"")="Cancelled","Yes","No")</f>
        <v>No</v>
      </c>
      <c r="L305">
        <f>SUMIF(Sales!B:B,A305,Sales!H:H)</f>
        <v>472.89</v>
      </c>
    </row>
    <row r="306" spans="1:12" x14ac:dyDescent="0.35">
      <c r="A306" s="5">
        <v>305</v>
      </c>
      <c r="B306" s="6">
        <v>45451</v>
      </c>
      <c r="C306" s="5">
        <v>438</v>
      </c>
      <c r="D306" s="5">
        <v>5</v>
      </c>
      <c r="E306" s="5" t="str">
        <f>IFERROR(INDEX(Customers!$B$2:$B$901,MATCH(C306,Customers!$A$2:$A$901,0)),"")</f>
        <v>Sneha Reddy</v>
      </c>
      <c r="F306" s="5" t="str">
        <f>IFERROR(INDEX(Customers!$C$2:$C$901,MATCH(C306,Customers!$A$2:$A$901,0)),"")</f>
        <v>Consumer</v>
      </c>
      <c r="G306" s="5" t="str">
        <f>IFERROR(INDEX(Regions!$B$2:$B$6,MATCH(D306,Regions!$A$2:$A$6,0)),"")</f>
        <v>Central</v>
      </c>
      <c r="H306" s="5" t="str">
        <f t="shared" si="6"/>
        <v>2024-06</v>
      </c>
      <c r="I306" s="5">
        <f>IFERROR(INDEX(Delivery!$C$2:$C$3001,MATCH(A306,Delivery!$A$2:$A$3001,0))-INDEX(Delivery!$B$2:$B$3001,MATCH(A306,Delivery!$A$2:$A$3001,0)),"")</f>
        <v>6</v>
      </c>
      <c r="J306" s="5" t="str">
        <f>IF(IFERROR(INDEX(Delivery!$D$2:$D$3001,MATCH(A306,Delivery!$A$2:$A$3001,0)),"")="Delayed","Yes","No")</f>
        <v>No</v>
      </c>
      <c r="K306" s="5" t="str">
        <f>IF(IFERROR(INDEX(Delivery!$D$2:$D$3001,MATCH(A306,Delivery!$A$2:$A$3001,0)),"")="Cancelled","Yes","No")</f>
        <v>No</v>
      </c>
      <c r="L306">
        <f>SUMIF(Sales!B:B,A306,Sales!H:H)</f>
        <v>540.32000000000005</v>
      </c>
    </row>
    <row r="307" spans="1:12" x14ac:dyDescent="0.35">
      <c r="A307" s="5">
        <v>306</v>
      </c>
      <c r="B307" s="6">
        <v>45451</v>
      </c>
      <c r="C307" s="5">
        <v>182</v>
      </c>
      <c r="D307" s="5">
        <v>2</v>
      </c>
      <c r="E307" s="5" t="str">
        <f>IFERROR(INDEX(Customers!$B$2:$B$901,MATCH(C307,Customers!$A$2:$A$901,0)),"")</f>
        <v>Rahul Rao</v>
      </c>
      <c r="F307" s="5" t="str">
        <f>IFERROR(INDEX(Customers!$C$2:$C$901,MATCH(C307,Customers!$A$2:$A$901,0)),"")</f>
        <v>SMB</v>
      </c>
      <c r="G307" s="5" t="str">
        <f>IFERROR(INDEX(Regions!$B$2:$B$6,MATCH(D307,Regions!$A$2:$A$6,0)),"")</f>
        <v>South</v>
      </c>
      <c r="H307" s="5" t="str">
        <f t="shared" si="6"/>
        <v>2024-06</v>
      </c>
      <c r="I307" s="5">
        <f>IFERROR(INDEX(Delivery!$C$2:$C$3001,MATCH(A307,Delivery!$A$2:$A$3001,0))-INDEX(Delivery!$B$2:$B$3001,MATCH(A307,Delivery!$A$2:$A$3001,0)),"")</f>
        <v>4</v>
      </c>
      <c r="J307" s="5" t="str">
        <f>IF(IFERROR(INDEX(Delivery!$D$2:$D$3001,MATCH(A307,Delivery!$A$2:$A$3001,0)),"")="Delayed","Yes","No")</f>
        <v>No</v>
      </c>
      <c r="K307" s="5" t="str">
        <f>IF(IFERROR(INDEX(Delivery!$D$2:$D$3001,MATCH(A307,Delivery!$A$2:$A$3001,0)),"")="Cancelled","Yes","No")</f>
        <v>No</v>
      </c>
      <c r="L307">
        <f>SUMIF(Sales!B:B,A307,Sales!H:H)</f>
        <v>2130.6999999999998</v>
      </c>
    </row>
    <row r="308" spans="1:12" x14ac:dyDescent="0.35">
      <c r="A308" s="5">
        <v>307</v>
      </c>
      <c r="B308" s="6">
        <v>45451</v>
      </c>
      <c r="C308" s="5">
        <v>12</v>
      </c>
      <c r="D308" s="5">
        <v>1</v>
      </c>
      <c r="E308" s="5" t="str">
        <f>IFERROR(INDEX(Customers!$B$2:$B$901,MATCH(C308,Customers!$A$2:$A$901,0)),"")</f>
        <v>Saanvi Rao</v>
      </c>
      <c r="F308" s="5" t="str">
        <f>IFERROR(INDEX(Customers!$C$2:$C$901,MATCH(C308,Customers!$A$2:$A$901,0)),"")</f>
        <v>Consumer</v>
      </c>
      <c r="G308" s="5" t="str">
        <f>IFERROR(INDEX(Regions!$B$2:$B$6,MATCH(D308,Regions!$A$2:$A$6,0)),"")</f>
        <v>North</v>
      </c>
      <c r="H308" s="5" t="str">
        <f t="shared" si="6"/>
        <v>2024-06</v>
      </c>
      <c r="I308" s="5">
        <f>IFERROR(INDEX(Delivery!$C$2:$C$3001,MATCH(A308,Delivery!$A$2:$A$3001,0))-INDEX(Delivery!$B$2:$B$3001,MATCH(A308,Delivery!$A$2:$A$3001,0)),"")</f>
        <v>4</v>
      </c>
      <c r="J308" s="5" t="str">
        <f>IF(IFERROR(INDEX(Delivery!$D$2:$D$3001,MATCH(A308,Delivery!$A$2:$A$3001,0)),"")="Delayed","Yes","No")</f>
        <v>No</v>
      </c>
      <c r="K308" s="5" t="str">
        <f>IF(IFERROR(INDEX(Delivery!$D$2:$D$3001,MATCH(A308,Delivery!$A$2:$A$3001,0)),"")="Cancelled","Yes","No")</f>
        <v>No</v>
      </c>
      <c r="L308">
        <f>SUMIF(Sales!B:B,A308,Sales!H:H)</f>
        <v>3429.16</v>
      </c>
    </row>
    <row r="309" spans="1:12" x14ac:dyDescent="0.35">
      <c r="A309" s="5">
        <v>308</v>
      </c>
      <c r="B309" s="6">
        <v>45451</v>
      </c>
      <c r="C309" s="5">
        <v>242</v>
      </c>
      <c r="D309" s="5">
        <v>4</v>
      </c>
      <c r="E309" s="5" t="str">
        <f>IFERROR(INDEX(Customers!$B$2:$B$901,MATCH(C309,Customers!$A$2:$A$901,0)),"")</f>
        <v>Aadhya Bose</v>
      </c>
      <c r="F309" s="5" t="str">
        <f>IFERROR(INDEX(Customers!$C$2:$C$901,MATCH(C309,Customers!$A$2:$A$901,0)),"")</f>
        <v>Consumer</v>
      </c>
      <c r="G309" s="5" t="str">
        <f>IFERROR(INDEX(Regions!$B$2:$B$6,MATCH(D309,Regions!$A$2:$A$6,0)),"")</f>
        <v>West</v>
      </c>
      <c r="H309" s="5" t="str">
        <f t="shared" si="6"/>
        <v>2024-06</v>
      </c>
      <c r="I309" s="5">
        <f>IFERROR(INDEX(Delivery!$C$2:$C$3001,MATCH(A309,Delivery!$A$2:$A$3001,0))-INDEX(Delivery!$B$2:$B$3001,MATCH(A309,Delivery!$A$2:$A$3001,0)),"")</f>
        <v>4</v>
      </c>
      <c r="J309" s="5" t="str">
        <f>IF(IFERROR(INDEX(Delivery!$D$2:$D$3001,MATCH(A309,Delivery!$A$2:$A$3001,0)),"")="Delayed","Yes","No")</f>
        <v>No</v>
      </c>
      <c r="K309" s="5" t="str">
        <f>IF(IFERROR(INDEX(Delivery!$D$2:$D$3001,MATCH(A309,Delivery!$A$2:$A$3001,0)),"")="Cancelled","Yes","No")</f>
        <v>No</v>
      </c>
      <c r="L309">
        <f>SUMIF(Sales!B:B,A309,Sales!H:H)</f>
        <v>1949.71</v>
      </c>
    </row>
    <row r="310" spans="1:12" x14ac:dyDescent="0.35">
      <c r="A310" s="5">
        <v>309</v>
      </c>
      <c r="B310" s="6">
        <v>45452</v>
      </c>
      <c r="C310" s="5">
        <v>730</v>
      </c>
      <c r="D310" s="5">
        <v>3</v>
      </c>
      <c r="E310" s="5" t="str">
        <f>IFERROR(INDEX(Customers!$B$2:$B$901,MATCH(C310,Customers!$A$2:$A$901,0)),"")</f>
        <v>Vivaan Krishnan</v>
      </c>
      <c r="F310" s="5" t="str">
        <f>IFERROR(INDEX(Customers!$C$2:$C$901,MATCH(C310,Customers!$A$2:$A$901,0)),"")</f>
        <v>SMB</v>
      </c>
      <c r="G310" s="5" t="str">
        <f>IFERROR(INDEX(Regions!$B$2:$B$6,MATCH(D310,Regions!$A$2:$A$6,0)),"")</f>
        <v>East</v>
      </c>
      <c r="H310" s="5" t="str">
        <f t="shared" si="6"/>
        <v>2024-06</v>
      </c>
      <c r="I310" s="5">
        <f>IFERROR(INDEX(Delivery!$C$2:$C$3001,MATCH(A310,Delivery!$A$2:$A$3001,0))-INDEX(Delivery!$B$2:$B$3001,MATCH(A310,Delivery!$A$2:$A$3001,0)),"")</f>
        <v>6</v>
      </c>
      <c r="J310" s="5" t="str">
        <f>IF(IFERROR(INDEX(Delivery!$D$2:$D$3001,MATCH(A310,Delivery!$A$2:$A$3001,0)),"")="Delayed","Yes","No")</f>
        <v>No</v>
      </c>
      <c r="K310" s="5" t="str">
        <f>IF(IFERROR(INDEX(Delivery!$D$2:$D$3001,MATCH(A310,Delivery!$A$2:$A$3001,0)),"")="Cancelled","Yes","No")</f>
        <v>No</v>
      </c>
      <c r="L310">
        <f>SUMIF(Sales!B:B,A310,Sales!H:H)</f>
        <v>828.35</v>
      </c>
    </row>
    <row r="311" spans="1:12" x14ac:dyDescent="0.35">
      <c r="A311" s="5">
        <v>310</v>
      </c>
      <c r="B311" s="6">
        <v>45452</v>
      </c>
      <c r="C311" s="5">
        <v>494</v>
      </c>
      <c r="D311" s="5">
        <v>2</v>
      </c>
      <c r="E311" s="5" t="str">
        <f>IFERROR(INDEX(Customers!$B$2:$B$901,MATCH(C311,Customers!$A$2:$A$901,0)),"")</f>
        <v>Meera Krishnan</v>
      </c>
      <c r="F311" s="5" t="str">
        <f>IFERROR(INDEX(Customers!$C$2:$C$901,MATCH(C311,Customers!$A$2:$A$901,0)),"")</f>
        <v>Consumer</v>
      </c>
      <c r="G311" s="5" t="str">
        <f>IFERROR(INDEX(Regions!$B$2:$B$6,MATCH(D311,Regions!$A$2:$A$6,0)),"")</f>
        <v>South</v>
      </c>
      <c r="H311" s="5" t="str">
        <f t="shared" si="6"/>
        <v>2024-06</v>
      </c>
      <c r="I311" s="5">
        <f>IFERROR(INDEX(Delivery!$C$2:$C$3001,MATCH(A311,Delivery!$A$2:$A$3001,0))-INDEX(Delivery!$B$2:$B$3001,MATCH(A311,Delivery!$A$2:$A$3001,0)),"")</f>
        <v>3</v>
      </c>
      <c r="J311" s="5" t="str">
        <f>IF(IFERROR(INDEX(Delivery!$D$2:$D$3001,MATCH(A311,Delivery!$A$2:$A$3001,0)),"")="Delayed","Yes","No")</f>
        <v>No</v>
      </c>
      <c r="K311" s="5" t="str">
        <f>IF(IFERROR(INDEX(Delivery!$D$2:$D$3001,MATCH(A311,Delivery!$A$2:$A$3001,0)),"")="Cancelled","Yes","No")</f>
        <v>No</v>
      </c>
      <c r="L311">
        <f>SUMIF(Sales!B:B,A311,Sales!H:H)</f>
        <v>183.63</v>
      </c>
    </row>
    <row r="312" spans="1:12" x14ac:dyDescent="0.35">
      <c r="A312" s="5">
        <v>311</v>
      </c>
      <c r="B312" s="6">
        <v>45452</v>
      </c>
      <c r="C312" s="5">
        <v>691</v>
      </c>
      <c r="D312" s="5">
        <v>4</v>
      </c>
      <c r="E312" s="5" t="str">
        <f>IFERROR(INDEX(Customers!$B$2:$B$901,MATCH(C312,Customers!$A$2:$A$901,0)),"")</f>
        <v>Aarav Verma</v>
      </c>
      <c r="F312" s="5" t="str">
        <f>IFERROR(INDEX(Customers!$C$2:$C$901,MATCH(C312,Customers!$A$2:$A$901,0)),"")</f>
        <v>Consumer</v>
      </c>
      <c r="G312" s="5" t="str">
        <f>IFERROR(INDEX(Regions!$B$2:$B$6,MATCH(D312,Regions!$A$2:$A$6,0)),"")</f>
        <v>West</v>
      </c>
      <c r="H312" s="5" t="str">
        <f t="shared" si="6"/>
        <v>2024-06</v>
      </c>
      <c r="I312" s="5">
        <f>IFERROR(INDEX(Delivery!$C$2:$C$3001,MATCH(A312,Delivery!$A$2:$A$3001,0))-INDEX(Delivery!$B$2:$B$3001,MATCH(A312,Delivery!$A$2:$A$3001,0)),"")</f>
        <v>2</v>
      </c>
      <c r="J312" s="5" t="str">
        <f>IF(IFERROR(INDEX(Delivery!$D$2:$D$3001,MATCH(A312,Delivery!$A$2:$A$3001,0)),"")="Delayed","Yes","No")</f>
        <v>No</v>
      </c>
      <c r="K312" s="5" t="str">
        <f>IF(IFERROR(INDEX(Delivery!$D$2:$D$3001,MATCH(A312,Delivery!$A$2:$A$3001,0)),"")="Cancelled","Yes","No")</f>
        <v>No</v>
      </c>
      <c r="L312">
        <f>SUMIF(Sales!B:B,A312,Sales!H:H)</f>
        <v>1482.3</v>
      </c>
    </row>
    <row r="313" spans="1:12" x14ac:dyDescent="0.35">
      <c r="A313" s="5">
        <v>312</v>
      </c>
      <c r="B313" s="6">
        <v>45452</v>
      </c>
      <c r="C313" s="5">
        <v>88</v>
      </c>
      <c r="D313" s="5">
        <v>3</v>
      </c>
      <c r="E313" s="5" t="str">
        <f>IFERROR(INDEX(Customers!$B$2:$B$901,MATCH(C313,Customers!$A$2:$A$901,0)),"")</f>
        <v>Aadhya Chatterjee</v>
      </c>
      <c r="F313" s="5" t="str">
        <f>IFERROR(INDEX(Customers!$C$2:$C$901,MATCH(C313,Customers!$A$2:$A$901,0)),"")</f>
        <v>Corporate</v>
      </c>
      <c r="G313" s="5" t="str">
        <f>IFERROR(INDEX(Regions!$B$2:$B$6,MATCH(D313,Regions!$A$2:$A$6,0)),"")</f>
        <v>East</v>
      </c>
      <c r="H313" s="5" t="str">
        <f t="shared" si="6"/>
        <v>2024-06</v>
      </c>
      <c r="I313" s="5">
        <f>IFERROR(INDEX(Delivery!$C$2:$C$3001,MATCH(A313,Delivery!$A$2:$A$3001,0))-INDEX(Delivery!$B$2:$B$3001,MATCH(A313,Delivery!$A$2:$A$3001,0)),"")</f>
        <v>2</v>
      </c>
      <c r="J313" s="5" t="str">
        <f>IF(IFERROR(INDEX(Delivery!$D$2:$D$3001,MATCH(A313,Delivery!$A$2:$A$3001,0)),"")="Delayed","Yes","No")</f>
        <v>No</v>
      </c>
      <c r="K313" s="5" t="str">
        <f>IF(IFERROR(INDEX(Delivery!$D$2:$D$3001,MATCH(A313,Delivery!$A$2:$A$3001,0)),"")="Cancelled","Yes","No")</f>
        <v>No</v>
      </c>
      <c r="L313">
        <f>SUMIF(Sales!B:B,A313,Sales!H:H)</f>
        <v>780.26</v>
      </c>
    </row>
    <row r="314" spans="1:12" x14ac:dyDescent="0.35">
      <c r="A314" s="5">
        <v>313</v>
      </c>
      <c r="B314" s="6">
        <v>45452</v>
      </c>
      <c r="C314" s="5">
        <v>670</v>
      </c>
      <c r="D314" s="5">
        <v>2</v>
      </c>
      <c r="E314" s="5" t="str">
        <f>IFERROR(INDEX(Customers!$B$2:$B$901,MATCH(C314,Customers!$A$2:$A$901,0)),"")</f>
        <v>Neha Das</v>
      </c>
      <c r="F314" s="5" t="str">
        <f>IFERROR(INDEX(Customers!$C$2:$C$901,MATCH(C314,Customers!$A$2:$A$901,0)),"")</f>
        <v>SMB</v>
      </c>
      <c r="G314" s="5" t="str">
        <f>IFERROR(INDEX(Regions!$B$2:$B$6,MATCH(D314,Regions!$A$2:$A$6,0)),"")</f>
        <v>South</v>
      </c>
      <c r="H314" s="5" t="str">
        <f t="shared" si="6"/>
        <v>2024-06</v>
      </c>
      <c r="I314" s="5">
        <f>IFERROR(INDEX(Delivery!$C$2:$C$3001,MATCH(A314,Delivery!$A$2:$A$3001,0))-INDEX(Delivery!$B$2:$B$3001,MATCH(A314,Delivery!$A$2:$A$3001,0)),"")</f>
        <v>3</v>
      </c>
      <c r="J314" s="5" t="str">
        <f>IF(IFERROR(INDEX(Delivery!$D$2:$D$3001,MATCH(A314,Delivery!$A$2:$A$3001,0)),"")="Delayed","Yes","No")</f>
        <v>No</v>
      </c>
      <c r="K314" s="5" t="str">
        <f>IF(IFERROR(INDEX(Delivery!$D$2:$D$3001,MATCH(A314,Delivery!$A$2:$A$3001,0)),"")="Cancelled","Yes","No")</f>
        <v>No</v>
      </c>
      <c r="L314">
        <f>SUMIF(Sales!B:B,A314,Sales!H:H)</f>
        <v>705.26</v>
      </c>
    </row>
    <row r="315" spans="1:12" x14ac:dyDescent="0.35">
      <c r="A315" s="5">
        <v>314</v>
      </c>
      <c r="B315" s="6">
        <v>45453</v>
      </c>
      <c r="C315" s="5">
        <v>890</v>
      </c>
      <c r="D315" s="5">
        <v>3</v>
      </c>
      <c r="E315" s="5" t="str">
        <f>IFERROR(INDEX(Customers!$B$2:$B$901,MATCH(C315,Customers!$A$2:$A$901,0)),"")</f>
        <v>Ishaan Rao</v>
      </c>
      <c r="F315" s="5" t="str">
        <f>IFERROR(INDEX(Customers!$C$2:$C$901,MATCH(C315,Customers!$A$2:$A$901,0)),"")</f>
        <v>Corporate</v>
      </c>
      <c r="G315" s="5" t="str">
        <f>IFERROR(INDEX(Regions!$B$2:$B$6,MATCH(D315,Regions!$A$2:$A$6,0)),"")</f>
        <v>East</v>
      </c>
      <c r="H315" s="5" t="str">
        <f t="shared" si="6"/>
        <v>2024-06</v>
      </c>
      <c r="I315" s="5">
        <f>IFERROR(INDEX(Delivery!$C$2:$C$3001,MATCH(A315,Delivery!$A$2:$A$3001,0))-INDEX(Delivery!$B$2:$B$3001,MATCH(A315,Delivery!$A$2:$A$3001,0)),"")</f>
        <v>6</v>
      </c>
      <c r="J315" s="5" t="str">
        <f>IF(IFERROR(INDEX(Delivery!$D$2:$D$3001,MATCH(A315,Delivery!$A$2:$A$3001,0)),"")="Delayed","Yes","No")</f>
        <v>No</v>
      </c>
      <c r="K315" s="5" t="str">
        <f>IF(IFERROR(INDEX(Delivery!$D$2:$D$3001,MATCH(A315,Delivery!$A$2:$A$3001,0)),"")="Cancelled","Yes","No")</f>
        <v>No</v>
      </c>
      <c r="L315">
        <f>SUMIF(Sales!B:B,A315,Sales!H:H)</f>
        <v>3021.65</v>
      </c>
    </row>
    <row r="316" spans="1:12" x14ac:dyDescent="0.35">
      <c r="A316" s="5">
        <v>315</v>
      </c>
      <c r="B316" s="6">
        <v>45453</v>
      </c>
      <c r="C316" s="5">
        <v>24</v>
      </c>
      <c r="D316" s="5">
        <v>2</v>
      </c>
      <c r="E316" s="5" t="str">
        <f>IFERROR(INDEX(Customers!$B$2:$B$901,MATCH(C316,Customers!$A$2:$A$901,0)),"")</f>
        <v>Arjun Menon</v>
      </c>
      <c r="F316" s="5" t="str">
        <f>IFERROR(INDEX(Customers!$C$2:$C$901,MATCH(C316,Customers!$A$2:$A$901,0)),"")</f>
        <v>Consumer</v>
      </c>
      <c r="G316" s="5" t="str">
        <f>IFERROR(INDEX(Regions!$B$2:$B$6,MATCH(D316,Regions!$A$2:$A$6,0)),"")</f>
        <v>South</v>
      </c>
      <c r="H316" s="5" t="str">
        <f t="shared" si="6"/>
        <v>2024-06</v>
      </c>
      <c r="I316" s="5">
        <f>IFERROR(INDEX(Delivery!$C$2:$C$3001,MATCH(A316,Delivery!$A$2:$A$3001,0))-INDEX(Delivery!$B$2:$B$3001,MATCH(A316,Delivery!$A$2:$A$3001,0)),"")</f>
        <v>2</v>
      </c>
      <c r="J316" s="5" t="str">
        <f>IF(IFERROR(INDEX(Delivery!$D$2:$D$3001,MATCH(A316,Delivery!$A$2:$A$3001,0)),"")="Delayed","Yes","No")</f>
        <v>No</v>
      </c>
      <c r="K316" s="5" t="str">
        <f>IF(IFERROR(INDEX(Delivery!$D$2:$D$3001,MATCH(A316,Delivery!$A$2:$A$3001,0)),"")="Cancelled","Yes","No")</f>
        <v>No</v>
      </c>
      <c r="L316">
        <f>SUMIF(Sales!B:B,A316,Sales!H:H)</f>
        <v>95.97</v>
      </c>
    </row>
    <row r="317" spans="1:12" x14ac:dyDescent="0.35">
      <c r="A317" s="5">
        <v>316</v>
      </c>
      <c r="B317" s="6">
        <v>45453</v>
      </c>
      <c r="C317" s="5">
        <v>120</v>
      </c>
      <c r="D317" s="5">
        <v>1</v>
      </c>
      <c r="E317" s="5" t="str">
        <f>IFERROR(INDEX(Customers!$B$2:$B$901,MATCH(C317,Customers!$A$2:$A$901,0)),"")</f>
        <v>Ayaan Iyer</v>
      </c>
      <c r="F317" s="5" t="str">
        <f>IFERROR(INDEX(Customers!$C$2:$C$901,MATCH(C317,Customers!$A$2:$A$901,0)),"")</f>
        <v>Consumer</v>
      </c>
      <c r="G317" s="5" t="str">
        <f>IFERROR(INDEX(Regions!$B$2:$B$6,MATCH(D317,Regions!$A$2:$A$6,0)),"")</f>
        <v>North</v>
      </c>
      <c r="H317" s="5" t="str">
        <f t="shared" si="6"/>
        <v>2024-06</v>
      </c>
      <c r="I317" s="5">
        <f>IFERROR(INDEX(Delivery!$C$2:$C$3001,MATCH(A317,Delivery!$A$2:$A$3001,0))-INDEX(Delivery!$B$2:$B$3001,MATCH(A317,Delivery!$A$2:$A$3001,0)),"")</f>
        <v>6</v>
      </c>
      <c r="J317" s="5" t="str">
        <f>IF(IFERROR(INDEX(Delivery!$D$2:$D$3001,MATCH(A317,Delivery!$A$2:$A$3001,0)),"")="Delayed","Yes","No")</f>
        <v>No</v>
      </c>
      <c r="K317" s="5" t="str">
        <f>IF(IFERROR(INDEX(Delivery!$D$2:$D$3001,MATCH(A317,Delivery!$A$2:$A$3001,0)),"")="Cancelled","Yes","No")</f>
        <v>No</v>
      </c>
      <c r="L317">
        <f>SUMIF(Sales!B:B,A317,Sales!H:H)</f>
        <v>1752.02</v>
      </c>
    </row>
    <row r="318" spans="1:12" x14ac:dyDescent="0.35">
      <c r="A318" s="5">
        <v>317</v>
      </c>
      <c r="B318" s="6">
        <v>45454</v>
      </c>
      <c r="C318" s="5">
        <v>771</v>
      </c>
      <c r="D318" s="5">
        <v>2</v>
      </c>
      <c r="E318" s="5" t="str">
        <f>IFERROR(INDEX(Customers!$B$2:$B$901,MATCH(C318,Customers!$A$2:$A$901,0)),"")</f>
        <v>Rahul Krishnan</v>
      </c>
      <c r="F318" s="5" t="str">
        <f>IFERROR(INDEX(Customers!$C$2:$C$901,MATCH(C318,Customers!$A$2:$A$901,0)),"")</f>
        <v>Corporate</v>
      </c>
      <c r="G318" s="5" t="str">
        <f>IFERROR(INDEX(Regions!$B$2:$B$6,MATCH(D318,Regions!$A$2:$A$6,0)),"")</f>
        <v>South</v>
      </c>
      <c r="H318" s="5" t="str">
        <f t="shared" si="6"/>
        <v>2024-06</v>
      </c>
      <c r="I318" s="5">
        <f>IFERROR(INDEX(Delivery!$C$2:$C$3001,MATCH(A318,Delivery!$A$2:$A$3001,0))-INDEX(Delivery!$B$2:$B$3001,MATCH(A318,Delivery!$A$2:$A$3001,0)),"")</f>
        <v>7</v>
      </c>
      <c r="J318" s="5" t="str">
        <f>IF(IFERROR(INDEX(Delivery!$D$2:$D$3001,MATCH(A318,Delivery!$A$2:$A$3001,0)),"")="Delayed","Yes","No")</f>
        <v>Yes</v>
      </c>
      <c r="K318" s="5" t="str">
        <f>IF(IFERROR(INDEX(Delivery!$D$2:$D$3001,MATCH(A318,Delivery!$A$2:$A$3001,0)),"")="Cancelled","Yes","No")</f>
        <v>No</v>
      </c>
      <c r="L318">
        <f>SUMIF(Sales!B:B,A318,Sales!H:H)</f>
        <v>1005.6199999999999</v>
      </c>
    </row>
    <row r="319" spans="1:12" x14ac:dyDescent="0.35">
      <c r="A319" s="5">
        <v>318</v>
      </c>
      <c r="B319" s="6">
        <v>45454</v>
      </c>
      <c r="C319" s="5">
        <v>325</v>
      </c>
      <c r="D319" s="5">
        <v>4</v>
      </c>
      <c r="E319" s="5" t="str">
        <f>IFERROR(INDEX(Customers!$B$2:$B$901,MATCH(C319,Customers!$A$2:$A$901,0)),"")</f>
        <v>Ishaan Shetty</v>
      </c>
      <c r="F319" s="5" t="str">
        <f>IFERROR(INDEX(Customers!$C$2:$C$901,MATCH(C319,Customers!$A$2:$A$901,0)),"")</f>
        <v>Corporate</v>
      </c>
      <c r="G319" s="5" t="str">
        <f>IFERROR(INDEX(Regions!$B$2:$B$6,MATCH(D319,Regions!$A$2:$A$6,0)),"")</f>
        <v>West</v>
      </c>
      <c r="H319" s="5" t="str">
        <f t="shared" si="6"/>
        <v>2024-06</v>
      </c>
      <c r="I319" s="5">
        <f>IFERROR(INDEX(Delivery!$C$2:$C$3001,MATCH(A319,Delivery!$A$2:$A$3001,0))-INDEX(Delivery!$B$2:$B$3001,MATCH(A319,Delivery!$A$2:$A$3001,0)),"")</f>
        <v>6</v>
      </c>
      <c r="J319" s="5" t="str">
        <f>IF(IFERROR(INDEX(Delivery!$D$2:$D$3001,MATCH(A319,Delivery!$A$2:$A$3001,0)),"")="Delayed","Yes","No")</f>
        <v>No</v>
      </c>
      <c r="K319" s="5" t="str">
        <f>IF(IFERROR(INDEX(Delivery!$D$2:$D$3001,MATCH(A319,Delivery!$A$2:$A$3001,0)),"")="Cancelled","Yes","No")</f>
        <v>No</v>
      </c>
      <c r="L319">
        <f>SUMIF(Sales!B:B,A319,Sales!H:H)</f>
        <v>2528</v>
      </c>
    </row>
    <row r="320" spans="1:12" x14ac:dyDescent="0.35">
      <c r="A320" s="5">
        <v>319</v>
      </c>
      <c r="B320" s="6">
        <v>45454</v>
      </c>
      <c r="C320" s="5">
        <v>267</v>
      </c>
      <c r="D320" s="5">
        <v>3</v>
      </c>
      <c r="E320" s="5" t="str">
        <f>IFERROR(INDEX(Customers!$B$2:$B$901,MATCH(C320,Customers!$A$2:$A$901,0)),"")</f>
        <v>Ishaan Verma</v>
      </c>
      <c r="F320" s="5" t="str">
        <f>IFERROR(INDEX(Customers!$C$2:$C$901,MATCH(C320,Customers!$A$2:$A$901,0)),"")</f>
        <v>Consumer</v>
      </c>
      <c r="G320" s="5" t="str">
        <f>IFERROR(INDEX(Regions!$B$2:$B$6,MATCH(D320,Regions!$A$2:$A$6,0)),"")</f>
        <v>East</v>
      </c>
      <c r="H320" s="5" t="str">
        <f t="shared" si="6"/>
        <v>2024-06</v>
      </c>
      <c r="I320" s="5">
        <f>IFERROR(INDEX(Delivery!$C$2:$C$3001,MATCH(A320,Delivery!$A$2:$A$3001,0))-INDEX(Delivery!$B$2:$B$3001,MATCH(A320,Delivery!$A$2:$A$3001,0)),"")</f>
        <v>6</v>
      </c>
      <c r="J320" s="5" t="str">
        <f>IF(IFERROR(INDEX(Delivery!$D$2:$D$3001,MATCH(A320,Delivery!$A$2:$A$3001,0)),"")="Delayed","Yes","No")</f>
        <v>No</v>
      </c>
      <c r="K320" s="5" t="str">
        <f>IF(IFERROR(INDEX(Delivery!$D$2:$D$3001,MATCH(A320,Delivery!$A$2:$A$3001,0)),"")="Cancelled","Yes","No")</f>
        <v>No</v>
      </c>
      <c r="L320">
        <f>SUMIF(Sales!B:B,A320,Sales!H:H)</f>
        <v>703.97</v>
      </c>
    </row>
    <row r="321" spans="1:12" x14ac:dyDescent="0.35">
      <c r="A321" s="5">
        <v>320</v>
      </c>
      <c r="B321" s="6">
        <v>45455</v>
      </c>
      <c r="C321" s="5">
        <v>770</v>
      </c>
      <c r="D321" s="5">
        <v>2</v>
      </c>
      <c r="E321" s="5" t="str">
        <f>IFERROR(INDEX(Customers!$B$2:$B$901,MATCH(C321,Customers!$A$2:$A$901,0)),"")</f>
        <v>Ishaan Krishnan</v>
      </c>
      <c r="F321" s="5" t="str">
        <f>IFERROR(INDEX(Customers!$C$2:$C$901,MATCH(C321,Customers!$A$2:$A$901,0)),"")</f>
        <v>SMB</v>
      </c>
      <c r="G321" s="5" t="str">
        <f>IFERROR(INDEX(Regions!$B$2:$B$6,MATCH(D321,Regions!$A$2:$A$6,0)),"")</f>
        <v>South</v>
      </c>
      <c r="H321" s="5" t="str">
        <f t="shared" si="6"/>
        <v>2024-06</v>
      </c>
      <c r="I321" s="5">
        <f>IFERROR(INDEX(Delivery!$C$2:$C$3001,MATCH(A321,Delivery!$A$2:$A$3001,0))-INDEX(Delivery!$B$2:$B$3001,MATCH(A321,Delivery!$A$2:$A$3001,0)),"")</f>
        <v>3</v>
      </c>
      <c r="J321" s="5" t="str">
        <f>IF(IFERROR(INDEX(Delivery!$D$2:$D$3001,MATCH(A321,Delivery!$A$2:$A$3001,0)),"")="Delayed","Yes","No")</f>
        <v>No</v>
      </c>
      <c r="K321" s="5" t="str">
        <f>IF(IFERROR(INDEX(Delivery!$D$2:$D$3001,MATCH(A321,Delivery!$A$2:$A$3001,0)),"")="Cancelled","Yes","No")</f>
        <v>No</v>
      </c>
      <c r="L321">
        <f>SUMIF(Sales!B:B,A321,Sales!H:H)</f>
        <v>2319.23</v>
      </c>
    </row>
    <row r="322" spans="1:12" x14ac:dyDescent="0.35">
      <c r="A322" s="5">
        <v>321</v>
      </c>
      <c r="B322" s="6">
        <v>45455</v>
      </c>
      <c r="C322" s="5">
        <v>805</v>
      </c>
      <c r="D322" s="5">
        <v>3</v>
      </c>
      <c r="E322" s="5" t="str">
        <f>IFERROR(INDEX(Customers!$B$2:$B$901,MATCH(C322,Customers!$A$2:$A$901,0)),"")</f>
        <v>Navya Iyer</v>
      </c>
      <c r="F322" s="5" t="str">
        <f>IFERROR(INDEX(Customers!$C$2:$C$901,MATCH(C322,Customers!$A$2:$A$901,0)),"")</f>
        <v>Consumer</v>
      </c>
      <c r="G322" s="5" t="str">
        <f>IFERROR(INDEX(Regions!$B$2:$B$6,MATCH(D322,Regions!$A$2:$A$6,0)),"")</f>
        <v>East</v>
      </c>
      <c r="H322" s="5" t="str">
        <f t="shared" ref="H322:H385" si="7">TEXT(B322,"YYYY-MM")</f>
        <v>2024-06</v>
      </c>
      <c r="I322" s="5">
        <f>IFERROR(INDEX(Delivery!$C$2:$C$3001,MATCH(A322,Delivery!$A$2:$A$3001,0))-INDEX(Delivery!$B$2:$B$3001,MATCH(A322,Delivery!$A$2:$A$3001,0)),"")</f>
        <v>5</v>
      </c>
      <c r="J322" s="5" t="str">
        <f>IF(IFERROR(INDEX(Delivery!$D$2:$D$3001,MATCH(A322,Delivery!$A$2:$A$3001,0)),"")="Delayed","Yes","No")</f>
        <v>No</v>
      </c>
      <c r="K322" s="5" t="str">
        <f>IF(IFERROR(INDEX(Delivery!$D$2:$D$3001,MATCH(A322,Delivery!$A$2:$A$3001,0)),"")="Cancelled","Yes","No")</f>
        <v>No</v>
      </c>
      <c r="L322">
        <f>SUMIF(Sales!B:B,A322,Sales!H:H)</f>
        <v>597.38</v>
      </c>
    </row>
    <row r="323" spans="1:12" x14ac:dyDescent="0.35">
      <c r="A323" s="5">
        <v>322</v>
      </c>
      <c r="B323" s="6">
        <v>45455</v>
      </c>
      <c r="C323" s="5">
        <v>891</v>
      </c>
      <c r="D323" s="5">
        <v>1</v>
      </c>
      <c r="E323" s="5" t="str">
        <f>IFERROR(INDEX(Customers!$B$2:$B$901,MATCH(C323,Customers!$A$2:$A$901,0)),"")</f>
        <v>Arun Mehta</v>
      </c>
      <c r="F323" s="5" t="str">
        <f>IFERROR(INDEX(Customers!$C$2:$C$901,MATCH(C323,Customers!$A$2:$A$901,0)),"")</f>
        <v>Consumer</v>
      </c>
      <c r="G323" s="5" t="str">
        <f>IFERROR(INDEX(Regions!$B$2:$B$6,MATCH(D323,Regions!$A$2:$A$6,0)),"")</f>
        <v>North</v>
      </c>
      <c r="H323" s="5" t="str">
        <f t="shared" si="7"/>
        <v>2024-06</v>
      </c>
      <c r="I323" s="5">
        <f>IFERROR(INDEX(Delivery!$C$2:$C$3001,MATCH(A323,Delivery!$A$2:$A$3001,0))-INDEX(Delivery!$B$2:$B$3001,MATCH(A323,Delivery!$A$2:$A$3001,0)),"")</f>
        <v>3</v>
      </c>
      <c r="J323" s="5" t="str">
        <f>IF(IFERROR(INDEX(Delivery!$D$2:$D$3001,MATCH(A323,Delivery!$A$2:$A$3001,0)),"")="Delayed","Yes","No")</f>
        <v>No</v>
      </c>
      <c r="K323" s="5" t="str">
        <f>IF(IFERROR(INDEX(Delivery!$D$2:$D$3001,MATCH(A323,Delivery!$A$2:$A$3001,0)),"")="Cancelled","Yes","No")</f>
        <v>No</v>
      </c>
      <c r="L323">
        <f>SUMIF(Sales!B:B,A323,Sales!H:H)</f>
        <v>3419.53</v>
      </c>
    </row>
    <row r="324" spans="1:12" x14ac:dyDescent="0.35">
      <c r="A324" s="5">
        <v>323</v>
      </c>
      <c r="B324" s="6">
        <v>45455</v>
      </c>
      <c r="C324" s="5">
        <v>225</v>
      </c>
      <c r="D324" s="5">
        <v>1</v>
      </c>
      <c r="E324" s="5" t="str">
        <f>IFERROR(INDEX(Customers!$B$2:$B$901,MATCH(C324,Customers!$A$2:$A$901,0)),"")</f>
        <v>Pooja Iyer</v>
      </c>
      <c r="F324" s="5" t="str">
        <f>IFERROR(INDEX(Customers!$C$2:$C$901,MATCH(C324,Customers!$A$2:$A$901,0)),"")</f>
        <v>Consumer</v>
      </c>
      <c r="G324" s="5" t="str">
        <f>IFERROR(INDEX(Regions!$B$2:$B$6,MATCH(D324,Regions!$A$2:$A$6,0)),"")</f>
        <v>North</v>
      </c>
      <c r="H324" s="5" t="str">
        <f t="shared" si="7"/>
        <v>2024-06</v>
      </c>
      <c r="I324" s="5">
        <f>IFERROR(INDEX(Delivery!$C$2:$C$3001,MATCH(A324,Delivery!$A$2:$A$3001,0))-INDEX(Delivery!$B$2:$B$3001,MATCH(A324,Delivery!$A$2:$A$3001,0)),"")</f>
        <v>5</v>
      </c>
      <c r="J324" s="5" t="str">
        <f>IF(IFERROR(INDEX(Delivery!$D$2:$D$3001,MATCH(A324,Delivery!$A$2:$A$3001,0)),"")="Delayed","Yes","No")</f>
        <v>No</v>
      </c>
      <c r="K324" s="5" t="str">
        <f>IF(IFERROR(INDEX(Delivery!$D$2:$D$3001,MATCH(A324,Delivery!$A$2:$A$3001,0)),"")="Cancelled","Yes","No")</f>
        <v>No</v>
      </c>
      <c r="L324">
        <f>SUMIF(Sales!B:B,A324,Sales!H:H)</f>
        <v>175.69</v>
      </c>
    </row>
    <row r="325" spans="1:12" x14ac:dyDescent="0.35">
      <c r="A325" s="5">
        <v>324</v>
      </c>
      <c r="B325" s="6">
        <v>45456</v>
      </c>
      <c r="C325" s="5">
        <v>523</v>
      </c>
      <c r="D325" s="5">
        <v>2</v>
      </c>
      <c r="E325" s="5" t="str">
        <f>IFERROR(INDEX(Customers!$B$2:$B$901,MATCH(C325,Customers!$A$2:$A$901,0)),"")</f>
        <v>Arjun Malhotra</v>
      </c>
      <c r="F325" s="5" t="str">
        <f>IFERROR(INDEX(Customers!$C$2:$C$901,MATCH(C325,Customers!$A$2:$A$901,0)),"")</f>
        <v>Corporate</v>
      </c>
      <c r="G325" s="5" t="str">
        <f>IFERROR(INDEX(Regions!$B$2:$B$6,MATCH(D325,Regions!$A$2:$A$6,0)),"")</f>
        <v>South</v>
      </c>
      <c r="H325" s="5" t="str">
        <f t="shared" si="7"/>
        <v>2024-06</v>
      </c>
      <c r="I325" s="5">
        <f>IFERROR(INDEX(Delivery!$C$2:$C$3001,MATCH(A325,Delivery!$A$2:$A$3001,0))-INDEX(Delivery!$B$2:$B$3001,MATCH(A325,Delivery!$A$2:$A$3001,0)),"")</f>
        <v>3</v>
      </c>
      <c r="J325" s="5" t="str">
        <f>IF(IFERROR(INDEX(Delivery!$D$2:$D$3001,MATCH(A325,Delivery!$A$2:$A$3001,0)),"")="Delayed","Yes","No")</f>
        <v>No</v>
      </c>
      <c r="K325" s="5" t="str">
        <f>IF(IFERROR(INDEX(Delivery!$D$2:$D$3001,MATCH(A325,Delivery!$A$2:$A$3001,0)),"")="Cancelled","Yes","No")</f>
        <v>No</v>
      </c>
      <c r="L325">
        <f>SUMIF(Sales!B:B,A325,Sales!H:H)</f>
        <v>2749.08</v>
      </c>
    </row>
    <row r="326" spans="1:12" x14ac:dyDescent="0.35">
      <c r="A326" s="5">
        <v>325</v>
      </c>
      <c r="B326" s="6">
        <v>45456</v>
      </c>
      <c r="C326" s="5">
        <v>87</v>
      </c>
      <c r="D326" s="5">
        <v>1</v>
      </c>
      <c r="E326" s="5" t="str">
        <f>IFERROR(INDEX(Customers!$B$2:$B$901,MATCH(C326,Customers!$A$2:$A$901,0)),"")</f>
        <v>Ishaan Menon</v>
      </c>
      <c r="F326" s="5" t="str">
        <f>IFERROR(INDEX(Customers!$C$2:$C$901,MATCH(C326,Customers!$A$2:$A$901,0)),"")</f>
        <v>Consumer</v>
      </c>
      <c r="G326" s="5" t="str">
        <f>IFERROR(INDEX(Regions!$B$2:$B$6,MATCH(D326,Regions!$A$2:$A$6,0)),"")</f>
        <v>North</v>
      </c>
      <c r="H326" s="5" t="str">
        <f t="shared" si="7"/>
        <v>2024-06</v>
      </c>
      <c r="I326" s="5">
        <f>IFERROR(INDEX(Delivery!$C$2:$C$3001,MATCH(A326,Delivery!$A$2:$A$3001,0))-INDEX(Delivery!$B$2:$B$3001,MATCH(A326,Delivery!$A$2:$A$3001,0)),"")</f>
        <v>3</v>
      </c>
      <c r="J326" s="5" t="str">
        <f>IF(IFERROR(INDEX(Delivery!$D$2:$D$3001,MATCH(A326,Delivery!$A$2:$A$3001,0)),"")="Delayed","Yes","No")</f>
        <v>No</v>
      </c>
      <c r="K326" s="5" t="str">
        <f>IF(IFERROR(INDEX(Delivery!$D$2:$D$3001,MATCH(A326,Delivery!$A$2:$A$3001,0)),"")="Cancelled","Yes","No")</f>
        <v>No</v>
      </c>
      <c r="L326">
        <f>SUMIF(Sales!B:B,A326,Sales!H:H)</f>
        <v>4816.68</v>
      </c>
    </row>
    <row r="327" spans="1:12" x14ac:dyDescent="0.35">
      <c r="A327" s="5">
        <v>326</v>
      </c>
      <c r="B327" s="6">
        <v>45456</v>
      </c>
      <c r="C327" s="5">
        <v>448</v>
      </c>
      <c r="D327" s="5">
        <v>3</v>
      </c>
      <c r="E327" s="5" t="str">
        <f>IFERROR(INDEX(Customers!$B$2:$B$901,MATCH(C327,Customers!$A$2:$A$901,0)),"")</f>
        <v>Lakshmi Shetty</v>
      </c>
      <c r="F327" s="5" t="str">
        <f>IFERROR(INDEX(Customers!$C$2:$C$901,MATCH(C327,Customers!$A$2:$A$901,0)),"")</f>
        <v>SMB</v>
      </c>
      <c r="G327" s="5" t="str">
        <f>IFERROR(INDEX(Regions!$B$2:$B$6,MATCH(D327,Regions!$A$2:$A$6,0)),"")</f>
        <v>East</v>
      </c>
      <c r="H327" s="5" t="str">
        <f t="shared" si="7"/>
        <v>2024-06</v>
      </c>
      <c r="I327" s="5">
        <f>IFERROR(INDEX(Delivery!$C$2:$C$3001,MATCH(A327,Delivery!$A$2:$A$3001,0))-INDEX(Delivery!$B$2:$B$3001,MATCH(A327,Delivery!$A$2:$A$3001,0)),"")</f>
        <v>3</v>
      </c>
      <c r="J327" s="5" t="str">
        <f>IF(IFERROR(INDEX(Delivery!$D$2:$D$3001,MATCH(A327,Delivery!$A$2:$A$3001,0)),"")="Delayed","Yes","No")</f>
        <v>No</v>
      </c>
      <c r="K327" s="5" t="str">
        <f>IF(IFERROR(INDEX(Delivery!$D$2:$D$3001,MATCH(A327,Delivery!$A$2:$A$3001,0)),"")="Cancelled","Yes","No")</f>
        <v>No</v>
      </c>
      <c r="L327">
        <f>SUMIF(Sales!B:B,A327,Sales!H:H)</f>
        <v>777.04</v>
      </c>
    </row>
    <row r="328" spans="1:12" x14ac:dyDescent="0.35">
      <c r="A328" s="5">
        <v>327</v>
      </c>
      <c r="B328" s="6">
        <v>45456</v>
      </c>
      <c r="C328" s="5">
        <v>756</v>
      </c>
      <c r="D328" s="5">
        <v>1</v>
      </c>
      <c r="E328" s="5" t="str">
        <f>IFERROR(INDEX(Customers!$B$2:$B$901,MATCH(C328,Customers!$A$2:$A$901,0)),"")</f>
        <v>Amit Krishnan</v>
      </c>
      <c r="F328" s="5" t="str">
        <f>IFERROR(INDEX(Customers!$C$2:$C$901,MATCH(C328,Customers!$A$2:$A$901,0)),"")</f>
        <v>Corporate</v>
      </c>
      <c r="G328" s="5" t="str">
        <f>IFERROR(INDEX(Regions!$B$2:$B$6,MATCH(D328,Regions!$A$2:$A$6,0)),"")</f>
        <v>North</v>
      </c>
      <c r="H328" s="5" t="str">
        <f t="shared" si="7"/>
        <v>2024-06</v>
      </c>
      <c r="I328" s="5">
        <f>IFERROR(INDEX(Delivery!$C$2:$C$3001,MATCH(A328,Delivery!$A$2:$A$3001,0))-INDEX(Delivery!$B$2:$B$3001,MATCH(A328,Delivery!$A$2:$A$3001,0)),"")</f>
        <v>-45456</v>
      </c>
      <c r="J328" s="5" t="str">
        <f>IF(IFERROR(INDEX(Delivery!$D$2:$D$3001,MATCH(A328,Delivery!$A$2:$A$3001,0)),"")="Delayed","Yes","No")</f>
        <v>No</v>
      </c>
      <c r="K328" s="5" t="str">
        <f>IF(IFERROR(INDEX(Delivery!$D$2:$D$3001,MATCH(A328,Delivery!$A$2:$A$3001,0)),"")="Cancelled","Yes","No")</f>
        <v>Yes</v>
      </c>
      <c r="L328">
        <f>SUMIF(Sales!B:B,A328,Sales!H:H)</f>
        <v>591.77</v>
      </c>
    </row>
    <row r="329" spans="1:12" x14ac:dyDescent="0.35">
      <c r="A329" s="5">
        <v>328</v>
      </c>
      <c r="B329" s="6">
        <v>45456</v>
      </c>
      <c r="C329" s="5">
        <v>275</v>
      </c>
      <c r="D329" s="5">
        <v>1</v>
      </c>
      <c r="E329" s="5" t="str">
        <f>IFERROR(INDEX(Customers!$B$2:$B$901,MATCH(C329,Customers!$A$2:$A$901,0)),"")</f>
        <v>Amit Nair</v>
      </c>
      <c r="F329" s="5" t="str">
        <f>IFERROR(INDEX(Customers!$C$2:$C$901,MATCH(C329,Customers!$A$2:$A$901,0)),"")</f>
        <v>Consumer</v>
      </c>
      <c r="G329" s="5" t="str">
        <f>IFERROR(INDEX(Regions!$B$2:$B$6,MATCH(D329,Regions!$A$2:$A$6,0)),"")</f>
        <v>North</v>
      </c>
      <c r="H329" s="5" t="str">
        <f t="shared" si="7"/>
        <v>2024-06</v>
      </c>
      <c r="I329" s="5">
        <f>IFERROR(INDEX(Delivery!$C$2:$C$3001,MATCH(A329,Delivery!$A$2:$A$3001,0))-INDEX(Delivery!$B$2:$B$3001,MATCH(A329,Delivery!$A$2:$A$3001,0)),"")</f>
        <v>3</v>
      </c>
      <c r="J329" s="5" t="str">
        <f>IF(IFERROR(INDEX(Delivery!$D$2:$D$3001,MATCH(A329,Delivery!$A$2:$A$3001,0)),"")="Delayed","Yes","No")</f>
        <v>No</v>
      </c>
      <c r="K329" s="5" t="str">
        <f>IF(IFERROR(INDEX(Delivery!$D$2:$D$3001,MATCH(A329,Delivery!$A$2:$A$3001,0)),"")="Cancelled","Yes","No")</f>
        <v>No</v>
      </c>
      <c r="L329">
        <f>SUMIF(Sales!B:B,A329,Sales!H:H)</f>
        <v>705.26</v>
      </c>
    </row>
    <row r="330" spans="1:12" x14ac:dyDescent="0.35">
      <c r="A330" s="5">
        <v>329</v>
      </c>
      <c r="B330" s="6">
        <v>45456</v>
      </c>
      <c r="C330" s="5">
        <v>454</v>
      </c>
      <c r="D330" s="5">
        <v>2</v>
      </c>
      <c r="E330" s="5" t="str">
        <f>IFERROR(INDEX(Customers!$B$2:$B$901,MATCH(C330,Customers!$A$2:$A$901,0)),"")</f>
        <v>Pari Menon</v>
      </c>
      <c r="F330" s="5" t="str">
        <f>IFERROR(INDEX(Customers!$C$2:$C$901,MATCH(C330,Customers!$A$2:$A$901,0)),"")</f>
        <v>Consumer</v>
      </c>
      <c r="G330" s="5" t="str">
        <f>IFERROR(INDEX(Regions!$B$2:$B$6,MATCH(D330,Regions!$A$2:$A$6,0)),"")</f>
        <v>South</v>
      </c>
      <c r="H330" s="5" t="str">
        <f t="shared" si="7"/>
        <v>2024-06</v>
      </c>
      <c r="I330" s="5">
        <f>IFERROR(INDEX(Delivery!$C$2:$C$3001,MATCH(A330,Delivery!$A$2:$A$3001,0))-INDEX(Delivery!$B$2:$B$3001,MATCH(A330,Delivery!$A$2:$A$3001,0)),"")</f>
        <v>-45456</v>
      </c>
      <c r="J330" s="5" t="str">
        <f>IF(IFERROR(INDEX(Delivery!$D$2:$D$3001,MATCH(A330,Delivery!$A$2:$A$3001,0)),"")="Delayed","Yes","No")</f>
        <v>No</v>
      </c>
      <c r="K330" s="5" t="str">
        <f>IF(IFERROR(INDEX(Delivery!$D$2:$D$3001,MATCH(A330,Delivery!$A$2:$A$3001,0)),"")="Cancelled","Yes","No")</f>
        <v>Yes</v>
      </c>
      <c r="L330">
        <f>SUMIF(Sales!B:B,A330,Sales!H:H)</f>
        <v>1752.02</v>
      </c>
    </row>
    <row r="331" spans="1:12" x14ac:dyDescent="0.35">
      <c r="A331" s="5">
        <v>330</v>
      </c>
      <c r="B331" s="6">
        <v>45456</v>
      </c>
      <c r="C331" s="5">
        <v>597</v>
      </c>
      <c r="D331" s="5">
        <v>2</v>
      </c>
      <c r="E331" s="5" t="str">
        <f>IFERROR(INDEX(Customers!$B$2:$B$901,MATCH(C331,Customers!$A$2:$A$901,0)),"")</f>
        <v>Deepa Krishnan</v>
      </c>
      <c r="F331" s="5" t="str">
        <f>IFERROR(INDEX(Customers!$C$2:$C$901,MATCH(C331,Customers!$A$2:$A$901,0)),"")</f>
        <v>SMB</v>
      </c>
      <c r="G331" s="5" t="str">
        <f>IFERROR(INDEX(Regions!$B$2:$B$6,MATCH(D331,Regions!$A$2:$A$6,0)),"")</f>
        <v>South</v>
      </c>
      <c r="H331" s="5" t="str">
        <f t="shared" si="7"/>
        <v>2024-06</v>
      </c>
      <c r="I331" s="5">
        <f>IFERROR(INDEX(Delivery!$C$2:$C$3001,MATCH(A331,Delivery!$A$2:$A$3001,0))-INDEX(Delivery!$B$2:$B$3001,MATCH(A331,Delivery!$A$2:$A$3001,0)),"")</f>
        <v>5</v>
      </c>
      <c r="J331" s="5" t="str">
        <f>IF(IFERROR(INDEX(Delivery!$D$2:$D$3001,MATCH(A331,Delivery!$A$2:$A$3001,0)),"")="Delayed","Yes","No")</f>
        <v>No</v>
      </c>
      <c r="K331" s="5" t="str">
        <f>IF(IFERROR(INDEX(Delivery!$D$2:$D$3001,MATCH(A331,Delivery!$A$2:$A$3001,0)),"")="Cancelled","Yes","No")</f>
        <v>No</v>
      </c>
      <c r="L331">
        <f>SUMIF(Sales!B:B,A331,Sales!H:H)</f>
        <v>145.43</v>
      </c>
    </row>
    <row r="332" spans="1:12" x14ac:dyDescent="0.35">
      <c r="A332" s="5">
        <v>331</v>
      </c>
      <c r="B332" s="6">
        <v>45457</v>
      </c>
      <c r="C332" s="5">
        <v>68</v>
      </c>
      <c r="D332" s="5">
        <v>2</v>
      </c>
      <c r="E332" s="5" t="str">
        <f>IFERROR(INDEX(Customers!$B$2:$B$901,MATCH(C332,Customers!$A$2:$A$901,0)),"")</f>
        <v>Navya Bose</v>
      </c>
      <c r="F332" s="5" t="str">
        <f>IFERROR(INDEX(Customers!$C$2:$C$901,MATCH(C332,Customers!$A$2:$A$901,0)),"")</f>
        <v>Consumer</v>
      </c>
      <c r="G332" s="5" t="str">
        <f>IFERROR(INDEX(Regions!$B$2:$B$6,MATCH(D332,Regions!$A$2:$A$6,0)),"")</f>
        <v>South</v>
      </c>
      <c r="H332" s="5" t="str">
        <f t="shared" si="7"/>
        <v>2024-06</v>
      </c>
      <c r="I332" s="5">
        <f>IFERROR(INDEX(Delivery!$C$2:$C$3001,MATCH(A332,Delivery!$A$2:$A$3001,0))-INDEX(Delivery!$B$2:$B$3001,MATCH(A332,Delivery!$A$2:$A$3001,0)),"")</f>
        <v>6</v>
      </c>
      <c r="J332" s="5" t="str">
        <f>IF(IFERROR(INDEX(Delivery!$D$2:$D$3001,MATCH(A332,Delivery!$A$2:$A$3001,0)),"")="Delayed","Yes","No")</f>
        <v>No</v>
      </c>
      <c r="K332" s="5" t="str">
        <f>IF(IFERROR(INDEX(Delivery!$D$2:$D$3001,MATCH(A332,Delivery!$A$2:$A$3001,0)),"")="Cancelled","Yes","No")</f>
        <v>No</v>
      </c>
      <c r="L332">
        <f>SUMIF(Sales!B:B,A332,Sales!H:H)</f>
        <v>872.66</v>
      </c>
    </row>
    <row r="333" spans="1:12" x14ac:dyDescent="0.35">
      <c r="A333" s="5">
        <v>332</v>
      </c>
      <c r="B333" s="6">
        <v>45457</v>
      </c>
      <c r="C333" s="5">
        <v>245</v>
      </c>
      <c r="D333" s="5">
        <v>2</v>
      </c>
      <c r="E333" s="5" t="str">
        <f>IFERROR(INDEX(Customers!$B$2:$B$901,MATCH(C333,Customers!$A$2:$A$901,0)),"")</f>
        <v>Aadhya Rao</v>
      </c>
      <c r="F333" s="5" t="str">
        <f>IFERROR(INDEX(Customers!$C$2:$C$901,MATCH(C333,Customers!$A$2:$A$901,0)),"")</f>
        <v>SMB</v>
      </c>
      <c r="G333" s="5" t="str">
        <f>IFERROR(INDEX(Regions!$B$2:$B$6,MATCH(D333,Regions!$A$2:$A$6,0)),"")</f>
        <v>South</v>
      </c>
      <c r="H333" s="5" t="str">
        <f t="shared" si="7"/>
        <v>2024-06</v>
      </c>
      <c r="I333" s="5">
        <f>IFERROR(INDEX(Delivery!$C$2:$C$3001,MATCH(A333,Delivery!$A$2:$A$3001,0))-INDEX(Delivery!$B$2:$B$3001,MATCH(A333,Delivery!$A$2:$A$3001,0)),"")</f>
        <v>6</v>
      </c>
      <c r="J333" s="5" t="str">
        <f>IF(IFERROR(INDEX(Delivery!$D$2:$D$3001,MATCH(A333,Delivery!$A$2:$A$3001,0)),"")="Delayed","Yes","No")</f>
        <v>No</v>
      </c>
      <c r="K333" s="5" t="str">
        <f>IF(IFERROR(INDEX(Delivery!$D$2:$D$3001,MATCH(A333,Delivery!$A$2:$A$3001,0)),"")="Cancelled","Yes","No")</f>
        <v>No</v>
      </c>
      <c r="L333">
        <f>SUMIF(Sales!B:B,A333,Sales!H:H)</f>
        <v>2358.75</v>
      </c>
    </row>
    <row r="334" spans="1:12" x14ac:dyDescent="0.35">
      <c r="A334" s="5">
        <v>333</v>
      </c>
      <c r="B334" s="6">
        <v>45457</v>
      </c>
      <c r="C334" s="5">
        <v>309</v>
      </c>
      <c r="D334" s="5">
        <v>3</v>
      </c>
      <c r="E334" s="5" t="str">
        <f>IFERROR(INDEX(Customers!$B$2:$B$901,MATCH(C334,Customers!$A$2:$A$901,0)),"")</f>
        <v>Vikram Krishnan</v>
      </c>
      <c r="F334" s="5" t="str">
        <f>IFERROR(INDEX(Customers!$C$2:$C$901,MATCH(C334,Customers!$A$2:$A$901,0)),"")</f>
        <v>Consumer</v>
      </c>
      <c r="G334" s="5" t="str">
        <f>IFERROR(INDEX(Regions!$B$2:$B$6,MATCH(D334,Regions!$A$2:$A$6,0)),"")</f>
        <v>East</v>
      </c>
      <c r="H334" s="5" t="str">
        <f t="shared" si="7"/>
        <v>2024-06</v>
      </c>
      <c r="I334" s="5">
        <f>IFERROR(INDEX(Delivery!$C$2:$C$3001,MATCH(A334,Delivery!$A$2:$A$3001,0))-INDEX(Delivery!$B$2:$B$3001,MATCH(A334,Delivery!$A$2:$A$3001,0)),"")</f>
        <v>-45457</v>
      </c>
      <c r="J334" s="5" t="str">
        <f>IF(IFERROR(INDEX(Delivery!$D$2:$D$3001,MATCH(A334,Delivery!$A$2:$A$3001,0)),"")="Delayed","Yes","No")</f>
        <v>No</v>
      </c>
      <c r="K334" s="5" t="str">
        <f>IF(IFERROR(INDEX(Delivery!$D$2:$D$3001,MATCH(A334,Delivery!$A$2:$A$3001,0)),"")="Cancelled","Yes","No")</f>
        <v>Yes</v>
      </c>
      <c r="L334">
        <f>SUMIF(Sales!B:B,A334,Sales!H:H)</f>
        <v>508.8</v>
      </c>
    </row>
    <row r="335" spans="1:12" x14ac:dyDescent="0.35">
      <c r="A335" s="5">
        <v>334</v>
      </c>
      <c r="B335" s="6">
        <v>45457</v>
      </c>
      <c r="C335" s="5">
        <v>826</v>
      </c>
      <c r="D335" s="5">
        <v>4</v>
      </c>
      <c r="E335" s="5" t="str">
        <f>IFERROR(INDEX(Customers!$B$2:$B$901,MATCH(C335,Customers!$A$2:$A$901,0)),"")</f>
        <v>Priya Verma</v>
      </c>
      <c r="F335" s="5" t="str">
        <f>IFERROR(INDEX(Customers!$C$2:$C$901,MATCH(C335,Customers!$A$2:$A$901,0)),"")</f>
        <v>SMB</v>
      </c>
      <c r="G335" s="5" t="str">
        <f>IFERROR(INDEX(Regions!$B$2:$B$6,MATCH(D335,Regions!$A$2:$A$6,0)),"")</f>
        <v>West</v>
      </c>
      <c r="H335" s="5" t="str">
        <f t="shared" si="7"/>
        <v>2024-06</v>
      </c>
      <c r="I335" s="5">
        <f>IFERROR(INDEX(Delivery!$C$2:$C$3001,MATCH(A335,Delivery!$A$2:$A$3001,0))-INDEX(Delivery!$B$2:$B$3001,MATCH(A335,Delivery!$A$2:$A$3001,0)),"")</f>
        <v>4</v>
      </c>
      <c r="J335" s="5" t="str">
        <f>IF(IFERROR(INDEX(Delivery!$D$2:$D$3001,MATCH(A335,Delivery!$A$2:$A$3001,0)),"")="Delayed","Yes","No")</f>
        <v>No</v>
      </c>
      <c r="K335" s="5" t="str">
        <f>IF(IFERROR(INDEX(Delivery!$D$2:$D$3001,MATCH(A335,Delivery!$A$2:$A$3001,0)),"")="Cancelled","Yes","No")</f>
        <v>No</v>
      </c>
      <c r="L335">
        <f>SUMIF(Sales!B:B,A335,Sales!H:H)</f>
        <v>407.51</v>
      </c>
    </row>
    <row r="336" spans="1:12" x14ac:dyDescent="0.35">
      <c r="A336" s="5">
        <v>335</v>
      </c>
      <c r="B336" s="6">
        <v>45458</v>
      </c>
      <c r="C336" s="5">
        <v>623</v>
      </c>
      <c r="D336" s="5">
        <v>3</v>
      </c>
      <c r="E336" s="5" t="str">
        <f>IFERROR(INDEX(Customers!$B$2:$B$901,MATCH(C336,Customers!$A$2:$A$901,0)),"")</f>
        <v>Aarav Menon</v>
      </c>
      <c r="F336" s="5" t="str">
        <f>IFERROR(INDEX(Customers!$C$2:$C$901,MATCH(C336,Customers!$A$2:$A$901,0)),"")</f>
        <v>Consumer</v>
      </c>
      <c r="G336" s="5" t="str">
        <f>IFERROR(INDEX(Regions!$B$2:$B$6,MATCH(D336,Regions!$A$2:$A$6,0)),"")</f>
        <v>East</v>
      </c>
      <c r="H336" s="5" t="str">
        <f t="shared" si="7"/>
        <v>2024-06</v>
      </c>
      <c r="I336" s="5">
        <f>IFERROR(INDEX(Delivery!$C$2:$C$3001,MATCH(A336,Delivery!$A$2:$A$3001,0))-INDEX(Delivery!$B$2:$B$3001,MATCH(A336,Delivery!$A$2:$A$3001,0)),"")</f>
        <v>2</v>
      </c>
      <c r="J336" s="5" t="str">
        <f>IF(IFERROR(INDEX(Delivery!$D$2:$D$3001,MATCH(A336,Delivery!$A$2:$A$3001,0)),"")="Delayed","Yes","No")</f>
        <v>No</v>
      </c>
      <c r="K336" s="5" t="str">
        <f>IF(IFERROR(INDEX(Delivery!$D$2:$D$3001,MATCH(A336,Delivery!$A$2:$A$3001,0)),"")="Cancelled","Yes","No")</f>
        <v>No</v>
      </c>
      <c r="L336">
        <f>SUMIF(Sales!B:B,A336,Sales!H:H)</f>
        <v>688.26</v>
      </c>
    </row>
    <row r="337" spans="1:12" x14ac:dyDescent="0.35">
      <c r="A337" s="5">
        <v>336</v>
      </c>
      <c r="B337" s="6">
        <v>45458</v>
      </c>
      <c r="C337" s="5">
        <v>565</v>
      </c>
      <c r="D337" s="5">
        <v>1</v>
      </c>
      <c r="E337" s="5" t="str">
        <f>IFERROR(INDEX(Customers!$B$2:$B$901,MATCH(C337,Customers!$A$2:$A$901,0)),"")</f>
        <v>Anika Das</v>
      </c>
      <c r="F337" s="5" t="str">
        <f>IFERROR(INDEX(Customers!$C$2:$C$901,MATCH(C337,Customers!$A$2:$A$901,0)),"")</f>
        <v>SMB</v>
      </c>
      <c r="G337" s="5" t="str">
        <f>IFERROR(INDEX(Regions!$B$2:$B$6,MATCH(D337,Regions!$A$2:$A$6,0)),"")</f>
        <v>North</v>
      </c>
      <c r="H337" s="5" t="str">
        <f t="shared" si="7"/>
        <v>2024-06</v>
      </c>
      <c r="I337" s="5">
        <f>IFERROR(INDEX(Delivery!$C$2:$C$3001,MATCH(A337,Delivery!$A$2:$A$3001,0))-INDEX(Delivery!$B$2:$B$3001,MATCH(A337,Delivery!$A$2:$A$3001,0)),"")</f>
        <v>5</v>
      </c>
      <c r="J337" s="5" t="str">
        <f>IF(IFERROR(INDEX(Delivery!$D$2:$D$3001,MATCH(A337,Delivery!$A$2:$A$3001,0)),"")="Delayed","Yes","No")</f>
        <v>No</v>
      </c>
      <c r="K337" s="5" t="str">
        <f>IF(IFERROR(INDEX(Delivery!$D$2:$D$3001,MATCH(A337,Delivery!$A$2:$A$3001,0)),"")="Cancelled","Yes","No")</f>
        <v>No</v>
      </c>
      <c r="L337">
        <f>SUMIF(Sales!B:B,A337,Sales!H:H)</f>
        <v>1575.24</v>
      </c>
    </row>
    <row r="338" spans="1:12" x14ac:dyDescent="0.35">
      <c r="A338" s="5">
        <v>337</v>
      </c>
      <c r="B338" s="6">
        <v>45458</v>
      </c>
      <c r="C338" s="5">
        <v>214</v>
      </c>
      <c r="D338" s="5">
        <v>1</v>
      </c>
      <c r="E338" s="5" t="str">
        <f>IFERROR(INDEX(Customers!$B$2:$B$901,MATCH(C338,Customers!$A$2:$A$901,0)),"")</f>
        <v>Sanjay Menon</v>
      </c>
      <c r="F338" s="5" t="str">
        <f>IFERROR(INDEX(Customers!$C$2:$C$901,MATCH(C338,Customers!$A$2:$A$901,0)),"")</f>
        <v>SMB</v>
      </c>
      <c r="G338" s="5" t="str">
        <f>IFERROR(INDEX(Regions!$B$2:$B$6,MATCH(D338,Regions!$A$2:$A$6,0)),"")</f>
        <v>North</v>
      </c>
      <c r="H338" s="5" t="str">
        <f t="shared" si="7"/>
        <v>2024-06</v>
      </c>
      <c r="I338" s="5">
        <f>IFERROR(INDEX(Delivery!$C$2:$C$3001,MATCH(A338,Delivery!$A$2:$A$3001,0))-INDEX(Delivery!$B$2:$B$3001,MATCH(A338,Delivery!$A$2:$A$3001,0)),"")</f>
        <v>-45458</v>
      </c>
      <c r="J338" s="5" t="str">
        <f>IF(IFERROR(INDEX(Delivery!$D$2:$D$3001,MATCH(A338,Delivery!$A$2:$A$3001,0)),"")="Delayed","Yes","No")</f>
        <v>No</v>
      </c>
      <c r="K338" s="5" t="str">
        <f>IF(IFERROR(INDEX(Delivery!$D$2:$D$3001,MATCH(A338,Delivery!$A$2:$A$3001,0)),"")="Cancelled","Yes","No")</f>
        <v>Yes</v>
      </c>
      <c r="L338">
        <f>SUMIF(Sales!B:B,A338,Sales!H:H)</f>
        <v>2490.89</v>
      </c>
    </row>
    <row r="339" spans="1:12" x14ac:dyDescent="0.35">
      <c r="A339" s="5">
        <v>338</v>
      </c>
      <c r="B339" s="6">
        <v>45458</v>
      </c>
      <c r="C339" s="5">
        <v>771</v>
      </c>
      <c r="D339" s="5">
        <v>2</v>
      </c>
      <c r="E339" s="5" t="str">
        <f>IFERROR(INDEX(Customers!$B$2:$B$901,MATCH(C339,Customers!$A$2:$A$901,0)),"")</f>
        <v>Rahul Krishnan</v>
      </c>
      <c r="F339" s="5" t="str">
        <f>IFERROR(INDEX(Customers!$C$2:$C$901,MATCH(C339,Customers!$A$2:$A$901,0)),"")</f>
        <v>Corporate</v>
      </c>
      <c r="G339" s="5" t="str">
        <f>IFERROR(INDEX(Regions!$B$2:$B$6,MATCH(D339,Regions!$A$2:$A$6,0)),"")</f>
        <v>South</v>
      </c>
      <c r="H339" s="5" t="str">
        <f t="shared" si="7"/>
        <v>2024-06</v>
      </c>
      <c r="I339" s="5">
        <f>IFERROR(INDEX(Delivery!$C$2:$C$3001,MATCH(A339,Delivery!$A$2:$A$3001,0))-INDEX(Delivery!$B$2:$B$3001,MATCH(A339,Delivery!$A$2:$A$3001,0)),"")</f>
        <v>6</v>
      </c>
      <c r="J339" s="5" t="str">
        <f>IF(IFERROR(INDEX(Delivery!$D$2:$D$3001,MATCH(A339,Delivery!$A$2:$A$3001,0)),"")="Delayed","Yes","No")</f>
        <v>No</v>
      </c>
      <c r="K339" s="5" t="str">
        <f>IF(IFERROR(INDEX(Delivery!$D$2:$D$3001,MATCH(A339,Delivery!$A$2:$A$3001,0)),"")="Cancelled","Yes","No")</f>
        <v>No</v>
      </c>
      <c r="L339">
        <f>SUMIF(Sales!B:B,A339,Sales!H:H)</f>
        <v>1019.93</v>
      </c>
    </row>
    <row r="340" spans="1:12" x14ac:dyDescent="0.35">
      <c r="A340" s="5">
        <v>339</v>
      </c>
      <c r="B340" s="6">
        <v>45459</v>
      </c>
      <c r="C340" s="5">
        <v>202</v>
      </c>
      <c r="D340" s="5">
        <v>3</v>
      </c>
      <c r="E340" s="5" t="str">
        <f>IFERROR(INDEX(Customers!$B$2:$B$901,MATCH(C340,Customers!$A$2:$A$901,0)),"")</f>
        <v>Reyansh Das</v>
      </c>
      <c r="F340" s="5" t="str">
        <f>IFERROR(INDEX(Customers!$C$2:$C$901,MATCH(C340,Customers!$A$2:$A$901,0)),"")</f>
        <v>Consumer</v>
      </c>
      <c r="G340" s="5" t="str">
        <f>IFERROR(INDEX(Regions!$B$2:$B$6,MATCH(D340,Regions!$A$2:$A$6,0)),"")</f>
        <v>East</v>
      </c>
      <c r="H340" s="5" t="str">
        <f t="shared" si="7"/>
        <v>2024-06</v>
      </c>
      <c r="I340" s="5">
        <f>IFERROR(INDEX(Delivery!$C$2:$C$3001,MATCH(A340,Delivery!$A$2:$A$3001,0))-INDEX(Delivery!$B$2:$B$3001,MATCH(A340,Delivery!$A$2:$A$3001,0)),"")</f>
        <v>5</v>
      </c>
      <c r="J340" s="5" t="str">
        <f>IF(IFERROR(INDEX(Delivery!$D$2:$D$3001,MATCH(A340,Delivery!$A$2:$A$3001,0)),"")="Delayed","Yes","No")</f>
        <v>No</v>
      </c>
      <c r="K340" s="5" t="str">
        <f>IF(IFERROR(INDEX(Delivery!$D$2:$D$3001,MATCH(A340,Delivery!$A$2:$A$3001,0)),"")="Cancelled","Yes","No")</f>
        <v>No</v>
      </c>
      <c r="L340">
        <f>SUMIF(Sales!B:B,A340,Sales!H:H)</f>
        <v>798.62</v>
      </c>
    </row>
    <row r="341" spans="1:12" x14ac:dyDescent="0.35">
      <c r="A341" s="5">
        <v>340</v>
      </c>
      <c r="B341" s="6">
        <v>45459</v>
      </c>
      <c r="C341" s="5">
        <v>691</v>
      </c>
      <c r="D341" s="5">
        <v>4</v>
      </c>
      <c r="E341" s="5" t="str">
        <f>IFERROR(INDEX(Customers!$B$2:$B$901,MATCH(C341,Customers!$A$2:$A$901,0)),"")</f>
        <v>Aarav Verma</v>
      </c>
      <c r="F341" s="5" t="str">
        <f>IFERROR(INDEX(Customers!$C$2:$C$901,MATCH(C341,Customers!$A$2:$A$901,0)),"")</f>
        <v>Consumer</v>
      </c>
      <c r="G341" s="5" t="str">
        <f>IFERROR(INDEX(Regions!$B$2:$B$6,MATCH(D341,Regions!$A$2:$A$6,0)),"")</f>
        <v>West</v>
      </c>
      <c r="H341" s="5" t="str">
        <f t="shared" si="7"/>
        <v>2024-06</v>
      </c>
      <c r="I341" s="5">
        <f>IFERROR(INDEX(Delivery!$C$2:$C$3001,MATCH(A341,Delivery!$A$2:$A$3001,0))-INDEX(Delivery!$B$2:$B$3001,MATCH(A341,Delivery!$A$2:$A$3001,0)),"")</f>
        <v>3</v>
      </c>
      <c r="J341" s="5" t="str">
        <f>IF(IFERROR(INDEX(Delivery!$D$2:$D$3001,MATCH(A341,Delivery!$A$2:$A$3001,0)),"")="Delayed","Yes","No")</f>
        <v>No</v>
      </c>
      <c r="K341" s="5" t="str">
        <f>IF(IFERROR(INDEX(Delivery!$D$2:$D$3001,MATCH(A341,Delivery!$A$2:$A$3001,0)),"")="Cancelled","Yes","No")</f>
        <v>No</v>
      </c>
      <c r="L341">
        <f>SUMIF(Sales!B:B,A341,Sales!H:H)</f>
        <v>705.26</v>
      </c>
    </row>
    <row r="342" spans="1:12" x14ac:dyDescent="0.35">
      <c r="A342" s="5">
        <v>341</v>
      </c>
      <c r="B342" s="6">
        <v>45459</v>
      </c>
      <c r="C342" s="5">
        <v>238</v>
      </c>
      <c r="D342" s="5">
        <v>3</v>
      </c>
      <c r="E342" s="5" t="str">
        <f>IFERROR(INDEX(Customers!$B$2:$B$901,MATCH(C342,Customers!$A$2:$A$901,0)),"")</f>
        <v>Ananya Das</v>
      </c>
      <c r="F342" s="5" t="str">
        <f>IFERROR(INDEX(Customers!$C$2:$C$901,MATCH(C342,Customers!$A$2:$A$901,0)),"")</f>
        <v>Consumer</v>
      </c>
      <c r="G342" s="5" t="str">
        <f>IFERROR(INDEX(Regions!$B$2:$B$6,MATCH(D342,Regions!$A$2:$A$6,0)),"")</f>
        <v>East</v>
      </c>
      <c r="H342" s="5" t="str">
        <f t="shared" si="7"/>
        <v>2024-06</v>
      </c>
      <c r="I342" s="5">
        <f>IFERROR(INDEX(Delivery!$C$2:$C$3001,MATCH(A342,Delivery!$A$2:$A$3001,0))-INDEX(Delivery!$B$2:$B$3001,MATCH(A342,Delivery!$A$2:$A$3001,0)),"")</f>
        <v>3</v>
      </c>
      <c r="J342" s="5" t="str">
        <f>IF(IFERROR(INDEX(Delivery!$D$2:$D$3001,MATCH(A342,Delivery!$A$2:$A$3001,0)),"")="Delayed","Yes","No")</f>
        <v>No</v>
      </c>
      <c r="K342" s="5" t="str">
        <f>IF(IFERROR(INDEX(Delivery!$D$2:$D$3001,MATCH(A342,Delivery!$A$2:$A$3001,0)),"")="Cancelled","Yes","No")</f>
        <v>No</v>
      </c>
      <c r="L342">
        <f>SUMIF(Sales!B:B,A342,Sales!H:H)</f>
        <v>897.98</v>
      </c>
    </row>
    <row r="343" spans="1:12" x14ac:dyDescent="0.35">
      <c r="A343" s="5">
        <v>342</v>
      </c>
      <c r="B343" s="6">
        <v>45459</v>
      </c>
      <c r="C343" s="5">
        <v>853</v>
      </c>
      <c r="D343" s="5">
        <v>4</v>
      </c>
      <c r="E343" s="5" t="str">
        <f>IFERROR(INDEX(Customers!$B$2:$B$901,MATCH(C343,Customers!$A$2:$A$901,0)),"")</f>
        <v>Meera Verma</v>
      </c>
      <c r="F343" s="5" t="str">
        <f>IFERROR(INDEX(Customers!$C$2:$C$901,MATCH(C343,Customers!$A$2:$A$901,0)),"")</f>
        <v>Consumer</v>
      </c>
      <c r="G343" s="5" t="str">
        <f>IFERROR(INDEX(Regions!$B$2:$B$6,MATCH(D343,Regions!$A$2:$A$6,0)),"")</f>
        <v>West</v>
      </c>
      <c r="H343" s="5" t="str">
        <f t="shared" si="7"/>
        <v>2024-06</v>
      </c>
      <c r="I343" s="5">
        <f>IFERROR(INDEX(Delivery!$C$2:$C$3001,MATCH(A343,Delivery!$A$2:$A$3001,0))-INDEX(Delivery!$B$2:$B$3001,MATCH(A343,Delivery!$A$2:$A$3001,0)),"")</f>
        <v>3</v>
      </c>
      <c r="J343" s="5" t="str">
        <f>IF(IFERROR(INDEX(Delivery!$D$2:$D$3001,MATCH(A343,Delivery!$A$2:$A$3001,0)),"")="Delayed","Yes","No")</f>
        <v>No</v>
      </c>
      <c r="K343" s="5" t="str">
        <f>IF(IFERROR(INDEX(Delivery!$D$2:$D$3001,MATCH(A343,Delivery!$A$2:$A$3001,0)),"")="Cancelled","Yes","No")</f>
        <v>No</v>
      </c>
      <c r="L343">
        <f>SUMIF(Sales!B:B,A343,Sales!H:H)</f>
        <v>508.8</v>
      </c>
    </row>
    <row r="344" spans="1:12" x14ac:dyDescent="0.35">
      <c r="A344" s="5">
        <v>343</v>
      </c>
      <c r="B344" s="6">
        <v>45459</v>
      </c>
      <c r="C344" s="5">
        <v>52</v>
      </c>
      <c r="D344" s="5">
        <v>4</v>
      </c>
      <c r="E344" s="5" t="str">
        <f>IFERROR(INDEX(Customers!$B$2:$B$901,MATCH(C344,Customers!$A$2:$A$901,0)),"")</f>
        <v>Krishna Gupta</v>
      </c>
      <c r="F344" s="5" t="str">
        <f>IFERROR(INDEX(Customers!$C$2:$C$901,MATCH(C344,Customers!$A$2:$A$901,0)),"")</f>
        <v>Consumer</v>
      </c>
      <c r="G344" s="5" t="str">
        <f>IFERROR(INDEX(Regions!$B$2:$B$6,MATCH(D344,Regions!$A$2:$A$6,0)),"")</f>
        <v>West</v>
      </c>
      <c r="H344" s="5" t="str">
        <f t="shared" si="7"/>
        <v>2024-06</v>
      </c>
      <c r="I344" s="5">
        <f>IFERROR(INDEX(Delivery!$C$2:$C$3001,MATCH(A344,Delivery!$A$2:$A$3001,0))-INDEX(Delivery!$B$2:$B$3001,MATCH(A344,Delivery!$A$2:$A$3001,0)),"")</f>
        <v>4</v>
      </c>
      <c r="J344" s="5" t="str">
        <f>IF(IFERROR(INDEX(Delivery!$D$2:$D$3001,MATCH(A344,Delivery!$A$2:$A$3001,0)),"")="Delayed","Yes","No")</f>
        <v>No</v>
      </c>
      <c r="K344" s="5" t="str">
        <f>IF(IFERROR(INDEX(Delivery!$D$2:$D$3001,MATCH(A344,Delivery!$A$2:$A$3001,0)),"")="Cancelled","Yes","No")</f>
        <v>No</v>
      </c>
      <c r="L344">
        <f>SUMIF(Sales!B:B,A344,Sales!H:H)</f>
        <v>296.57</v>
      </c>
    </row>
    <row r="345" spans="1:12" x14ac:dyDescent="0.35">
      <c r="A345" s="5">
        <v>344</v>
      </c>
      <c r="B345" s="6">
        <v>45460</v>
      </c>
      <c r="C345" s="5">
        <v>103</v>
      </c>
      <c r="D345" s="5">
        <v>3</v>
      </c>
      <c r="E345" s="5" t="str">
        <f>IFERROR(INDEX(Customers!$B$2:$B$901,MATCH(C345,Customers!$A$2:$A$901,0)),"")</f>
        <v>Rahul Gupta</v>
      </c>
      <c r="F345" s="5" t="str">
        <f>IFERROR(INDEX(Customers!$C$2:$C$901,MATCH(C345,Customers!$A$2:$A$901,0)),"")</f>
        <v>Consumer</v>
      </c>
      <c r="G345" s="5" t="str">
        <f>IFERROR(INDEX(Regions!$B$2:$B$6,MATCH(D345,Regions!$A$2:$A$6,0)),"")</f>
        <v>East</v>
      </c>
      <c r="H345" s="5" t="str">
        <f t="shared" si="7"/>
        <v>2024-06</v>
      </c>
      <c r="I345" s="5">
        <f>IFERROR(INDEX(Delivery!$C$2:$C$3001,MATCH(A345,Delivery!$A$2:$A$3001,0))-INDEX(Delivery!$B$2:$B$3001,MATCH(A345,Delivery!$A$2:$A$3001,0)),"")</f>
        <v>4</v>
      </c>
      <c r="J345" s="5" t="str">
        <f>IF(IFERROR(INDEX(Delivery!$D$2:$D$3001,MATCH(A345,Delivery!$A$2:$A$3001,0)),"")="Delayed","Yes","No")</f>
        <v>No</v>
      </c>
      <c r="K345" s="5" t="str">
        <f>IF(IFERROR(INDEX(Delivery!$D$2:$D$3001,MATCH(A345,Delivery!$A$2:$A$3001,0)),"")="Cancelled","Yes","No")</f>
        <v>No</v>
      </c>
      <c r="L345">
        <f>SUMIF(Sales!B:B,A345,Sales!H:H)</f>
        <v>519.71</v>
      </c>
    </row>
    <row r="346" spans="1:12" x14ac:dyDescent="0.35">
      <c r="A346" s="5">
        <v>345</v>
      </c>
      <c r="B346" s="6">
        <v>45460</v>
      </c>
      <c r="C346" s="5">
        <v>814</v>
      </c>
      <c r="D346" s="5">
        <v>3</v>
      </c>
      <c r="E346" s="5" t="str">
        <f>IFERROR(INDEX(Customers!$B$2:$B$901,MATCH(C346,Customers!$A$2:$A$901,0)),"")</f>
        <v>Lakshmi Joshi</v>
      </c>
      <c r="F346" s="5" t="str">
        <f>IFERROR(INDEX(Customers!$C$2:$C$901,MATCH(C346,Customers!$A$2:$A$901,0)),"")</f>
        <v>Consumer</v>
      </c>
      <c r="G346" s="5" t="str">
        <f>IFERROR(INDEX(Regions!$B$2:$B$6,MATCH(D346,Regions!$A$2:$A$6,0)),"")</f>
        <v>East</v>
      </c>
      <c r="H346" s="5" t="str">
        <f t="shared" si="7"/>
        <v>2024-06</v>
      </c>
      <c r="I346" s="5">
        <f>IFERROR(INDEX(Delivery!$C$2:$C$3001,MATCH(A346,Delivery!$A$2:$A$3001,0))-INDEX(Delivery!$B$2:$B$3001,MATCH(A346,Delivery!$A$2:$A$3001,0)),"")</f>
        <v>11</v>
      </c>
      <c r="J346" s="5" t="str">
        <f>IF(IFERROR(INDEX(Delivery!$D$2:$D$3001,MATCH(A346,Delivery!$A$2:$A$3001,0)),"")="Delayed","Yes","No")</f>
        <v>Yes</v>
      </c>
      <c r="K346" s="5" t="str">
        <f>IF(IFERROR(INDEX(Delivery!$D$2:$D$3001,MATCH(A346,Delivery!$A$2:$A$3001,0)),"")="Cancelled","Yes","No")</f>
        <v>No</v>
      </c>
      <c r="L346">
        <f>SUMIF(Sales!B:B,A346,Sales!H:H)</f>
        <v>175.69</v>
      </c>
    </row>
    <row r="347" spans="1:12" x14ac:dyDescent="0.35">
      <c r="A347" s="5">
        <v>346</v>
      </c>
      <c r="B347" s="6">
        <v>45460</v>
      </c>
      <c r="C347" s="5">
        <v>151</v>
      </c>
      <c r="D347" s="5">
        <v>2</v>
      </c>
      <c r="E347" s="5" t="str">
        <f>IFERROR(INDEX(Customers!$B$2:$B$901,MATCH(C347,Customers!$A$2:$A$901,0)),"")</f>
        <v>Ayaan Chatterjee</v>
      </c>
      <c r="F347" s="5" t="str">
        <f>IFERROR(INDEX(Customers!$C$2:$C$901,MATCH(C347,Customers!$A$2:$A$901,0)),"")</f>
        <v>SMB</v>
      </c>
      <c r="G347" s="5" t="str">
        <f>IFERROR(INDEX(Regions!$B$2:$B$6,MATCH(D347,Regions!$A$2:$A$6,0)),"")</f>
        <v>South</v>
      </c>
      <c r="H347" s="5" t="str">
        <f t="shared" si="7"/>
        <v>2024-06</v>
      </c>
      <c r="I347" s="5">
        <f>IFERROR(INDEX(Delivery!$C$2:$C$3001,MATCH(A347,Delivery!$A$2:$A$3001,0))-INDEX(Delivery!$B$2:$B$3001,MATCH(A347,Delivery!$A$2:$A$3001,0)),"")</f>
        <v>6</v>
      </c>
      <c r="J347" s="5" t="str">
        <f>IF(IFERROR(INDEX(Delivery!$D$2:$D$3001,MATCH(A347,Delivery!$A$2:$A$3001,0)),"")="Delayed","Yes","No")</f>
        <v>No</v>
      </c>
      <c r="K347" s="5" t="str">
        <f>IF(IFERROR(INDEX(Delivery!$D$2:$D$3001,MATCH(A347,Delivery!$A$2:$A$3001,0)),"")="Cancelled","Yes","No")</f>
        <v>No</v>
      </c>
      <c r="L347">
        <f>SUMIF(Sales!B:B,A347,Sales!H:H)</f>
        <v>2225.06</v>
      </c>
    </row>
    <row r="348" spans="1:12" x14ac:dyDescent="0.35">
      <c r="A348" s="5">
        <v>347</v>
      </c>
      <c r="B348" s="6">
        <v>45460</v>
      </c>
      <c r="C348" s="5">
        <v>529</v>
      </c>
      <c r="D348" s="5">
        <v>4</v>
      </c>
      <c r="E348" s="5" t="str">
        <f>IFERROR(INDEX(Customers!$B$2:$B$901,MATCH(C348,Customers!$A$2:$A$901,0)),"")</f>
        <v>Ravi Verma</v>
      </c>
      <c r="F348" s="5" t="str">
        <f>IFERROR(INDEX(Customers!$C$2:$C$901,MATCH(C348,Customers!$A$2:$A$901,0)),"")</f>
        <v>Consumer</v>
      </c>
      <c r="G348" s="5" t="str">
        <f>IFERROR(INDEX(Regions!$B$2:$B$6,MATCH(D348,Regions!$A$2:$A$6,0)),"")</f>
        <v>West</v>
      </c>
      <c r="H348" s="5" t="str">
        <f t="shared" si="7"/>
        <v>2024-06</v>
      </c>
      <c r="I348" s="5">
        <f>IFERROR(INDEX(Delivery!$C$2:$C$3001,MATCH(A348,Delivery!$A$2:$A$3001,0))-INDEX(Delivery!$B$2:$B$3001,MATCH(A348,Delivery!$A$2:$A$3001,0)),"")</f>
        <v>2</v>
      </c>
      <c r="J348" s="5" t="str">
        <f>IF(IFERROR(INDEX(Delivery!$D$2:$D$3001,MATCH(A348,Delivery!$A$2:$A$3001,0)),"")="Delayed","Yes","No")</f>
        <v>No</v>
      </c>
      <c r="K348" s="5" t="str">
        <f>IF(IFERROR(INDEX(Delivery!$D$2:$D$3001,MATCH(A348,Delivery!$A$2:$A$3001,0)),"")="Cancelled","Yes","No")</f>
        <v>No</v>
      </c>
      <c r="L348">
        <f>SUMIF(Sales!B:B,A348,Sales!H:H)</f>
        <v>3943.7300000000005</v>
      </c>
    </row>
    <row r="349" spans="1:12" x14ac:dyDescent="0.35">
      <c r="A349" s="5">
        <v>348</v>
      </c>
      <c r="B349" s="6">
        <v>45460</v>
      </c>
      <c r="C349" s="5">
        <v>301</v>
      </c>
      <c r="D349" s="5">
        <v>4</v>
      </c>
      <c r="E349" s="5" t="str">
        <f>IFERROR(INDEX(Customers!$B$2:$B$901,MATCH(C349,Customers!$A$2:$A$901,0)),"")</f>
        <v>Ravi Chatterjee</v>
      </c>
      <c r="F349" s="5" t="str">
        <f>IFERROR(INDEX(Customers!$C$2:$C$901,MATCH(C349,Customers!$A$2:$A$901,0)),"")</f>
        <v>Consumer</v>
      </c>
      <c r="G349" s="5" t="str">
        <f>IFERROR(INDEX(Regions!$B$2:$B$6,MATCH(D349,Regions!$A$2:$A$6,0)),"")</f>
        <v>West</v>
      </c>
      <c r="H349" s="5" t="str">
        <f t="shared" si="7"/>
        <v>2024-06</v>
      </c>
      <c r="I349" s="5">
        <f>IFERROR(INDEX(Delivery!$C$2:$C$3001,MATCH(A349,Delivery!$A$2:$A$3001,0))-INDEX(Delivery!$B$2:$B$3001,MATCH(A349,Delivery!$A$2:$A$3001,0)),"")</f>
        <v>3</v>
      </c>
      <c r="J349" s="5" t="str">
        <f>IF(IFERROR(INDEX(Delivery!$D$2:$D$3001,MATCH(A349,Delivery!$A$2:$A$3001,0)),"")="Delayed","Yes","No")</f>
        <v>No</v>
      </c>
      <c r="K349" s="5" t="str">
        <f>IF(IFERROR(INDEX(Delivery!$D$2:$D$3001,MATCH(A349,Delivery!$A$2:$A$3001,0)),"")="Cancelled","Yes","No")</f>
        <v>No</v>
      </c>
      <c r="L349">
        <f>SUMIF(Sales!B:B,A349,Sales!H:H)</f>
        <v>4341.71</v>
      </c>
    </row>
    <row r="350" spans="1:12" x14ac:dyDescent="0.35">
      <c r="A350" s="5">
        <v>349</v>
      </c>
      <c r="B350" s="6">
        <v>45460</v>
      </c>
      <c r="C350" s="5">
        <v>523</v>
      </c>
      <c r="D350" s="5">
        <v>2</v>
      </c>
      <c r="E350" s="5" t="str">
        <f>IFERROR(INDEX(Customers!$B$2:$B$901,MATCH(C350,Customers!$A$2:$A$901,0)),"")</f>
        <v>Arjun Malhotra</v>
      </c>
      <c r="F350" s="5" t="str">
        <f>IFERROR(INDEX(Customers!$C$2:$C$901,MATCH(C350,Customers!$A$2:$A$901,0)),"")</f>
        <v>Corporate</v>
      </c>
      <c r="G350" s="5" t="str">
        <f>IFERROR(INDEX(Regions!$B$2:$B$6,MATCH(D350,Regions!$A$2:$A$6,0)),"")</f>
        <v>South</v>
      </c>
      <c r="H350" s="5" t="str">
        <f t="shared" si="7"/>
        <v>2024-06</v>
      </c>
      <c r="I350" s="5">
        <f>IFERROR(INDEX(Delivery!$C$2:$C$3001,MATCH(A350,Delivery!$A$2:$A$3001,0))-INDEX(Delivery!$B$2:$B$3001,MATCH(A350,Delivery!$A$2:$A$3001,0)),"")</f>
        <v>5</v>
      </c>
      <c r="J350" s="5" t="str">
        <f>IF(IFERROR(INDEX(Delivery!$D$2:$D$3001,MATCH(A350,Delivery!$A$2:$A$3001,0)),"")="Delayed","Yes","No")</f>
        <v>No</v>
      </c>
      <c r="K350" s="5" t="str">
        <f>IF(IFERROR(INDEX(Delivery!$D$2:$D$3001,MATCH(A350,Delivery!$A$2:$A$3001,0)),"")="Cancelled","Yes","No")</f>
        <v>No</v>
      </c>
      <c r="L350">
        <f>SUMIF(Sales!B:B,A350,Sales!H:H)</f>
        <v>5409.4699999999993</v>
      </c>
    </row>
    <row r="351" spans="1:12" x14ac:dyDescent="0.35">
      <c r="A351" s="5">
        <v>350</v>
      </c>
      <c r="B351" s="6">
        <v>45460</v>
      </c>
      <c r="C351" s="5">
        <v>552</v>
      </c>
      <c r="D351" s="5">
        <v>4</v>
      </c>
      <c r="E351" s="5" t="str">
        <f>IFERROR(INDEX(Customers!$B$2:$B$901,MATCH(C351,Customers!$A$2:$A$901,0)),"")</f>
        <v>Lakshmi Kapoor</v>
      </c>
      <c r="F351" s="5" t="str">
        <f>IFERROR(INDEX(Customers!$C$2:$C$901,MATCH(C351,Customers!$A$2:$A$901,0)),"")</f>
        <v>Consumer</v>
      </c>
      <c r="G351" s="5" t="str">
        <f>IFERROR(INDEX(Regions!$B$2:$B$6,MATCH(D351,Regions!$A$2:$A$6,0)),"")</f>
        <v>West</v>
      </c>
      <c r="H351" s="5" t="str">
        <f t="shared" si="7"/>
        <v>2024-06</v>
      </c>
      <c r="I351" s="5">
        <f>IFERROR(INDEX(Delivery!$C$2:$C$3001,MATCH(A351,Delivery!$A$2:$A$3001,0))-INDEX(Delivery!$B$2:$B$3001,MATCH(A351,Delivery!$A$2:$A$3001,0)),"")</f>
        <v>12</v>
      </c>
      <c r="J351" s="5" t="str">
        <f>IF(IFERROR(INDEX(Delivery!$D$2:$D$3001,MATCH(A351,Delivery!$A$2:$A$3001,0)),"")="Delayed","Yes","No")</f>
        <v>Yes</v>
      </c>
      <c r="K351" s="5" t="str">
        <f>IF(IFERROR(INDEX(Delivery!$D$2:$D$3001,MATCH(A351,Delivery!$A$2:$A$3001,0)),"")="Cancelled","Yes","No")</f>
        <v>No</v>
      </c>
      <c r="L351">
        <f>SUMIF(Sales!B:B,A351,Sales!H:H)</f>
        <v>1039.76</v>
      </c>
    </row>
    <row r="352" spans="1:12" x14ac:dyDescent="0.35">
      <c r="A352" s="5">
        <v>351</v>
      </c>
      <c r="B352" s="6">
        <v>45461</v>
      </c>
      <c r="C352" s="5">
        <v>421</v>
      </c>
      <c r="D352" s="5">
        <v>2</v>
      </c>
      <c r="E352" s="5" t="str">
        <f>IFERROR(INDEX(Customers!$B$2:$B$901,MATCH(C352,Customers!$A$2:$A$901,0)),"")</f>
        <v>Ravi Menon</v>
      </c>
      <c r="F352" s="5" t="str">
        <f>IFERROR(INDEX(Customers!$C$2:$C$901,MATCH(C352,Customers!$A$2:$A$901,0)),"")</f>
        <v>Consumer</v>
      </c>
      <c r="G352" s="5" t="str">
        <f>IFERROR(INDEX(Regions!$B$2:$B$6,MATCH(D352,Regions!$A$2:$A$6,0)),"")</f>
        <v>South</v>
      </c>
      <c r="H352" s="5" t="str">
        <f t="shared" si="7"/>
        <v>2024-06</v>
      </c>
      <c r="I352" s="5">
        <f>IFERROR(INDEX(Delivery!$C$2:$C$3001,MATCH(A352,Delivery!$A$2:$A$3001,0))-INDEX(Delivery!$B$2:$B$3001,MATCH(A352,Delivery!$A$2:$A$3001,0)),"")</f>
        <v>9</v>
      </c>
      <c r="J352" s="5" t="str">
        <f>IF(IFERROR(INDEX(Delivery!$D$2:$D$3001,MATCH(A352,Delivery!$A$2:$A$3001,0)),"")="Delayed","Yes","No")</f>
        <v>Yes</v>
      </c>
      <c r="K352" s="5" t="str">
        <f>IF(IFERROR(INDEX(Delivery!$D$2:$D$3001,MATCH(A352,Delivery!$A$2:$A$3001,0)),"")="Cancelled","Yes","No")</f>
        <v>No</v>
      </c>
      <c r="L352">
        <f>SUMIF(Sales!B:B,A352,Sales!H:H)</f>
        <v>407.68</v>
      </c>
    </row>
    <row r="353" spans="1:12" x14ac:dyDescent="0.35">
      <c r="A353" s="5">
        <v>352</v>
      </c>
      <c r="B353" s="6">
        <v>45461</v>
      </c>
      <c r="C353" s="5">
        <v>438</v>
      </c>
      <c r="D353" s="5">
        <v>5</v>
      </c>
      <c r="E353" s="5" t="str">
        <f>IFERROR(INDEX(Customers!$B$2:$B$901,MATCH(C353,Customers!$A$2:$A$901,0)),"")</f>
        <v>Sneha Reddy</v>
      </c>
      <c r="F353" s="5" t="str">
        <f>IFERROR(INDEX(Customers!$C$2:$C$901,MATCH(C353,Customers!$A$2:$A$901,0)),"")</f>
        <v>Consumer</v>
      </c>
      <c r="G353" s="5" t="str">
        <f>IFERROR(INDEX(Regions!$B$2:$B$6,MATCH(D353,Regions!$A$2:$A$6,0)),"")</f>
        <v>Central</v>
      </c>
      <c r="H353" s="5" t="str">
        <f t="shared" si="7"/>
        <v>2024-06</v>
      </c>
      <c r="I353" s="5">
        <f>IFERROR(INDEX(Delivery!$C$2:$C$3001,MATCH(A353,Delivery!$A$2:$A$3001,0))-INDEX(Delivery!$B$2:$B$3001,MATCH(A353,Delivery!$A$2:$A$3001,0)),"")</f>
        <v>6</v>
      </c>
      <c r="J353" s="5" t="str">
        <f>IF(IFERROR(INDEX(Delivery!$D$2:$D$3001,MATCH(A353,Delivery!$A$2:$A$3001,0)),"")="Delayed","Yes","No")</f>
        <v>No</v>
      </c>
      <c r="K353" s="5" t="str">
        <f>IF(IFERROR(INDEX(Delivery!$D$2:$D$3001,MATCH(A353,Delivery!$A$2:$A$3001,0)),"")="Cancelled","Yes","No")</f>
        <v>No</v>
      </c>
      <c r="L353">
        <f>SUMIF(Sales!B:B,A353,Sales!H:H)</f>
        <v>2213.3200000000002</v>
      </c>
    </row>
    <row r="354" spans="1:12" x14ac:dyDescent="0.35">
      <c r="A354" s="5">
        <v>353</v>
      </c>
      <c r="B354" s="6">
        <v>45461</v>
      </c>
      <c r="C354" s="5">
        <v>659</v>
      </c>
      <c r="D354" s="5">
        <v>4</v>
      </c>
      <c r="E354" s="5" t="str">
        <f>IFERROR(INDEX(Customers!$B$2:$B$901,MATCH(C354,Customers!$A$2:$A$901,0)),"")</f>
        <v>Aadhya Patel</v>
      </c>
      <c r="F354" s="5" t="str">
        <f>IFERROR(INDEX(Customers!$C$2:$C$901,MATCH(C354,Customers!$A$2:$A$901,0)),"")</f>
        <v>Consumer</v>
      </c>
      <c r="G354" s="5" t="str">
        <f>IFERROR(INDEX(Regions!$B$2:$B$6,MATCH(D354,Regions!$A$2:$A$6,0)),"")</f>
        <v>West</v>
      </c>
      <c r="H354" s="5" t="str">
        <f t="shared" si="7"/>
        <v>2024-06</v>
      </c>
      <c r="I354" s="5">
        <f>IFERROR(INDEX(Delivery!$C$2:$C$3001,MATCH(A354,Delivery!$A$2:$A$3001,0))-INDEX(Delivery!$B$2:$B$3001,MATCH(A354,Delivery!$A$2:$A$3001,0)),"")</f>
        <v>6</v>
      </c>
      <c r="J354" s="5" t="str">
        <f>IF(IFERROR(INDEX(Delivery!$D$2:$D$3001,MATCH(A354,Delivery!$A$2:$A$3001,0)),"")="Delayed","Yes","No")</f>
        <v>No</v>
      </c>
      <c r="K354" s="5" t="str">
        <f>IF(IFERROR(INDEX(Delivery!$D$2:$D$3001,MATCH(A354,Delivery!$A$2:$A$3001,0)),"")="Cancelled","Yes","No")</f>
        <v>No</v>
      </c>
      <c r="L354">
        <f>SUMIF(Sales!B:B,A354,Sales!H:H)</f>
        <v>519.71</v>
      </c>
    </row>
    <row r="355" spans="1:12" x14ac:dyDescent="0.35">
      <c r="A355" s="5">
        <v>354</v>
      </c>
      <c r="B355" s="6">
        <v>45461</v>
      </c>
      <c r="C355" s="5">
        <v>167</v>
      </c>
      <c r="D355" s="5">
        <v>4</v>
      </c>
      <c r="E355" s="5" t="str">
        <f>IFERROR(INDEX(Customers!$B$2:$B$901,MATCH(C355,Customers!$A$2:$A$901,0)),"")</f>
        <v>Meera Kapoor</v>
      </c>
      <c r="F355" s="5" t="str">
        <f>IFERROR(INDEX(Customers!$C$2:$C$901,MATCH(C355,Customers!$A$2:$A$901,0)),"")</f>
        <v>SMB</v>
      </c>
      <c r="G355" s="5" t="str">
        <f>IFERROR(INDEX(Regions!$B$2:$B$6,MATCH(D355,Regions!$A$2:$A$6,0)),"")</f>
        <v>West</v>
      </c>
      <c r="H355" s="5" t="str">
        <f t="shared" si="7"/>
        <v>2024-06</v>
      </c>
      <c r="I355" s="5">
        <f>IFERROR(INDEX(Delivery!$C$2:$C$3001,MATCH(A355,Delivery!$A$2:$A$3001,0))-INDEX(Delivery!$B$2:$B$3001,MATCH(A355,Delivery!$A$2:$A$3001,0)),"")</f>
        <v>6</v>
      </c>
      <c r="J355" s="5" t="str">
        <f>IF(IFERROR(INDEX(Delivery!$D$2:$D$3001,MATCH(A355,Delivery!$A$2:$A$3001,0)),"")="Delayed","Yes","No")</f>
        <v>No</v>
      </c>
      <c r="K355" s="5" t="str">
        <f>IF(IFERROR(INDEX(Delivery!$D$2:$D$3001,MATCH(A355,Delivery!$A$2:$A$3001,0)),"")="Cancelled","Yes","No")</f>
        <v>No</v>
      </c>
      <c r="L355">
        <f>SUMIF(Sales!B:B,A355,Sales!H:H)</f>
        <v>2692.81</v>
      </c>
    </row>
    <row r="356" spans="1:12" x14ac:dyDescent="0.35">
      <c r="A356" s="5">
        <v>355</v>
      </c>
      <c r="B356" s="6">
        <v>45462</v>
      </c>
      <c r="C356" s="5">
        <v>627</v>
      </c>
      <c r="D356" s="5">
        <v>1</v>
      </c>
      <c r="E356" s="5" t="str">
        <f>IFERROR(INDEX(Customers!$B$2:$B$901,MATCH(C356,Customers!$A$2:$A$901,0)),"")</f>
        <v>Ayaan Bose</v>
      </c>
      <c r="F356" s="5" t="str">
        <f>IFERROR(INDEX(Customers!$C$2:$C$901,MATCH(C356,Customers!$A$2:$A$901,0)),"")</f>
        <v>Corporate</v>
      </c>
      <c r="G356" s="5" t="str">
        <f>IFERROR(INDEX(Regions!$B$2:$B$6,MATCH(D356,Regions!$A$2:$A$6,0)),"")</f>
        <v>North</v>
      </c>
      <c r="H356" s="5" t="str">
        <f t="shared" si="7"/>
        <v>2024-06</v>
      </c>
      <c r="I356" s="5">
        <f>IFERROR(INDEX(Delivery!$C$2:$C$3001,MATCH(A356,Delivery!$A$2:$A$3001,0))-INDEX(Delivery!$B$2:$B$3001,MATCH(A356,Delivery!$A$2:$A$3001,0)),"")</f>
        <v>4</v>
      </c>
      <c r="J356" s="5" t="str">
        <f>IF(IFERROR(INDEX(Delivery!$D$2:$D$3001,MATCH(A356,Delivery!$A$2:$A$3001,0)),"")="Delayed","Yes","No")</f>
        <v>No</v>
      </c>
      <c r="K356" s="5" t="str">
        <f>IF(IFERROR(INDEX(Delivery!$D$2:$D$3001,MATCH(A356,Delivery!$A$2:$A$3001,0)),"")="Cancelled","Yes","No")</f>
        <v>No</v>
      </c>
      <c r="L356">
        <f>SUMIF(Sales!B:B,A356,Sales!H:H)</f>
        <v>1286.81</v>
      </c>
    </row>
    <row r="357" spans="1:12" x14ac:dyDescent="0.35">
      <c r="A357" s="5">
        <v>356</v>
      </c>
      <c r="B357" s="6">
        <v>45462</v>
      </c>
      <c r="C357" s="5">
        <v>29</v>
      </c>
      <c r="D357" s="5">
        <v>1</v>
      </c>
      <c r="E357" s="5" t="str">
        <f>IFERROR(INDEX(Customers!$B$2:$B$901,MATCH(C357,Customers!$A$2:$A$901,0)),"")</f>
        <v>Anika Bose</v>
      </c>
      <c r="F357" s="5" t="str">
        <f>IFERROR(INDEX(Customers!$C$2:$C$901,MATCH(C357,Customers!$A$2:$A$901,0)),"")</f>
        <v>Consumer</v>
      </c>
      <c r="G357" s="5" t="str">
        <f>IFERROR(INDEX(Regions!$B$2:$B$6,MATCH(D357,Regions!$A$2:$A$6,0)),"")</f>
        <v>North</v>
      </c>
      <c r="H357" s="5" t="str">
        <f t="shared" si="7"/>
        <v>2024-06</v>
      </c>
      <c r="I357" s="5">
        <f>IFERROR(INDEX(Delivery!$C$2:$C$3001,MATCH(A357,Delivery!$A$2:$A$3001,0))-INDEX(Delivery!$B$2:$B$3001,MATCH(A357,Delivery!$A$2:$A$3001,0)),"")</f>
        <v>6</v>
      </c>
      <c r="J357" s="5" t="str">
        <f>IF(IFERROR(INDEX(Delivery!$D$2:$D$3001,MATCH(A357,Delivery!$A$2:$A$3001,0)),"")="Delayed","Yes","No")</f>
        <v>No</v>
      </c>
      <c r="K357" s="5" t="str">
        <f>IF(IFERROR(INDEX(Delivery!$D$2:$D$3001,MATCH(A357,Delivery!$A$2:$A$3001,0)),"")="Cancelled","Yes","No")</f>
        <v>No</v>
      </c>
      <c r="L357">
        <f>SUMIF(Sales!B:B,A357,Sales!H:H)</f>
        <v>1232.6099999999999</v>
      </c>
    </row>
    <row r="358" spans="1:12" x14ac:dyDescent="0.35">
      <c r="A358" s="5">
        <v>357</v>
      </c>
      <c r="B358" s="6">
        <v>45463</v>
      </c>
      <c r="C358" s="5">
        <v>705</v>
      </c>
      <c r="D358" s="5">
        <v>2</v>
      </c>
      <c r="E358" s="5" t="str">
        <f>IFERROR(INDEX(Customers!$B$2:$B$901,MATCH(C358,Customers!$A$2:$A$901,0)),"")</f>
        <v>Saanvi Reddy</v>
      </c>
      <c r="F358" s="5" t="str">
        <f>IFERROR(INDEX(Customers!$C$2:$C$901,MATCH(C358,Customers!$A$2:$A$901,0)),"")</f>
        <v>Consumer</v>
      </c>
      <c r="G358" s="5" t="str">
        <f>IFERROR(INDEX(Regions!$B$2:$B$6,MATCH(D358,Regions!$A$2:$A$6,0)),"")</f>
        <v>South</v>
      </c>
      <c r="H358" s="5" t="str">
        <f t="shared" si="7"/>
        <v>2024-06</v>
      </c>
      <c r="I358" s="5">
        <f>IFERROR(INDEX(Delivery!$C$2:$C$3001,MATCH(A358,Delivery!$A$2:$A$3001,0))-INDEX(Delivery!$B$2:$B$3001,MATCH(A358,Delivery!$A$2:$A$3001,0)),"")</f>
        <v>2</v>
      </c>
      <c r="J358" s="5" t="str">
        <f>IF(IFERROR(INDEX(Delivery!$D$2:$D$3001,MATCH(A358,Delivery!$A$2:$A$3001,0)),"")="Delayed","Yes","No")</f>
        <v>No</v>
      </c>
      <c r="K358" s="5" t="str">
        <f>IF(IFERROR(INDEX(Delivery!$D$2:$D$3001,MATCH(A358,Delivery!$A$2:$A$3001,0)),"")="Cancelled","Yes","No")</f>
        <v>No</v>
      </c>
      <c r="L358">
        <f>SUMIF(Sales!B:B,A358,Sales!H:H)</f>
        <v>798.2</v>
      </c>
    </row>
    <row r="359" spans="1:12" x14ac:dyDescent="0.35">
      <c r="A359" s="5">
        <v>358</v>
      </c>
      <c r="B359" s="6">
        <v>45463</v>
      </c>
      <c r="C359" s="5">
        <v>355</v>
      </c>
      <c r="D359" s="5">
        <v>1</v>
      </c>
      <c r="E359" s="5" t="str">
        <f>IFERROR(INDEX(Customers!$B$2:$B$901,MATCH(C359,Customers!$A$2:$A$901,0)),"")</f>
        <v>Pari Kapoor</v>
      </c>
      <c r="F359" s="5" t="str">
        <f>IFERROR(INDEX(Customers!$C$2:$C$901,MATCH(C359,Customers!$A$2:$A$901,0)),"")</f>
        <v>Consumer</v>
      </c>
      <c r="G359" s="5" t="str">
        <f>IFERROR(INDEX(Regions!$B$2:$B$6,MATCH(D359,Regions!$A$2:$A$6,0)),"")</f>
        <v>North</v>
      </c>
      <c r="H359" s="5" t="str">
        <f t="shared" si="7"/>
        <v>2024-06</v>
      </c>
      <c r="I359" s="5">
        <f>IFERROR(INDEX(Delivery!$C$2:$C$3001,MATCH(A359,Delivery!$A$2:$A$3001,0))-INDEX(Delivery!$B$2:$B$3001,MATCH(A359,Delivery!$A$2:$A$3001,0)),"")</f>
        <v>4</v>
      </c>
      <c r="J359" s="5" t="str">
        <f>IF(IFERROR(INDEX(Delivery!$D$2:$D$3001,MATCH(A359,Delivery!$A$2:$A$3001,0)),"")="Delayed","Yes","No")</f>
        <v>No</v>
      </c>
      <c r="K359" s="5" t="str">
        <f>IF(IFERROR(INDEX(Delivery!$D$2:$D$3001,MATCH(A359,Delivery!$A$2:$A$3001,0)),"")="Cancelled","Yes","No")</f>
        <v>No</v>
      </c>
      <c r="L359">
        <f>SUMIF(Sales!B:B,A359,Sales!H:H)</f>
        <v>95.97</v>
      </c>
    </row>
    <row r="360" spans="1:12" x14ac:dyDescent="0.35">
      <c r="A360" s="5">
        <v>359</v>
      </c>
      <c r="B360" s="6">
        <v>45463</v>
      </c>
      <c r="C360" s="5">
        <v>610</v>
      </c>
      <c r="D360" s="5">
        <v>2</v>
      </c>
      <c r="E360" s="5" t="str">
        <f>IFERROR(INDEX(Customers!$B$2:$B$901,MATCH(C360,Customers!$A$2:$A$901,0)),"")</f>
        <v>Riya Iyer</v>
      </c>
      <c r="F360" s="5" t="str">
        <f>IFERROR(INDEX(Customers!$C$2:$C$901,MATCH(C360,Customers!$A$2:$A$901,0)),"")</f>
        <v>Consumer</v>
      </c>
      <c r="G360" s="5" t="str">
        <f>IFERROR(INDEX(Regions!$B$2:$B$6,MATCH(D360,Regions!$A$2:$A$6,0)),"")</f>
        <v>South</v>
      </c>
      <c r="H360" s="5" t="str">
        <f t="shared" si="7"/>
        <v>2024-06</v>
      </c>
      <c r="I360" s="5">
        <f>IFERROR(INDEX(Delivery!$C$2:$C$3001,MATCH(A360,Delivery!$A$2:$A$3001,0))-INDEX(Delivery!$B$2:$B$3001,MATCH(A360,Delivery!$A$2:$A$3001,0)),"")</f>
        <v>6</v>
      </c>
      <c r="J360" s="5" t="str">
        <f>IF(IFERROR(INDEX(Delivery!$D$2:$D$3001,MATCH(A360,Delivery!$A$2:$A$3001,0)),"")="Delayed","Yes","No")</f>
        <v>No</v>
      </c>
      <c r="K360" s="5" t="str">
        <f>IF(IFERROR(INDEX(Delivery!$D$2:$D$3001,MATCH(A360,Delivery!$A$2:$A$3001,0)),"")="Cancelled","Yes","No")</f>
        <v>No</v>
      </c>
      <c r="L360">
        <f>SUMIF(Sales!B:B,A360,Sales!H:H)</f>
        <v>8021.93</v>
      </c>
    </row>
    <row r="361" spans="1:12" x14ac:dyDescent="0.35">
      <c r="A361" s="5">
        <v>360</v>
      </c>
      <c r="B361" s="6">
        <v>45463</v>
      </c>
      <c r="C361" s="5">
        <v>132</v>
      </c>
      <c r="D361" s="5">
        <v>1</v>
      </c>
      <c r="E361" s="5" t="str">
        <f>IFERROR(INDEX(Customers!$B$2:$B$901,MATCH(C361,Customers!$A$2:$A$901,0)),"")</f>
        <v>Ishaan Singh</v>
      </c>
      <c r="F361" s="5" t="str">
        <f>IFERROR(INDEX(Customers!$C$2:$C$901,MATCH(C361,Customers!$A$2:$A$901,0)),"")</f>
        <v>SMB</v>
      </c>
      <c r="G361" s="5" t="str">
        <f>IFERROR(INDEX(Regions!$B$2:$B$6,MATCH(D361,Regions!$A$2:$A$6,0)),"")</f>
        <v>North</v>
      </c>
      <c r="H361" s="5" t="str">
        <f t="shared" si="7"/>
        <v>2024-06</v>
      </c>
      <c r="I361" s="5">
        <f>IFERROR(INDEX(Delivery!$C$2:$C$3001,MATCH(A361,Delivery!$A$2:$A$3001,0))-INDEX(Delivery!$B$2:$B$3001,MATCH(A361,Delivery!$A$2:$A$3001,0)),"")</f>
        <v>3</v>
      </c>
      <c r="J361" s="5" t="str">
        <f>IF(IFERROR(INDEX(Delivery!$D$2:$D$3001,MATCH(A361,Delivery!$A$2:$A$3001,0)),"")="Delayed","Yes","No")</f>
        <v>No</v>
      </c>
      <c r="K361" s="5" t="str">
        <f>IF(IFERROR(INDEX(Delivery!$D$2:$D$3001,MATCH(A361,Delivery!$A$2:$A$3001,0)),"")="Cancelled","Yes","No")</f>
        <v>No</v>
      </c>
      <c r="L361">
        <f>SUMIF(Sales!B:B,A361,Sales!H:H)</f>
        <v>296.57</v>
      </c>
    </row>
    <row r="362" spans="1:12" x14ac:dyDescent="0.35">
      <c r="A362" s="5">
        <v>361</v>
      </c>
      <c r="B362" s="6">
        <v>45463</v>
      </c>
      <c r="C362" s="5">
        <v>866</v>
      </c>
      <c r="D362" s="5">
        <v>2</v>
      </c>
      <c r="E362" s="5" t="str">
        <f>IFERROR(INDEX(Customers!$B$2:$B$901,MATCH(C362,Customers!$A$2:$A$901,0)),"")</f>
        <v>Arjun Krishnan</v>
      </c>
      <c r="F362" s="5" t="str">
        <f>IFERROR(INDEX(Customers!$C$2:$C$901,MATCH(C362,Customers!$A$2:$A$901,0)),"")</f>
        <v>Consumer</v>
      </c>
      <c r="G362" s="5" t="str">
        <f>IFERROR(INDEX(Regions!$B$2:$B$6,MATCH(D362,Regions!$A$2:$A$6,0)),"")</f>
        <v>South</v>
      </c>
      <c r="H362" s="5" t="str">
        <f t="shared" si="7"/>
        <v>2024-06</v>
      </c>
      <c r="I362" s="5">
        <f>IFERROR(INDEX(Delivery!$C$2:$C$3001,MATCH(A362,Delivery!$A$2:$A$3001,0))-INDEX(Delivery!$B$2:$B$3001,MATCH(A362,Delivery!$A$2:$A$3001,0)),"")</f>
        <v>2</v>
      </c>
      <c r="J362" s="5" t="str">
        <f>IF(IFERROR(INDEX(Delivery!$D$2:$D$3001,MATCH(A362,Delivery!$A$2:$A$3001,0)),"")="Delayed","Yes","No")</f>
        <v>No</v>
      </c>
      <c r="K362" s="5" t="str">
        <f>IF(IFERROR(INDEX(Delivery!$D$2:$D$3001,MATCH(A362,Delivery!$A$2:$A$3001,0)),"")="Cancelled","Yes","No")</f>
        <v>No</v>
      </c>
      <c r="L362">
        <f>SUMIF(Sales!B:B,A362,Sales!H:H)</f>
        <v>4324.57</v>
      </c>
    </row>
    <row r="363" spans="1:12" x14ac:dyDescent="0.35">
      <c r="A363" s="5">
        <v>362</v>
      </c>
      <c r="B363" s="6">
        <v>45464</v>
      </c>
      <c r="C363" s="5">
        <v>832</v>
      </c>
      <c r="D363" s="5">
        <v>1</v>
      </c>
      <c r="E363" s="5" t="str">
        <f>IFERROR(INDEX(Customers!$B$2:$B$901,MATCH(C363,Customers!$A$2:$A$901,0)),"")</f>
        <v>Anika Shetty</v>
      </c>
      <c r="F363" s="5" t="str">
        <f>IFERROR(INDEX(Customers!$C$2:$C$901,MATCH(C363,Customers!$A$2:$A$901,0)),"")</f>
        <v>Consumer</v>
      </c>
      <c r="G363" s="5" t="str">
        <f>IFERROR(INDEX(Regions!$B$2:$B$6,MATCH(D363,Regions!$A$2:$A$6,0)),"")</f>
        <v>North</v>
      </c>
      <c r="H363" s="5" t="str">
        <f t="shared" si="7"/>
        <v>2024-06</v>
      </c>
      <c r="I363" s="5">
        <f>IFERROR(INDEX(Delivery!$C$2:$C$3001,MATCH(A363,Delivery!$A$2:$A$3001,0))-INDEX(Delivery!$B$2:$B$3001,MATCH(A363,Delivery!$A$2:$A$3001,0)),"")</f>
        <v>4</v>
      </c>
      <c r="J363" s="5" t="str">
        <f>IF(IFERROR(INDEX(Delivery!$D$2:$D$3001,MATCH(A363,Delivery!$A$2:$A$3001,0)),"")="Delayed","Yes","No")</f>
        <v>No</v>
      </c>
      <c r="K363" s="5" t="str">
        <f>IF(IFERROR(INDEX(Delivery!$D$2:$D$3001,MATCH(A363,Delivery!$A$2:$A$3001,0)),"")="Cancelled","Yes","No")</f>
        <v>No</v>
      </c>
      <c r="L363">
        <f>SUMIF(Sales!B:B,A363,Sales!H:H)</f>
        <v>1455.5100000000002</v>
      </c>
    </row>
    <row r="364" spans="1:12" x14ac:dyDescent="0.35">
      <c r="A364" s="5">
        <v>363</v>
      </c>
      <c r="B364" s="6">
        <v>45464</v>
      </c>
      <c r="C364" s="5">
        <v>799</v>
      </c>
      <c r="D364" s="5">
        <v>1</v>
      </c>
      <c r="E364" s="5" t="str">
        <f>IFERROR(INDEX(Customers!$B$2:$B$901,MATCH(C364,Customers!$A$2:$A$901,0)),"")</f>
        <v>Sai Bose</v>
      </c>
      <c r="F364" s="5" t="str">
        <f>IFERROR(INDEX(Customers!$C$2:$C$901,MATCH(C364,Customers!$A$2:$A$901,0)),"")</f>
        <v>Consumer</v>
      </c>
      <c r="G364" s="5" t="str">
        <f>IFERROR(INDEX(Regions!$B$2:$B$6,MATCH(D364,Regions!$A$2:$A$6,0)),"")</f>
        <v>North</v>
      </c>
      <c r="H364" s="5" t="str">
        <f t="shared" si="7"/>
        <v>2024-06</v>
      </c>
      <c r="I364" s="5">
        <f>IFERROR(INDEX(Delivery!$C$2:$C$3001,MATCH(A364,Delivery!$A$2:$A$3001,0))-INDEX(Delivery!$B$2:$B$3001,MATCH(A364,Delivery!$A$2:$A$3001,0)),"")</f>
        <v>3</v>
      </c>
      <c r="J364" s="5" t="str">
        <f>IF(IFERROR(INDEX(Delivery!$D$2:$D$3001,MATCH(A364,Delivery!$A$2:$A$3001,0)),"")="Delayed","Yes","No")</f>
        <v>No</v>
      </c>
      <c r="K364" s="5" t="str">
        <f>IF(IFERROR(INDEX(Delivery!$D$2:$D$3001,MATCH(A364,Delivery!$A$2:$A$3001,0)),"")="Cancelled","Yes","No")</f>
        <v>No</v>
      </c>
      <c r="L364">
        <f>SUMIF(Sales!B:B,A364,Sales!H:H)</f>
        <v>1019.93</v>
      </c>
    </row>
    <row r="365" spans="1:12" x14ac:dyDescent="0.35">
      <c r="A365" s="5">
        <v>364</v>
      </c>
      <c r="B365" s="6">
        <v>45464</v>
      </c>
      <c r="C365" s="5">
        <v>736</v>
      </c>
      <c r="D365" s="5">
        <v>5</v>
      </c>
      <c r="E365" s="5" t="str">
        <f>IFERROR(INDEX(Customers!$B$2:$B$901,MATCH(C365,Customers!$A$2:$A$901,0)),"")</f>
        <v>Ananya Iyer</v>
      </c>
      <c r="F365" s="5" t="str">
        <f>IFERROR(INDEX(Customers!$C$2:$C$901,MATCH(C365,Customers!$A$2:$A$901,0)),"")</f>
        <v>Consumer</v>
      </c>
      <c r="G365" s="5" t="str">
        <f>IFERROR(INDEX(Regions!$B$2:$B$6,MATCH(D365,Regions!$A$2:$A$6,0)),"")</f>
        <v>Central</v>
      </c>
      <c r="H365" s="5" t="str">
        <f t="shared" si="7"/>
        <v>2024-06</v>
      </c>
      <c r="I365" s="5">
        <f>IFERROR(INDEX(Delivery!$C$2:$C$3001,MATCH(A365,Delivery!$A$2:$A$3001,0))-INDEX(Delivery!$B$2:$B$3001,MATCH(A365,Delivery!$A$2:$A$3001,0)),"")</f>
        <v>2</v>
      </c>
      <c r="J365" s="5" t="str">
        <f>IF(IFERROR(INDEX(Delivery!$D$2:$D$3001,MATCH(A365,Delivery!$A$2:$A$3001,0)),"")="Delayed","Yes","No")</f>
        <v>No</v>
      </c>
      <c r="K365" s="5" t="str">
        <f>IF(IFERROR(INDEX(Delivery!$D$2:$D$3001,MATCH(A365,Delivery!$A$2:$A$3001,0)),"")="Cancelled","Yes","No")</f>
        <v>No</v>
      </c>
      <c r="L365">
        <f>SUMIF(Sales!B:B,A365,Sales!H:H)</f>
        <v>705.26</v>
      </c>
    </row>
    <row r="366" spans="1:12" x14ac:dyDescent="0.35">
      <c r="A366" s="5">
        <v>365</v>
      </c>
      <c r="B366" s="6">
        <v>45464</v>
      </c>
      <c r="C366" s="5">
        <v>668</v>
      </c>
      <c r="D366" s="5">
        <v>2</v>
      </c>
      <c r="E366" s="5" t="str">
        <f>IFERROR(INDEX(Customers!$B$2:$B$901,MATCH(C366,Customers!$A$2:$A$901,0)),"")</f>
        <v>Ananya Reddy</v>
      </c>
      <c r="F366" s="5" t="str">
        <f>IFERROR(INDEX(Customers!$C$2:$C$901,MATCH(C366,Customers!$A$2:$A$901,0)),"")</f>
        <v>Consumer</v>
      </c>
      <c r="G366" s="5" t="str">
        <f>IFERROR(INDEX(Regions!$B$2:$B$6,MATCH(D366,Regions!$A$2:$A$6,0)),"")</f>
        <v>South</v>
      </c>
      <c r="H366" s="5" t="str">
        <f t="shared" si="7"/>
        <v>2024-06</v>
      </c>
      <c r="I366" s="5">
        <f>IFERROR(INDEX(Delivery!$C$2:$C$3001,MATCH(A366,Delivery!$A$2:$A$3001,0))-INDEX(Delivery!$B$2:$B$3001,MATCH(A366,Delivery!$A$2:$A$3001,0)),"")</f>
        <v>10</v>
      </c>
      <c r="J366" s="5" t="str">
        <f>IF(IFERROR(INDEX(Delivery!$D$2:$D$3001,MATCH(A366,Delivery!$A$2:$A$3001,0)),"")="Delayed","Yes","No")</f>
        <v>Yes</v>
      </c>
      <c r="K366" s="5" t="str">
        <f>IF(IFERROR(INDEX(Delivery!$D$2:$D$3001,MATCH(A366,Delivery!$A$2:$A$3001,0)),"")="Cancelled","Yes","No")</f>
        <v>No</v>
      </c>
      <c r="L366">
        <f>SUMIF(Sales!B:B,A366,Sales!H:H)</f>
        <v>184.26</v>
      </c>
    </row>
    <row r="367" spans="1:12" x14ac:dyDescent="0.35">
      <c r="A367" s="5">
        <v>366</v>
      </c>
      <c r="B367" s="6">
        <v>45464</v>
      </c>
      <c r="C367" s="5">
        <v>19</v>
      </c>
      <c r="D367" s="5">
        <v>2</v>
      </c>
      <c r="E367" s="5" t="str">
        <f>IFERROR(INDEX(Customers!$B$2:$B$901,MATCH(C367,Customers!$A$2:$A$901,0)),"")</f>
        <v>Divya Krishnan</v>
      </c>
      <c r="F367" s="5" t="str">
        <f>IFERROR(INDEX(Customers!$C$2:$C$901,MATCH(C367,Customers!$A$2:$A$901,0)),"")</f>
        <v>SMB</v>
      </c>
      <c r="G367" s="5" t="str">
        <f>IFERROR(INDEX(Regions!$B$2:$B$6,MATCH(D367,Regions!$A$2:$A$6,0)),"")</f>
        <v>South</v>
      </c>
      <c r="H367" s="5" t="str">
        <f t="shared" si="7"/>
        <v>2024-06</v>
      </c>
      <c r="I367" s="5">
        <f>IFERROR(INDEX(Delivery!$C$2:$C$3001,MATCH(A367,Delivery!$A$2:$A$3001,0))-INDEX(Delivery!$B$2:$B$3001,MATCH(A367,Delivery!$A$2:$A$3001,0)),"")</f>
        <v>5</v>
      </c>
      <c r="J367" s="5" t="str">
        <f>IF(IFERROR(INDEX(Delivery!$D$2:$D$3001,MATCH(A367,Delivery!$A$2:$A$3001,0)),"")="Delayed","Yes","No")</f>
        <v>No</v>
      </c>
      <c r="K367" s="5" t="str">
        <f>IF(IFERROR(INDEX(Delivery!$D$2:$D$3001,MATCH(A367,Delivery!$A$2:$A$3001,0)),"")="Cancelled","Yes","No")</f>
        <v>No</v>
      </c>
      <c r="L367">
        <f>SUMIF(Sales!B:B,A367,Sales!H:H)</f>
        <v>2213.3200000000002</v>
      </c>
    </row>
    <row r="368" spans="1:12" x14ac:dyDescent="0.35">
      <c r="A368" s="5">
        <v>367</v>
      </c>
      <c r="B368" s="6">
        <v>45465</v>
      </c>
      <c r="C368" s="5">
        <v>415</v>
      </c>
      <c r="D368" s="5">
        <v>2</v>
      </c>
      <c r="E368" s="5" t="str">
        <f>IFERROR(INDEX(Customers!$B$2:$B$901,MATCH(C368,Customers!$A$2:$A$901,0)),"")</f>
        <v>Krishna Pillai</v>
      </c>
      <c r="F368" s="5" t="str">
        <f>IFERROR(INDEX(Customers!$C$2:$C$901,MATCH(C368,Customers!$A$2:$A$901,0)),"")</f>
        <v>Consumer</v>
      </c>
      <c r="G368" s="5" t="str">
        <f>IFERROR(INDEX(Regions!$B$2:$B$6,MATCH(D368,Regions!$A$2:$A$6,0)),"")</f>
        <v>South</v>
      </c>
      <c r="H368" s="5" t="str">
        <f t="shared" si="7"/>
        <v>2024-06</v>
      </c>
      <c r="I368" s="5">
        <f>IFERROR(INDEX(Delivery!$C$2:$C$3001,MATCH(A368,Delivery!$A$2:$A$3001,0))-INDEX(Delivery!$B$2:$B$3001,MATCH(A368,Delivery!$A$2:$A$3001,0)),"")</f>
        <v>5</v>
      </c>
      <c r="J368" s="5" t="str">
        <f>IF(IFERROR(INDEX(Delivery!$D$2:$D$3001,MATCH(A368,Delivery!$A$2:$A$3001,0)),"")="Delayed","Yes","No")</f>
        <v>No</v>
      </c>
      <c r="K368" s="5" t="str">
        <f>IF(IFERROR(INDEX(Delivery!$D$2:$D$3001,MATCH(A368,Delivery!$A$2:$A$3001,0)),"")="Cancelled","Yes","No")</f>
        <v>No</v>
      </c>
      <c r="L368">
        <f>SUMIF(Sales!B:B,A368,Sales!H:H)</f>
        <v>688.26</v>
      </c>
    </row>
    <row r="369" spans="1:12" x14ac:dyDescent="0.35">
      <c r="A369" s="5">
        <v>368</v>
      </c>
      <c r="B369" s="6">
        <v>45465</v>
      </c>
      <c r="C369" s="5">
        <v>185</v>
      </c>
      <c r="D369" s="5">
        <v>2</v>
      </c>
      <c r="E369" s="5" t="str">
        <f>IFERROR(INDEX(Customers!$B$2:$B$901,MATCH(C369,Customers!$A$2:$A$901,0)),"")</f>
        <v>Kavya Verma</v>
      </c>
      <c r="F369" s="5" t="str">
        <f>IFERROR(INDEX(Customers!$C$2:$C$901,MATCH(C369,Customers!$A$2:$A$901,0)),"")</f>
        <v>Consumer</v>
      </c>
      <c r="G369" s="5" t="str">
        <f>IFERROR(INDEX(Regions!$B$2:$B$6,MATCH(D369,Regions!$A$2:$A$6,0)),"")</f>
        <v>South</v>
      </c>
      <c r="H369" s="5" t="str">
        <f t="shared" si="7"/>
        <v>2024-06</v>
      </c>
      <c r="I369" s="5">
        <f>IFERROR(INDEX(Delivery!$C$2:$C$3001,MATCH(A369,Delivery!$A$2:$A$3001,0))-INDEX(Delivery!$B$2:$B$3001,MATCH(A369,Delivery!$A$2:$A$3001,0)),"")</f>
        <v>-45466</v>
      </c>
      <c r="J369" s="5" t="str">
        <f>IF(IFERROR(INDEX(Delivery!$D$2:$D$3001,MATCH(A369,Delivery!$A$2:$A$3001,0)),"")="Delayed","Yes","No")</f>
        <v>No</v>
      </c>
      <c r="K369" s="5" t="str">
        <f>IF(IFERROR(INDEX(Delivery!$D$2:$D$3001,MATCH(A369,Delivery!$A$2:$A$3001,0)),"")="Cancelled","Yes","No")</f>
        <v>Yes</v>
      </c>
      <c r="L369">
        <f>SUMIF(Sales!B:B,A369,Sales!H:H)</f>
        <v>1354.13</v>
      </c>
    </row>
    <row r="370" spans="1:12" x14ac:dyDescent="0.35">
      <c r="A370" s="5">
        <v>369</v>
      </c>
      <c r="B370" s="6">
        <v>45466</v>
      </c>
      <c r="C370" s="5">
        <v>70</v>
      </c>
      <c r="D370" s="5">
        <v>1</v>
      </c>
      <c r="E370" s="5" t="str">
        <f>IFERROR(INDEX(Customers!$B$2:$B$901,MATCH(C370,Customers!$A$2:$A$901,0)),"")</f>
        <v>Karthik Krishnan</v>
      </c>
      <c r="F370" s="5" t="str">
        <f>IFERROR(INDEX(Customers!$C$2:$C$901,MATCH(C370,Customers!$A$2:$A$901,0)),"")</f>
        <v>SMB</v>
      </c>
      <c r="G370" s="5" t="str">
        <f>IFERROR(INDEX(Regions!$B$2:$B$6,MATCH(D370,Regions!$A$2:$A$6,0)),"")</f>
        <v>North</v>
      </c>
      <c r="H370" s="5" t="str">
        <f t="shared" si="7"/>
        <v>2024-06</v>
      </c>
      <c r="I370" s="5">
        <f>IFERROR(INDEX(Delivery!$C$2:$C$3001,MATCH(A370,Delivery!$A$2:$A$3001,0))-INDEX(Delivery!$B$2:$B$3001,MATCH(A370,Delivery!$A$2:$A$3001,0)),"")</f>
        <v>5</v>
      </c>
      <c r="J370" s="5" t="str">
        <f>IF(IFERROR(INDEX(Delivery!$D$2:$D$3001,MATCH(A370,Delivery!$A$2:$A$3001,0)),"")="Delayed","Yes","No")</f>
        <v>No</v>
      </c>
      <c r="K370" s="5" t="str">
        <f>IF(IFERROR(INDEX(Delivery!$D$2:$D$3001,MATCH(A370,Delivery!$A$2:$A$3001,0)),"")="Cancelled","Yes","No")</f>
        <v>No</v>
      </c>
      <c r="L370">
        <f>SUMIF(Sales!B:B,A370,Sales!H:H)</f>
        <v>1535.19</v>
      </c>
    </row>
    <row r="371" spans="1:12" x14ac:dyDescent="0.35">
      <c r="A371" s="5">
        <v>370</v>
      </c>
      <c r="B371" s="6">
        <v>45466</v>
      </c>
      <c r="C371" s="5">
        <v>623</v>
      </c>
      <c r="D371" s="5">
        <v>3</v>
      </c>
      <c r="E371" s="5" t="str">
        <f>IFERROR(INDEX(Customers!$B$2:$B$901,MATCH(C371,Customers!$A$2:$A$901,0)),"")</f>
        <v>Aarav Menon</v>
      </c>
      <c r="F371" s="5" t="str">
        <f>IFERROR(INDEX(Customers!$C$2:$C$901,MATCH(C371,Customers!$A$2:$A$901,0)),"")</f>
        <v>Consumer</v>
      </c>
      <c r="G371" s="5" t="str">
        <f>IFERROR(INDEX(Regions!$B$2:$B$6,MATCH(D371,Regions!$A$2:$A$6,0)),"")</f>
        <v>East</v>
      </c>
      <c r="H371" s="5" t="str">
        <f t="shared" si="7"/>
        <v>2024-06</v>
      </c>
      <c r="I371" s="5">
        <f>IFERROR(INDEX(Delivery!$C$2:$C$3001,MATCH(A371,Delivery!$A$2:$A$3001,0))-INDEX(Delivery!$B$2:$B$3001,MATCH(A371,Delivery!$A$2:$A$3001,0)),"")</f>
        <v>4</v>
      </c>
      <c r="J371" s="5" t="str">
        <f>IF(IFERROR(INDEX(Delivery!$D$2:$D$3001,MATCH(A371,Delivery!$A$2:$A$3001,0)),"")="Delayed","Yes","No")</f>
        <v>No</v>
      </c>
      <c r="K371" s="5" t="str">
        <f>IF(IFERROR(INDEX(Delivery!$D$2:$D$3001,MATCH(A371,Delivery!$A$2:$A$3001,0)),"")="Cancelled","Yes","No")</f>
        <v>No</v>
      </c>
      <c r="L371">
        <f>SUMIF(Sales!B:B,A371,Sales!H:H)</f>
        <v>3197.34</v>
      </c>
    </row>
    <row r="372" spans="1:12" x14ac:dyDescent="0.35">
      <c r="A372" s="5">
        <v>371</v>
      </c>
      <c r="B372" s="6">
        <v>45467</v>
      </c>
      <c r="C372" s="5">
        <v>891</v>
      </c>
      <c r="D372" s="5">
        <v>1</v>
      </c>
      <c r="E372" s="5" t="str">
        <f>IFERROR(INDEX(Customers!$B$2:$B$901,MATCH(C372,Customers!$A$2:$A$901,0)),"")</f>
        <v>Arun Mehta</v>
      </c>
      <c r="F372" s="5" t="str">
        <f>IFERROR(INDEX(Customers!$C$2:$C$901,MATCH(C372,Customers!$A$2:$A$901,0)),"")</f>
        <v>Consumer</v>
      </c>
      <c r="G372" s="5" t="str">
        <f>IFERROR(INDEX(Regions!$B$2:$B$6,MATCH(D372,Regions!$A$2:$A$6,0)),"")</f>
        <v>North</v>
      </c>
      <c r="H372" s="5" t="str">
        <f t="shared" si="7"/>
        <v>2024-06</v>
      </c>
      <c r="I372" s="5">
        <f>IFERROR(INDEX(Delivery!$C$2:$C$3001,MATCH(A372,Delivery!$A$2:$A$3001,0))-INDEX(Delivery!$B$2:$B$3001,MATCH(A372,Delivery!$A$2:$A$3001,0)),"")</f>
        <v>3</v>
      </c>
      <c r="J372" s="5" t="str">
        <f>IF(IFERROR(INDEX(Delivery!$D$2:$D$3001,MATCH(A372,Delivery!$A$2:$A$3001,0)),"")="Delayed","Yes","No")</f>
        <v>No</v>
      </c>
      <c r="K372" s="5" t="str">
        <f>IF(IFERROR(INDEX(Delivery!$D$2:$D$3001,MATCH(A372,Delivery!$A$2:$A$3001,0)),"")="Cancelled","Yes","No")</f>
        <v>No</v>
      </c>
      <c r="L372">
        <f>SUMIF(Sales!B:B,A372,Sales!H:H)</f>
        <v>705.26</v>
      </c>
    </row>
    <row r="373" spans="1:12" x14ac:dyDescent="0.35">
      <c r="A373" s="5">
        <v>372</v>
      </c>
      <c r="B373" s="6">
        <v>45467</v>
      </c>
      <c r="C373" s="5">
        <v>878</v>
      </c>
      <c r="D373" s="5">
        <v>2</v>
      </c>
      <c r="E373" s="5" t="str">
        <f>IFERROR(INDEX(Customers!$B$2:$B$901,MATCH(C373,Customers!$A$2:$A$901,0)),"")</f>
        <v>Meera Sharma</v>
      </c>
      <c r="F373" s="5" t="str">
        <f>IFERROR(INDEX(Customers!$C$2:$C$901,MATCH(C373,Customers!$A$2:$A$901,0)),"")</f>
        <v>Corporate</v>
      </c>
      <c r="G373" s="5" t="str">
        <f>IFERROR(INDEX(Regions!$B$2:$B$6,MATCH(D373,Regions!$A$2:$A$6,0)),"")</f>
        <v>South</v>
      </c>
      <c r="H373" s="5" t="str">
        <f t="shared" si="7"/>
        <v>2024-06</v>
      </c>
      <c r="I373" s="5">
        <f>IFERROR(INDEX(Delivery!$C$2:$C$3001,MATCH(A373,Delivery!$A$2:$A$3001,0))-INDEX(Delivery!$B$2:$B$3001,MATCH(A373,Delivery!$A$2:$A$3001,0)),"")</f>
        <v>5</v>
      </c>
      <c r="J373" s="5" t="str">
        <f>IF(IFERROR(INDEX(Delivery!$D$2:$D$3001,MATCH(A373,Delivery!$A$2:$A$3001,0)),"")="Delayed","Yes","No")</f>
        <v>No</v>
      </c>
      <c r="K373" s="5" t="str">
        <f>IF(IFERROR(INDEX(Delivery!$D$2:$D$3001,MATCH(A373,Delivery!$A$2:$A$3001,0)),"")="Cancelled","Yes","No")</f>
        <v>No</v>
      </c>
      <c r="L373">
        <f>SUMIF(Sales!B:B,A373,Sales!H:H)</f>
        <v>2692.81</v>
      </c>
    </row>
    <row r="374" spans="1:12" x14ac:dyDescent="0.35">
      <c r="A374" s="5">
        <v>373</v>
      </c>
      <c r="B374" s="6">
        <v>45467</v>
      </c>
      <c r="C374" s="5">
        <v>337</v>
      </c>
      <c r="D374" s="5">
        <v>2</v>
      </c>
      <c r="E374" s="5" t="str">
        <f>IFERROR(INDEX(Customers!$B$2:$B$901,MATCH(C374,Customers!$A$2:$A$901,0)),"")</f>
        <v>Sanjay Menon</v>
      </c>
      <c r="F374" s="5" t="str">
        <f>IFERROR(INDEX(Customers!$C$2:$C$901,MATCH(C374,Customers!$A$2:$A$901,0)),"")</f>
        <v>Consumer</v>
      </c>
      <c r="G374" s="5" t="str">
        <f>IFERROR(INDEX(Regions!$B$2:$B$6,MATCH(D374,Regions!$A$2:$A$6,0)),"")</f>
        <v>South</v>
      </c>
      <c r="H374" s="5" t="str">
        <f t="shared" si="7"/>
        <v>2024-06</v>
      </c>
      <c r="I374" s="5">
        <f>IFERROR(INDEX(Delivery!$C$2:$C$3001,MATCH(A374,Delivery!$A$2:$A$3001,0))-INDEX(Delivery!$B$2:$B$3001,MATCH(A374,Delivery!$A$2:$A$3001,0)),"")</f>
        <v>6</v>
      </c>
      <c r="J374" s="5" t="str">
        <f>IF(IFERROR(INDEX(Delivery!$D$2:$D$3001,MATCH(A374,Delivery!$A$2:$A$3001,0)),"")="Delayed","Yes","No")</f>
        <v>No</v>
      </c>
      <c r="K374" s="5" t="str">
        <f>IF(IFERROR(INDEX(Delivery!$D$2:$D$3001,MATCH(A374,Delivery!$A$2:$A$3001,0)),"")="Cancelled","Yes","No")</f>
        <v>No</v>
      </c>
      <c r="L374">
        <f>SUMIF(Sales!B:B,A374,Sales!H:H)</f>
        <v>145.43</v>
      </c>
    </row>
    <row r="375" spans="1:12" x14ac:dyDescent="0.35">
      <c r="A375" s="5">
        <v>374</v>
      </c>
      <c r="B375" s="6">
        <v>45468</v>
      </c>
      <c r="C375" s="5">
        <v>204</v>
      </c>
      <c r="D375" s="5">
        <v>5</v>
      </c>
      <c r="E375" s="5" t="str">
        <f>IFERROR(INDEX(Customers!$B$2:$B$901,MATCH(C375,Customers!$A$2:$A$901,0)),"")</f>
        <v>Sai Gupta</v>
      </c>
      <c r="F375" s="5" t="str">
        <f>IFERROR(INDEX(Customers!$C$2:$C$901,MATCH(C375,Customers!$A$2:$A$901,0)),"")</f>
        <v>Corporate</v>
      </c>
      <c r="G375" s="5" t="str">
        <f>IFERROR(INDEX(Regions!$B$2:$B$6,MATCH(D375,Regions!$A$2:$A$6,0)),"")</f>
        <v>Central</v>
      </c>
      <c r="H375" s="5" t="str">
        <f t="shared" si="7"/>
        <v>2024-06</v>
      </c>
      <c r="I375" s="5">
        <f>IFERROR(INDEX(Delivery!$C$2:$C$3001,MATCH(A375,Delivery!$A$2:$A$3001,0))-INDEX(Delivery!$B$2:$B$3001,MATCH(A375,Delivery!$A$2:$A$3001,0)),"")</f>
        <v>2</v>
      </c>
      <c r="J375" s="5" t="str">
        <f>IF(IFERROR(INDEX(Delivery!$D$2:$D$3001,MATCH(A375,Delivery!$A$2:$A$3001,0)),"")="Delayed","Yes","No")</f>
        <v>No</v>
      </c>
      <c r="K375" s="5" t="str">
        <f>IF(IFERROR(INDEX(Delivery!$D$2:$D$3001,MATCH(A375,Delivery!$A$2:$A$3001,0)),"")="Cancelled","Yes","No")</f>
        <v>No</v>
      </c>
      <c r="L375">
        <f>SUMIF(Sales!B:B,A375,Sales!H:H)</f>
        <v>2246.2800000000002</v>
      </c>
    </row>
    <row r="376" spans="1:12" x14ac:dyDescent="0.35">
      <c r="A376" s="5">
        <v>375</v>
      </c>
      <c r="B376" s="6">
        <v>45468</v>
      </c>
      <c r="C376" s="5">
        <v>543</v>
      </c>
      <c r="D376" s="5">
        <v>2</v>
      </c>
      <c r="E376" s="5" t="str">
        <f>IFERROR(INDEX(Customers!$B$2:$B$901,MATCH(C376,Customers!$A$2:$A$901,0)),"")</f>
        <v>Deepa Kapoor</v>
      </c>
      <c r="F376" s="5" t="str">
        <f>IFERROR(INDEX(Customers!$C$2:$C$901,MATCH(C376,Customers!$A$2:$A$901,0)),"")</f>
        <v>Consumer</v>
      </c>
      <c r="G376" s="5" t="str">
        <f>IFERROR(INDEX(Regions!$B$2:$B$6,MATCH(D376,Regions!$A$2:$A$6,0)),"")</f>
        <v>South</v>
      </c>
      <c r="H376" s="5" t="str">
        <f t="shared" si="7"/>
        <v>2024-06</v>
      </c>
      <c r="I376" s="5">
        <f>IFERROR(INDEX(Delivery!$C$2:$C$3001,MATCH(A376,Delivery!$A$2:$A$3001,0))-INDEX(Delivery!$B$2:$B$3001,MATCH(A376,Delivery!$A$2:$A$3001,0)),"")</f>
        <v>4</v>
      </c>
      <c r="J376" s="5" t="str">
        <f>IF(IFERROR(INDEX(Delivery!$D$2:$D$3001,MATCH(A376,Delivery!$A$2:$A$3001,0)),"")="Delayed","Yes","No")</f>
        <v>No</v>
      </c>
      <c r="K376" s="5" t="str">
        <f>IF(IFERROR(INDEX(Delivery!$D$2:$D$3001,MATCH(A376,Delivery!$A$2:$A$3001,0)),"")="Cancelled","Yes","No")</f>
        <v>No</v>
      </c>
      <c r="L376">
        <f>SUMIF(Sales!B:B,A376,Sales!H:H)</f>
        <v>175.69</v>
      </c>
    </row>
    <row r="377" spans="1:12" x14ac:dyDescent="0.35">
      <c r="A377" s="5">
        <v>376</v>
      </c>
      <c r="B377" s="6">
        <v>45468</v>
      </c>
      <c r="C377" s="5">
        <v>121</v>
      </c>
      <c r="D377" s="5">
        <v>5</v>
      </c>
      <c r="E377" s="5" t="str">
        <f>IFERROR(INDEX(Customers!$B$2:$B$901,MATCH(C377,Customers!$A$2:$A$901,0)),"")</f>
        <v>Vihaan Nair</v>
      </c>
      <c r="F377" s="5" t="str">
        <f>IFERROR(INDEX(Customers!$C$2:$C$901,MATCH(C377,Customers!$A$2:$A$901,0)),"")</f>
        <v>Consumer</v>
      </c>
      <c r="G377" s="5" t="str">
        <f>IFERROR(INDEX(Regions!$B$2:$B$6,MATCH(D377,Regions!$A$2:$A$6,0)),"")</f>
        <v>Central</v>
      </c>
      <c r="H377" s="5" t="str">
        <f t="shared" si="7"/>
        <v>2024-06</v>
      </c>
      <c r="I377" s="5">
        <f>IFERROR(INDEX(Delivery!$C$2:$C$3001,MATCH(A377,Delivery!$A$2:$A$3001,0))-INDEX(Delivery!$B$2:$B$3001,MATCH(A377,Delivery!$A$2:$A$3001,0)),"")</f>
        <v>6</v>
      </c>
      <c r="J377" s="5" t="str">
        <f>IF(IFERROR(INDEX(Delivery!$D$2:$D$3001,MATCH(A377,Delivery!$A$2:$A$3001,0)),"")="Delayed","Yes","No")</f>
        <v>No</v>
      </c>
      <c r="K377" s="5" t="str">
        <f>IF(IFERROR(INDEX(Delivery!$D$2:$D$3001,MATCH(A377,Delivery!$A$2:$A$3001,0)),"")="Cancelled","Yes","No")</f>
        <v>No</v>
      </c>
      <c r="L377">
        <f>SUMIF(Sales!B:B,A377,Sales!H:H)</f>
        <v>271.65999999999997</v>
      </c>
    </row>
    <row r="378" spans="1:12" x14ac:dyDescent="0.35">
      <c r="A378" s="5">
        <v>377</v>
      </c>
      <c r="B378" s="6">
        <v>45468</v>
      </c>
      <c r="C378" s="5">
        <v>737</v>
      </c>
      <c r="D378" s="5">
        <v>1</v>
      </c>
      <c r="E378" s="5" t="str">
        <f>IFERROR(INDEX(Customers!$B$2:$B$901,MATCH(C378,Customers!$A$2:$A$901,0)),"")</f>
        <v>Krishna Bose</v>
      </c>
      <c r="F378" s="5" t="str">
        <f>IFERROR(INDEX(Customers!$C$2:$C$901,MATCH(C378,Customers!$A$2:$A$901,0)),"")</f>
        <v>SMB</v>
      </c>
      <c r="G378" s="5" t="str">
        <f>IFERROR(INDEX(Regions!$B$2:$B$6,MATCH(D378,Regions!$A$2:$A$6,0)),"")</f>
        <v>North</v>
      </c>
      <c r="H378" s="5" t="str">
        <f t="shared" si="7"/>
        <v>2024-06</v>
      </c>
      <c r="I378" s="5">
        <f>IFERROR(INDEX(Delivery!$C$2:$C$3001,MATCH(A378,Delivery!$A$2:$A$3001,0))-INDEX(Delivery!$B$2:$B$3001,MATCH(A378,Delivery!$A$2:$A$3001,0)),"")</f>
        <v>6</v>
      </c>
      <c r="J378" s="5" t="str">
        <f>IF(IFERROR(INDEX(Delivery!$D$2:$D$3001,MATCH(A378,Delivery!$A$2:$A$3001,0)),"")="Delayed","Yes","No")</f>
        <v>Yes</v>
      </c>
      <c r="K378" s="5" t="str">
        <f>IF(IFERROR(INDEX(Delivery!$D$2:$D$3001,MATCH(A378,Delivery!$A$2:$A$3001,0)),"")="Cancelled","Yes","No")</f>
        <v>No</v>
      </c>
      <c r="L378">
        <f>SUMIF(Sales!B:B,A378,Sales!H:H)</f>
        <v>2788.0899999999997</v>
      </c>
    </row>
    <row r="379" spans="1:12" x14ac:dyDescent="0.35">
      <c r="A379" s="5">
        <v>378</v>
      </c>
      <c r="B379" s="6">
        <v>45468</v>
      </c>
      <c r="C379" s="5">
        <v>815</v>
      </c>
      <c r="D379" s="5">
        <v>2</v>
      </c>
      <c r="E379" s="5" t="str">
        <f>IFERROR(INDEX(Customers!$B$2:$B$901,MATCH(C379,Customers!$A$2:$A$901,0)),"")</f>
        <v>Divya Shetty</v>
      </c>
      <c r="F379" s="5" t="str">
        <f>IFERROR(INDEX(Customers!$C$2:$C$901,MATCH(C379,Customers!$A$2:$A$901,0)),"")</f>
        <v>Consumer</v>
      </c>
      <c r="G379" s="5" t="str">
        <f>IFERROR(INDEX(Regions!$B$2:$B$6,MATCH(D379,Regions!$A$2:$A$6,0)),"")</f>
        <v>South</v>
      </c>
      <c r="H379" s="5" t="str">
        <f t="shared" si="7"/>
        <v>2024-06</v>
      </c>
      <c r="I379" s="5">
        <f>IFERROR(INDEX(Delivery!$C$2:$C$3001,MATCH(A379,Delivery!$A$2:$A$3001,0))-INDEX(Delivery!$B$2:$B$3001,MATCH(A379,Delivery!$A$2:$A$3001,0)),"")</f>
        <v>3</v>
      </c>
      <c r="J379" s="5" t="str">
        <f>IF(IFERROR(INDEX(Delivery!$D$2:$D$3001,MATCH(A379,Delivery!$A$2:$A$3001,0)),"")="Delayed","Yes","No")</f>
        <v>No</v>
      </c>
      <c r="K379" s="5" t="str">
        <f>IF(IFERROR(INDEX(Delivery!$D$2:$D$3001,MATCH(A379,Delivery!$A$2:$A$3001,0)),"")="Cancelled","Yes","No")</f>
        <v>No</v>
      </c>
      <c r="L379">
        <f>SUMIF(Sales!B:B,A379,Sales!H:H)</f>
        <v>552.17999999999995</v>
      </c>
    </row>
    <row r="380" spans="1:12" x14ac:dyDescent="0.35">
      <c r="A380" s="5">
        <v>379</v>
      </c>
      <c r="B380" s="6">
        <v>45468</v>
      </c>
      <c r="C380" s="5">
        <v>552</v>
      </c>
      <c r="D380" s="5">
        <v>4</v>
      </c>
      <c r="E380" s="5" t="str">
        <f>IFERROR(INDEX(Customers!$B$2:$B$901,MATCH(C380,Customers!$A$2:$A$901,0)),"")</f>
        <v>Lakshmi Kapoor</v>
      </c>
      <c r="F380" s="5" t="str">
        <f>IFERROR(INDEX(Customers!$C$2:$C$901,MATCH(C380,Customers!$A$2:$A$901,0)),"")</f>
        <v>Consumer</v>
      </c>
      <c r="G380" s="5" t="str">
        <f>IFERROR(INDEX(Regions!$B$2:$B$6,MATCH(D380,Regions!$A$2:$A$6,0)),"")</f>
        <v>West</v>
      </c>
      <c r="H380" s="5" t="str">
        <f t="shared" si="7"/>
        <v>2024-06</v>
      </c>
      <c r="I380" s="5">
        <f>IFERROR(INDEX(Delivery!$C$2:$C$3001,MATCH(A380,Delivery!$A$2:$A$3001,0))-INDEX(Delivery!$B$2:$B$3001,MATCH(A380,Delivery!$A$2:$A$3001,0)),"")</f>
        <v>4</v>
      </c>
      <c r="J380" s="5" t="str">
        <f>IF(IFERROR(INDEX(Delivery!$D$2:$D$3001,MATCH(A380,Delivery!$A$2:$A$3001,0)),"")="Delayed","Yes","No")</f>
        <v>No</v>
      </c>
      <c r="K380" s="5" t="str">
        <f>IF(IFERROR(INDEX(Delivery!$D$2:$D$3001,MATCH(A380,Delivery!$A$2:$A$3001,0)),"")="Cancelled","Yes","No")</f>
        <v>No</v>
      </c>
      <c r="L380">
        <f>SUMIF(Sales!B:B,A380,Sales!H:H)</f>
        <v>3196.1499999999996</v>
      </c>
    </row>
    <row r="381" spans="1:12" x14ac:dyDescent="0.35">
      <c r="A381" s="5">
        <v>380</v>
      </c>
      <c r="B381" s="6">
        <v>45469</v>
      </c>
      <c r="C381" s="5">
        <v>809</v>
      </c>
      <c r="D381" s="5">
        <v>5</v>
      </c>
      <c r="E381" s="5" t="str">
        <f>IFERROR(INDEX(Customers!$B$2:$B$901,MATCH(C381,Customers!$A$2:$A$901,0)),"")</f>
        <v>Suresh Joshi</v>
      </c>
      <c r="F381" s="5" t="str">
        <f>IFERROR(INDEX(Customers!$C$2:$C$901,MATCH(C381,Customers!$A$2:$A$901,0)),"")</f>
        <v>Consumer</v>
      </c>
      <c r="G381" s="5" t="str">
        <f>IFERROR(INDEX(Regions!$B$2:$B$6,MATCH(D381,Regions!$A$2:$A$6,0)),"")</f>
        <v>Central</v>
      </c>
      <c r="H381" s="5" t="str">
        <f t="shared" si="7"/>
        <v>2024-06</v>
      </c>
      <c r="I381" s="5">
        <f>IFERROR(INDEX(Delivery!$C$2:$C$3001,MATCH(A381,Delivery!$A$2:$A$3001,0))-INDEX(Delivery!$B$2:$B$3001,MATCH(A381,Delivery!$A$2:$A$3001,0)),"")</f>
        <v>3</v>
      </c>
      <c r="J381" s="5" t="str">
        <f>IF(IFERROR(INDEX(Delivery!$D$2:$D$3001,MATCH(A381,Delivery!$A$2:$A$3001,0)),"")="Delayed","Yes","No")</f>
        <v>No</v>
      </c>
      <c r="K381" s="5" t="str">
        <f>IF(IFERROR(INDEX(Delivery!$D$2:$D$3001,MATCH(A381,Delivery!$A$2:$A$3001,0)),"")="Cancelled","Yes","No")</f>
        <v>No</v>
      </c>
      <c r="L381">
        <f>SUMIF(Sales!B:B,A381,Sales!H:H)</f>
        <v>3021.65</v>
      </c>
    </row>
    <row r="382" spans="1:12" x14ac:dyDescent="0.35">
      <c r="A382" s="5">
        <v>381</v>
      </c>
      <c r="B382" s="6">
        <v>45469</v>
      </c>
      <c r="C382" s="5">
        <v>182</v>
      </c>
      <c r="D382" s="5">
        <v>2</v>
      </c>
      <c r="E382" s="5" t="str">
        <f>IFERROR(INDEX(Customers!$B$2:$B$901,MATCH(C382,Customers!$A$2:$A$901,0)),"")</f>
        <v>Rahul Rao</v>
      </c>
      <c r="F382" s="5" t="str">
        <f>IFERROR(INDEX(Customers!$C$2:$C$901,MATCH(C382,Customers!$A$2:$A$901,0)),"")</f>
        <v>SMB</v>
      </c>
      <c r="G382" s="5" t="str">
        <f>IFERROR(INDEX(Regions!$B$2:$B$6,MATCH(D382,Regions!$A$2:$A$6,0)),"")</f>
        <v>South</v>
      </c>
      <c r="H382" s="5" t="str">
        <f t="shared" si="7"/>
        <v>2024-06</v>
      </c>
      <c r="I382" s="5">
        <f>IFERROR(INDEX(Delivery!$C$2:$C$3001,MATCH(A382,Delivery!$A$2:$A$3001,0))-INDEX(Delivery!$B$2:$B$3001,MATCH(A382,Delivery!$A$2:$A$3001,0)),"")</f>
        <v>4</v>
      </c>
      <c r="J382" s="5" t="str">
        <f>IF(IFERROR(INDEX(Delivery!$D$2:$D$3001,MATCH(A382,Delivery!$A$2:$A$3001,0)),"")="Delayed","Yes","No")</f>
        <v>No</v>
      </c>
      <c r="K382" s="5" t="str">
        <f>IF(IFERROR(INDEX(Delivery!$D$2:$D$3001,MATCH(A382,Delivery!$A$2:$A$3001,0)),"")="Cancelled","Yes","No")</f>
        <v>No</v>
      </c>
      <c r="L382">
        <f>SUMIF(Sales!B:B,A382,Sales!H:H)</f>
        <v>897.98</v>
      </c>
    </row>
    <row r="383" spans="1:12" x14ac:dyDescent="0.35">
      <c r="A383" s="5">
        <v>382</v>
      </c>
      <c r="B383" s="6">
        <v>45469</v>
      </c>
      <c r="C383" s="5">
        <v>801</v>
      </c>
      <c r="D383" s="5">
        <v>2</v>
      </c>
      <c r="E383" s="5" t="str">
        <f>IFERROR(INDEX(Customers!$B$2:$B$901,MATCH(C383,Customers!$A$2:$A$901,0)),"")</f>
        <v>Manoj Verma</v>
      </c>
      <c r="F383" s="5" t="str">
        <f>IFERROR(INDEX(Customers!$C$2:$C$901,MATCH(C383,Customers!$A$2:$A$901,0)),"")</f>
        <v>Consumer</v>
      </c>
      <c r="G383" s="5" t="str">
        <f>IFERROR(INDEX(Regions!$B$2:$B$6,MATCH(D383,Regions!$A$2:$A$6,0)),"")</f>
        <v>South</v>
      </c>
      <c r="H383" s="5" t="str">
        <f t="shared" si="7"/>
        <v>2024-06</v>
      </c>
      <c r="I383" s="5">
        <f>IFERROR(INDEX(Delivery!$C$2:$C$3001,MATCH(A383,Delivery!$A$2:$A$3001,0))-INDEX(Delivery!$B$2:$B$3001,MATCH(A383,Delivery!$A$2:$A$3001,0)),"")</f>
        <v>11</v>
      </c>
      <c r="J383" s="5" t="str">
        <f>IF(IFERROR(INDEX(Delivery!$D$2:$D$3001,MATCH(A383,Delivery!$A$2:$A$3001,0)),"")="Delayed","Yes","No")</f>
        <v>Yes</v>
      </c>
      <c r="K383" s="5" t="str">
        <f>IF(IFERROR(INDEX(Delivery!$D$2:$D$3001,MATCH(A383,Delivery!$A$2:$A$3001,0)),"")="Cancelled","Yes","No")</f>
        <v>No</v>
      </c>
      <c r="L383">
        <f>SUMIF(Sales!B:B,A383,Sales!H:H)</f>
        <v>2432.0300000000002</v>
      </c>
    </row>
    <row r="384" spans="1:12" x14ac:dyDescent="0.35">
      <c r="A384" s="5">
        <v>383</v>
      </c>
      <c r="B384" s="6">
        <v>45469</v>
      </c>
      <c r="C384" s="5">
        <v>264</v>
      </c>
      <c r="D384" s="5">
        <v>5</v>
      </c>
      <c r="E384" s="5" t="str">
        <f>IFERROR(INDEX(Customers!$B$2:$B$901,MATCH(C384,Customers!$A$2:$A$901,0)),"")</f>
        <v>Arjun Iyer</v>
      </c>
      <c r="F384" s="5" t="str">
        <f>IFERROR(INDEX(Customers!$C$2:$C$901,MATCH(C384,Customers!$A$2:$A$901,0)),"")</f>
        <v>Corporate</v>
      </c>
      <c r="G384" s="5" t="str">
        <f>IFERROR(INDEX(Regions!$B$2:$B$6,MATCH(D384,Regions!$A$2:$A$6,0)),"")</f>
        <v>Central</v>
      </c>
      <c r="H384" s="5" t="str">
        <f t="shared" si="7"/>
        <v>2024-06</v>
      </c>
      <c r="I384" s="5">
        <f>IFERROR(INDEX(Delivery!$C$2:$C$3001,MATCH(A384,Delivery!$A$2:$A$3001,0))-INDEX(Delivery!$B$2:$B$3001,MATCH(A384,Delivery!$A$2:$A$3001,0)),"")</f>
        <v>-45471</v>
      </c>
      <c r="J384" s="5" t="str">
        <f>IF(IFERROR(INDEX(Delivery!$D$2:$D$3001,MATCH(A384,Delivery!$A$2:$A$3001,0)),"")="Delayed","Yes","No")</f>
        <v>No</v>
      </c>
      <c r="K384" s="5" t="str">
        <f>IF(IFERROR(INDEX(Delivery!$D$2:$D$3001,MATCH(A384,Delivery!$A$2:$A$3001,0)),"")="Cancelled","Yes","No")</f>
        <v>Yes</v>
      </c>
      <c r="L384">
        <f>SUMIF(Sales!B:B,A384,Sales!H:H)</f>
        <v>407.51</v>
      </c>
    </row>
    <row r="385" spans="1:12" x14ac:dyDescent="0.35">
      <c r="A385" s="5">
        <v>384</v>
      </c>
      <c r="B385" s="6">
        <v>45469</v>
      </c>
      <c r="C385" s="5">
        <v>454</v>
      </c>
      <c r="D385" s="5">
        <v>2</v>
      </c>
      <c r="E385" s="5" t="str">
        <f>IFERROR(INDEX(Customers!$B$2:$B$901,MATCH(C385,Customers!$A$2:$A$901,0)),"")</f>
        <v>Pari Menon</v>
      </c>
      <c r="F385" s="5" t="str">
        <f>IFERROR(INDEX(Customers!$C$2:$C$901,MATCH(C385,Customers!$A$2:$A$901,0)),"")</f>
        <v>Consumer</v>
      </c>
      <c r="G385" s="5" t="str">
        <f>IFERROR(INDEX(Regions!$B$2:$B$6,MATCH(D385,Regions!$A$2:$A$6,0)),"")</f>
        <v>South</v>
      </c>
      <c r="H385" s="5" t="str">
        <f t="shared" si="7"/>
        <v>2024-06</v>
      </c>
      <c r="I385" s="5">
        <f>IFERROR(INDEX(Delivery!$C$2:$C$3001,MATCH(A385,Delivery!$A$2:$A$3001,0))-INDEX(Delivery!$B$2:$B$3001,MATCH(A385,Delivery!$A$2:$A$3001,0)),"")</f>
        <v>2</v>
      </c>
      <c r="J385" s="5" t="str">
        <f>IF(IFERROR(INDEX(Delivery!$D$2:$D$3001,MATCH(A385,Delivery!$A$2:$A$3001,0)),"")="Delayed","Yes","No")</f>
        <v>No</v>
      </c>
      <c r="K385" s="5" t="str">
        <f>IF(IFERROR(INDEX(Delivery!$D$2:$D$3001,MATCH(A385,Delivery!$A$2:$A$3001,0)),"")="Cancelled","Yes","No")</f>
        <v>No</v>
      </c>
      <c r="L385">
        <f>SUMIF(Sales!B:B,A385,Sales!H:H)</f>
        <v>4356.17</v>
      </c>
    </row>
    <row r="386" spans="1:12" x14ac:dyDescent="0.35">
      <c r="A386" s="5">
        <v>385</v>
      </c>
      <c r="B386" s="6">
        <v>45470</v>
      </c>
      <c r="C386" s="5">
        <v>832</v>
      </c>
      <c r="D386" s="5">
        <v>1</v>
      </c>
      <c r="E386" s="5" t="str">
        <f>IFERROR(INDEX(Customers!$B$2:$B$901,MATCH(C386,Customers!$A$2:$A$901,0)),"")</f>
        <v>Anika Shetty</v>
      </c>
      <c r="F386" s="5" t="str">
        <f>IFERROR(INDEX(Customers!$C$2:$C$901,MATCH(C386,Customers!$A$2:$A$901,0)),"")</f>
        <v>Consumer</v>
      </c>
      <c r="G386" s="5" t="str">
        <f>IFERROR(INDEX(Regions!$B$2:$B$6,MATCH(D386,Regions!$A$2:$A$6,0)),"")</f>
        <v>North</v>
      </c>
      <c r="H386" s="5" t="str">
        <f t="shared" ref="H386:H449" si="8">TEXT(B386,"YYYY-MM")</f>
        <v>2024-06</v>
      </c>
      <c r="I386" s="5">
        <f>IFERROR(INDEX(Delivery!$C$2:$C$3001,MATCH(A386,Delivery!$A$2:$A$3001,0))-INDEX(Delivery!$B$2:$B$3001,MATCH(A386,Delivery!$A$2:$A$3001,0)),"")</f>
        <v>6</v>
      </c>
      <c r="J386" s="5" t="str">
        <f>IF(IFERROR(INDEX(Delivery!$D$2:$D$3001,MATCH(A386,Delivery!$A$2:$A$3001,0)),"")="Delayed","Yes","No")</f>
        <v>No</v>
      </c>
      <c r="K386" s="5" t="str">
        <f>IF(IFERROR(INDEX(Delivery!$D$2:$D$3001,MATCH(A386,Delivery!$A$2:$A$3001,0)),"")="Cancelled","Yes","No")</f>
        <v>No</v>
      </c>
      <c r="L386">
        <f>SUMIF(Sales!B:B,A386,Sales!H:H)</f>
        <v>2213.3200000000002</v>
      </c>
    </row>
    <row r="387" spans="1:12" x14ac:dyDescent="0.35">
      <c r="A387" s="5">
        <v>386</v>
      </c>
      <c r="B387" s="6">
        <v>45470</v>
      </c>
      <c r="C387" s="5">
        <v>448</v>
      </c>
      <c r="D387" s="5">
        <v>3</v>
      </c>
      <c r="E387" s="5" t="str">
        <f>IFERROR(INDEX(Customers!$B$2:$B$901,MATCH(C387,Customers!$A$2:$A$901,0)),"")</f>
        <v>Lakshmi Shetty</v>
      </c>
      <c r="F387" s="5" t="str">
        <f>IFERROR(INDEX(Customers!$C$2:$C$901,MATCH(C387,Customers!$A$2:$A$901,0)),"")</f>
        <v>SMB</v>
      </c>
      <c r="G387" s="5" t="str">
        <f>IFERROR(INDEX(Regions!$B$2:$B$6,MATCH(D387,Regions!$A$2:$A$6,0)),"")</f>
        <v>East</v>
      </c>
      <c r="H387" s="5" t="str">
        <f t="shared" si="8"/>
        <v>2024-06</v>
      </c>
      <c r="I387" s="5">
        <f>IFERROR(INDEX(Delivery!$C$2:$C$3001,MATCH(A387,Delivery!$A$2:$A$3001,0))-INDEX(Delivery!$B$2:$B$3001,MATCH(A387,Delivery!$A$2:$A$3001,0)),"")</f>
        <v>3</v>
      </c>
      <c r="J387" s="5" t="str">
        <f>IF(IFERROR(INDEX(Delivery!$D$2:$D$3001,MATCH(A387,Delivery!$A$2:$A$3001,0)),"")="Delayed","Yes","No")</f>
        <v>No</v>
      </c>
      <c r="K387" s="5" t="str">
        <f>IF(IFERROR(INDEX(Delivery!$D$2:$D$3001,MATCH(A387,Delivery!$A$2:$A$3001,0)),"")="Cancelled","Yes","No")</f>
        <v>No</v>
      </c>
      <c r="L387">
        <f>SUMIF(Sales!B:B,A387,Sales!H:H)</f>
        <v>2689.2400000000002</v>
      </c>
    </row>
    <row r="388" spans="1:12" x14ac:dyDescent="0.35">
      <c r="A388" s="5">
        <v>387</v>
      </c>
      <c r="B388" s="6">
        <v>45470</v>
      </c>
      <c r="C388" s="5">
        <v>720</v>
      </c>
      <c r="D388" s="5">
        <v>3</v>
      </c>
      <c r="E388" s="5" t="str">
        <f>IFERROR(INDEX(Customers!$B$2:$B$901,MATCH(C388,Customers!$A$2:$A$901,0)),"")</f>
        <v>Neha Mehta</v>
      </c>
      <c r="F388" s="5" t="str">
        <f>IFERROR(INDEX(Customers!$C$2:$C$901,MATCH(C388,Customers!$A$2:$A$901,0)),"")</f>
        <v>Consumer</v>
      </c>
      <c r="G388" s="5" t="str">
        <f>IFERROR(INDEX(Regions!$B$2:$B$6,MATCH(D388,Regions!$A$2:$A$6,0)),"")</f>
        <v>East</v>
      </c>
      <c r="H388" s="5" t="str">
        <f t="shared" si="8"/>
        <v>2024-06</v>
      </c>
      <c r="I388" s="5">
        <f>IFERROR(INDEX(Delivery!$C$2:$C$3001,MATCH(A388,Delivery!$A$2:$A$3001,0))-INDEX(Delivery!$B$2:$B$3001,MATCH(A388,Delivery!$A$2:$A$3001,0)),"")</f>
        <v>4</v>
      </c>
      <c r="J388" s="5" t="str">
        <f>IF(IFERROR(INDEX(Delivery!$D$2:$D$3001,MATCH(A388,Delivery!$A$2:$A$3001,0)),"")="Delayed","Yes","No")</f>
        <v>No</v>
      </c>
      <c r="K388" s="5" t="str">
        <f>IF(IFERROR(INDEX(Delivery!$D$2:$D$3001,MATCH(A388,Delivery!$A$2:$A$3001,0)),"")="Cancelled","Yes","No")</f>
        <v>No</v>
      </c>
      <c r="L388">
        <f>SUMIF(Sales!B:B,A388,Sales!H:H)</f>
        <v>2213.3200000000002</v>
      </c>
    </row>
    <row r="389" spans="1:12" x14ac:dyDescent="0.35">
      <c r="A389" s="5">
        <v>388</v>
      </c>
      <c r="B389" s="6">
        <v>45470</v>
      </c>
      <c r="C389" s="5">
        <v>191</v>
      </c>
      <c r="D389" s="5">
        <v>1</v>
      </c>
      <c r="E389" s="5" t="str">
        <f>IFERROR(INDEX(Customers!$B$2:$B$901,MATCH(C389,Customers!$A$2:$A$901,0)),"")</f>
        <v>Priya Iyer</v>
      </c>
      <c r="F389" s="5" t="str">
        <f>IFERROR(INDEX(Customers!$C$2:$C$901,MATCH(C389,Customers!$A$2:$A$901,0)),"")</f>
        <v>SMB</v>
      </c>
      <c r="G389" s="5" t="str">
        <f>IFERROR(INDEX(Regions!$B$2:$B$6,MATCH(D389,Regions!$A$2:$A$6,0)),"")</f>
        <v>North</v>
      </c>
      <c r="H389" s="5" t="str">
        <f t="shared" si="8"/>
        <v>2024-06</v>
      </c>
      <c r="I389" s="5">
        <f>IFERROR(INDEX(Delivery!$C$2:$C$3001,MATCH(A389,Delivery!$A$2:$A$3001,0))-INDEX(Delivery!$B$2:$B$3001,MATCH(A389,Delivery!$A$2:$A$3001,0)),"")</f>
        <v>3</v>
      </c>
      <c r="J389" s="5" t="str">
        <f>IF(IFERROR(INDEX(Delivery!$D$2:$D$3001,MATCH(A389,Delivery!$A$2:$A$3001,0)),"")="Delayed","Yes","No")</f>
        <v>No</v>
      </c>
      <c r="K389" s="5" t="str">
        <f>IF(IFERROR(INDEX(Delivery!$D$2:$D$3001,MATCH(A389,Delivery!$A$2:$A$3001,0)),"")="Cancelled","Yes","No")</f>
        <v>No</v>
      </c>
      <c r="L389">
        <f>SUMIF(Sales!B:B,A389,Sales!H:H)</f>
        <v>95.97</v>
      </c>
    </row>
    <row r="390" spans="1:12" x14ac:dyDescent="0.35">
      <c r="A390" s="5">
        <v>389</v>
      </c>
      <c r="B390" s="6">
        <v>45471</v>
      </c>
      <c r="C390" s="5">
        <v>44</v>
      </c>
      <c r="D390" s="5">
        <v>3</v>
      </c>
      <c r="E390" s="5" t="str">
        <f>IFERROR(INDEX(Customers!$B$2:$B$901,MATCH(C390,Customers!$A$2:$A$901,0)),"")</f>
        <v>Vivaan Reddy</v>
      </c>
      <c r="F390" s="5" t="str">
        <f>IFERROR(INDEX(Customers!$C$2:$C$901,MATCH(C390,Customers!$A$2:$A$901,0)),"")</f>
        <v>SMB</v>
      </c>
      <c r="G390" s="5" t="str">
        <f>IFERROR(INDEX(Regions!$B$2:$B$6,MATCH(D390,Regions!$A$2:$A$6,0)),"")</f>
        <v>East</v>
      </c>
      <c r="H390" s="5" t="str">
        <f t="shared" si="8"/>
        <v>2024-06</v>
      </c>
      <c r="I390" s="5">
        <f>IFERROR(INDEX(Delivery!$C$2:$C$3001,MATCH(A390,Delivery!$A$2:$A$3001,0))-INDEX(Delivery!$B$2:$B$3001,MATCH(A390,Delivery!$A$2:$A$3001,0)),"")</f>
        <v>6</v>
      </c>
      <c r="J390" s="5" t="str">
        <f>IF(IFERROR(INDEX(Delivery!$D$2:$D$3001,MATCH(A390,Delivery!$A$2:$A$3001,0)),"")="Delayed","Yes","No")</f>
        <v>No</v>
      </c>
      <c r="K390" s="5" t="str">
        <f>IF(IFERROR(INDEX(Delivery!$D$2:$D$3001,MATCH(A390,Delivery!$A$2:$A$3001,0)),"")="Cancelled","Yes","No")</f>
        <v>No</v>
      </c>
      <c r="L390">
        <f>SUMIF(Sales!B:B,A390,Sales!H:H)</f>
        <v>597.38</v>
      </c>
    </row>
    <row r="391" spans="1:12" x14ac:dyDescent="0.35">
      <c r="A391" s="5">
        <v>390</v>
      </c>
      <c r="B391" s="6">
        <v>45471</v>
      </c>
      <c r="C391" s="5">
        <v>852</v>
      </c>
      <c r="D391" s="5">
        <v>3</v>
      </c>
      <c r="E391" s="5" t="str">
        <f>IFERROR(INDEX(Customers!$B$2:$B$901,MATCH(C391,Customers!$A$2:$A$901,0)),"")</f>
        <v>Anika Nair</v>
      </c>
      <c r="F391" s="5" t="str">
        <f>IFERROR(INDEX(Customers!$C$2:$C$901,MATCH(C391,Customers!$A$2:$A$901,0)),"")</f>
        <v>SMB</v>
      </c>
      <c r="G391" s="5" t="str">
        <f>IFERROR(INDEX(Regions!$B$2:$B$6,MATCH(D391,Regions!$A$2:$A$6,0)),"")</f>
        <v>East</v>
      </c>
      <c r="H391" s="5" t="str">
        <f t="shared" si="8"/>
        <v>2024-06</v>
      </c>
      <c r="I391" s="5">
        <f>IFERROR(INDEX(Delivery!$C$2:$C$3001,MATCH(A391,Delivery!$A$2:$A$3001,0))-INDEX(Delivery!$B$2:$B$3001,MATCH(A391,Delivery!$A$2:$A$3001,0)),"")</f>
        <v>3</v>
      </c>
      <c r="J391" s="5" t="str">
        <f>IF(IFERROR(INDEX(Delivery!$D$2:$D$3001,MATCH(A391,Delivery!$A$2:$A$3001,0)),"")="Delayed","Yes","No")</f>
        <v>No</v>
      </c>
      <c r="K391" s="5" t="str">
        <f>IF(IFERROR(INDEX(Delivery!$D$2:$D$3001,MATCH(A391,Delivery!$A$2:$A$3001,0)),"")="Cancelled","Yes","No")</f>
        <v>No</v>
      </c>
      <c r="L391">
        <f>SUMIF(Sales!B:B,A391,Sales!H:H)</f>
        <v>1752.02</v>
      </c>
    </row>
    <row r="392" spans="1:12" x14ac:dyDescent="0.35">
      <c r="A392" s="5">
        <v>391</v>
      </c>
      <c r="B392" s="6">
        <v>45471</v>
      </c>
      <c r="C392" s="5">
        <v>829</v>
      </c>
      <c r="D392" s="5">
        <v>3</v>
      </c>
      <c r="E392" s="5" t="str">
        <f>IFERROR(INDEX(Customers!$B$2:$B$901,MATCH(C392,Customers!$A$2:$A$901,0)),"")</f>
        <v>Karthik Das</v>
      </c>
      <c r="F392" s="5" t="str">
        <f>IFERROR(INDEX(Customers!$C$2:$C$901,MATCH(C392,Customers!$A$2:$A$901,0)),"")</f>
        <v>SMB</v>
      </c>
      <c r="G392" s="5" t="str">
        <f>IFERROR(INDEX(Regions!$B$2:$B$6,MATCH(D392,Regions!$A$2:$A$6,0)),"")</f>
        <v>East</v>
      </c>
      <c r="H392" s="5" t="str">
        <f t="shared" si="8"/>
        <v>2024-06</v>
      </c>
      <c r="I392" s="5">
        <f>IFERROR(INDEX(Delivery!$C$2:$C$3001,MATCH(A392,Delivery!$A$2:$A$3001,0))-INDEX(Delivery!$B$2:$B$3001,MATCH(A392,Delivery!$A$2:$A$3001,0)),"")</f>
        <v>4</v>
      </c>
      <c r="J392" s="5" t="str">
        <f>IF(IFERROR(INDEX(Delivery!$D$2:$D$3001,MATCH(A392,Delivery!$A$2:$A$3001,0)),"")="Delayed","Yes","No")</f>
        <v>No</v>
      </c>
      <c r="K392" s="5" t="str">
        <f>IF(IFERROR(INDEX(Delivery!$D$2:$D$3001,MATCH(A392,Delivery!$A$2:$A$3001,0)),"")="Cancelled","Yes","No")</f>
        <v>No</v>
      </c>
      <c r="L392">
        <f>SUMIF(Sales!B:B,A392,Sales!H:H)</f>
        <v>80.47</v>
      </c>
    </row>
    <row r="393" spans="1:12" x14ac:dyDescent="0.35">
      <c r="A393" s="5">
        <v>392</v>
      </c>
      <c r="B393" s="6">
        <v>45471</v>
      </c>
      <c r="C393" s="5">
        <v>703</v>
      </c>
      <c r="D393" s="5">
        <v>1</v>
      </c>
      <c r="E393" s="5" t="str">
        <f>IFERROR(INDEX(Customers!$B$2:$B$901,MATCH(C393,Customers!$A$2:$A$901,0)),"")</f>
        <v>Rahul Nair</v>
      </c>
      <c r="F393" s="5" t="str">
        <f>IFERROR(INDEX(Customers!$C$2:$C$901,MATCH(C393,Customers!$A$2:$A$901,0)),"")</f>
        <v>Consumer</v>
      </c>
      <c r="G393" s="5" t="str">
        <f>IFERROR(INDEX(Regions!$B$2:$B$6,MATCH(D393,Regions!$A$2:$A$6,0)),"")</f>
        <v>North</v>
      </c>
      <c r="H393" s="5" t="str">
        <f t="shared" si="8"/>
        <v>2024-06</v>
      </c>
      <c r="I393" s="5">
        <f>IFERROR(INDEX(Delivery!$C$2:$C$3001,MATCH(A393,Delivery!$A$2:$A$3001,0))-INDEX(Delivery!$B$2:$B$3001,MATCH(A393,Delivery!$A$2:$A$3001,0)),"")</f>
        <v>6</v>
      </c>
      <c r="J393" s="5" t="str">
        <f>IF(IFERROR(INDEX(Delivery!$D$2:$D$3001,MATCH(A393,Delivery!$A$2:$A$3001,0)),"")="Delayed","Yes","No")</f>
        <v>No</v>
      </c>
      <c r="K393" s="5" t="str">
        <f>IF(IFERROR(INDEX(Delivery!$D$2:$D$3001,MATCH(A393,Delivery!$A$2:$A$3001,0)),"")="Cancelled","Yes","No")</f>
        <v>No</v>
      </c>
      <c r="L393">
        <f>SUMIF(Sales!B:B,A393,Sales!H:H)</f>
        <v>2666.58</v>
      </c>
    </row>
    <row r="394" spans="1:12" x14ac:dyDescent="0.35">
      <c r="A394" s="5">
        <v>393</v>
      </c>
      <c r="B394" s="6">
        <v>45471</v>
      </c>
      <c r="C394" s="5">
        <v>438</v>
      </c>
      <c r="D394" s="5">
        <v>5</v>
      </c>
      <c r="E394" s="5" t="str">
        <f>IFERROR(INDEX(Customers!$B$2:$B$901,MATCH(C394,Customers!$A$2:$A$901,0)),"")</f>
        <v>Sneha Reddy</v>
      </c>
      <c r="F394" s="5" t="str">
        <f>IFERROR(INDEX(Customers!$C$2:$C$901,MATCH(C394,Customers!$A$2:$A$901,0)),"")</f>
        <v>Consumer</v>
      </c>
      <c r="G394" s="5" t="str">
        <f>IFERROR(INDEX(Regions!$B$2:$B$6,MATCH(D394,Regions!$A$2:$A$6,0)),"")</f>
        <v>Central</v>
      </c>
      <c r="H394" s="5" t="str">
        <f t="shared" si="8"/>
        <v>2024-06</v>
      </c>
      <c r="I394" s="5">
        <f>IFERROR(INDEX(Delivery!$C$2:$C$3001,MATCH(A394,Delivery!$A$2:$A$3001,0))-INDEX(Delivery!$B$2:$B$3001,MATCH(A394,Delivery!$A$2:$A$3001,0)),"")</f>
        <v>2</v>
      </c>
      <c r="J394" s="5" t="str">
        <f>IF(IFERROR(INDEX(Delivery!$D$2:$D$3001,MATCH(A394,Delivery!$A$2:$A$3001,0)),"")="Delayed","Yes","No")</f>
        <v>No</v>
      </c>
      <c r="K394" s="5" t="str">
        <f>IF(IFERROR(INDEX(Delivery!$D$2:$D$3001,MATCH(A394,Delivery!$A$2:$A$3001,0)),"")="Cancelled","Yes","No")</f>
        <v>No</v>
      </c>
      <c r="L394">
        <f>SUMIF(Sales!B:B,A394,Sales!H:H)</f>
        <v>1752.02</v>
      </c>
    </row>
    <row r="395" spans="1:12" x14ac:dyDescent="0.35">
      <c r="A395" s="5">
        <v>394</v>
      </c>
      <c r="B395" s="6">
        <v>45471</v>
      </c>
      <c r="C395" s="5">
        <v>208</v>
      </c>
      <c r="D395" s="5">
        <v>2</v>
      </c>
      <c r="E395" s="5" t="str">
        <f>IFERROR(INDEX(Customers!$B$2:$B$901,MATCH(C395,Customers!$A$2:$A$901,0)),"")</f>
        <v>Ishaan Shetty</v>
      </c>
      <c r="F395" s="5" t="str">
        <f>IFERROR(INDEX(Customers!$C$2:$C$901,MATCH(C395,Customers!$A$2:$A$901,0)),"")</f>
        <v>Consumer</v>
      </c>
      <c r="G395" s="5" t="str">
        <f>IFERROR(INDEX(Regions!$B$2:$B$6,MATCH(D395,Regions!$A$2:$A$6,0)),"")</f>
        <v>South</v>
      </c>
      <c r="H395" s="5" t="str">
        <f t="shared" si="8"/>
        <v>2024-06</v>
      </c>
      <c r="I395" s="5">
        <f>IFERROR(INDEX(Delivery!$C$2:$C$3001,MATCH(A395,Delivery!$A$2:$A$3001,0))-INDEX(Delivery!$B$2:$B$3001,MATCH(A395,Delivery!$A$2:$A$3001,0)),"")</f>
        <v>2</v>
      </c>
      <c r="J395" s="5" t="str">
        <f>IF(IFERROR(INDEX(Delivery!$D$2:$D$3001,MATCH(A395,Delivery!$A$2:$A$3001,0)),"")="Delayed","Yes","No")</f>
        <v>No</v>
      </c>
      <c r="K395" s="5" t="str">
        <f>IF(IFERROR(INDEX(Delivery!$D$2:$D$3001,MATCH(A395,Delivery!$A$2:$A$3001,0)),"")="Cancelled","Yes","No")</f>
        <v>No</v>
      </c>
      <c r="L395">
        <f>SUMIF(Sales!B:B,A395,Sales!H:H)</f>
        <v>2666.58</v>
      </c>
    </row>
    <row r="396" spans="1:12" x14ac:dyDescent="0.35">
      <c r="A396" s="5">
        <v>395</v>
      </c>
      <c r="B396" s="6">
        <v>45471</v>
      </c>
      <c r="C396" s="5">
        <v>37</v>
      </c>
      <c r="D396" s="5">
        <v>2</v>
      </c>
      <c r="E396" s="5" t="str">
        <f>IFERROR(INDEX(Customers!$B$2:$B$901,MATCH(C396,Customers!$A$2:$A$901,0)),"")</f>
        <v>Ravi Nair</v>
      </c>
      <c r="F396" s="5" t="str">
        <f>IFERROR(INDEX(Customers!$C$2:$C$901,MATCH(C396,Customers!$A$2:$A$901,0)),"")</f>
        <v>SMB</v>
      </c>
      <c r="G396" s="5" t="str">
        <f>IFERROR(INDEX(Regions!$B$2:$B$6,MATCH(D396,Regions!$A$2:$A$6,0)),"")</f>
        <v>South</v>
      </c>
      <c r="H396" s="5" t="str">
        <f t="shared" si="8"/>
        <v>2024-06</v>
      </c>
      <c r="I396" s="5">
        <f>IFERROR(INDEX(Delivery!$C$2:$C$3001,MATCH(A396,Delivery!$A$2:$A$3001,0))-INDEX(Delivery!$B$2:$B$3001,MATCH(A396,Delivery!$A$2:$A$3001,0)),"")</f>
        <v>6</v>
      </c>
      <c r="J396" s="5" t="str">
        <f>IF(IFERROR(INDEX(Delivery!$D$2:$D$3001,MATCH(A396,Delivery!$A$2:$A$3001,0)),"")="Delayed","Yes","No")</f>
        <v>No</v>
      </c>
      <c r="K396" s="5" t="str">
        <f>IF(IFERROR(INDEX(Delivery!$D$2:$D$3001,MATCH(A396,Delivery!$A$2:$A$3001,0)),"")="Cancelled","Yes","No")</f>
        <v>No</v>
      </c>
      <c r="L396">
        <f>SUMIF(Sales!B:B,A396,Sales!H:H)</f>
        <v>2112.11</v>
      </c>
    </row>
    <row r="397" spans="1:12" x14ac:dyDescent="0.35">
      <c r="A397" s="5">
        <v>396</v>
      </c>
      <c r="B397" s="6">
        <v>45471</v>
      </c>
      <c r="C397" s="5">
        <v>776</v>
      </c>
      <c r="D397" s="5">
        <v>3</v>
      </c>
      <c r="E397" s="5" t="str">
        <f>IFERROR(INDEX(Customers!$B$2:$B$901,MATCH(C397,Customers!$A$2:$A$901,0)),"")</f>
        <v>Saanvi Das</v>
      </c>
      <c r="F397" s="5" t="str">
        <f>IFERROR(INDEX(Customers!$C$2:$C$901,MATCH(C397,Customers!$A$2:$A$901,0)),"")</f>
        <v>SMB</v>
      </c>
      <c r="G397" s="5" t="str">
        <f>IFERROR(INDEX(Regions!$B$2:$B$6,MATCH(D397,Regions!$A$2:$A$6,0)),"")</f>
        <v>East</v>
      </c>
      <c r="H397" s="5" t="str">
        <f t="shared" si="8"/>
        <v>2024-06</v>
      </c>
      <c r="I397" s="5">
        <f>IFERROR(INDEX(Delivery!$C$2:$C$3001,MATCH(A397,Delivery!$A$2:$A$3001,0))-INDEX(Delivery!$B$2:$B$3001,MATCH(A397,Delivery!$A$2:$A$3001,0)),"")</f>
        <v>4</v>
      </c>
      <c r="J397" s="5" t="str">
        <f>IF(IFERROR(INDEX(Delivery!$D$2:$D$3001,MATCH(A397,Delivery!$A$2:$A$3001,0)),"")="Delayed","Yes","No")</f>
        <v>No</v>
      </c>
      <c r="K397" s="5" t="str">
        <f>IF(IFERROR(INDEX(Delivery!$D$2:$D$3001,MATCH(A397,Delivery!$A$2:$A$3001,0)),"")="Cancelled","Yes","No")</f>
        <v>No</v>
      </c>
      <c r="L397">
        <f>SUMIF(Sales!B:B,A397,Sales!H:H)</f>
        <v>442.57</v>
      </c>
    </row>
    <row r="398" spans="1:12" x14ac:dyDescent="0.35">
      <c r="A398" s="5">
        <v>397</v>
      </c>
      <c r="B398" s="6">
        <v>45472</v>
      </c>
      <c r="C398" s="5">
        <v>815</v>
      </c>
      <c r="D398" s="5">
        <v>2</v>
      </c>
      <c r="E398" s="5" t="str">
        <f>IFERROR(INDEX(Customers!$B$2:$B$901,MATCH(C398,Customers!$A$2:$A$901,0)),"")</f>
        <v>Divya Shetty</v>
      </c>
      <c r="F398" s="5" t="str">
        <f>IFERROR(INDEX(Customers!$C$2:$C$901,MATCH(C398,Customers!$A$2:$A$901,0)),"")</f>
        <v>Consumer</v>
      </c>
      <c r="G398" s="5" t="str">
        <f>IFERROR(INDEX(Regions!$B$2:$B$6,MATCH(D398,Regions!$A$2:$A$6,0)),"")</f>
        <v>South</v>
      </c>
      <c r="H398" s="5" t="str">
        <f t="shared" si="8"/>
        <v>2024-06</v>
      </c>
      <c r="I398" s="5">
        <f>IFERROR(INDEX(Delivery!$C$2:$C$3001,MATCH(A398,Delivery!$A$2:$A$3001,0))-INDEX(Delivery!$B$2:$B$3001,MATCH(A398,Delivery!$A$2:$A$3001,0)),"")</f>
        <v>2</v>
      </c>
      <c r="J398" s="5" t="str">
        <f>IF(IFERROR(INDEX(Delivery!$D$2:$D$3001,MATCH(A398,Delivery!$A$2:$A$3001,0)),"")="Delayed","Yes","No")</f>
        <v>No</v>
      </c>
      <c r="K398" s="5" t="str">
        <f>IF(IFERROR(INDEX(Delivery!$D$2:$D$3001,MATCH(A398,Delivery!$A$2:$A$3001,0)),"")="Cancelled","Yes","No")</f>
        <v>No</v>
      </c>
      <c r="L398">
        <f>SUMIF(Sales!B:B,A398,Sales!H:H)</f>
        <v>175.69</v>
      </c>
    </row>
    <row r="399" spans="1:12" x14ac:dyDescent="0.35">
      <c r="A399" s="5">
        <v>398</v>
      </c>
      <c r="B399" s="6">
        <v>45472</v>
      </c>
      <c r="C399" s="5">
        <v>217</v>
      </c>
      <c r="D399" s="5">
        <v>3</v>
      </c>
      <c r="E399" s="5" t="str">
        <f>IFERROR(INDEX(Customers!$B$2:$B$901,MATCH(C399,Customers!$A$2:$A$901,0)),"")</f>
        <v>Kavya Iyer</v>
      </c>
      <c r="F399" s="5" t="str">
        <f>IFERROR(INDEX(Customers!$C$2:$C$901,MATCH(C399,Customers!$A$2:$A$901,0)),"")</f>
        <v>SMB</v>
      </c>
      <c r="G399" s="5" t="str">
        <f>IFERROR(INDEX(Regions!$B$2:$B$6,MATCH(D399,Regions!$A$2:$A$6,0)),"")</f>
        <v>East</v>
      </c>
      <c r="H399" s="5" t="str">
        <f t="shared" si="8"/>
        <v>2024-06</v>
      </c>
      <c r="I399" s="5">
        <f>IFERROR(INDEX(Delivery!$C$2:$C$3001,MATCH(A399,Delivery!$A$2:$A$3001,0))-INDEX(Delivery!$B$2:$B$3001,MATCH(A399,Delivery!$A$2:$A$3001,0)),"")</f>
        <v>-45474</v>
      </c>
      <c r="J399" s="5" t="str">
        <f>IF(IFERROR(INDEX(Delivery!$D$2:$D$3001,MATCH(A399,Delivery!$A$2:$A$3001,0)),"")="Delayed","Yes","No")</f>
        <v>No</v>
      </c>
      <c r="K399" s="5" t="str">
        <f>IF(IFERROR(INDEX(Delivery!$D$2:$D$3001,MATCH(A399,Delivery!$A$2:$A$3001,0)),"")="Cancelled","Yes","No")</f>
        <v>Yes</v>
      </c>
      <c r="L399">
        <f>SUMIF(Sales!B:B,A399,Sales!H:H)</f>
        <v>1296.42</v>
      </c>
    </row>
    <row r="400" spans="1:12" x14ac:dyDescent="0.35">
      <c r="A400" s="5">
        <v>399</v>
      </c>
      <c r="B400" s="6">
        <v>45472</v>
      </c>
      <c r="C400" s="5">
        <v>590</v>
      </c>
      <c r="D400" s="5">
        <v>4</v>
      </c>
      <c r="E400" s="5" t="str">
        <f>IFERROR(INDEX(Customers!$B$2:$B$901,MATCH(C400,Customers!$A$2:$A$901,0)),"")</f>
        <v>Krishna Pillai</v>
      </c>
      <c r="F400" s="5" t="str">
        <f>IFERROR(INDEX(Customers!$C$2:$C$901,MATCH(C400,Customers!$A$2:$A$901,0)),"")</f>
        <v>Consumer</v>
      </c>
      <c r="G400" s="5" t="str">
        <f>IFERROR(INDEX(Regions!$B$2:$B$6,MATCH(D400,Regions!$A$2:$A$6,0)),"")</f>
        <v>West</v>
      </c>
      <c r="H400" s="5" t="str">
        <f t="shared" si="8"/>
        <v>2024-06</v>
      </c>
      <c r="I400" s="5">
        <f>IFERROR(INDEX(Delivery!$C$2:$C$3001,MATCH(A400,Delivery!$A$2:$A$3001,0))-INDEX(Delivery!$B$2:$B$3001,MATCH(A400,Delivery!$A$2:$A$3001,0)),"")</f>
        <v>4</v>
      </c>
      <c r="J400" s="5" t="str">
        <f>IF(IFERROR(INDEX(Delivery!$D$2:$D$3001,MATCH(A400,Delivery!$A$2:$A$3001,0)),"")="Delayed","Yes","No")</f>
        <v>No</v>
      </c>
      <c r="K400" s="5" t="str">
        <f>IF(IFERROR(INDEX(Delivery!$D$2:$D$3001,MATCH(A400,Delivery!$A$2:$A$3001,0)),"")="Cancelled","Yes","No")</f>
        <v>No</v>
      </c>
      <c r="L400">
        <f>SUMIF(Sales!B:B,A400,Sales!H:H)</f>
        <v>4050.42</v>
      </c>
    </row>
    <row r="401" spans="1:12" x14ac:dyDescent="0.35">
      <c r="A401" s="5">
        <v>400</v>
      </c>
      <c r="B401" s="6">
        <v>45472</v>
      </c>
      <c r="C401" s="5">
        <v>448</v>
      </c>
      <c r="D401" s="5">
        <v>3</v>
      </c>
      <c r="E401" s="5" t="str">
        <f>IFERROR(INDEX(Customers!$B$2:$B$901,MATCH(C401,Customers!$A$2:$A$901,0)),"")</f>
        <v>Lakshmi Shetty</v>
      </c>
      <c r="F401" s="5" t="str">
        <f>IFERROR(INDEX(Customers!$C$2:$C$901,MATCH(C401,Customers!$A$2:$A$901,0)),"")</f>
        <v>SMB</v>
      </c>
      <c r="G401" s="5" t="str">
        <f>IFERROR(INDEX(Regions!$B$2:$B$6,MATCH(D401,Regions!$A$2:$A$6,0)),"")</f>
        <v>East</v>
      </c>
      <c r="H401" s="5" t="str">
        <f t="shared" si="8"/>
        <v>2024-06</v>
      </c>
      <c r="I401" s="5">
        <f>IFERROR(INDEX(Delivery!$C$2:$C$3001,MATCH(A401,Delivery!$A$2:$A$3001,0))-INDEX(Delivery!$B$2:$B$3001,MATCH(A401,Delivery!$A$2:$A$3001,0)),"")</f>
        <v>2</v>
      </c>
      <c r="J401" s="5" t="str">
        <f>IF(IFERROR(INDEX(Delivery!$D$2:$D$3001,MATCH(A401,Delivery!$A$2:$A$3001,0)),"")="Delayed","Yes","No")</f>
        <v>No</v>
      </c>
      <c r="K401" s="5" t="str">
        <f>IF(IFERROR(INDEX(Delivery!$D$2:$D$3001,MATCH(A401,Delivery!$A$2:$A$3001,0)),"")="Cancelled","Yes","No")</f>
        <v>No</v>
      </c>
      <c r="L401">
        <f>SUMIF(Sales!B:B,A401,Sales!H:H)</f>
        <v>80.47</v>
      </c>
    </row>
    <row r="402" spans="1:12" x14ac:dyDescent="0.35">
      <c r="A402" s="5">
        <v>401</v>
      </c>
      <c r="B402" s="6">
        <v>45472</v>
      </c>
      <c r="C402" s="5">
        <v>435</v>
      </c>
      <c r="D402" s="5">
        <v>2</v>
      </c>
      <c r="E402" s="5" t="str">
        <f>IFERROR(INDEX(Customers!$B$2:$B$901,MATCH(C402,Customers!$A$2:$A$901,0)),"")</f>
        <v>Aditya Rao</v>
      </c>
      <c r="F402" s="5" t="str">
        <f>IFERROR(INDEX(Customers!$C$2:$C$901,MATCH(C402,Customers!$A$2:$A$901,0)),"")</f>
        <v>Consumer</v>
      </c>
      <c r="G402" s="5" t="str">
        <f>IFERROR(INDEX(Regions!$B$2:$B$6,MATCH(D402,Regions!$A$2:$A$6,0)),"")</f>
        <v>South</v>
      </c>
      <c r="H402" s="5" t="str">
        <f t="shared" si="8"/>
        <v>2024-06</v>
      </c>
      <c r="I402" s="5">
        <f>IFERROR(INDEX(Delivery!$C$2:$C$3001,MATCH(A402,Delivery!$A$2:$A$3001,0))-INDEX(Delivery!$B$2:$B$3001,MATCH(A402,Delivery!$A$2:$A$3001,0)),"")</f>
        <v>5</v>
      </c>
      <c r="J402" s="5" t="str">
        <f>IF(IFERROR(INDEX(Delivery!$D$2:$D$3001,MATCH(A402,Delivery!$A$2:$A$3001,0)),"")="Delayed","Yes","No")</f>
        <v>No</v>
      </c>
      <c r="K402" s="5" t="str">
        <f>IF(IFERROR(INDEX(Delivery!$D$2:$D$3001,MATCH(A402,Delivery!$A$2:$A$3001,0)),"")="Cancelled","Yes","No")</f>
        <v>No</v>
      </c>
      <c r="L402">
        <f>SUMIF(Sales!B:B,A402,Sales!H:H)</f>
        <v>2951.7400000000002</v>
      </c>
    </row>
    <row r="403" spans="1:12" x14ac:dyDescent="0.35">
      <c r="A403" s="5">
        <v>402</v>
      </c>
      <c r="B403" s="6">
        <v>45472</v>
      </c>
      <c r="C403" s="5">
        <v>432</v>
      </c>
      <c r="D403" s="5">
        <v>1</v>
      </c>
      <c r="E403" s="5" t="str">
        <f>IFERROR(INDEX(Customers!$B$2:$B$901,MATCH(C403,Customers!$A$2:$A$901,0)),"")</f>
        <v>Vivaan Kapoor</v>
      </c>
      <c r="F403" s="5" t="str">
        <f>IFERROR(INDEX(Customers!$C$2:$C$901,MATCH(C403,Customers!$A$2:$A$901,0)),"")</f>
        <v>Consumer</v>
      </c>
      <c r="G403" s="5" t="str">
        <f>IFERROR(INDEX(Regions!$B$2:$B$6,MATCH(D403,Regions!$A$2:$A$6,0)),"")</f>
        <v>North</v>
      </c>
      <c r="H403" s="5" t="str">
        <f t="shared" si="8"/>
        <v>2024-06</v>
      </c>
      <c r="I403" s="5">
        <f>IFERROR(INDEX(Delivery!$C$2:$C$3001,MATCH(A403,Delivery!$A$2:$A$3001,0))-INDEX(Delivery!$B$2:$B$3001,MATCH(A403,Delivery!$A$2:$A$3001,0)),"")</f>
        <v>5</v>
      </c>
      <c r="J403" s="5" t="str">
        <f>IF(IFERROR(INDEX(Delivery!$D$2:$D$3001,MATCH(A403,Delivery!$A$2:$A$3001,0)),"")="Delayed","Yes","No")</f>
        <v>No</v>
      </c>
      <c r="K403" s="5" t="str">
        <f>IF(IFERROR(INDEX(Delivery!$D$2:$D$3001,MATCH(A403,Delivery!$A$2:$A$3001,0)),"")="Cancelled","Yes","No")</f>
        <v>No</v>
      </c>
      <c r="L403">
        <f>SUMIF(Sales!B:B,A403,Sales!H:H)</f>
        <v>1296.42</v>
      </c>
    </row>
    <row r="404" spans="1:12" x14ac:dyDescent="0.35">
      <c r="A404" s="5">
        <v>403</v>
      </c>
      <c r="B404" s="6">
        <v>45472</v>
      </c>
      <c r="C404" s="5">
        <v>454</v>
      </c>
      <c r="D404" s="5">
        <v>2</v>
      </c>
      <c r="E404" s="5" t="str">
        <f>IFERROR(INDEX(Customers!$B$2:$B$901,MATCH(C404,Customers!$A$2:$A$901,0)),"")</f>
        <v>Pari Menon</v>
      </c>
      <c r="F404" s="5" t="str">
        <f>IFERROR(INDEX(Customers!$C$2:$C$901,MATCH(C404,Customers!$A$2:$A$901,0)),"")</f>
        <v>Consumer</v>
      </c>
      <c r="G404" s="5" t="str">
        <f>IFERROR(INDEX(Regions!$B$2:$B$6,MATCH(D404,Regions!$A$2:$A$6,0)),"")</f>
        <v>South</v>
      </c>
      <c r="H404" s="5" t="str">
        <f t="shared" si="8"/>
        <v>2024-06</v>
      </c>
      <c r="I404" s="5">
        <f>IFERROR(INDEX(Delivery!$C$2:$C$3001,MATCH(A404,Delivery!$A$2:$A$3001,0))-INDEX(Delivery!$B$2:$B$3001,MATCH(A404,Delivery!$A$2:$A$3001,0)),"")</f>
        <v>6</v>
      </c>
      <c r="J404" s="5" t="str">
        <f>IF(IFERROR(INDEX(Delivery!$D$2:$D$3001,MATCH(A404,Delivery!$A$2:$A$3001,0)),"")="Delayed","Yes","No")</f>
        <v>No</v>
      </c>
      <c r="K404" s="5" t="str">
        <f>IF(IFERROR(INDEX(Delivery!$D$2:$D$3001,MATCH(A404,Delivery!$A$2:$A$3001,0)),"")="Cancelled","Yes","No")</f>
        <v>No</v>
      </c>
      <c r="L404">
        <f>SUMIF(Sales!B:B,A404,Sales!H:H)</f>
        <v>1328</v>
      </c>
    </row>
    <row r="405" spans="1:12" x14ac:dyDescent="0.35">
      <c r="A405" s="5">
        <v>404</v>
      </c>
      <c r="B405" s="6">
        <v>45473</v>
      </c>
      <c r="C405" s="5">
        <v>60</v>
      </c>
      <c r="D405" s="5">
        <v>5</v>
      </c>
      <c r="E405" s="5" t="str">
        <f>IFERROR(INDEX(Customers!$B$2:$B$901,MATCH(C405,Customers!$A$2:$A$901,0)),"")</f>
        <v>Arjun Chatterjee</v>
      </c>
      <c r="F405" s="5" t="str">
        <f>IFERROR(INDEX(Customers!$C$2:$C$901,MATCH(C405,Customers!$A$2:$A$901,0)),"")</f>
        <v>Consumer</v>
      </c>
      <c r="G405" s="5" t="str">
        <f>IFERROR(INDEX(Regions!$B$2:$B$6,MATCH(D405,Regions!$A$2:$A$6,0)),"")</f>
        <v>Central</v>
      </c>
      <c r="H405" s="5" t="str">
        <f t="shared" si="8"/>
        <v>2024-06</v>
      </c>
      <c r="I405" s="5">
        <f>IFERROR(INDEX(Delivery!$C$2:$C$3001,MATCH(A405,Delivery!$A$2:$A$3001,0))-INDEX(Delivery!$B$2:$B$3001,MATCH(A405,Delivery!$A$2:$A$3001,0)),"")</f>
        <v>3</v>
      </c>
      <c r="J405" s="5" t="str">
        <f>IF(IFERROR(INDEX(Delivery!$D$2:$D$3001,MATCH(A405,Delivery!$A$2:$A$3001,0)),"")="Delayed","Yes","No")</f>
        <v>No</v>
      </c>
      <c r="K405" s="5" t="str">
        <f>IF(IFERROR(INDEX(Delivery!$D$2:$D$3001,MATCH(A405,Delivery!$A$2:$A$3001,0)),"")="Cancelled","Yes","No")</f>
        <v>No</v>
      </c>
      <c r="L405">
        <f>SUMIF(Sales!B:B,A405,Sales!H:H)</f>
        <v>3419.53</v>
      </c>
    </row>
    <row r="406" spans="1:12" x14ac:dyDescent="0.35">
      <c r="A406" s="5">
        <v>405</v>
      </c>
      <c r="B406" s="6">
        <v>45473</v>
      </c>
      <c r="C406" s="5">
        <v>201</v>
      </c>
      <c r="D406" s="5">
        <v>2</v>
      </c>
      <c r="E406" s="5" t="str">
        <f>IFERROR(INDEX(Customers!$B$2:$B$901,MATCH(C406,Customers!$A$2:$A$901,0)),"")</f>
        <v>Priya Gupta</v>
      </c>
      <c r="F406" s="5" t="str">
        <f>IFERROR(INDEX(Customers!$C$2:$C$901,MATCH(C406,Customers!$A$2:$A$901,0)),"")</f>
        <v>Consumer</v>
      </c>
      <c r="G406" s="5" t="str">
        <f>IFERROR(INDEX(Regions!$B$2:$B$6,MATCH(D406,Regions!$A$2:$A$6,0)),"")</f>
        <v>South</v>
      </c>
      <c r="H406" s="5" t="str">
        <f t="shared" si="8"/>
        <v>2024-06</v>
      </c>
      <c r="I406" s="5">
        <f>IFERROR(INDEX(Delivery!$C$2:$C$3001,MATCH(A406,Delivery!$A$2:$A$3001,0))-INDEX(Delivery!$B$2:$B$3001,MATCH(A406,Delivery!$A$2:$A$3001,0)),"")</f>
        <v>6</v>
      </c>
      <c r="J406" s="5" t="str">
        <f>IF(IFERROR(INDEX(Delivery!$D$2:$D$3001,MATCH(A406,Delivery!$A$2:$A$3001,0)),"")="Delayed","Yes","No")</f>
        <v>No</v>
      </c>
      <c r="K406" s="5" t="str">
        <f>IF(IFERROR(INDEX(Delivery!$D$2:$D$3001,MATCH(A406,Delivery!$A$2:$A$3001,0)),"")="Cancelled","Yes","No")</f>
        <v>No</v>
      </c>
      <c r="L406">
        <f>SUMIF(Sales!B:B,A406,Sales!H:H)</f>
        <v>175.69</v>
      </c>
    </row>
    <row r="407" spans="1:12" x14ac:dyDescent="0.35">
      <c r="A407" s="5">
        <v>406</v>
      </c>
      <c r="B407" s="6">
        <v>45473</v>
      </c>
      <c r="C407" s="5">
        <v>214</v>
      </c>
      <c r="D407" s="5">
        <v>1</v>
      </c>
      <c r="E407" s="5" t="str">
        <f>IFERROR(INDEX(Customers!$B$2:$B$901,MATCH(C407,Customers!$A$2:$A$901,0)),"")</f>
        <v>Sanjay Menon</v>
      </c>
      <c r="F407" s="5" t="str">
        <f>IFERROR(INDEX(Customers!$C$2:$C$901,MATCH(C407,Customers!$A$2:$A$901,0)),"")</f>
        <v>SMB</v>
      </c>
      <c r="G407" s="5" t="str">
        <f>IFERROR(INDEX(Regions!$B$2:$B$6,MATCH(D407,Regions!$A$2:$A$6,0)),"")</f>
        <v>North</v>
      </c>
      <c r="H407" s="5" t="str">
        <f t="shared" si="8"/>
        <v>2024-06</v>
      </c>
      <c r="I407" s="5">
        <f>IFERROR(INDEX(Delivery!$C$2:$C$3001,MATCH(A407,Delivery!$A$2:$A$3001,0))-INDEX(Delivery!$B$2:$B$3001,MATCH(A407,Delivery!$A$2:$A$3001,0)),"")</f>
        <v>5</v>
      </c>
      <c r="J407" s="5" t="str">
        <f>IF(IFERROR(INDEX(Delivery!$D$2:$D$3001,MATCH(A407,Delivery!$A$2:$A$3001,0)),"")="Delayed","Yes","No")</f>
        <v>No</v>
      </c>
      <c r="K407" s="5" t="str">
        <f>IF(IFERROR(INDEX(Delivery!$D$2:$D$3001,MATCH(A407,Delivery!$A$2:$A$3001,0)),"")="Cancelled","Yes","No")</f>
        <v>No</v>
      </c>
      <c r="L407">
        <f>SUMIF(Sales!B:B,A407,Sales!H:H)</f>
        <v>2213.3200000000002</v>
      </c>
    </row>
    <row r="408" spans="1:12" x14ac:dyDescent="0.35">
      <c r="A408" s="5">
        <v>407</v>
      </c>
      <c r="B408" s="6">
        <v>45474</v>
      </c>
      <c r="C408" s="5">
        <v>350</v>
      </c>
      <c r="D408" s="5">
        <v>5</v>
      </c>
      <c r="E408" s="5" t="str">
        <f>IFERROR(INDEX(Customers!$B$2:$B$901,MATCH(C408,Customers!$A$2:$A$901,0)),"")</f>
        <v>Vikram Nair</v>
      </c>
      <c r="F408" s="5" t="str">
        <f>IFERROR(INDEX(Customers!$C$2:$C$901,MATCH(C408,Customers!$A$2:$A$901,0)),"")</f>
        <v>Consumer</v>
      </c>
      <c r="G408" s="5" t="str">
        <f>IFERROR(INDEX(Regions!$B$2:$B$6,MATCH(D408,Regions!$A$2:$A$6,0)),"")</f>
        <v>Central</v>
      </c>
      <c r="H408" s="5" t="str">
        <f t="shared" si="8"/>
        <v>2024-07</v>
      </c>
      <c r="I408" s="5">
        <f>IFERROR(INDEX(Delivery!$C$2:$C$3001,MATCH(A408,Delivery!$A$2:$A$3001,0))-INDEX(Delivery!$B$2:$B$3001,MATCH(A408,Delivery!$A$2:$A$3001,0)),"")</f>
        <v>6</v>
      </c>
      <c r="J408" s="5" t="str">
        <f>IF(IFERROR(INDEX(Delivery!$D$2:$D$3001,MATCH(A408,Delivery!$A$2:$A$3001,0)),"")="Delayed","Yes","No")</f>
        <v>No</v>
      </c>
      <c r="K408" s="5" t="str">
        <f>IF(IFERROR(INDEX(Delivery!$D$2:$D$3001,MATCH(A408,Delivery!$A$2:$A$3001,0)),"")="Cancelled","Yes","No")</f>
        <v>No</v>
      </c>
      <c r="L408">
        <f>SUMIF(Sales!B:B,A408,Sales!H:H)</f>
        <v>3703.86</v>
      </c>
    </row>
    <row r="409" spans="1:12" x14ac:dyDescent="0.35">
      <c r="A409" s="5">
        <v>408</v>
      </c>
      <c r="B409" s="6">
        <v>45474</v>
      </c>
      <c r="C409" s="5">
        <v>330</v>
      </c>
      <c r="D409" s="5">
        <v>1</v>
      </c>
      <c r="E409" s="5" t="str">
        <f>IFERROR(INDEX(Customers!$B$2:$B$901,MATCH(C409,Customers!$A$2:$A$901,0)),"")</f>
        <v>Navya Menon</v>
      </c>
      <c r="F409" s="5" t="str">
        <f>IFERROR(INDEX(Customers!$C$2:$C$901,MATCH(C409,Customers!$A$2:$A$901,0)),"")</f>
        <v>SMB</v>
      </c>
      <c r="G409" s="5" t="str">
        <f>IFERROR(INDEX(Regions!$B$2:$B$6,MATCH(D409,Regions!$A$2:$A$6,0)),"")</f>
        <v>North</v>
      </c>
      <c r="H409" s="5" t="str">
        <f t="shared" si="8"/>
        <v>2024-07</v>
      </c>
      <c r="I409" s="5">
        <f>IFERROR(INDEX(Delivery!$C$2:$C$3001,MATCH(A409,Delivery!$A$2:$A$3001,0))-INDEX(Delivery!$B$2:$B$3001,MATCH(A409,Delivery!$A$2:$A$3001,0)),"")</f>
        <v>3</v>
      </c>
      <c r="J409" s="5" t="str">
        <f>IF(IFERROR(INDEX(Delivery!$D$2:$D$3001,MATCH(A409,Delivery!$A$2:$A$3001,0)),"")="Delayed","Yes","No")</f>
        <v>No</v>
      </c>
      <c r="K409" s="5" t="str">
        <f>IF(IFERROR(INDEX(Delivery!$D$2:$D$3001,MATCH(A409,Delivery!$A$2:$A$3001,0)),"")="Cancelled","Yes","No")</f>
        <v>No</v>
      </c>
      <c r="L409">
        <f>SUMIF(Sales!B:B,A409,Sales!H:H)</f>
        <v>299.29000000000002</v>
      </c>
    </row>
    <row r="410" spans="1:12" x14ac:dyDescent="0.35">
      <c r="A410" s="5">
        <v>409</v>
      </c>
      <c r="B410" s="6">
        <v>45474</v>
      </c>
      <c r="C410" s="5">
        <v>887</v>
      </c>
      <c r="D410" s="5">
        <v>4</v>
      </c>
      <c r="E410" s="5" t="str">
        <f>IFERROR(INDEX(Customers!$B$2:$B$901,MATCH(C410,Customers!$A$2:$A$901,0)),"")</f>
        <v>Riya Shetty</v>
      </c>
      <c r="F410" s="5" t="str">
        <f>IFERROR(INDEX(Customers!$C$2:$C$901,MATCH(C410,Customers!$A$2:$A$901,0)),"")</f>
        <v>Consumer</v>
      </c>
      <c r="G410" s="5" t="str">
        <f>IFERROR(INDEX(Regions!$B$2:$B$6,MATCH(D410,Regions!$A$2:$A$6,0)),"")</f>
        <v>West</v>
      </c>
      <c r="H410" s="5" t="str">
        <f t="shared" si="8"/>
        <v>2024-07</v>
      </c>
      <c r="I410" s="5">
        <f>IFERROR(INDEX(Delivery!$C$2:$C$3001,MATCH(A410,Delivery!$A$2:$A$3001,0))-INDEX(Delivery!$B$2:$B$3001,MATCH(A410,Delivery!$A$2:$A$3001,0)),"")</f>
        <v>5</v>
      </c>
      <c r="J410" s="5" t="str">
        <f>IF(IFERROR(INDEX(Delivery!$D$2:$D$3001,MATCH(A410,Delivery!$A$2:$A$3001,0)),"")="Delayed","Yes","No")</f>
        <v>No</v>
      </c>
      <c r="K410" s="5" t="str">
        <f>IF(IFERROR(INDEX(Delivery!$D$2:$D$3001,MATCH(A410,Delivery!$A$2:$A$3001,0)),"")="Cancelled","Yes","No")</f>
        <v>No</v>
      </c>
      <c r="L410">
        <f>SUMIF(Sales!B:B,A410,Sales!H:H)</f>
        <v>175.69</v>
      </c>
    </row>
    <row r="411" spans="1:12" x14ac:dyDescent="0.35">
      <c r="A411" s="5">
        <v>410</v>
      </c>
      <c r="B411" s="6">
        <v>45474</v>
      </c>
      <c r="C411" s="5">
        <v>835</v>
      </c>
      <c r="D411" s="5">
        <v>4</v>
      </c>
      <c r="E411" s="5" t="str">
        <f>IFERROR(INDEX(Customers!$B$2:$B$901,MATCH(C411,Customers!$A$2:$A$901,0)),"")</f>
        <v>Vikram Reddy</v>
      </c>
      <c r="F411" s="5" t="str">
        <f>IFERROR(INDEX(Customers!$C$2:$C$901,MATCH(C411,Customers!$A$2:$A$901,0)),"")</f>
        <v>SMB</v>
      </c>
      <c r="G411" s="5" t="str">
        <f>IFERROR(INDEX(Regions!$B$2:$B$6,MATCH(D411,Regions!$A$2:$A$6,0)),"")</f>
        <v>West</v>
      </c>
      <c r="H411" s="5" t="str">
        <f t="shared" si="8"/>
        <v>2024-07</v>
      </c>
      <c r="I411" s="5">
        <f>IFERROR(INDEX(Delivery!$C$2:$C$3001,MATCH(A411,Delivery!$A$2:$A$3001,0))-INDEX(Delivery!$B$2:$B$3001,MATCH(A411,Delivery!$A$2:$A$3001,0)),"")</f>
        <v>4</v>
      </c>
      <c r="J411" s="5" t="str">
        <f>IF(IFERROR(INDEX(Delivery!$D$2:$D$3001,MATCH(A411,Delivery!$A$2:$A$3001,0)),"")="Delayed","Yes","No")</f>
        <v>No</v>
      </c>
      <c r="K411" s="5" t="str">
        <f>IF(IFERROR(INDEX(Delivery!$D$2:$D$3001,MATCH(A411,Delivery!$A$2:$A$3001,0)),"")="Cancelled","Yes","No")</f>
        <v>No</v>
      </c>
      <c r="L411">
        <f>SUMIF(Sales!B:B,A411,Sales!H:H)</f>
        <v>3197.34</v>
      </c>
    </row>
    <row r="412" spans="1:12" x14ac:dyDescent="0.35">
      <c r="A412" s="5">
        <v>411</v>
      </c>
      <c r="B412" s="6">
        <v>45474</v>
      </c>
      <c r="C412" s="5">
        <v>624</v>
      </c>
      <c r="D412" s="5">
        <v>1</v>
      </c>
      <c r="E412" s="5" t="str">
        <f>IFERROR(INDEX(Customers!$B$2:$B$901,MATCH(C412,Customers!$A$2:$A$901,0)),"")</f>
        <v>Ishaan Patel</v>
      </c>
      <c r="F412" s="5" t="str">
        <f>IFERROR(INDEX(Customers!$C$2:$C$901,MATCH(C412,Customers!$A$2:$A$901,0)),"")</f>
        <v>SMB</v>
      </c>
      <c r="G412" s="5" t="str">
        <f>IFERROR(INDEX(Regions!$B$2:$B$6,MATCH(D412,Regions!$A$2:$A$6,0)),"")</f>
        <v>North</v>
      </c>
      <c r="H412" s="5" t="str">
        <f t="shared" si="8"/>
        <v>2024-07</v>
      </c>
      <c r="I412" s="5">
        <f>IFERROR(INDEX(Delivery!$C$2:$C$3001,MATCH(A412,Delivery!$A$2:$A$3001,0))-INDEX(Delivery!$B$2:$B$3001,MATCH(A412,Delivery!$A$2:$A$3001,0)),"")</f>
        <v>4</v>
      </c>
      <c r="J412" s="5" t="str">
        <f>IF(IFERROR(INDEX(Delivery!$D$2:$D$3001,MATCH(A412,Delivery!$A$2:$A$3001,0)),"")="Delayed","Yes","No")</f>
        <v>No</v>
      </c>
      <c r="K412" s="5" t="str">
        <f>IF(IFERROR(INDEX(Delivery!$D$2:$D$3001,MATCH(A412,Delivery!$A$2:$A$3001,0)),"")="Cancelled","Yes","No")</f>
        <v>No</v>
      </c>
      <c r="L412">
        <f>SUMIF(Sales!B:B,A412,Sales!H:H)</f>
        <v>2525.9700000000003</v>
      </c>
    </row>
    <row r="413" spans="1:12" x14ac:dyDescent="0.35">
      <c r="A413" s="5">
        <v>412</v>
      </c>
      <c r="B413" s="6">
        <v>45475</v>
      </c>
      <c r="C413" s="5">
        <v>311</v>
      </c>
      <c r="D413" s="5">
        <v>1</v>
      </c>
      <c r="E413" s="5" t="str">
        <f>IFERROR(INDEX(Customers!$B$2:$B$901,MATCH(C413,Customers!$A$2:$A$901,0)),"")</f>
        <v>Pooja Patel</v>
      </c>
      <c r="F413" s="5" t="str">
        <f>IFERROR(INDEX(Customers!$C$2:$C$901,MATCH(C413,Customers!$A$2:$A$901,0)),"")</f>
        <v>SMB</v>
      </c>
      <c r="G413" s="5" t="str">
        <f>IFERROR(INDEX(Regions!$B$2:$B$6,MATCH(D413,Regions!$A$2:$A$6,0)),"")</f>
        <v>North</v>
      </c>
      <c r="H413" s="5" t="str">
        <f t="shared" si="8"/>
        <v>2024-07</v>
      </c>
      <c r="I413" s="5">
        <f>IFERROR(INDEX(Delivery!$C$2:$C$3001,MATCH(A413,Delivery!$A$2:$A$3001,0))-INDEX(Delivery!$B$2:$B$3001,MATCH(A413,Delivery!$A$2:$A$3001,0)),"")</f>
        <v>2</v>
      </c>
      <c r="J413" s="5" t="str">
        <f>IF(IFERROR(INDEX(Delivery!$D$2:$D$3001,MATCH(A413,Delivery!$A$2:$A$3001,0)),"")="Delayed","Yes","No")</f>
        <v>No</v>
      </c>
      <c r="K413" s="5" t="str">
        <f>IF(IFERROR(INDEX(Delivery!$D$2:$D$3001,MATCH(A413,Delivery!$A$2:$A$3001,0)),"")="Cancelled","Yes","No")</f>
        <v>No</v>
      </c>
      <c r="L413">
        <f>SUMIF(Sales!B:B,A413,Sales!H:H)</f>
        <v>1216.25</v>
      </c>
    </row>
    <row r="414" spans="1:12" x14ac:dyDescent="0.35">
      <c r="A414" s="5">
        <v>413</v>
      </c>
      <c r="B414" s="6">
        <v>45475</v>
      </c>
      <c r="C414" s="5">
        <v>505</v>
      </c>
      <c r="D414" s="5">
        <v>4</v>
      </c>
      <c r="E414" s="5" t="str">
        <f>IFERROR(INDEX(Customers!$B$2:$B$901,MATCH(C414,Customers!$A$2:$A$901,0)),"")</f>
        <v>Krishna Iyer</v>
      </c>
      <c r="F414" s="5" t="str">
        <f>IFERROR(INDEX(Customers!$C$2:$C$901,MATCH(C414,Customers!$A$2:$A$901,0)),"")</f>
        <v>Consumer</v>
      </c>
      <c r="G414" s="5" t="str">
        <f>IFERROR(INDEX(Regions!$B$2:$B$6,MATCH(D414,Regions!$A$2:$A$6,0)),"")</f>
        <v>West</v>
      </c>
      <c r="H414" s="5" t="str">
        <f t="shared" si="8"/>
        <v>2024-07</v>
      </c>
      <c r="I414" s="5">
        <f>IFERROR(INDEX(Delivery!$C$2:$C$3001,MATCH(A414,Delivery!$A$2:$A$3001,0))-INDEX(Delivery!$B$2:$B$3001,MATCH(A414,Delivery!$A$2:$A$3001,0)),"")</f>
        <v>4</v>
      </c>
      <c r="J414" s="5" t="str">
        <f>IF(IFERROR(INDEX(Delivery!$D$2:$D$3001,MATCH(A414,Delivery!$A$2:$A$3001,0)),"")="Delayed","Yes","No")</f>
        <v>No</v>
      </c>
      <c r="K414" s="5" t="str">
        <f>IF(IFERROR(INDEX(Delivery!$D$2:$D$3001,MATCH(A414,Delivery!$A$2:$A$3001,0)),"")="Cancelled","Yes","No")</f>
        <v>No</v>
      </c>
      <c r="L414">
        <f>SUMIF(Sales!B:B,A414,Sales!H:H)</f>
        <v>95.97</v>
      </c>
    </row>
    <row r="415" spans="1:12" x14ac:dyDescent="0.35">
      <c r="A415" s="5">
        <v>414</v>
      </c>
      <c r="B415" s="6">
        <v>45475</v>
      </c>
      <c r="C415" s="5">
        <v>427</v>
      </c>
      <c r="D415" s="5">
        <v>2</v>
      </c>
      <c r="E415" s="5" t="str">
        <f>IFERROR(INDEX(Customers!$B$2:$B$901,MATCH(C415,Customers!$A$2:$A$901,0)),"")</f>
        <v>Saanvi Joshi</v>
      </c>
      <c r="F415" s="5" t="str">
        <f>IFERROR(INDEX(Customers!$C$2:$C$901,MATCH(C415,Customers!$A$2:$A$901,0)),"")</f>
        <v>Consumer</v>
      </c>
      <c r="G415" s="5" t="str">
        <f>IFERROR(INDEX(Regions!$B$2:$B$6,MATCH(D415,Regions!$A$2:$A$6,0)),"")</f>
        <v>South</v>
      </c>
      <c r="H415" s="5" t="str">
        <f t="shared" si="8"/>
        <v>2024-07</v>
      </c>
      <c r="I415" s="5">
        <f>IFERROR(INDEX(Delivery!$C$2:$C$3001,MATCH(A415,Delivery!$A$2:$A$3001,0))-INDEX(Delivery!$B$2:$B$3001,MATCH(A415,Delivery!$A$2:$A$3001,0)),"")</f>
        <v>5</v>
      </c>
      <c r="J415" s="5" t="str">
        <f>IF(IFERROR(INDEX(Delivery!$D$2:$D$3001,MATCH(A415,Delivery!$A$2:$A$3001,0)),"")="Delayed","Yes","No")</f>
        <v>No</v>
      </c>
      <c r="K415" s="5" t="str">
        <f>IF(IFERROR(INDEX(Delivery!$D$2:$D$3001,MATCH(A415,Delivery!$A$2:$A$3001,0)),"")="Cancelled","Yes","No")</f>
        <v>No</v>
      </c>
      <c r="L415">
        <f>SUMIF(Sales!B:B,A415,Sales!H:H)</f>
        <v>3021.65</v>
      </c>
    </row>
    <row r="416" spans="1:12" x14ac:dyDescent="0.35">
      <c r="A416" s="5">
        <v>415</v>
      </c>
      <c r="B416" s="6">
        <v>45475</v>
      </c>
      <c r="C416" s="5">
        <v>310</v>
      </c>
      <c r="D416" s="5">
        <v>4</v>
      </c>
      <c r="E416" s="5" t="str">
        <f>IFERROR(INDEX(Customers!$B$2:$B$901,MATCH(C416,Customers!$A$2:$A$901,0)),"")</f>
        <v>Karthik Patel</v>
      </c>
      <c r="F416" s="5" t="str">
        <f>IFERROR(INDEX(Customers!$C$2:$C$901,MATCH(C416,Customers!$A$2:$A$901,0)),"")</f>
        <v>SMB</v>
      </c>
      <c r="G416" s="5" t="str">
        <f>IFERROR(INDEX(Regions!$B$2:$B$6,MATCH(D416,Regions!$A$2:$A$6,0)),"")</f>
        <v>West</v>
      </c>
      <c r="H416" s="5" t="str">
        <f t="shared" si="8"/>
        <v>2024-07</v>
      </c>
      <c r="I416" s="5">
        <f>IFERROR(INDEX(Delivery!$C$2:$C$3001,MATCH(A416,Delivery!$A$2:$A$3001,0))-INDEX(Delivery!$B$2:$B$3001,MATCH(A416,Delivery!$A$2:$A$3001,0)),"")</f>
        <v>4</v>
      </c>
      <c r="J416" s="5" t="str">
        <f>IF(IFERROR(INDEX(Delivery!$D$2:$D$3001,MATCH(A416,Delivery!$A$2:$A$3001,0)),"")="Delayed","Yes","No")</f>
        <v>No</v>
      </c>
      <c r="K416" s="5" t="str">
        <f>IF(IFERROR(INDEX(Delivery!$D$2:$D$3001,MATCH(A416,Delivery!$A$2:$A$3001,0)),"")="Cancelled","Yes","No")</f>
        <v>No</v>
      </c>
      <c r="L416">
        <f>SUMIF(Sales!B:B,A416,Sales!H:H)</f>
        <v>872.66</v>
      </c>
    </row>
    <row r="417" spans="1:12" x14ac:dyDescent="0.35">
      <c r="A417" s="5">
        <v>416</v>
      </c>
      <c r="B417" s="6">
        <v>45475</v>
      </c>
      <c r="C417" s="5">
        <v>771</v>
      </c>
      <c r="D417" s="5">
        <v>2</v>
      </c>
      <c r="E417" s="5" t="str">
        <f>IFERROR(INDEX(Customers!$B$2:$B$901,MATCH(C417,Customers!$A$2:$A$901,0)),"")</f>
        <v>Rahul Krishnan</v>
      </c>
      <c r="F417" s="5" t="str">
        <f>IFERROR(INDEX(Customers!$C$2:$C$901,MATCH(C417,Customers!$A$2:$A$901,0)),"")</f>
        <v>Corporate</v>
      </c>
      <c r="G417" s="5" t="str">
        <f>IFERROR(INDEX(Regions!$B$2:$B$6,MATCH(D417,Regions!$A$2:$A$6,0)),"")</f>
        <v>South</v>
      </c>
      <c r="H417" s="5" t="str">
        <f t="shared" si="8"/>
        <v>2024-07</v>
      </c>
      <c r="I417" s="5">
        <f>IFERROR(INDEX(Delivery!$C$2:$C$3001,MATCH(A417,Delivery!$A$2:$A$3001,0))-INDEX(Delivery!$B$2:$B$3001,MATCH(A417,Delivery!$A$2:$A$3001,0)),"")</f>
        <v>5</v>
      </c>
      <c r="J417" s="5" t="str">
        <f>IF(IFERROR(INDEX(Delivery!$D$2:$D$3001,MATCH(A417,Delivery!$A$2:$A$3001,0)),"")="Delayed","Yes","No")</f>
        <v>No</v>
      </c>
      <c r="K417" s="5" t="str">
        <f>IF(IFERROR(INDEX(Delivery!$D$2:$D$3001,MATCH(A417,Delivery!$A$2:$A$3001,0)),"")="Cancelled","Yes","No")</f>
        <v>No</v>
      </c>
      <c r="L417">
        <f>SUMIF(Sales!B:B,A417,Sales!H:H)</f>
        <v>741.85</v>
      </c>
    </row>
    <row r="418" spans="1:12" x14ac:dyDescent="0.35">
      <c r="A418" s="5">
        <v>417</v>
      </c>
      <c r="B418" s="6">
        <v>45475</v>
      </c>
      <c r="C418" s="5">
        <v>693</v>
      </c>
      <c r="D418" s="5">
        <v>5</v>
      </c>
      <c r="E418" s="5" t="str">
        <f>IFERROR(INDEX(Customers!$B$2:$B$901,MATCH(C418,Customers!$A$2:$A$901,0)),"")</f>
        <v>Neha Reddy</v>
      </c>
      <c r="F418" s="5" t="str">
        <f>IFERROR(INDEX(Customers!$C$2:$C$901,MATCH(C418,Customers!$A$2:$A$901,0)),"")</f>
        <v>SMB</v>
      </c>
      <c r="G418" s="5" t="str">
        <f>IFERROR(INDEX(Regions!$B$2:$B$6,MATCH(D418,Regions!$A$2:$A$6,0)),"")</f>
        <v>Central</v>
      </c>
      <c r="H418" s="5" t="str">
        <f t="shared" si="8"/>
        <v>2024-07</v>
      </c>
      <c r="I418" s="5">
        <f>IFERROR(INDEX(Delivery!$C$2:$C$3001,MATCH(A418,Delivery!$A$2:$A$3001,0))-INDEX(Delivery!$B$2:$B$3001,MATCH(A418,Delivery!$A$2:$A$3001,0)),"")</f>
        <v>8</v>
      </c>
      <c r="J418" s="5" t="str">
        <f>IF(IFERROR(INDEX(Delivery!$D$2:$D$3001,MATCH(A418,Delivery!$A$2:$A$3001,0)),"")="Delayed","Yes","No")</f>
        <v>Yes</v>
      </c>
      <c r="K418" s="5" t="str">
        <f>IF(IFERROR(INDEX(Delivery!$D$2:$D$3001,MATCH(A418,Delivery!$A$2:$A$3001,0)),"")="Cancelled","Yes","No")</f>
        <v>No</v>
      </c>
      <c r="L418">
        <f>SUMIF(Sales!B:B,A418,Sales!H:H)</f>
        <v>1778.5</v>
      </c>
    </row>
    <row r="419" spans="1:12" x14ac:dyDescent="0.35">
      <c r="A419" s="5">
        <v>418</v>
      </c>
      <c r="B419" s="6">
        <v>45476</v>
      </c>
      <c r="C419" s="5">
        <v>640</v>
      </c>
      <c r="D419" s="5">
        <v>1</v>
      </c>
      <c r="E419" s="5" t="str">
        <f>IFERROR(INDEX(Customers!$B$2:$B$901,MATCH(C419,Customers!$A$2:$A$901,0)),"")</f>
        <v>Amit Iyer</v>
      </c>
      <c r="F419" s="5" t="str">
        <f>IFERROR(INDEX(Customers!$C$2:$C$901,MATCH(C419,Customers!$A$2:$A$901,0)),"")</f>
        <v>Consumer</v>
      </c>
      <c r="G419" s="5" t="str">
        <f>IFERROR(INDEX(Regions!$B$2:$B$6,MATCH(D419,Regions!$A$2:$A$6,0)),"")</f>
        <v>North</v>
      </c>
      <c r="H419" s="5" t="str">
        <f t="shared" si="8"/>
        <v>2024-07</v>
      </c>
      <c r="I419" s="5">
        <f>IFERROR(INDEX(Delivery!$C$2:$C$3001,MATCH(A419,Delivery!$A$2:$A$3001,0))-INDEX(Delivery!$B$2:$B$3001,MATCH(A419,Delivery!$A$2:$A$3001,0)),"")</f>
        <v>3</v>
      </c>
      <c r="J419" s="5" t="str">
        <f>IF(IFERROR(INDEX(Delivery!$D$2:$D$3001,MATCH(A419,Delivery!$A$2:$A$3001,0)),"")="Delayed","Yes","No")</f>
        <v>No</v>
      </c>
      <c r="K419" s="5" t="str">
        <f>IF(IFERROR(INDEX(Delivery!$D$2:$D$3001,MATCH(A419,Delivery!$A$2:$A$3001,0)),"")="Cancelled","Yes","No")</f>
        <v>No</v>
      </c>
      <c r="L419">
        <f>SUMIF(Sales!B:B,A419,Sales!H:H)</f>
        <v>2130.6999999999998</v>
      </c>
    </row>
    <row r="420" spans="1:12" x14ac:dyDescent="0.35">
      <c r="A420" s="5">
        <v>419</v>
      </c>
      <c r="B420" s="6">
        <v>45476</v>
      </c>
      <c r="C420" s="5">
        <v>313</v>
      </c>
      <c r="D420" s="5">
        <v>5</v>
      </c>
      <c r="E420" s="5" t="str">
        <f>IFERROR(INDEX(Customers!$B$2:$B$901,MATCH(C420,Customers!$A$2:$A$901,0)),"")</f>
        <v>Aditya Krishnan</v>
      </c>
      <c r="F420" s="5" t="str">
        <f>IFERROR(INDEX(Customers!$C$2:$C$901,MATCH(C420,Customers!$A$2:$A$901,0)),"")</f>
        <v>SMB</v>
      </c>
      <c r="G420" s="5" t="str">
        <f>IFERROR(INDEX(Regions!$B$2:$B$6,MATCH(D420,Regions!$A$2:$A$6,0)),"")</f>
        <v>Central</v>
      </c>
      <c r="H420" s="5" t="str">
        <f t="shared" si="8"/>
        <v>2024-07</v>
      </c>
      <c r="I420" s="5">
        <f>IFERROR(INDEX(Delivery!$C$2:$C$3001,MATCH(A420,Delivery!$A$2:$A$3001,0))-INDEX(Delivery!$B$2:$B$3001,MATCH(A420,Delivery!$A$2:$A$3001,0)),"")</f>
        <v>3</v>
      </c>
      <c r="J420" s="5" t="str">
        <f>IF(IFERROR(INDEX(Delivery!$D$2:$D$3001,MATCH(A420,Delivery!$A$2:$A$3001,0)),"")="Delayed","Yes","No")</f>
        <v>No</v>
      </c>
      <c r="K420" s="5" t="str">
        <f>IF(IFERROR(INDEX(Delivery!$D$2:$D$3001,MATCH(A420,Delivery!$A$2:$A$3001,0)),"")="Cancelled","Yes","No")</f>
        <v>No</v>
      </c>
      <c r="L420">
        <f>SUMIF(Sales!B:B,A420,Sales!H:H)</f>
        <v>2937.88</v>
      </c>
    </row>
    <row r="421" spans="1:12" x14ac:dyDescent="0.35">
      <c r="A421" s="5">
        <v>420</v>
      </c>
      <c r="B421" s="6">
        <v>45476</v>
      </c>
      <c r="C421" s="5">
        <v>353</v>
      </c>
      <c r="D421" s="5">
        <v>1</v>
      </c>
      <c r="E421" s="5" t="str">
        <f>IFERROR(INDEX(Customers!$B$2:$B$901,MATCH(C421,Customers!$A$2:$A$901,0)),"")</f>
        <v>Aadhya Joshi</v>
      </c>
      <c r="F421" s="5" t="str">
        <f>IFERROR(INDEX(Customers!$C$2:$C$901,MATCH(C421,Customers!$A$2:$A$901,0)),"")</f>
        <v>Consumer</v>
      </c>
      <c r="G421" s="5" t="str">
        <f>IFERROR(INDEX(Regions!$B$2:$B$6,MATCH(D421,Regions!$A$2:$A$6,0)),"")</f>
        <v>North</v>
      </c>
      <c r="H421" s="5" t="str">
        <f t="shared" si="8"/>
        <v>2024-07</v>
      </c>
      <c r="I421" s="5">
        <f>IFERROR(INDEX(Delivery!$C$2:$C$3001,MATCH(A421,Delivery!$A$2:$A$3001,0))-INDEX(Delivery!$B$2:$B$3001,MATCH(A421,Delivery!$A$2:$A$3001,0)),"")</f>
        <v>6</v>
      </c>
      <c r="J421" s="5" t="str">
        <f>IF(IFERROR(INDEX(Delivery!$D$2:$D$3001,MATCH(A421,Delivery!$A$2:$A$3001,0)),"")="Delayed","Yes","No")</f>
        <v>No</v>
      </c>
      <c r="K421" s="5" t="str">
        <f>IF(IFERROR(INDEX(Delivery!$D$2:$D$3001,MATCH(A421,Delivery!$A$2:$A$3001,0)),"")="Cancelled","Yes","No")</f>
        <v>No</v>
      </c>
      <c r="L421">
        <f>SUMIF(Sales!B:B,A421,Sales!H:H)</f>
        <v>868.07999999999993</v>
      </c>
    </row>
    <row r="422" spans="1:12" x14ac:dyDescent="0.35">
      <c r="A422" s="5">
        <v>421</v>
      </c>
      <c r="B422" s="6">
        <v>45476</v>
      </c>
      <c r="C422" s="5">
        <v>302</v>
      </c>
      <c r="D422" s="5">
        <v>5</v>
      </c>
      <c r="E422" s="5" t="str">
        <f>IFERROR(INDEX(Customers!$B$2:$B$901,MATCH(C422,Customers!$A$2:$A$901,0)),"")</f>
        <v>Meera Sharma</v>
      </c>
      <c r="F422" s="5" t="str">
        <f>IFERROR(INDEX(Customers!$C$2:$C$901,MATCH(C422,Customers!$A$2:$A$901,0)),"")</f>
        <v>Corporate</v>
      </c>
      <c r="G422" s="5" t="str">
        <f>IFERROR(INDEX(Regions!$B$2:$B$6,MATCH(D422,Regions!$A$2:$A$6,0)),"")</f>
        <v>Central</v>
      </c>
      <c r="H422" s="5" t="str">
        <f t="shared" si="8"/>
        <v>2024-07</v>
      </c>
      <c r="I422" s="5">
        <f>IFERROR(INDEX(Delivery!$C$2:$C$3001,MATCH(A422,Delivery!$A$2:$A$3001,0))-INDEX(Delivery!$B$2:$B$3001,MATCH(A422,Delivery!$A$2:$A$3001,0)),"")</f>
        <v>9</v>
      </c>
      <c r="J422" s="5" t="str">
        <f>IF(IFERROR(INDEX(Delivery!$D$2:$D$3001,MATCH(A422,Delivery!$A$2:$A$3001,0)),"")="Delayed","Yes","No")</f>
        <v>Yes</v>
      </c>
      <c r="K422" s="5" t="str">
        <f>IF(IFERROR(INDEX(Delivery!$D$2:$D$3001,MATCH(A422,Delivery!$A$2:$A$3001,0)),"")="Cancelled","Yes","No")</f>
        <v>No</v>
      </c>
      <c r="L422">
        <f>SUMIF(Sales!B:B,A422,Sales!H:H)</f>
        <v>2564.61</v>
      </c>
    </row>
    <row r="423" spans="1:12" x14ac:dyDescent="0.35">
      <c r="A423" s="5">
        <v>422</v>
      </c>
      <c r="B423" s="6">
        <v>45476</v>
      </c>
      <c r="C423" s="5">
        <v>615</v>
      </c>
      <c r="D423" s="5">
        <v>3</v>
      </c>
      <c r="E423" s="5" t="str">
        <f>IFERROR(INDEX(Customers!$B$2:$B$901,MATCH(C423,Customers!$A$2:$A$901,0)),"")</f>
        <v>Aarav Patel</v>
      </c>
      <c r="F423" s="5" t="str">
        <f>IFERROR(INDEX(Customers!$C$2:$C$901,MATCH(C423,Customers!$A$2:$A$901,0)),"")</f>
        <v>Consumer</v>
      </c>
      <c r="G423" s="5" t="str">
        <f>IFERROR(INDEX(Regions!$B$2:$B$6,MATCH(D423,Regions!$A$2:$A$6,0)),"")</f>
        <v>East</v>
      </c>
      <c r="H423" s="5" t="str">
        <f t="shared" si="8"/>
        <v>2024-07</v>
      </c>
      <c r="I423" s="5">
        <f>IFERROR(INDEX(Delivery!$C$2:$C$3001,MATCH(A423,Delivery!$A$2:$A$3001,0))-INDEX(Delivery!$B$2:$B$3001,MATCH(A423,Delivery!$A$2:$A$3001,0)),"")</f>
        <v>6</v>
      </c>
      <c r="J423" s="5" t="str">
        <f>IF(IFERROR(INDEX(Delivery!$D$2:$D$3001,MATCH(A423,Delivery!$A$2:$A$3001,0)),"")="Delayed","Yes","No")</f>
        <v>No</v>
      </c>
      <c r="K423" s="5" t="str">
        <f>IF(IFERROR(INDEX(Delivery!$D$2:$D$3001,MATCH(A423,Delivery!$A$2:$A$3001,0)),"")="Cancelled","Yes","No")</f>
        <v>No</v>
      </c>
      <c r="L423">
        <f>SUMIF(Sales!B:B,A423,Sales!H:H)</f>
        <v>760.11</v>
      </c>
    </row>
    <row r="424" spans="1:12" x14ac:dyDescent="0.35">
      <c r="A424" s="5">
        <v>423</v>
      </c>
      <c r="B424" s="6">
        <v>45476</v>
      </c>
      <c r="C424" s="5">
        <v>658</v>
      </c>
      <c r="D424" s="5">
        <v>2</v>
      </c>
      <c r="E424" s="5" t="str">
        <f>IFERROR(INDEX(Customers!$B$2:$B$901,MATCH(C424,Customers!$A$2:$A$901,0)),"")</f>
        <v>Vivaan Kapoor</v>
      </c>
      <c r="F424" s="5" t="str">
        <f>IFERROR(INDEX(Customers!$C$2:$C$901,MATCH(C424,Customers!$A$2:$A$901,0)),"")</f>
        <v>Corporate</v>
      </c>
      <c r="G424" s="5" t="str">
        <f>IFERROR(INDEX(Regions!$B$2:$B$6,MATCH(D424,Regions!$A$2:$A$6,0)),"")</f>
        <v>South</v>
      </c>
      <c r="H424" s="5" t="str">
        <f t="shared" si="8"/>
        <v>2024-07</v>
      </c>
      <c r="I424" s="5">
        <f>IFERROR(INDEX(Delivery!$C$2:$C$3001,MATCH(A424,Delivery!$A$2:$A$3001,0))-INDEX(Delivery!$B$2:$B$3001,MATCH(A424,Delivery!$A$2:$A$3001,0)),"")</f>
        <v>6</v>
      </c>
      <c r="J424" s="5" t="str">
        <f>IF(IFERROR(INDEX(Delivery!$D$2:$D$3001,MATCH(A424,Delivery!$A$2:$A$3001,0)),"")="Delayed","Yes","No")</f>
        <v>No</v>
      </c>
      <c r="K424" s="5" t="str">
        <f>IF(IFERROR(INDEX(Delivery!$D$2:$D$3001,MATCH(A424,Delivery!$A$2:$A$3001,0)),"")="Cancelled","Yes","No")</f>
        <v>No</v>
      </c>
      <c r="L424">
        <f>SUMIF(Sales!B:B,A424,Sales!H:H)</f>
        <v>145.43</v>
      </c>
    </row>
    <row r="425" spans="1:12" x14ac:dyDescent="0.35">
      <c r="A425" s="5">
        <v>424</v>
      </c>
      <c r="B425" s="6">
        <v>45477</v>
      </c>
      <c r="C425" s="5">
        <v>727</v>
      </c>
      <c r="D425" s="5">
        <v>5</v>
      </c>
      <c r="E425" s="5" t="str">
        <f>IFERROR(INDEX(Customers!$B$2:$B$901,MATCH(C425,Customers!$A$2:$A$901,0)),"")</f>
        <v>Navya Kapoor</v>
      </c>
      <c r="F425" s="5" t="str">
        <f>IFERROR(INDEX(Customers!$C$2:$C$901,MATCH(C425,Customers!$A$2:$A$901,0)),"")</f>
        <v>Consumer</v>
      </c>
      <c r="G425" s="5" t="str">
        <f>IFERROR(INDEX(Regions!$B$2:$B$6,MATCH(D425,Regions!$A$2:$A$6,0)),"")</f>
        <v>Central</v>
      </c>
      <c r="H425" s="5" t="str">
        <f t="shared" si="8"/>
        <v>2024-07</v>
      </c>
      <c r="I425" s="5">
        <f>IFERROR(INDEX(Delivery!$C$2:$C$3001,MATCH(A425,Delivery!$A$2:$A$3001,0))-INDEX(Delivery!$B$2:$B$3001,MATCH(A425,Delivery!$A$2:$A$3001,0)),"")</f>
        <v>3</v>
      </c>
      <c r="J425" s="5" t="str">
        <f>IF(IFERROR(INDEX(Delivery!$D$2:$D$3001,MATCH(A425,Delivery!$A$2:$A$3001,0)),"")="Delayed","Yes","No")</f>
        <v>No</v>
      </c>
      <c r="K425" s="5" t="str">
        <f>IF(IFERROR(INDEX(Delivery!$D$2:$D$3001,MATCH(A425,Delivery!$A$2:$A$3001,0)),"")="Cancelled","Yes","No")</f>
        <v>No</v>
      </c>
      <c r="L425">
        <f>SUMIF(Sales!B:B,A425,Sales!H:H)</f>
        <v>564.07999999999993</v>
      </c>
    </row>
    <row r="426" spans="1:12" x14ac:dyDescent="0.35">
      <c r="A426" s="5">
        <v>425</v>
      </c>
      <c r="B426" s="6">
        <v>45477</v>
      </c>
      <c r="C426" s="5">
        <v>509</v>
      </c>
      <c r="D426" s="5">
        <v>2</v>
      </c>
      <c r="E426" s="5" t="str">
        <f>IFERROR(INDEX(Customers!$B$2:$B$901,MATCH(C426,Customers!$A$2:$A$901,0)),"")</f>
        <v>Arun Menon</v>
      </c>
      <c r="F426" s="5" t="str">
        <f>IFERROR(INDEX(Customers!$C$2:$C$901,MATCH(C426,Customers!$A$2:$A$901,0)),"")</f>
        <v>Consumer</v>
      </c>
      <c r="G426" s="5" t="str">
        <f>IFERROR(INDEX(Regions!$B$2:$B$6,MATCH(D426,Regions!$A$2:$A$6,0)),"")</f>
        <v>South</v>
      </c>
      <c r="H426" s="5" t="str">
        <f t="shared" si="8"/>
        <v>2024-07</v>
      </c>
      <c r="I426" s="5">
        <f>IFERROR(INDEX(Delivery!$C$2:$C$3001,MATCH(A426,Delivery!$A$2:$A$3001,0))-INDEX(Delivery!$B$2:$B$3001,MATCH(A426,Delivery!$A$2:$A$3001,0)),"")</f>
        <v>3</v>
      </c>
      <c r="J426" s="5" t="str">
        <f>IF(IFERROR(INDEX(Delivery!$D$2:$D$3001,MATCH(A426,Delivery!$A$2:$A$3001,0)),"")="Delayed","Yes","No")</f>
        <v>No</v>
      </c>
      <c r="K426" s="5" t="str">
        <f>IF(IFERROR(INDEX(Delivery!$D$2:$D$3001,MATCH(A426,Delivery!$A$2:$A$3001,0)),"")="Cancelled","Yes","No")</f>
        <v>No</v>
      </c>
      <c r="L426">
        <f>SUMIF(Sales!B:B,A426,Sales!H:H)</f>
        <v>175.69</v>
      </c>
    </row>
    <row r="427" spans="1:12" x14ac:dyDescent="0.35">
      <c r="A427" s="5">
        <v>426</v>
      </c>
      <c r="B427" s="6">
        <v>45477</v>
      </c>
      <c r="C427" s="5">
        <v>251</v>
      </c>
      <c r="D427" s="5">
        <v>1</v>
      </c>
      <c r="E427" s="5" t="str">
        <f>IFERROR(INDEX(Customers!$B$2:$B$901,MATCH(C427,Customers!$A$2:$A$901,0)),"")</f>
        <v>Suresh Rao</v>
      </c>
      <c r="F427" s="5" t="str">
        <f>IFERROR(INDEX(Customers!$C$2:$C$901,MATCH(C427,Customers!$A$2:$A$901,0)),"")</f>
        <v>Consumer</v>
      </c>
      <c r="G427" s="5" t="str">
        <f>IFERROR(INDEX(Regions!$B$2:$B$6,MATCH(D427,Regions!$A$2:$A$6,0)),"")</f>
        <v>North</v>
      </c>
      <c r="H427" s="5" t="str">
        <f t="shared" si="8"/>
        <v>2024-07</v>
      </c>
      <c r="I427" s="5">
        <f>IFERROR(INDEX(Delivery!$C$2:$C$3001,MATCH(A427,Delivery!$A$2:$A$3001,0))-INDEX(Delivery!$B$2:$B$3001,MATCH(A427,Delivery!$A$2:$A$3001,0)),"")</f>
        <v>2</v>
      </c>
      <c r="J427" s="5" t="str">
        <f>IF(IFERROR(INDEX(Delivery!$D$2:$D$3001,MATCH(A427,Delivery!$A$2:$A$3001,0)),"")="Delayed","Yes","No")</f>
        <v>No</v>
      </c>
      <c r="K427" s="5" t="str">
        <f>IF(IFERROR(INDEX(Delivery!$D$2:$D$3001,MATCH(A427,Delivery!$A$2:$A$3001,0)),"")="Cancelled","Yes","No")</f>
        <v>No</v>
      </c>
      <c r="L427">
        <f>SUMIF(Sales!B:B,A427,Sales!H:H)</f>
        <v>552.17999999999995</v>
      </c>
    </row>
    <row r="428" spans="1:12" x14ac:dyDescent="0.35">
      <c r="A428" s="5">
        <v>427</v>
      </c>
      <c r="B428" s="6">
        <v>45477</v>
      </c>
      <c r="C428" s="5">
        <v>720</v>
      </c>
      <c r="D428" s="5">
        <v>3</v>
      </c>
      <c r="E428" s="5" t="str">
        <f>IFERROR(INDEX(Customers!$B$2:$B$901,MATCH(C428,Customers!$A$2:$A$901,0)),"")</f>
        <v>Neha Mehta</v>
      </c>
      <c r="F428" s="5" t="str">
        <f>IFERROR(INDEX(Customers!$C$2:$C$901,MATCH(C428,Customers!$A$2:$A$901,0)),"")</f>
        <v>Consumer</v>
      </c>
      <c r="G428" s="5" t="str">
        <f>IFERROR(INDEX(Regions!$B$2:$B$6,MATCH(D428,Regions!$A$2:$A$6,0)),"")</f>
        <v>East</v>
      </c>
      <c r="H428" s="5" t="str">
        <f t="shared" si="8"/>
        <v>2024-07</v>
      </c>
      <c r="I428" s="5">
        <f>IFERROR(INDEX(Delivery!$C$2:$C$3001,MATCH(A428,Delivery!$A$2:$A$3001,0))-INDEX(Delivery!$B$2:$B$3001,MATCH(A428,Delivery!$A$2:$A$3001,0)),"")</f>
        <v>2</v>
      </c>
      <c r="J428" s="5" t="str">
        <f>IF(IFERROR(INDEX(Delivery!$D$2:$D$3001,MATCH(A428,Delivery!$A$2:$A$3001,0)),"")="Delayed","Yes","No")</f>
        <v>No</v>
      </c>
      <c r="K428" s="5" t="str">
        <f>IF(IFERROR(INDEX(Delivery!$D$2:$D$3001,MATCH(A428,Delivery!$A$2:$A$3001,0)),"")="Cancelled","Yes","No")</f>
        <v>No</v>
      </c>
      <c r="L428">
        <f>SUMIF(Sales!B:B,A428,Sales!H:H)</f>
        <v>1827.43</v>
      </c>
    </row>
    <row r="429" spans="1:12" x14ac:dyDescent="0.35">
      <c r="A429" s="5">
        <v>428</v>
      </c>
      <c r="B429" s="6">
        <v>45477</v>
      </c>
      <c r="C429" s="5">
        <v>565</v>
      </c>
      <c r="D429" s="5">
        <v>1</v>
      </c>
      <c r="E429" s="5" t="str">
        <f>IFERROR(INDEX(Customers!$B$2:$B$901,MATCH(C429,Customers!$A$2:$A$901,0)),"")</f>
        <v>Anika Das</v>
      </c>
      <c r="F429" s="5" t="str">
        <f>IFERROR(INDEX(Customers!$C$2:$C$901,MATCH(C429,Customers!$A$2:$A$901,0)),"")</f>
        <v>SMB</v>
      </c>
      <c r="G429" s="5" t="str">
        <f>IFERROR(INDEX(Regions!$B$2:$B$6,MATCH(D429,Regions!$A$2:$A$6,0)),"")</f>
        <v>North</v>
      </c>
      <c r="H429" s="5" t="str">
        <f t="shared" si="8"/>
        <v>2024-07</v>
      </c>
      <c r="I429" s="5">
        <f>IFERROR(INDEX(Delivery!$C$2:$C$3001,MATCH(A429,Delivery!$A$2:$A$3001,0))-INDEX(Delivery!$B$2:$B$3001,MATCH(A429,Delivery!$A$2:$A$3001,0)),"")</f>
        <v>-45478</v>
      </c>
      <c r="J429" s="5" t="str">
        <f>IF(IFERROR(INDEX(Delivery!$D$2:$D$3001,MATCH(A429,Delivery!$A$2:$A$3001,0)),"")="Delayed","Yes","No")</f>
        <v>No</v>
      </c>
      <c r="K429" s="5" t="str">
        <f>IF(IFERROR(INDEX(Delivery!$D$2:$D$3001,MATCH(A429,Delivery!$A$2:$A$3001,0)),"")="Cancelled","Yes","No")</f>
        <v>Yes</v>
      </c>
      <c r="L429">
        <f>SUMIF(Sales!B:B,A429,Sales!H:H)</f>
        <v>1180.3899999999999</v>
      </c>
    </row>
    <row r="430" spans="1:12" x14ac:dyDescent="0.35">
      <c r="A430" s="5">
        <v>429</v>
      </c>
      <c r="B430" s="6">
        <v>45477</v>
      </c>
      <c r="C430" s="5">
        <v>869</v>
      </c>
      <c r="D430" s="5">
        <v>2</v>
      </c>
      <c r="E430" s="5" t="str">
        <f>IFERROR(INDEX(Customers!$B$2:$B$901,MATCH(C430,Customers!$A$2:$A$901,0)),"")</f>
        <v>Karthik Krishnan</v>
      </c>
      <c r="F430" s="5" t="str">
        <f>IFERROR(INDEX(Customers!$C$2:$C$901,MATCH(C430,Customers!$A$2:$A$901,0)),"")</f>
        <v>Consumer</v>
      </c>
      <c r="G430" s="5" t="str">
        <f>IFERROR(INDEX(Regions!$B$2:$B$6,MATCH(D430,Regions!$A$2:$A$6,0)),"")</f>
        <v>South</v>
      </c>
      <c r="H430" s="5" t="str">
        <f t="shared" si="8"/>
        <v>2024-07</v>
      </c>
      <c r="I430" s="5">
        <f>IFERROR(INDEX(Delivery!$C$2:$C$3001,MATCH(A430,Delivery!$A$2:$A$3001,0))-INDEX(Delivery!$B$2:$B$3001,MATCH(A430,Delivery!$A$2:$A$3001,0)),"")</f>
        <v>-45478</v>
      </c>
      <c r="J430" s="5" t="str">
        <f>IF(IFERROR(INDEX(Delivery!$D$2:$D$3001,MATCH(A430,Delivery!$A$2:$A$3001,0)),"")="Delayed","Yes","No")</f>
        <v>No</v>
      </c>
      <c r="K430" s="5" t="str">
        <f>IF(IFERROR(INDEX(Delivery!$D$2:$D$3001,MATCH(A430,Delivery!$A$2:$A$3001,0)),"")="Cancelled","Yes","No")</f>
        <v>Yes</v>
      </c>
      <c r="L430">
        <f>SUMIF(Sales!B:B,A430,Sales!H:H)</f>
        <v>2213.3200000000002</v>
      </c>
    </row>
    <row r="431" spans="1:12" x14ac:dyDescent="0.35">
      <c r="A431" s="5">
        <v>430</v>
      </c>
      <c r="B431" s="6">
        <v>45477</v>
      </c>
      <c r="C431" s="5">
        <v>315</v>
      </c>
      <c r="D431" s="5">
        <v>3</v>
      </c>
      <c r="E431" s="5" t="str">
        <f>IFERROR(INDEX(Customers!$B$2:$B$901,MATCH(C431,Customers!$A$2:$A$901,0)),"")</f>
        <v>Sneha Verma</v>
      </c>
      <c r="F431" s="5" t="str">
        <f>IFERROR(INDEX(Customers!$C$2:$C$901,MATCH(C431,Customers!$A$2:$A$901,0)),"")</f>
        <v>SMB</v>
      </c>
      <c r="G431" s="5" t="str">
        <f>IFERROR(INDEX(Regions!$B$2:$B$6,MATCH(D431,Regions!$A$2:$A$6,0)),"")</f>
        <v>East</v>
      </c>
      <c r="H431" s="5" t="str">
        <f t="shared" si="8"/>
        <v>2024-07</v>
      </c>
      <c r="I431" s="5">
        <f>IFERROR(INDEX(Delivery!$C$2:$C$3001,MATCH(A431,Delivery!$A$2:$A$3001,0))-INDEX(Delivery!$B$2:$B$3001,MATCH(A431,Delivery!$A$2:$A$3001,0)),"")</f>
        <v>6</v>
      </c>
      <c r="J431" s="5" t="str">
        <f>IF(IFERROR(INDEX(Delivery!$D$2:$D$3001,MATCH(A431,Delivery!$A$2:$A$3001,0)),"")="Delayed","Yes","No")</f>
        <v>No</v>
      </c>
      <c r="K431" s="5" t="str">
        <f>IF(IFERROR(INDEX(Delivery!$D$2:$D$3001,MATCH(A431,Delivery!$A$2:$A$3001,0)),"")="Cancelled","Yes","No")</f>
        <v>No</v>
      </c>
      <c r="L431">
        <f>SUMIF(Sales!B:B,A431,Sales!H:H)</f>
        <v>3726.91</v>
      </c>
    </row>
    <row r="432" spans="1:12" x14ac:dyDescent="0.35">
      <c r="A432" s="5">
        <v>431</v>
      </c>
      <c r="B432" s="6">
        <v>45478</v>
      </c>
      <c r="C432" s="5">
        <v>151</v>
      </c>
      <c r="D432" s="5">
        <v>2</v>
      </c>
      <c r="E432" s="5" t="str">
        <f>IFERROR(INDEX(Customers!$B$2:$B$901,MATCH(C432,Customers!$A$2:$A$901,0)),"")</f>
        <v>Ayaan Chatterjee</v>
      </c>
      <c r="F432" s="5" t="str">
        <f>IFERROR(INDEX(Customers!$C$2:$C$901,MATCH(C432,Customers!$A$2:$A$901,0)),"")</f>
        <v>SMB</v>
      </c>
      <c r="G432" s="5" t="str">
        <f>IFERROR(INDEX(Regions!$B$2:$B$6,MATCH(D432,Regions!$A$2:$A$6,0)),"")</f>
        <v>South</v>
      </c>
      <c r="H432" s="5" t="str">
        <f t="shared" si="8"/>
        <v>2024-07</v>
      </c>
      <c r="I432" s="5">
        <f>IFERROR(INDEX(Delivery!$C$2:$C$3001,MATCH(A432,Delivery!$A$2:$A$3001,0))-INDEX(Delivery!$B$2:$B$3001,MATCH(A432,Delivery!$A$2:$A$3001,0)),"")</f>
        <v>4</v>
      </c>
      <c r="J432" s="5" t="str">
        <f>IF(IFERROR(INDEX(Delivery!$D$2:$D$3001,MATCH(A432,Delivery!$A$2:$A$3001,0)),"")="Delayed","Yes","No")</f>
        <v>No</v>
      </c>
      <c r="K432" s="5" t="str">
        <f>IF(IFERROR(INDEX(Delivery!$D$2:$D$3001,MATCH(A432,Delivery!$A$2:$A$3001,0)),"")="Cancelled","Yes","No")</f>
        <v>No</v>
      </c>
      <c r="L432">
        <f>SUMIF(Sales!B:B,A432,Sales!H:H)</f>
        <v>176.98</v>
      </c>
    </row>
    <row r="433" spans="1:12" x14ac:dyDescent="0.35">
      <c r="A433" s="5">
        <v>432</v>
      </c>
      <c r="B433" s="6">
        <v>45478</v>
      </c>
      <c r="C433" s="5">
        <v>756</v>
      </c>
      <c r="D433" s="5">
        <v>1</v>
      </c>
      <c r="E433" s="5" t="str">
        <f>IFERROR(INDEX(Customers!$B$2:$B$901,MATCH(C433,Customers!$A$2:$A$901,0)),"")</f>
        <v>Amit Krishnan</v>
      </c>
      <c r="F433" s="5" t="str">
        <f>IFERROR(INDEX(Customers!$C$2:$C$901,MATCH(C433,Customers!$A$2:$A$901,0)),"")</f>
        <v>Corporate</v>
      </c>
      <c r="G433" s="5" t="str">
        <f>IFERROR(INDEX(Regions!$B$2:$B$6,MATCH(D433,Regions!$A$2:$A$6,0)),"")</f>
        <v>North</v>
      </c>
      <c r="H433" s="5" t="str">
        <f t="shared" si="8"/>
        <v>2024-07</v>
      </c>
      <c r="I433" s="5">
        <f>IFERROR(INDEX(Delivery!$C$2:$C$3001,MATCH(A433,Delivery!$A$2:$A$3001,0))-INDEX(Delivery!$B$2:$B$3001,MATCH(A433,Delivery!$A$2:$A$3001,0)),"")</f>
        <v>-45478</v>
      </c>
      <c r="J433" s="5" t="str">
        <f>IF(IFERROR(INDEX(Delivery!$D$2:$D$3001,MATCH(A433,Delivery!$A$2:$A$3001,0)),"")="Delayed","Yes","No")</f>
        <v>No</v>
      </c>
      <c r="K433" s="5" t="str">
        <f>IF(IFERROR(INDEX(Delivery!$D$2:$D$3001,MATCH(A433,Delivery!$A$2:$A$3001,0)),"")="Cancelled","Yes","No")</f>
        <v>Yes</v>
      </c>
      <c r="L433">
        <f>SUMIF(Sales!B:B,A433,Sales!H:H)</f>
        <v>175.69</v>
      </c>
    </row>
    <row r="434" spans="1:12" x14ac:dyDescent="0.35">
      <c r="A434" s="5">
        <v>433</v>
      </c>
      <c r="B434" s="6">
        <v>45478</v>
      </c>
      <c r="C434" s="5">
        <v>2</v>
      </c>
      <c r="D434" s="5">
        <v>4</v>
      </c>
      <c r="E434" s="5" t="str">
        <f>IFERROR(INDEX(Customers!$B$2:$B$901,MATCH(C434,Customers!$A$2:$A$901,0)),"")</f>
        <v>Saanvi Reddy</v>
      </c>
      <c r="F434" s="5" t="str">
        <f>IFERROR(INDEX(Customers!$C$2:$C$901,MATCH(C434,Customers!$A$2:$A$901,0)),"")</f>
        <v>Consumer</v>
      </c>
      <c r="G434" s="5" t="str">
        <f>IFERROR(INDEX(Regions!$B$2:$B$6,MATCH(D434,Regions!$A$2:$A$6,0)),"")</f>
        <v>West</v>
      </c>
      <c r="H434" s="5" t="str">
        <f t="shared" si="8"/>
        <v>2024-07</v>
      </c>
      <c r="I434" s="5">
        <f>IFERROR(INDEX(Delivery!$C$2:$C$3001,MATCH(A434,Delivery!$A$2:$A$3001,0))-INDEX(Delivery!$B$2:$B$3001,MATCH(A434,Delivery!$A$2:$A$3001,0)),"")</f>
        <v>3</v>
      </c>
      <c r="J434" s="5" t="str">
        <f>IF(IFERROR(INDEX(Delivery!$D$2:$D$3001,MATCH(A434,Delivery!$A$2:$A$3001,0)),"")="Delayed","Yes","No")</f>
        <v>No</v>
      </c>
      <c r="K434" s="5" t="str">
        <f>IF(IFERROR(INDEX(Delivery!$D$2:$D$3001,MATCH(A434,Delivery!$A$2:$A$3001,0)),"")="Cancelled","Yes","No")</f>
        <v>No</v>
      </c>
      <c r="L434">
        <f>SUMIF(Sales!B:B,A434,Sales!H:H)</f>
        <v>1434.4900000000002</v>
      </c>
    </row>
    <row r="435" spans="1:12" x14ac:dyDescent="0.35">
      <c r="A435" s="5">
        <v>434</v>
      </c>
      <c r="B435" s="6">
        <v>45478</v>
      </c>
      <c r="C435" s="5">
        <v>145</v>
      </c>
      <c r="D435" s="5">
        <v>1</v>
      </c>
      <c r="E435" s="5" t="str">
        <f>IFERROR(INDEX(Customers!$B$2:$B$901,MATCH(C435,Customers!$A$2:$A$901,0)),"")</f>
        <v>Aarav Mehta</v>
      </c>
      <c r="F435" s="5" t="str">
        <f>IFERROR(INDEX(Customers!$C$2:$C$901,MATCH(C435,Customers!$A$2:$A$901,0)),"")</f>
        <v>Consumer</v>
      </c>
      <c r="G435" s="5" t="str">
        <f>IFERROR(INDEX(Regions!$B$2:$B$6,MATCH(D435,Regions!$A$2:$A$6,0)),"")</f>
        <v>North</v>
      </c>
      <c r="H435" s="5" t="str">
        <f t="shared" si="8"/>
        <v>2024-07</v>
      </c>
      <c r="I435" s="5">
        <f>IFERROR(INDEX(Delivery!$C$2:$C$3001,MATCH(A435,Delivery!$A$2:$A$3001,0))-INDEX(Delivery!$B$2:$B$3001,MATCH(A435,Delivery!$A$2:$A$3001,0)),"")</f>
        <v>5</v>
      </c>
      <c r="J435" s="5" t="str">
        <f>IF(IFERROR(INDEX(Delivery!$D$2:$D$3001,MATCH(A435,Delivery!$A$2:$A$3001,0)),"")="Delayed","Yes","No")</f>
        <v>No</v>
      </c>
      <c r="K435" s="5" t="str">
        <f>IF(IFERROR(INDEX(Delivery!$D$2:$D$3001,MATCH(A435,Delivery!$A$2:$A$3001,0)),"")="Cancelled","Yes","No")</f>
        <v>No</v>
      </c>
      <c r="L435">
        <f>SUMIF(Sales!B:B,A435,Sales!H:H)</f>
        <v>3794.53</v>
      </c>
    </row>
    <row r="436" spans="1:12" x14ac:dyDescent="0.35">
      <c r="A436" s="5">
        <v>435</v>
      </c>
      <c r="B436" s="6">
        <v>45479</v>
      </c>
      <c r="C436" s="5">
        <v>550</v>
      </c>
      <c r="D436" s="5">
        <v>3</v>
      </c>
      <c r="E436" s="5" t="str">
        <f>IFERROR(INDEX(Customers!$B$2:$B$901,MATCH(C436,Customers!$A$2:$A$901,0)),"")</f>
        <v>Pari Rao</v>
      </c>
      <c r="F436" s="5" t="str">
        <f>IFERROR(INDEX(Customers!$C$2:$C$901,MATCH(C436,Customers!$A$2:$A$901,0)),"")</f>
        <v>Consumer</v>
      </c>
      <c r="G436" s="5" t="str">
        <f>IFERROR(INDEX(Regions!$B$2:$B$6,MATCH(D436,Regions!$A$2:$A$6,0)),"")</f>
        <v>East</v>
      </c>
      <c r="H436" s="5" t="str">
        <f t="shared" si="8"/>
        <v>2024-07</v>
      </c>
      <c r="I436" s="5">
        <f>IFERROR(INDEX(Delivery!$C$2:$C$3001,MATCH(A436,Delivery!$A$2:$A$3001,0))-INDEX(Delivery!$B$2:$B$3001,MATCH(A436,Delivery!$A$2:$A$3001,0)),"")</f>
        <v>4</v>
      </c>
      <c r="J436" s="5" t="str">
        <f>IF(IFERROR(INDEX(Delivery!$D$2:$D$3001,MATCH(A436,Delivery!$A$2:$A$3001,0)),"")="Delayed","Yes","No")</f>
        <v>No</v>
      </c>
      <c r="K436" s="5" t="str">
        <f>IF(IFERROR(INDEX(Delivery!$D$2:$D$3001,MATCH(A436,Delivery!$A$2:$A$3001,0)),"")="Cancelled","Yes","No")</f>
        <v>No</v>
      </c>
      <c r="L436">
        <f>SUMIF(Sales!B:B,A436,Sales!H:H)</f>
        <v>4704.21</v>
      </c>
    </row>
    <row r="437" spans="1:12" x14ac:dyDescent="0.35">
      <c r="A437" s="5">
        <v>436</v>
      </c>
      <c r="B437" s="6">
        <v>45480</v>
      </c>
      <c r="C437" s="5">
        <v>618</v>
      </c>
      <c r="D437" s="5">
        <v>3</v>
      </c>
      <c r="E437" s="5" t="str">
        <f>IFERROR(INDEX(Customers!$B$2:$B$901,MATCH(C437,Customers!$A$2:$A$901,0)),"")</f>
        <v>Deepa Singh</v>
      </c>
      <c r="F437" s="5" t="str">
        <f>IFERROR(INDEX(Customers!$C$2:$C$901,MATCH(C437,Customers!$A$2:$A$901,0)),"")</f>
        <v>Consumer</v>
      </c>
      <c r="G437" s="5" t="str">
        <f>IFERROR(INDEX(Regions!$B$2:$B$6,MATCH(D437,Regions!$A$2:$A$6,0)),"")</f>
        <v>East</v>
      </c>
      <c r="H437" s="5" t="str">
        <f t="shared" si="8"/>
        <v>2024-07</v>
      </c>
      <c r="I437" s="5">
        <f>IFERROR(INDEX(Delivery!$C$2:$C$3001,MATCH(A437,Delivery!$A$2:$A$3001,0))-INDEX(Delivery!$B$2:$B$3001,MATCH(A437,Delivery!$A$2:$A$3001,0)),"")</f>
        <v>2</v>
      </c>
      <c r="J437" s="5" t="str">
        <f>IF(IFERROR(INDEX(Delivery!$D$2:$D$3001,MATCH(A437,Delivery!$A$2:$A$3001,0)),"")="Delayed","Yes","No")</f>
        <v>No</v>
      </c>
      <c r="K437" s="5" t="str">
        <f>IF(IFERROR(INDEX(Delivery!$D$2:$D$3001,MATCH(A437,Delivery!$A$2:$A$3001,0)),"")="Cancelled","Yes","No")</f>
        <v>No</v>
      </c>
      <c r="L437">
        <f>SUMIF(Sales!B:B,A437,Sales!H:H)</f>
        <v>579.36</v>
      </c>
    </row>
    <row r="438" spans="1:12" x14ac:dyDescent="0.35">
      <c r="A438" s="5">
        <v>437</v>
      </c>
      <c r="B438" s="6">
        <v>45480</v>
      </c>
      <c r="C438" s="5">
        <v>226</v>
      </c>
      <c r="D438" s="5">
        <v>3</v>
      </c>
      <c r="E438" s="5" t="str">
        <f>IFERROR(INDEX(Customers!$B$2:$B$901,MATCH(C438,Customers!$A$2:$A$901,0)),"")</f>
        <v>Deepa Reddy</v>
      </c>
      <c r="F438" s="5" t="str">
        <f>IFERROR(INDEX(Customers!$C$2:$C$901,MATCH(C438,Customers!$A$2:$A$901,0)),"")</f>
        <v>Corporate</v>
      </c>
      <c r="G438" s="5" t="str">
        <f>IFERROR(INDEX(Regions!$B$2:$B$6,MATCH(D438,Regions!$A$2:$A$6,0)),"")</f>
        <v>East</v>
      </c>
      <c r="H438" s="5" t="str">
        <f t="shared" si="8"/>
        <v>2024-07</v>
      </c>
      <c r="I438" s="5">
        <f>IFERROR(INDEX(Delivery!$C$2:$C$3001,MATCH(A438,Delivery!$A$2:$A$3001,0))-INDEX(Delivery!$B$2:$B$3001,MATCH(A438,Delivery!$A$2:$A$3001,0)),"")</f>
        <v>7</v>
      </c>
      <c r="J438" s="5" t="str">
        <f>IF(IFERROR(INDEX(Delivery!$D$2:$D$3001,MATCH(A438,Delivery!$A$2:$A$3001,0)),"")="Delayed","Yes","No")</f>
        <v>Yes</v>
      </c>
      <c r="K438" s="5" t="str">
        <f>IF(IFERROR(INDEX(Delivery!$D$2:$D$3001,MATCH(A438,Delivery!$A$2:$A$3001,0)),"")="Cancelled","Yes","No")</f>
        <v>No</v>
      </c>
      <c r="L438">
        <f>SUMIF(Sales!B:B,A438,Sales!H:H)</f>
        <v>727.86999999999989</v>
      </c>
    </row>
    <row r="439" spans="1:12" x14ac:dyDescent="0.35">
      <c r="A439" s="5">
        <v>438</v>
      </c>
      <c r="B439" s="6">
        <v>45480</v>
      </c>
      <c r="C439" s="5">
        <v>31</v>
      </c>
      <c r="D439" s="5">
        <v>4</v>
      </c>
      <c r="E439" s="5" t="str">
        <f>IFERROR(INDEX(Customers!$B$2:$B$901,MATCH(C439,Customers!$A$2:$A$901,0)),"")</f>
        <v>Krishna Singh</v>
      </c>
      <c r="F439" s="5" t="str">
        <f>IFERROR(INDEX(Customers!$C$2:$C$901,MATCH(C439,Customers!$A$2:$A$901,0)),"")</f>
        <v>Consumer</v>
      </c>
      <c r="G439" s="5" t="str">
        <f>IFERROR(INDEX(Regions!$B$2:$B$6,MATCH(D439,Regions!$A$2:$A$6,0)),"")</f>
        <v>West</v>
      </c>
      <c r="H439" s="5" t="str">
        <f t="shared" si="8"/>
        <v>2024-07</v>
      </c>
      <c r="I439" s="5">
        <f>IFERROR(INDEX(Delivery!$C$2:$C$3001,MATCH(A439,Delivery!$A$2:$A$3001,0))-INDEX(Delivery!$B$2:$B$3001,MATCH(A439,Delivery!$A$2:$A$3001,0)),"")</f>
        <v>6</v>
      </c>
      <c r="J439" s="5" t="str">
        <f>IF(IFERROR(INDEX(Delivery!$D$2:$D$3001,MATCH(A439,Delivery!$A$2:$A$3001,0)),"")="Delayed","Yes","No")</f>
        <v>No</v>
      </c>
      <c r="K439" s="5" t="str">
        <f>IF(IFERROR(INDEX(Delivery!$D$2:$D$3001,MATCH(A439,Delivery!$A$2:$A$3001,0)),"")="Cancelled","Yes","No")</f>
        <v>No</v>
      </c>
      <c r="L439">
        <f>SUMIF(Sales!B:B,A439,Sales!H:H)</f>
        <v>3426.3</v>
      </c>
    </row>
    <row r="440" spans="1:12" x14ac:dyDescent="0.35">
      <c r="A440" s="5">
        <v>439</v>
      </c>
      <c r="B440" s="6">
        <v>45480</v>
      </c>
      <c r="C440" s="5">
        <v>494</v>
      </c>
      <c r="D440" s="5">
        <v>2</v>
      </c>
      <c r="E440" s="5" t="str">
        <f>IFERROR(INDEX(Customers!$B$2:$B$901,MATCH(C440,Customers!$A$2:$A$901,0)),"")</f>
        <v>Meera Krishnan</v>
      </c>
      <c r="F440" s="5" t="str">
        <f>IFERROR(INDEX(Customers!$C$2:$C$901,MATCH(C440,Customers!$A$2:$A$901,0)),"")</f>
        <v>Consumer</v>
      </c>
      <c r="G440" s="5" t="str">
        <f>IFERROR(INDEX(Regions!$B$2:$B$6,MATCH(D440,Regions!$A$2:$A$6,0)),"")</f>
        <v>South</v>
      </c>
      <c r="H440" s="5" t="str">
        <f t="shared" si="8"/>
        <v>2024-07</v>
      </c>
      <c r="I440" s="5">
        <f>IFERROR(INDEX(Delivery!$C$2:$C$3001,MATCH(A440,Delivery!$A$2:$A$3001,0))-INDEX(Delivery!$B$2:$B$3001,MATCH(A440,Delivery!$A$2:$A$3001,0)),"")</f>
        <v>4</v>
      </c>
      <c r="J440" s="5" t="str">
        <f>IF(IFERROR(INDEX(Delivery!$D$2:$D$3001,MATCH(A440,Delivery!$A$2:$A$3001,0)),"")="Delayed","Yes","No")</f>
        <v>No</v>
      </c>
      <c r="K440" s="5" t="str">
        <f>IF(IFERROR(INDEX(Delivery!$D$2:$D$3001,MATCH(A440,Delivery!$A$2:$A$3001,0)),"")="Cancelled","Yes","No")</f>
        <v>No</v>
      </c>
      <c r="L440">
        <f>SUMIF(Sales!B:B,A440,Sales!H:H)</f>
        <v>1040.77</v>
      </c>
    </row>
    <row r="441" spans="1:12" x14ac:dyDescent="0.35">
      <c r="A441" s="5">
        <v>440</v>
      </c>
      <c r="B441" s="6">
        <v>45480</v>
      </c>
      <c r="C441" s="5">
        <v>697</v>
      </c>
      <c r="D441" s="5">
        <v>1</v>
      </c>
      <c r="E441" s="5" t="str">
        <f>IFERROR(INDEX(Customers!$B$2:$B$901,MATCH(C441,Customers!$A$2:$A$901,0)),"")</f>
        <v>Arjun Mehta</v>
      </c>
      <c r="F441" s="5" t="str">
        <f>IFERROR(INDEX(Customers!$C$2:$C$901,MATCH(C441,Customers!$A$2:$A$901,0)),"")</f>
        <v>SMB</v>
      </c>
      <c r="G441" s="5" t="str">
        <f>IFERROR(INDEX(Regions!$B$2:$B$6,MATCH(D441,Regions!$A$2:$A$6,0)),"")</f>
        <v>North</v>
      </c>
      <c r="H441" s="5" t="str">
        <f t="shared" si="8"/>
        <v>2024-07</v>
      </c>
      <c r="I441" s="5">
        <f>IFERROR(INDEX(Delivery!$C$2:$C$3001,MATCH(A441,Delivery!$A$2:$A$3001,0))-INDEX(Delivery!$B$2:$B$3001,MATCH(A441,Delivery!$A$2:$A$3001,0)),"")</f>
        <v>2</v>
      </c>
      <c r="J441" s="5" t="str">
        <f>IF(IFERROR(INDEX(Delivery!$D$2:$D$3001,MATCH(A441,Delivery!$A$2:$A$3001,0)),"")="Delayed","Yes","No")</f>
        <v>No</v>
      </c>
      <c r="K441" s="5" t="str">
        <f>IF(IFERROR(INDEX(Delivery!$D$2:$D$3001,MATCH(A441,Delivery!$A$2:$A$3001,0)),"")="Cancelled","Yes","No")</f>
        <v>No</v>
      </c>
      <c r="L441">
        <f>SUMIF(Sales!B:B,A441,Sales!H:H)</f>
        <v>3021.65</v>
      </c>
    </row>
    <row r="442" spans="1:12" x14ac:dyDescent="0.35">
      <c r="A442" s="5">
        <v>441</v>
      </c>
      <c r="B442" s="6">
        <v>45480</v>
      </c>
      <c r="C442" s="5">
        <v>891</v>
      </c>
      <c r="D442" s="5">
        <v>1</v>
      </c>
      <c r="E442" s="5" t="str">
        <f>IFERROR(INDEX(Customers!$B$2:$B$901,MATCH(C442,Customers!$A$2:$A$901,0)),"")</f>
        <v>Arun Mehta</v>
      </c>
      <c r="F442" s="5" t="str">
        <f>IFERROR(INDEX(Customers!$C$2:$C$901,MATCH(C442,Customers!$A$2:$A$901,0)),"")</f>
        <v>Consumer</v>
      </c>
      <c r="G442" s="5" t="str">
        <f>IFERROR(INDEX(Regions!$B$2:$B$6,MATCH(D442,Regions!$A$2:$A$6,0)),"")</f>
        <v>North</v>
      </c>
      <c r="H442" s="5" t="str">
        <f t="shared" si="8"/>
        <v>2024-07</v>
      </c>
      <c r="I442" s="5">
        <f>IFERROR(INDEX(Delivery!$C$2:$C$3001,MATCH(A442,Delivery!$A$2:$A$3001,0))-INDEX(Delivery!$B$2:$B$3001,MATCH(A442,Delivery!$A$2:$A$3001,0)),"")</f>
        <v>2</v>
      </c>
      <c r="J442" s="5" t="str">
        <f>IF(IFERROR(INDEX(Delivery!$D$2:$D$3001,MATCH(A442,Delivery!$A$2:$A$3001,0)),"")="Delayed","Yes","No")</f>
        <v>No</v>
      </c>
      <c r="K442" s="5" t="str">
        <f>IF(IFERROR(INDEX(Delivery!$D$2:$D$3001,MATCH(A442,Delivery!$A$2:$A$3001,0)),"")="Cancelled","Yes","No")</f>
        <v>No</v>
      </c>
      <c r="L442">
        <f>SUMIF(Sales!B:B,A442,Sales!H:H)</f>
        <v>3573.83</v>
      </c>
    </row>
    <row r="443" spans="1:12" x14ac:dyDescent="0.35">
      <c r="A443" s="5">
        <v>442</v>
      </c>
      <c r="B443" s="6">
        <v>45480</v>
      </c>
      <c r="C443" s="5">
        <v>255</v>
      </c>
      <c r="D443" s="5">
        <v>2</v>
      </c>
      <c r="E443" s="5" t="str">
        <f>IFERROR(INDEX(Customers!$B$2:$B$901,MATCH(C443,Customers!$A$2:$A$901,0)),"")</f>
        <v>Karthik Menon</v>
      </c>
      <c r="F443" s="5" t="str">
        <f>IFERROR(INDEX(Customers!$C$2:$C$901,MATCH(C443,Customers!$A$2:$A$901,0)),"")</f>
        <v>Consumer</v>
      </c>
      <c r="G443" s="5" t="str">
        <f>IFERROR(INDEX(Regions!$B$2:$B$6,MATCH(D443,Regions!$A$2:$A$6,0)),"")</f>
        <v>South</v>
      </c>
      <c r="H443" s="5" t="str">
        <f t="shared" si="8"/>
        <v>2024-07</v>
      </c>
      <c r="I443" s="5">
        <f>IFERROR(INDEX(Delivery!$C$2:$C$3001,MATCH(A443,Delivery!$A$2:$A$3001,0))-INDEX(Delivery!$B$2:$B$3001,MATCH(A443,Delivery!$A$2:$A$3001,0)),"")</f>
        <v>4</v>
      </c>
      <c r="J443" s="5" t="str">
        <f>IF(IFERROR(INDEX(Delivery!$D$2:$D$3001,MATCH(A443,Delivery!$A$2:$A$3001,0)),"")="Delayed","Yes","No")</f>
        <v>No</v>
      </c>
      <c r="K443" s="5" t="str">
        <f>IF(IFERROR(INDEX(Delivery!$D$2:$D$3001,MATCH(A443,Delivery!$A$2:$A$3001,0)),"")="Cancelled","Yes","No")</f>
        <v>No</v>
      </c>
      <c r="L443">
        <f>SUMIF(Sales!B:B,A443,Sales!H:H)</f>
        <v>2401.84</v>
      </c>
    </row>
    <row r="444" spans="1:12" x14ac:dyDescent="0.35">
      <c r="A444" s="5">
        <v>443</v>
      </c>
      <c r="B444" s="6">
        <v>45481</v>
      </c>
      <c r="C444" s="5">
        <v>254</v>
      </c>
      <c r="D444" s="5">
        <v>3</v>
      </c>
      <c r="E444" s="5" t="str">
        <f>IFERROR(INDEX(Customers!$B$2:$B$901,MATCH(C444,Customers!$A$2:$A$901,0)),"")</f>
        <v>Divya Iyer</v>
      </c>
      <c r="F444" s="5" t="str">
        <f>IFERROR(INDEX(Customers!$C$2:$C$901,MATCH(C444,Customers!$A$2:$A$901,0)),"")</f>
        <v>Consumer</v>
      </c>
      <c r="G444" s="5" t="str">
        <f>IFERROR(INDEX(Regions!$B$2:$B$6,MATCH(D444,Regions!$A$2:$A$6,0)),"")</f>
        <v>East</v>
      </c>
      <c r="H444" s="5" t="str">
        <f t="shared" si="8"/>
        <v>2024-07</v>
      </c>
      <c r="I444" s="5">
        <f>IFERROR(INDEX(Delivery!$C$2:$C$3001,MATCH(A444,Delivery!$A$2:$A$3001,0))-INDEX(Delivery!$B$2:$B$3001,MATCH(A444,Delivery!$A$2:$A$3001,0)),"")</f>
        <v>3</v>
      </c>
      <c r="J444" s="5" t="str">
        <f>IF(IFERROR(INDEX(Delivery!$D$2:$D$3001,MATCH(A444,Delivery!$A$2:$A$3001,0)),"")="Delayed","Yes","No")</f>
        <v>No</v>
      </c>
      <c r="K444" s="5" t="str">
        <f>IF(IFERROR(INDEX(Delivery!$D$2:$D$3001,MATCH(A444,Delivery!$A$2:$A$3001,0)),"")="Cancelled","Yes","No")</f>
        <v>No</v>
      </c>
      <c r="L444">
        <f>SUMIF(Sales!B:B,A444,Sales!H:H)</f>
        <v>2474.6000000000004</v>
      </c>
    </row>
    <row r="445" spans="1:12" x14ac:dyDescent="0.35">
      <c r="A445" s="5">
        <v>444</v>
      </c>
      <c r="B445" s="6">
        <v>45481</v>
      </c>
      <c r="C445" s="5">
        <v>634</v>
      </c>
      <c r="D445" s="5">
        <v>1</v>
      </c>
      <c r="E445" s="5" t="str">
        <f>IFERROR(INDEX(Customers!$B$2:$B$901,MATCH(C445,Customers!$A$2:$A$901,0)),"")</f>
        <v>Myra Mehta</v>
      </c>
      <c r="F445" s="5" t="str">
        <f>IFERROR(INDEX(Customers!$C$2:$C$901,MATCH(C445,Customers!$A$2:$A$901,0)),"")</f>
        <v>Consumer</v>
      </c>
      <c r="G445" s="5" t="str">
        <f>IFERROR(INDEX(Regions!$B$2:$B$6,MATCH(D445,Regions!$A$2:$A$6,0)),"")</f>
        <v>North</v>
      </c>
      <c r="H445" s="5" t="str">
        <f t="shared" si="8"/>
        <v>2024-07</v>
      </c>
      <c r="I445" s="5">
        <f>IFERROR(INDEX(Delivery!$C$2:$C$3001,MATCH(A445,Delivery!$A$2:$A$3001,0))-INDEX(Delivery!$B$2:$B$3001,MATCH(A445,Delivery!$A$2:$A$3001,0)),"")</f>
        <v>6</v>
      </c>
      <c r="J445" s="5" t="str">
        <f>IF(IFERROR(INDEX(Delivery!$D$2:$D$3001,MATCH(A445,Delivery!$A$2:$A$3001,0)),"")="Delayed","Yes","No")</f>
        <v>No</v>
      </c>
      <c r="K445" s="5" t="str">
        <f>IF(IFERROR(INDEX(Delivery!$D$2:$D$3001,MATCH(A445,Delivery!$A$2:$A$3001,0)),"")="Cancelled","Yes","No")</f>
        <v>No</v>
      </c>
      <c r="L445">
        <f>SUMIF(Sales!B:B,A445,Sales!H:H)</f>
        <v>2129.88</v>
      </c>
    </row>
    <row r="446" spans="1:12" x14ac:dyDescent="0.35">
      <c r="A446" s="5">
        <v>445</v>
      </c>
      <c r="B446" s="6">
        <v>45481</v>
      </c>
      <c r="C446" s="5">
        <v>705</v>
      </c>
      <c r="D446" s="5">
        <v>2</v>
      </c>
      <c r="E446" s="5" t="str">
        <f>IFERROR(INDEX(Customers!$B$2:$B$901,MATCH(C446,Customers!$A$2:$A$901,0)),"")</f>
        <v>Saanvi Reddy</v>
      </c>
      <c r="F446" s="5" t="str">
        <f>IFERROR(INDEX(Customers!$C$2:$C$901,MATCH(C446,Customers!$A$2:$A$901,0)),"")</f>
        <v>Consumer</v>
      </c>
      <c r="G446" s="5" t="str">
        <f>IFERROR(INDEX(Regions!$B$2:$B$6,MATCH(D446,Regions!$A$2:$A$6,0)),"")</f>
        <v>South</v>
      </c>
      <c r="H446" s="5" t="str">
        <f t="shared" si="8"/>
        <v>2024-07</v>
      </c>
      <c r="I446" s="5">
        <f>IFERROR(INDEX(Delivery!$C$2:$C$3001,MATCH(A446,Delivery!$A$2:$A$3001,0))-INDEX(Delivery!$B$2:$B$3001,MATCH(A446,Delivery!$A$2:$A$3001,0)),"")</f>
        <v>6</v>
      </c>
      <c r="J446" s="5" t="str">
        <f>IF(IFERROR(INDEX(Delivery!$D$2:$D$3001,MATCH(A446,Delivery!$A$2:$A$3001,0)),"")="Delayed","Yes","No")</f>
        <v>No</v>
      </c>
      <c r="K446" s="5" t="str">
        <f>IF(IFERROR(INDEX(Delivery!$D$2:$D$3001,MATCH(A446,Delivery!$A$2:$A$3001,0)),"")="Cancelled","Yes","No")</f>
        <v>No</v>
      </c>
      <c r="L446">
        <f>SUMIF(Sales!B:B,A446,Sales!H:H)</f>
        <v>407.51</v>
      </c>
    </row>
    <row r="447" spans="1:12" x14ac:dyDescent="0.35">
      <c r="A447" s="5">
        <v>446</v>
      </c>
      <c r="B447" s="6">
        <v>45481</v>
      </c>
      <c r="C447" s="5">
        <v>245</v>
      </c>
      <c r="D447" s="5">
        <v>2</v>
      </c>
      <c r="E447" s="5" t="str">
        <f>IFERROR(INDEX(Customers!$B$2:$B$901,MATCH(C447,Customers!$A$2:$A$901,0)),"")</f>
        <v>Aadhya Rao</v>
      </c>
      <c r="F447" s="5" t="str">
        <f>IFERROR(INDEX(Customers!$C$2:$C$901,MATCH(C447,Customers!$A$2:$A$901,0)),"")</f>
        <v>SMB</v>
      </c>
      <c r="G447" s="5" t="str">
        <f>IFERROR(INDEX(Regions!$B$2:$B$6,MATCH(D447,Regions!$A$2:$A$6,0)),"")</f>
        <v>South</v>
      </c>
      <c r="H447" s="5" t="str">
        <f t="shared" si="8"/>
        <v>2024-07</v>
      </c>
      <c r="I447" s="5">
        <f>IFERROR(INDEX(Delivery!$C$2:$C$3001,MATCH(A447,Delivery!$A$2:$A$3001,0))-INDEX(Delivery!$B$2:$B$3001,MATCH(A447,Delivery!$A$2:$A$3001,0)),"")</f>
        <v>6</v>
      </c>
      <c r="J447" s="5" t="str">
        <f>IF(IFERROR(INDEX(Delivery!$D$2:$D$3001,MATCH(A447,Delivery!$A$2:$A$3001,0)),"")="Delayed","Yes","No")</f>
        <v>No</v>
      </c>
      <c r="K447" s="5" t="str">
        <f>IF(IFERROR(INDEX(Delivery!$D$2:$D$3001,MATCH(A447,Delivery!$A$2:$A$3001,0)),"")="Cancelled","Yes","No")</f>
        <v>No</v>
      </c>
      <c r="L447">
        <f>SUMIF(Sales!B:B,A447,Sales!H:H)</f>
        <v>1118.27</v>
      </c>
    </row>
    <row r="448" spans="1:12" x14ac:dyDescent="0.35">
      <c r="A448" s="5">
        <v>447</v>
      </c>
      <c r="B448" s="6">
        <v>45481</v>
      </c>
      <c r="C448" s="5">
        <v>101</v>
      </c>
      <c r="D448" s="5">
        <v>5</v>
      </c>
      <c r="E448" s="5" t="str">
        <f>IFERROR(INDEX(Customers!$B$2:$B$901,MATCH(C448,Customers!$A$2:$A$901,0)),"")</f>
        <v>Kavya Menon</v>
      </c>
      <c r="F448" s="5" t="str">
        <f>IFERROR(INDEX(Customers!$C$2:$C$901,MATCH(C448,Customers!$A$2:$A$901,0)),"")</f>
        <v>SMB</v>
      </c>
      <c r="G448" s="5" t="str">
        <f>IFERROR(INDEX(Regions!$B$2:$B$6,MATCH(D448,Regions!$A$2:$A$6,0)),"")</f>
        <v>Central</v>
      </c>
      <c r="H448" s="5" t="str">
        <f t="shared" si="8"/>
        <v>2024-07</v>
      </c>
      <c r="I448" s="5">
        <f>IFERROR(INDEX(Delivery!$C$2:$C$3001,MATCH(A448,Delivery!$A$2:$A$3001,0))-INDEX(Delivery!$B$2:$B$3001,MATCH(A448,Delivery!$A$2:$A$3001,0)),"")</f>
        <v>2</v>
      </c>
      <c r="J448" s="5" t="str">
        <f>IF(IFERROR(INDEX(Delivery!$D$2:$D$3001,MATCH(A448,Delivery!$A$2:$A$3001,0)),"")="Delayed","Yes","No")</f>
        <v>No</v>
      </c>
      <c r="K448" s="5" t="str">
        <f>IF(IFERROR(INDEX(Delivery!$D$2:$D$3001,MATCH(A448,Delivery!$A$2:$A$3001,0)),"")="Cancelled","Yes","No")</f>
        <v>No</v>
      </c>
      <c r="L448">
        <f>SUMIF(Sales!B:B,A448,Sales!H:H)</f>
        <v>705.26</v>
      </c>
    </row>
    <row r="449" spans="1:12" x14ac:dyDescent="0.35">
      <c r="A449" s="5">
        <v>448</v>
      </c>
      <c r="B449" s="6">
        <v>45482</v>
      </c>
      <c r="C449" s="5">
        <v>225</v>
      </c>
      <c r="D449" s="5">
        <v>1</v>
      </c>
      <c r="E449" s="5" t="str">
        <f>IFERROR(INDEX(Customers!$B$2:$B$901,MATCH(C449,Customers!$A$2:$A$901,0)),"")</f>
        <v>Pooja Iyer</v>
      </c>
      <c r="F449" s="5" t="str">
        <f>IFERROR(INDEX(Customers!$C$2:$C$901,MATCH(C449,Customers!$A$2:$A$901,0)),"")</f>
        <v>Consumer</v>
      </c>
      <c r="G449" s="5" t="str">
        <f>IFERROR(INDEX(Regions!$B$2:$B$6,MATCH(D449,Regions!$A$2:$A$6,0)),"")</f>
        <v>North</v>
      </c>
      <c r="H449" s="5" t="str">
        <f t="shared" si="8"/>
        <v>2024-07</v>
      </c>
      <c r="I449" s="5">
        <f>IFERROR(INDEX(Delivery!$C$2:$C$3001,MATCH(A449,Delivery!$A$2:$A$3001,0))-INDEX(Delivery!$B$2:$B$3001,MATCH(A449,Delivery!$A$2:$A$3001,0)),"")</f>
        <v>5</v>
      </c>
      <c r="J449" s="5" t="str">
        <f>IF(IFERROR(INDEX(Delivery!$D$2:$D$3001,MATCH(A449,Delivery!$A$2:$A$3001,0)),"")="Delayed","Yes","No")</f>
        <v>No</v>
      </c>
      <c r="K449" s="5" t="str">
        <f>IF(IFERROR(INDEX(Delivery!$D$2:$D$3001,MATCH(A449,Delivery!$A$2:$A$3001,0)),"")="Cancelled","Yes","No")</f>
        <v>No</v>
      </c>
      <c r="L449">
        <f>SUMIF(Sales!B:B,A449,Sales!H:H)</f>
        <v>3794.53</v>
      </c>
    </row>
    <row r="450" spans="1:12" x14ac:dyDescent="0.35">
      <c r="A450" s="5">
        <v>449</v>
      </c>
      <c r="B450" s="6">
        <v>45482</v>
      </c>
      <c r="C450" s="5">
        <v>225</v>
      </c>
      <c r="D450" s="5">
        <v>1</v>
      </c>
      <c r="E450" s="5" t="str">
        <f>IFERROR(INDEX(Customers!$B$2:$B$901,MATCH(C450,Customers!$A$2:$A$901,0)),"")</f>
        <v>Pooja Iyer</v>
      </c>
      <c r="F450" s="5" t="str">
        <f>IFERROR(INDEX(Customers!$C$2:$C$901,MATCH(C450,Customers!$A$2:$A$901,0)),"")</f>
        <v>Consumer</v>
      </c>
      <c r="G450" s="5" t="str">
        <f>IFERROR(INDEX(Regions!$B$2:$B$6,MATCH(D450,Regions!$A$2:$A$6,0)),"")</f>
        <v>North</v>
      </c>
      <c r="H450" s="5" t="str">
        <f t="shared" ref="H450:H513" si="9">TEXT(B450,"YYYY-MM")</f>
        <v>2024-07</v>
      </c>
      <c r="I450" s="5">
        <f>IFERROR(INDEX(Delivery!$C$2:$C$3001,MATCH(A450,Delivery!$A$2:$A$3001,0))-INDEX(Delivery!$B$2:$B$3001,MATCH(A450,Delivery!$A$2:$A$3001,0)),"")</f>
        <v>6</v>
      </c>
      <c r="J450" s="5" t="str">
        <f>IF(IFERROR(INDEX(Delivery!$D$2:$D$3001,MATCH(A450,Delivery!$A$2:$A$3001,0)),"")="Delayed","Yes","No")</f>
        <v>No</v>
      </c>
      <c r="K450" s="5" t="str">
        <f>IF(IFERROR(INDEX(Delivery!$D$2:$D$3001,MATCH(A450,Delivery!$A$2:$A$3001,0)),"")="Cancelled","Yes","No")</f>
        <v>No</v>
      </c>
      <c r="L450">
        <f>SUMIF(Sales!B:B,A450,Sales!H:H)</f>
        <v>4511.41</v>
      </c>
    </row>
    <row r="451" spans="1:12" x14ac:dyDescent="0.35">
      <c r="A451" s="5">
        <v>450</v>
      </c>
      <c r="B451" s="6">
        <v>45482</v>
      </c>
      <c r="C451" s="5">
        <v>454</v>
      </c>
      <c r="D451" s="5">
        <v>2</v>
      </c>
      <c r="E451" s="5" t="str">
        <f>IFERROR(INDEX(Customers!$B$2:$B$901,MATCH(C451,Customers!$A$2:$A$901,0)),"")</f>
        <v>Pari Menon</v>
      </c>
      <c r="F451" s="5" t="str">
        <f>IFERROR(INDEX(Customers!$C$2:$C$901,MATCH(C451,Customers!$A$2:$A$901,0)),"")</f>
        <v>Consumer</v>
      </c>
      <c r="G451" s="5" t="str">
        <f>IFERROR(INDEX(Regions!$B$2:$B$6,MATCH(D451,Regions!$A$2:$A$6,0)),"")</f>
        <v>South</v>
      </c>
      <c r="H451" s="5" t="str">
        <f t="shared" si="9"/>
        <v>2024-07</v>
      </c>
      <c r="I451" s="5">
        <f>IFERROR(INDEX(Delivery!$C$2:$C$3001,MATCH(A451,Delivery!$A$2:$A$3001,0))-INDEX(Delivery!$B$2:$B$3001,MATCH(A451,Delivery!$A$2:$A$3001,0)),"")</f>
        <v>5</v>
      </c>
      <c r="J451" s="5" t="str">
        <f>IF(IFERROR(INDEX(Delivery!$D$2:$D$3001,MATCH(A451,Delivery!$A$2:$A$3001,0)),"")="Delayed","Yes","No")</f>
        <v>No</v>
      </c>
      <c r="K451" s="5" t="str">
        <f>IF(IFERROR(INDEX(Delivery!$D$2:$D$3001,MATCH(A451,Delivery!$A$2:$A$3001,0)),"")="Cancelled","Yes","No")</f>
        <v>No</v>
      </c>
      <c r="L451">
        <f>SUMIF(Sales!B:B,A451,Sales!H:H)</f>
        <v>2213.3200000000002</v>
      </c>
    </row>
    <row r="452" spans="1:12" x14ac:dyDescent="0.35">
      <c r="A452" s="5">
        <v>451</v>
      </c>
      <c r="B452" s="6">
        <v>45482</v>
      </c>
      <c r="C452" s="5">
        <v>174</v>
      </c>
      <c r="D452" s="5">
        <v>2</v>
      </c>
      <c r="E452" s="5" t="str">
        <f>IFERROR(INDEX(Customers!$B$2:$B$901,MATCH(C452,Customers!$A$2:$A$901,0)),"")</f>
        <v>Pari Pillai</v>
      </c>
      <c r="F452" s="5" t="str">
        <f>IFERROR(INDEX(Customers!$C$2:$C$901,MATCH(C452,Customers!$A$2:$A$901,0)),"")</f>
        <v>SMB</v>
      </c>
      <c r="G452" s="5" t="str">
        <f>IFERROR(INDEX(Regions!$B$2:$B$6,MATCH(D452,Regions!$A$2:$A$6,0)),"")</f>
        <v>South</v>
      </c>
      <c r="H452" s="5" t="str">
        <f t="shared" si="9"/>
        <v>2024-07</v>
      </c>
      <c r="I452" s="5">
        <f>IFERROR(INDEX(Delivery!$C$2:$C$3001,MATCH(A452,Delivery!$A$2:$A$3001,0))-INDEX(Delivery!$B$2:$B$3001,MATCH(A452,Delivery!$A$2:$A$3001,0)),"")</f>
        <v>2</v>
      </c>
      <c r="J452" s="5" t="str">
        <f>IF(IFERROR(INDEX(Delivery!$D$2:$D$3001,MATCH(A452,Delivery!$A$2:$A$3001,0)),"")="Delayed","Yes","No")</f>
        <v>No</v>
      </c>
      <c r="K452" s="5" t="str">
        <f>IF(IFERROR(INDEX(Delivery!$D$2:$D$3001,MATCH(A452,Delivery!$A$2:$A$3001,0)),"")="Cancelled","Yes","No")</f>
        <v>No</v>
      </c>
      <c r="L452">
        <f>SUMIF(Sales!B:B,A452,Sales!H:H)</f>
        <v>793.15000000000009</v>
      </c>
    </row>
    <row r="453" spans="1:12" x14ac:dyDescent="0.35">
      <c r="A453" s="5">
        <v>452</v>
      </c>
      <c r="B453" s="6">
        <v>45482</v>
      </c>
      <c r="C453" s="5">
        <v>72</v>
      </c>
      <c r="D453" s="5">
        <v>3</v>
      </c>
      <c r="E453" s="5" t="str">
        <f>IFERROR(INDEX(Customers!$B$2:$B$901,MATCH(C453,Customers!$A$2:$A$901,0)),"")</f>
        <v>Aadhya Iyer</v>
      </c>
      <c r="F453" s="5" t="str">
        <f>IFERROR(INDEX(Customers!$C$2:$C$901,MATCH(C453,Customers!$A$2:$A$901,0)),"")</f>
        <v>Consumer</v>
      </c>
      <c r="G453" s="5" t="str">
        <f>IFERROR(INDEX(Regions!$B$2:$B$6,MATCH(D453,Regions!$A$2:$A$6,0)),"")</f>
        <v>East</v>
      </c>
      <c r="H453" s="5" t="str">
        <f t="shared" si="9"/>
        <v>2024-07</v>
      </c>
      <c r="I453" s="5">
        <f>IFERROR(INDEX(Delivery!$C$2:$C$3001,MATCH(A453,Delivery!$A$2:$A$3001,0))-INDEX(Delivery!$B$2:$B$3001,MATCH(A453,Delivery!$A$2:$A$3001,0)),"")</f>
        <v>3</v>
      </c>
      <c r="J453" s="5" t="str">
        <f>IF(IFERROR(INDEX(Delivery!$D$2:$D$3001,MATCH(A453,Delivery!$A$2:$A$3001,0)),"")="Delayed","Yes","No")</f>
        <v>No</v>
      </c>
      <c r="K453" s="5" t="str">
        <f>IF(IFERROR(INDEX(Delivery!$D$2:$D$3001,MATCH(A453,Delivery!$A$2:$A$3001,0)),"")="Cancelled","Yes","No")</f>
        <v>No</v>
      </c>
      <c r="L453">
        <f>SUMIF(Sales!B:B,A453,Sales!H:H)</f>
        <v>760.11</v>
      </c>
    </row>
    <row r="454" spans="1:12" x14ac:dyDescent="0.35">
      <c r="A454" s="5">
        <v>453</v>
      </c>
      <c r="B454" s="6">
        <v>45482</v>
      </c>
      <c r="C454" s="5">
        <v>874</v>
      </c>
      <c r="D454" s="5">
        <v>1</v>
      </c>
      <c r="E454" s="5" t="str">
        <f>IFERROR(INDEX(Customers!$B$2:$B$901,MATCH(C454,Customers!$A$2:$A$901,0)),"")</f>
        <v>Anika Mehta</v>
      </c>
      <c r="F454" s="5" t="str">
        <f>IFERROR(INDEX(Customers!$C$2:$C$901,MATCH(C454,Customers!$A$2:$A$901,0)),"")</f>
        <v>Corporate</v>
      </c>
      <c r="G454" s="5" t="str">
        <f>IFERROR(INDEX(Regions!$B$2:$B$6,MATCH(D454,Regions!$A$2:$A$6,0)),"")</f>
        <v>North</v>
      </c>
      <c r="H454" s="5" t="str">
        <f t="shared" si="9"/>
        <v>2024-07</v>
      </c>
      <c r="I454" s="5">
        <f>IFERROR(INDEX(Delivery!$C$2:$C$3001,MATCH(A454,Delivery!$A$2:$A$3001,0))-INDEX(Delivery!$B$2:$B$3001,MATCH(A454,Delivery!$A$2:$A$3001,0)),"")</f>
        <v>3</v>
      </c>
      <c r="J454" s="5" t="str">
        <f>IF(IFERROR(INDEX(Delivery!$D$2:$D$3001,MATCH(A454,Delivery!$A$2:$A$3001,0)),"")="Delayed","Yes","No")</f>
        <v>No</v>
      </c>
      <c r="K454" s="5" t="str">
        <f>IF(IFERROR(INDEX(Delivery!$D$2:$D$3001,MATCH(A454,Delivery!$A$2:$A$3001,0)),"")="Cancelled","Yes","No")</f>
        <v>No</v>
      </c>
      <c r="L454">
        <f>SUMIF(Sales!B:B,A454,Sales!H:H)</f>
        <v>2213.3200000000002</v>
      </c>
    </row>
    <row r="455" spans="1:12" x14ac:dyDescent="0.35">
      <c r="A455" s="5">
        <v>454</v>
      </c>
      <c r="B455" s="6">
        <v>45482</v>
      </c>
      <c r="C455" s="5">
        <v>548</v>
      </c>
      <c r="D455" s="5">
        <v>3</v>
      </c>
      <c r="E455" s="5" t="str">
        <f>IFERROR(INDEX(Customers!$B$2:$B$901,MATCH(C455,Customers!$A$2:$A$901,0)),"")</f>
        <v>Sneha Chatterjee</v>
      </c>
      <c r="F455" s="5" t="str">
        <f>IFERROR(INDEX(Customers!$C$2:$C$901,MATCH(C455,Customers!$A$2:$A$901,0)),"")</f>
        <v>Corporate</v>
      </c>
      <c r="G455" s="5" t="str">
        <f>IFERROR(INDEX(Regions!$B$2:$B$6,MATCH(D455,Regions!$A$2:$A$6,0)),"")</f>
        <v>East</v>
      </c>
      <c r="H455" s="5" t="str">
        <f t="shared" si="9"/>
        <v>2024-07</v>
      </c>
      <c r="I455" s="5">
        <f>IFERROR(INDEX(Delivery!$C$2:$C$3001,MATCH(A455,Delivery!$A$2:$A$3001,0))-INDEX(Delivery!$B$2:$B$3001,MATCH(A455,Delivery!$A$2:$A$3001,0)),"")</f>
        <v>5</v>
      </c>
      <c r="J455" s="5" t="str">
        <f>IF(IFERROR(INDEX(Delivery!$D$2:$D$3001,MATCH(A455,Delivery!$A$2:$A$3001,0)),"")="Delayed","Yes","No")</f>
        <v>No</v>
      </c>
      <c r="K455" s="5" t="str">
        <f>IF(IFERROR(INDEX(Delivery!$D$2:$D$3001,MATCH(A455,Delivery!$A$2:$A$3001,0)),"")="Cancelled","Yes","No")</f>
        <v>No</v>
      </c>
      <c r="L455">
        <f>SUMIF(Sales!B:B,A455,Sales!H:H)</f>
        <v>524.20000000000005</v>
      </c>
    </row>
    <row r="456" spans="1:12" x14ac:dyDescent="0.35">
      <c r="A456" s="5">
        <v>455</v>
      </c>
      <c r="B456" s="6">
        <v>45483</v>
      </c>
      <c r="C456" s="5">
        <v>15</v>
      </c>
      <c r="D456" s="5">
        <v>2</v>
      </c>
      <c r="E456" s="5" t="str">
        <f>IFERROR(INDEX(Customers!$B$2:$B$901,MATCH(C456,Customers!$A$2:$A$901,0)),"")</f>
        <v>Vihaan Bose</v>
      </c>
      <c r="F456" s="5" t="str">
        <f>IFERROR(INDEX(Customers!$C$2:$C$901,MATCH(C456,Customers!$A$2:$A$901,0)),"")</f>
        <v>Consumer</v>
      </c>
      <c r="G456" s="5" t="str">
        <f>IFERROR(INDEX(Regions!$B$2:$B$6,MATCH(D456,Regions!$A$2:$A$6,0)),"")</f>
        <v>South</v>
      </c>
      <c r="H456" s="5" t="str">
        <f t="shared" si="9"/>
        <v>2024-07</v>
      </c>
      <c r="I456" s="5">
        <f>IFERROR(INDEX(Delivery!$C$2:$C$3001,MATCH(A456,Delivery!$A$2:$A$3001,0))-INDEX(Delivery!$B$2:$B$3001,MATCH(A456,Delivery!$A$2:$A$3001,0)),"")</f>
        <v>6</v>
      </c>
      <c r="J456" s="5" t="str">
        <f>IF(IFERROR(INDEX(Delivery!$D$2:$D$3001,MATCH(A456,Delivery!$A$2:$A$3001,0)),"")="Delayed","Yes","No")</f>
        <v>No</v>
      </c>
      <c r="K456" s="5" t="str">
        <f>IF(IFERROR(INDEX(Delivery!$D$2:$D$3001,MATCH(A456,Delivery!$A$2:$A$3001,0)),"")="Cancelled","Yes","No")</f>
        <v>No</v>
      </c>
      <c r="L456">
        <f>SUMIF(Sales!B:B,A456,Sales!H:H)</f>
        <v>2449.92</v>
      </c>
    </row>
    <row r="457" spans="1:12" x14ac:dyDescent="0.35">
      <c r="A457" s="5">
        <v>456</v>
      </c>
      <c r="B457" s="6">
        <v>45483</v>
      </c>
      <c r="C457" s="5">
        <v>642</v>
      </c>
      <c r="D457" s="5">
        <v>2</v>
      </c>
      <c r="E457" s="5" t="str">
        <f>IFERROR(INDEX(Customers!$B$2:$B$901,MATCH(C457,Customers!$A$2:$A$901,0)),"")</f>
        <v>Rohan Krishnan</v>
      </c>
      <c r="F457" s="5" t="str">
        <f>IFERROR(INDEX(Customers!$C$2:$C$901,MATCH(C457,Customers!$A$2:$A$901,0)),"")</f>
        <v>Consumer</v>
      </c>
      <c r="G457" s="5" t="str">
        <f>IFERROR(INDEX(Regions!$B$2:$B$6,MATCH(D457,Regions!$A$2:$A$6,0)),"")</f>
        <v>South</v>
      </c>
      <c r="H457" s="5" t="str">
        <f t="shared" si="9"/>
        <v>2024-07</v>
      </c>
      <c r="I457" s="5">
        <f>IFERROR(INDEX(Delivery!$C$2:$C$3001,MATCH(A457,Delivery!$A$2:$A$3001,0))-INDEX(Delivery!$B$2:$B$3001,MATCH(A457,Delivery!$A$2:$A$3001,0)),"")</f>
        <v>6</v>
      </c>
      <c r="J457" s="5" t="str">
        <f>IF(IFERROR(INDEX(Delivery!$D$2:$D$3001,MATCH(A457,Delivery!$A$2:$A$3001,0)),"")="Delayed","Yes","No")</f>
        <v>No</v>
      </c>
      <c r="K457" s="5" t="str">
        <f>IF(IFERROR(INDEX(Delivery!$D$2:$D$3001,MATCH(A457,Delivery!$A$2:$A$3001,0)),"")="Cancelled","Yes","No")</f>
        <v>No</v>
      </c>
      <c r="L457">
        <f>SUMIF(Sales!B:B,A457,Sales!H:H)</f>
        <v>816.91000000000008</v>
      </c>
    </row>
    <row r="458" spans="1:12" x14ac:dyDescent="0.35">
      <c r="A458" s="5">
        <v>457</v>
      </c>
      <c r="B458" s="6">
        <v>45483</v>
      </c>
      <c r="C458" s="5">
        <v>167</v>
      </c>
      <c r="D458" s="5">
        <v>4</v>
      </c>
      <c r="E458" s="5" t="str">
        <f>IFERROR(INDEX(Customers!$B$2:$B$901,MATCH(C458,Customers!$A$2:$A$901,0)),"")</f>
        <v>Meera Kapoor</v>
      </c>
      <c r="F458" s="5" t="str">
        <f>IFERROR(INDEX(Customers!$C$2:$C$901,MATCH(C458,Customers!$A$2:$A$901,0)),"")</f>
        <v>SMB</v>
      </c>
      <c r="G458" s="5" t="str">
        <f>IFERROR(INDEX(Regions!$B$2:$B$6,MATCH(D458,Regions!$A$2:$A$6,0)),"")</f>
        <v>West</v>
      </c>
      <c r="H458" s="5" t="str">
        <f t="shared" si="9"/>
        <v>2024-07</v>
      </c>
      <c r="I458" s="5">
        <f>IFERROR(INDEX(Delivery!$C$2:$C$3001,MATCH(A458,Delivery!$A$2:$A$3001,0))-INDEX(Delivery!$B$2:$B$3001,MATCH(A458,Delivery!$A$2:$A$3001,0)),"")</f>
        <v>4</v>
      </c>
      <c r="J458" s="5" t="str">
        <f>IF(IFERROR(INDEX(Delivery!$D$2:$D$3001,MATCH(A458,Delivery!$A$2:$A$3001,0)),"")="Delayed","Yes","No")</f>
        <v>No</v>
      </c>
      <c r="K458" s="5" t="str">
        <f>IF(IFERROR(INDEX(Delivery!$D$2:$D$3001,MATCH(A458,Delivery!$A$2:$A$3001,0)),"")="Cancelled","Yes","No")</f>
        <v>No</v>
      </c>
      <c r="L458">
        <f>SUMIF(Sales!B:B,A458,Sales!H:H)</f>
        <v>1085.53</v>
      </c>
    </row>
    <row r="459" spans="1:12" x14ac:dyDescent="0.35">
      <c r="A459" s="5">
        <v>458</v>
      </c>
      <c r="B459" s="6">
        <v>45483</v>
      </c>
      <c r="C459" s="5">
        <v>343</v>
      </c>
      <c r="D459" s="5">
        <v>5</v>
      </c>
      <c r="E459" s="5" t="str">
        <f>IFERROR(INDEX(Customers!$B$2:$B$901,MATCH(C459,Customers!$A$2:$A$901,0)),"")</f>
        <v>Manoj Bose</v>
      </c>
      <c r="F459" s="5" t="str">
        <f>IFERROR(INDEX(Customers!$C$2:$C$901,MATCH(C459,Customers!$A$2:$A$901,0)),"")</f>
        <v>Consumer</v>
      </c>
      <c r="G459" s="5" t="str">
        <f>IFERROR(INDEX(Regions!$B$2:$B$6,MATCH(D459,Regions!$A$2:$A$6,0)),"")</f>
        <v>Central</v>
      </c>
      <c r="H459" s="5" t="str">
        <f t="shared" si="9"/>
        <v>2024-07</v>
      </c>
      <c r="I459" s="5">
        <f>IFERROR(INDEX(Delivery!$C$2:$C$3001,MATCH(A459,Delivery!$A$2:$A$3001,0))-INDEX(Delivery!$B$2:$B$3001,MATCH(A459,Delivery!$A$2:$A$3001,0)),"")</f>
        <v>3</v>
      </c>
      <c r="J459" s="5" t="str">
        <f>IF(IFERROR(INDEX(Delivery!$D$2:$D$3001,MATCH(A459,Delivery!$A$2:$A$3001,0)),"")="Delayed","Yes","No")</f>
        <v>No</v>
      </c>
      <c r="K459" s="5" t="str">
        <f>IF(IFERROR(INDEX(Delivery!$D$2:$D$3001,MATCH(A459,Delivery!$A$2:$A$3001,0)),"")="Cancelled","Yes","No")</f>
        <v>No</v>
      </c>
      <c r="L459">
        <f>SUMIF(Sales!B:B,A459,Sales!H:H)</f>
        <v>872.66</v>
      </c>
    </row>
    <row r="460" spans="1:12" x14ac:dyDescent="0.35">
      <c r="A460" s="5">
        <v>459</v>
      </c>
      <c r="B460" s="6">
        <v>45483</v>
      </c>
      <c r="C460" s="5">
        <v>489</v>
      </c>
      <c r="D460" s="5">
        <v>5</v>
      </c>
      <c r="E460" s="5" t="str">
        <f>IFERROR(INDEX(Customers!$B$2:$B$901,MATCH(C460,Customers!$A$2:$A$901,0)),"")</f>
        <v>Aditya Menon</v>
      </c>
      <c r="F460" s="5" t="str">
        <f>IFERROR(INDEX(Customers!$C$2:$C$901,MATCH(C460,Customers!$A$2:$A$901,0)),"")</f>
        <v>Consumer</v>
      </c>
      <c r="G460" s="5" t="str">
        <f>IFERROR(INDEX(Regions!$B$2:$B$6,MATCH(D460,Regions!$A$2:$A$6,0)),"")</f>
        <v>Central</v>
      </c>
      <c r="H460" s="5" t="str">
        <f t="shared" si="9"/>
        <v>2024-07</v>
      </c>
      <c r="I460" s="5">
        <f>IFERROR(INDEX(Delivery!$C$2:$C$3001,MATCH(A460,Delivery!$A$2:$A$3001,0))-INDEX(Delivery!$B$2:$B$3001,MATCH(A460,Delivery!$A$2:$A$3001,0)),"")</f>
        <v>3</v>
      </c>
      <c r="J460" s="5" t="str">
        <f>IF(IFERROR(INDEX(Delivery!$D$2:$D$3001,MATCH(A460,Delivery!$A$2:$A$3001,0)),"")="Delayed","Yes","No")</f>
        <v>No</v>
      </c>
      <c r="K460" s="5" t="str">
        <f>IF(IFERROR(INDEX(Delivery!$D$2:$D$3001,MATCH(A460,Delivery!$A$2:$A$3001,0)),"")="Cancelled","Yes","No")</f>
        <v>No</v>
      </c>
      <c r="L460">
        <f>SUMIF(Sales!B:B,A460,Sales!H:H)</f>
        <v>540.32000000000005</v>
      </c>
    </row>
    <row r="461" spans="1:12" x14ac:dyDescent="0.35">
      <c r="A461" s="5">
        <v>460</v>
      </c>
      <c r="B461" s="6">
        <v>45483</v>
      </c>
      <c r="C461" s="5">
        <v>657</v>
      </c>
      <c r="D461" s="5">
        <v>4</v>
      </c>
      <c r="E461" s="5" t="str">
        <f>IFERROR(INDEX(Customers!$B$2:$B$901,MATCH(C461,Customers!$A$2:$A$901,0)),"")</f>
        <v>Ananya Joshi</v>
      </c>
      <c r="F461" s="5" t="str">
        <f>IFERROR(INDEX(Customers!$C$2:$C$901,MATCH(C461,Customers!$A$2:$A$901,0)),"")</f>
        <v>Consumer</v>
      </c>
      <c r="G461" s="5" t="str">
        <f>IFERROR(INDEX(Regions!$B$2:$B$6,MATCH(D461,Regions!$A$2:$A$6,0)),"")</f>
        <v>West</v>
      </c>
      <c r="H461" s="5" t="str">
        <f t="shared" si="9"/>
        <v>2024-07</v>
      </c>
      <c r="I461" s="5">
        <f>IFERROR(INDEX(Delivery!$C$2:$C$3001,MATCH(A461,Delivery!$A$2:$A$3001,0))-INDEX(Delivery!$B$2:$B$3001,MATCH(A461,Delivery!$A$2:$A$3001,0)),"")</f>
        <v>-45485</v>
      </c>
      <c r="J461" s="5" t="str">
        <f>IF(IFERROR(INDEX(Delivery!$D$2:$D$3001,MATCH(A461,Delivery!$A$2:$A$3001,0)),"")="Delayed","Yes","No")</f>
        <v>No</v>
      </c>
      <c r="K461" s="5" t="str">
        <f>IF(IFERROR(INDEX(Delivery!$D$2:$D$3001,MATCH(A461,Delivery!$A$2:$A$3001,0)),"")="Cancelled","Yes","No")</f>
        <v>Yes</v>
      </c>
      <c r="L461">
        <f>SUMIF(Sales!B:B,A461,Sales!H:H)</f>
        <v>1296.42</v>
      </c>
    </row>
    <row r="462" spans="1:12" x14ac:dyDescent="0.35">
      <c r="A462" s="5">
        <v>461</v>
      </c>
      <c r="B462" s="6">
        <v>45483</v>
      </c>
      <c r="C462" s="5">
        <v>869</v>
      </c>
      <c r="D462" s="5">
        <v>2</v>
      </c>
      <c r="E462" s="5" t="str">
        <f>IFERROR(INDEX(Customers!$B$2:$B$901,MATCH(C462,Customers!$A$2:$A$901,0)),"")</f>
        <v>Karthik Krishnan</v>
      </c>
      <c r="F462" s="5" t="str">
        <f>IFERROR(INDEX(Customers!$C$2:$C$901,MATCH(C462,Customers!$A$2:$A$901,0)),"")</f>
        <v>Consumer</v>
      </c>
      <c r="G462" s="5" t="str">
        <f>IFERROR(INDEX(Regions!$B$2:$B$6,MATCH(D462,Regions!$A$2:$A$6,0)),"")</f>
        <v>South</v>
      </c>
      <c r="H462" s="5" t="str">
        <f t="shared" si="9"/>
        <v>2024-07</v>
      </c>
      <c r="I462" s="5">
        <f>IFERROR(INDEX(Delivery!$C$2:$C$3001,MATCH(A462,Delivery!$A$2:$A$3001,0))-INDEX(Delivery!$B$2:$B$3001,MATCH(A462,Delivery!$A$2:$A$3001,0)),"")</f>
        <v>3</v>
      </c>
      <c r="J462" s="5" t="str">
        <f>IF(IFERROR(INDEX(Delivery!$D$2:$D$3001,MATCH(A462,Delivery!$A$2:$A$3001,0)),"")="Delayed","Yes","No")</f>
        <v>No</v>
      </c>
      <c r="K462" s="5" t="str">
        <f>IF(IFERROR(INDEX(Delivery!$D$2:$D$3001,MATCH(A462,Delivery!$A$2:$A$3001,0)),"")="Cancelled","Yes","No")</f>
        <v>No</v>
      </c>
      <c r="L462">
        <f>SUMIF(Sales!B:B,A462,Sales!H:H)</f>
        <v>5092.41</v>
      </c>
    </row>
    <row r="463" spans="1:12" x14ac:dyDescent="0.35">
      <c r="A463" s="5">
        <v>462</v>
      </c>
      <c r="B463" s="6">
        <v>45483</v>
      </c>
      <c r="C463" s="5">
        <v>225</v>
      </c>
      <c r="D463" s="5">
        <v>1</v>
      </c>
      <c r="E463" s="5" t="str">
        <f>IFERROR(INDEX(Customers!$B$2:$B$901,MATCH(C463,Customers!$A$2:$A$901,0)),"")</f>
        <v>Pooja Iyer</v>
      </c>
      <c r="F463" s="5" t="str">
        <f>IFERROR(INDEX(Customers!$C$2:$C$901,MATCH(C463,Customers!$A$2:$A$901,0)),"")</f>
        <v>Consumer</v>
      </c>
      <c r="G463" s="5" t="str">
        <f>IFERROR(INDEX(Regions!$B$2:$B$6,MATCH(D463,Regions!$A$2:$A$6,0)),"")</f>
        <v>North</v>
      </c>
      <c r="H463" s="5" t="str">
        <f t="shared" si="9"/>
        <v>2024-07</v>
      </c>
      <c r="I463" s="5">
        <f>IFERROR(INDEX(Delivery!$C$2:$C$3001,MATCH(A463,Delivery!$A$2:$A$3001,0))-INDEX(Delivery!$B$2:$B$3001,MATCH(A463,Delivery!$A$2:$A$3001,0)),"")</f>
        <v>5</v>
      </c>
      <c r="J463" s="5" t="str">
        <f>IF(IFERROR(INDEX(Delivery!$D$2:$D$3001,MATCH(A463,Delivery!$A$2:$A$3001,0)),"")="Delayed","Yes","No")</f>
        <v>No</v>
      </c>
      <c r="K463" s="5" t="str">
        <f>IF(IFERROR(INDEX(Delivery!$D$2:$D$3001,MATCH(A463,Delivery!$A$2:$A$3001,0)),"")="Cancelled","Yes","No")</f>
        <v>No</v>
      </c>
      <c r="L463">
        <f>SUMIF(Sales!B:B,A463,Sales!H:H)</f>
        <v>175.69</v>
      </c>
    </row>
    <row r="464" spans="1:12" x14ac:dyDescent="0.35">
      <c r="A464" s="5">
        <v>463</v>
      </c>
      <c r="B464" s="6">
        <v>45484</v>
      </c>
      <c r="C464" s="5">
        <v>36</v>
      </c>
      <c r="D464" s="5">
        <v>5</v>
      </c>
      <c r="E464" s="5" t="str">
        <f>IFERROR(INDEX(Customers!$B$2:$B$901,MATCH(C464,Customers!$A$2:$A$901,0)),"")</f>
        <v>Pari Reddy</v>
      </c>
      <c r="F464" s="5" t="str">
        <f>IFERROR(INDEX(Customers!$C$2:$C$901,MATCH(C464,Customers!$A$2:$A$901,0)),"")</f>
        <v>Consumer</v>
      </c>
      <c r="G464" s="5" t="str">
        <f>IFERROR(INDEX(Regions!$B$2:$B$6,MATCH(D464,Regions!$A$2:$A$6,0)),"")</f>
        <v>Central</v>
      </c>
      <c r="H464" s="5" t="str">
        <f t="shared" si="9"/>
        <v>2024-07</v>
      </c>
      <c r="I464" s="5">
        <f>IFERROR(INDEX(Delivery!$C$2:$C$3001,MATCH(A464,Delivery!$A$2:$A$3001,0))-INDEX(Delivery!$B$2:$B$3001,MATCH(A464,Delivery!$A$2:$A$3001,0)),"")</f>
        <v>3</v>
      </c>
      <c r="J464" s="5" t="str">
        <f>IF(IFERROR(INDEX(Delivery!$D$2:$D$3001,MATCH(A464,Delivery!$A$2:$A$3001,0)),"")="Delayed","Yes","No")</f>
        <v>No</v>
      </c>
      <c r="K464" s="5" t="str">
        <f>IF(IFERROR(INDEX(Delivery!$D$2:$D$3001,MATCH(A464,Delivery!$A$2:$A$3001,0)),"")="Cancelled","Yes","No")</f>
        <v>No</v>
      </c>
      <c r="L464">
        <f>SUMIF(Sales!B:B,A464,Sales!H:H)</f>
        <v>3021.65</v>
      </c>
    </row>
    <row r="465" spans="1:12" x14ac:dyDescent="0.35">
      <c r="A465" s="5">
        <v>464</v>
      </c>
      <c r="B465" s="6">
        <v>45484</v>
      </c>
      <c r="C465" s="5">
        <v>182</v>
      </c>
      <c r="D465" s="5">
        <v>2</v>
      </c>
      <c r="E465" s="5" t="str">
        <f>IFERROR(INDEX(Customers!$B$2:$B$901,MATCH(C465,Customers!$A$2:$A$901,0)),"")</f>
        <v>Rahul Rao</v>
      </c>
      <c r="F465" s="5" t="str">
        <f>IFERROR(INDEX(Customers!$C$2:$C$901,MATCH(C465,Customers!$A$2:$A$901,0)),"")</f>
        <v>SMB</v>
      </c>
      <c r="G465" s="5" t="str">
        <f>IFERROR(INDEX(Regions!$B$2:$B$6,MATCH(D465,Regions!$A$2:$A$6,0)),"")</f>
        <v>South</v>
      </c>
      <c r="H465" s="5" t="str">
        <f t="shared" si="9"/>
        <v>2024-07</v>
      </c>
      <c r="I465" s="5">
        <f>IFERROR(INDEX(Delivery!$C$2:$C$3001,MATCH(A465,Delivery!$A$2:$A$3001,0))-INDEX(Delivery!$B$2:$B$3001,MATCH(A465,Delivery!$A$2:$A$3001,0)),"")</f>
        <v>4</v>
      </c>
      <c r="J465" s="5" t="str">
        <f>IF(IFERROR(INDEX(Delivery!$D$2:$D$3001,MATCH(A465,Delivery!$A$2:$A$3001,0)),"")="Delayed","Yes","No")</f>
        <v>No</v>
      </c>
      <c r="K465" s="5" t="str">
        <f>IF(IFERROR(INDEX(Delivery!$D$2:$D$3001,MATCH(A465,Delivery!$A$2:$A$3001,0)),"")="Cancelled","Yes","No")</f>
        <v>No</v>
      </c>
      <c r="L465">
        <f>SUMIF(Sales!B:B,A465,Sales!H:H)</f>
        <v>2213.3200000000002</v>
      </c>
    </row>
    <row r="466" spans="1:12" x14ac:dyDescent="0.35">
      <c r="A466" s="5">
        <v>465</v>
      </c>
      <c r="B466" s="6">
        <v>45484</v>
      </c>
      <c r="C466" s="5">
        <v>273</v>
      </c>
      <c r="D466" s="5">
        <v>3</v>
      </c>
      <c r="E466" s="5" t="str">
        <f>IFERROR(INDEX(Customers!$B$2:$B$901,MATCH(C466,Customers!$A$2:$A$901,0)),"")</f>
        <v>Anika Shetty</v>
      </c>
      <c r="F466" s="5" t="str">
        <f>IFERROR(INDEX(Customers!$C$2:$C$901,MATCH(C466,Customers!$A$2:$A$901,0)),"")</f>
        <v>SMB</v>
      </c>
      <c r="G466" s="5" t="str">
        <f>IFERROR(INDEX(Regions!$B$2:$B$6,MATCH(D466,Regions!$A$2:$A$6,0)),"")</f>
        <v>East</v>
      </c>
      <c r="H466" s="5" t="str">
        <f t="shared" si="9"/>
        <v>2024-07</v>
      </c>
      <c r="I466" s="5">
        <f>IFERROR(INDEX(Delivery!$C$2:$C$3001,MATCH(A466,Delivery!$A$2:$A$3001,0))-INDEX(Delivery!$B$2:$B$3001,MATCH(A466,Delivery!$A$2:$A$3001,0)),"")</f>
        <v>4</v>
      </c>
      <c r="J466" s="5" t="str">
        <f>IF(IFERROR(INDEX(Delivery!$D$2:$D$3001,MATCH(A466,Delivery!$A$2:$A$3001,0)),"")="Delayed","Yes","No")</f>
        <v>No</v>
      </c>
      <c r="K466" s="5" t="str">
        <f>IF(IFERROR(INDEX(Delivery!$D$2:$D$3001,MATCH(A466,Delivery!$A$2:$A$3001,0)),"")="Cancelled","Yes","No")</f>
        <v>No</v>
      </c>
      <c r="L466">
        <f>SUMIF(Sales!B:B,A466,Sales!H:H)</f>
        <v>175.69</v>
      </c>
    </row>
    <row r="467" spans="1:12" x14ac:dyDescent="0.35">
      <c r="A467" s="5">
        <v>466</v>
      </c>
      <c r="B467" s="6">
        <v>45484</v>
      </c>
      <c r="C467" s="5">
        <v>194</v>
      </c>
      <c r="D467" s="5">
        <v>5</v>
      </c>
      <c r="E467" s="5" t="str">
        <f>IFERROR(INDEX(Customers!$B$2:$B$901,MATCH(C467,Customers!$A$2:$A$901,0)),"")</f>
        <v>Vivaan Shetty</v>
      </c>
      <c r="F467" s="5" t="str">
        <f>IFERROR(INDEX(Customers!$C$2:$C$901,MATCH(C467,Customers!$A$2:$A$901,0)),"")</f>
        <v>SMB</v>
      </c>
      <c r="G467" s="5" t="str">
        <f>IFERROR(INDEX(Regions!$B$2:$B$6,MATCH(D467,Regions!$A$2:$A$6,0)),"")</f>
        <v>Central</v>
      </c>
      <c r="H467" s="5" t="str">
        <f t="shared" si="9"/>
        <v>2024-07</v>
      </c>
      <c r="I467" s="5">
        <f>IFERROR(INDEX(Delivery!$C$2:$C$3001,MATCH(A467,Delivery!$A$2:$A$3001,0))-INDEX(Delivery!$B$2:$B$3001,MATCH(A467,Delivery!$A$2:$A$3001,0)),"")</f>
        <v>4</v>
      </c>
      <c r="J467" s="5" t="str">
        <f>IF(IFERROR(INDEX(Delivery!$D$2:$D$3001,MATCH(A467,Delivery!$A$2:$A$3001,0)),"")="Delayed","Yes","No")</f>
        <v>No</v>
      </c>
      <c r="K467" s="5" t="str">
        <f>IF(IFERROR(INDEX(Delivery!$D$2:$D$3001,MATCH(A467,Delivery!$A$2:$A$3001,0)),"")="Cancelled","Yes","No")</f>
        <v>No</v>
      </c>
      <c r="L467">
        <f>SUMIF(Sales!B:B,A467,Sales!H:H)</f>
        <v>2397.58</v>
      </c>
    </row>
    <row r="468" spans="1:12" x14ac:dyDescent="0.35">
      <c r="A468" s="5">
        <v>467</v>
      </c>
      <c r="B468" s="6">
        <v>45484</v>
      </c>
      <c r="C468" s="5">
        <v>367</v>
      </c>
      <c r="D468" s="5">
        <v>4</v>
      </c>
      <c r="E468" s="5" t="str">
        <f>IFERROR(INDEX(Customers!$B$2:$B$901,MATCH(C468,Customers!$A$2:$A$901,0)),"")</f>
        <v>Kiara Pillai</v>
      </c>
      <c r="F468" s="5" t="str">
        <f>IFERROR(INDEX(Customers!$C$2:$C$901,MATCH(C468,Customers!$A$2:$A$901,0)),"")</f>
        <v>Consumer</v>
      </c>
      <c r="G468" s="5" t="str">
        <f>IFERROR(INDEX(Regions!$B$2:$B$6,MATCH(D468,Regions!$A$2:$A$6,0)),"")</f>
        <v>West</v>
      </c>
      <c r="H468" s="5" t="str">
        <f t="shared" si="9"/>
        <v>2024-07</v>
      </c>
      <c r="I468" s="5">
        <f>IFERROR(INDEX(Delivery!$C$2:$C$3001,MATCH(A468,Delivery!$A$2:$A$3001,0))-INDEX(Delivery!$B$2:$B$3001,MATCH(A468,Delivery!$A$2:$A$3001,0)),"")</f>
        <v>-45484</v>
      </c>
      <c r="J468" s="5" t="str">
        <f>IF(IFERROR(INDEX(Delivery!$D$2:$D$3001,MATCH(A468,Delivery!$A$2:$A$3001,0)),"")="Delayed","Yes","No")</f>
        <v>No</v>
      </c>
      <c r="K468" s="5" t="str">
        <f>IF(IFERROR(INDEX(Delivery!$D$2:$D$3001,MATCH(A468,Delivery!$A$2:$A$3001,0)),"")="Cancelled","Yes","No")</f>
        <v>Yes</v>
      </c>
      <c r="L468">
        <f>SUMIF(Sales!B:B,A468,Sales!H:H)</f>
        <v>3021.65</v>
      </c>
    </row>
    <row r="469" spans="1:12" x14ac:dyDescent="0.35">
      <c r="A469" s="5">
        <v>468</v>
      </c>
      <c r="B469" s="6">
        <v>45484</v>
      </c>
      <c r="C469" s="5">
        <v>372</v>
      </c>
      <c r="D469" s="5">
        <v>5</v>
      </c>
      <c r="E469" s="5" t="str">
        <f>IFERROR(INDEX(Customers!$B$2:$B$901,MATCH(C469,Customers!$A$2:$A$901,0)),"")</f>
        <v>Arun Singh</v>
      </c>
      <c r="F469" s="5" t="str">
        <f>IFERROR(INDEX(Customers!$C$2:$C$901,MATCH(C469,Customers!$A$2:$A$901,0)),"")</f>
        <v>SMB</v>
      </c>
      <c r="G469" s="5" t="str">
        <f>IFERROR(INDEX(Regions!$B$2:$B$6,MATCH(D469,Regions!$A$2:$A$6,0)),"")</f>
        <v>Central</v>
      </c>
      <c r="H469" s="5" t="str">
        <f t="shared" si="9"/>
        <v>2024-07</v>
      </c>
      <c r="I469" s="5">
        <f>IFERROR(INDEX(Delivery!$C$2:$C$3001,MATCH(A469,Delivery!$A$2:$A$3001,0))-INDEX(Delivery!$B$2:$B$3001,MATCH(A469,Delivery!$A$2:$A$3001,0)),"")</f>
        <v>6</v>
      </c>
      <c r="J469" s="5" t="str">
        <f>IF(IFERROR(INDEX(Delivery!$D$2:$D$3001,MATCH(A469,Delivery!$A$2:$A$3001,0)),"")="Delayed","Yes","No")</f>
        <v>No</v>
      </c>
      <c r="K469" s="5" t="str">
        <f>IF(IFERROR(INDEX(Delivery!$D$2:$D$3001,MATCH(A469,Delivery!$A$2:$A$3001,0)),"")="Cancelled","Yes","No")</f>
        <v>No</v>
      </c>
      <c r="L469">
        <f>SUMIF(Sales!B:B,A469,Sales!H:H)</f>
        <v>3320.94</v>
      </c>
    </row>
    <row r="470" spans="1:12" x14ac:dyDescent="0.35">
      <c r="A470" s="5">
        <v>469</v>
      </c>
      <c r="B470" s="6">
        <v>45484</v>
      </c>
      <c r="C470" s="5">
        <v>853</v>
      </c>
      <c r="D470" s="5">
        <v>4</v>
      </c>
      <c r="E470" s="5" t="str">
        <f>IFERROR(INDEX(Customers!$B$2:$B$901,MATCH(C470,Customers!$A$2:$A$901,0)),"")</f>
        <v>Meera Verma</v>
      </c>
      <c r="F470" s="5" t="str">
        <f>IFERROR(INDEX(Customers!$C$2:$C$901,MATCH(C470,Customers!$A$2:$A$901,0)),"")</f>
        <v>Consumer</v>
      </c>
      <c r="G470" s="5" t="str">
        <f>IFERROR(INDEX(Regions!$B$2:$B$6,MATCH(D470,Regions!$A$2:$A$6,0)),"")</f>
        <v>West</v>
      </c>
      <c r="H470" s="5" t="str">
        <f t="shared" si="9"/>
        <v>2024-07</v>
      </c>
      <c r="I470" s="5">
        <f>IFERROR(INDEX(Delivery!$C$2:$C$3001,MATCH(A470,Delivery!$A$2:$A$3001,0))-INDEX(Delivery!$B$2:$B$3001,MATCH(A470,Delivery!$A$2:$A$3001,0)),"")</f>
        <v>3</v>
      </c>
      <c r="J470" s="5" t="str">
        <f>IF(IFERROR(INDEX(Delivery!$D$2:$D$3001,MATCH(A470,Delivery!$A$2:$A$3001,0)),"")="Delayed","Yes","No")</f>
        <v>No</v>
      </c>
      <c r="K470" s="5" t="str">
        <f>IF(IFERROR(INDEX(Delivery!$D$2:$D$3001,MATCH(A470,Delivery!$A$2:$A$3001,0)),"")="Cancelled","Yes","No")</f>
        <v>No</v>
      </c>
      <c r="L470">
        <f>SUMIF(Sales!B:B,A470,Sales!H:H)</f>
        <v>3465.79</v>
      </c>
    </row>
    <row r="471" spans="1:12" x14ac:dyDescent="0.35">
      <c r="A471" s="5">
        <v>470</v>
      </c>
      <c r="B471" s="6">
        <v>45485</v>
      </c>
      <c r="C471" s="5">
        <v>854</v>
      </c>
      <c r="D471" s="5">
        <v>5</v>
      </c>
      <c r="E471" s="5" t="str">
        <f>IFERROR(INDEX(Customers!$B$2:$B$901,MATCH(C471,Customers!$A$2:$A$901,0)),"")</f>
        <v>Ravi Mehta</v>
      </c>
      <c r="F471" s="5" t="str">
        <f>IFERROR(INDEX(Customers!$C$2:$C$901,MATCH(C471,Customers!$A$2:$A$901,0)),"")</f>
        <v>SMB</v>
      </c>
      <c r="G471" s="5" t="str">
        <f>IFERROR(INDEX(Regions!$B$2:$B$6,MATCH(D471,Regions!$A$2:$A$6,0)),"")</f>
        <v>Central</v>
      </c>
      <c r="H471" s="5" t="str">
        <f t="shared" si="9"/>
        <v>2024-07</v>
      </c>
      <c r="I471" s="5">
        <f>IFERROR(INDEX(Delivery!$C$2:$C$3001,MATCH(A471,Delivery!$A$2:$A$3001,0))-INDEX(Delivery!$B$2:$B$3001,MATCH(A471,Delivery!$A$2:$A$3001,0)),"")</f>
        <v>6</v>
      </c>
      <c r="J471" s="5" t="str">
        <f>IF(IFERROR(INDEX(Delivery!$D$2:$D$3001,MATCH(A471,Delivery!$A$2:$A$3001,0)),"")="Delayed","Yes","No")</f>
        <v>No</v>
      </c>
      <c r="K471" s="5" t="str">
        <f>IF(IFERROR(INDEX(Delivery!$D$2:$D$3001,MATCH(A471,Delivery!$A$2:$A$3001,0)),"")="Cancelled","Yes","No")</f>
        <v>No</v>
      </c>
      <c r="L471">
        <f>SUMIF(Sales!B:B,A471,Sales!H:H)</f>
        <v>351.29</v>
      </c>
    </row>
    <row r="472" spans="1:12" x14ac:dyDescent="0.35">
      <c r="A472" s="5">
        <v>471</v>
      </c>
      <c r="B472" s="6">
        <v>45485</v>
      </c>
      <c r="C472" s="5">
        <v>382</v>
      </c>
      <c r="D472" s="5">
        <v>5</v>
      </c>
      <c r="E472" s="5" t="str">
        <f>IFERROR(INDEX(Customers!$B$2:$B$901,MATCH(C472,Customers!$A$2:$A$901,0)),"")</f>
        <v>Vivaan Shetty</v>
      </c>
      <c r="F472" s="5" t="str">
        <f>IFERROR(INDEX(Customers!$C$2:$C$901,MATCH(C472,Customers!$A$2:$A$901,0)),"")</f>
        <v>Consumer</v>
      </c>
      <c r="G472" s="5" t="str">
        <f>IFERROR(INDEX(Regions!$B$2:$B$6,MATCH(D472,Regions!$A$2:$A$6,0)),"")</f>
        <v>Central</v>
      </c>
      <c r="H472" s="5" t="str">
        <f t="shared" si="9"/>
        <v>2024-07</v>
      </c>
      <c r="I472" s="5">
        <f>IFERROR(INDEX(Delivery!$C$2:$C$3001,MATCH(A472,Delivery!$A$2:$A$3001,0))-INDEX(Delivery!$B$2:$B$3001,MATCH(A472,Delivery!$A$2:$A$3001,0)),"")</f>
        <v>3</v>
      </c>
      <c r="J472" s="5" t="str">
        <f>IF(IFERROR(INDEX(Delivery!$D$2:$D$3001,MATCH(A472,Delivery!$A$2:$A$3001,0)),"")="Delayed","Yes","No")</f>
        <v>No</v>
      </c>
      <c r="K472" s="5" t="str">
        <f>IF(IFERROR(INDEX(Delivery!$D$2:$D$3001,MATCH(A472,Delivery!$A$2:$A$3001,0)),"")="Cancelled","Yes","No")</f>
        <v>No</v>
      </c>
      <c r="L472">
        <f>SUMIF(Sales!B:B,A472,Sales!H:H)</f>
        <v>1458.83</v>
      </c>
    </row>
    <row r="473" spans="1:12" x14ac:dyDescent="0.35">
      <c r="A473" s="5">
        <v>472</v>
      </c>
      <c r="B473" s="6">
        <v>45485</v>
      </c>
      <c r="C473" s="5">
        <v>304</v>
      </c>
      <c r="D473" s="5">
        <v>1</v>
      </c>
      <c r="E473" s="5" t="str">
        <f>IFERROR(INDEX(Customers!$B$2:$B$901,MATCH(C473,Customers!$A$2:$A$901,0)),"")</f>
        <v>Pari Joshi</v>
      </c>
      <c r="F473" s="5" t="str">
        <f>IFERROR(INDEX(Customers!$C$2:$C$901,MATCH(C473,Customers!$A$2:$A$901,0)),"")</f>
        <v>Consumer</v>
      </c>
      <c r="G473" s="5" t="str">
        <f>IFERROR(INDEX(Regions!$B$2:$B$6,MATCH(D473,Regions!$A$2:$A$6,0)),"")</f>
        <v>North</v>
      </c>
      <c r="H473" s="5" t="str">
        <f t="shared" si="9"/>
        <v>2024-07</v>
      </c>
      <c r="I473" s="5">
        <f>IFERROR(INDEX(Delivery!$C$2:$C$3001,MATCH(A473,Delivery!$A$2:$A$3001,0))-INDEX(Delivery!$B$2:$B$3001,MATCH(A473,Delivery!$A$2:$A$3001,0)),"")</f>
        <v>-45487</v>
      </c>
      <c r="J473" s="5" t="str">
        <f>IF(IFERROR(INDEX(Delivery!$D$2:$D$3001,MATCH(A473,Delivery!$A$2:$A$3001,0)),"")="Delayed","Yes","No")</f>
        <v>No</v>
      </c>
      <c r="K473" s="5" t="str">
        <f>IF(IFERROR(INDEX(Delivery!$D$2:$D$3001,MATCH(A473,Delivery!$A$2:$A$3001,0)),"")="Cancelled","Yes","No")</f>
        <v>Yes</v>
      </c>
      <c r="L473">
        <f>SUMIF(Sales!B:B,A473,Sales!H:H)</f>
        <v>872.66</v>
      </c>
    </row>
    <row r="474" spans="1:12" x14ac:dyDescent="0.35">
      <c r="A474" s="5">
        <v>473</v>
      </c>
      <c r="B474" s="6">
        <v>45485</v>
      </c>
      <c r="C474" s="5">
        <v>809</v>
      </c>
      <c r="D474" s="5">
        <v>5</v>
      </c>
      <c r="E474" s="5" t="str">
        <f>IFERROR(INDEX(Customers!$B$2:$B$901,MATCH(C474,Customers!$A$2:$A$901,0)),"")</f>
        <v>Suresh Joshi</v>
      </c>
      <c r="F474" s="5" t="str">
        <f>IFERROR(INDEX(Customers!$C$2:$C$901,MATCH(C474,Customers!$A$2:$A$901,0)),"")</f>
        <v>Consumer</v>
      </c>
      <c r="G474" s="5" t="str">
        <f>IFERROR(INDEX(Regions!$B$2:$B$6,MATCH(D474,Regions!$A$2:$A$6,0)),"")</f>
        <v>Central</v>
      </c>
      <c r="H474" s="5" t="str">
        <f t="shared" si="9"/>
        <v>2024-07</v>
      </c>
      <c r="I474" s="5">
        <f>IFERROR(INDEX(Delivery!$C$2:$C$3001,MATCH(A474,Delivery!$A$2:$A$3001,0))-INDEX(Delivery!$B$2:$B$3001,MATCH(A474,Delivery!$A$2:$A$3001,0)),"")</f>
        <v>3</v>
      </c>
      <c r="J474" s="5" t="str">
        <f>IF(IFERROR(INDEX(Delivery!$D$2:$D$3001,MATCH(A474,Delivery!$A$2:$A$3001,0)),"")="Delayed","Yes","No")</f>
        <v>No</v>
      </c>
      <c r="K474" s="5" t="str">
        <f>IF(IFERROR(INDEX(Delivery!$D$2:$D$3001,MATCH(A474,Delivery!$A$2:$A$3001,0)),"")="Cancelled","Yes","No")</f>
        <v>No</v>
      </c>
      <c r="L474">
        <f>SUMIF(Sales!B:B,A474,Sales!H:H)</f>
        <v>3798.69</v>
      </c>
    </row>
    <row r="475" spans="1:12" x14ac:dyDescent="0.35">
      <c r="A475" s="5">
        <v>474</v>
      </c>
      <c r="B475" s="6">
        <v>45486</v>
      </c>
      <c r="C475" s="5">
        <v>627</v>
      </c>
      <c r="D475" s="5">
        <v>1</v>
      </c>
      <c r="E475" s="5" t="str">
        <f>IFERROR(INDEX(Customers!$B$2:$B$901,MATCH(C475,Customers!$A$2:$A$901,0)),"")</f>
        <v>Ayaan Bose</v>
      </c>
      <c r="F475" s="5" t="str">
        <f>IFERROR(INDEX(Customers!$C$2:$C$901,MATCH(C475,Customers!$A$2:$A$901,0)),"")</f>
        <v>Corporate</v>
      </c>
      <c r="G475" s="5" t="str">
        <f>IFERROR(INDEX(Regions!$B$2:$B$6,MATCH(D475,Regions!$A$2:$A$6,0)),"")</f>
        <v>North</v>
      </c>
      <c r="H475" s="5" t="str">
        <f t="shared" si="9"/>
        <v>2024-07</v>
      </c>
      <c r="I475" s="5">
        <f>IFERROR(INDEX(Delivery!$C$2:$C$3001,MATCH(A475,Delivery!$A$2:$A$3001,0))-INDEX(Delivery!$B$2:$B$3001,MATCH(A475,Delivery!$A$2:$A$3001,0)),"")</f>
        <v>6</v>
      </c>
      <c r="J475" s="5" t="str">
        <f>IF(IFERROR(INDEX(Delivery!$D$2:$D$3001,MATCH(A475,Delivery!$A$2:$A$3001,0)),"")="Delayed","Yes","No")</f>
        <v>No</v>
      </c>
      <c r="K475" s="5" t="str">
        <f>IF(IFERROR(INDEX(Delivery!$D$2:$D$3001,MATCH(A475,Delivery!$A$2:$A$3001,0)),"")="Cancelled","Yes","No")</f>
        <v>No</v>
      </c>
      <c r="L475">
        <f>SUMIF(Sales!B:B,A475,Sales!H:H)</f>
        <v>1848.5700000000002</v>
      </c>
    </row>
    <row r="476" spans="1:12" x14ac:dyDescent="0.35">
      <c r="A476" s="5">
        <v>475</v>
      </c>
      <c r="B476" s="6">
        <v>45486</v>
      </c>
      <c r="C476" s="5">
        <v>811</v>
      </c>
      <c r="D476" s="5">
        <v>4</v>
      </c>
      <c r="E476" s="5" t="str">
        <f>IFERROR(INDEX(Customers!$B$2:$B$901,MATCH(C476,Customers!$A$2:$A$901,0)),"")</f>
        <v>Vivaan Nair</v>
      </c>
      <c r="F476" s="5" t="str">
        <f>IFERROR(INDEX(Customers!$C$2:$C$901,MATCH(C476,Customers!$A$2:$A$901,0)),"")</f>
        <v>Consumer</v>
      </c>
      <c r="G476" s="5" t="str">
        <f>IFERROR(INDEX(Regions!$B$2:$B$6,MATCH(D476,Regions!$A$2:$A$6,0)),"")</f>
        <v>West</v>
      </c>
      <c r="H476" s="5" t="str">
        <f t="shared" si="9"/>
        <v>2024-07</v>
      </c>
      <c r="I476" s="5">
        <f>IFERROR(INDEX(Delivery!$C$2:$C$3001,MATCH(A476,Delivery!$A$2:$A$3001,0))-INDEX(Delivery!$B$2:$B$3001,MATCH(A476,Delivery!$A$2:$A$3001,0)),"")</f>
        <v>-45486</v>
      </c>
      <c r="J476" s="5" t="str">
        <f>IF(IFERROR(INDEX(Delivery!$D$2:$D$3001,MATCH(A476,Delivery!$A$2:$A$3001,0)),"")="Delayed","Yes","No")</f>
        <v>No</v>
      </c>
      <c r="K476" s="5" t="str">
        <f>IF(IFERROR(INDEX(Delivery!$D$2:$D$3001,MATCH(A476,Delivery!$A$2:$A$3001,0)),"")="Cancelled","Yes","No")</f>
        <v>Yes</v>
      </c>
      <c r="L476">
        <f>SUMIF(Sales!B:B,A476,Sales!H:H)</f>
        <v>2130.6999999999998</v>
      </c>
    </row>
    <row r="477" spans="1:12" x14ac:dyDescent="0.35">
      <c r="A477" s="5">
        <v>476</v>
      </c>
      <c r="B477" s="6">
        <v>45486</v>
      </c>
      <c r="C477" s="5">
        <v>368</v>
      </c>
      <c r="D477" s="5">
        <v>4</v>
      </c>
      <c r="E477" s="5" t="str">
        <f>IFERROR(INDEX(Customers!$B$2:$B$901,MATCH(C477,Customers!$A$2:$A$901,0)),"")</f>
        <v>Meera Sharma</v>
      </c>
      <c r="F477" s="5" t="str">
        <f>IFERROR(INDEX(Customers!$C$2:$C$901,MATCH(C477,Customers!$A$2:$A$901,0)),"")</f>
        <v>SMB</v>
      </c>
      <c r="G477" s="5" t="str">
        <f>IFERROR(INDEX(Regions!$B$2:$B$6,MATCH(D477,Regions!$A$2:$A$6,0)),"")</f>
        <v>West</v>
      </c>
      <c r="H477" s="5" t="str">
        <f t="shared" si="9"/>
        <v>2024-07</v>
      </c>
      <c r="I477" s="5">
        <f>IFERROR(INDEX(Delivery!$C$2:$C$3001,MATCH(A477,Delivery!$A$2:$A$3001,0))-INDEX(Delivery!$B$2:$B$3001,MATCH(A477,Delivery!$A$2:$A$3001,0)),"")</f>
        <v>3</v>
      </c>
      <c r="J477" s="5" t="str">
        <f>IF(IFERROR(INDEX(Delivery!$D$2:$D$3001,MATCH(A477,Delivery!$A$2:$A$3001,0)),"")="Delayed","Yes","No")</f>
        <v>No</v>
      </c>
      <c r="K477" s="5" t="str">
        <f>IF(IFERROR(INDEX(Delivery!$D$2:$D$3001,MATCH(A477,Delivery!$A$2:$A$3001,0)),"")="Cancelled","Yes","No")</f>
        <v>No</v>
      </c>
      <c r="L477">
        <f>SUMIF(Sales!B:B,A477,Sales!H:H)</f>
        <v>3703.44</v>
      </c>
    </row>
    <row r="478" spans="1:12" x14ac:dyDescent="0.35">
      <c r="A478" s="5">
        <v>477</v>
      </c>
      <c r="B478" s="6">
        <v>45486</v>
      </c>
      <c r="C478" s="5">
        <v>21</v>
      </c>
      <c r="D478" s="5">
        <v>1</v>
      </c>
      <c r="E478" s="5" t="str">
        <f>IFERROR(INDEX(Customers!$B$2:$B$901,MATCH(C478,Customers!$A$2:$A$901,0)),"")</f>
        <v>Riya Chatterjee</v>
      </c>
      <c r="F478" s="5" t="str">
        <f>IFERROR(INDEX(Customers!$C$2:$C$901,MATCH(C478,Customers!$A$2:$A$901,0)),"")</f>
        <v>Consumer</v>
      </c>
      <c r="G478" s="5" t="str">
        <f>IFERROR(INDEX(Regions!$B$2:$B$6,MATCH(D478,Regions!$A$2:$A$6,0)),"")</f>
        <v>North</v>
      </c>
      <c r="H478" s="5" t="str">
        <f t="shared" si="9"/>
        <v>2024-07</v>
      </c>
      <c r="I478" s="5">
        <f>IFERROR(INDEX(Delivery!$C$2:$C$3001,MATCH(A478,Delivery!$A$2:$A$3001,0))-INDEX(Delivery!$B$2:$B$3001,MATCH(A478,Delivery!$A$2:$A$3001,0)),"")</f>
        <v>5</v>
      </c>
      <c r="J478" s="5" t="str">
        <f>IF(IFERROR(INDEX(Delivery!$D$2:$D$3001,MATCH(A478,Delivery!$A$2:$A$3001,0)),"")="Delayed","Yes","No")</f>
        <v>No</v>
      </c>
      <c r="K478" s="5" t="str">
        <f>IF(IFERROR(INDEX(Delivery!$D$2:$D$3001,MATCH(A478,Delivery!$A$2:$A$3001,0)),"")="Cancelled","Yes","No")</f>
        <v>No</v>
      </c>
      <c r="L478">
        <f>SUMIF(Sales!B:B,A478,Sales!H:H)</f>
        <v>1296.42</v>
      </c>
    </row>
    <row r="479" spans="1:12" x14ac:dyDescent="0.35">
      <c r="A479" s="5">
        <v>478</v>
      </c>
      <c r="B479" s="6">
        <v>45486</v>
      </c>
      <c r="C479" s="5">
        <v>251</v>
      </c>
      <c r="D479" s="5">
        <v>1</v>
      </c>
      <c r="E479" s="5" t="str">
        <f>IFERROR(INDEX(Customers!$B$2:$B$901,MATCH(C479,Customers!$A$2:$A$901,0)),"")</f>
        <v>Suresh Rao</v>
      </c>
      <c r="F479" s="5" t="str">
        <f>IFERROR(INDEX(Customers!$C$2:$C$901,MATCH(C479,Customers!$A$2:$A$901,0)),"")</f>
        <v>Consumer</v>
      </c>
      <c r="G479" s="5" t="str">
        <f>IFERROR(INDEX(Regions!$B$2:$B$6,MATCH(D479,Regions!$A$2:$A$6,0)),"")</f>
        <v>North</v>
      </c>
      <c r="H479" s="5" t="str">
        <f t="shared" si="9"/>
        <v>2024-07</v>
      </c>
      <c r="I479" s="5">
        <f>IFERROR(INDEX(Delivery!$C$2:$C$3001,MATCH(A479,Delivery!$A$2:$A$3001,0))-INDEX(Delivery!$B$2:$B$3001,MATCH(A479,Delivery!$A$2:$A$3001,0)),"")</f>
        <v>6</v>
      </c>
      <c r="J479" s="5" t="str">
        <f>IF(IFERROR(INDEX(Delivery!$D$2:$D$3001,MATCH(A479,Delivery!$A$2:$A$3001,0)),"")="Delayed","Yes","No")</f>
        <v>No</v>
      </c>
      <c r="K479" s="5" t="str">
        <f>IF(IFERROR(INDEX(Delivery!$D$2:$D$3001,MATCH(A479,Delivery!$A$2:$A$3001,0)),"")="Cancelled","Yes","No")</f>
        <v>No</v>
      </c>
      <c r="L479">
        <f>SUMIF(Sales!B:B,A479,Sales!H:H)</f>
        <v>5938.84</v>
      </c>
    </row>
    <row r="480" spans="1:12" x14ac:dyDescent="0.35">
      <c r="A480" s="5">
        <v>479</v>
      </c>
      <c r="B480" s="6">
        <v>45486</v>
      </c>
      <c r="C480" s="5">
        <v>182</v>
      </c>
      <c r="D480" s="5">
        <v>2</v>
      </c>
      <c r="E480" s="5" t="str">
        <f>IFERROR(INDEX(Customers!$B$2:$B$901,MATCH(C480,Customers!$A$2:$A$901,0)),"")</f>
        <v>Rahul Rao</v>
      </c>
      <c r="F480" s="5" t="str">
        <f>IFERROR(INDEX(Customers!$C$2:$C$901,MATCH(C480,Customers!$A$2:$A$901,0)),"")</f>
        <v>SMB</v>
      </c>
      <c r="G480" s="5" t="str">
        <f>IFERROR(INDEX(Regions!$B$2:$B$6,MATCH(D480,Regions!$A$2:$A$6,0)),"")</f>
        <v>South</v>
      </c>
      <c r="H480" s="5" t="str">
        <f t="shared" si="9"/>
        <v>2024-07</v>
      </c>
      <c r="I480" s="5">
        <f>IFERROR(INDEX(Delivery!$C$2:$C$3001,MATCH(A480,Delivery!$A$2:$A$3001,0))-INDEX(Delivery!$B$2:$B$3001,MATCH(A480,Delivery!$A$2:$A$3001,0)),"")</f>
        <v>3</v>
      </c>
      <c r="J480" s="5" t="str">
        <f>IF(IFERROR(INDEX(Delivery!$D$2:$D$3001,MATCH(A480,Delivery!$A$2:$A$3001,0)),"")="Delayed","Yes","No")</f>
        <v>No</v>
      </c>
      <c r="K480" s="5" t="str">
        <f>IF(IFERROR(INDEX(Delivery!$D$2:$D$3001,MATCH(A480,Delivery!$A$2:$A$3001,0)),"")="Cancelled","Yes","No")</f>
        <v>No</v>
      </c>
      <c r="L480">
        <f>SUMIF(Sales!B:B,A480,Sales!H:H)</f>
        <v>487.81000000000006</v>
      </c>
    </row>
    <row r="481" spans="1:12" x14ac:dyDescent="0.35">
      <c r="A481" s="5">
        <v>480</v>
      </c>
      <c r="B481" s="6">
        <v>45486</v>
      </c>
      <c r="C481" s="5">
        <v>564</v>
      </c>
      <c r="D481" s="5">
        <v>1</v>
      </c>
      <c r="E481" s="5" t="str">
        <f>IFERROR(INDEX(Customers!$B$2:$B$901,MATCH(C481,Customers!$A$2:$A$901,0)),"")</f>
        <v>Pari Rao</v>
      </c>
      <c r="F481" s="5" t="str">
        <f>IFERROR(INDEX(Customers!$C$2:$C$901,MATCH(C481,Customers!$A$2:$A$901,0)),"")</f>
        <v>SMB</v>
      </c>
      <c r="G481" s="5" t="str">
        <f>IFERROR(INDEX(Regions!$B$2:$B$6,MATCH(D481,Regions!$A$2:$A$6,0)),"")</f>
        <v>North</v>
      </c>
      <c r="H481" s="5" t="str">
        <f t="shared" si="9"/>
        <v>2024-07</v>
      </c>
      <c r="I481" s="5">
        <f>IFERROR(INDEX(Delivery!$C$2:$C$3001,MATCH(A481,Delivery!$A$2:$A$3001,0))-INDEX(Delivery!$B$2:$B$3001,MATCH(A481,Delivery!$A$2:$A$3001,0)),"")</f>
        <v>12</v>
      </c>
      <c r="J481" s="5" t="str">
        <f>IF(IFERROR(INDEX(Delivery!$D$2:$D$3001,MATCH(A481,Delivery!$A$2:$A$3001,0)),"")="Delayed","Yes","No")</f>
        <v>Yes</v>
      </c>
      <c r="K481" s="5" t="str">
        <f>IF(IFERROR(INDEX(Delivery!$D$2:$D$3001,MATCH(A481,Delivery!$A$2:$A$3001,0)),"")="Cancelled","Yes","No")</f>
        <v>No</v>
      </c>
      <c r="L481">
        <f>SUMIF(Sales!B:B,A481,Sales!H:H)</f>
        <v>2490.89</v>
      </c>
    </row>
    <row r="482" spans="1:12" x14ac:dyDescent="0.35">
      <c r="A482" s="5">
        <v>481</v>
      </c>
      <c r="B482" s="6">
        <v>45487</v>
      </c>
      <c r="C482" s="5">
        <v>533</v>
      </c>
      <c r="D482" s="5">
        <v>1</v>
      </c>
      <c r="E482" s="5" t="str">
        <f>IFERROR(INDEX(Customers!$B$2:$B$901,MATCH(C482,Customers!$A$2:$A$901,0)),"")</f>
        <v>Vikram Bose</v>
      </c>
      <c r="F482" s="5" t="str">
        <f>IFERROR(INDEX(Customers!$C$2:$C$901,MATCH(C482,Customers!$A$2:$A$901,0)),"")</f>
        <v>Consumer</v>
      </c>
      <c r="G482" s="5" t="str">
        <f>IFERROR(INDEX(Regions!$B$2:$B$6,MATCH(D482,Regions!$A$2:$A$6,0)),"")</f>
        <v>North</v>
      </c>
      <c r="H482" s="5" t="str">
        <f t="shared" si="9"/>
        <v>2024-07</v>
      </c>
      <c r="I482" s="5">
        <f>IFERROR(INDEX(Delivery!$C$2:$C$3001,MATCH(A482,Delivery!$A$2:$A$3001,0))-INDEX(Delivery!$B$2:$B$3001,MATCH(A482,Delivery!$A$2:$A$3001,0)),"")</f>
        <v>6</v>
      </c>
      <c r="J482" s="5" t="str">
        <f>IF(IFERROR(INDEX(Delivery!$D$2:$D$3001,MATCH(A482,Delivery!$A$2:$A$3001,0)),"")="Delayed","Yes","No")</f>
        <v>Yes</v>
      </c>
      <c r="K482" s="5" t="str">
        <f>IF(IFERROR(INDEX(Delivery!$D$2:$D$3001,MATCH(A482,Delivery!$A$2:$A$3001,0)),"")="Cancelled","Yes","No")</f>
        <v>No</v>
      </c>
      <c r="L482">
        <f>SUMIF(Sales!B:B,A482,Sales!H:H)</f>
        <v>1672.88</v>
      </c>
    </row>
    <row r="483" spans="1:12" x14ac:dyDescent="0.35">
      <c r="A483" s="5">
        <v>482</v>
      </c>
      <c r="B483" s="6">
        <v>45487</v>
      </c>
      <c r="C483" s="5">
        <v>101</v>
      </c>
      <c r="D483" s="5">
        <v>5</v>
      </c>
      <c r="E483" s="5" t="str">
        <f>IFERROR(INDEX(Customers!$B$2:$B$901,MATCH(C483,Customers!$A$2:$A$901,0)),"")</f>
        <v>Kavya Menon</v>
      </c>
      <c r="F483" s="5" t="str">
        <f>IFERROR(INDEX(Customers!$C$2:$C$901,MATCH(C483,Customers!$A$2:$A$901,0)),"")</f>
        <v>SMB</v>
      </c>
      <c r="G483" s="5" t="str">
        <f>IFERROR(INDEX(Regions!$B$2:$B$6,MATCH(D483,Regions!$A$2:$A$6,0)),"")</f>
        <v>Central</v>
      </c>
      <c r="H483" s="5" t="str">
        <f t="shared" si="9"/>
        <v>2024-07</v>
      </c>
      <c r="I483" s="5">
        <f>IFERROR(INDEX(Delivery!$C$2:$C$3001,MATCH(A483,Delivery!$A$2:$A$3001,0))-INDEX(Delivery!$B$2:$B$3001,MATCH(A483,Delivery!$A$2:$A$3001,0)),"")</f>
        <v>2</v>
      </c>
      <c r="J483" s="5" t="str">
        <f>IF(IFERROR(INDEX(Delivery!$D$2:$D$3001,MATCH(A483,Delivery!$A$2:$A$3001,0)),"")="Delayed","Yes","No")</f>
        <v>No</v>
      </c>
      <c r="K483" s="5" t="str">
        <f>IF(IFERROR(INDEX(Delivery!$D$2:$D$3001,MATCH(A483,Delivery!$A$2:$A$3001,0)),"")="Cancelled","Yes","No")</f>
        <v>No</v>
      </c>
      <c r="L483">
        <f>SUMIF(Sales!B:B,A483,Sales!H:H)</f>
        <v>3021.65</v>
      </c>
    </row>
    <row r="484" spans="1:12" x14ac:dyDescent="0.35">
      <c r="A484" s="5">
        <v>483</v>
      </c>
      <c r="B484" s="6">
        <v>45487</v>
      </c>
      <c r="C484" s="5">
        <v>721</v>
      </c>
      <c r="D484" s="5">
        <v>1</v>
      </c>
      <c r="E484" s="5" t="str">
        <f>IFERROR(INDEX(Customers!$B$2:$B$901,MATCH(C484,Customers!$A$2:$A$901,0)),"")</f>
        <v>Divya Chatterjee</v>
      </c>
      <c r="F484" s="5" t="str">
        <f>IFERROR(INDEX(Customers!$C$2:$C$901,MATCH(C484,Customers!$A$2:$A$901,0)),"")</f>
        <v>SMB</v>
      </c>
      <c r="G484" s="5" t="str">
        <f>IFERROR(INDEX(Regions!$B$2:$B$6,MATCH(D484,Regions!$A$2:$A$6,0)),"")</f>
        <v>North</v>
      </c>
      <c r="H484" s="5" t="str">
        <f t="shared" si="9"/>
        <v>2024-07</v>
      </c>
      <c r="I484" s="5">
        <f>IFERROR(INDEX(Delivery!$C$2:$C$3001,MATCH(A484,Delivery!$A$2:$A$3001,0))-INDEX(Delivery!$B$2:$B$3001,MATCH(A484,Delivery!$A$2:$A$3001,0)),"")</f>
        <v>9</v>
      </c>
      <c r="J484" s="5" t="str">
        <f>IF(IFERROR(INDEX(Delivery!$D$2:$D$3001,MATCH(A484,Delivery!$A$2:$A$3001,0)),"")="Delayed","Yes","No")</f>
        <v>Yes</v>
      </c>
      <c r="K484" s="5" t="str">
        <f>IF(IFERROR(INDEX(Delivery!$D$2:$D$3001,MATCH(A484,Delivery!$A$2:$A$3001,0)),"")="Cancelled","Yes","No")</f>
        <v>No</v>
      </c>
      <c r="L484">
        <f>SUMIF(Sales!B:B,A484,Sales!H:H)</f>
        <v>777.4</v>
      </c>
    </row>
    <row r="485" spans="1:12" x14ac:dyDescent="0.35">
      <c r="A485" s="5">
        <v>484</v>
      </c>
      <c r="B485" s="6">
        <v>45487</v>
      </c>
      <c r="C485" s="5">
        <v>608</v>
      </c>
      <c r="D485" s="5">
        <v>1</v>
      </c>
      <c r="E485" s="5" t="str">
        <f>IFERROR(INDEX(Customers!$B$2:$B$901,MATCH(C485,Customers!$A$2:$A$901,0)),"")</f>
        <v>Suresh Malhotra</v>
      </c>
      <c r="F485" s="5" t="str">
        <f>IFERROR(INDEX(Customers!$C$2:$C$901,MATCH(C485,Customers!$A$2:$A$901,0)),"")</f>
        <v>Corporate</v>
      </c>
      <c r="G485" s="5" t="str">
        <f>IFERROR(INDEX(Regions!$B$2:$B$6,MATCH(D485,Regions!$A$2:$A$6,0)),"")</f>
        <v>North</v>
      </c>
      <c r="H485" s="5" t="str">
        <f t="shared" si="9"/>
        <v>2024-07</v>
      </c>
      <c r="I485" s="5">
        <f>IFERROR(INDEX(Delivery!$C$2:$C$3001,MATCH(A485,Delivery!$A$2:$A$3001,0))-INDEX(Delivery!$B$2:$B$3001,MATCH(A485,Delivery!$A$2:$A$3001,0)),"")</f>
        <v>5</v>
      </c>
      <c r="J485" s="5" t="str">
        <f>IF(IFERROR(INDEX(Delivery!$D$2:$D$3001,MATCH(A485,Delivery!$A$2:$A$3001,0)),"")="Delayed","Yes","No")</f>
        <v>No</v>
      </c>
      <c r="K485" s="5" t="str">
        <f>IF(IFERROR(INDEX(Delivery!$D$2:$D$3001,MATCH(A485,Delivery!$A$2:$A$3001,0)),"")="Cancelled","Yes","No")</f>
        <v>No</v>
      </c>
      <c r="L485">
        <f>SUMIF(Sales!B:B,A485,Sales!H:H)</f>
        <v>2197.08</v>
      </c>
    </row>
    <row r="486" spans="1:12" x14ac:dyDescent="0.35">
      <c r="A486" s="5">
        <v>485</v>
      </c>
      <c r="B486" s="6">
        <v>45487</v>
      </c>
      <c r="C486" s="5">
        <v>361</v>
      </c>
      <c r="D486" s="5">
        <v>4</v>
      </c>
      <c r="E486" s="5" t="str">
        <f>IFERROR(INDEX(Customers!$B$2:$B$901,MATCH(C486,Customers!$A$2:$A$901,0)),"")</f>
        <v>Reyansh Verma</v>
      </c>
      <c r="F486" s="5" t="str">
        <f>IFERROR(INDEX(Customers!$C$2:$C$901,MATCH(C486,Customers!$A$2:$A$901,0)),"")</f>
        <v>Consumer</v>
      </c>
      <c r="G486" s="5" t="str">
        <f>IFERROR(INDEX(Regions!$B$2:$B$6,MATCH(D486,Regions!$A$2:$A$6,0)),"")</f>
        <v>West</v>
      </c>
      <c r="H486" s="5" t="str">
        <f t="shared" si="9"/>
        <v>2024-07</v>
      </c>
      <c r="I486" s="5">
        <f>IFERROR(INDEX(Delivery!$C$2:$C$3001,MATCH(A486,Delivery!$A$2:$A$3001,0))-INDEX(Delivery!$B$2:$B$3001,MATCH(A486,Delivery!$A$2:$A$3001,0)),"")</f>
        <v>2</v>
      </c>
      <c r="J486" s="5" t="str">
        <f>IF(IFERROR(INDEX(Delivery!$D$2:$D$3001,MATCH(A486,Delivery!$A$2:$A$3001,0)),"")="Delayed","Yes","No")</f>
        <v>No</v>
      </c>
      <c r="K486" s="5" t="str">
        <f>IF(IFERROR(INDEX(Delivery!$D$2:$D$3001,MATCH(A486,Delivery!$A$2:$A$3001,0)),"")="Cancelled","Yes","No")</f>
        <v>No</v>
      </c>
      <c r="L486">
        <f>SUMIF(Sales!B:B,A486,Sales!H:H)</f>
        <v>540.32000000000005</v>
      </c>
    </row>
    <row r="487" spans="1:12" x14ac:dyDescent="0.35">
      <c r="A487" s="5">
        <v>486</v>
      </c>
      <c r="B487" s="6">
        <v>45487</v>
      </c>
      <c r="C487" s="5">
        <v>385</v>
      </c>
      <c r="D487" s="5">
        <v>4</v>
      </c>
      <c r="E487" s="5" t="str">
        <f>IFERROR(INDEX(Customers!$B$2:$B$901,MATCH(C487,Customers!$A$2:$A$901,0)),"")</f>
        <v>Lakshmi Reddy</v>
      </c>
      <c r="F487" s="5" t="str">
        <f>IFERROR(INDEX(Customers!$C$2:$C$901,MATCH(C487,Customers!$A$2:$A$901,0)),"")</f>
        <v>Consumer</v>
      </c>
      <c r="G487" s="5" t="str">
        <f>IFERROR(INDEX(Regions!$B$2:$B$6,MATCH(D487,Regions!$A$2:$A$6,0)),"")</f>
        <v>West</v>
      </c>
      <c r="H487" s="5" t="str">
        <f t="shared" si="9"/>
        <v>2024-07</v>
      </c>
      <c r="I487" s="5">
        <f>IFERROR(INDEX(Delivery!$C$2:$C$3001,MATCH(A487,Delivery!$A$2:$A$3001,0))-INDEX(Delivery!$B$2:$B$3001,MATCH(A487,Delivery!$A$2:$A$3001,0)),"")</f>
        <v>4</v>
      </c>
      <c r="J487" s="5" t="str">
        <f>IF(IFERROR(INDEX(Delivery!$D$2:$D$3001,MATCH(A487,Delivery!$A$2:$A$3001,0)),"")="Delayed","Yes","No")</f>
        <v>No</v>
      </c>
      <c r="K487" s="5" t="str">
        <f>IF(IFERROR(INDEX(Delivery!$D$2:$D$3001,MATCH(A487,Delivery!$A$2:$A$3001,0)),"")="Cancelled","Yes","No")</f>
        <v>No</v>
      </c>
      <c r="L487">
        <f>SUMIF(Sales!B:B,A487,Sales!H:H)</f>
        <v>4057.94</v>
      </c>
    </row>
    <row r="488" spans="1:12" x14ac:dyDescent="0.35">
      <c r="A488" s="5">
        <v>487</v>
      </c>
      <c r="B488" s="6">
        <v>45488</v>
      </c>
      <c r="C488" s="5">
        <v>413</v>
      </c>
      <c r="D488" s="5">
        <v>4</v>
      </c>
      <c r="E488" s="5" t="str">
        <f>IFERROR(INDEX(Customers!$B$2:$B$901,MATCH(C488,Customers!$A$2:$A$901,0)),"")</f>
        <v>Lakshmi Gupta</v>
      </c>
      <c r="F488" s="5" t="str">
        <f>IFERROR(INDEX(Customers!$C$2:$C$901,MATCH(C488,Customers!$A$2:$A$901,0)),"")</f>
        <v>Consumer</v>
      </c>
      <c r="G488" s="5" t="str">
        <f>IFERROR(INDEX(Regions!$B$2:$B$6,MATCH(D488,Regions!$A$2:$A$6,0)),"")</f>
        <v>West</v>
      </c>
      <c r="H488" s="5" t="str">
        <f t="shared" si="9"/>
        <v>2024-07</v>
      </c>
      <c r="I488" s="5">
        <f>IFERROR(INDEX(Delivery!$C$2:$C$3001,MATCH(A488,Delivery!$A$2:$A$3001,0))-INDEX(Delivery!$B$2:$B$3001,MATCH(A488,Delivery!$A$2:$A$3001,0)),"")</f>
        <v>2</v>
      </c>
      <c r="J488" s="5" t="str">
        <f>IF(IFERROR(INDEX(Delivery!$D$2:$D$3001,MATCH(A488,Delivery!$A$2:$A$3001,0)),"")="Delayed","Yes","No")</f>
        <v>No</v>
      </c>
      <c r="K488" s="5" t="str">
        <f>IF(IFERROR(INDEX(Delivery!$D$2:$D$3001,MATCH(A488,Delivery!$A$2:$A$3001,0)),"")="Cancelled","Yes","No")</f>
        <v>No</v>
      </c>
      <c r="L488">
        <f>SUMIF(Sales!B:B,A488,Sales!H:H)</f>
        <v>3495.31</v>
      </c>
    </row>
    <row r="489" spans="1:12" x14ac:dyDescent="0.35">
      <c r="A489" s="5">
        <v>488</v>
      </c>
      <c r="B489" s="6">
        <v>45488</v>
      </c>
      <c r="C489" s="5">
        <v>610</v>
      </c>
      <c r="D489" s="5">
        <v>2</v>
      </c>
      <c r="E489" s="5" t="str">
        <f>IFERROR(INDEX(Customers!$B$2:$B$901,MATCH(C489,Customers!$A$2:$A$901,0)),"")</f>
        <v>Riya Iyer</v>
      </c>
      <c r="F489" s="5" t="str">
        <f>IFERROR(INDEX(Customers!$C$2:$C$901,MATCH(C489,Customers!$A$2:$A$901,0)),"")</f>
        <v>Consumer</v>
      </c>
      <c r="G489" s="5" t="str">
        <f>IFERROR(INDEX(Regions!$B$2:$B$6,MATCH(D489,Regions!$A$2:$A$6,0)),"")</f>
        <v>South</v>
      </c>
      <c r="H489" s="5" t="str">
        <f t="shared" si="9"/>
        <v>2024-07</v>
      </c>
      <c r="I489" s="5">
        <f>IFERROR(INDEX(Delivery!$C$2:$C$3001,MATCH(A489,Delivery!$A$2:$A$3001,0))-INDEX(Delivery!$B$2:$B$3001,MATCH(A489,Delivery!$A$2:$A$3001,0)),"")</f>
        <v>5</v>
      </c>
      <c r="J489" s="5" t="str">
        <f>IF(IFERROR(INDEX(Delivery!$D$2:$D$3001,MATCH(A489,Delivery!$A$2:$A$3001,0)),"")="Delayed","Yes","No")</f>
        <v>No</v>
      </c>
      <c r="K489" s="5" t="str">
        <f>IF(IFERROR(INDEX(Delivery!$D$2:$D$3001,MATCH(A489,Delivery!$A$2:$A$3001,0)),"")="Cancelled","Yes","No")</f>
        <v>No</v>
      </c>
      <c r="L489">
        <f>SUMIF(Sales!B:B,A489,Sales!H:H)</f>
        <v>1149.49</v>
      </c>
    </row>
    <row r="490" spans="1:12" x14ac:dyDescent="0.35">
      <c r="A490" s="5">
        <v>489</v>
      </c>
      <c r="B490" s="6">
        <v>45488</v>
      </c>
      <c r="C490" s="5">
        <v>434</v>
      </c>
      <c r="D490" s="5">
        <v>1</v>
      </c>
      <c r="E490" s="5" t="str">
        <f>IFERROR(INDEX(Customers!$B$2:$B$901,MATCH(C490,Customers!$A$2:$A$901,0)),"")</f>
        <v>Arjun Mehta</v>
      </c>
      <c r="F490" s="5" t="str">
        <f>IFERROR(INDEX(Customers!$C$2:$C$901,MATCH(C490,Customers!$A$2:$A$901,0)),"")</f>
        <v>SMB</v>
      </c>
      <c r="G490" s="5" t="str">
        <f>IFERROR(INDEX(Regions!$B$2:$B$6,MATCH(D490,Regions!$A$2:$A$6,0)),"")</f>
        <v>North</v>
      </c>
      <c r="H490" s="5" t="str">
        <f t="shared" si="9"/>
        <v>2024-07</v>
      </c>
      <c r="I490" s="5">
        <f>IFERROR(INDEX(Delivery!$C$2:$C$3001,MATCH(A490,Delivery!$A$2:$A$3001,0))-INDEX(Delivery!$B$2:$B$3001,MATCH(A490,Delivery!$A$2:$A$3001,0)),"")</f>
        <v>5</v>
      </c>
      <c r="J490" s="5" t="str">
        <f>IF(IFERROR(INDEX(Delivery!$D$2:$D$3001,MATCH(A490,Delivery!$A$2:$A$3001,0)),"")="Delayed","Yes","No")</f>
        <v>No</v>
      </c>
      <c r="K490" s="5" t="str">
        <f>IF(IFERROR(INDEX(Delivery!$D$2:$D$3001,MATCH(A490,Delivery!$A$2:$A$3001,0)),"")="Cancelled","Yes","No")</f>
        <v>No</v>
      </c>
      <c r="L490">
        <f>SUMIF(Sales!B:B,A490,Sales!H:H)</f>
        <v>772.88</v>
      </c>
    </row>
    <row r="491" spans="1:12" x14ac:dyDescent="0.35">
      <c r="A491" s="5">
        <v>490</v>
      </c>
      <c r="B491" s="6">
        <v>45488</v>
      </c>
      <c r="C491" s="5">
        <v>820</v>
      </c>
      <c r="D491" s="5">
        <v>4</v>
      </c>
      <c r="E491" s="5" t="str">
        <f>IFERROR(INDEX(Customers!$B$2:$B$901,MATCH(C491,Customers!$A$2:$A$901,0)),"")</f>
        <v>Sanjay Menon</v>
      </c>
      <c r="F491" s="5" t="str">
        <f>IFERROR(INDEX(Customers!$C$2:$C$901,MATCH(C491,Customers!$A$2:$A$901,0)),"")</f>
        <v>Consumer</v>
      </c>
      <c r="G491" s="5" t="str">
        <f>IFERROR(INDEX(Regions!$B$2:$B$6,MATCH(D491,Regions!$A$2:$A$6,0)),"")</f>
        <v>West</v>
      </c>
      <c r="H491" s="5" t="str">
        <f t="shared" si="9"/>
        <v>2024-07</v>
      </c>
      <c r="I491" s="5">
        <f>IFERROR(INDEX(Delivery!$C$2:$C$3001,MATCH(A491,Delivery!$A$2:$A$3001,0))-INDEX(Delivery!$B$2:$B$3001,MATCH(A491,Delivery!$A$2:$A$3001,0)),"")</f>
        <v>4</v>
      </c>
      <c r="J491" s="5" t="str">
        <f>IF(IFERROR(INDEX(Delivery!$D$2:$D$3001,MATCH(A491,Delivery!$A$2:$A$3001,0)),"")="Delayed","Yes","No")</f>
        <v>No</v>
      </c>
      <c r="K491" s="5" t="str">
        <f>IF(IFERROR(INDEX(Delivery!$D$2:$D$3001,MATCH(A491,Delivery!$A$2:$A$3001,0)),"")="Cancelled","Yes","No")</f>
        <v>No</v>
      </c>
      <c r="L491">
        <f>SUMIF(Sales!B:B,A491,Sales!H:H)</f>
        <v>4138.6500000000005</v>
      </c>
    </row>
    <row r="492" spans="1:12" x14ac:dyDescent="0.35">
      <c r="A492" s="5">
        <v>491</v>
      </c>
      <c r="B492" s="6">
        <v>45488</v>
      </c>
      <c r="C492" s="5">
        <v>570</v>
      </c>
      <c r="D492" s="5">
        <v>3</v>
      </c>
      <c r="E492" s="5" t="str">
        <f>IFERROR(INDEX(Customers!$B$2:$B$901,MATCH(C492,Customers!$A$2:$A$901,0)),"")</f>
        <v>Rohan Rao</v>
      </c>
      <c r="F492" s="5" t="str">
        <f>IFERROR(INDEX(Customers!$C$2:$C$901,MATCH(C492,Customers!$A$2:$A$901,0)),"")</f>
        <v>Consumer</v>
      </c>
      <c r="G492" s="5" t="str">
        <f>IFERROR(INDEX(Regions!$B$2:$B$6,MATCH(D492,Regions!$A$2:$A$6,0)),"")</f>
        <v>East</v>
      </c>
      <c r="H492" s="5" t="str">
        <f t="shared" si="9"/>
        <v>2024-07</v>
      </c>
      <c r="I492" s="5">
        <f>IFERROR(INDEX(Delivery!$C$2:$C$3001,MATCH(A492,Delivery!$A$2:$A$3001,0))-INDEX(Delivery!$B$2:$B$3001,MATCH(A492,Delivery!$A$2:$A$3001,0)),"")</f>
        <v>3</v>
      </c>
      <c r="J492" s="5" t="str">
        <f>IF(IFERROR(INDEX(Delivery!$D$2:$D$3001,MATCH(A492,Delivery!$A$2:$A$3001,0)),"")="Delayed","Yes","No")</f>
        <v>No</v>
      </c>
      <c r="K492" s="5" t="str">
        <f>IF(IFERROR(INDEX(Delivery!$D$2:$D$3001,MATCH(A492,Delivery!$A$2:$A$3001,0)),"")="Cancelled","Yes","No")</f>
        <v>No</v>
      </c>
      <c r="L492">
        <f>SUMIF(Sales!B:B,A492,Sales!H:H)</f>
        <v>188.52</v>
      </c>
    </row>
    <row r="493" spans="1:12" x14ac:dyDescent="0.35">
      <c r="A493" s="5">
        <v>492</v>
      </c>
      <c r="B493" s="6">
        <v>45489</v>
      </c>
      <c r="C493" s="5">
        <v>304</v>
      </c>
      <c r="D493" s="5">
        <v>1</v>
      </c>
      <c r="E493" s="5" t="str">
        <f>IFERROR(INDEX(Customers!$B$2:$B$901,MATCH(C493,Customers!$A$2:$A$901,0)),"")</f>
        <v>Pari Joshi</v>
      </c>
      <c r="F493" s="5" t="str">
        <f>IFERROR(INDEX(Customers!$C$2:$C$901,MATCH(C493,Customers!$A$2:$A$901,0)),"")</f>
        <v>Consumer</v>
      </c>
      <c r="G493" s="5" t="str">
        <f>IFERROR(INDEX(Regions!$B$2:$B$6,MATCH(D493,Regions!$A$2:$A$6,0)),"")</f>
        <v>North</v>
      </c>
      <c r="H493" s="5" t="str">
        <f t="shared" si="9"/>
        <v>2024-07</v>
      </c>
      <c r="I493" s="5">
        <f>IFERROR(INDEX(Delivery!$C$2:$C$3001,MATCH(A493,Delivery!$A$2:$A$3001,0))-INDEX(Delivery!$B$2:$B$3001,MATCH(A493,Delivery!$A$2:$A$3001,0)),"")</f>
        <v>7</v>
      </c>
      <c r="J493" s="5" t="str">
        <f>IF(IFERROR(INDEX(Delivery!$D$2:$D$3001,MATCH(A493,Delivery!$A$2:$A$3001,0)),"")="Delayed","Yes","No")</f>
        <v>Yes</v>
      </c>
      <c r="K493" s="5" t="str">
        <f>IF(IFERROR(INDEX(Delivery!$D$2:$D$3001,MATCH(A493,Delivery!$A$2:$A$3001,0)),"")="Cancelled","Yes","No")</f>
        <v>No</v>
      </c>
      <c r="L493">
        <f>SUMIF(Sales!B:B,A493,Sales!H:H)</f>
        <v>2213.3200000000002</v>
      </c>
    </row>
    <row r="494" spans="1:12" x14ac:dyDescent="0.35">
      <c r="A494" s="5">
        <v>493</v>
      </c>
      <c r="B494" s="6">
        <v>45489</v>
      </c>
      <c r="C494" s="5">
        <v>694</v>
      </c>
      <c r="D494" s="5">
        <v>1</v>
      </c>
      <c r="E494" s="5" t="str">
        <f>IFERROR(INDEX(Customers!$B$2:$B$901,MATCH(C494,Customers!$A$2:$A$901,0)),"")</f>
        <v>Myra Patel</v>
      </c>
      <c r="F494" s="5" t="str">
        <f>IFERROR(INDEX(Customers!$C$2:$C$901,MATCH(C494,Customers!$A$2:$A$901,0)),"")</f>
        <v>Consumer</v>
      </c>
      <c r="G494" s="5" t="str">
        <f>IFERROR(INDEX(Regions!$B$2:$B$6,MATCH(D494,Regions!$A$2:$A$6,0)),"")</f>
        <v>North</v>
      </c>
      <c r="H494" s="5" t="str">
        <f t="shared" si="9"/>
        <v>2024-07</v>
      </c>
      <c r="I494" s="5">
        <f>IFERROR(INDEX(Delivery!$C$2:$C$3001,MATCH(A494,Delivery!$A$2:$A$3001,0))-INDEX(Delivery!$B$2:$B$3001,MATCH(A494,Delivery!$A$2:$A$3001,0)),"")</f>
        <v>6</v>
      </c>
      <c r="J494" s="5" t="str">
        <f>IF(IFERROR(INDEX(Delivery!$D$2:$D$3001,MATCH(A494,Delivery!$A$2:$A$3001,0)),"")="Delayed","Yes","No")</f>
        <v>No</v>
      </c>
      <c r="K494" s="5" t="str">
        <f>IF(IFERROR(INDEX(Delivery!$D$2:$D$3001,MATCH(A494,Delivery!$A$2:$A$3001,0)),"")="Cancelled","Yes","No")</f>
        <v>No</v>
      </c>
      <c r="L494">
        <f>SUMIF(Sales!B:B,A494,Sales!H:H)</f>
        <v>225.9</v>
      </c>
    </row>
    <row r="495" spans="1:12" x14ac:dyDescent="0.35">
      <c r="A495" s="5">
        <v>494</v>
      </c>
      <c r="B495" s="6">
        <v>45490</v>
      </c>
      <c r="C495" s="5">
        <v>524</v>
      </c>
      <c r="D495" s="5">
        <v>2</v>
      </c>
      <c r="E495" s="5" t="str">
        <f>IFERROR(INDEX(Customers!$B$2:$B$901,MATCH(C495,Customers!$A$2:$A$901,0)),"")</f>
        <v>Riya Menon</v>
      </c>
      <c r="F495" s="5" t="str">
        <f>IFERROR(INDEX(Customers!$C$2:$C$901,MATCH(C495,Customers!$A$2:$A$901,0)),"")</f>
        <v>Consumer</v>
      </c>
      <c r="G495" s="5" t="str">
        <f>IFERROR(INDEX(Regions!$B$2:$B$6,MATCH(D495,Regions!$A$2:$A$6,0)),"")</f>
        <v>South</v>
      </c>
      <c r="H495" s="5" t="str">
        <f t="shared" si="9"/>
        <v>2024-07</v>
      </c>
      <c r="I495" s="5">
        <f>IFERROR(INDEX(Delivery!$C$2:$C$3001,MATCH(A495,Delivery!$A$2:$A$3001,0))-INDEX(Delivery!$B$2:$B$3001,MATCH(A495,Delivery!$A$2:$A$3001,0)),"")</f>
        <v>-45491</v>
      </c>
      <c r="J495" s="5" t="str">
        <f>IF(IFERROR(INDEX(Delivery!$D$2:$D$3001,MATCH(A495,Delivery!$A$2:$A$3001,0)),"")="Delayed","Yes","No")</f>
        <v>No</v>
      </c>
      <c r="K495" s="5" t="str">
        <f>IF(IFERROR(INDEX(Delivery!$D$2:$D$3001,MATCH(A495,Delivery!$A$2:$A$3001,0)),"")="Cancelled","Yes","No")</f>
        <v>Yes</v>
      </c>
      <c r="L495">
        <f>SUMIF(Sales!B:B,A495,Sales!H:H)</f>
        <v>617.46</v>
      </c>
    </row>
    <row r="496" spans="1:12" x14ac:dyDescent="0.35">
      <c r="A496" s="5">
        <v>495</v>
      </c>
      <c r="B496" s="6">
        <v>45490</v>
      </c>
      <c r="C496" s="5">
        <v>172</v>
      </c>
      <c r="D496" s="5">
        <v>2</v>
      </c>
      <c r="E496" s="5" t="str">
        <f>IFERROR(INDEX(Customers!$B$2:$B$901,MATCH(C496,Customers!$A$2:$A$901,0)),"")</f>
        <v>Pari Bose</v>
      </c>
      <c r="F496" s="5" t="str">
        <f>IFERROR(INDEX(Customers!$C$2:$C$901,MATCH(C496,Customers!$A$2:$A$901,0)),"")</f>
        <v>Consumer</v>
      </c>
      <c r="G496" s="5" t="str">
        <f>IFERROR(INDEX(Regions!$B$2:$B$6,MATCH(D496,Regions!$A$2:$A$6,0)),"")</f>
        <v>South</v>
      </c>
      <c r="H496" s="5" t="str">
        <f t="shared" si="9"/>
        <v>2024-07</v>
      </c>
      <c r="I496" s="5">
        <f>IFERROR(INDEX(Delivery!$C$2:$C$3001,MATCH(A496,Delivery!$A$2:$A$3001,0))-INDEX(Delivery!$B$2:$B$3001,MATCH(A496,Delivery!$A$2:$A$3001,0)),"")</f>
        <v>3</v>
      </c>
      <c r="J496" s="5" t="str">
        <f>IF(IFERROR(INDEX(Delivery!$D$2:$D$3001,MATCH(A496,Delivery!$A$2:$A$3001,0)),"")="Delayed","Yes","No")</f>
        <v>No</v>
      </c>
      <c r="K496" s="5" t="str">
        <f>IF(IFERROR(INDEX(Delivery!$D$2:$D$3001,MATCH(A496,Delivery!$A$2:$A$3001,0)),"")="Cancelled","Yes","No")</f>
        <v>No</v>
      </c>
      <c r="L496">
        <f>SUMIF(Sales!B:B,A496,Sales!H:H)</f>
        <v>407.51</v>
      </c>
    </row>
    <row r="497" spans="1:12" x14ac:dyDescent="0.35">
      <c r="A497" s="5">
        <v>496</v>
      </c>
      <c r="B497" s="6">
        <v>45490</v>
      </c>
      <c r="C497" s="5">
        <v>595</v>
      </c>
      <c r="D497" s="5">
        <v>1</v>
      </c>
      <c r="E497" s="5" t="str">
        <f>IFERROR(INDEX(Customers!$B$2:$B$901,MATCH(C497,Customers!$A$2:$A$901,0)),"")</f>
        <v>Ravi Chatterjee</v>
      </c>
      <c r="F497" s="5" t="str">
        <f>IFERROR(INDEX(Customers!$C$2:$C$901,MATCH(C497,Customers!$A$2:$A$901,0)),"")</f>
        <v>SMB</v>
      </c>
      <c r="G497" s="5" t="str">
        <f>IFERROR(INDEX(Regions!$B$2:$B$6,MATCH(D497,Regions!$A$2:$A$6,0)),"")</f>
        <v>North</v>
      </c>
      <c r="H497" s="5" t="str">
        <f t="shared" si="9"/>
        <v>2024-07</v>
      </c>
      <c r="I497" s="5">
        <f>IFERROR(INDEX(Delivery!$C$2:$C$3001,MATCH(A497,Delivery!$A$2:$A$3001,0))-INDEX(Delivery!$B$2:$B$3001,MATCH(A497,Delivery!$A$2:$A$3001,0)),"")</f>
        <v>3</v>
      </c>
      <c r="J497" s="5" t="str">
        <f>IF(IFERROR(INDEX(Delivery!$D$2:$D$3001,MATCH(A497,Delivery!$A$2:$A$3001,0)),"")="Delayed","Yes","No")</f>
        <v>No</v>
      </c>
      <c r="K497" s="5" t="str">
        <f>IF(IFERROR(INDEX(Delivery!$D$2:$D$3001,MATCH(A497,Delivery!$A$2:$A$3001,0)),"")="Cancelled","Yes","No")</f>
        <v>No</v>
      </c>
      <c r="L497">
        <f>SUMIF(Sales!B:B,A497,Sales!H:H)</f>
        <v>184.26</v>
      </c>
    </row>
    <row r="498" spans="1:12" x14ac:dyDescent="0.35">
      <c r="A498" s="5">
        <v>497</v>
      </c>
      <c r="B498" s="6">
        <v>45490</v>
      </c>
      <c r="C498" s="5">
        <v>816</v>
      </c>
      <c r="D498" s="5">
        <v>5</v>
      </c>
      <c r="E498" s="5" t="str">
        <f>IFERROR(INDEX(Customers!$B$2:$B$901,MATCH(C498,Customers!$A$2:$A$901,0)),"")</f>
        <v>Sneha Kapoor</v>
      </c>
      <c r="F498" s="5" t="str">
        <f>IFERROR(INDEX(Customers!$C$2:$C$901,MATCH(C498,Customers!$A$2:$A$901,0)),"")</f>
        <v>Consumer</v>
      </c>
      <c r="G498" s="5" t="str">
        <f>IFERROR(INDEX(Regions!$B$2:$B$6,MATCH(D498,Regions!$A$2:$A$6,0)),"")</f>
        <v>Central</v>
      </c>
      <c r="H498" s="5" t="str">
        <f t="shared" si="9"/>
        <v>2024-07</v>
      </c>
      <c r="I498" s="5">
        <f>IFERROR(INDEX(Delivery!$C$2:$C$3001,MATCH(A498,Delivery!$A$2:$A$3001,0))-INDEX(Delivery!$B$2:$B$3001,MATCH(A498,Delivery!$A$2:$A$3001,0)),"")</f>
        <v>-45491</v>
      </c>
      <c r="J498" s="5" t="str">
        <f>IF(IFERROR(INDEX(Delivery!$D$2:$D$3001,MATCH(A498,Delivery!$A$2:$A$3001,0)),"")="Delayed","Yes","No")</f>
        <v>No</v>
      </c>
      <c r="K498" s="5" t="str">
        <f>IF(IFERROR(INDEX(Delivery!$D$2:$D$3001,MATCH(A498,Delivery!$A$2:$A$3001,0)),"")="Cancelled","Yes","No")</f>
        <v>Yes</v>
      </c>
      <c r="L498">
        <f>SUMIF(Sales!B:B,A498,Sales!H:H)</f>
        <v>2990.7200000000003</v>
      </c>
    </row>
    <row r="499" spans="1:12" x14ac:dyDescent="0.35">
      <c r="A499" s="5">
        <v>498</v>
      </c>
      <c r="B499" s="6">
        <v>45490</v>
      </c>
      <c r="C499" s="5">
        <v>404</v>
      </c>
      <c r="D499" s="5">
        <v>1</v>
      </c>
      <c r="E499" s="5" t="str">
        <f>IFERROR(INDEX(Customers!$B$2:$B$901,MATCH(C499,Customers!$A$2:$A$901,0)),"")</f>
        <v>Saanvi Rao</v>
      </c>
      <c r="F499" s="5" t="str">
        <f>IFERROR(INDEX(Customers!$C$2:$C$901,MATCH(C499,Customers!$A$2:$A$901,0)),"")</f>
        <v>Consumer</v>
      </c>
      <c r="G499" s="5" t="str">
        <f>IFERROR(INDEX(Regions!$B$2:$B$6,MATCH(D499,Regions!$A$2:$A$6,0)),"")</f>
        <v>North</v>
      </c>
      <c r="H499" s="5" t="str">
        <f t="shared" si="9"/>
        <v>2024-07</v>
      </c>
      <c r="I499" s="5">
        <f>IFERROR(INDEX(Delivery!$C$2:$C$3001,MATCH(A499,Delivery!$A$2:$A$3001,0))-INDEX(Delivery!$B$2:$B$3001,MATCH(A499,Delivery!$A$2:$A$3001,0)),"")</f>
        <v>12</v>
      </c>
      <c r="J499" s="5" t="str">
        <f>IF(IFERROR(INDEX(Delivery!$D$2:$D$3001,MATCH(A499,Delivery!$A$2:$A$3001,0)),"")="Delayed","Yes","No")</f>
        <v>Yes</v>
      </c>
      <c r="K499" s="5" t="str">
        <f>IF(IFERROR(INDEX(Delivery!$D$2:$D$3001,MATCH(A499,Delivery!$A$2:$A$3001,0)),"")="Cancelled","Yes","No")</f>
        <v>No</v>
      </c>
      <c r="L499">
        <f>SUMIF(Sales!B:B,A499,Sales!H:H)</f>
        <v>154.55000000000001</v>
      </c>
    </row>
    <row r="500" spans="1:12" x14ac:dyDescent="0.35">
      <c r="A500" s="5">
        <v>499</v>
      </c>
      <c r="B500" s="6">
        <v>45491</v>
      </c>
      <c r="C500" s="5">
        <v>524</v>
      </c>
      <c r="D500" s="5">
        <v>2</v>
      </c>
      <c r="E500" s="5" t="str">
        <f>IFERROR(INDEX(Customers!$B$2:$B$901,MATCH(C500,Customers!$A$2:$A$901,0)),"")</f>
        <v>Riya Menon</v>
      </c>
      <c r="F500" s="5" t="str">
        <f>IFERROR(INDEX(Customers!$C$2:$C$901,MATCH(C500,Customers!$A$2:$A$901,0)),"")</f>
        <v>Consumer</v>
      </c>
      <c r="G500" s="5" t="str">
        <f>IFERROR(INDEX(Regions!$B$2:$B$6,MATCH(D500,Regions!$A$2:$A$6,0)),"")</f>
        <v>South</v>
      </c>
      <c r="H500" s="5" t="str">
        <f t="shared" si="9"/>
        <v>2024-07</v>
      </c>
      <c r="I500" s="5">
        <f>IFERROR(INDEX(Delivery!$C$2:$C$3001,MATCH(A500,Delivery!$A$2:$A$3001,0))-INDEX(Delivery!$B$2:$B$3001,MATCH(A500,Delivery!$A$2:$A$3001,0)),"")</f>
        <v>4</v>
      </c>
      <c r="J500" s="5" t="str">
        <f>IF(IFERROR(INDEX(Delivery!$D$2:$D$3001,MATCH(A500,Delivery!$A$2:$A$3001,0)),"")="Delayed","Yes","No")</f>
        <v>No</v>
      </c>
      <c r="K500" s="5" t="str">
        <f>IF(IFERROR(INDEX(Delivery!$D$2:$D$3001,MATCH(A500,Delivery!$A$2:$A$3001,0)),"")="Cancelled","Yes","No")</f>
        <v>No</v>
      </c>
      <c r="L500">
        <f>SUMIF(Sales!B:B,A500,Sales!H:H)</f>
        <v>2765.5</v>
      </c>
    </row>
    <row r="501" spans="1:12" x14ac:dyDescent="0.35">
      <c r="A501" s="5">
        <v>500</v>
      </c>
      <c r="B501" s="6">
        <v>45491</v>
      </c>
      <c r="C501" s="5">
        <v>71</v>
      </c>
      <c r="D501" s="5">
        <v>2</v>
      </c>
      <c r="E501" s="5" t="str">
        <f>IFERROR(INDEX(Customers!$B$2:$B$901,MATCH(C501,Customers!$A$2:$A$901,0)),"")</f>
        <v>Ishaan Menon</v>
      </c>
      <c r="F501" s="5" t="str">
        <f>IFERROR(INDEX(Customers!$C$2:$C$901,MATCH(C501,Customers!$A$2:$A$901,0)),"")</f>
        <v>Consumer</v>
      </c>
      <c r="G501" s="5" t="str">
        <f>IFERROR(INDEX(Regions!$B$2:$B$6,MATCH(D501,Regions!$A$2:$A$6,0)),"")</f>
        <v>South</v>
      </c>
      <c r="H501" s="5" t="str">
        <f t="shared" si="9"/>
        <v>2024-07</v>
      </c>
      <c r="I501" s="5">
        <f>IFERROR(INDEX(Delivery!$C$2:$C$3001,MATCH(A501,Delivery!$A$2:$A$3001,0))-INDEX(Delivery!$B$2:$B$3001,MATCH(A501,Delivery!$A$2:$A$3001,0)),"")</f>
        <v>5</v>
      </c>
      <c r="J501" s="5" t="str">
        <f>IF(IFERROR(INDEX(Delivery!$D$2:$D$3001,MATCH(A501,Delivery!$A$2:$A$3001,0)),"")="Delayed","Yes","No")</f>
        <v>No</v>
      </c>
      <c r="K501" s="5" t="str">
        <f>IF(IFERROR(INDEX(Delivery!$D$2:$D$3001,MATCH(A501,Delivery!$A$2:$A$3001,0)),"")="Cancelled","Yes","No")</f>
        <v>No</v>
      </c>
      <c r="L501">
        <f>SUMIF(Sales!B:B,A501,Sales!H:H)</f>
        <v>407.51</v>
      </c>
    </row>
    <row r="502" spans="1:12" x14ac:dyDescent="0.35">
      <c r="A502" s="5">
        <v>501</v>
      </c>
      <c r="B502" s="6">
        <v>45491</v>
      </c>
      <c r="C502" s="5">
        <v>54</v>
      </c>
      <c r="D502" s="5">
        <v>4</v>
      </c>
      <c r="E502" s="5" t="str">
        <f>IFERROR(INDEX(Customers!$B$2:$B$901,MATCH(C502,Customers!$A$2:$A$901,0)),"")</f>
        <v>Aarav Rao</v>
      </c>
      <c r="F502" s="5" t="str">
        <f>IFERROR(INDEX(Customers!$C$2:$C$901,MATCH(C502,Customers!$A$2:$A$901,0)),"")</f>
        <v>Consumer</v>
      </c>
      <c r="G502" s="5" t="str">
        <f>IFERROR(INDEX(Regions!$B$2:$B$6,MATCH(D502,Regions!$A$2:$A$6,0)),"")</f>
        <v>West</v>
      </c>
      <c r="H502" s="5" t="str">
        <f t="shared" si="9"/>
        <v>2024-07</v>
      </c>
      <c r="I502" s="5">
        <f>IFERROR(INDEX(Delivery!$C$2:$C$3001,MATCH(A502,Delivery!$A$2:$A$3001,0))-INDEX(Delivery!$B$2:$B$3001,MATCH(A502,Delivery!$A$2:$A$3001,0)),"")</f>
        <v>-45492</v>
      </c>
      <c r="J502" s="5" t="str">
        <f>IF(IFERROR(INDEX(Delivery!$D$2:$D$3001,MATCH(A502,Delivery!$A$2:$A$3001,0)),"")="Delayed","Yes","No")</f>
        <v>No</v>
      </c>
      <c r="K502" s="5" t="str">
        <f>IF(IFERROR(INDEX(Delivery!$D$2:$D$3001,MATCH(A502,Delivery!$A$2:$A$3001,0)),"")="Cancelled","Yes","No")</f>
        <v>Yes</v>
      </c>
      <c r="L502">
        <f>SUMIF(Sales!B:B,A502,Sales!H:H)</f>
        <v>617.46</v>
      </c>
    </row>
    <row r="503" spans="1:12" x14ac:dyDescent="0.35">
      <c r="A503" s="5">
        <v>502</v>
      </c>
      <c r="B503" s="6">
        <v>45491</v>
      </c>
      <c r="C503" s="5">
        <v>227</v>
      </c>
      <c r="D503" s="5">
        <v>5</v>
      </c>
      <c r="E503" s="5" t="str">
        <f>IFERROR(INDEX(Customers!$B$2:$B$901,MATCH(C503,Customers!$A$2:$A$901,0)),"")</f>
        <v>Arun Verma</v>
      </c>
      <c r="F503" s="5" t="str">
        <f>IFERROR(INDEX(Customers!$C$2:$C$901,MATCH(C503,Customers!$A$2:$A$901,0)),"")</f>
        <v>Consumer</v>
      </c>
      <c r="G503" s="5" t="str">
        <f>IFERROR(INDEX(Regions!$B$2:$B$6,MATCH(D503,Regions!$A$2:$A$6,0)),"")</f>
        <v>Central</v>
      </c>
      <c r="H503" s="5" t="str">
        <f t="shared" si="9"/>
        <v>2024-07</v>
      </c>
      <c r="I503" s="5">
        <f>IFERROR(INDEX(Delivery!$C$2:$C$3001,MATCH(A503,Delivery!$A$2:$A$3001,0))-INDEX(Delivery!$B$2:$B$3001,MATCH(A503,Delivery!$A$2:$A$3001,0)),"")</f>
        <v>6</v>
      </c>
      <c r="J503" s="5" t="str">
        <f>IF(IFERROR(INDEX(Delivery!$D$2:$D$3001,MATCH(A503,Delivery!$A$2:$A$3001,0)),"")="Delayed","Yes","No")</f>
        <v>No</v>
      </c>
      <c r="K503" s="5" t="str">
        <f>IF(IFERROR(INDEX(Delivery!$D$2:$D$3001,MATCH(A503,Delivery!$A$2:$A$3001,0)),"")="Cancelled","Yes","No")</f>
        <v>No</v>
      </c>
      <c r="L503">
        <f>SUMIF(Sales!B:B,A503,Sales!H:H)</f>
        <v>2475.38</v>
      </c>
    </row>
    <row r="504" spans="1:12" x14ac:dyDescent="0.35">
      <c r="A504" s="5">
        <v>503</v>
      </c>
      <c r="B504" s="6">
        <v>45491</v>
      </c>
      <c r="C504" s="5">
        <v>854</v>
      </c>
      <c r="D504" s="5">
        <v>5</v>
      </c>
      <c r="E504" s="5" t="str">
        <f>IFERROR(INDEX(Customers!$B$2:$B$901,MATCH(C504,Customers!$A$2:$A$901,0)),"")</f>
        <v>Ravi Mehta</v>
      </c>
      <c r="F504" s="5" t="str">
        <f>IFERROR(INDEX(Customers!$C$2:$C$901,MATCH(C504,Customers!$A$2:$A$901,0)),"")</f>
        <v>SMB</v>
      </c>
      <c r="G504" s="5" t="str">
        <f>IFERROR(INDEX(Regions!$B$2:$B$6,MATCH(D504,Regions!$A$2:$A$6,0)),"")</f>
        <v>Central</v>
      </c>
      <c r="H504" s="5" t="str">
        <f t="shared" si="9"/>
        <v>2024-07</v>
      </c>
      <c r="I504" s="5">
        <f>IFERROR(INDEX(Delivery!$C$2:$C$3001,MATCH(A504,Delivery!$A$2:$A$3001,0))-INDEX(Delivery!$B$2:$B$3001,MATCH(A504,Delivery!$A$2:$A$3001,0)),"")</f>
        <v>4</v>
      </c>
      <c r="J504" s="5" t="str">
        <f>IF(IFERROR(INDEX(Delivery!$D$2:$D$3001,MATCH(A504,Delivery!$A$2:$A$3001,0)),"")="Delayed","Yes","No")</f>
        <v>No</v>
      </c>
      <c r="K504" s="5" t="str">
        <f>IF(IFERROR(INDEX(Delivery!$D$2:$D$3001,MATCH(A504,Delivery!$A$2:$A$3001,0)),"")="Cancelled","Yes","No")</f>
        <v>No</v>
      </c>
      <c r="L504">
        <f>SUMIF(Sales!B:B,A504,Sales!H:H)</f>
        <v>3108.35</v>
      </c>
    </row>
    <row r="505" spans="1:12" x14ac:dyDescent="0.35">
      <c r="A505" s="5">
        <v>504</v>
      </c>
      <c r="B505" s="6">
        <v>45491</v>
      </c>
      <c r="C505" s="5">
        <v>97</v>
      </c>
      <c r="D505" s="5">
        <v>5</v>
      </c>
      <c r="E505" s="5" t="str">
        <f>IFERROR(INDEX(Customers!$B$2:$B$901,MATCH(C505,Customers!$A$2:$A$901,0)),"")</f>
        <v>Ishaan Malhotra</v>
      </c>
      <c r="F505" s="5" t="str">
        <f>IFERROR(INDEX(Customers!$C$2:$C$901,MATCH(C505,Customers!$A$2:$A$901,0)),"")</f>
        <v>Consumer</v>
      </c>
      <c r="G505" s="5" t="str">
        <f>IFERROR(INDEX(Regions!$B$2:$B$6,MATCH(D505,Regions!$A$2:$A$6,0)),"")</f>
        <v>Central</v>
      </c>
      <c r="H505" s="5" t="str">
        <f t="shared" si="9"/>
        <v>2024-07</v>
      </c>
      <c r="I505" s="5">
        <f>IFERROR(INDEX(Delivery!$C$2:$C$3001,MATCH(A505,Delivery!$A$2:$A$3001,0))-INDEX(Delivery!$B$2:$B$3001,MATCH(A505,Delivery!$A$2:$A$3001,0)),"")</f>
        <v>12</v>
      </c>
      <c r="J505" s="5" t="str">
        <f>IF(IFERROR(INDEX(Delivery!$D$2:$D$3001,MATCH(A505,Delivery!$A$2:$A$3001,0)),"")="Delayed","Yes","No")</f>
        <v>Yes</v>
      </c>
      <c r="K505" s="5" t="str">
        <f>IF(IFERROR(INDEX(Delivery!$D$2:$D$3001,MATCH(A505,Delivery!$A$2:$A$3001,0)),"")="Cancelled","Yes","No")</f>
        <v>No</v>
      </c>
      <c r="L505">
        <f>SUMIF(Sales!B:B,A505,Sales!H:H)</f>
        <v>880.95</v>
      </c>
    </row>
    <row r="506" spans="1:12" x14ac:dyDescent="0.35">
      <c r="A506" s="5">
        <v>505</v>
      </c>
      <c r="B506" s="6">
        <v>45492</v>
      </c>
      <c r="C506" s="5">
        <v>261</v>
      </c>
      <c r="D506" s="5">
        <v>3</v>
      </c>
      <c r="E506" s="5" t="str">
        <f>IFERROR(INDEX(Customers!$B$2:$B$901,MATCH(C506,Customers!$A$2:$A$901,0)),"")</f>
        <v>Kavya Iyer</v>
      </c>
      <c r="F506" s="5" t="str">
        <f>IFERROR(INDEX(Customers!$C$2:$C$901,MATCH(C506,Customers!$A$2:$A$901,0)),"")</f>
        <v>Consumer</v>
      </c>
      <c r="G506" s="5" t="str">
        <f>IFERROR(INDEX(Regions!$B$2:$B$6,MATCH(D506,Regions!$A$2:$A$6,0)),"")</f>
        <v>East</v>
      </c>
      <c r="H506" s="5" t="str">
        <f t="shared" si="9"/>
        <v>2024-07</v>
      </c>
      <c r="I506" s="5">
        <f>IFERROR(INDEX(Delivery!$C$2:$C$3001,MATCH(A506,Delivery!$A$2:$A$3001,0))-INDEX(Delivery!$B$2:$B$3001,MATCH(A506,Delivery!$A$2:$A$3001,0)),"")</f>
        <v>-45493</v>
      </c>
      <c r="J506" s="5" t="str">
        <f>IF(IFERROR(INDEX(Delivery!$D$2:$D$3001,MATCH(A506,Delivery!$A$2:$A$3001,0)),"")="Delayed","Yes","No")</f>
        <v>No</v>
      </c>
      <c r="K506" s="5" t="str">
        <f>IF(IFERROR(INDEX(Delivery!$D$2:$D$3001,MATCH(A506,Delivery!$A$2:$A$3001,0)),"")="Cancelled","Yes","No")</f>
        <v>Yes</v>
      </c>
      <c r="L506">
        <f>SUMIF(Sales!B:B,A506,Sales!H:H)</f>
        <v>935.8</v>
      </c>
    </row>
    <row r="507" spans="1:12" x14ac:dyDescent="0.35">
      <c r="A507" s="5">
        <v>506</v>
      </c>
      <c r="B507" s="6">
        <v>45492</v>
      </c>
      <c r="C507" s="5">
        <v>591</v>
      </c>
      <c r="D507" s="5">
        <v>3</v>
      </c>
      <c r="E507" s="5" t="str">
        <f>IFERROR(INDEX(Customers!$B$2:$B$901,MATCH(C507,Customers!$A$2:$A$901,0)),"")</f>
        <v>Reyansh Reddy</v>
      </c>
      <c r="F507" s="5" t="str">
        <f>IFERROR(INDEX(Customers!$C$2:$C$901,MATCH(C507,Customers!$A$2:$A$901,0)),"")</f>
        <v>Consumer</v>
      </c>
      <c r="G507" s="5" t="str">
        <f>IFERROR(INDEX(Regions!$B$2:$B$6,MATCH(D507,Regions!$A$2:$A$6,0)),"")</f>
        <v>East</v>
      </c>
      <c r="H507" s="5" t="str">
        <f t="shared" si="9"/>
        <v>2024-07</v>
      </c>
      <c r="I507" s="5">
        <f>IFERROR(INDEX(Delivery!$C$2:$C$3001,MATCH(A507,Delivery!$A$2:$A$3001,0))-INDEX(Delivery!$B$2:$B$3001,MATCH(A507,Delivery!$A$2:$A$3001,0)),"")</f>
        <v>3</v>
      </c>
      <c r="J507" s="5" t="str">
        <f>IF(IFERROR(INDEX(Delivery!$D$2:$D$3001,MATCH(A507,Delivery!$A$2:$A$3001,0)),"")="Delayed","Yes","No")</f>
        <v>No</v>
      </c>
      <c r="K507" s="5" t="str">
        <f>IF(IFERROR(INDEX(Delivery!$D$2:$D$3001,MATCH(A507,Delivery!$A$2:$A$3001,0)),"")="Cancelled","Yes","No")</f>
        <v>No</v>
      </c>
      <c r="L507">
        <f>SUMIF(Sales!B:B,A507,Sales!H:H)</f>
        <v>617.46</v>
      </c>
    </row>
    <row r="508" spans="1:12" x14ac:dyDescent="0.35">
      <c r="A508" s="5">
        <v>507</v>
      </c>
      <c r="B508" s="6">
        <v>45492</v>
      </c>
      <c r="C508" s="5">
        <v>814</v>
      </c>
      <c r="D508" s="5">
        <v>3</v>
      </c>
      <c r="E508" s="5" t="str">
        <f>IFERROR(INDEX(Customers!$B$2:$B$901,MATCH(C508,Customers!$A$2:$A$901,0)),"")</f>
        <v>Lakshmi Joshi</v>
      </c>
      <c r="F508" s="5" t="str">
        <f>IFERROR(INDEX(Customers!$C$2:$C$901,MATCH(C508,Customers!$A$2:$A$901,0)),"")</f>
        <v>Consumer</v>
      </c>
      <c r="G508" s="5" t="str">
        <f>IFERROR(INDEX(Regions!$B$2:$B$6,MATCH(D508,Regions!$A$2:$A$6,0)),"")</f>
        <v>East</v>
      </c>
      <c r="H508" s="5" t="str">
        <f t="shared" si="9"/>
        <v>2024-07</v>
      </c>
      <c r="I508" s="5">
        <f>IFERROR(INDEX(Delivery!$C$2:$C$3001,MATCH(A508,Delivery!$A$2:$A$3001,0))-INDEX(Delivery!$B$2:$B$3001,MATCH(A508,Delivery!$A$2:$A$3001,0)),"")</f>
        <v>5</v>
      </c>
      <c r="J508" s="5" t="str">
        <f>IF(IFERROR(INDEX(Delivery!$D$2:$D$3001,MATCH(A508,Delivery!$A$2:$A$3001,0)),"")="Delayed","Yes","No")</f>
        <v>No</v>
      </c>
      <c r="K508" s="5" t="str">
        <f>IF(IFERROR(INDEX(Delivery!$D$2:$D$3001,MATCH(A508,Delivery!$A$2:$A$3001,0)),"")="Cancelled","Yes","No")</f>
        <v>No</v>
      </c>
      <c r="L508">
        <f>SUMIF(Sales!B:B,A508,Sales!H:H)</f>
        <v>407.68</v>
      </c>
    </row>
    <row r="509" spans="1:12" x14ac:dyDescent="0.35">
      <c r="A509" s="5">
        <v>508</v>
      </c>
      <c r="B509" s="6">
        <v>45492</v>
      </c>
      <c r="C509" s="5">
        <v>863</v>
      </c>
      <c r="D509" s="5">
        <v>2</v>
      </c>
      <c r="E509" s="5" t="str">
        <f>IFERROR(INDEX(Customers!$B$2:$B$901,MATCH(C509,Customers!$A$2:$A$901,0)),"")</f>
        <v>Anika Sharma</v>
      </c>
      <c r="F509" s="5" t="str">
        <f>IFERROR(INDEX(Customers!$C$2:$C$901,MATCH(C509,Customers!$A$2:$A$901,0)),"")</f>
        <v>Consumer</v>
      </c>
      <c r="G509" s="5" t="str">
        <f>IFERROR(INDEX(Regions!$B$2:$B$6,MATCH(D509,Regions!$A$2:$A$6,0)),"")</f>
        <v>South</v>
      </c>
      <c r="H509" s="5" t="str">
        <f t="shared" si="9"/>
        <v>2024-07</v>
      </c>
      <c r="I509" s="5">
        <f>IFERROR(INDEX(Delivery!$C$2:$C$3001,MATCH(A509,Delivery!$A$2:$A$3001,0))-INDEX(Delivery!$B$2:$B$3001,MATCH(A509,Delivery!$A$2:$A$3001,0)),"")</f>
        <v>2</v>
      </c>
      <c r="J509" s="5" t="str">
        <f>IF(IFERROR(INDEX(Delivery!$D$2:$D$3001,MATCH(A509,Delivery!$A$2:$A$3001,0)),"")="Delayed","Yes","No")</f>
        <v>No</v>
      </c>
      <c r="K509" s="5" t="str">
        <f>IF(IFERROR(INDEX(Delivery!$D$2:$D$3001,MATCH(A509,Delivery!$A$2:$A$3001,0)),"")="Cancelled","Yes","No")</f>
        <v>No</v>
      </c>
      <c r="L509">
        <f>SUMIF(Sales!B:B,A509,Sales!H:H)</f>
        <v>95.97</v>
      </c>
    </row>
    <row r="510" spans="1:12" x14ac:dyDescent="0.35">
      <c r="A510" s="5">
        <v>509</v>
      </c>
      <c r="B510" s="6">
        <v>45492</v>
      </c>
      <c r="C510" s="5">
        <v>579</v>
      </c>
      <c r="D510" s="5">
        <v>4</v>
      </c>
      <c r="E510" s="5" t="str">
        <f>IFERROR(INDEX(Customers!$B$2:$B$901,MATCH(C510,Customers!$A$2:$A$901,0)),"")</f>
        <v>Aadhya Malhotra</v>
      </c>
      <c r="F510" s="5" t="str">
        <f>IFERROR(INDEX(Customers!$C$2:$C$901,MATCH(C510,Customers!$A$2:$A$901,0)),"")</f>
        <v>SMB</v>
      </c>
      <c r="G510" s="5" t="str">
        <f>IFERROR(INDEX(Regions!$B$2:$B$6,MATCH(D510,Regions!$A$2:$A$6,0)),"")</f>
        <v>West</v>
      </c>
      <c r="H510" s="5" t="str">
        <f t="shared" si="9"/>
        <v>2024-07</v>
      </c>
      <c r="I510" s="5">
        <f>IFERROR(INDEX(Delivery!$C$2:$C$3001,MATCH(A510,Delivery!$A$2:$A$3001,0))-INDEX(Delivery!$B$2:$B$3001,MATCH(A510,Delivery!$A$2:$A$3001,0)),"")</f>
        <v>2</v>
      </c>
      <c r="J510" s="5" t="str">
        <f>IF(IFERROR(INDEX(Delivery!$D$2:$D$3001,MATCH(A510,Delivery!$A$2:$A$3001,0)),"")="Delayed","Yes","No")</f>
        <v>No</v>
      </c>
      <c r="K510" s="5" t="str">
        <f>IF(IFERROR(INDEX(Delivery!$D$2:$D$3001,MATCH(A510,Delivery!$A$2:$A$3001,0)),"")="Cancelled","Yes","No")</f>
        <v>No</v>
      </c>
      <c r="L510">
        <f>SUMIF(Sales!B:B,A510,Sales!H:H)</f>
        <v>2703.8</v>
      </c>
    </row>
    <row r="511" spans="1:12" x14ac:dyDescent="0.35">
      <c r="A511" s="5">
        <v>510</v>
      </c>
      <c r="B511" s="6">
        <v>45492</v>
      </c>
      <c r="C511" s="5">
        <v>42</v>
      </c>
      <c r="D511" s="5">
        <v>3</v>
      </c>
      <c r="E511" s="5" t="str">
        <f>IFERROR(INDEX(Customers!$B$2:$B$901,MATCH(C511,Customers!$A$2:$A$901,0)),"")</f>
        <v>Karthik Singh</v>
      </c>
      <c r="F511" s="5" t="str">
        <f>IFERROR(INDEX(Customers!$C$2:$C$901,MATCH(C511,Customers!$A$2:$A$901,0)),"")</f>
        <v>SMB</v>
      </c>
      <c r="G511" s="5" t="str">
        <f>IFERROR(INDEX(Regions!$B$2:$B$6,MATCH(D511,Regions!$A$2:$A$6,0)),"")</f>
        <v>East</v>
      </c>
      <c r="H511" s="5" t="str">
        <f t="shared" si="9"/>
        <v>2024-07</v>
      </c>
      <c r="I511" s="5">
        <f>IFERROR(INDEX(Delivery!$C$2:$C$3001,MATCH(A511,Delivery!$A$2:$A$3001,0))-INDEX(Delivery!$B$2:$B$3001,MATCH(A511,Delivery!$A$2:$A$3001,0)),"")</f>
        <v>5</v>
      </c>
      <c r="J511" s="5" t="str">
        <f>IF(IFERROR(INDEX(Delivery!$D$2:$D$3001,MATCH(A511,Delivery!$A$2:$A$3001,0)),"")="Delayed","Yes","No")</f>
        <v>No</v>
      </c>
      <c r="K511" s="5" t="str">
        <f>IF(IFERROR(INDEX(Delivery!$D$2:$D$3001,MATCH(A511,Delivery!$A$2:$A$3001,0)),"")="Cancelled","Yes","No")</f>
        <v>No</v>
      </c>
      <c r="L511">
        <f>SUMIF(Sales!B:B,A511,Sales!H:H)</f>
        <v>184.26</v>
      </c>
    </row>
    <row r="512" spans="1:12" x14ac:dyDescent="0.35">
      <c r="A512" s="5">
        <v>511</v>
      </c>
      <c r="B512" s="6">
        <v>45492</v>
      </c>
      <c r="C512" s="5">
        <v>385</v>
      </c>
      <c r="D512" s="5">
        <v>4</v>
      </c>
      <c r="E512" s="5" t="str">
        <f>IFERROR(INDEX(Customers!$B$2:$B$901,MATCH(C512,Customers!$A$2:$A$901,0)),"")</f>
        <v>Lakshmi Reddy</v>
      </c>
      <c r="F512" s="5" t="str">
        <f>IFERROR(INDEX(Customers!$C$2:$C$901,MATCH(C512,Customers!$A$2:$A$901,0)),"")</f>
        <v>Consumer</v>
      </c>
      <c r="G512" s="5" t="str">
        <f>IFERROR(INDEX(Regions!$B$2:$B$6,MATCH(D512,Regions!$A$2:$A$6,0)),"")</f>
        <v>West</v>
      </c>
      <c r="H512" s="5" t="str">
        <f t="shared" si="9"/>
        <v>2024-07</v>
      </c>
      <c r="I512" s="5">
        <f>IFERROR(INDEX(Delivery!$C$2:$C$3001,MATCH(A512,Delivery!$A$2:$A$3001,0))-INDEX(Delivery!$B$2:$B$3001,MATCH(A512,Delivery!$A$2:$A$3001,0)),"")</f>
        <v>-45492</v>
      </c>
      <c r="J512" s="5" t="str">
        <f>IF(IFERROR(INDEX(Delivery!$D$2:$D$3001,MATCH(A512,Delivery!$A$2:$A$3001,0)),"")="Delayed","Yes","No")</f>
        <v>No</v>
      </c>
      <c r="K512" s="5" t="str">
        <f>IF(IFERROR(INDEX(Delivery!$D$2:$D$3001,MATCH(A512,Delivery!$A$2:$A$3001,0)),"")="Cancelled","Yes","No")</f>
        <v>Yes</v>
      </c>
      <c r="L512">
        <f>SUMIF(Sales!B:B,A512,Sales!H:H)</f>
        <v>1458.83</v>
      </c>
    </row>
    <row r="513" spans="1:12" x14ac:dyDescent="0.35">
      <c r="A513" s="5">
        <v>512</v>
      </c>
      <c r="B513" s="6">
        <v>45492</v>
      </c>
      <c r="C513" s="5">
        <v>818</v>
      </c>
      <c r="D513" s="5">
        <v>1</v>
      </c>
      <c r="E513" s="5" t="str">
        <f>IFERROR(INDEX(Customers!$B$2:$B$901,MATCH(C513,Customers!$A$2:$A$901,0)),"")</f>
        <v>Pooja Pillai</v>
      </c>
      <c r="F513" s="5" t="str">
        <f>IFERROR(INDEX(Customers!$C$2:$C$901,MATCH(C513,Customers!$A$2:$A$901,0)),"")</f>
        <v>SMB</v>
      </c>
      <c r="G513" s="5" t="str">
        <f>IFERROR(INDEX(Regions!$B$2:$B$6,MATCH(D513,Regions!$A$2:$A$6,0)),"")</f>
        <v>North</v>
      </c>
      <c r="H513" s="5" t="str">
        <f t="shared" si="9"/>
        <v>2024-07</v>
      </c>
      <c r="I513" s="5">
        <f>IFERROR(INDEX(Delivery!$C$2:$C$3001,MATCH(A513,Delivery!$A$2:$A$3001,0))-INDEX(Delivery!$B$2:$B$3001,MATCH(A513,Delivery!$A$2:$A$3001,0)),"")</f>
        <v>3</v>
      </c>
      <c r="J513" s="5" t="str">
        <f>IF(IFERROR(INDEX(Delivery!$D$2:$D$3001,MATCH(A513,Delivery!$A$2:$A$3001,0)),"")="Delayed","Yes","No")</f>
        <v>No</v>
      </c>
      <c r="K513" s="5" t="str">
        <f>IF(IFERROR(INDEX(Delivery!$D$2:$D$3001,MATCH(A513,Delivery!$A$2:$A$3001,0)),"")="Cancelled","Yes","No")</f>
        <v>No</v>
      </c>
      <c r="L513">
        <f>SUMIF(Sales!B:B,A513,Sales!H:H)</f>
        <v>777.04</v>
      </c>
    </row>
    <row r="514" spans="1:12" x14ac:dyDescent="0.35">
      <c r="A514" s="5">
        <v>513</v>
      </c>
      <c r="B514" s="6">
        <v>45492</v>
      </c>
      <c r="C514" s="5">
        <v>254</v>
      </c>
      <c r="D514" s="5">
        <v>3</v>
      </c>
      <c r="E514" s="5" t="str">
        <f>IFERROR(INDEX(Customers!$B$2:$B$901,MATCH(C514,Customers!$A$2:$A$901,0)),"")</f>
        <v>Divya Iyer</v>
      </c>
      <c r="F514" s="5" t="str">
        <f>IFERROR(INDEX(Customers!$C$2:$C$901,MATCH(C514,Customers!$A$2:$A$901,0)),"")</f>
        <v>Consumer</v>
      </c>
      <c r="G514" s="5" t="str">
        <f>IFERROR(INDEX(Regions!$B$2:$B$6,MATCH(D514,Regions!$A$2:$A$6,0)),"")</f>
        <v>East</v>
      </c>
      <c r="H514" s="5" t="str">
        <f t="shared" ref="H514:H577" si="10">TEXT(B514,"YYYY-MM")</f>
        <v>2024-07</v>
      </c>
      <c r="I514" s="5">
        <f>IFERROR(INDEX(Delivery!$C$2:$C$3001,MATCH(A514,Delivery!$A$2:$A$3001,0))-INDEX(Delivery!$B$2:$B$3001,MATCH(A514,Delivery!$A$2:$A$3001,0)),"")</f>
        <v>2</v>
      </c>
      <c r="J514" s="5" t="str">
        <f>IF(IFERROR(INDEX(Delivery!$D$2:$D$3001,MATCH(A514,Delivery!$A$2:$A$3001,0)),"")="Delayed","Yes","No")</f>
        <v>No</v>
      </c>
      <c r="K514" s="5" t="str">
        <f>IF(IFERROR(INDEX(Delivery!$D$2:$D$3001,MATCH(A514,Delivery!$A$2:$A$3001,0)),"")="Cancelled","Yes","No")</f>
        <v>No</v>
      </c>
      <c r="L514">
        <f>SUMIF(Sales!B:B,A514,Sales!H:H)</f>
        <v>617.46</v>
      </c>
    </row>
    <row r="515" spans="1:12" x14ac:dyDescent="0.35">
      <c r="A515" s="5">
        <v>514</v>
      </c>
      <c r="B515" s="6">
        <v>45492</v>
      </c>
      <c r="C515" s="5">
        <v>5</v>
      </c>
      <c r="D515" s="5">
        <v>4</v>
      </c>
      <c r="E515" s="5" t="str">
        <f>IFERROR(INDEX(Customers!$B$2:$B$901,MATCH(C515,Customers!$A$2:$A$901,0)),"")</f>
        <v>Pari Gupta</v>
      </c>
      <c r="F515" s="5" t="str">
        <f>IFERROR(INDEX(Customers!$C$2:$C$901,MATCH(C515,Customers!$A$2:$A$901,0)),"")</f>
        <v>Consumer</v>
      </c>
      <c r="G515" s="5" t="str">
        <f>IFERROR(INDEX(Regions!$B$2:$B$6,MATCH(D515,Regions!$A$2:$A$6,0)),"")</f>
        <v>West</v>
      </c>
      <c r="H515" s="5" t="str">
        <f t="shared" si="10"/>
        <v>2024-07</v>
      </c>
      <c r="I515" s="5">
        <f>IFERROR(INDEX(Delivery!$C$2:$C$3001,MATCH(A515,Delivery!$A$2:$A$3001,0))-INDEX(Delivery!$B$2:$B$3001,MATCH(A515,Delivery!$A$2:$A$3001,0)),"")</f>
        <v>6</v>
      </c>
      <c r="J515" s="5" t="str">
        <f>IF(IFERROR(INDEX(Delivery!$D$2:$D$3001,MATCH(A515,Delivery!$A$2:$A$3001,0)),"")="Delayed","Yes","No")</f>
        <v>No</v>
      </c>
      <c r="K515" s="5" t="str">
        <f>IF(IFERROR(INDEX(Delivery!$D$2:$D$3001,MATCH(A515,Delivery!$A$2:$A$3001,0)),"")="Cancelled","Yes","No")</f>
        <v>No</v>
      </c>
      <c r="L515">
        <f>SUMIF(Sales!B:B,A515,Sales!H:H)</f>
        <v>2129.88</v>
      </c>
    </row>
    <row r="516" spans="1:12" x14ac:dyDescent="0.35">
      <c r="A516" s="5">
        <v>515</v>
      </c>
      <c r="B516" s="6">
        <v>45493</v>
      </c>
      <c r="C516" s="5">
        <v>833</v>
      </c>
      <c r="D516" s="5">
        <v>2</v>
      </c>
      <c r="E516" s="5" t="str">
        <f>IFERROR(INDEX(Customers!$B$2:$B$901,MATCH(C516,Customers!$A$2:$A$901,0)),"")</f>
        <v>Aadhya Chatterjee</v>
      </c>
      <c r="F516" s="5" t="str">
        <f>IFERROR(INDEX(Customers!$C$2:$C$901,MATCH(C516,Customers!$A$2:$A$901,0)),"")</f>
        <v>SMB</v>
      </c>
      <c r="G516" s="5" t="str">
        <f>IFERROR(INDEX(Regions!$B$2:$B$6,MATCH(D516,Regions!$A$2:$A$6,0)),"")</f>
        <v>South</v>
      </c>
      <c r="H516" s="5" t="str">
        <f t="shared" si="10"/>
        <v>2024-07</v>
      </c>
      <c r="I516" s="5">
        <f>IFERROR(INDEX(Delivery!$C$2:$C$3001,MATCH(A516,Delivery!$A$2:$A$3001,0))-INDEX(Delivery!$B$2:$B$3001,MATCH(A516,Delivery!$A$2:$A$3001,0)),"")</f>
        <v>5</v>
      </c>
      <c r="J516" s="5" t="str">
        <f>IF(IFERROR(INDEX(Delivery!$D$2:$D$3001,MATCH(A516,Delivery!$A$2:$A$3001,0)),"")="Delayed","Yes","No")</f>
        <v>No</v>
      </c>
      <c r="K516" s="5" t="str">
        <f>IF(IFERROR(INDEX(Delivery!$D$2:$D$3001,MATCH(A516,Delivery!$A$2:$A$3001,0)),"")="Cancelled","Yes","No")</f>
        <v>No</v>
      </c>
      <c r="L516">
        <f>SUMIF(Sales!B:B,A516,Sales!H:H)</f>
        <v>1296.42</v>
      </c>
    </row>
    <row r="517" spans="1:12" x14ac:dyDescent="0.35">
      <c r="A517" s="5">
        <v>516</v>
      </c>
      <c r="B517" s="6">
        <v>45493</v>
      </c>
      <c r="C517" s="5">
        <v>814</v>
      </c>
      <c r="D517" s="5">
        <v>3</v>
      </c>
      <c r="E517" s="5" t="str">
        <f>IFERROR(INDEX(Customers!$B$2:$B$901,MATCH(C517,Customers!$A$2:$A$901,0)),"")</f>
        <v>Lakshmi Joshi</v>
      </c>
      <c r="F517" s="5" t="str">
        <f>IFERROR(INDEX(Customers!$C$2:$C$901,MATCH(C517,Customers!$A$2:$A$901,0)),"")</f>
        <v>Consumer</v>
      </c>
      <c r="G517" s="5" t="str">
        <f>IFERROR(INDEX(Regions!$B$2:$B$6,MATCH(D517,Regions!$A$2:$A$6,0)),"")</f>
        <v>East</v>
      </c>
      <c r="H517" s="5" t="str">
        <f t="shared" si="10"/>
        <v>2024-07</v>
      </c>
      <c r="I517" s="5">
        <f>IFERROR(INDEX(Delivery!$C$2:$C$3001,MATCH(A517,Delivery!$A$2:$A$3001,0))-INDEX(Delivery!$B$2:$B$3001,MATCH(A517,Delivery!$A$2:$A$3001,0)),"")</f>
        <v>3</v>
      </c>
      <c r="J517" s="5" t="str">
        <f>IF(IFERROR(INDEX(Delivery!$D$2:$D$3001,MATCH(A517,Delivery!$A$2:$A$3001,0)),"")="Delayed","Yes","No")</f>
        <v>No</v>
      </c>
      <c r="K517" s="5" t="str">
        <f>IF(IFERROR(INDEX(Delivery!$D$2:$D$3001,MATCH(A517,Delivery!$A$2:$A$3001,0)),"")="Cancelled","Yes","No")</f>
        <v>No</v>
      </c>
      <c r="L517">
        <f>SUMIF(Sales!B:B,A517,Sales!H:H)</f>
        <v>175.69</v>
      </c>
    </row>
    <row r="518" spans="1:12" x14ac:dyDescent="0.35">
      <c r="A518" s="5">
        <v>517</v>
      </c>
      <c r="B518" s="6">
        <v>45493</v>
      </c>
      <c r="C518" s="5">
        <v>652</v>
      </c>
      <c r="D518" s="5">
        <v>2</v>
      </c>
      <c r="E518" s="5" t="str">
        <f>IFERROR(INDEX(Customers!$B$2:$B$901,MATCH(C518,Customers!$A$2:$A$901,0)),"")</f>
        <v>Ayaan Sharma</v>
      </c>
      <c r="F518" s="5" t="str">
        <f>IFERROR(INDEX(Customers!$C$2:$C$901,MATCH(C518,Customers!$A$2:$A$901,0)),"")</f>
        <v>Consumer</v>
      </c>
      <c r="G518" s="5" t="str">
        <f>IFERROR(INDEX(Regions!$B$2:$B$6,MATCH(D518,Regions!$A$2:$A$6,0)),"")</f>
        <v>South</v>
      </c>
      <c r="H518" s="5" t="str">
        <f t="shared" si="10"/>
        <v>2024-07</v>
      </c>
      <c r="I518" s="5">
        <f>IFERROR(INDEX(Delivery!$C$2:$C$3001,MATCH(A518,Delivery!$A$2:$A$3001,0))-INDEX(Delivery!$B$2:$B$3001,MATCH(A518,Delivery!$A$2:$A$3001,0)),"")</f>
        <v>6</v>
      </c>
      <c r="J518" s="5" t="str">
        <f>IF(IFERROR(INDEX(Delivery!$D$2:$D$3001,MATCH(A518,Delivery!$A$2:$A$3001,0)),"")="Delayed","Yes","No")</f>
        <v>No</v>
      </c>
      <c r="K518" s="5" t="str">
        <f>IF(IFERROR(INDEX(Delivery!$D$2:$D$3001,MATCH(A518,Delivery!$A$2:$A$3001,0)),"")="Cancelled","Yes","No")</f>
        <v>No</v>
      </c>
      <c r="L518">
        <f>SUMIF(Sales!B:B,A518,Sales!H:H)</f>
        <v>2306.86</v>
      </c>
    </row>
    <row r="519" spans="1:12" x14ac:dyDescent="0.35">
      <c r="A519" s="5">
        <v>518</v>
      </c>
      <c r="B519" s="6">
        <v>45493</v>
      </c>
      <c r="C519" s="5">
        <v>151</v>
      </c>
      <c r="D519" s="5">
        <v>2</v>
      </c>
      <c r="E519" s="5" t="str">
        <f>IFERROR(INDEX(Customers!$B$2:$B$901,MATCH(C519,Customers!$A$2:$A$901,0)),"")</f>
        <v>Ayaan Chatterjee</v>
      </c>
      <c r="F519" s="5" t="str">
        <f>IFERROR(INDEX(Customers!$C$2:$C$901,MATCH(C519,Customers!$A$2:$A$901,0)),"")</f>
        <v>SMB</v>
      </c>
      <c r="G519" s="5" t="str">
        <f>IFERROR(INDEX(Regions!$B$2:$B$6,MATCH(D519,Regions!$A$2:$A$6,0)),"")</f>
        <v>South</v>
      </c>
      <c r="H519" s="5" t="str">
        <f t="shared" si="10"/>
        <v>2024-07</v>
      </c>
      <c r="I519" s="5">
        <f>IFERROR(INDEX(Delivery!$C$2:$C$3001,MATCH(A519,Delivery!$A$2:$A$3001,0))-INDEX(Delivery!$B$2:$B$3001,MATCH(A519,Delivery!$A$2:$A$3001,0)),"")</f>
        <v>2</v>
      </c>
      <c r="J519" s="5" t="str">
        <f>IF(IFERROR(INDEX(Delivery!$D$2:$D$3001,MATCH(A519,Delivery!$A$2:$A$3001,0)),"")="Delayed","Yes","No")</f>
        <v>No</v>
      </c>
      <c r="K519" s="5" t="str">
        <f>IF(IFERROR(INDEX(Delivery!$D$2:$D$3001,MATCH(A519,Delivery!$A$2:$A$3001,0)),"")="Cancelled","Yes","No")</f>
        <v>No</v>
      </c>
      <c r="L519">
        <f>SUMIF(Sales!B:B,A519,Sales!H:H)</f>
        <v>800.55</v>
      </c>
    </row>
    <row r="520" spans="1:12" x14ac:dyDescent="0.35">
      <c r="A520" s="5">
        <v>519</v>
      </c>
      <c r="B520" s="6">
        <v>45493</v>
      </c>
      <c r="C520" s="5">
        <v>644</v>
      </c>
      <c r="D520" s="5">
        <v>4</v>
      </c>
      <c r="E520" s="5" t="str">
        <f>IFERROR(INDEX(Customers!$B$2:$B$901,MATCH(C520,Customers!$A$2:$A$901,0)),"")</f>
        <v>Ishaan Reddy</v>
      </c>
      <c r="F520" s="5" t="str">
        <f>IFERROR(INDEX(Customers!$C$2:$C$901,MATCH(C520,Customers!$A$2:$A$901,0)),"")</f>
        <v>Consumer</v>
      </c>
      <c r="G520" s="5" t="str">
        <f>IFERROR(INDEX(Regions!$B$2:$B$6,MATCH(D520,Regions!$A$2:$A$6,0)),"")</f>
        <v>West</v>
      </c>
      <c r="H520" s="5" t="str">
        <f t="shared" si="10"/>
        <v>2024-07</v>
      </c>
      <c r="I520" s="5">
        <f>IFERROR(INDEX(Delivery!$C$2:$C$3001,MATCH(A520,Delivery!$A$2:$A$3001,0))-INDEX(Delivery!$B$2:$B$3001,MATCH(A520,Delivery!$A$2:$A$3001,0)),"")</f>
        <v>-45493</v>
      </c>
      <c r="J520" s="5" t="str">
        <f>IF(IFERROR(INDEX(Delivery!$D$2:$D$3001,MATCH(A520,Delivery!$A$2:$A$3001,0)),"")="Delayed","Yes","No")</f>
        <v>No</v>
      </c>
      <c r="K520" s="5" t="str">
        <f>IF(IFERROR(INDEX(Delivery!$D$2:$D$3001,MATCH(A520,Delivery!$A$2:$A$3001,0)),"")="Cancelled","Yes","No")</f>
        <v>Yes</v>
      </c>
      <c r="L520">
        <f>SUMIF(Sales!B:B,A520,Sales!H:H)</f>
        <v>705.26</v>
      </c>
    </row>
    <row r="521" spans="1:12" x14ac:dyDescent="0.35">
      <c r="A521" s="5">
        <v>520</v>
      </c>
      <c r="B521" s="6">
        <v>45494</v>
      </c>
      <c r="C521" s="5">
        <v>115</v>
      </c>
      <c r="D521" s="5">
        <v>3</v>
      </c>
      <c r="E521" s="5" t="str">
        <f>IFERROR(INDEX(Customers!$B$2:$B$901,MATCH(C521,Customers!$A$2:$A$901,0)),"")</f>
        <v>Kiara Menon</v>
      </c>
      <c r="F521" s="5" t="str">
        <f>IFERROR(INDEX(Customers!$C$2:$C$901,MATCH(C521,Customers!$A$2:$A$901,0)),"")</f>
        <v>Consumer</v>
      </c>
      <c r="G521" s="5" t="str">
        <f>IFERROR(INDEX(Regions!$B$2:$B$6,MATCH(D521,Regions!$A$2:$A$6,0)),"")</f>
        <v>East</v>
      </c>
      <c r="H521" s="5" t="str">
        <f t="shared" si="10"/>
        <v>2024-07</v>
      </c>
      <c r="I521" s="5">
        <f>IFERROR(INDEX(Delivery!$C$2:$C$3001,MATCH(A521,Delivery!$A$2:$A$3001,0))-INDEX(Delivery!$B$2:$B$3001,MATCH(A521,Delivery!$A$2:$A$3001,0)),"")</f>
        <v>3</v>
      </c>
      <c r="J521" s="5" t="str">
        <f>IF(IFERROR(INDEX(Delivery!$D$2:$D$3001,MATCH(A521,Delivery!$A$2:$A$3001,0)),"")="Delayed","Yes","No")</f>
        <v>No</v>
      </c>
      <c r="K521" s="5" t="str">
        <f>IF(IFERROR(INDEX(Delivery!$D$2:$D$3001,MATCH(A521,Delivery!$A$2:$A$3001,0)),"")="Cancelled","Yes","No")</f>
        <v>No</v>
      </c>
      <c r="L521">
        <f>SUMIF(Sales!B:B,A521,Sales!H:H)</f>
        <v>3021.65</v>
      </c>
    </row>
    <row r="522" spans="1:12" x14ac:dyDescent="0.35">
      <c r="A522" s="5">
        <v>521</v>
      </c>
      <c r="B522" s="6">
        <v>45494</v>
      </c>
      <c r="C522" s="5">
        <v>224</v>
      </c>
      <c r="D522" s="5">
        <v>3</v>
      </c>
      <c r="E522" s="5" t="str">
        <f>IFERROR(INDEX(Customers!$B$2:$B$901,MATCH(C522,Customers!$A$2:$A$901,0)),"")</f>
        <v>Deepa Krishnan</v>
      </c>
      <c r="F522" s="5" t="str">
        <f>IFERROR(INDEX(Customers!$C$2:$C$901,MATCH(C522,Customers!$A$2:$A$901,0)),"")</f>
        <v>Corporate</v>
      </c>
      <c r="G522" s="5" t="str">
        <f>IFERROR(INDEX(Regions!$B$2:$B$6,MATCH(D522,Regions!$A$2:$A$6,0)),"")</f>
        <v>East</v>
      </c>
      <c r="H522" s="5" t="str">
        <f t="shared" si="10"/>
        <v>2024-07</v>
      </c>
      <c r="I522" s="5">
        <f>IFERROR(INDEX(Delivery!$C$2:$C$3001,MATCH(A522,Delivery!$A$2:$A$3001,0))-INDEX(Delivery!$B$2:$B$3001,MATCH(A522,Delivery!$A$2:$A$3001,0)),"")</f>
        <v>6</v>
      </c>
      <c r="J522" s="5" t="str">
        <f>IF(IFERROR(INDEX(Delivery!$D$2:$D$3001,MATCH(A522,Delivery!$A$2:$A$3001,0)),"")="Delayed","Yes","No")</f>
        <v>No</v>
      </c>
      <c r="K522" s="5" t="str">
        <f>IF(IFERROR(INDEX(Delivery!$D$2:$D$3001,MATCH(A522,Delivery!$A$2:$A$3001,0)),"")="Cancelled","Yes","No")</f>
        <v>No</v>
      </c>
      <c r="L522">
        <f>SUMIF(Sales!B:B,A522,Sales!H:H)</f>
        <v>534</v>
      </c>
    </row>
    <row r="523" spans="1:12" x14ac:dyDescent="0.35">
      <c r="A523" s="5">
        <v>522</v>
      </c>
      <c r="B523" s="6">
        <v>45494</v>
      </c>
      <c r="C523" s="5">
        <v>24</v>
      </c>
      <c r="D523" s="5">
        <v>2</v>
      </c>
      <c r="E523" s="5" t="str">
        <f>IFERROR(INDEX(Customers!$B$2:$B$901,MATCH(C523,Customers!$A$2:$A$901,0)),"")</f>
        <v>Arjun Menon</v>
      </c>
      <c r="F523" s="5" t="str">
        <f>IFERROR(INDEX(Customers!$C$2:$C$901,MATCH(C523,Customers!$A$2:$A$901,0)),"")</f>
        <v>Consumer</v>
      </c>
      <c r="G523" s="5" t="str">
        <f>IFERROR(INDEX(Regions!$B$2:$B$6,MATCH(D523,Regions!$A$2:$A$6,0)),"")</f>
        <v>South</v>
      </c>
      <c r="H523" s="5" t="str">
        <f t="shared" si="10"/>
        <v>2024-07</v>
      </c>
      <c r="I523" s="5">
        <f>IFERROR(INDEX(Delivery!$C$2:$C$3001,MATCH(A523,Delivery!$A$2:$A$3001,0))-INDEX(Delivery!$B$2:$B$3001,MATCH(A523,Delivery!$A$2:$A$3001,0)),"")</f>
        <v>6</v>
      </c>
      <c r="J523" s="5" t="str">
        <f>IF(IFERROR(INDEX(Delivery!$D$2:$D$3001,MATCH(A523,Delivery!$A$2:$A$3001,0)),"")="Delayed","Yes","No")</f>
        <v>Yes</v>
      </c>
      <c r="K523" s="5" t="str">
        <f>IF(IFERROR(INDEX(Delivery!$D$2:$D$3001,MATCH(A523,Delivery!$A$2:$A$3001,0)),"")="Cancelled","Yes","No")</f>
        <v>No</v>
      </c>
      <c r="L523">
        <f>SUMIF(Sales!B:B,A523,Sales!H:H)</f>
        <v>2130.6999999999998</v>
      </c>
    </row>
    <row r="524" spans="1:12" x14ac:dyDescent="0.35">
      <c r="A524" s="5">
        <v>523</v>
      </c>
      <c r="B524" s="6">
        <v>45494</v>
      </c>
      <c r="C524" s="5">
        <v>191</v>
      </c>
      <c r="D524" s="5">
        <v>1</v>
      </c>
      <c r="E524" s="5" t="str">
        <f>IFERROR(INDEX(Customers!$B$2:$B$901,MATCH(C524,Customers!$A$2:$A$901,0)),"")</f>
        <v>Priya Iyer</v>
      </c>
      <c r="F524" s="5" t="str">
        <f>IFERROR(INDEX(Customers!$C$2:$C$901,MATCH(C524,Customers!$A$2:$A$901,0)),"")</f>
        <v>SMB</v>
      </c>
      <c r="G524" s="5" t="str">
        <f>IFERROR(INDEX(Regions!$B$2:$B$6,MATCH(D524,Regions!$A$2:$A$6,0)),"")</f>
        <v>North</v>
      </c>
      <c r="H524" s="5" t="str">
        <f t="shared" si="10"/>
        <v>2024-07</v>
      </c>
      <c r="I524" s="5">
        <f>IFERROR(INDEX(Delivery!$C$2:$C$3001,MATCH(A524,Delivery!$A$2:$A$3001,0))-INDEX(Delivery!$B$2:$B$3001,MATCH(A524,Delivery!$A$2:$A$3001,0)),"")</f>
        <v>5</v>
      </c>
      <c r="J524" s="5" t="str">
        <f>IF(IFERROR(INDEX(Delivery!$D$2:$D$3001,MATCH(A524,Delivery!$A$2:$A$3001,0)),"")="Delayed","Yes","No")</f>
        <v>No</v>
      </c>
      <c r="K524" s="5" t="str">
        <f>IF(IFERROR(INDEX(Delivery!$D$2:$D$3001,MATCH(A524,Delivery!$A$2:$A$3001,0)),"")="Cancelled","Yes","No")</f>
        <v>No</v>
      </c>
      <c r="L524">
        <f>SUMIF(Sales!B:B,A524,Sales!H:H)</f>
        <v>1169.6399999999999</v>
      </c>
    </row>
    <row r="525" spans="1:12" x14ac:dyDescent="0.35">
      <c r="A525" s="5">
        <v>524</v>
      </c>
      <c r="B525" s="6">
        <v>45494</v>
      </c>
      <c r="C525" s="5">
        <v>811</v>
      </c>
      <c r="D525" s="5">
        <v>4</v>
      </c>
      <c r="E525" s="5" t="str">
        <f>IFERROR(INDEX(Customers!$B$2:$B$901,MATCH(C525,Customers!$A$2:$A$901,0)),"")</f>
        <v>Vivaan Nair</v>
      </c>
      <c r="F525" s="5" t="str">
        <f>IFERROR(INDEX(Customers!$C$2:$C$901,MATCH(C525,Customers!$A$2:$A$901,0)),"")</f>
        <v>Consumer</v>
      </c>
      <c r="G525" s="5" t="str">
        <f>IFERROR(INDEX(Regions!$B$2:$B$6,MATCH(D525,Regions!$A$2:$A$6,0)),"")</f>
        <v>West</v>
      </c>
      <c r="H525" s="5" t="str">
        <f t="shared" si="10"/>
        <v>2024-07</v>
      </c>
      <c r="I525" s="5">
        <f>IFERROR(INDEX(Delivery!$C$2:$C$3001,MATCH(A525,Delivery!$A$2:$A$3001,0))-INDEX(Delivery!$B$2:$B$3001,MATCH(A525,Delivery!$A$2:$A$3001,0)),"")</f>
        <v>2</v>
      </c>
      <c r="J525" s="5" t="str">
        <f>IF(IFERROR(INDEX(Delivery!$D$2:$D$3001,MATCH(A525,Delivery!$A$2:$A$3001,0)),"")="Delayed","Yes","No")</f>
        <v>No</v>
      </c>
      <c r="K525" s="5" t="str">
        <f>IF(IFERROR(INDEX(Delivery!$D$2:$D$3001,MATCH(A525,Delivery!$A$2:$A$3001,0)),"")="Cancelled","Yes","No")</f>
        <v>No</v>
      </c>
      <c r="L525">
        <f>SUMIF(Sales!B:B,A525,Sales!H:H)</f>
        <v>1434.79</v>
      </c>
    </row>
    <row r="526" spans="1:12" x14ac:dyDescent="0.35">
      <c r="A526" s="5">
        <v>525</v>
      </c>
      <c r="B526" s="6">
        <v>45494</v>
      </c>
      <c r="C526" s="5">
        <v>664</v>
      </c>
      <c r="D526" s="5">
        <v>4</v>
      </c>
      <c r="E526" s="5" t="str">
        <f>IFERROR(INDEX(Customers!$B$2:$B$901,MATCH(C526,Customers!$A$2:$A$901,0)),"")</f>
        <v>Neha Das</v>
      </c>
      <c r="F526" s="5" t="str">
        <f>IFERROR(INDEX(Customers!$C$2:$C$901,MATCH(C526,Customers!$A$2:$A$901,0)),"")</f>
        <v>Consumer</v>
      </c>
      <c r="G526" s="5" t="str">
        <f>IFERROR(INDEX(Regions!$B$2:$B$6,MATCH(D526,Regions!$A$2:$A$6,0)),"")</f>
        <v>West</v>
      </c>
      <c r="H526" s="5" t="str">
        <f t="shared" si="10"/>
        <v>2024-07</v>
      </c>
      <c r="I526" s="5">
        <f>IFERROR(INDEX(Delivery!$C$2:$C$3001,MATCH(A526,Delivery!$A$2:$A$3001,0))-INDEX(Delivery!$B$2:$B$3001,MATCH(A526,Delivery!$A$2:$A$3001,0)),"")</f>
        <v>-45496</v>
      </c>
      <c r="J526" s="5" t="str">
        <f>IF(IFERROR(INDEX(Delivery!$D$2:$D$3001,MATCH(A526,Delivery!$A$2:$A$3001,0)),"")="Delayed","Yes","No")</f>
        <v>No</v>
      </c>
      <c r="K526" s="5" t="str">
        <f>IF(IFERROR(INDEX(Delivery!$D$2:$D$3001,MATCH(A526,Delivery!$A$2:$A$3001,0)),"")="Cancelled","Yes","No")</f>
        <v>Yes</v>
      </c>
      <c r="L526">
        <f>SUMIF(Sales!B:B,A526,Sales!H:H)</f>
        <v>2928.8999999999996</v>
      </c>
    </row>
    <row r="527" spans="1:12" x14ac:dyDescent="0.35">
      <c r="A527" s="5">
        <v>526</v>
      </c>
      <c r="B527" s="6">
        <v>45494</v>
      </c>
      <c r="C527" s="5">
        <v>605</v>
      </c>
      <c r="D527" s="5">
        <v>1</v>
      </c>
      <c r="E527" s="5" t="str">
        <f>IFERROR(INDEX(Customers!$B$2:$B$901,MATCH(C527,Customers!$A$2:$A$901,0)),"")</f>
        <v>Diya Pillai</v>
      </c>
      <c r="F527" s="5" t="str">
        <f>IFERROR(INDEX(Customers!$C$2:$C$901,MATCH(C527,Customers!$A$2:$A$901,0)),"")</f>
        <v>SMB</v>
      </c>
      <c r="G527" s="5" t="str">
        <f>IFERROR(INDEX(Regions!$B$2:$B$6,MATCH(D527,Regions!$A$2:$A$6,0)),"")</f>
        <v>North</v>
      </c>
      <c r="H527" s="5" t="str">
        <f t="shared" si="10"/>
        <v>2024-07</v>
      </c>
      <c r="I527" s="5">
        <f>IFERROR(INDEX(Delivery!$C$2:$C$3001,MATCH(A527,Delivery!$A$2:$A$3001,0))-INDEX(Delivery!$B$2:$B$3001,MATCH(A527,Delivery!$A$2:$A$3001,0)),"")</f>
        <v>10</v>
      </c>
      <c r="J527" s="5" t="str">
        <f>IF(IFERROR(INDEX(Delivery!$D$2:$D$3001,MATCH(A527,Delivery!$A$2:$A$3001,0)),"")="Delayed","Yes","No")</f>
        <v>Yes</v>
      </c>
      <c r="K527" s="5" t="str">
        <f>IF(IFERROR(INDEX(Delivery!$D$2:$D$3001,MATCH(A527,Delivery!$A$2:$A$3001,0)),"")="Cancelled","Yes","No")</f>
        <v>No</v>
      </c>
      <c r="L527">
        <f>SUMIF(Sales!B:B,A527,Sales!H:H)</f>
        <v>2103.31</v>
      </c>
    </row>
    <row r="528" spans="1:12" x14ac:dyDescent="0.35">
      <c r="A528" s="5">
        <v>527</v>
      </c>
      <c r="B528" s="6">
        <v>45494</v>
      </c>
      <c r="C528" s="5">
        <v>541</v>
      </c>
      <c r="D528" s="5">
        <v>4</v>
      </c>
      <c r="E528" s="5" t="str">
        <f>IFERROR(INDEX(Customers!$B$2:$B$901,MATCH(C528,Customers!$A$2:$A$901,0)),"")</f>
        <v>Amit Patel</v>
      </c>
      <c r="F528" s="5" t="str">
        <f>IFERROR(INDEX(Customers!$C$2:$C$901,MATCH(C528,Customers!$A$2:$A$901,0)),"")</f>
        <v>Consumer</v>
      </c>
      <c r="G528" s="5" t="str">
        <f>IFERROR(INDEX(Regions!$B$2:$B$6,MATCH(D528,Regions!$A$2:$A$6,0)),"")</f>
        <v>West</v>
      </c>
      <c r="H528" s="5" t="str">
        <f t="shared" si="10"/>
        <v>2024-07</v>
      </c>
      <c r="I528" s="5">
        <f>IFERROR(INDEX(Delivery!$C$2:$C$3001,MATCH(A528,Delivery!$A$2:$A$3001,0))-INDEX(Delivery!$B$2:$B$3001,MATCH(A528,Delivery!$A$2:$A$3001,0)),"")</f>
        <v>4</v>
      </c>
      <c r="J528" s="5" t="str">
        <f>IF(IFERROR(INDEX(Delivery!$D$2:$D$3001,MATCH(A528,Delivery!$A$2:$A$3001,0)),"")="Delayed","Yes","No")</f>
        <v>No</v>
      </c>
      <c r="K528" s="5" t="str">
        <f>IF(IFERROR(INDEX(Delivery!$D$2:$D$3001,MATCH(A528,Delivery!$A$2:$A$3001,0)),"")="Cancelled","Yes","No")</f>
        <v>No</v>
      </c>
      <c r="L528">
        <f>SUMIF(Sales!B:B,A528,Sales!H:H)</f>
        <v>1571.08</v>
      </c>
    </row>
    <row r="529" spans="1:12" x14ac:dyDescent="0.35">
      <c r="A529" s="5">
        <v>528</v>
      </c>
      <c r="B529" s="6">
        <v>45495</v>
      </c>
      <c r="C529" s="5">
        <v>195</v>
      </c>
      <c r="D529" s="5">
        <v>4</v>
      </c>
      <c r="E529" s="5" t="str">
        <f>IFERROR(INDEX(Customers!$B$2:$B$901,MATCH(C529,Customers!$A$2:$A$901,0)),"")</f>
        <v>Ravi Menon</v>
      </c>
      <c r="F529" s="5" t="str">
        <f>IFERROR(INDEX(Customers!$C$2:$C$901,MATCH(C529,Customers!$A$2:$A$901,0)),"")</f>
        <v>Corporate</v>
      </c>
      <c r="G529" s="5" t="str">
        <f>IFERROR(INDEX(Regions!$B$2:$B$6,MATCH(D529,Regions!$A$2:$A$6,0)),"")</f>
        <v>West</v>
      </c>
      <c r="H529" s="5" t="str">
        <f t="shared" si="10"/>
        <v>2024-07</v>
      </c>
      <c r="I529" s="5">
        <f>IFERROR(INDEX(Delivery!$C$2:$C$3001,MATCH(A529,Delivery!$A$2:$A$3001,0))-INDEX(Delivery!$B$2:$B$3001,MATCH(A529,Delivery!$A$2:$A$3001,0)),"")</f>
        <v>5</v>
      </c>
      <c r="J529" s="5" t="str">
        <f>IF(IFERROR(INDEX(Delivery!$D$2:$D$3001,MATCH(A529,Delivery!$A$2:$A$3001,0)),"")="Delayed","Yes","No")</f>
        <v>No</v>
      </c>
      <c r="K529" s="5" t="str">
        <f>IF(IFERROR(INDEX(Delivery!$D$2:$D$3001,MATCH(A529,Delivery!$A$2:$A$3001,0)),"")="Cancelled","Yes","No")</f>
        <v>No</v>
      </c>
      <c r="L529">
        <f>SUMIF(Sales!B:B,A529,Sales!H:H)</f>
        <v>184.26</v>
      </c>
    </row>
    <row r="530" spans="1:12" x14ac:dyDescent="0.35">
      <c r="A530" s="5">
        <v>529</v>
      </c>
      <c r="B530" s="6">
        <v>45495</v>
      </c>
      <c r="C530" s="5">
        <v>81</v>
      </c>
      <c r="D530" s="5">
        <v>2</v>
      </c>
      <c r="E530" s="5" t="str">
        <f>IFERROR(INDEX(Customers!$B$2:$B$901,MATCH(C530,Customers!$A$2:$A$901,0)),"")</f>
        <v>Deepa Nair</v>
      </c>
      <c r="F530" s="5" t="str">
        <f>IFERROR(INDEX(Customers!$C$2:$C$901,MATCH(C530,Customers!$A$2:$A$901,0)),"")</f>
        <v>SMB</v>
      </c>
      <c r="G530" s="5" t="str">
        <f>IFERROR(INDEX(Regions!$B$2:$B$6,MATCH(D530,Regions!$A$2:$A$6,0)),"")</f>
        <v>South</v>
      </c>
      <c r="H530" s="5" t="str">
        <f t="shared" si="10"/>
        <v>2024-07</v>
      </c>
      <c r="I530" s="5">
        <f>IFERROR(INDEX(Delivery!$C$2:$C$3001,MATCH(A530,Delivery!$A$2:$A$3001,0))-INDEX(Delivery!$B$2:$B$3001,MATCH(A530,Delivery!$A$2:$A$3001,0)),"")</f>
        <v>3</v>
      </c>
      <c r="J530" s="5" t="str">
        <f>IF(IFERROR(INDEX(Delivery!$D$2:$D$3001,MATCH(A530,Delivery!$A$2:$A$3001,0)),"")="Delayed","Yes","No")</f>
        <v>No</v>
      </c>
      <c r="K530" s="5" t="str">
        <f>IF(IFERROR(INDEX(Delivery!$D$2:$D$3001,MATCH(A530,Delivery!$A$2:$A$3001,0)),"")="Cancelled","Yes","No")</f>
        <v>No</v>
      </c>
      <c r="L530">
        <f>SUMIF(Sales!B:B,A530,Sales!H:H)</f>
        <v>872.66</v>
      </c>
    </row>
    <row r="531" spans="1:12" x14ac:dyDescent="0.35">
      <c r="A531" s="5">
        <v>530</v>
      </c>
      <c r="B531" s="6">
        <v>45495</v>
      </c>
      <c r="C531" s="5">
        <v>226</v>
      </c>
      <c r="D531" s="5">
        <v>3</v>
      </c>
      <c r="E531" s="5" t="str">
        <f>IFERROR(INDEX(Customers!$B$2:$B$901,MATCH(C531,Customers!$A$2:$A$901,0)),"")</f>
        <v>Deepa Reddy</v>
      </c>
      <c r="F531" s="5" t="str">
        <f>IFERROR(INDEX(Customers!$C$2:$C$901,MATCH(C531,Customers!$A$2:$A$901,0)),"")</f>
        <v>Corporate</v>
      </c>
      <c r="G531" s="5" t="str">
        <f>IFERROR(INDEX(Regions!$B$2:$B$6,MATCH(D531,Regions!$A$2:$A$6,0)),"")</f>
        <v>East</v>
      </c>
      <c r="H531" s="5" t="str">
        <f t="shared" si="10"/>
        <v>2024-07</v>
      </c>
      <c r="I531" s="5">
        <f>IFERROR(INDEX(Delivery!$C$2:$C$3001,MATCH(A531,Delivery!$A$2:$A$3001,0))-INDEX(Delivery!$B$2:$B$3001,MATCH(A531,Delivery!$A$2:$A$3001,0)),"")</f>
        <v>5</v>
      </c>
      <c r="J531" s="5" t="str">
        <f>IF(IFERROR(INDEX(Delivery!$D$2:$D$3001,MATCH(A531,Delivery!$A$2:$A$3001,0)),"")="Delayed","Yes","No")</f>
        <v>No</v>
      </c>
      <c r="K531" s="5" t="str">
        <f>IF(IFERROR(INDEX(Delivery!$D$2:$D$3001,MATCH(A531,Delivery!$A$2:$A$3001,0)),"")="Cancelled","Yes","No")</f>
        <v>No</v>
      </c>
      <c r="L531">
        <f>SUMIF(Sales!B:B,A531,Sales!H:H)</f>
        <v>5234.97</v>
      </c>
    </row>
    <row r="532" spans="1:12" x14ac:dyDescent="0.35">
      <c r="A532" s="5">
        <v>531</v>
      </c>
      <c r="B532" s="6">
        <v>45495</v>
      </c>
      <c r="C532" s="5">
        <v>778</v>
      </c>
      <c r="D532" s="5">
        <v>3</v>
      </c>
      <c r="E532" s="5" t="str">
        <f>IFERROR(INDEX(Customers!$B$2:$B$901,MATCH(C532,Customers!$A$2:$A$901,0)),"")</f>
        <v>Pari Menon</v>
      </c>
      <c r="F532" s="5" t="str">
        <f>IFERROR(INDEX(Customers!$C$2:$C$901,MATCH(C532,Customers!$A$2:$A$901,0)),"")</f>
        <v>Corporate</v>
      </c>
      <c r="G532" s="5" t="str">
        <f>IFERROR(INDEX(Regions!$B$2:$B$6,MATCH(D532,Regions!$A$2:$A$6,0)),"")</f>
        <v>East</v>
      </c>
      <c r="H532" s="5" t="str">
        <f t="shared" si="10"/>
        <v>2024-07</v>
      </c>
      <c r="I532" s="5">
        <f>IFERROR(INDEX(Delivery!$C$2:$C$3001,MATCH(A532,Delivery!$A$2:$A$3001,0))-INDEX(Delivery!$B$2:$B$3001,MATCH(A532,Delivery!$A$2:$A$3001,0)),"")</f>
        <v>6</v>
      </c>
      <c r="J532" s="5" t="str">
        <f>IF(IFERROR(INDEX(Delivery!$D$2:$D$3001,MATCH(A532,Delivery!$A$2:$A$3001,0)),"")="Delayed","Yes","No")</f>
        <v>No</v>
      </c>
      <c r="K532" s="5" t="str">
        <f>IF(IFERROR(INDEX(Delivery!$D$2:$D$3001,MATCH(A532,Delivery!$A$2:$A$3001,0)),"")="Cancelled","Yes","No")</f>
        <v>No</v>
      </c>
      <c r="L532">
        <f>SUMIF(Sales!B:B,A532,Sales!H:H)</f>
        <v>4773.67</v>
      </c>
    </row>
    <row r="533" spans="1:12" x14ac:dyDescent="0.35">
      <c r="A533" s="5">
        <v>532</v>
      </c>
      <c r="B533" s="6">
        <v>45496</v>
      </c>
      <c r="C533" s="5">
        <v>458</v>
      </c>
      <c r="D533" s="5">
        <v>4</v>
      </c>
      <c r="E533" s="5" t="str">
        <f>IFERROR(INDEX(Customers!$B$2:$B$901,MATCH(C533,Customers!$A$2:$A$901,0)),"")</f>
        <v>Meera Gupta</v>
      </c>
      <c r="F533" s="5" t="str">
        <f>IFERROR(INDEX(Customers!$C$2:$C$901,MATCH(C533,Customers!$A$2:$A$901,0)),"")</f>
        <v>Consumer</v>
      </c>
      <c r="G533" s="5" t="str">
        <f>IFERROR(INDEX(Regions!$B$2:$B$6,MATCH(D533,Regions!$A$2:$A$6,0)),"")</f>
        <v>West</v>
      </c>
      <c r="H533" s="5" t="str">
        <f t="shared" si="10"/>
        <v>2024-07</v>
      </c>
      <c r="I533" s="5">
        <f>IFERROR(INDEX(Delivery!$C$2:$C$3001,MATCH(A533,Delivery!$A$2:$A$3001,0))-INDEX(Delivery!$B$2:$B$3001,MATCH(A533,Delivery!$A$2:$A$3001,0)),"")</f>
        <v>6</v>
      </c>
      <c r="J533" s="5" t="str">
        <f>IF(IFERROR(INDEX(Delivery!$D$2:$D$3001,MATCH(A533,Delivery!$A$2:$A$3001,0)),"")="Delayed","Yes","No")</f>
        <v>No</v>
      </c>
      <c r="K533" s="5" t="str">
        <f>IF(IFERROR(INDEX(Delivery!$D$2:$D$3001,MATCH(A533,Delivery!$A$2:$A$3001,0)),"")="Cancelled","Yes","No")</f>
        <v>No</v>
      </c>
      <c r="L533">
        <f>SUMIF(Sales!B:B,A533,Sales!H:H)</f>
        <v>1303.81</v>
      </c>
    </row>
    <row r="534" spans="1:12" x14ac:dyDescent="0.35">
      <c r="A534" s="5">
        <v>533</v>
      </c>
      <c r="B534" s="6">
        <v>45496</v>
      </c>
      <c r="C534" s="5">
        <v>66</v>
      </c>
      <c r="D534" s="5">
        <v>5</v>
      </c>
      <c r="E534" s="5" t="str">
        <f>IFERROR(INDEX(Customers!$B$2:$B$901,MATCH(C534,Customers!$A$2:$A$901,0)),"")</f>
        <v>Sanjay Malhotra</v>
      </c>
      <c r="F534" s="5" t="str">
        <f>IFERROR(INDEX(Customers!$C$2:$C$901,MATCH(C534,Customers!$A$2:$A$901,0)),"")</f>
        <v>SMB</v>
      </c>
      <c r="G534" s="5" t="str">
        <f>IFERROR(INDEX(Regions!$B$2:$B$6,MATCH(D534,Regions!$A$2:$A$6,0)),"")</f>
        <v>Central</v>
      </c>
      <c r="H534" s="5" t="str">
        <f t="shared" si="10"/>
        <v>2024-07</v>
      </c>
      <c r="I534" s="5">
        <f>IFERROR(INDEX(Delivery!$C$2:$C$3001,MATCH(A534,Delivery!$A$2:$A$3001,0))-INDEX(Delivery!$B$2:$B$3001,MATCH(A534,Delivery!$A$2:$A$3001,0)),"")</f>
        <v>-45496</v>
      </c>
      <c r="J534" s="5" t="str">
        <f>IF(IFERROR(INDEX(Delivery!$D$2:$D$3001,MATCH(A534,Delivery!$A$2:$A$3001,0)),"")="Delayed","Yes","No")</f>
        <v>No</v>
      </c>
      <c r="K534" s="5" t="str">
        <f>IF(IFERROR(INDEX(Delivery!$D$2:$D$3001,MATCH(A534,Delivery!$A$2:$A$3001,0)),"")="Cancelled","Yes","No")</f>
        <v>Yes</v>
      </c>
      <c r="L534">
        <f>SUMIF(Sales!B:B,A534,Sales!H:H)</f>
        <v>1296.42</v>
      </c>
    </row>
    <row r="535" spans="1:12" x14ac:dyDescent="0.35">
      <c r="A535" s="5">
        <v>534</v>
      </c>
      <c r="B535" s="6">
        <v>45497</v>
      </c>
      <c r="C535" s="5">
        <v>243</v>
      </c>
      <c r="D535" s="5">
        <v>3</v>
      </c>
      <c r="E535" s="5" t="str">
        <f>IFERROR(INDEX(Customers!$B$2:$B$901,MATCH(C535,Customers!$A$2:$A$901,0)),"")</f>
        <v>Kiara Joshi</v>
      </c>
      <c r="F535" s="5" t="str">
        <f>IFERROR(INDEX(Customers!$C$2:$C$901,MATCH(C535,Customers!$A$2:$A$901,0)),"")</f>
        <v>Consumer</v>
      </c>
      <c r="G535" s="5" t="str">
        <f>IFERROR(INDEX(Regions!$B$2:$B$6,MATCH(D535,Regions!$A$2:$A$6,0)),"")</f>
        <v>East</v>
      </c>
      <c r="H535" s="5" t="str">
        <f t="shared" si="10"/>
        <v>2024-07</v>
      </c>
      <c r="I535" s="5">
        <f>IFERROR(INDEX(Delivery!$C$2:$C$3001,MATCH(A535,Delivery!$A$2:$A$3001,0))-INDEX(Delivery!$B$2:$B$3001,MATCH(A535,Delivery!$A$2:$A$3001,0)),"")</f>
        <v>3</v>
      </c>
      <c r="J535" s="5" t="str">
        <f>IF(IFERROR(INDEX(Delivery!$D$2:$D$3001,MATCH(A535,Delivery!$A$2:$A$3001,0)),"")="Delayed","Yes","No")</f>
        <v>No</v>
      </c>
      <c r="K535" s="5" t="str">
        <f>IF(IFERROR(INDEX(Delivery!$D$2:$D$3001,MATCH(A535,Delivery!$A$2:$A$3001,0)),"")="Cancelled","Yes","No")</f>
        <v>No</v>
      </c>
      <c r="L535">
        <f>SUMIF(Sales!B:B,A535,Sales!H:H)</f>
        <v>1415.66</v>
      </c>
    </row>
    <row r="536" spans="1:12" x14ac:dyDescent="0.35">
      <c r="A536" s="5">
        <v>535</v>
      </c>
      <c r="B536" s="6">
        <v>45497</v>
      </c>
      <c r="C536" s="5">
        <v>394</v>
      </c>
      <c r="D536" s="5">
        <v>3</v>
      </c>
      <c r="E536" s="5" t="str">
        <f>IFERROR(INDEX(Customers!$B$2:$B$901,MATCH(C536,Customers!$A$2:$A$901,0)),"")</f>
        <v>Pooja Das</v>
      </c>
      <c r="F536" s="5" t="str">
        <f>IFERROR(INDEX(Customers!$C$2:$C$901,MATCH(C536,Customers!$A$2:$A$901,0)),"")</f>
        <v>Consumer</v>
      </c>
      <c r="G536" s="5" t="str">
        <f>IFERROR(INDEX(Regions!$B$2:$B$6,MATCH(D536,Regions!$A$2:$A$6,0)),"")</f>
        <v>East</v>
      </c>
      <c r="H536" s="5" t="str">
        <f t="shared" si="10"/>
        <v>2024-07</v>
      </c>
      <c r="I536" s="5">
        <f>IFERROR(INDEX(Delivery!$C$2:$C$3001,MATCH(A536,Delivery!$A$2:$A$3001,0))-INDEX(Delivery!$B$2:$B$3001,MATCH(A536,Delivery!$A$2:$A$3001,0)),"")</f>
        <v>5</v>
      </c>
      <c r="J536" s="5" t="str">
        <f>IF(IFERROR(INDEX(Delivery!$D$2:$D$3001,MATCH(A536,Delivery!$A$2:$A$3001,0)),"")="Delayed","Yes","No")</f>
        <v>No</v>
      </c>
      <c r="K536" s="5" t="str">
        <f>IF(IFERROR(INDEX(Delivery!$D$2:$D$3001,MATCH(A536,Delivery!$A$2:$A$3001,0)),"")="Cancelled","Yes","No")</f>
        <v>No</v>
      </c>
      <c r="L536">
        <f>SUMIF(Sales!B:B,A536,Sales!H:H)</f>
        <v>2306.39</v>
      </c>
    </row>
    <row r="537" spans="1:12" x14ac:dyDescent="0.35">
      <c r="A537" s="5">
        <v>536</v>
      </c>
      <c r="B537" s="6">
        <v>45497</v>
      </c>
      <c r="C537" s="5">
        <v>164</v>
      </c>
      <c r="D537" s="5">
        <v>2</v>
      </c>
      <c r="E537" s="5" t="str">
        <f>IFERROR(INDEX(Customers!$B$2:$B$901,MATCH(C537,Customers!$A$2:$A$901,0)),"")</f>
        <v>Divya Chatterjee</v>
      </c>
      <c r="F537" s="5" t="str">
        <f>IFERROR(INDEX(Customers!$C$2:$C$901,MATCH(C537,Customers!$A$2:$A$901,0)),"")</f>
        <v>Consumer</v>
      </c>
      <c r="G537" s="5" t="str">
        <f>IFERROR(INDEX(Regions!$B$2:$B$6,MATCH(D537,Regions!$A$2:$A$6,0)),"")</f>
        <v>South</v>
      </c>
      <c r="H537" s="5" t="str">
        <f t="shared" si="10"/>
        <v>2024-07</v>
      </c>
      <c r="I537" s="5">
        <f>IFERROR(INDEX(Delivery!$C$2:$C$3001,MATCH(A537,Delivery!$A$2:$A$3001,0))-INDEX(Delivery!$B$2:$B$3001,MATCH(A537,Delivery!$A$2:$A$3001,0)),"")</f>
        <v>2</v>
      </c>
      <c r="J537" s="5" t="str">
        <f>IF(IFERROR(INDEX(Delivery!$D$2:$D$3001,MATCH(A537,Delivery!$A$2:$A$3001,0)),"")="Delayed","Yes","No")</f>
        <v>No</v>
      </c>
      <c r="K537" s="5" t="str">
        <f>IF(IFERROR(INDEX(Delivery!$D$2:$D$3001,MATCH(A537,Delivery!$A$2:$A$3001,0)),"")="Cancelled","Yes","No")</f>
        <v>No</v>
      </c>
      <c r="L537">
        <f>SUMIF(Sales!B:B,A537,Sales!H:H)</f>
        <v>175.69</v>
      </c>
    </row>
    <row r="538" spans="1:12" x14ac:dyDescent="0.35">
      <c r="A538" s="5">
        <v>537</v>
      </c>
      <c r="B538" s="6">
        <v>45497</v>
      </c>
      <c r="C538" s="5">
        <v>98</v>
      </c>
      <c r="D538" s="5">
        <v>5</v>
      </c>
      <c r="E538" s="5" t="str">
        <f>IFERROR(INDEX(Customers!$B$2:$B$901,MATCH(C538,Customers!$A$2:$A$901,0)),"")</f>
        <v>Navya Shetty</v>
      </c>
      <c r="F538" s="5" t="str">
        <f>IFERROR(INDEX(Customers!$C$2:$C$901,MATCH(C538,Customers!$A$2:$A$901,0)),"")</f>
        <v>SMB</v>
      </c>
      <c r="G538" s="5" t="str">
        <f>IFERROR(INDEX(Regions!$B$2:$B$6,MATCH(D538,Regions!$A$2:$A$6,0)),"")</f>
        <v>Central</v>
      </c>
      <c r="H538" s="5" t="str">
        <f t="shared" si="10"/>
        <v>2024-07</v>
      </c>
      <c r="I538" s="5">
        <f>IFERROR(INDEX(Delivery!$C$2:$C$3001,MATCH(A538,Delivery!$A$2:$A$3001,0))-INDEX(Delivery!$B$2:$B$3001,MATCH(A538,Delivery!$A$2:$A$3001,0)),"")</f>
        <v>6</v>
      </c>
      <c r="J538" s="5" t="str">
        <f>IF(IFERROR(INDEX(Delivery!$D$2:$D$3001,MATCH(A538,Delivery!$A$2:$A$3001,0)),"")="Delayed","Yes","No")</f>
        <v>No</v>
      </c>
      <c r="K538" s="5" t="str">
        <f>IF(IFERROR(INDEX(Delivery!$D$2:$D$3001,MATCH(A538,Delivery!$A$2:$A$3001,0)),"")="Cancelled","Yes","No")</f>
        <v>No</v>
      </c>
      <c r="L538">
        <f>SUMIF(Sales!B:B,A538,Sales!H:H)</f>
        <v>780.26</v>
      </c>
    </row>
    <row r="539" spans="1:12" x14ac:dyDescent="0.35">
      <c r="A539" s="5">
        <v>538</v>
      </c>
      <c r="B539" s="6">
        <v>45497</v>
      </c>
      <c r="C539" s="5">
        <v>435</v>
      </c>
      <c r="D539" s="5">
        <v>2</v>
      </c>
      <c r="E539" s="5" t="str">
        <f>IFERROR(INDEX(Customers!$B$2:$B$901,MATCH(C539,Customers!$A$2:$A$901,0)),"")</f>
        <v>Aditya Rao</v>
      </c>
      <c r="F539" s="5" t="str">
        <f>IFERROR(INDEX(Customers!$C$2:$C$901,MATCH(C539,Customers!$A$2:$A$901,0)),"")</f>
        <v>Consumer</v>
      </c>
      <c r="G539" s="5" t="str">
        <f>IFERROR(INDEX(Regions!$B$2:$B$6,MATCH(D539,Regions!$A$2:$A$6,0)),"")</f>
        <v>South</v>
      </c>
      <c r="H539" s="5" t="str">
        <f t="shared" si="10"/>
        <v>2024-07</v>
      </c>
      <c r="I539" s="5">
        <f>IFERROR(INDEX(Delivery!$C$2:$C$3001,MATCH(A539,Delivery!$A$2:$A$3001,0))-INDEX(Delivery!$B$2:$B$3001,MATCH(A539,Delivery!$A$2:$A$3001,0)),"")</f>
        <v>3</v>
      </c>
      <c r="J539" s="5" t="str">
        <f>IF(IFERROR(INDEX(Delivery!$D$2:$D$3001,MATCH(A539,Delivery!$A$2:$A$3001,0)),"")="Delayed","Yes","No")</f>
        <v>No</v>
      </c>
      <c r="K539" s="5" t="str">
        <f>IF(IFERROR(INDEX(Delivery!$D$2:$D$3001,MATCH(A539,Delivery!$A$2:$A$3001,0)),"")="Cancelled","Yes","No")</f>
        <v>No</v>
      </c>
      <c r="L539">
        <f>SUMIF(Sales!B:B,A539,Sales!H:H)</f>
        <v>175.69</v>
      </c>
    </row>
    <row r="540" spans="1:12" x14ac:dyDescent="0.35">
      <c r="A540" s="5">
        <v>539</v>
      </c>
      <c r="B540" s="6">
        <v>45497</v>
      </c>
      <c r="C540" s="5">
        <v>799</v>
      </c>
      <c r="D540" s="5">
        <v>1</v>
      </c>
      <c r="E540" s="5" t="str">
        <f>IFERROR(INDEX(Customers!$B$2:$B$901,MATCH(C540,Customers!$A$2:$A$901,0)),"")</f>
        <v>Sai Bose</v>
      </c>
      <c r="F540" s="5" t="str">
        <f>IFERROR(INDEX(Customers!$C$2:$C$901,MATCH(C540,Customers!$A$2:$A$901,0)),"")</f>
        <v>Consumer</v>
      </c>
      <c r="G540" s="5" t="str">
        <f>IFERROR(INDEX(Regions!$B$2:$B$6,MATCH(D540,Regions!$A$2:$A$6,0)),"")</f>
        <v>North</v>
      </c>
      <c r="H540" s="5" t="str">
        <f t="shared" si="10"/>
        <v>2024-07</v>
      </c>
      <c r="I540" s="5">
        <f>IFERROR(INDEX(Delivery!$C$2:$C$3001,MATCH(A540,Delivery!$A$2:$A$3001,0))-INDEX(Delivery!$B$2:$B$3001,MATCH(A540,Delivery!$A$2:$A$3001,0)),"")</f>
        <v>2</v>
      </c>
      <c r="J540" s="5" t="str">
        <f>IF(IFERROR(INDEX(Delivery!$D$2:$D$3001,MATCH(A540,Delivery!$A$2:$A$3001,0)),"")="Delayed","Yes","No")</f>
        <v>No</v>
      </c>
      <c r="K540" s="5" t="str">
        <f>IF(IFERROR(INDEX(Delivery!$D$2:$D$3001,MATCH(A540,Delivery!$A$2:$A$3001,0)),"")="Cancelled","Yes","No")</f>
        <v>No</v>
      </c>
      <c r="L540">
        <f>SUMIF(Sales!B:B,A540,Sales!H:H)</f>
        <v>3013.87</v>
      </c>
    </row>
    <row r="541" spans="1:12" x14ac:dyDescent="0.35">
      <c r="A541" s="5">
        <v>540</v>
      </c>
      <c r="B541" s="6">
        <v>45497</v>
      </c>
      <c r="C541" s="5">
        <v>208</v>
      </c>
      <c r="D541" s="5">
        <v>2</v>
      </c>
      <c r="E541" s="5" t="str">
        <f>IFERROR(INDEX(Customers!$B$2:$B$901,MATCH(C541,Customers!$A$2:$A$901,0)),"")</f>
        <v>Ishaan Shetty</v>
      </c>
      <c r="F541" s="5" t="str">
        <f>IFERROR(INDEX(Customers!$C$2:$C$901,MATCH(C541,Customers!$A$2:$A$901,0)),"")</f>
        <v>Consumer</v>
      </c>
      <c r="G541" s="5" t="str">
        <f>IFERROR(INDEX(Regions!$B$2:$B$6,MATCH(D541,Regions!$A$2:$A$6,0)),"")</f>
        <v>South</v>
      </c>
      <c r="H541" s="5" t="str">
        <f t="shared" si="10"/>
        <v>2024-07</v>
      </c>
      <c r="I541" s="5">
        <f>IFERROR(INDEX(Delivery!$C$2:$C$3001,MATCH(A541,Delivery!$A$2:$A$3001,0))-INDEX(Delivery!$B$2:$B$3001,MATCH(A541,Delivery!$A$2:$A$3001,0)),"")</f>
        <v>2</v>
      </c>
      <c r="J541" s="5" t="str">
        <f>IF(IFERROR(INDEX(Delivery!$D$2:$D$3001,MATCH(A541,Delivery!$A$2:$A$3001,0)),"")="Delayed","Yes","No")</f>
        <v>No</v>
      </c>
      <c r="K541" s="5" t="str">
        <f>IF(IFERROR(INDEX(Delivery!$D$2:$D$3001,MATCH(A541,Delivery!$A$2:$A$3001,0)),"")="Cancelled","Yes","No")</f>
        <v>No</v>
      </c>
      <c r="L541">
        <f>SUMIF(Sales!B:B,A541,Sales!H:H)</f>
        <v>2130.6999999999998</v>
      </c>
    </row>
    <row r="542" spans="1:12" x14ac:dyDescent="0.35">
      <c r="A542" s="5">
        <v>541</v>
      </c>
      <c r="B542" s="6">
        <v>45498</v>
      </c>
      <c r="C542" s="5">
        <v>378</v>
      </c>
      <c r="D542" s="5">
        <v>4</v>
      </c>
      <c r="E542" s="5" t="str">
        <f>IFERROR(INDEX(Customers!$B$2:$B$901,MATCH(C542,Customers!$A$2:$A$901,0)),"")</f>
        <v>Rohan Shetty</v>
      </c>
      <c r="F542" s="5" t="str">
        <f>IFERROR(INDEX(Customers!$C$2:$C$901,MATCH(C542,Customers!$A$2:$A$901,0)),"")</f>
        <v>Consumer</v>
      </c>
      <c r="G542" s="5" t="str">
        <f>IFERROR(INDEX(Regions!$B$2:$B$6,MATCH(D542,Regions!$A$2:$A$6,0)),"")</f>
        <v>West</v>
      </c>
      <c r="H542" s="5" t="str">
        <f t="shared" si="10"/>
        <v>2024-07</v>
      </c>
      <c r="I542" s="5">
        <f>IFERROR(INDEX(Delivery!$C$2:$C$3001,MATCH(A542,Delivery!$A$2:$A$3001,0))-INDEX(Delivery!$B$2:$B$3001,MATCH(A542,Delivery!$A$2:$A$3001,0)),"")</f>
        <v>2</v>
      </c>
      <c r="J542" s="5" t="str">
        <f>IF(IFERROR(INDEX(Delivery!$D$2:$D$3001,MATCH(A542,Delivery!$A$2:$A$3001,0)),"")="Delayed","Yes","No")</f>
        <v>No</v>
      </c>
      <c r="K542" s="5" t="str">
        <f>IF(IFERROR(INDEX(Delivery!$D$2:$D$3001,MATCH(A542,Delivery!$A$2:$A$3001,0)),"")="Cancelled","Yes","No")</f>
        <v>No</v>
      </c>
      <c r="L542">
        <f>SUMIF(Sales!B:B,A542,Sales!H:H)</f>
        <v>1999.21</v>
      </c>
    </row>
    <row r="543" spans="1:12" x14ac:dyDescent="0.35">
      <c r="A543" s="5">
        <v>542</v>
      </c>
      <c r="B543" s="6">
        <v>45498</v>
      </c>
      <c r="C543" s="5">
        <v>718</v>
      </c>
      <c r="D543" s="5">
        <v>4</v>
      </c>
      <c r="E543" s="5" t="str">
        <f>IFERROR(INDEX(Customers!$B$2:$B$901,MATCH(C543,Customers!$A$2:$A$901,0)),"")</f>
        <v>Deepa Iyer</v>
      </c>
      <c r="F543" s="5" t="str">
        <f>IFERROR(INDEX(Customers!$C$2:$C$901,MATCH(C543,Customers!$A$2:$A$901,0)),"")</f>
        <v>SMB</v>
      </c>
      <c r="G543" s="5" t="str">
        <f>IFERROR(INDEX(Regions!$B$2:$B$6,MATCH(D543,Regions!$A$2:$A$6,0)),"")</f>
        <v>West</v>
      </c>
      <c r="H543" s="5" t="str">
        <f t="shared" si="10"/>
        <v>2024-07</v>
      </c>
      <c r="I543" s="5">
        <f>IFERROR(INDEX(Delivery!$C$2:$C$3001,MATCH(A543,Delivery!$A$2:$A$3001,0))-INDEX(Delivery!$B$2:$B$3001,MATCH(A543,Delivery!$A$2:$A$3001,0)),"")</f>
        <v>3</v>
      </c>
      <c r="J543" s="5" t="str">
        <f>IF(IFERROR(INDEX(Delivery!$D$2:$D$3001,MATCH(A543,Delivery!$A$2:$A$3001,0)),"")="Delayed","Yes","No")</f>
        <v>No</v>
      </c>
      <c r="K543" s="5" t="str">
        <f>IF(IFERROR(INDEX(Delivery!$D$2:$D$3001,MATCH(A543,Delivery!$A$2:$A$3001,0)),"")="Cancelled","Yes","No")</f>
        <v>No</v>
      </c>
      <c r="L543">
        <f>SUMIF(Sales!B:B,A543,Sales!H:H)</f>
        <v>897.98</v>
      </c>
    </row>
    <row r="544" spans="1:12" x14ac:dyDescent="0.35">
      <c r="A544" s="5">
        <v>543</v>
      </c>
      <c r="B544" s="6">
        <v>45498</v>
      </c>
      <c r="C544" s="5">
        <v>506</v>
      </c>
      <c r="D544" s="5">
        <v>1</v>
      </c>
      <c r="E544" s="5" t="str">
        <f>IFERROR(INDEX(Customers!$B$2:$B$901,MATCH(C544,Customers!$A$2:$A$901,0)),"")</f>
        <v>Arun Bose</v>
      </c>
      <c r="F544" s="5" t="str">
        <f>IFERROR(INDEX(Customers!$C$2:$C$901,MATCH(C544,Customers!$A$2:$A$901,0)),"")</f>
        <v>Consumer</v>
      </c>
      <c r="G544" s="5" t="str">
        <f>IFERROR(INDEX(Regions!$B$2:$B$6,MATCH(D544,Regions!$A$2:$A$6,0)),"")</f>
        <v>North</v>
      </c>
      <c r="H544" s="5" t="str">
        <f t="shared" si="10"/>
        <v>2024-07</v>
      </c>
      <c r="I544" s="5">
        <f>IFERROR(INDEX(Delivery!$C$2:$C$3001,MATCH(A544,Delivery!$A$2:$A$3001,0))-INDEX(Delivery!$B$2:$B$3001,MATCH(A544,Delivery!$A$2:$A$3001,0)),"")</f>
        <v>6</v>
      </c>
      <c r="J544" s="5" t="str">
        <f>IF(IFERROR(INDEX(Delivery!$D$2:$D$3001,MATCH(A544,Delivery!$A$2:$A$3001,0)),"")="Delayed","Yes","No")</f>
        <v>No</v>
      </c>
      <c r="K544" s="5" t="str">
        <f>IF(IFERROR(INDEX(Delivery!$D$2:$D$3001,MATCH(A544,Delivery!$A$2:$A$3001,0)),"")="Cancelled","Yes","No")</f>
        <v>No</v>
      </c>
      <c r="L544">
        <f>SUMIF(Sales!B:B,A544,Sales!H:H)</f>
        <v>1266.9100000000001</v>
      </c>
    </row>
    <row r="545" spans="1:12" x14ac:dyDescent="0.35">
      <c r="A545" s="5">
        <v>544</v>
      </c>
      <c r="B545" s="6">
        <v>45499</v>
      </c>
      <c r="C545" s="5">
        <v>574</v>
      </c>
      <c r="D545" s="5">
        <v>4</v>
      </c>
      <c r="E545" s="5" t="str">
        <f>IFERROR(INDEX(Customers!$B$2:$B$901,MATCH(C545,Customers!$A$2:$A$901,0)),"")</f>
        <v>Ishaan Joshi</v>
      </c>
      <c r="F545" s="5" t="str">
        <f>IFERROR(INDEX(Customers!$C$2:$C$901,MATCH(C545,Customers!$A$2:$A$901,0)),"")</f>
        <v>Corporate</v>
      </c>
      <c r="G545" s="5" t="str">
        <f>IFERROR(INDEX(Regions!$B$2:$B$6,MATCH(D545,Regions!$A$2:$A$6,0)),"")</f>
        <v>West</v>
      </c>
      <c r="H545" s="5" t="str">
        <f t="shared" si="10"/>
        <v>2024-07</v>
      </c>
      <c r="I545" s="5">
        <f>IFERROR(INDEX(Delivery!$C$2:$C$3001,MATCH(A545,Delivery!$A$2:$A$3001,0))-INDEX(Delivery!$B$2:$B$3001,MATCH(A545,Delivery!$A$2:$A$3001,0)),"")</f>
        <v>6</v>
      </c>
      <c r="J545" s="5" t="str">
        <f>IF(IFERROR(INDEX(Delivery!$D$2:$D$3001,MATCH(A545,Delivery!$A$2:$A$3001,0)),"")="Delayed","Yes","No")</f>
        <v>Yes</v>
      </c>
      <c r="K545" s="5" t="str">
        <f>IF(IFERROR(INDEX(Delivery!$D$2:$D$3001,MATCH(A545,Delivery!$A$2:$A$3001,0)),"")="Cancelled","Yes","No")</f>
        <v>No</v>
      </c>
      <c r="L545">
        <f>SUMIF(Sales!B:B,A545,Sales!H:H)</f>
        <v>2038.27</v>
      </c>
    </row>
    <row r="546" spans="1:12" x14ac:dyDescent="0.35">
      <c r="A546" s="5">
        <v>545</v>
      </c>
      <c r="B546" s="6">
        <v>45499</v>
      </c>
      <c r="C546" s="5">
        <v>641</v>
      </c>
      <c r="D546" s="5">
        <v>3</v>
      </c>
      <c r="E546" s="5" t="str">
        <f>IFERROR(INDEX(Customers!$B$2:$B$901,MATCH(C546,Customers!$A$2:$A$901,0)),"")</f>
        <v>Krishna Menon</v>
      </c>
      <c r="F546" s="5" t="str">
        <f>IFERROR(INDEX(Customers!$C$2:$C$901,MATCH(C546,Customers!$A$2:$A$901,0)),"")</f>
        <v>Consumer</v>
      </c>
      <c r="G546" s="5" t="str">
        <f>IFERROR(INDEX(Regions!$B$2:$B$6,MATCH(D546,Regions!$A$2:$A$6,0)),"")</f>
        <v>East</v>
      </c>
      <c r="H546" s="5" t="str">
        <f t="shared" si="10"/>
        <v>2024-07</v>
      </c>
      <c r="I546" s="5">
        <f>IFERROR(INDEX(Delivery!$C$2:$C$3001,MATCH(A546,Delivery!$A$2:$A$3001,0))-INDEX(Delivery!$B$2:$B$3001,MATCH(A546,Delivery!$A$2:$A$3001,0)),"")</f>
        <v>6</v>
      </c>
      <c r="J546" s="5" t="str">
        <f>IF(IFERROR(INDEX(Delivery!$D$2:$D$3001,MATCH(A546,Delivery!$A$2:$A$3001,0)),"")="Delayed","Yes","No")</f>
        <v>No</v>
      </c>
      <c r="K546" s="5" t="str">
        <f>IF(IFERROR(INDEX(Delivery!$D$2:$D$3001,MATCH(A546,Delivery!$A$2:$A$3001,0)),"")="Cancelled","Yes","No")</f>
        <v>No</v>
      </c>
      <c r="L546">
        <f>SUMIF(Sales!B:B,A546,Sales!H:H)</f>
        <v>1180.3899999999999</v>
      </c>
    </row>
    <row r="547" spans="1:12" x14ac:dyDescent="0.35">
      <c r="A547" s="5">
        <v>546</v>
      </c>
      <c r="B547" s="6">
        <v>45499</v>
      </c>
      <c r="C547" s="5">
        <v>735</v>
      </c>
      <c r="D547" s="5">
        <v>1</v>
      </c>
      <c r="E547" s="5" t="str">
        <f>IFERROR(INDEX(Customers!$B$2:$B$901,MATCH(C547,Customers!$A$2:$A$901,0)),"")</f>
        <v>Rahul Bose</v>
      </c>
      <c r="F547" s="5" t="str">
        <f>IFERROR(INDEX(Customers!$C$2:$C$901,MATCH(C547,Customers!$A$2:$A$901,0)),"")</f>
        <v>SMB</v>
      </c>
      <c r="G547" s="5" t="str">
        <f>IFERROR(INDEX(Regions!$B$2:$B$6,MATCH(D547,Regions!$A$2:$A$6,0)),"")</f>
        <v>North</v>
      </c>
      <c r="H547" s="5" t="str">
        <f t="shared" si="10"/>
        <v>2024-07</v>
      </c>
      <c r="I547" s="5">
        <f>IFERROR(INDEX(Delivery!$C$2:$C$3001,MATCH(A547,Delivery!$A$2:$A$3001,0))-INDEX(Delivery!$B$2:$B$3001,MATCH(A547,Delivery!$A$2:$A$3001,0)),"")</f>
        <v>3</v>
      </c>
      <c r="J547" s="5" t="str">
        <f>IF(IFERROR(INDEX(Delivery!$D$2:$D$3001,MATCH(A547,Delivery!$A$2:$A$3001,0)),"")="Delayed","Yes","No")</f>
        <v>No</v>
      </c>
      <c r="K547" s="5" t="str">
        <f>IF(IFERROR(INDEX(Delivery!$D$2:$D$3001,MATCH(A547,Delivery!$A$2:$A$3001,0)),"")="Cancelled","Yes","No")</f>
        <v>No</v>
      </c>
      <c r="L547">
        <f>SUMIF(Sales!B:B,A547,Sales!H:H)</f>
        <v>1672.88</v>
      </c>
    </row>
    <row r="548" spans="1:12" x14ac:dyDescent="0.35">
      <c r="A548" s="5">
        <v>547</v>
      </c>
      <c r="B548" s="6">
        <v>45499</v>
      </c>
      <c r="C548" s="5">
        <v>52</v>
      </c>
      <c r="D548" s="5">
        <v>4</v>
      </c>
      <c r="E548" s="5" t="str">
        <f>IFERROR(INDEX(Customers!$B$2:$B$901,MATCH(C548,Customers!$A$2:$A$901,0)),"")</f>
        <v>Krishna Gupta</v>
      </c>
      <c r="F548" s="5" t="str">
        <f>IFERROR(INDEX(Customers!$C$2:$C$901,MATCH(C548,Customers!$A$2:$A$901,0)),"")</f>
        <v>Consumer</v>
      </c>
      <c r="G548" s="5" t="str">
        <f>IFERROR(INDEX(Regions!$B$2:$B$6,MATCH(D548,Regions!$A$2:$A$6,0)),"")</f>
        <v>West</v>
      </c>
      <c r="H548" s="5" t="str">
        <f t="shared" si="10"/>
        <v>2024-07</v>
      </c>
      <c r="I548" s="5">
        <f>IFERROR(INDEX(Delivery!$C$2:$C$3001,MATCH(A548,Delivery!$A$2:$A$3001,0))-INDEX(Delivery!$B$2:$B$3001,MATCH(A548,Delivery!$A$2:$A$3001,0)),"")</f>
        <v>2</v>
      </c>
      <c r="J548" s="5" t="str">
        <f>IF(IFERROR(INDEX(Delivery!$D$2:$D$3001,MATCH(A548,Delivery!$A$2:$A$3001,0)),"")="Delayed","Yes","No")</f>
        <v>No</v>
      </c>
      <c r="K548" s="5" t="str">
        <f>IF(IFERROR(INDEX(Delivery!$D$2:$D$3001,MATCH(A548,Delivery!$A$2:$A$3001,0)),"")="Cancelled","Yes","No")</f>
        <v>No</v>
      </c>
      <c r="L548">
        <f>SUMIF(Sales!B:B,A548,Sales!H:H)</f>
        <v>617.46</v>
      </c>
    </row>
    <row r="549" spans="1:12" x14ac:dyDescent="0.35">
      <c r="A549" s="5">
        <v>548</v>
      </c>
      <c r="B549" s="6">
        <v>45499</v>
      </c>
      <c r="C549" s="5">
        <v>514</v>
      </c>
      <c r="D549" s="5">
        <v>2</v>
      </c>
      <c r="E549" s="5" t="str">
        <f>IFERROR(INDEX(Customers!$B$2:$B$901,MATCH(C549,Customers!$A$2:$A$901,0)),"")</f>
        <v>Ravi Gupta</v>
      </c>
      <c r="F549" s="5" t="str">
        <f>IFERROR(INDEX(Customers!$C$2:$C$901,MATCH(C549,Customers!$A$2:$A$901,0)),"")</f>
        <v>Consumer</v>
      </c>
      <c r="G549" s="5" t="str">
        <f>IFERROR(INDEX(Regions!$B$2:$B$6,MATCH(D549,Regions!$A$2:$A$6,0)),"")</f>
        <v>South</v>
      </c>
      <c r="H549" s="5" t="str">
        <f t="shared" si="10"/>
        <v>2024-07</v>
      </c>
      <c r="I549" s="5">
        <f>IFERROR(INDEX(Delivery!$C$2:$C$3001,MATCH(A549,Delivery!$A$2:$A$3001,0))-INDEX(Delivery!$B$2:$B$3001,MATCH(A549,Delivery!$A$2:$A$3001,0)),"")</f>
        <v>4</v>
      </c>
      <c r="J549" s="5" t="str">
        <f>IF(IFERROR(INDEX(Delivery!$D$2:$D$3001,MATCH(A549,Delivery!$A$2:$A$3001,0)),"")="Delayed","Yes","No")</f>
        <v>No</v>
      </c>
      <c r="K549" s="5" t="str">
        <f>IF(IFERROR(INDEX(Delivery!$D$2:$D$3001,MATCH(A549,Delivery!$A$2:$A$3001,0)),"")="Cancelled","Yes","No")</f>
        <v>No</v>
      </c>
      <c r="L549">
        <f>SUMIF(Sales!B:B,A549,Sales!H:H)</f>
        <v>1303.81</v>
      </c>
    </row>
    <row r="550" spans="1:12" x14ac:dyDescent="0.35">
      <c r="A550" s="5">
        <v>549</v>
      </c>
      <c r="B550" s="6">
        <v>45499</v>
      </c>
      <c r="C550" s="5">
        <v>81</v>
      </c>
      <c r="D550" s="5">
        <v>2</v>
      </c>
      <c r="E550" s="5" t="str">
        <f>IFERROR(INDEX(Customers!$B$2:$B$901,MATCH(C550,Customers!$A$2:$A$901,0)),"")</f>
        <v>Deepa Nair</v>
      </c>
      <c r="F550" s="5" t="str">
        <f>IFERROR(INDEX(Customers!$C$2:$C$901,MATCH(C550,Customers!$A$2:$A$901,0)),"")</f>
        <v>SMB</v>
      </c>
      <c r="G550" s="5" t="str">
        <f>IFERROR(INDEX(Regions!$B$2:$B$6,MATCH(D550,Regions!$A$2:$A$6,0)),"")</f>
        <v>South</v>
      </c>
      <c r="H550" s="5" t="str">
        <f t="shared" si="10"/>
        <v>2024-07</v>
      </c>
      <c r="I550" s="5">
        <f>IFERROR(INDEX(Delivery!$C$2:$C$3001,MATCH(A550,Delivery!$A$2:$A$3001,0))-INDEX(Delivery!$B$2:$B$3001,MATCH(A550,Delivery!$A$2:$A$3001,0)),"")</f>
        <v>2</v>
      </c>
      <c r="J550" s="5" t="str">
        <f>IF(IFERROR(INDEX(Delivery!$D$2:$D$3001,MATCH(A550,Delivery!$A$2:$A$3001,0)),"")="Delayed","Yes","No")</f>
        <v>No</v>
      </c>
      <c r="K550" s="5" t="str">
        <f>IF(IFERROR(INDEX(Delivery!$D$2:$D$3001,MATCH(A550,Delivery!$A$2:$A$3001,0)),"")="Cancelled","Yes","No")</f>
        <v>No</v>
      </c>
      <c r="L550">
        <f>SUMIF(Sales!B:B,A550,Sales!H:H)</f>
        <v>175.69</v>
      </c>
    </row>
    <row r="551" spans="1:12" x14ac:dyDescent="0.35">
      <c r="A551" s="5">
        <v>550</v>
      </c>
      <c r="B551" s="6">
        <v>45500</v>
      </c>
      <c r="C551" s="5">
        <v>145</v>
      </c>
      <c r="D551" s="5">
        <v>1</v>
      </c>
      <c r="E551" s="5" t="str">
        <f>IFERROR(INDEX(Customers!$B$2:$B$901,MATCH(C551,Customers!$A$2:$A$901,0)),"")</f>
        <v>Aarav Mehta</v>
      </c>
      <c r="F551" s="5" t="str">
        <f>IFERROR(INDEX(Customers!$C$2:$C$901,MATCH(C551,Customers!$A$2:$A$901,0)),"")</f>
        <v>Consumer</v>
      </c>
      <c r="G551" s="5" t="str">
        <f>IFERROR(INDEX(Regions!$B$2:$B$6,MATCH(D551,Regions!$A$2:$A$6,0)),"")</f>
        <v>North</v>
      </c>
      <c r="H551" s="5" t="str">
        <f t="shared" si="10"/>
        <v>2024-07</v>
      </c>
      <c r="I551" s="5">
        <f>IFERROR(INDEX(Delivery!$C$2:$C$3001,MATCH(A551,Delivery!$A$2:$A$3001,0))-INDEX(Delivery!$B$2:$B$3001,MATCH(A551,Delivery!$A$2:$A$3001,0)),"")</f>
        <v>3</v>
      </c>
      <c r="J551" s="5" t="str">
        <f>IF(IFERROR(INDEX(Delivery!$D$2:$D$3001,MATCH(A551,Delivery!$A$2:$A$3001,0)),"")="Delayed","Yes","No")</f>
        <v>No</v>
      </c>
      <c r="K551" s="5" t="str">
        <f>IF(IFERROR(INDEX(Delivery!$D$2:$D$3001,MATCH(A551,Delivery!$A$2:$A$3001,0)),"")="Cancelled","Yes","No")</f>
        <v>No</v>
      </c>
      <c r="L551">
        <f>SUMIF(Sales!B:B,A551,Sales!H:H)</f>
        <v>777.04</v>
      </c>
    </row>
    <row r="552" spans="1:12" x14ac:dyDescent="0.35">
      <c r="A552" s="5">
        <v>551</v>
      </c>
      <c r="B552" s="6">
        <v>45500</v>
      </c>
      <c r="C552" s="5">
        <v>49</v>
      </c>
      <c r="D552" s="5">
        <v>3</v>
      </c>
      <c r="E552" s="5" t="str">
        <f>IFERROR(INDEX(Customers!$B$2:$B$901,MATCH(C552,Customers!$A$2:$A$901,0)),"")</f>
        <v>Saanvi Das</v>
      </c>
      <c r="F552" s="5" t="str">
        <f>IFERROR(INDEX(Customers!$C$2:$C$901,MATCH(C552,Customers!$A$2:$A$901,0)),"")</f>
        <v>Consumer</v>
      </c>
      <c r="G552" s="5" t="str">
        <f>IFERROR(INDEX(Regions!$B$2:$B$6,MATCH(D552,Regions!$A$2:$A$6,0)),"")</f>
        <v>East</v>
      </c>
      <c r="H552" s="5" t="str">
        <f t="shared" si="10"/>
        <v>2024-07</v>
      </c>
      <c r="I552" s="5">
        <f>IFERROR(INDEX(Delivery!$C$2:$C$3001,MATCH(A552,Delivery!$A$2:$A$3001,0))-INDEX(Delivery!$B$2:$B$3001,MATCH(A552,Delivery!$A$2:$A$3001,0)),"")</f>
        <v>9</v>
      </c>
      <c r="J552" s="5" t="str">
        <f>IF(IFERROR(INDEX(Delivery!$D$2:$D$3001,MATCH(A552,Delivery!$A$2:$A$3001,0)),"")="Delayed","Yes","No")</f>
        <v>Yes</v>
      </c>
      <c r="K552" s="5" t="str">
        <f>IF(IFERROR(INDEX(Delivery!$D$2:$D$3001,MATCH(A552,Delivery!$A$2:$A$3001,0)),"")="Cancelled","Yes","No")</f>
        <v>No</v>
      </c>
      <c r="L552">
        <f>SUMIF(Sales!B:B,A552,Sales!H:H)</f>
        <v>1144.3699999999999</v>
      </c>
    </row>
    <row r="553" spans="1:12" x14ac:dyDescent="0.35">
      <c r="A553" s="5">
        <v>552</v>
      </c>
      <c r="B553" s="6">
        <v>45500</v>
      </c>
      <c r="C553" s="5">
        <v>161</v>
      </c>
      <c r="D553" s="5">
        <v>4</v>
      </c>
      <c r="E553" s="5" t="str">
        <f>IFERROR(INDEX(Customers!$B$2:$B$901,MATCH(C553,Customers!$A$2:$A$901,0)),"")</f>
        <v>Rohan Pillai</v>
      </c>
      <c r="F553" s="5" t="str">
        <f>IFERROR(INDEX(Customers!$C$2:$C$901,MATCH(C553,Customers!$A$2:$A$901,0)),"")</f>
        <v>Corporate</v>
      </c>
      <c r="G553" s="5" t="str">
        <f>IFERROR(INDEX(Regions!$B$2:$B$6,MATCH(D553,Regions!$A$2:$A$6,0)),"")</f>
        <v>West</v>
      </c>
      <c r="H553" s="5" t="str">
        <f t="shared" si="10"/>
        <v>2024-07</v>
      </c>
      <c r="I553" s="5">
        <f>IFERROR(INDEX(Delivery!$C$2:$C$3001,MATCH(A553,Delivery!$A$2:$A$3001,0))-INDEX(Delivery!$B$2:$B$3001,MATCH(A553,Delivery!$A$2:$A$3001,0)),"")</f>
        <v>5</v>
      </c>
      <c r="J553" s="5" t="str">
        <f>IF(IFERROR(INDEX(Delivery!$D$2:$D$3001,MATCH(A553,Delivery!$A$2:$A$3001,0)),"")="Delayed","Yes","No")</f>
        <v>No</v>
      </c>
      <c r="K553" s="5" t="str">
        <f>IF(IFERROR(INDEX(Delivery!$D$2:$D$3001,MATCH(A553,Delivery!$A$2:$A$3001,0)),"")="Cancelled","Yes","No")</f>
        <v>No</v>
      </c>
      <c r="L553">
        <f>SUMIF(Sales!B:B,A553,Sales!H:H)</f>
        <v>175.69</v>
      </c>
    </row>
    <row r="554" spans="1:12" x14ac:dyDescent="0.35">
      <c r="A554" s="5">
        <v>553</v>
      </c>
      <c r="B554" s="6">
        <v>45500</v>
      </c>
      <c r="C554" s="5">
        <v>794</v>
      </c>
      <c r="D554" s="5">
        <v>3</v>
      </c>
      <c r="E554" s="5" t="str">
        <f>IFERROR(INDEX(Customers!$B$2:$B$901,MATCH(C554,Customers!$A$2:$A$901,0)),"")</f>
        <v>Saanvi Shetty</v>
      </c>
      <c r="F554" s="5" t="str">
        <f>IFERROR(INDEX(Customers!$C$2:$C$901,MATCH(C554,Customers!$A$2:$A$901,0)),"")</f>
        <v>Consumer</v>
      </c>
      <c r="G554" s="5" t="str">
        <f>IFERROR(INDEX(Regions!$B$2:$B$6,MATCH(D554,Regions!$A$2:$A$6,0)),"")</f>
        <v>East</v>
      </c>
      <c r="H554" s="5" t="str">
        <f t="shared" si="10"/>
        <v>2024-07</v>
      </c>
      <c r="I554" s="5">
        <f>IFERROR(INDEX(Delivery!$C$2:$C$3001,MATCH(A554,Delivery!$A$2:$A$3001,0))-INDEX(Delivery!$B$2:$B$3001,MATCH(A554,Delivery!$A$2:$A$3001,0)),"")</f>
        <v>4</v>
      </c>
      <c r="J554" s="5" t="str">
        <f>IF(IFERROR(INDEX(Delivery!$D$2:$D$3001,MATCH(A554,Delivery!$A$2:$A$3001,0)),"")="Delayed","Yes","No")</f>
        <v>No</v>
      </c>
      <c r="K554" s="5" t="str">
        <f>IF(IFERROR(INDEX(Delivery!$D$2:$D$3001,MATCH(A554,Delivery!$A$2:$A$3001,0)),"")="Cancelled","Yes","No")</f>
        <v>No</v>
      </c>
      <c r="L554">
        <f>SUMIF(Sales!B:B,A554,Sales!H:H)</f>
        <v>772.88</v>
      </c>
    </row>
    <row r="555" spans="1:12" x14ac:dyDescent="0.35">
      <c r="A555" s="5">
        <v>554</v>
      </c>
      <c r="B555" s="6">
        <v>45500</v>
      </c>
      <c r="C555" s="5">
        <v>154</v>
      </c>
      <c r="D555" s="5">
        <v>2</v>
      </c>
      <c r="E555" s="5" t="str">
        <f>IFERROR(INDEX(Customers!$B$2:$B$901,MATCH(C555,Customers!$A$2:$A$901,0)),"")</f>
        <v>Saanvi Shetty</v>
      </c>
      <c r="F555" s="5" t="str">
        <f>IFERROR(INDEX(Customers!$C$2:$C$901,MATCH(C555,Customers!$A$2:$A$901,0)),"")</f>
        <v>Consumer</v>
      </c>
      <c r="G555" s="5" t="str">
        <f>IFERROR(INDEX(Regions!$B$2:$B$6,MATCH(D555,Regions!$A$2:$A$6,0)),"")</f>
        <v>South</v>
      </c>
      <c r="H555" s="5" t="str">
        <f t="shared" si="10"/>
        <v>2024-07</v>
      </c>
      <c r="I555" s="5">
        <f>IFERROR(INDEX(Delivery!$C$2:$C$3001,MATCH(A555,Delivery!$A$2:$A$3001,0))-INDEX(Delivery!$B$2:$B$3001,MATCH(A555,Delivery!$A$2:$A$3001,0)),"")</f>
        <v>3</v>
      </c>
      <c r="J555" s="5" t="str">
        <f>IF(IFERROR(INDEX(Delivery!$D$2:$D$3001,MATCH(A555,Delivery!$A$2:$A$3001,0)),"")="Delayed","Yes","No")</f>
        <v>No</v>
      </c>
      <c r="K555" s="5" t="str">
        <f>IF(IFERROR(INDEX(Delivery!$D$2:$D$3001,MATCH(A555,Delivery!$A$2:$A$3001,0)),"")="Cancelled","Yes","No")</f>
        <v>No</v>
      </c>
      <c r="L555">
        <f>SUMIF(Sales!B:B,A555,Sales!H:H)</f>
        <v>2213.3200000000002</v>
      </c>
    </row>
    <row r="556" spans="1:12" x14ac:dyDescent="0.35">
      <c r="A556" s="5">
        <v>555</v>
      </c>
      <c r="B556" s="6">
        <v>45500</v>
      </c>
      <c r="C556" s="5">
        <v>21</v>
      </c>
      <c r="D556" s="5">
        <v>1</v>
      </c>
      <c r="E556" s="5" t="str">
        <f>IFERROR(INDEX(Customers!$B$2:$B$901,MATCH(C556,Customers!$A$2:$A$901,0)),"")</f>
        <v>Riya Chatterjee</v>
      </c>
      <c r="F556" s="5" t="str">
        <f>IFERROR(INDEX(Customers!$C$2:$C$901,MATCH(C556,Customers!$A$2:$A$901,0)),"")</f>
        <v>Consumer</v>
      </c>
      <c r="G556" s="5" t="str">
        <f>IFERROR(INDEX(Regions!$B$2:$B$6,MATCH(D556,Regions!$A$2:$A$6,0)),"")</f>
        <v>North</v>
      </c>
      <c r="H556" s="5" t="str">
        <f t="shared" si="10"/>
        <v>2024-07</v>
      </c>
      <c r="I556" s="5">
        <f>IFERROR(INDEX(Delivery!$C$2:$C$3001,MATCH(A556,Delivery!$A$2:$A$3001,0))-INDEX(Delivery!$B$2:$B$3001,MATCH(A556,Delivery!$A$2:$A$3001,0)),"")</f>
        <v>-45501</v>
      </c>
      <c r="J556" s="5" t="str">
        <f>IF(IFERROR(INDEX(Delivery!$D$2:$D$3001,MATCH(A556,Delivery!$A$2:$A$3001,0)),"")="Delayed","Yes","No")</f>
        <v>No</v>
      </c>
      <c r="K556" s="5" t="str">
        <f>IF(IFERROR(INDEX(Delivery!$D$2:$D$3001,MATCH(A556,Delivery!$A$2:$A$3001,0)),"")="Cancelled","Yes","No")</f>
        <v>Yes</v>
      </c>
      <c r="L556">
        <f>SUMIF(Sales!B:B,A556,Sales!H:H)</f>
        <v>2251.81</v>
      </c>
    </row>
    <row r="557" spans="1:12" x14ac:dyDescent="0.35">
      <c r="A557" s="5">
        <v>556</v>
      </c>
      <c r="B557" s="6">
        <v>45500</v>
      </c>
      <c r="C557" s="5">
        <v>226</v>
      </c>
      <c r="D557" s="5">
        <v>3</v>
      </c>
      <c r="E557" s="5" t="str">
        <f>IFERROR(INDEX(Customers!$B$2:$B$901,MATCH(C557,Customers!$A$2:$A$901,0)),"")</f>
        <v>Deepa Reddy</v>
      </c>
      <c r="F557" s="5" t="str">
        <f>IFERROR(INDEX(Customers!$C$2:$C$901,MATCH(C557,Customers!$A$2:$A$901,0)),"")</f>
        <v>Corporate</v>
      </c>
      <c r="G557" s="5" t="str">
        <f>IFERROR(INDEX(Regions!$B$2:$B$6,MATCH(D557,Regions!$A$2:$A$6,0)),"")</f>
        <v>East</v>
      </c>
      <c r="H557" s="5" t="str">
        <f t="shared" si="10"/>
        <v>2024-07</v>
      </c>
      <c r="I557" s="5">
        <f>IFERROR(INDEX(Delivery!$C$2:$C$3001,MATCH(A557,Delivery!$A$2:$A$3001,0))-INDEX(Delivery!$B$2:$B$3001,MATCH(A557,Delivery!$A$2:$A$3001,0)),"")</f>
        <v>4</v>
      </c>
      <c r="J557" s="5" t="str">
        <f>IF(IFERROR(INDEX(Delivery!$D$2:$D$3001,MATCH(A557,Delivery!$A$2:$A$3001,0)),"")="Delayed","Yes","No")</f>
        <v>No</v>
      </c>
      <c r="K557" s="5" t="str">
        <f>IF(IFERROR(INDEX(Delivery!$D$2:$D$3001,MATCH(A557,Delivery!$A$2:$A$3001,0)),"")="Cancelled","Yes","No")</f>
        <v>No</v>
      </c>
      <c r="L557">
        <f>SUMIF(Sales!B:B,A557,Sales!H:H)</f>
        <v>3334.8899999999994</v>
      </c>
    </row>
    <row r="558" spans="1:12" x14ac:dyDescent="0.35">
      <c r="A558" s="5">
        <v>557</v>
      </c>
      <c r="B558" s="6">
        <v>45501</v>
      </c>
      <c r="C558" s="5">
        <v>689</v>
      </c>
      <c r="D558" s="5">
        <v>3</v>
      </c>
      <c r="E558" s="5" t="str">
        <f>IFERROR(INDEX(Customers!$B$2:$B$901,MATCH(C558,Customers!$A$2:$A$901,0)),"")</f>
        <v>Sai Krishnan</v>
      </c>
      <c r="F558" s="5" t="str">
        <f>IFERROR(INDEX(Customers!$C$2:$C$901,MATCH(C558,Customers!$A$2:$A$901,0)),"")</f>
        <v>Consumer</v>
      </c>
      <c r="G558" s="5" t="str">
        <f>IFERROR(INDEX(Regions!$B$2:$B$6,MATCH(D558,Regions!$A$2:$A$6,0)),"")</f>
        <v>East</v>
      </c>
      <c r="H558" s="5" t="str">
        <f t="shared" si="10"/>
        <v>2024-07</v>
      </c>
      <c r="I558" s="5">
        <f>IFERROR(INDEX(Delivery!$C$2:$C$3001,MATCH(A558,Delivery!$A$2:$A$3001,0))-INDEX(Delivery!$B$2:$B$3001,MATCH(A558,Delivery!$A$2:$A$3001,0)),"")</f>
        <v>3</v>
      </c>
      <c r="J558" s="5" t="str">
        <f>IF(IFERROR(INDEX(Delivery!$D$2:$D$3001,MATCH(A558,Delivery!$A$2:$A$3001,0)),"")="Delayed","Yes","No")</f>
        <v>No</v>
      </c>
      <c r="K558" s="5" t="str">
        <f>IF(IFERROR(INDEX(Delivery!$D$2:$D$3001,MATCH(A558,Delivery!$A$2:$A$3001,0)),"")="Cancelled","Yes","No")</f>
        <v>No</v>
      </c>
      <c r="L558">
        <f>SUMIF(Sales!B:B,A558,Sales!H:H)</f>
        <v>1296.42</v>
      </c>
    </row>
    <row r="559" spans="1:12" x14ac:dyDescent="0.35">
      <c r="A559" s="5">
        <v>558</v>
      </c>
      <c r="B559" s="6">
        <v>45501</v>
      </c>
      <c r="C559" s="5">
        <v>470</v>
      </c>
      <c r="D559" s="5">
        <v>4</v>
      </c>
      <c r="E559" s="5" t="str">
        <f>IFERROR(INDEX(Customers!$B$2:$B$901,MATCH(C559,Customers!$A$2:$A$901,0)),"")</f>
        <v>Neha Joshi</v>
      </c>
      <c r="F559" s="5" t="str">
        <f>IFERROR(INDEX(Customers!$C$2:$C$901,MATCH(C559,Customers!$A$2:$A$901,0)),"")</f>
        <v>SMB</v>
      </c>
      <c r="G559" s="5" t="str">
        <f>IFERROR(INDEX(Regions!$B$2:$B$6,MATCH(D559,Regions!$A$2:$A$6,0)),"")</f>
        <v>West</v>
      </c>
      <c r="H559" s="5" t="str">
        <f t="shared" si="10"/>
        <v>2024-07</v>
      </c>
      <c r="I559" s="5">
        <f>IFERROR(INDEX(Delivery!$C$2:$C$3001,MATCH(A559,Delivery!$A$2:$A$3001,0))-INDEX(Delivery!$B$2:$B$3001,MATCH(A559,Delivery!$A$2:$A$3001,0)),"")</f>
        <v>-45502</v>
      </c>
      <c r="J559" s="5" t="str">
        <f>IF(IFERROR(INDEX(Delivery!$D$2:$D$3001,MATCH(A559,Delivery!$A$2:$A$3001,0)),"")="Delayed","Yes","No")</f>
        <v>No</v>
      </c>
      <c r="K559" s="5" t="str">
        <f>IF(IFERROR(INDEX(Delivery!$D$2:$D$3001,MATCH(A559,Delivery!$A$2:$A$3001,0)),"")="Cancelled","Yes","No")</f>
        <v>Yes</v>
      </c>
      <c r="L559">
        <f>SUMIF(Sales!B:B,A559,Sales!H:H)</f>
        <v>2830.78</v>
      </c>
    </row>
    <row r="560" spans="1:12" x14ac:dyDescent="0.35">
      <c r="A560" s="5">
        <v>559</v>
      </c>
      <c r="B560" s="6">
        <v>45501</v>
      </c>
      <c r="C560" s="5">
        <v>484</v>
      </c>
      <c r="D560" s="5">
        <v>2</v>
      </c>
      <c r="E560" s="5" t="str">
        <f>IFERROR(INDEX(Customers!$B$2:$B$901,MATCH(C560,Customers!$A$2:$A$901,0)),"")</f>
        <v>Lakshmi Menon</v>
      </c>
      <c r="F560" s="5" t="str">
        <f>IFERROR(INDEX(Customers!$C$2:$C$901,MATCH(C560,Customers!$A$2:$A$901,0)),"")</f>
        <v>SMB</v>
      </c>
      <c r="G560" s="5" t="str">
        <f>IFERROR(INDEX(Regions!$B$2:$B$6,MATCH(D560,Regions!$A$2:$A$6,0)),"")</f>
        <v>South</v>
      </c>
      <c r="H560" s="5" t="str">
        <f t="shared" si="10"/>
        <v>2024-07</v>
      </c>
      <c r="I560" s="5">
        <f>IFERROR(INDEX(Delivery!$C$2:$C$3001,MATCH(A560,Delivery!$A$2:$A$3001,0))-INDEX(Delivery!$B$2:$B$3001,MATCH(A560,Delivery!$A$2:$A$3001,0)),"")</f>
        <v>9</v>
      </c>
      <c r="J560" s="5" t="str">
        <f>IF(IFERROR(INDEX(Delivery!$D$2:$D$3001,MATCH(A560,Delivery!$A$2:$A$3001,0)),"")="Delayed","Yes","No")</f>
        <v>Yes</v>
      </c>
      <c r="K560" s="5" t="str">
        <f>IF(IFERROR(INDEX(Delivery!$D$2:$D$3001,MATCH(A560,Delivery!$A$2:$A$3001,0)),"")="Cancelled","Yes","No")</f>
        <v>No</v>
      </c>
      <c r="L560">
        <f>SUMIF(Sales!B:B,A560,Sales!H:H)</f>
        <v>3021.65</v>
      </c>
    </row>
    <row r="561" spans="1:12" x14ac:dyDescent="0.35">
      <c r="A561" s="5">
        <v>560</v>
      </c>
      <c r="B561" s="6">
        <v>45502</v>
      </c>
      <c r="C561" s="5">
        <v>591</v>
      </c>
      <c r="D561" s="5">
        <v>3</v>
      </c>
      <c r="E561" s="5" t="str">
        <f>IFERROR(INDEX(Customers!$B$2:$B$901,MATCH(C561,Customers!$A$2:$A$901,0)),"")</f>
        <v>Reyansh Reddy</v>
      </c>
      <c r="F561" s="5" t="str">
        <f>IFERROR(INDEX(Customers!$C$2:$C$901,MATCH(C561,Customers!$A$2:$A$901,0)),"")</f>
        <v>Consumer</v>
      </c>
      <c r="G561" s="5" t="str">
        <f>IFERROR(INDEX(Regions!$B$2:$B$6,MATCH(D561,Regions!$A$2:$A$6,0)),"")</f>
        <v>East</v>
      </c>
      <c r="H561" s="5" t="str">
        <f t="shared" si="10"/>
        <v>2024-07</v>
      </c>
      <c r="I561" s="5">
        <f>IFERROR(INDEX(Delivery!$C$2:$C$3001,MATCH(A561,Delivery!$A$2:$A$3001,0))-INDEX(Delivery!$B$2:$B$3001,MATCH(A561,Delivery!$A$2:$A$3001,0)),"")</f>
        <v>3</v>
      </c>
      <c r="J561" s="5" t="str">
        <f>IF(IFERROR(INDEX(Delivery!$D$2:$D$3001,MATCH(A561,Delivery!$A$2:$A$3001,0)),"")="Delayed","Yes","No")</f>
        <v>No</v>
      </c>
      <c r="K561" s="5" t="str">
        <f>IF(IFERROR(INDEX(Delivery!$D$2:$D$3001,MATCH(A561,Delivery!$A$2:$A$3001,0)),"")="Cancelled","Yes","No")</f>
        <v>No</v>
      </c>
      <c r="L561">
        <f>SUMIF(Sales!B:B,A561,Sales!H:H)</f>
        <v>705.26</v>
      </c>
    </row>
    <row r="562" spans="1:12" x14ac:dyDescent="0.35">
      <c r="A562" s="5">
        <v>561</v>
      </c>
      <c r="B562" s="6">
        <v>45502</v>
      </c>
      <c r="C562" s="5">
        <v>258</v>
      </c>
      <c r="D562" s="5">
        <v>1</v>
      </c>
      <c r="E562" s="5" t="str">
        <f>IFERROR(INDEX(Customers!$B$2:$B$901,MATCH(C562,Customers!$A$2:$A$901,0)),"")</f>
        <v>Saanvi Patel</v>
      </c>
      <c r="F562" s="5" t="str">
        <f>IFERROR(INDEX(Customers!$C$2:$C$901,MATCH(C562,Customers!$A$2:$A$901,0)),"")</f>
        <v>Corporate</v>
      </c>
      <c r="G562" s="5" t="str">
        <f>IFERROR(INDEX(Regions!$B$2:$B$6,MATCH(D562,Regions!$A$2:$A$6,0)),"")</f>
        <v>North</v>
      </c>
      <c r="H562" s="5" t="str">
        <f t="shared" si="10"/>
        <v>2024-07</v>
      </c>
      <c r="I562" s="5">
        <f>IFERROR(INDEX(Delivery!$C$2:$C$3001,MATCH(A562,Delivery!$A$2:$A$3001,0))-INDEX(Delivery!$B$2:$B$3001,MATCH(A562,Delivery!$A$2:$A$3001,0)),"")</f>
        <v>5</v>
      </c>
      <c r="J562" s="5" t="str">
        <f>IF(IFERROR(INDEX(Delivery!$D$2:$D$3001,MATCH(A562,Delivery!$A$2:$A$3001,0)),"")="Delayed","Yes","No")</f>
        <v>No</v>
      </c>
      <c r="K562" s="5" t="str">
        <f>IF(IFERROR(INDEX(Delivery!$D$2:$D$3001,MATCH(A562,Delivery!$A$2:$A$3001,0)),"")="Cancelled","Yes","No")</f>
        <v>No</v>
      </c>
      <c r="L562">
        <f>SUMIF(Sales!B:B,A562,Sales!H:H)</f>
        <v>3021.65</v>
      </c>
    </row>
    <row r="563" spans="1:12" x14ac:dyDescent="0.35">
      <c r="A563" s="5">
        <v>562</v>
      </c>
      <c r="B563" s="6">
        <v>45502</v>
      </c>
      <c r="C563" s="5">
        <v>708</v>
      </c>
      <c r="D563" s="5">
        <v>4</v>
      </c>
      <c r="E563" s="5" t="str">
        <f>IFERROR(INDEX(Customers!$B$2:$B$901,MATCH(C563,Customers!$A$2:$A$901,0)),"")</f>
        <v>Meera Kapoor</v>
      </c>
      <c r="F563" s="5" t="str">
        <f>IFERROR(INDEX(Customers!$C$2:$C$901,MATCH(C563,Customers!$A$2:$A$901,0)),"")</f>
        <v>Consumer</v>
      </c>
      <c r="G563" s="5" t="str">
        <f>IFERROR(INDEX(Regions!$B$2:$B$6,MATCH(D563,Regions!$A$2:$A$6,0)),"")</f>
        <v>West</v>
      </c>
      <c r="H563" s="5" t="str">
        <f t="shared" si="10"/>
        <v>2024-07</v>
      </c>
      <c r="I563" s="5">
        <f>IFERROR(INDEX(Delivery!$C$2:$C$3001,MATCH(A563,Delivery!$A$2:$A$3001,0))-INDEX(Delivery!$B$2:$B$3001,MATCH(A563,Delivery!$A$2:$A$3001,0)),"")</f>
        <v>2</v>
      </c>
      <c r="J563" s="5" t="str">
        <f>IF(IFERROR(INDEX(Delivery!$D$2:$D$3001,MATCH(A563,Delivery!$A$2:$A$3001,0)),"")="Delayed","Yes","No")</f>
        <v>No</v>
      </c>
      <c r="K563" s="5" t="str">
        <f>IF(IFERROR(INDEX(Delivery!$D$2:$D$3001,MATCH(A563,Delivery!$A$2:$A$3001,0)),"")="Cancelled","Yes","No")</f>
        <v>No</v>
      </c>
      <c r="L563">
        <f>SUMIF(Sales!B:B,A563,Sales!H:H)</f>
        <v>1205.71</v>
      </c>
    </row>
    <row r="564" spans="1:12" x14ac:dyDescent="0.35">
      <c r="A564" s="5">
        <v>563</v>
      </c>
      <c r="B564" s="6">
        <v>45503</v>
      </c>
      <c r="C564" s="5">
        <v>436</v>
      </c>
      <c r="D564" s="5">
        <v>4</v>
      </c>
      <c r="E564" s="5" t="str">
        <f>IFERROR(INDEX(Customers!$B$2:$B$901,MATCH(C564,Customers!$A$2:$A$901,0)),"")</f>
        <v>Suresh Das</v>
      </c>
      <c r="F564" s="5" t="str">
        <f>IFERROR(INDEX(Customers!$C$2:$C$901,MATCH(C564,Customers!$A$2:$A$901,0)),"")</f>
        <v>SMB</v>
      </c>
      <c r="G564" s="5" t="str">
        <f>IFERROR(INDEX(Regions!$B$2:$B$6,MATCH(D564,Regions!$A$2:$A$6,0)),"")</f>
        <v>West</v>
      </c>
      <c r="H564" s="5" t="str">
        <f t="shared" si="10"/>
        <v>2024-07</v>
      </c>
      <c r="I564" s="5">
        <f>IFERROR(INDEX(Delivery!$C$2:$C$3001,MATCH(A564,Delivery!$A$2:$A$3001,0))-INDEX(Delivery!$B$2:$B$3001,MATCH(A564,Delivery!$A$2:$A$3001,0)),"")</f>
        <v>6</v>
      </c>
      <c r="J564" s="5" t="str">
        <f>IF(IFERROR(INDEX(Delivery!$D$2:$D$3001,MATCH(A564,Delivery!$A$2:$A$3001,0)),"")="Delayed","Yes","No")</f>
        <v>No</v>
      </c>
      <c r="K564" s="5" t="str">
        <f>IF(IFERROR(INDEX(Delivery!$D$2:$D$3001,MATCH(A564,Delivery!$A$2:$A$3001,0)),"")="Cancelled","Yes","No")</f>
        <v>No</v>
      </c>
      <c r="L564">
        <f>SUMIF(Sales!B:B,A564,Sales!H:H)</f>
        <v>4242.91</v>
      </c>
    </row>
    <row r="565" spans="1:12" x14ac:dyDescent="0.35">
      <c r="A565" s="5">
        <v>564</v>
      </c>
      <c r="B565" s="6">
        <v>45503</v>
      </c>
      <c r="C565" s="5">
        <v>255</v>
      </c>
      <c r="D565" s="5">
        <v>2</v>
      </c>
      <c r="E565" s="5" t="str">
        <f>IFERROR(INDEX(Customers!$B$2:$B$901,MATCH(C565,Customers!$A$2:$A$901,0)),"")</f>
        <v>Karthik Menon</v>
      </c>
      <c r="F565" s="5" t="str">
        <f>IFERROR(INDEX(Customers!$C$2:$C$901,MATCH(C565,Customers!$A$2:$A$901,0)),"")</f>
        <v>Consumer</v>
      </c>
      <c r="G565" s="5" t="str">
        <f>IFERROR(INDEX(Regions!$B$2:$B$6,MATCH(D565,Regions!$A$2:$A$6,0)),"")</f>
        <v>South</v>
      </c>
      <c r="H565" s="5" t="str">
        <f t="shared" si="10"/>
        <v>2024-07</v>
      </c>
      <c r="I565" s="5">
        <f>IFERROR(INDEX(Delivery!$C$2:$C$3001,MATCH(A565,Delivery!$A$2:$A$3001,0))-INDEX(Delivery!$B$2:$B$3001,MATCH(A565,Delivery!$A$2:$A$3001,0)),"")</f>
        <v>3</v>
      </c>
      <c r="J565" s="5" t="str">
        <f>IF(IFERROR(INDEX(Delivery!$D$2:$D$3001,MATCH(A565,Delivery!$A$2:$A$3001,0)),"")="Delayed","Yes","No")</f>
        <v>No</v>
      </c>
      <c r="K565" s="5" t="str">
        <f>IF(IFERROR(INDEX(Delivery!$D$2:$D$3001,MATCH(A565,Delivery!$A$2:$A$3001,0)),"")="Cancelled","Yes","No")</f>
        <v>No</v>
      </c>
      <c r="L565">
        <f>SUMIF(Sales!B:B,A565,Sales!H:H)</f>
        <v>2011.39</v>
      </c>
    </row>
    <row r="566" spans="1:12" x14ac:dyDescent="0.35">
      <c r="A566" s="5">
        <v>565</v>
      </c>
      <c r="B566" s="6">
        <v>45504</v>
      </c>
      <c r="C566" s="5">
        <v>233</v>
      </c>
      <c r="D566" s="5">
        <v>5</v>
      </c>
      <c r="E566" s="5" t="str">
        <f>IFERROR(INDEX(Customers!$B$2:$B$901,MATCH(C566,Customers!$A$2:$A$901,0)),"")</f>
        <v>Ravi Shetty</v>
      </c>
      <c r="F566" s="5" t="str">
        <f>IFERROR(INDEX(Customers!$C$2:$C$901,MATCH(C566,Customers!$A$2:$A$901,0)),"")</f>
        <v>Corporate</v>
      </c>
      <c r="G566" s="5" t="str">
        <f>IFERROR(INDEX(Regions!$B$2:$B$6,MATCH(D566,Regions!$A$2:$A$6,0)),"")</f>
        <v>Central</v>
      </c>
      <c r="H566" s="5" t="str">
        <f t="shared" si="10"/>
        <v>2024-07</v>
      </c>
      <c r="I566" s="5">
        <f>IFERROR(INDEX(Delivery!$C$2:$C$3001,MATCH(A566,Delivery!$A$2:$A$3001,0))-INDEX(Delivery!$B$2:$B$3001,MATCH(A566,Delivery!$A$2:$A$3001,0)),"")</f>
        <v>2</v>
      </c>
      <c r="J566" s="5" t="str">
        <f>IF(IFERROR(INDEX(Delivery!$D$2:$D$3001,MATCH(A566,Delivery!$A$2:$A$3001,0)),"")="Delayed","Yes","No")</f>
        <v>No</v>
      </c>
      <c r="K566" s="5" t="str">
        <f>IF(IFERROR(INDEX(Delivery!$D$2:$D$3001,MATCH(A566,Delivery!$A$2:$A$3001,0)),"")="Cancelled","Yes","No")</f>
        <v>No</v>
      </c>
      <c r="L566">
        <f>SUMIF(Sales!B:B,A566,Sales!H:H)</f>
        <v>2397.58</v>
      </c>
    </row>
    <row r="567" spans="1:12" x14ac:dyDescent="0.35">
      <c r="A567" s="5">
        <v>566</v>
      </c>
      <c r="B567" s="6">
        <v>45504</v>
      </c>
      <c r="C567" s="5">
        <v>888</v>
      </c>
      <c r="D567" s="5">
        <v>5</v>
      </c>
      <c r="E567" s="5" t="str">
        <f>IFERROR(INDEX(Customers!$B$2:$B$901,MATCH(C567,Customers!$A$2:$A$901,0)),"")</f>
        <v>Amit Sharma</v>
      </c>
      <c r="F567" s="5" t="str">
        <f>IFERROR(INDEX(Customers!$C$2:$C$901,MATCH(C567,Customers!$A$2:$A$901,0)),"")</f>
        <v>Consumer</v>
      </c>
      <c r="G567" s="5" t="str">
        <f>IFERROR(INDEX(Regions!$B$2:$B$6,MATCH(D567,Regions!$A$2:$A$6,0)),"")</f>
        <v>Central</v>
      </c>
      <c r="H567" s="5" t="str">
        <f t="shared" si="10"/>
        <v>2024-07</v>
      </c>
      <c r="I567" s="5">
        <f>IFERROR(INDEX(Delivery!$C$2:$C$3001,MATCH(A567,Delivery!$A$2:$A$3001,0))-INDEX(Delivery!$B$2:$B$3001,MATCH(A567,Delivery!$A$2:$A$3001,0)),"")</f>
        <v>6</v>
      </c>
      <c r="J567" s="5" t="str">
        <f>IF(IFERROR(INDEX(Delivery!$D$2:$D$3001,MATCH(A567,Delivery!$A$2:$A$3001,0)),"")="Delayed","Yes","No")</f>
        <v>No</v>
      </c>
      <c r="K567" s="5" t="str">
        <f>IF(IFERROR(INDEX(Delivery!$D$2:$D$3001,MATCH(A567,Delivery!$A$2:$A$3001,0)),"")="Cancelled","Yes","No")</f>
        <v>No</v>
      </c>
      <c r="L567">
        <f>SUMIF(Sales!B:B,A567,Sales!H:H)</f>
        <v>1472.1100000000001</v>
      </c>
    </row>
    <row r="568" spans="1:12" x14ac:dyDescent="0.35">
      <c r="A568" s="5">
        <v>567</v>
      </c>
      <c r="B568" s="6">
        <v>45504</v>
      </c>
      <c r="C568" s="5">
        <v>705</v>
      </c>
      <c r="D568" s="5">
        <v>2</v>
      </c>
      <c r="E568" s="5" t="str">
        <f>IFERROR(INDEX(Customers!$B$2:$B$901,MATCH(C568,Customers!$A$2:$A$901,0)),"")</f>
        <v>Saanvi Reddy</v>
      </c>
      <c r="F568" s="5" t="str">
        <f>IFERROR(INDEX(Customers!$C$2:$C$901,MATCH(C568,Customers!$A$2:$A$901,0)),"")</f>
        <v>Consumer</v>
      </c>
      <c r="G568" s="5" t="str">
        <f>IFERROR(INDEX(Regions!$B$2:$B$6,MATCH(D568,Regions!$A$2:$A$6,0)),"")</f>
        <v>South</v>
      </c>
      <c r="H568" s="5" t="str">
        <f t="shared" si="10"/>
        <v>2024-07</v>
      </c>
      <c r="I568" s="5">
        <f>IFERROR(INDEX(Delivery!$C$2:$C$3001,MATCH(A568,Delivery!$A$2:$A$3001,0))-INDEX(Delivery!$B$2:$B$3001,MATCH(A568,Delivery!$A$2:$A$3001,0)),"")</f>
        <v>5</v>
      </c>
      <c r="J568" s="5" t="str">
        <f>IF(IFERROR(INDEX(Delivery!$D$2:$D$3001,MATCH(A568,Delivery!$A$2:$A$3001,0)),"")="Delayed","Yes","No")</f>
        <v>No</v>
      </c>
      <c r="K568" s="5" t="str">
        <f>IF(IFERROR(INDEX(Delivery!$D$2:$D$3001,MATCH(A568,Delivery!$A$2:$A$3001,0)),"")="Cancelled","Yes","No")</f>
        <v>No</v>
      </c>
      <c r="L568">
        <f>SUMIF(Sales!B:B,A568,Sales!H:H)</f>
        <v>777.04</v>
      </c>
    </row>
    <row r="569" spans="1:12" x14ac:dyDescent="0.35">
      <c r="A569" s="5">
        <v>568</v>
      </c>
      <c r="B569" s="6">
        <v>45504</v>
      </c>
      <c r="C569" s="5">
        <v>495</v>
      </c>
      <c r="D569" s="5">
        <v>3</v>
      </c>
      <c r="E569" s="5" t="str">
        <f>IFERROR(INDEX(Customers!$B$2:$B$901,MATCH(C569,Customers!$A$2:$A$901,0)),"")</f>
        <v>Sai Bose</v>
      </c>
      <c r="F569" s="5" t="str">
        <f>IFERROR(INDEX(Customers!$C$2:$C$901,MATCH(C569,Customers!$A$2:$A$901,0)),"")</f>
        <v>Corporate</v>
      </c>
      <c r="G569" s="5" t="str">
        <f>IFERROR(INDEX(Regions!$B$2:$B$6,MATCH(D569,Regions!$A$2:$A$6,0)),"")</f>
        <v>East</v>
      </c>
      <c r="H569" s="5" t="str">
        <f t="shared" si="10"/>
        <v>2024-07</v>
      </c>
      <c r="I569" s="5">
        <f>IFERROR(INDEX(Delivery!$C$2:$C$3001,MATCH(A569,Delivery!$A$2:$A$3001,0))-INDEX(Delivery!$B$2:$B$3001,MATCH(A569,Delivery!$A$2:$A$3001,0)),"")</f>
        <v>12</v>
      </c>
      <c r="J569" s="5" t="str">
        <f>IF(IFERROR(INDEX(Delivery!$D$2:$D$3001,MATCH(A569,Delivery!$A$2:$A$3001,0)),"")="Delayed","Yes","No")</f>
        <v>Yes</v>
      </c>
      <c r="K569" s="5" t="str">
        <f>IF(IFERROR(INDEX(Delivery!$D$2:$D$3001,MATCH(A569,Delivery!$A$2:$A$3001,0)),"")="Cancelled","Yes","No")</f>
        <v>No</v>
      </c>
      <c r="L569">
        <f>SUMIF(Sales!B:B,A569,Sales!H:H)</f>
        <v>1883.17</v>
      </c>
    </row>
    <row r="570" spans="1:12" x14ac:dyDescent="0.35">
      <c r="A570" s="5">
        <v>569</v>
      </c>
      <c r="B570" s="6">
        <v>45504</v>
      </c>
      <c r="C570" s="5">
        <v>454</v>
      </c>
      <c r="D570" s="5">
        <v>2</v>
      </c>
      <c r="E570" s="5" t="str">
        <f>IFERROR(INDEX(Customers!$B$2:$B$901,MATCH(C570,Customers!$A$2:$A$901,0)),"")</f>
        <v>Pari Menon</v>
      </c>
      <c r="F570" s="5" t="str">
        <f>IFERROR(INDEX(Customers!$C$2:$C$901,MATCH(C570,Customers!$A$2:$A$901,0)),"")</f>
        <v>Consumer</v>
      </c>
      <c r="G570" s="5" t="str">
        <f>IFERROR(INDEX(Regions!$B$2:$B$6,MATCH(D570,Regions!$A$2:$A$6,0)),"")</f>
        <v>South</v>
      </c>
      <c r="H570" s="5" t="str">
        <f t="shared" si="10"/>
        <v>2024-07</v>
      </c>
      <c r="I570" s="5">
        <f>IFERROR(INDEX(Delivery!$C$2:$C$3001,MATCH(A570,Delivery!$A$2:$A$3001,0))-INDEX(Delivery!$B$2:$B$3001,MATCH(A570,Delivery!$A$2:$A$3001,0)),"")</f>
        <v>10</v>
      </c>
      <c r="J570" s="5" t="str">
        <f>IF(IFERROR(INDEX(Delivery!$D$2:$D$3001,MATCH(A570,Delivery!$A$2:$A$3001,0)),"")="Delayed","Yes","No")</f>
        <v>Yes</v>
      </c>
      <c r="K570" s="5" t="str">
        <f>IF(IFERROR(INDEX(Delivery!$D$2:$D$3001,MATCH(A570,Delivery!$A$2:$A$3001,0)),"")="Cancelled","Yes","No")</f>
        <v>No</v>
      </c>
      <c r="L570">
        <f>SUMIF(Sales!B:B,A570,Sales!H:H)</f>
        <v>3686.4100000000003</v>
      </c>
    </row>
    <row r="571" spans="1:12" x14ac:dyDescent="0.35">
      <c r="A571" s="5">
        <v>570</v>
      </c>
      <c r="B571" s="6">
        <v>45505</v>
      </c>
      <c r="C571" s="5">
        <v>549</v>
      </c>
      <c r="D571" s="5">
        <v>3</v>
      </c>
      <c r="E571" s="5" t="str">
        <f>IFERROR(INDEX(Customers!$B$2:$B$901,MATCH(C571,Customers!$A$2:$A$901,0)),"")</f>
        <v>Vikram Iyer</v>
      </c>
      <c r="F571" s="5" t="str">
        <f>IFERROR(INDEX(Customers!$C$2:$C$901,MATCH(C571,Customers!$A$2:$A$901,0)),"")</f>
        <v>Corporate</v>
      </c>
      <c r="G571" s="5" t="str">
        <f>IFERROR(INDEX(Regions!$B$2:$B$6,MATCH(D571,Regions!$A$2:$A$6,0)),"")</f>
        <v>East</v>
      </c>
      <c r="H571" s="5" t="str">
        <f t="shared" si="10"/>
        <v>2024-08</v>
      </c>
      <c r="I571" s="5">
        <f>IFERROR(INDEX(Delivery!$C$2:$C$3001,MATCH(A571,Delivery!$A$2:$A$3001,0))-INDEX(Delivery!$B$2:$B$3001,MATCH(A571,Delivery!$A$2:$A$3001,0)),"")</f>
        <v>6</v>
      </c>
      <c r="J571" s="5" t="str">
        <f>IF(IFERROR(INDEX(Delivery!$D$2:$D$3001,MATCH(A571,Delivery!$A$2:$A$3001,0)),"")="Delayed","Yes","No")</f>
        <v>Yes</v>
      </c>
      <c r="K571" s="5" t="str">
        <f>IF(IFERROR(INDEX(Delivery!$D$2:$D$3001,MATCH(A571,Delivery!$A$2:$A$3001,0)),"")="Cancelled","Yes","No")</f>
        <v>No</v>
      </c>
      <c r="L571">
        <f>SUMIF(Sales!B:B,A571,Sales!H:H)</f>
        <v>2771.95</v>
      </c>
    </row>
    <row r="572" spans="1:12" x14ac:dyDescent="0.35">
      <c r="A572" s="5">
        <v>571</v>
      </c>
      <c r="B572" s="6">
        <v>45505</v>
      </c>
      <c r="C572" s="5">
        <v>24</v>
      </c>
      <c r="D572" s="5">
        <v>2</v>
      </c>
      <c r="E572" s="5" t="str">
        <f>IFERROR(INDEX(Customers!$B$2:$B$901,MATCH(C572,Customers!$A$2:$A$901,0)),"")</f>
        <v>Arjun Menon</v>
      </c>
      <c r="F572" s="5" t="str">
        <f>IFERROR(INDEX(Customers!$C$2:$C$901,MATCH(C572,Customers!$A$2:$A$901,0)),"")</f>
        <v>Consumer</v>
      </c>
      <c r="G572" s="5" t="str">
        <f>IFERROR(INDEX(Regions!$B$2:$B$6,MATCH(D572,Regions!$A$2:$A$6,0)),"")</f>
        <v>South</v>
      </c>
      <c r="H572" s="5" t="str">
        <f t="shared" si="10"/>
        <v>2024-08</v>
      </c>
      <c r="I572" s="5">
        <f>IFERROR(INDEX(Delivery!$C$2:$C$3001,MATCH(A572,Delivery!$A$2:$A$3001,0))-INDEX(Delivery!$B$2:$B$3001,MATCH(A572,Delivery!$A$2:$A$3001,0)),"")</f>
        <v>6</v>
      </c>
      <c r="J572" s="5" t="str">
        <f>IF(IFERROR(INDEX(Delivery!$D$2:$D$3001,MATCH(A572,Delivery!$A$2:$A$3001,0)),"")="Delayed","Yes","No")</f>
        <v>No</v>
      </c>
      <c r="K572" s="5" t="str">
        <f>IF(IFERROR(INDEX(Delivery!$D$2:$D$3001,MATCH(A572,Delivery!$A$2:$A$3001,0)),"")="Cancelled","Yes","No")</f>
        <v>No</v>
      </c>
      <c r="L572">
        <f>SUMIF(Sales!B:B,A572,Sales!H:H)</f>
        <v>175.69</v>
      </c>
    </row>
    <row r="573" spans="1:12" x14ac:dyDescent="0.35">
      <c r="A573" s="5">
        <v>572</v>
      </c>
      <c r="B573" s="6">
        <v>45505</v>
      </c>
      <c r="C573" s="5">
        <v>78</v>
      </c>
      <c r="D573" s="5">
        <v>4</v>
      </c>
      <c r="E573" s="5" t="str">
        <f>IFERROR(INDEX(Customers!$B$2:$B$901,MATCH(C573,Customers!$A$2:$A$901,0)),"")</f>
        <v>Vivaan Kapoor</v>
      </c>
      <c r="F573" s="5" t="str">
        <f>IFERROR(INDEX(Customers!$C$2:$C$901,MATCH(C573,Customers!$A$2:$A$901,0)),"")</f>
        <v>Consumer</v>
      </c>
      <c r="G573" s="5" t="str">
        <f>IFERROR(INDEX(Regions!$B$2:$B$6,MATCH(D573,Regions!$A$2:$A$6,0)),"")</f>
        <v>West</v>
      </c>
      <c r="H573" s="5" t="str">
        <f t="shared" si="10"/>
        <v>2024-08</v>
      </c>
      <c r="I573" s="5">
        <f>IFERROR(INDEX(Delivery!$C$2:$C$3001,MATCH(A573,Delivery!$A$2:$A$3001,0))-INDEX(Delivery!$B$2:$B$3001,MATCH(A573,Delivery!$A$2:$A$3001,0)),"")</f>
        <v>4</v>
      </c>
      <c r="J573" s="5" t="str">
        <f>IF(IFERROR(INDEX(Delivery!$D$2:$D$3001,MATCH(A573,Delivery!$A$2:$A$3001,0)),"")="Delayed","Yes","No")</f>
        <v>No</v>
      </c>
      <c r="K573" s="5" t="str">
        <f>IF(IFERROR(INDEX(Delivery!$D$2:$D$3001,MATCH(A573,Delivery!$A$2:$A$3001,0)),"")="Cancelled","Yes","No")</f>
        <v>No</v>
      </c>
      <c r="L573">
        <f>SUMIF(Sales!B:B,A573,Sales!H:H)</f>
        <v>829.93</v>
      </c>
    </row>
    <row r="574" spans="1:12" x14ac:dyDescent="0.35">
      <c r="A574" s="5">
        <v>573</v>
      </c>
      <c r="B574" s="6">
        <v>45505</v>
      </c>
      <c r="C574" s="5">
        <v>582</v>
      </c>
      <c r="D574" s="5">
        <v>2</v>
      </c>
      <c r="E574" s="5" t="str">
        <f>IFERROR(INDEX(Customers!$B$2:$B$901,MATCH(C574,Customers!$A$2:$A$901,0)),"")</f>
        <v>Reyansh Chatterjee</v>
      </c>
      <c r="F574" s="5" t="str">
        <f>IFERROR(INDEX(Customers!$C$2:$C$901,MATCH(C574,Customers!$A$2:$A$901,0)),"")</f>
        <v>Consumer</v>
      </c>
      <c r="G574" s="5" t="str">
        <f>IFERROR(INDEX(Regions!$B$2:$B$6,MATCH(D574,Regions!$A$2:$A$6,0)),"")</f>
        <v>South</v>
      </c>
      <c r="H574" s="5" t="str">
        <f t="shared" si="10"/>
        <v>2024-08</v>
      </c>
      <c r="I574" s="5">
        <f>IFERROR(INDEX(Delivery!$C$2:$C$3001,MATCH(A574,Delivery!$A$2:$A$3001,0))-INDEX(Delivery!$B$2:$B$3001,MATCH(A574,Delivery!$A$2:$A$3001,0)),"")</f>
        <v>-45507</v>
      </c>
      <c r="J574" s="5" t="str">
        <f>IF(IFERROR(INDEX(Delivery!$D$2:$D$3001,MATCH(A574,Delivery!$A$2:$A$3001,0)),"")="Delayed","Yes","No")</f>
        <v>No</v>
      </c>
      <c r="K574" s="5" t="str">
        <f>IF(IFERROR(INDEX(Delivery!$D$2:$D$3001,MATCH(A574,Delivery!$A$2:$A$3001,0)),"")="Cancelled","Yes","No")</f>
        <v>Yes</v>
      </c>
      <c r="L574">
        <f>SUMIF(Sales!B:B,A574,Sales!H:H)</f>
        <v>3021.65</v>
      </c>
    </row>
    <row r="575" spans="1:12" x14ac:dyDescent="0.35">
      <c r="A575" s="5">
        <v>574</v>
      </c>
      <c r="B575" s="6">
        <v>45506</v>
      </c>
      <c r="C575" s="5">
        <v>601</v>
      </c>
      <c r="D575" s="5">
        <v>2</v>
      </c>
      <c r="E575" s="5" t="str">
        <f>IFERROR(INDEX(Customers!$B$2:$B$901,MATCH(C575,Customers!$A$2:$A$901,0)),"")</f>
        <v>Amit Rao</v>
      </c>
      <c r="F575" s="5" t="str">
        <f>IFERROR(INDEX(Customers!$C$2:$C$901,MATCH(C575,Customers!$A$2:$A$901,0)),"")</f>
        <v>Corporate</v>
      </c>
      <c r="G575" s="5" t="str">
        <f>IFERROR(INDEX(Regions!$B$2:$B$6,MATCH(D575,Regions!$A$2:$A$6,0)),"")</f>
        <v>South</v>
      </c>
      <c r="H575" s="5" t="str">
        <f t="shared" si="10"/>
        <v>2024-08</v>
      </c>
      <c r="I575" s="5">
        <f>IFERROR(INDEX(Delivery!$C$2:$C$3001,MATCH(A575,Delivery!$A$2:$A$3001,0))-INDEX(Delivery!$B$2:$B$3001,MATCH(A575,Delivery!$A$2:$A$3001,0)),"")</f>
        <v>3</v>
      </c>
      <c r="J575" s="5" t="str">
        <f>IF(IFERROR(INDEX(Delivery!$D$2:$D$3001,MATCH(A575,Delivery!$A$2:$A$3001,0)),"")="Delayed","Yes","No")</f>
        <v>No</v>
      </c>
      <c r="K575" s="5" t="str">
        <f>IF(IFERROR(INDEX(Delivery!$D$2:$D$3001,MATCH(A575,Delivery!$A$2:$A$3001,0)),"")="Cancelled","Yes","No")</f>
        <v>No</v>
      </c>
      <c r="L575">
        <f>SUMIF(Sales!B:B,A575,Sales!H:H)</f>
        <v>519.71</v>
      </c>
    </row>
    <row r="576" spans="1:12" x14ac:dyDescent="0.35">
      <c r="A576" s="5">
        <v>575</v>
      </c>
      <c r="B576" s="6">
        <v>45506</v>
      </c>
      <c r="C576" s="5">
        <v>813</v>
      </c>
      <c r="D576" s="5">
        <v>5</v>
      </c>
      <c r="E576" s="5" t="str">
        <f>IFERROR(INDEX(Customers!$B$2:$B$901,MATCH(C576,Customers!$A$2:$A$901,0)),"")</f>
        <v>Rohan Sharma</v>
      </c>
      <c r="F576" s="5" t="str">
        <f>IFERROR(INDEX(Customers!$C$2:$C$901,MATCH(C576,Customers!$A$2:$A$901,0)),"")</f>
        <v>Corporate</v>
      </c>
      <c r="G576" s="5" t="str">
        <f>IFERROR(INDEX(Regions!$B$2:$B$6,MATCH(D576,Regions!$A$2:$A$6,0)),"")</f>
        <v>Central</v>
      </c>
      <c r="H576" s="5" t="str">
        <f t="shared" si="10"/>
        <v>2024-08</v>
      </c>
      <c r="I576" s="5">
        <f>IFERROR(INDEX(Delivery!$C$2:$C$3001,MATCH(A576,Delivery!$A$2:$A$3001,0))-INDEX(Delivery!$B$2:$B$3001,MATCH(A576,Delivery!$A$2:$A$3001,0)),"")</f>
        <v>3</v>
      </c>
      <c r="J576" s="5" t="str">
        <f>IF(IFERROR(INDEX(Delivery!$D$2:$D$3001,MATCH(A576,Delivery!$A$2:$A$3001,0)),"")="Delayed","Yes","No")</f>
        <v>No</v>
      </c>
      <c r="K576" s="5" t="str">
        <f>IF(IFERROR(INDEX(Delivery!$D$2:$D$3001,MATCH(A576,Delivery!$A$2:$A$3001,0)),"")="Cancelled","Yes","No")</f>
        <v>No</v>
      </c>
      <c r="L576">
        <f>SUMIF(Sales!B:B,A576,Sales!H:H)</f>
        <v>1575.6599999999999</v>
      </c>
    </row>
    <row r="577" spans="1:12" x14ac:dyDescent="0.35">
      <c r="A577" s="5">
        <v>576</v>
      </c>
      <c r="B577" s="6">
        <v>45507</v>
      </c>
      <c r="C577" s="5">
        <v>555</v>
      </c>
      <c r="D577" s="5">
        <v>4</v>
      </c>
      <c r="E577" s="5" t="str">
        <f>IFERROR(INDEX(Customers!$B$2:$B$901,MATCH(C577,Customers!$A$2:$A$901,0)),"")</f>
        <v>Vihaan Das</v>
      </c>
      <c r="F577" s="5" t="str">
        <f>IFERROR(INDEX(Customers!$C$2:$C$901,MATCH(C577,Customers!$A$2:$A$901,0)),"")</f>
        <v>SMB</v>
      </c>
      <c r="G577" s="5" t="str">
        <f>IFERROR(INDEX(Regions!$B$2:$B$6,MATCH(D577,Regions!$A$2:$A$6,0)),"")</f>
        <v>West</v>
      </c>
      <c r="H577" s="5" t="str">
        <f t="shared" si="10"/>
        <v>2024-08</v>
      </c>
      <c r="I577" s="5">
        <f>IFERROR(INDEX(Delivery!$C$2:$C$3001,MATCH(A577,Delivery!$A$2:$A$3001,0))-INDEX(Delivery!$B$2:$B$3001,MATCH(A577,Delivery!$A$2:$A$3001,0)),"")</f>
        <v>12</v>
      </c>
      <c r="J577" s="5" t="str">
        <f>IF(IFERROR(INDEX(Delivery!$D$2:$D$3001,MATCH(A577,Delivery!$A$2:$A$3001,0)),"")="Delayed","Yes","No")</f>
        <v>Yes</v>
      </c>
      <c r="K577" s="5" t="str">
        <f>IF(IFERROR(INDEX(Delivery!$D$2:$D$3001,MATCH(A577,Delivery!$A$2:$A$3001,0)),"")="Cancelled","Yes","No")</f>
        <v>No</v>
      </c>
      <c r="L577">
        <f>SUMIF(Sales!B:B,A577,Sales!H:H)</f>
        <v>312.64999999999998</v>
      </c>
    </row>
    <row r="578" spans="1:12" x14ac:dyDescent="0.35">
      <c r="A578" s="5">
        <v>577</v>
      </c>
      <c r="B578" s="6">
        <v>45507</v>
      </c>
      <c r="C578" s="5">
        <v>661</v>
      </c>
      <c r="D578" s="5">
        <v>5</v>
      </c>
      <c r="E578" s="5" t="str">
        <f>IFERROR(INDEX(Customers!$B$2:$B$901,MATCH(C578,Customers!$A$2:$A$901,0)),"")</f>
        <v>Kiara Pillai</v>
      </c>
      <c r="F578" s="5" t="str">
        <f>IFERROR(INDEX(Customers!$C$2:$C$901,MATCH(C578,Customers!$A$2:$A$901,0)),"")</f>
        <v>Consumer</v>
      </c>
      <c r="G578" s="5" t="str">
        <f>IFERROR(INDEX(Regions!$B$2:$B$6,MATCH(D578,Regions!$A$2:$A$6,0)),"")</f>
        <v>Central</v>
      </c>
      <c r="H578" s="5" t="str">
        <f t="shared" ref="H578:H641" si="11">TEXT(B578,"YYYY-MM")</f>
        <v>2024-08</v>
      </c>
      <c r="I578" s="5">
        <f>IFERROR(INDEX(Delivery!$C$2:$C$3001,MATCH(A578,Delivery!$A$2:$A$3001,0))-INDEX(Delivery!$B$2:$B$3001,MATCH(A578,Delivery!$A$2:$A$3001,0)),"")</f>
        <v>5</v>
      </c>
      <c r="J578" s="5" t="str">
        <f>IF(IFERROR(INDEX(Delivery!$D$2:$D$3001,MATCH(A578,Delivery!$A$2:$A$3001,0)),"")="Delayed","Yes","No")</f>
        <v>No</v>
      </c>
      <c r="K578" s="5" t="str">
        <f>IF(IFERROR(INDEX(Delivery!$D$2:$D$3001,MATCH(A578,Delivery!$A$2:$A$3001,0)),"")="Cancelled","Yes","No")</f>
        <v>No</v>
      </c>
      <c r="L578">
        <f>SUMIF(Sales!B:B,A578,Sales!H:H)</f>
        <v>1628.55</v>
      </c>
    </row>
    <row r="579" spans="1:12" x14ac:dyDescent="0.35">
      <c r="A579" s="5">
        <v>578</v>
      </c>
      <c r="B579" s="6">
        <v>45507</v>
      </c>
      <c r="C579" s="5">
        <v>506</v>
      </c>
      <c r="D579" s="5">
        <v>1</v>
      </c>
      <c r="E579" s="5" t="str">
        <f>IFERROR(INDEX(Customers!$B$2:$B$901,MATCH(C579,Customers!$A$2:$A$901,0)),"")</f>
        <v>Arun Bose</v>
      </c>
      <c r="F579" s="5" t="str">
        <f>IFERROR(INDEX(Customers!$C$2:$C$901,MATCH(C579,Customers!$A$2:$A$901,0)),"")</f>
        <v>Consumer</v>
      </c>
      <c r="G579" s="5" t="str">
        <f>IFERROR(INDEX(Regions!$B$2:$B$6,MATCH(D579,Regions!$A$2:$A$6,0)),"")</f>
        <v>North</v>
      </c>
      <c r="H579" s="5" t="str">
        <f t="shared" si="11"/>
        <v>2024-08</v>
      </c>
      <c r="I579" s="5">
        <f>IFERROR(INDEX(Delivery!$C$2:$C$3001,MATCH(A579,Delivery!$A$2:$A$3001,0))-INDEX(Delivery!$B$2:$B$3001,MATCH(A579,Delivery!$A$2:$A$3001,0)),"")</f>
        <v>3</v>
      </c>
      <c r="J579" s="5" t="str">
        <f>IF(IFERROR(INDEX(Delivery!$D$2:$D$3001,MATCH(A579,Delivery!$A$2:$A$3001,0)),"")="Delayed","Yes","No")</f>
        <v>No</v>
      </c>
      <c r="K579" s="5" t="str">
        <f>IF(IFERROR(INDEX(Delivery!$D$2:$D$3001,MATCH(A579,Delivery!$A$2:$A$3001,0)),"")="Cancelled","Yes","No")</f>
        <v>No</v>
      </c>
      <c r="L579">
        <f>SUMIF(Sales!B:B,A579,Sales!H:H)</f>
        <v>3113.16</v>
      </c>
    </row>
    <row r="580" spans="1:12" x14ac:dyDescent="0.35">
      <c r="A580" s="5">
        <v>579</v>
      </c>
      <c r="B580" s="6">
        <v>45507</v>
      </c>
      <c r="C580" s="5">
        <v>351</v>
      </c>
      <c r="D580" s="5">
        <v>5</v>
      </c>
      <c r="E580" s="5" t="str">
        <f>IFERROR(INDEX(Customers!$B$2:$B$901,MATCH(C580,Customers!$A$2:$A$901,0)),"")</f>
        <v>Nisha Krishnan</v>
      </c>
      <c r="F580" s="5" t="str">
        <f>IFERROR(INDEX(Customers!$C$2:$C$901,MATCH(C580,Customers!$A$2:$A$901,0)),"")</f>
        <v>SMB</v>
      </c>
      <c r="G580" s="5" t="str">
        <f>IFERROR(INDEX(Regions!$B$2:$B$6,MATCH(D580,Regions!$A$2:$A$6,0)),"")</f>
        <v>Central</v>
      </c>
      <c r="H580" s="5" t="str">
        <f t="shared" si="11"/>
        <v>2024-08</v>
      </c>
      <c r="I580" s="5">
        <f>IFERROR(INDEX(Delivery!$C$2:$C$3001,MATCH(A580,Delivery!$A$2:$A$3001,0))-INDEX(Delivery!$B$2:$B$3001,MATCH(A580,Delivery!$A$2:$A$3001,0)),"")</f>
        <v>3</v>
      </c>
      <c r="J580" s="5" t="str">
        <f>IF(IFERROR(INDEX(Delivery!$D$2:$D$3001,MATCH(A580,Delivery!$A$2:$A$3001,0)),"")="Delayed","Yes","No")</f>
        <v>No</v>
      </c>
      <c r="K580" s="5" t="str">
        <f>IF(IFERROR(INDEX(Delivery!$D$2:$D$3001,MATCH(A580,Delivery!$A$2:$A$3001,0)),"")="Cancelled","Yes","No")</f>
        <v>No</v>
      </c>
      <c r="L580">
        <f>SUMIF(Sales!B:B,A580,Sales!H:H)</f>
        <v>145.43</v>
      </c>
    </row>
    <row r="581" spans="1:12" x14ac:dyDescent="0.35">
      <c r="A581" s="5">
        <v>580</v>
      </c>
      <c r="B581" s="6">
        <v>45508</v>
      </c>
      <c r="C581" s="5">
        <v>401</v>
      </c>
      <c r="D581" s="5">
        <v>3</v>
      </c>
      <c r="E581" s="5" t="str">
        <f>IFERROR(INDEX(Customers!$B$2:$B$901,MATCH(C581,Customers!$A$2:$A$901,0)),"")</f>
        <v>Myra Verma</v>
      </c>
      <c r="F581" s="5" t="str">
        <f>IFERROR(INDEX(Customers!$C$2:$C$901,MATCH(C581,Customers!$A$2:$A$901,0)),"")</f>
        <v>Consumer</v>
      </c>
      <c r="G581" s="5" t="str">
        <f>IFERROR(INDEX(Regions!$B$2:$B$6,MATCH(D581,Regions!$A$2:$A$6,0)),"")</f>
        <v>East</v>
      </c>
      <c r="H581" s="5" t="str">
        <f t="shared" si="11"/>
        <v>2024-08</v>
      </c>
      <c r="I581" s="5">
        <f>IFERROR(INDEX(Delivery!$C$2:$C$3001,MATCH(A581,Delivery!$A$2:$A$3001,0))-INDEX(Delivery!$B$2:$B$3001,MATCH(A581,Delivery!$A$2:$A$3001,0)),"")</f>
        <v>4</v>
      </c>
      <c r="J581" s="5" t="str">
        <f>IF(IFERROR(INDEX(Delivery!$D$2:$D$3001,MATCH(A581,Delivery!$A$2:$A$3001,0)),"")="Delayed","Yes","No")</f>
        <v>No</v>
      </c>
      <c r="K581" s="5" t="str">
        <f>IF(IFERROR(INDEX(Delivery!$D$2:$D$3001,MATCH(A581,Delivery!$A$2:$A$3001,0)),"")="Cancelled","Yes","No")</f>
        <v>No</v>
      </c>
      <c r="L581">
        <f>SUMIF(Sales!B:B,A581,Sales!H:H)</f>
        <v>4704.21</v>
      </c>
    </row>
    <row r="582" spans="1:12" x14ac:dyDescent="0.35">
      <c r="A582" s="5">
        <v>581</v>
      </c>
      <c r="B582" s="6">
        <v>45508</v>
      </c>
      <c r="C582" s="5">
        <v>857</v>
      </c>
      <c r="D582" s="5">
        <v>2</v>
      </c>
      <c r="E582" s="5" t="str">
        <f>IFERROR(INDEX(Customers!$B$2:$B$901,MATCH(C582,Customers!$A$2:$A$901,0)),"")</f>
        <v>Vihaan Sharma</v>
      </c>
      <c r="F582" s="5" t="str">
        <f>IFERROR(INDEX(Customers!$C$2:$C$901,MATCH(C582,Customers!$A$2:$A$901,0)),"")</f>
        <v>Corporate</v>
      </c>
      <c r="G582" s="5" t="str">
        <f>IFERROR(INDEX(Regions!$B$2:$B$6,MATCH(D582,Regions!$A$2:$A$6,0)),"")</f>
        <v>South</v>
      </c>
      <c r="H582" s="5" t="str">
        <f t="shared" si="11"/>
        <v>2024-08</v>
      </c>
      <c r="I582" s="5">
        <f>IFERROR(INDEX(Delivery!$C$2:$C$3001,MATCH(A582,Delivery!$A$2:$A$3001,0))-INDEX(Delivery!$B$2:$B$3001,MATCH(A582,Delivery!$A$2:$A$3001,0)),"")</f>
        <v>6</v>
      </c>
      <c r="J582" s="5" t="str">
        <f>IF(IFERROR(INDEX(Delivery!$D$2:$D$3001,MATCH(A582,Delivery!$A$2:$A$3001,0)),"")="Delayed","Yes","No")</f>
        <v>No</v>
      </c>
      <c r="K582" s="5" t="str">
        <f>IF(IFERROR(INDEX(Delivery!$D$2:$D$3001,MATCH(A582,Delivery!$A$2:$A$3001,0)),"")="Cancelled","Yes","No")</f>
        <v>No</v>
      </c>
      <c r="L582">
        <f>SUMIF(Sales!B:B,A582,Sales!H:H)</f>
        <v>1535.19</v>
      </c>
    </row>
    <row r="583" spans="1:12" x14ac:dyDescent="0.35">
      <c r="A583" s="5">
        <v>582</v>
      </c>
      <c r="B583" s="6">
        <v>45508</v>
      </c>
      <c r="C583" s="5">
        <v>842</v>
      </c>
      <c r="D583" s="5">
        <v>4</v>
      </c>
      <c r="E583" s="5" t="str">
        <f>IFERROR(INDEX(Customers!$B$2:$B$901,MATCH(C583,Customers!$A$2:$A$901,0)),"")</f>
        <v>Amit Krishnan</v>
      </c>
      <c r="F583" s="5" t="str">
        <f>IFERROR(INDEX(Customers!$C$2:$C$901,MATCH(C583,Customers!$A$2:$A$901,0)),"")</f>
        <v>SMB</v>
      </c>
      <c r="G583" s="5" t="str">
        <f>IFERROR(INDEX(Regions!$B$2:$B$6,MATCH(D583,Regions!$A$2:$A$6,0)),"")</f>
        <v>West</v>
      </c>
      <c r="H583" s="5" t="str">
        <f t="shared" si="11"/>
        <v>2024-08</v>
      </c>
      <c r="I583" s="5">
        <f>IFERROR(INDEX(Delivery!$C$2:$C$3001,MATCH(A583,Delivery!$A$2:$A$3001,0))-INDEX(Delivery!$B$2:$B$3001,MATCH(A583,Delivery!$A$2:$A$3001,0)),"")</f>
        <v>9</v>
      </c>
      <c r="J583" s="5" t="str">
        <f>IF(IFERROR(INDEX(Delivery!$D$2:$D$3001,MATCH(A583,Delivery!$A$2:$A$3001,0)),"")="Delayed","Yes","No")</f>
        <v>Yes</v>
      </c>
      <c r="K583" s="5" t="str">
        <f>IF(IFERROR(INDEX(Delivery!$D$2:$D$3001,MATCH(A583,Delivery!$A$2:$A$3001,0)),"")="Cancelled","Yes","No")</f>
        <v>No</v>
      </c>
      <c r="L583">
        <f>SUMIF(Sales!B:B,A583,Sales!H:H)</f>
        <v>982.46</v>
      </c>
    </row>
    <row r="584" spans="1:12" x14ac:dyDescent="0.35">
      <c r="A584" s="5">
        <v>583</v>
      </c>
      <c r="B584" s="6">
        <v>45508</v>
      </c>
      <c r="C584" s="5">
        <v>808</v>
      </c>
      <c r="D584" s="5">
        <v>2</v>
      </c>
      <c r="E584" s="5" t="str">
        <f>IFERROR(INDEX(Customers!$B$2:$B$901,MATCH(C584,Customers!$A$2:$A$901,0)),"")</f>
        <v>Krishna Verma</v>
      </c>
      <c r="F584" s="5" t="str">
        <f>IFERROR(INDEX(Customers!$C$2:$C$901,MATCH(C584,Customers!$A$2:$A$901,0)),"")</f>
        <v>SMB</v>
      </c>
      <c r="G584" s="5" t="str">
        <f>IFERROR(INDEX(Regions!$B$2:$B$6,MATCH(D584,Regions!$A$2:$A$6,0)),"")</f>
        <v>South</v>
      </c>
      <c r="H584" s="5" t="str">
        <f t="shared" si="11"/>
        <v>2024-08</v>
      </c>
      <c r="I584" s="5">
        <f>IFERROR(INDEX(Delivery!$C$2:$C$3001,MATCH(A584,Delivery!$A$2:$A$3001,0))-INDEX(Delivery!$B$2:$B$3001,MATCH(A584,Delivery!$A$2:$A$3001,0)),"")</f>
        <v>6</v>
      </c>
      <c r="J584" s="5" t="str">
        <f>IF(IFERROR(INDEX(Delivery!$D$2:$D$3001,MATCH(A584,Delivery!$A$2:$A$3001,0)),"")="Delayed","Yes","No")</f>
        <v>Yes</v>
      </c>
      <c r="K584" s="5" t="str">
        <f>IF(IFERROR(INDEX(Delivery!$D$2:$D$3001,MATCH(A584,Delivery!$A$2:$A$3001,0)),"")="Cancelled","Yes","No")</f>
        <v>No</v>
      </c>
      <c r="L584">
        <f>SUMIF(Sales!B:B,A584,Sales!H:H)</f>
        <v>145.43</v>
      </c>
    </row>
    <row r="585" spans="1:12" x14ac:dyDescent="0.35">
      <c r="A585" s="5">
        <v>584</v>
      </c>
      <c r="B585" s="6">
        <v>45508</v>
      </c>
      <c r="C585" s="5">
        <v>516</v>
      </c>
      <c r="D585" s="5">
        <v>5</v>
      </c>
      <c r="E585" s="5" t="str">
        <f>IFERROR(INDEX(Customers!$B$2:$B$901,MATCH(C585,Customers!$A$2:$A$901,0)),"")</f>
        <v>Karthik Chatterjee</v>
      </c>
      <c r="F585" s="5" t="str">
        <f>IFERROR(INDEX(Customers!$C$2:$C$901,MATCH(C585,Customers!$A$2:$A$901,0)),"")</f>
        <v>Consumer</v>
      </c>
      <c r="G585" s="5" t="str">
        <f>IFERROR(INDEX(Regions!$B$2:$B$6,MATCH(D585,Regions!$A$2:$A$6,0)),"")</f>
        <v>Central</v>
      </c>
      <c r="H585" s="5" t="str">
        <f t="shared" si="11"/>
        <v>2024-08</v>
      </c>
      <c r="I585" s="5">
        <f>IFERROR(INDEX(Delivery!$C$2:$C$3001,MATCH(A585,Delivery!$A$2:$A$3001,0))-INDEX(Delivery!$B$2:$B$3001,MATCH(A585,Delivery!$A$2:$A$3001,0)),"")</f>
        <v>6</v>
      </c>
      <c r="J585" s="5" t="str">
        <f>IF(IFERROR(INDEX(Delivery!$D$2:$D$3001,MATCH(A585,Delivery!$A$2:$A$3001,0)),"")="Delayed","Yes","No")</f>
        <v>No</v>
      </c>
      <c r="K585" s="5" t="str">
        <f>IF(IFERROR(INDEX(Delivery!$D$2:$D$3001,MATCH(A585,Delivery!$A$2:$A$3001,0)),"")="Cancelled","Yes","No")</f>
        <v>No</v>
      </c>
      <c r="L585">
        <f>SUMIF(Sales!B:B,A585,Sales!H:H)</f>
        <v>5023.33</v>
      </c>
    </row>
    <row r="586" spans="1:12" x14ac:dyDescent="0.35">
      <c r="A586" s="5">
        <v>585</v>
      </c>
      <c r="B586" s="6">
        <v>45508</v>
      </c>
      <c r="C586" s="5">
        <v>190</v>
      </c>
      <c r="D586" s="5">
        <v>4</v>
      </c>
      <c r="E586" s="5" t="str">
        <f>IFERROR(INDEX(Customers!$B$2:$B$901,MATCH(C586,Customers!$A$2:$A$901,0)),"")</f>
        <v>Ishaan Menon</v>
      </c>
      <c r="F586" s="5" t="str">
        <f>IFERROR(INDEX(Customers!$C$2:$C$901,MATCH(C586,Customers!$A$2:$A$901,0)),"")</f>
        <v>SMB</v>
      </c>
      <c r="G586" s="5" t="str">
        <f>IFERROR(INDEX(Regions!$B$2:$B$6,MATCH(D586,Regions!$A$2:$A$6,0)),"")</f>
        <v>West</v>
      </c>
      <c r="H586" s="5" t="str">
        <f t="shared" si="11"/>
        <v>2024-08</v>
      </c>
      <c r="I586" s="5">
        <f>IFERROR(INDEX(Delivery!$C$2:$C$3001,MATCH(A586,Delivery!$A$2:$A$3001,0))-INDEX(Delivery!$B$2:$B$3001,MATCH(A586,Delivery!$A$2:$A$3001,0)),"")</f>
        <v>2</v>
      </c>
      <c r="J586" s="5" t="str">
        <f>IF(IFERROR(INDEX(Delivery!$D$2:$D$3001,MATCH(A586,Delivery!$A$2:$A$3001,0)),"")="Delayed","Yes","No")</f>
        <v>No</v>
      </c>
      <c r="K586" s="5" t="str">
        <f>IF(IFERROR(INDEX(Delivery!$D$2:$D$3001,MATCH(A586,Delivery!$A$2:$A$3001,0)),"")="Cancelled","Yes","No")</f>
        <v>No</v>
      </c>
      <c r="L586">
        <f>SUMIF(Sales!B:B,A586,Sales!H:H)</f>
        <v>3064.53</v>
      </c>
    </row>
    <row r="587" spans="1:12" x14ac:dyDescent="0.35">
      <c r="A587" s="5">
        <v>586</v>
      </c>
      <c r="B587" s="6">
        <v>45508</v>
      </c>
      <c r="C587" s="5">
        <v>73</v>
      </c>
      <c r="D587" s="5">
        <v>4</v>
      </c>
      <c r="E587" s="5" t="str">
        <f>IFERROR(INDEX(Customers!$B$2:$B$901,MATCH(C587,Customers!$A$2:$A$901,0)),"")</f>
        <v>Manoj Malhotra</v>
      </c>
      <c r="F587" s="5" t="str">
        <f>IFERROR(INDEX(Customers!$C$2:$C$901,MATCH(C587,Customers!$A$2:$A$901,0)),"")</f>
        <v>Consumer</v>
      </c>
      <c r="G587" s="5" t="str">
        <f>IFERROR(INDEX(Regions!$B$2:$B$6,MATCH(D587,Regions!$A$2:$A$6,0)),"")</f>
        <v>West</v>
      </c>
      <c r="H587" s="5" t="str">
        <f t="shared" si="11"/>
        <v>2024-08</v>
      </c>
      <c r="I587" s="5">
        <f>IFERROR(INDEX(Delivery!$C$2:$C$3001,MATCH(A587,Delivery!$A$2:$A$3001,0))-INDEX(Delivery!$B$2:$B$3001,MATCH(A587,Delivery!$A$2:$A$3001,0)),"")</f>
        <v>4</v>
      </c>
      <c r="J587" s="5" t="str">
        <f>IF(IFERROR(INDEX(Delivery!$D$2:$D$3001,MATCH(A587,Delivery!$A$2:$A$3001,0)),"")="Delayed","Yes","No")</f>
        <v>No</v>
      </c>
      <c r="K587" s="5" t="str">
        <f>IF(IFERROR(INDEX(Delivery!$D$2:$D$3001,MATCH(A587,Delivery!$A$2:$A$3001,0)),"")="Cancelled","Yes","No")</f>
        <v>No</v>
      </c>
      <c r="L587">
        <f>SUMIF(Sales!B:B,A587,Sales!H:H)</f>
        <v>372.78</v>
      </c>
    </row>
    <row r="588" spans="1:12" x14ac:dyDescent="0.35">
      <c r="A588" s="5">
        <v>587</v>
      </c>
      <c r="B588" s="6">
        <v>45509</v>
      </c>
      <c r="C588" s="5">
        <v>824</v>
      </c>
      <c r="D588" s="5">
        <v>5</v>
      </c>
      <c r="E588" s="5" t="str">
        <f>IFERROR(INDEX(Customers!$B$2:$B$901,MATCH(C588,Customers!$A$2:$A$901,0)),"")</f>
        <v>Arun Sharma</v>
      </c>
      <c r="F588" s="5" t="str">
        <f>IFERROR(INDEX(Customers!$C$2:$C$901,MATCH(C588,Customers!$A$2:$A$901,0)),"")</f>
        <v>SMB</v>
      </c>
      <c r="G588" s="5" t="str">
        <f>IFERROR(INDEX(Regions!$B$2:$B$6,MATCH(D588,Regions!$A$2:$A$6,0)),"")</f>
        <v>Central</v>
      </c>
      <c r="H588" s="5" t="str">
        <f t="shared" si="11"/>
        <v>2024-08</v>
      </c>
      <c r="I588" s="5">
        <f>IFERROR(INDEX(Delivery!$C$2:$C$3001,MATCH(A588,Delivery!$A$2:$A$3001,0))-INDEX(Delivery!$B$2:$B$3001,MATCH(A588,Delivery!$A$2:$A$3001,0)),"")</f>
        <v>6</v>
      </c>
      <c r="J588" s="5" t="str">
        <f>IF(IFERROR(INDEX(Delivery!$D$2:$D$3001,MATCH(A588,Delivery!$A$2:$A$3001,0)),"")="Delayed","Yes","No")</f>
        <v>No</v>
      </c>
      <c r="K588" s="5" t="str">
        <f>IF(IFERROR(INDEX(Delivery!$D$2:$D$3001,MATCH(A588,Delivery!$A$2:$A$3001,0)),"")="Cancelled","Yes","No")</f>
        <v>No</v>
      </c>
      <c r="L588">
        <f>SUMIF(Sales!B:B,A588,Sales!H:H)</f>
        <v>617.46</v>
      </c>
    </row>
    <row r="589" spans="1:12" x14ac:dyDescent="0.35">
      <c r="A589" s="5">
        <v>588</v>
      </c>
      <c r="B589" s="6">
        <v>45509</v>
      </c>
      <c r="C589" s="5">
        <v>93</v>
      </c>
      <c r="D589" s="5">
        <v>5</v>
      </c>
      <c r="E589" s="5" t="str">
        <f>IFERROR(INDEX(Customers!$B$2:$B$901,MATCH(C589,Customers!$A$2:$A$901,0)),"")</f>
        <v>Nisha Reddy</v>
      </c>
      <c r="F589" s="5" t="str">
        <f>IFERROR(INDEX(Customers!$C$2:$C$901,MATCH(C589,Customers!$A$2:$A$901,0)),"")</f>
        <v>SMB</v>
      </c>
      <c r="G589" s="5" t="str">
        <f>IFERROR(INDEX(Regions!$B$2:$B$6,MATCH(D589,Regions!$A$2:$A$6,0)),"")</f>
        <v>Central</v>
      </c>
      <c r="H589" s="5" t="str">
        <f t="shared" si="11"/>
        <v>2024-08</v>
      </c>
      <c r="I589" s="5">
        <f>IFERROR(INDEX(Delivery!$C$2:$C$3001,MATCH(A589,Delivery!$A$2:$A$3001,0))-INDEX(Delivery!$B$2:$B$3001,MATCH(A589,Delivery!$A$2:$A$3001,0)),"")</f>
        <v>-45511</v>
      </c>
      <c r="J589" s="5" t="str">
        <f>IF(IFERROR(INDEX(Delivery!$D$2:$D$3001,MATCH(A589,Delivery!$A$2:$A$3001,0)),"")="Delayed","Yes","No")</f>
        <v>No</v>
      </c>
      <c r="K589" s="5" t="str">
        <f>IF(IFERROR(INDEX(Delivery!$D$2:$D$3001,MATCH(A589,Delivery!$A$2:$A$3001,0)),"")="Cancelled","Yes","No")</f>
        <v>Yes</v>
      </c>
      <c r="L589">
        <f>SUMIF(Sales!B:B,A589,Sales!H:H)</f>
        <v>2507.0700000000002</v>
      </c>
    </row>
    <row r="590" spans="1:12" x14ac:dyDescent="0.35">
      <c r="A590" s="5">
        <v>589</v>
      </c>
      <c r="B590" s="6">
        <v>45510</v>
      </c>
      <c r="C590" s="5">
        <v>297</v>
      </c>
      <c r="D590" s="5">
        <v>1</v>
      </c>
      <c r="E590" s="5" t="str">
        <f>IFERROR(INDEX(Customers!$B$2:$B$901,MATCH(C590,Customers!$A$2:$A$901,0)),"")</f>
        <v>Krishna Pillai</v>
      </c>
      <c r="F590" s="5" t="str">
        <f>IFERROR(INDEX(Customers!$C$2:$C$901,MATCH(C590,Customers!$A$2:$A$901,0)),"")</f>
        <v>Consumer</v>
      </c>
      <c r="G590" s="5" t="str">
        <f>IFERROR(INDEX(Regions!$B$2:$B$6,MATCH(D590,Regions!$A$2:$A$6,0)),"")</f>
        <v>North</v>
      </c>
      <c r="H590" s="5" t="str">
        <f t="shared" si="11"/>
        <v>2024-08</v>
      </c>
      <c r="I590" s="5">
        <f>IFERROR(INDEX(Delivery!$C$2:$C$3001,MATCH(A590,Delivery!$A$2:$A$3001,0))-INDEX(Delivery!$B$2:$B$3001,MATCH(A590,Delivery!$A$2:$A$3001,0)),"")</f>
        <v>3</v>
      </c>
      <c r="J590" s="5" t="str">
        <f>IF(IFERROR(INDEX(Delivery!$D$2:$D$3001,MATCH(A590,Delivery!$A$2:$A$3001,0)),"")="Delayed","Yes","No")</f>
        <v>No</v>
      </c>
      <c r="K590" s="5" t="str">
        <f>IF(IFERROR(INDEX(Delivery!$D$2:$D$3001,MATCH(A590,Delivery!$A$2:$A$3001,0)),"")="Cancelled","Yes","No")</f>
        <v>No</v>
      </c>
      <c r="L590">
        <f>SUMIF(Sales!B:B,A590,Sales!H:H)</f>
        <v>1296.42</v>
      </c>
    </row>
    <row r="591" spans="1:12" x14ac:dyDescent="0.35">
      <c r="A591" s="5">
        <v>590</v>
      </c>
      <c r="B591" s="6">
        <v>45510</v>
      </c>
      <c r="C591" s="5">
        <v>733</v>
      </c>
      <c r="D591" s="5">
        <v>1</v>
      </c>
      <c r="E591" s="5" t="str">
        <f>IFERROR(INDEX(Customers!$B$2:$B$901,MATCH(C591,Customers!$A$2:$A$901,0)),"")</f>
        <v>Navya Malhotra</v>
      </c>
      <c r="F591" s="5" t="str">
        <f>IFERROR(INDEX(Customers!$C$2:$C$901,MATCH(C591,Customers!$A$2:$A$901,0)),"")</f>
        <v>Corporate</v>
      </c>
      <c r="G591" s="5" t="str">
        <f>IFERROR(INDEX(Regions!$B$2:$B$6,MATCH(D591,Regions!$A$2:$A$6,0)),"")</f>
        <v>North</v>
      </c>
      <c r="H591" s="5" t="str">
        <f t="shared" si="11"/>
        <v>2024-08</v>
      </c>
      <c r="I591" s="5">
        <f>IFERROR(INDEX(Delivery!$C$2:$C$3001,MATCH(A591,Delivery!$A$2:$A$3001,0))-INDEX(Delivery!$B$2:$B$3001,MATCH(A591,Delivery!$A$2:$A$3001,0)),"")</f>
        <v>2</v>
      </c>
      <c r="J591" s="5" t="str">
        <f>IF(IFERROR(INDEX(Delivery!$D$2:$D$3001,MATCH(A591,Delivery!$A$2:$A$3001,0)),"")="Delayed","Yes","No")</f>
        <v>No</v>
      </c>
      <c r="K591" s="5" t="str">
        <f>IF(IFERROR(INDEX(Delivery!$D$2:$D$3001,MATCH(A591,Delivery!$A$2:$A$3001,0)),"")="Cancelled","Yes","No")</f>
        <v>No</v>
      </c>
      <c r="L591">
        <f>SUMIF(Sales!B:B,A591,Sales!H:H)</f>
        <v>1458.83</v>
      </c>
    </row>
    <row r="592" spans="1:12" x14ac:dyDescent="0.35">
      <c r="A592" s="5">
        <v>591</v>
      </c>
      <c r="B592" s="6">
        <v>45510</v>
      </c>
      <c r="C592" s="5">
        <v>185</v>
      </c>
      <c r="D592" s="5">
        <v>2</v>
      </c>
      <c r="E592" s="5" t="str">
        <f>IFERROR(INDEX(Customers!$B$2:$B$901,MATCH(C592,Customers!$A$2:$A$901,0)),"")</f>
        <v>Kavya Verma</v>
      </c>
      <c r="F592" s="5" t="str">
        <f>IFERROR(INDEX(Customers!$C$2:$C$901,MATCH(C592,Customers!$A$2:$A$901,0)),"")</f>
        <v>Consumer</v>
      </c>
      <c r="G592" s="5" t="str">
        <f>IFERROR(INDEX(Regions!$B$2:$B$6,MATCH(D592,Regions!$A$2:$A$6,0)),"")</f>
        <v>South</v>
      </c>
      <c r="H592" s="5" t="str">
        <f t="shared" si="11"/>
        <v>2024-08</v>
      </c>
      <c r="I592" s="5">
        <f>IFERROR(INDEX(Delivery!$C$2:$C$3001,MATCH(A592,Delivery!$A$2:$A$3001,0))-INDEX(Delivery!$B$2:$B$3001,MATCH(A592,Delivery!$A$2:$A$3001,0)),"")</f>
        <v>5</v>
      </c>
      <c r="J592" s="5" t="str">
        <f>IF(IFERROR(INDEX(Delivery!$D$2:$D$3001,MATCH(A592,Delivery!$A$2:$A$3001,0)),"")="Delayed","Yes","No")</f>
        <v>No</v>
      </c>
      <c r="K592" s="5" t="str">
        <f>IF(IFERROR(INDEX(Delivery!$D$2:$D$3001,MATCH(A592,Delivery!$A$2:$A$3001,0)),"")="Cancelled","Yes","No")</f>
        <v>No</v>
      </c>
      <c r="L592">
        <f>SUMIF(Sales!B:B,A592,Sales!H:H)</f>
        <v>777.04</v>
      </c>
    </row>
    <row r="593" spans="1:12" x14ac:dyDescent="0.35">
      <c r="A593" s="5">
        <v>592</v>
      </c>
      <c r="B593" s="6">
        <v>45510</v>
      </c>
      <c r="C593" s="5">
        <v>718</v>
      </c>
      <c r="D593" s="5">
        <v>4</v>
      </c>
      <c r="E593" s="5" t="str">
        <f>IFERROR(INDEX(Customers!$B$2:$B$901,MATCH(C593,Customers!$A$2:$A$901,0)),"")</f>
        <v>Deepa Iyer</v>
      </c>
      <c r="F593" s="5" t="str">
        <f>IFERROR(INDEX(Customers!$C$2:$C$901,MATCH(C593,Customers!$A$2:$A$901,0)),"")</f>
        <v>SMB</v>
      </c>
      <c r="G593" s="5" t="str">
        <f>IFERROR(INDEX(Regions!$B$2:$B$6,MATCH(D593,Regions!$A$2:$A$6,0)),"")</f>
        <v>West</v>
      </c>
      <c r="H593" s="5" t="str">
        <f t="shared" si="11"/>
        <v>2024-08</v>
      </c>
      <c r="I593" s="5">
        <f>IFERROR(INDEX(Delivery!$C$2:$C$3001,MATCH(A593,Delivery!$A$2:$A$3001,0))-INDEX(Delivery!$B$2:$B$3001,MATCH(A593,Delivery!$A$2:$A$3001,0)),"")</f>
        <v>6</v>
      </c>
      <c r="J593" s="5" t="str">
        <f>IF(IFERROR(INDEX(Delivery!$D$2:$D$3001,MATCH(A593,Delivery!$A$2:$A$3001,0)),"")="Delayed","Yes","No")</f>
        <v>No</v>
      </c>
      <c r="K593" s="5" t="str">
        <f>IF(IFERROR(INDEX(Delivery!$D$2:$D$3001,MATCH(A593,Delivery!$A$2:$A$3001,0)),"")="Cancelled","Yes","No")</f>
        <v>No</v>
      </c>
      <c r="L593">
        <f>SUMIF(Sales!B:B,A593,Sales!H:H)</f>
        <v>184.26</v>
      </c>
    </row>
    <row r="594" spans="1:12" x14ac:dyDescent="0.35">
      <c r="A594" s="5">
        <v>593</v>
      </c>
      <c r="B594" s="6">
        <v>45511</v>
      </c>
      <c r="C594" s="5">
        <v>214</v>
      </c>
      <c r="D594" s="5">
        <v>1</v>
      </c>
      <c r="E594" s="5" t="str">
        <f>IFERROR(INDEX(Customers!$B$2:$B$901,MATCH(C594,Customers!$A$2:$A$901,0)),"")</f>
        <v>Sanjay Menon</v>
      </c>
      <c r="F594" s="5" t="str">
        <f>IFERROR(INDEX(Customers!$C$2:$C$901,MATCH(C594,Customers!$A$2:$A$901,0)),"")</f>
        <v>SMB</v>
      </c>
      <c r="G594" s="5" t="str">
        <f>IFERROR(INDEX(Regions!$B$2:$B$6,MATCH(D594,Regions!$A$2:$A$6,0)),"")</f>
        <v>North</v>
      </c>
      <c r="H594" s="5" t="str">
        <f t="shared" si="11"/>
        <v>2024-08</v>
      </c>
      <c r="I594" s="5">
        <f>IFERROR(INDEX(Delivery!$C$2:$C$3001,MATCH(A594,Delivery!$A$2:$A$3001,0))-INDEX(Delivery!$B$2:$B$3001,MATCH(A594,Delivery!$A$2:$A$3001,0)),"")</f>
        <v>3</v>
      </c>
      <c r="J594" s="5" t="str">
        <f>IF(IFERROR(INDEX(Delivery!$D$2:$D$3001,MATCH(A594,Delivery!$A$2:$A$3001,0)),"")="Delayed","Yes","No")</f>
        <v>No</v>
      </c>
      <c r="K594" s="5" t="str">
        <f>IF(IFERROR(INDEX(Delivery!$D$2:$D$3001,MATCH(A594,Delivery!$A$2:$A$3001,0)),"")="Cancelled","Yes","No")</f>
        <v>No</v>
      </c>
      <c r="L594">
        <f>SUMIF(Sales!B:B,A594,Sales!H:H)</f>
        <v>4321.32</v>
      </c>
    </row>
    <row r="595" spans="1:12" x14ac:dyDescent="0.35">
      <c r="A595" s="5">
        <v>594</v>
      </c>
      <c r="B595" s="6">
        <v>45511</v>
      </c>
      <c r="C595" s="5">
        <v>704</v>
      </c>
      <c r="D595" s="5">
        <v>5</v>
      </c>
      <c r="E595" s="5" t="str">
        <f>IFERROR(INDEX(Customers!$B$2:$B$901,MATCH(C595,Customers!$A$2:$A$901,0)),"")</f>
        <v>Sai Rao</v>
      </c>
      <c r="F595" s="5" t="str">
        <f>IFERROR(INDEX(Customers!$C$2:$C$901,MATCH(C595,Customers!$A$2:$A$901,0)),"")</f>
        <v>SMB</v>
      </c>
      <c r="G595" s="5" t="str">
        <f>IFERROR(INDEX(Regions!$B$2:$B$6,MATCH(D595,Regions!$A$2:$A$6,0)),"")</f>
        <v>Central</v>
      </c>
      <c r="H595" s="5" t="str">
        <f t="shared" si="11"/>
        <v>2024-08</v>
      </c>
      <c r="I595" s="5">
        <f>IFERROR(INDEX(Delivery!$C$2:$C$3001,MATCH(A595,Delivery!$A$2:$A$3001,0))-INDEX(Delivery!$B$2:$B$3001,MATCH(A595,Delivery!$A$2:$A$3001,0)),"")</f>
        <v>4</v>
      </c>
      <c r="J595" s="5" t="str">
        <f>IF(IFERROR(INDEX(Delivery!$D$2:$D$3001,MATCH(A595,Delivery!$A$2:$A$3001,0)),"")="Delayed","Yes","No")</f>
        <v>No</v>
      </c>
      <c r="K595" s="5" t="str">
        <f>IF(IFERROR(INDEX(Delivery!$D$2:$D$3001,MATCH(A595,Delivery!$A$2:$A$3001,0)),"")="Cancelled","Yes","No")</f>
        <v>No</v>
      </c>
      <c r="L595">
        <f>SUMIF(Sales!B:B,A595,Sales!H:H)</f>
        <v>98.34</v>
      </c>
    </row>
    <row r="596" spans="1:12" x14ac:dyDescent="0.35">
      <c r="A596" s="5">
        <v>595</v>
      </c>
      <c r="B596" s="6">
        <v>45511</v>
      </c>
      <c r="C596" s="5">
        <v>637</v>
      </c>
      <c r="D596" s="5">
        <v>1</v>
      </c>
      <c r="E596" s="5" t="str">
        <f>IFERROR(INDEX(Customers!$B$2:$B$901,MATCH(C596,Customers!$A$2:$A$901,0)),"")</f>
        <v>Vihaan Nair</v>
      </c>
      <c r="F596" s="5" t="str">
        <f>IFERROR(INDEX(Customers!$C$2:$C$901,MATCH(C596,Customers!$A$2:$A$901,0)),"")</f>
        <v>Corporate</v>
      </c>
      <c r="G596" s="5" t="str">
        <f>IFERROR(INDEX(Regions!$B$2:$B$6,MATCH(D596,Regions!$A$2:$A$6,0)),"")</f>
        <v>North</v>
      </c>
      <c r="H596" s="5" t="str">
        <f t="shared" si="11"/>
        <v>2024-08</v>
      </c>
      <c r="I596" s="5">
        <f>IFERROR(INDEX(Delivery!$C$2:$C$3001,MATCH(A596,Delivery!$A$2:$A$3001,0))-INDEX(Delivery!$B$2:$B$3001,MATCH(A596,Delivery!$A$2:$A$3001,0)),"")</f>
        <v>-45512</v>
      </c>
      <c r="J596" s="5" t="str">
        <f>IF(IFERROR(INDEX(Delivery!$D$2:$D$3001,MATCH(A596,Delivery!$A$2:$A$3001,0)),"")="Delayed","Yes","No")</f>
        <v>No</v>
      </c>
      <c r="K596" s="5" t="str">
        <f>IF(IFERROR(INDEX(Delivery!$D$2:$D$3001,MATCH(A596,Delivery!$A$2:$A$3001,0)),"")="Cancelled","Yes","No")</f>
        <v>Yes</v>
      </c>
      <c r="L596">
        <f>SUMIF(Sales!B:B,A596,Sales!H:H)</f>
        <v>125.34</v>
      </c>
    </row>
    <row r="597" spans="1:12" x14ac:dyDescent="0.35">
      <c r="A597" s="5">
        <v>596</v>
      </c>
      <c r="B597" s="6">
        <v>45511</v>
      </c>
      <c r="C597" s="5">
        <v>245</v>
      </c>
      <c r="D597" s="5">
        <v>2</v>
      </c>
      <c r="E597" s="5" t="str">
        <f>IFERROR(INDEX(Customers!$B$2:$B$901,MATCH(C597,Customers!$A$2:$A$901,0)),"")</f>
        <v>Aadhya Rao</v>
      </c>
      <c r="F597" s="5" t="str">
        <f>IFERROR(INDEX(Customers!$C$2:$C$901,MATCH(C597,Customers!$A$2:$A$901,0)),"")</f>
        <v>SMB</v>
      </c>
      <c r="G597" s="5" t="str">
        <f>IFERROR(INDEX(Regions!$B$2:$B$6,MATCH(D597,Regions!$A$2:$A$6,0)),"")</f>
        <v>South</v>
      </c>
      <c r="H597" s="5" t="str">
        <f t="shared" si="11"/>
        <v>2024-08</v>
      </c>
      <c r="I597" s="5">
        <f>IFERROR(INDEX(Delivery!$C$2:$C$3001,MATCH(A597,Delivery!$A$2:$A$3001,0))-INDEX(Delivery!$B$2:$B$3001,MATCH(A597,Delivery!$A$2:$A$3001,0)),"")</f>
        <v>3</v>
      </c>
      <c r="J597" s="5" t="str">
        <f>IF(IFERROR(INDEX(Delivery!$D$2:$D$3001,MATCH(A597,Delivery!$A$2:$A$3001,0)),"")="Delayed","Yes","No")</f>
        <v>No</v>
      </c>
      <c r="K597" s="5" t="str">
        <f>IF(IFERROR(INDEX(Delivery!$D$2:$D$3001,MATCH(A597,Delivery!$A$2:$A$3001,0)),"")="Cancelled","Yes","No")</f>
        <v>No</v>
      </c>
      <c r="L597">
        <f>SUMIF(Sales!B:B,A597,Sales!H:H)</f>
        <v>1752.02</v>
      </c>
    </row>
    <row r="598" spans="1:12" x14ac:dyDescent="0.35">
      <c r="A598" s="5">
        <v>597</v>
      </c>
      <c r="B598" s="6">
        <v>45511</v>
      </c>
      <c r="C598" s="5">
        <v>278</v>
      </c>
      <c r="D598" s="5">
        <v>2</v>
      </c>
      <c r="E598" s="5" t="str">
        <f>IFERROR(INDEX(Customers!$B$2:$B$901,MATCH(C598,Customers!$A$2:$A$901,0)),"")</f>
        <v>Priya Sharma</v>
      </c>
      <c r="F598" s="5" t="str">
        <f>IFERROR(INDEX(Customers!$C$2:$C$901,MATCH(C598,Customers!$A$2:$A$901,0)),"")</f>
        <v>Consumer</v>
      </c>
      <c r="G598" s="5" t="str">
        <f>IFERROR(INDEX(Regions!$B$2:$B$6,MATCH(D598,Regions!$A$2:$A$6,0)),"")</f>
        <v>South</v>
      </c>
      <c r="H598" s="5" t="str">
        <f t="shared" si="11"/>
        <v>2024-08</v>
      </c>
      <c r="I598" s="5">
        <f>IFERROR(INDEX(Delivery!$C$2:$C$3001,MATCH(A598,Delivery!$A$2:$A$3001,0))-INDEX(Delivery!$B$2:$B$3001,MATCH(A598,Delivery!$A$2:$A$3001,0)),"")</f>
        <v>4</v>
      </c>
      <c r="J598" s="5" t="str">
        <f>IF(IFERROR(INDEX(Delivery!$D$2:$D$3001,MATCH(A598,Delivery!$A$2:$A$3001,0)),"")="Delayed","Yes","No")</f>
        <v>No</v>
      </c>
      <c r="K598" s="5" t="str">
        <f>IF(IFERROR(INDEX(Delivery!$D$2:$D$3001,MATCH(A598,Delivery!$A$2:$A$3001,0)),"")="Cancelled","Yes","No")</f>
        <v>No</v>
      </c>
      <c r="L598">
        <f>SUMIF(Sales!B:B,A598,Sales!H:H)</f>
        <v>175.69</v>
      </c>
    </row>
    <row r="599" spans="1:12" x14ac:dyDescent="0.35">
      <c r="A599" s="5">
        <v>598</v>
      </c>
      <c r="B599" s="6">
        <v>45511</v>
      </c>
      <c r="C599" s="5">
        <v>304</v>
      </c>
      <c r="D599" s="5">
        <v>1</v>
      </c>
      <c r="E599" s="5" t="str">
        <f>IFERROR(INDEX(Customers!$B$2:$B$901,MATCH(C599,Customers!$A$2:$A$901,0)),"")</f>
        <v>Pari Joshi</v>
      </c>
      <c r="F599" s="5" t="str">
        <f>IFERROR(INDEX(Customers!$C$2:$C$901,MATCH(C599,Customers!$A$2:$A$901,0)),"")</f>
        <v>Consumer</v>
      </c>
      <c r="G599" s="5" t="str">
        <f>IFERROR(INDEX(Regions!$B$2:$B$6,MATCH(D599,Regions!$A$2:$A$6,0)),"")</f>
        <v>North</v>
      </c>
      <c r="H599" s="5" t="str">
        <f t="shared" si="11"/>
        <v>2024-08</v>
      </c>
      <c r="I599" s="5">
        <f>IFERROR(INDEX(Delivery!$C$2:$C$3001,MATCH(A599,Delivery!$A$2:$A$3001,0))-INDEX(Delivery!$B$2:$B$3001,MATCH(A599,Delivery!$A$2:$A$3001,0)),"")</f>
        <v>6</v>
      </c>
      <c r="J599" s="5" t="str">
        <f>IF(IFERROR(INDEX(Delivery!$D$2:$D$3001,MATCH(A599,Delivery!$A$2:$A$3001,0)),"")="Delayed","Yes","No")</f>
        <v>No</v>
      </c>
      <c r="K599" s="5" t="str">
        <f>IF(IFERROR(INDEX(Delivery!$D$2:$D$3001,MATCH(A599,Delivery!$A$2:$A$3001,0)),"")="Cancelled","Yes","No")</f>
        <v>No</v>
      </c>
      <c r="L599">
        <f>SUMIF(Sales!B:B,A599,Sales!H:H)</f>
        <v>1844.13</v>
      </c>
    </row>
    <row r="600" spans="1:12" x14ac:dyDescent="0.35">
      <c r="A600" s="5">
        <v>599</v>
      </c>
      <c r="B600" s="6">
        <v>45511</v>
      </c>
      <c r="C600" s="5">
        <v>523</v>
      </c>
      <c r="D600" s="5">
        <v>2</v>
      </c>
      <c r="E600" s="5" t="str">
        <f>IFERROR(INDEX(Customers!$B$2:$B$901,MATCH(C600,Customers!$A$2:$A$901,0)),"")</f>
        <v>Arjun Malhotra</v>
      </c>
      <c r="F600" s="5" t="str">
        <f>IFERROR(INDEX(Customers!$C$2:$C$901,MATCH(C600,Customers!$A$2:$A$901,0)),"")</f>
        <v>Corporate</v>
      </c>
      <c r="G600" s="5" t="str">
        <f>IFERROR(INDEX(Regions!$B$2:$B$6,MATCH(D600,Regions!$A$2:$A$6,0)),"")</f>
        <v>South</v>
      </c>
      <c r="H600" s="5" t="str">
        <f t="shared" si="11"/>
        <v>2024-08</v>
      </c>
      <c r="I600" s="5">
        <f>IFERROR(INDEX(Delivery!$C$2:$C$3001,MATCH(A600,Delivery!$A$2:$A$3001,0))-INDEX(Delivery!$B$2:$B$3001,MATCH(A600,Delivery!$A$2:$A$3001,0)),"")</f>
        <v>2</v>
      </c>
      <c r="J600" s="5" t="str">
        <f>IF(IFERROR(INDEX(Delivery!$D$2:$D$3001,MATCH(A600,Delivery!$A$2:$A$3001,0)),"")="Delayed","Yes","No")</f>
        <v>No</v>
      </c>
      <c r="K600" s="5" t="str">
        <f>IF(IFERROR(INDEX(Delivery!$D$2:$D$3001,MATCH(A600,Delivery!$A$2:$A$3001,0)),"")="Cancelled","Yes","No")</f>
        <v>No</v>
      </c>
      <c r="L600">
        <f>SUMIF(Sales!B:B,A600,Sales!H:H)</f>
        <v>617.46</v>
      </c>
    </row>
    <row r="601" spans="1:12" x14ac:dyDescent="0.35">
      <c r="A601" s="5">
        <v>600</v>
      </c>
      <c r="B601" s="6">
        <v>45512</v>
      </c>
      <c r="C601" s="5">
        <v>824</v>
      </c>
      <c r="D601" s="5">
        <v>5</v>
      </c>
      <c r="E601" s="5" t="str">
        <f>IFERROR(INDEX(Customers!$B$2:$B$901,MATCH(C601,Customers!$A$2:$A$901,0)),"")</f>
        <v>Arun Sharma</v>
      </c>
      <c r="F601" s="5" t="str">
        <f>IFERROR(INDEX(Customers!$C$2:$C$901,MATCH(C601,Customers!$A$2:$A$901,0)),"")</f>
        <v>SMB</v>
      </c>
      <c r="G601" s="5" t="str">
        <f>IFERROR(INDEX(Regions!$B$2:$B$6,MATCH(D601,Regions!$A$2:$A$6,0)),"")</f>
        <v>Central</v>
      </c>
      <c r="H601" s="5" t="str">
        <f t="shared" si="11"/>
        <v>2024-08</v>
      </c>
      <c r="I601" s="5">
        <f>IFERROR(INDEX(Delivery!$C$2:$C$3001,MATCH(A601,Delivery!$A$2:$A$3001,0))-INDEX(Delivery!$B$2:$B$3001,MATCH(A601,Delivery!$A$2:$A$3001,0)),"")</f>
        <v>5</v>
      </c>
      <c r="J601" s="5" t="str">
        <f>IF(IFERROR(INDEX(Delivery!$D$2:$D$3001,MATCH(A601,Delivery!$A$2:$A$3001,0)),"")="Delayed","Yes","No")</f>
        <v>No</v>
      </c>
      <c r="K601" s="5" t="str">
        <f>IF(IFERROR(INDEX(Delivery!$D$2:$D$3001,MATCH(A601,Delivery!$A$2:$A$3001,0)),"")="Cancelled","Yes","No")</f>
        <v>No</v>
      </c>
      <c r="L601">
        <f>SUMIF(Sales!B:B,A601,Sales!H:H)</f>
        <v>888.89</v>
      </c>
    </row>
    <row r="602" spans="1:12" x14ac:dyDescent="0.35">
      <c r="A602" s="5">
        <v>601</v>
      </c>
      <c r="B602" s="6">
        <v>45512</v>
      </c>
      <c r="C602" s="5">
        <v>486</v>
      </c>
      <c r="D602" s="5">
        <v>1</v>
      </c>
      <c r="E602" s="5" t="str">
        <f>IFERROR(INDEX(Customers!$B$2:$B$901,MATCH(C602,Customers!$A$2:$A$901,0)),"")</f>
        <v>Arun Pillai</v>
      </c>
      <c r="F602" s="5" t="str">
        <f>IFERROR(INDEX(Customers!$C$2:$C$901,MATCH(C602,Customers!$A$2:$A$901,0)),"")</f>
        <v>Consumer</v>
      </c>
      <c r="G602" s="5" t="str">
        <f>IFERROR(INDEX(Regions!$B$2:$B$6,MATCH(D602,Regions!$A$2:$A$6,0)),"")</f>
        <v>North</v>
      </c>
      <c r="H602" s="5" t="str">
        <f t="shared" si="11"/>
        <v>2024-08</v>
      </c>
      <c r="I602" s="5">
        <f>IFERROR(INDEX(Delivery!$C$2:$C$3001,MATCH(A602,Delivery!$A$2:$A$3001,0))-INDEX(Delivery!$B$2:$B$3001,MATCH(A602,Delivery!$A$2:$A$3001,0)),"")</f>
        <v>6</v>
      </c>
      <c r="J602" s="5" t="str">
        <f>IF(IFERROR(INDEX(Delivery!$D$2:$D$3001,MATCH(A602,Delivery!$A$2:$A$3001,0)),"")="Delayed","Yes","No")</f>
        <v>No</v>
      </c>
      <c r="K602" s="5" t="str">
        <f>IF(IFERROR(INDEX(Delivery!$D$2:$D$3001,MATCH(A602,Delivery!$A$2:$A$3001,0)),"")="Cancelled","Yes","No")</f>
        <v>No</v>
      </c>
      <c r="L602">
        <f>SUMIF(Sales!B:B,A602,Sales!H:H)</f>
        <v>95.97</v>
      </c>
    </row>
    <row r="603" spans="1:12" x14ac:dyDescent="0.35">
      <c r="A603" s="5">
        <v>602</v>
      </c>
      <c r="B603" s="6">
        <v>45512</v>
      </c>
      <c r="C603" s="5">
        <v>363</v>
      </c>
      <c r="D603" s="5">
        <v>2</v>
      </c>
      <c r="E603" s="5" t="str">
        <f>IFERROR(INDEX(Customers!$B$2:$B$901,MATCH(C603,Customers!$A$2:$A$901,0)),"")</f>
        <v>Lakshmi Krishnan</v>
      </c>
      <c r="F603" s="5" t="str">
        <f>IFERROR(INDEX(Customers!$C$2:$C$901,MATCH(C603,Customers!$A$2:$A$901,0)),"")</f>
        <v>Consumer</v>
      </c>
      <c r="G603" s="5" t="str">
        <f>IFERROR(INDEX(Regions!$B$2:$B$6,MATCH(D603,Regions!$A$2:$A$6,0)),"")</f>
        <v>South</v>
      </c>
      <c r="H603" s="5" t="str">
        <f t="shared" si="11"/>
        <v>2024-08</v>
      </c>
      <c r="I603" s="5">
        <f>IFERROR(INDEX(Delivery!$C$2:$C$3001,MATCH(A603,Delivery!$A$2:$A$3001,0))-INDEX(Delivery!$B$2:$B$3001,MATCH(A603,Delivery!$A$2:$A$3001,0)),"")</f>
        <v>2</v>
      </c>
      <c r="J603" s="5" t="str">
        <f>IF(IFERROR(INDEX(Delivery!$D$2:$D$3001,MATCH(A603,Delivery!$A$2:$A$3001,0)),"")="Delayed","Yes","No")</f>
        <v>No</v>
      </c>
      <c r="K603" s="5" t="str">
        <f>IF(IFERROR(INDEX(Delivery!$D$2:$D$3001,MATCH(A603,Delivery!$A$2:$A$3001,0)),"")="Cancelled","Yes","No")</f>
        <v>No</v>
      </c>
      <c r="L603">
        <f>SUMIF(Sales!B:B,A603,Sales!H:H)</f>
        <v>2490.89</v>
      </c>
    </row>
    <row r="604" spans="1:12" x14ac:dyDescent="0.35">
      <c r="A604" s="5">
        <v>603</v>
      </c>
      <c r="B604" s="6">
        <v>45512</v>
      </c>
      <c r="C604" s="5">
        <v>336</v>
      </c>
      <c r="D604" s="5">
        <v>2</v>
      </c>
      <c r="E604" s="5" t="str">
        <f>IFERROR(INDEX(Customers!$B$2:$B$901,MATCH(C604,Customers!$A$2:$A$901,0)),"")</f>
        <v>Kiara Rao</v>
      </c>
      <c r="F604" s="5" t="str">
        <f>IFERROR(INDEX(Customers!$C$2:$C$901,MATCH(C604,Customers!$A$2:$A$901,0)),"")</f>
        <v>SMB</v>
      </c>
      <c r="G604" s="5" t="str">
        <f>IFERROR(INDEX(Regions!$B$2:$B$6,MATCH(D604,Regions!$A$2:$A$6,0)),"")</f>
        <v>South</v>
      </c>
      <c r="H604" s="5" t="str">
        <f t="shared" si="11"/>
        <v>2024-08</v>
      </c>
      <c r="I604" s="5">
        <f>IFERROR(INDEX(Delivery!$C$2:$C$3001,MATCH(A604,Delivery!$A$2:$A$3001,0))-INDEX(Delivery!$B$2:$B$3001,MATCH(A604,Delivery!$A$2:$A$3001,0)),"")</f>
        <v>2</v>
      </c>
      <c r="J604" s="5" t="str">
        <f>IF(IFERROR(INDEX(Delivery!$D$2:$D$3001,MATCH(A604,Delivery!$A$2:$A$3001,0)),"")="Delayed","Yes","No")</f>
        <v>No</v>
      </c>
      <c r="K604" s="5" t="str">
        <f>IF(IFERROR(INDEX(Delivery!$D$2:$D$3001,MATCH(A604,Delivery!$A$2:$A$3001,0)),"")="Cancelled","Yes","No")</f>
        <v>No</v>
      </c>
      <c r="L604">
        <f>SUMIF(Sales!B:B,A604,Sales!H:H)</f>
        <v>2844.52</v>
      </c>
    </row>
    <row r="605" spans="1:12" x14ac:dyDescent="0.35">
      <c r="A605" s="5">
        <v>604</v>
      </c>
      <c r="B605" s="6">
        <v>45512</v>
      </c>
      <c r="C605" s="5">
        <v>161</v>
      </c>
      <c r="D605" s="5">
        <v>4</v>
      </c>
      <c r="E605" s="5" t="str">
        <f>IFERROR(INDEX(Customers!$B$2:$B$901,MATCH(C605,Customers!$A$2:$A$901,0)),"")</f>
        <v>Rohan Pillai</v>
      </c>
      <c r="F605" s="5" t="str">
        <f>IFERROR(INDEX(Customers!$C$2:$C$901,MATCH(C605,Customers!$A$2:$A$901,0)),"")</f>
        <v>Corporate</v>
      </c>
      <c r="G605" s="5" t="str">
        <f>IFERROR(INDEX(Regions!$B$2:$B$6,MATCH(D605,Regions!$A$2:$A$6,0)),"")</f>
        <v>West</v>
      </c>
      <c r="H605" s="5" t="str">
        <f t="shared" si="11"/>
        <v>2024-08</v>
      </c>
      <c r="I605" s="5">
        <f>IFERROR(INDEX(Delivery!$C$2:$C$3001,MATCH(A605,Delivery!$A$2:$A$3001,0))-INDEX(Delivery!$B$2:$B$3001,MATCH(A605,Delivery!$A$2:$A$3001,0)),"")</f>
        <v>5</v>
      </c>
      <c r="J605" s="5" t="str">
        <f>IF(IFERROR(INDEX(Delivery!$D$2:$D$3001,MATCH(A605,Delivery!$A$2:$A$3001,0)),"")="Delayed","Yes","No")</f>
        <v>No</v>
      </c>
      <c r="K605" s="5" t="str">
        <f>IF(IFERROR(INDEX(Delivery!$D$2:$D$3001,MATCH(A605,Delivery!$A$2:$A$3001,0)),"")="Cancelled","Yes","No")</f>
        <v>No</v>
      </c>
      <c r="L605">
        <f>SUMIF(Sales!B:B,A605,Sales!H:H)</f>
        <v>490.48</v>
      </c>
    </row>
    <row r="606" spans="1:12" x14ac:dyDescent="0.35">
      <c r="A606" s="5">
        <v>605</v>
      </c>
      <c r="B606" s="6">
        <v>45512</v>
      </c>
      <c r="C606" s="5">
        <v>600</v>
      </c>
      <c r="D606" s="5">
        <v>5</v>
      </c>
      <c r="E606" s="5" t="str">
        <f>IFERROR(INDEX(Customers!$B$2:$B$901,MATCH(C606,Customers!$A$2:$A$901,0)),"")</f>
        <v>Riya Gupta</v>
      </c>
      <c r="F606" s="5" t="str">
        <f>IFERROR(INDEX(Customers!$C$2:$C$901,MATCH(C606,Customers!$A$2:$A$901,0)),"")</f>
        <v>Consumer</v>
      </c>
      <c r="G606" s="5" t="str">
        <f>IFERROR(INDEX(Regions!$B$2:$B$6,MATCH(D606,Regions!$A$2:$A$6,0)),"")</f>
        <v>Central</v>
      </c>
      <c r="H606" s="5" t="str">
        <f t="shared" si="11"/>
        <v>2024-08</v>
      </c>
      <c r="I606" s="5">
        <f>IFERROR(INDEX(Delivery!$C$2:$C$3001,MATCH(A606,Delivery!$A$2:$A$3001,0))-INDEX(Delivery!$B$2:$B$3001,MATCH(A606,Delivery!$A$2:$A$3001,0)),"")</f>
        <v>5</v>
      </c>
      <c r="J606" s="5" t="str">
        <f>IF(IFERROR(INDEX(Delivery!$D$2:$D$3001,MATCH(A606,Delivery!$A$2:$A$3001,0)),"")="Delayed","Yes","No")</f>
        <v>No</v>
      </c>
      <c r="K606" s="5" t="str">
        <f>IF(IFERROR(INDEX(Delivery!$D$2:$D$3001,MATCH(A606,Delivery!$A$2:$A$3001,0)),"")="Cancelled","Yes","No")</f>
        <v>No</v>
      </c>
      <c r="L606">
        <f>SUMIF(Sales!B:B,A606,Sales!H:H)</f>
        <v>1317.72</v>
      </c>
    </row>
    <row r="607" spans="1:12" x14ac:dyDescent="0.35">
      <c r="A607" s="5">
        <v>606</v>
      </c>
      <c r="B607" s="6">
        <v>45512</v>
      </c>
      <c r="C607" s="5">
        <v>437</v>
      </c>
      <c r="D607" s="5">
        <v>5</v>
      </c>
      <c r="E607" s="5" t="str">
        <f>IFERROR(INDEX(Customers!$B$2:$B$901,MATCH(C607,Customers!$A$2:$A$901,0)),"")</f>
        <v>Neha Kapoor</v>
      </c>
      <c r="F607" s="5" t="str">
        <f>IFERROR(INDEX(Customers!$C$2:$C$901,MATCH(C607,Customers!$A$2:$A$901,0)),"")</f>
        <v>Consumer</v>
      </c>
      <c r="G607" s="5" t="str">
        <f>IFERROR(INDEX(Regions!$B$2:$B$6,MATCH(D607,Regions!$A$2:$A$6,0)),"")</f>
        <v>Central</v>
      </c>
      <c r="H607" s="5" t="str">
        <f t="shared" si="11"/>
        <v>2024-08</v>
      </c>
      <c r="I607" s="5">
        <f>IFERROR(INDEX(Delivery!$C$2:$C$3001,MATCH(A607,Delivery!$A$2:$A$3001,0))-INDEX(Delivery!$B$2:$B$3001,MATCH(A607,Delivery!$A$2:$A$3001,0)),"")</f>
        <v>2</v>
      </c>
      <c r="J607" s="5" t="str">
        <f>IF(IFERROR(INDEX(Delivery!$D$2:$D$3001,MATCH(A607,Delivery!$A$2:$A$3001,0)),"")="Delayed","Yes","No")</f>
        <v>No</v>
      </c>
      <c r="K607" s="5" t="str">
        <f>IF(IFERROR(INDEX(Delivery!$D$2:$D$3001,MATCH(A607,Delivery!$A$2:$A$3001,0)),"")="Cancelled","Yes","No")</f>
        <v>No</v>
      </c>
      <c r="L607">
        <f>SUMIF(Sales!B:B,A607,Sales!H:H)</f>
        <v>540.32000000000005</v>
      </c>
    </row>
    <row r="608" spans="1:12" x14ac:dyDescent="0.35">
      <c r="A608" s="5">
        <v>607</v>
      </c>
      <c r="B608" s="6">
        <v>45513</v>
      </c>
      <c r="C608" s="5">
        <v>815</v>
      </c>
      <c r="D608" s="5">
        <v>2</v>
      </c>
      <c r="E608" s="5" t="str">
        <f>IFERROR(INDEX(Customers!$B$2:$B$901,MATCH(C608,Customers!$A$2:$A$901,0)),"")</f>
        <v>Divya Shetty</v>
      </c>
      <c r="F608" s="5" t="str">
        <f>IFERROR(INDEX(Customers!$C$2:$C$901,MATCH(C608,Customers!$A$2:$A$901,0)),"")</f>
        <v>Consumer</v>
      </c>
      <c r="G608" s="5" t="str">
        <f>IFERROR(INDEX(Regions!$B$2:$B$6,MATCH(D608,Regions!$A$2:$A$6,0)),"")</f>
        <v>South</v>
      </c>
      <c r="H608" s="5" t="str">
        <f t="shared" si="11"/>
        <v>2024-08</v>
      </c>
      <c r="I608" s="5">
        <f>IFERROR(INDEX(Delivery!$C$2:$C$3001,MATCH(A608,Delivery!$A$2:$A$3001,0))-INDEX(Delivery!$B$2:$B$3001,MATCH(A608,Delivery!$A$2:$A$3001,0)),"")</f>
        <v>2</v>
      </c>
      <c r="J608" s="5" t="str">
        <f>IF(IFERROR(INDEX(Delivery!$D$2:$D$3001,MATCH(A608,Delivery!$A$2:$A$3001,0)),"")="Delayed","Yes","No")</f>
        <v>No</v>
      </c>
      <c r="K608" s="5" t="str">
        <f>IF(IFERROR(INDEX(Delivery!$D$2:$D$3001,MATCH(A608,Delivery!$A$2:$A$3001,0)),"")="Cancelled","Yes","No")</f>
        <v>No</v>
      </c>
      <c r="L608">
        <f>SUMIF(Sales!B:B,A608,Sales!H:H)</f>
        <v>772.88</v>
      </c>
    </row>
    <row r="609" spans="1:12" x14ac:dyDescent="0.35">
      <c r="A609" s="5">
        <v>608</v>
      </c>
      <c r="B609" s="6">
        <v>45513</v>
      </c>
      <c r="C609" s="5">
        <v>458</v>
      </c>
      <c r="D609" s="5">
        <v>4</v>
      </c>
      <c r="E609" s="5" t="str">
        <f>IFERROR(INDEX(Customers!$B$2:$B$901,MATCH(C609,Customers!$A$2:$A$901,0)),"")</f>
        <v>Meera Gupta</v>
      </c>
      <c r="F609" s="5" t="str">
        <f>IFERROR(INDEX(Customers!$C$2:$C$901,MATCH(C609,Customers!$A$2:$A$901,0)),"")</f>
        <v>Consumer</v>
      </c>
      <c r="G609" s="5" t="str">
        <f>IFERROR(INDEX(Regions!$B$2:$B$6,MATCH(D609,Regions!$A$2:$A$6,0)),"")</f>
        <v>West</v>
      </c>
      <c r="H609" s="5" t="str">
        <f t="shared" si="11"/>
        <v>2024-08</v>
      </c>
      <c r="I609" s="5">
        <f>IFERROR(INDEX(Delivery!$C$2:$C$3001,MATCH(A609,Delivery!$A$2:$A$3001,0))-INDEX(Delivery!$B$2:$B$3001,MATCH(A609,Delivery!$A$2:$A$3001,0)),"")</f>
        <v>2</v>
      </c>
      <c r="J609" s="5" t="str">
        <f>IF(IFERROR(INDEX(Delivery!$D$2:$D$3001,MATCH(A609,Delivery!$A$2:$A$3001,0)),"")="Delayed","Yes","No")</f>
        <v>No</v>
      </c>
      <c r="K609" s="5" t="str">
        <f>IF(IFERROR(INDEX(Delivery!$D$2:$D$3001,MATCH(A609,Delivery!$A$2:$A$3001,0)),"")="Cancelled","Yes","No")</f>
        <v>No</v>
      </c>
      <c r="L609">
        <f>SUMIF(Sales!B:B,A609,Sales!H:H)</f>
        <v>2130.6999999999998</v>
      </c>
    </row>
    <row r="610" spans="1:12" x14ac:dyDescent="0.35">
      <c r="A610" s="5">
        <v>609</v>
      </c>
      <c r="B610" s="6">
        <v>45513</v>
      </c>
      <c r="C610" s="5">
        <v>858</v>
      </c>
      <c r="D610" s="5">
        <v>3</v>
      </c>
      <c r="E610" s="5" t="str">
        <f>IFERROR(INDEX(Customers!$B$2:$B$901,MATCH(C610,Customers!$A$2:$A$901,0)),"")</f>
        <v>Kavya Menon</v>
      </c>
      <c r="F610" s="5" t="str">
        <f>IFERROR(INDEX(Customers!$C$2:$C$901,MATCH(C610,Customers!$A$2:$A$901,0)),"")</f>
        <v>SMB</v>
      </c>
      <c r="G610" s="5" t="str">
        <f>IFERROR(INDEX(Regions!$B$2:$B$6,MATCH(D610,Regions!$A$2:$A$6,0)),"")</f>
        <v>East</v>
      </c>
      <c r="H610" s="5" t="str">
        <f t="shared" si="11"/>
        <v>2024-08</v>
      </c>
      <c r="I610" s="5">
        <f>IFERROR(INDEX(Delivery!$C$2:$C$3001,MATCH(A610,Delivery!$A$2:$A$3001,0))-INDEX(Delivery!$B$2:$B$3001,MATCH(A610,Delivery!$A$2:$A$3001,0)),"")</f>
        <v>6</v>
      </c>
      <c r="J610" s="5" t="str">
        <f>IF(IFERROR(INDEX(Delivery!$D$2:$D$3001,MATCH(A610,Delivery!$A$2:$A$3001,0)),"")="Delayed","Yes","No")</f>
        <v>No</v>
      </c>
      <c r="K610" s="5" t="str">
        <f>IF(IFERROR(INDEX(Delivery!$D$2:$D$3001,MATCH(A610,Delivery!$A$2:$A$3001,0)),"")="Cancelled","Yes","No")</f>
        <v>No</v>
      </c>
      <c r="L610">
        <f>SUMIF(Sales!B:B,A610,Sales!H:H)</f>
        <v>175.69</v>
      </c>
    </row>
    <row r="611" spans="1:12" x14ac:dyDescent="0.35">
      <c r="A611" s="5">
        <v>610</v>
      </c>
      <c r="B611" s="6">
        <v>45514</v>
      </c>
      <c r="C611" s="5">
        <v>386</v>
      </c>
      <c r="D611" s="5">
        <v>2</v>
      </c>
      <c r="E611" s="5" t="str">
        <f>IFERROR(INDEX(Customers!$B$2:$B$901,MATCH(C611,Customers!$A$2:$A$901,0)),"")</f>
        <v>Suresh Nair</v>
      </c>
      <c r="F611" s="5" t="str">
        <f>IFERROR(INDEX(Customers!$C$2:$C$901,MATCH(C611,Customers!$A$2:$A$901,0)),"")</f>
        <v>Consumer</v>
      </c>
      <c r="G611" s="5" t="str">
        <f>IFERROR(INDEX(Regions!$B$2:$B$6,MATCH(D611,Regions!$A$2:$A$6,0)),"")</f>
        <v>South</v>
      </c>
      <c r="H611" s="5" t="str">
        <f t="shared" si="11"/>
        <v>2024-08</v>
      </c>
      <c r="I611" s="5">
        <f>IFERROR(INDEX(Delivery!$C$2:$C$3001,MATCH(A611,Delivery!$A$2:$A$3001,0))-INDEX(Delivery!$B$2:$B$3001,MATCH(A611,Delivery!$A$2:$A$3001,0)),"")</f>
        <v>5</v>
      </c>
      <c r="J611" s="5" t="str">
        <f>IF(IFERROR(INDEX(Delivery!$D$2:$D$3001,MATCH(A611,Delivery!$A$2:$A$3001,0)),"")="Delayed","Yes","No")</f>
        <v>No</v>
      </c>
      <c r="K611" s="5" t="str">
        <f>IF(IFERROR(INDEX(Delivery!$D$2:$D$3001,MATCH(A611,Delivery!$A$2:$A$3001,0)),"")="Cancelled","Yes","No")</f>
        <v>No</v>
      </c>
      <c r="L611">
        <f>SUMIF(Sales!B:B,A611,Sales!H:H)</f>
        <v>1672.88</v>
      </c>
    </row>
    <row r="612" spans="1:12" x14ac:dyDescent="0.35">
      <c r="A612" s="5">
        <v>611</v>
      </c>
      <c r="B612" s="6">
        <v>45514</v>
      </c>
      <c r="C612" s="5">
        <v>457</v>
      </c>
      <c r="D612" s="5">
        <v>3</v>
      </c>
      <c r="E612" s="5" t="str">
        <f>IFERROR(INDEX(Customers!$B$2:$B$901,MATCH(C612,Customers!$A$2:$A$901,0)),"")</f>
        <v>Karthik Iyer</v>
      </c>
      <c r="F612" s="5" t="str">
        <f>IFERROR(INDEX(Customers!$C$2:$C$901,MATCH(C612,Customers!$A$2:$A$901,0)),"")</f>
        <v>SMB</v>
      </c>
      <c r="G612" s="5" t="str">
        <f>IFERROR(INDEX(Regions!$B$2:$B$6,MATCH(D612,Regions!$A$2:$A$6,0)),"")</f>
        <v>East</v>
      </c>
      <c r="H612" s="5" t="str">
        <f t="shared" si="11"/>
        <v>2024-08</v>
      </c>
      <c r="I612" s="5">
        <f>IFERROR(INDEX(Delivery!$C$2:$C$3001,MATCH(A612,Delivery!$A$2:$A$3001,0))-INDEX(Delivery!$B$2:$B$3001,MATCH(A612,Delivery!$A$2:$A$3001,0)),"")</f>
        <v>3</v>
      </c>
      <c r="J612" s="5" t="str">
        <f>IF(IFERROR(INDEX(Delivery!$D$2:$D$3001,MATCH(A612,Delivery!$A$2:$A$3001,0)),"")="Delayed","Yes","No")</f>
        <v>No</v>
      </c>
      <c r="K612" s="5" t="str">
        <f>IF(IFERROR(INDEX(Delivery!$D$2:$D$3001,MATCH(A612,Delivery!$A$2:$A$3001,0)),"")="Cancelled","Yes","No")</f>
        <v>No</v>
      </c>
      <c r="L612">
        <f>SUMIF(Sales!B:B,A612,Sales!H:H)</f>
        <v>973.8900000000001</v>
      </c>
    </row>
    <row r="613" spans="1:12" x14ac:dyDescent="0.35">
      <c r="A613" s="5">
        <v>612</v>
      </c>
      <c r="B613" s="6">
        <v>45514</v>
      </c>
      <c r="C613" s="5">
        <v>167</v>
      </c>
      <c r="D613" s="5">
        <v>4</v>
      </c>
      <c r="E613" s="5" t="str">
        <f>IFERROR(INDEX(Customers!$B$2:$B$901,MATCH(C613,Customers!$A$2:$A$901,0)),"")</f>
        <v>Meera Kapoor</v>
      </c>
      <c r="F613" s="5" t="str">
        <f>IFERROR(INDEX(Customers!$C$2:$C$901,MATCH(C613,Customers!$A$2:$A$901,0)),"")</f>
        <v>SMB</v>
      </c>
      <c r="G613" s="5" t="str">
        <f>IFERROR(INDEX(Regions!$B$2:$B$6,MATCH(D613,Regions!$A$2:$A$6,0)),"")</f>
        <v>West</v>
      </c>
      <c r="H613" s="5" t="str">
        <f t="shared" si="11"/>
        <v>2024-08</v>
      </c>
      <c r="I613" s="5">
        <f>IFERROR(INDEX(Delivery!$C$2:$C$3001,MATCH(A613,Delivery!$A$2:$A$3001,0))-INDEX(Delivery!$B$2:$B$3001,MATCH(A613,Delivery!$A$2:$A$3001,0)),"")</f>
        <v>-45514</v>
      </c>
      <c r="J613" s="5" t="str">
        <f>IF(IFERROR(INDEX(Delivery!$D$2:$D$3001,MATCH(A613,Delivery!$A$2:$A$3001,0)),"")="Delayed","Yes","No")</f>
        <v>No</v>
      </c>
      <c r="K613" s="5" t="str">
        <f>IF(IFERROR(INDEX(Delivery!$D$2:$D$3001,MATCH(A613,Delivery!$A$2:$A$3001,0)),"")="Cancelled","Yes","No")</f>
        <v>Yes</v>
      </c>
      <c r="L613">
        <f>SUMIF(Sales!B:B,A613,Sales!H:H)</f>
        <v>4480.4799999999996</v>
      </c>
    </row>
    <row r="614" spans="1:12" x14ac:dyDescent="0.35">
      <c r="A614" s="5">
        <v>613</v>
      </c>
      <c r="B614" s="6">
        <v>45514</v>
      </c>
      <c r="C614" s="5">
        <v>707</v>
      </c>
      <c r="D614" s="5">
        <v>3</v>
      </c>
      <c r="E614" s="5" t="str">
        <f>IFERROR(INDEX(Customers!$B$2:$B$901,MATCH(C614,Customers!$A$2:$A$901,0)),"")</f>
        <v>Amit Pillai</v>
      </c>
      <c r="F614" s="5" t="str">
        <f>IFERROR(INDEX(Customers!$C$2:$C$901,MATCH(C614,Customers!$A$2:$A$901,0)),"")</f>
        <v>Consumer</v>
      </c>
      <c r="G614" s="5" t="str">
        <f>IFERROR(INDEX(Regions!$B$2:$B$6,MATCH(D614,Regions!$A$2:$A$6,0)),"")</f>
        <v>East</v>
      </c>
      <c r="H614" s="5" t="str">
        <f t="shared" si="11"/>
        <v>2024-08</v>
      </c>
      <c r="I614" s="5">
        <f>IFERROR(INDEX(Delivery!$C$2:$C$3001,MATCH(A614,Delivery!$A$2:$A$3001,0))-INDEX(Delivery!$B$2:$B$3001,MATCH(A614,Delivery!$A$2:$A$3001,0)),"")</f>
        <v>-45514</v>
      </c>
      <c r="J614" s="5" t="str">
        <f>IF(IFERROR(INDEX(Delivery!$D$2:$D$3001,MATCH(A614,Delivery!$A$2:$A$3001,0)),"")="Delayed","Yes","No")</f>
        <v>No</v>
      </c>
      <c r="K614" s="5" t="str">
        <f>IF(IFERROR(INDEX(Delivery!$D$2:$D$3001,MATCH(A614,Delivery!$A$2:$A$3001,0)),"")="Cancelled","Yes","No")</f>
        <v>Yes</v>
      </c>
      <c r="L614">
        <f>SUMIF(Sales!B:B,A614,Sales!H:H)</f>
        <v>1332.8899999999999</v>
      </c>
    </row>
    <row r="615" spans="1:12" x14ac:dyDescent="0.35">
      <c r="A615" s="5">
        <v>614</v>
      </c>
      <c r="B615" s="6">
        <v>45514</v>
      </c>
      <c r="C615" s="5">
        <v>25</v>
      </c>
      <c r="D615" s="5">
        <v>5</v>
      </c>
      <c r="E615" s="5" t="str">
        <f>IFERROR(INDEX(Customers!$B$2:$B$901,MATCH(C615,Customers!$A$2:$A$901,0)),"")</f>
        <v>Meera Rao</v>
      </c>
      <c r="F615" s="5" t="str">
        <f>IFERROR(INDEX(Customers!$C$2:$C$901,MATCH(C615,Customers!$A$2:$A$901,0)),"")</f>
        <v>Corporate</v>
      </c>
      <c r="G615" s="5" t="str">
        <f>IFERROR(INDEX(Regions!$B$2:$B$6,MATCH(D615,Regions!$A$2:$A$6,0)),"")</f>
        <v>Central</v>
      </c>
      <c r="H615" s="5" t="str">
        <f t="shared" si="11"/>
        <v>2024-08</v>
      </c>
      <c r="I615" s="5">
        <f>IFERROR(INDEX(Delivery!$C$2:$C$3001,MATCH(A615,Delivery!$A$2:$A$3001,0))-INDEX(Delivery!$B$2:$B$3001,MATCH(A615,Delivery!$A$2:$A$3001,0)),"")</f>
        <v>10</v>
      </c>
      <c r="J615" s="5" t="str">
        <f>IF(IFERROR(INDEX(Delivery!$D$2:$D$3001,MATCH(A615,Delivery!$A$2:$A$3001,0)),"")="Delayed","Yes","No")</f>
        <v>Yes</v>
      </c>
      <c r="K615" s="5" t="str">
        <f>IF(IFERROR(INDEX(Delivery!$D$2:$D$3001,MATCH(A615,Delivery!$A$2:$A$3001,0)),"")="Cancelled","Yes","No")</f>
        <v>No</v>
      </c>
      <c r="L615">
        <f>SUMIF(Sales!B:B,A615,Sales!H:H)</f>
        <v>617.46</v>
      </c>
    </row>
    <row r="616" spans="1:12" x14ac:dyDescent="0.35">
      <c r="A616" s="5">
        <v>615</v>
      </c>
      <c r="B616" s="6">
        <v>45514</v>
      </c>
      <c r="C616" s="5">
        <v>166</v>
      </c>
      <c r="D616" s="5">
        <v>3</v>
      </c>
      <c r="E616" s="5" t="str">
        <f>IFERROR(INDEX(Customers!$B$2:$B$901,MATCH(C616,Customers!$A$2:$A$901,0)),"")</f>
        <v>Ravi Kapoor</v>
      </c>
      <c r="F616" s="5" t="str">
        <f>IFERROR(INDEX(Customers!$C$2:$C$901,MATCH(C616,Customers!$A$2:$A$901,0)),"")</f>
        <v>Corporate</v>
      </c>
      <c r="G616" s="5" t="str">
        <f>IFERROR(INDEX(Regions!$B$2:$B$6,MATCH(D616,Regions!$A$2:$A$6,0)),"")</f>
        <v>East</v>
      </c>
      <c r="H616" s="5" t="str">
        <f t="shared" si="11"/>
        <v>2024-08</v>
      </c>
      <c r="I616" s="5">
        <f>IFERROR(INDEX(Delivery!$C$2:$C$3001,MATCH(A616,Delivery!$A$2:$A$3001,0))-INDEX(Delivery!$B$2:$B$3001,MATCH(A616,Delivery!$A$2:$A$3001,0)),"")</f>
        <v>-45514</v>
      </c>
      <c r="J616" s="5" t="str">
        <f>IF(IFERROR(INDEX(Delivery!$D$2:$D$3001,MATCH(A616,Delivery!$A$2:$A$3001,0)),"")="Delayed","Yes","No")</f>
        <v>No</v>
      </c>
      <c r="K616" s="5" t="str">
        <f>IF(IFERROR(INDEX(Delivery!$D$2:$D$3001,MATCH(A616,Delivery!$A$2:$A$3001,0)),"")="Cancelled","Yes","No")</f>
        <v>Yes</v>
      </c>
      <c r="L616">
        <f>SUMIF(Sales!B:B,A616,Sales!H:H)</f>
        <v>872.66</v>
      </c>
    </row>
    <row r="617" spans="1:12" x14ac:dyDescent="0.35">
      <c r="A617" s="5">
        <v>616</v>
      </c>
      <c r="B617" s="6">
        <v>45514</v>
      </c>
      <c r="C617" s="5">
        <v>259</v>
      </c>
      <c r="D617" s="5">
        <v>5</v>
      </c>
      <c r="E617" s="5" t="str">
        <f>IFERROR(INDEX(Customers!$B$2:$B$901,MATCH(C617,Customers!$A$2:$A$901,0)),"")</f>
        <v>Rahul Chatterjee</v>
      </c>
      <c r="F617" s="5" t="str">
        <f>IFERROR(INDEX(Customers!$C$2:$C$901,MATCH(C617,Customers!$A$2:$A$901,0)),"")</f>
        <v>SMB</v>
      </c>
      <c r="G617" s="5" t="str">
        <f>IFERROR(INDEX(Regions!$B$2:$B$6,MATCH(D617,Regions!$A$2:$A$6,0)),"")</f>
        <v>Central</v>
      </c>
      <c r="H617" s="5" t="str">
        <f t="shared" si="11"/>
        <v>2024-08</v>
      </c>
      <c r="I617" s="5">
        <f>IFERROR(INDEX(Delivery!$C$2:$C$3001,MATCH(A617,Delivery!$A$2:$A$3001,0))-INDEX(Delivery!$B$2:$B$3001,MATCH(A617,Delivery!$A$2:$A$3001,0)),"")</f>
        <v>4</v>
      </c>
      <c r="J617" s="5" t="str">
        <f>IF(IFERROR(INDEX(Delivery!$D$2:$D$3001,MATCH(A617,Delivery!$A$2:$A$3001,0)),"")="Delayed","Yes","No")</f>
        <v>No</v>
      </c>
      <c r="K617" s="5" t="str">
        <f>IF(IFERROR(INDEX(Delivery!$D$2:$D$3001,MATCH(A617,Delivery!$A$2:$A$3001,0)),"")="Cancelled","Yes","No")</f>
        <v>No</v>
      </c>
      <c r="L617">
        <f>SUMIF(Sales!B:B,A617,Sales!H:H)</f>
        <v>188.52</v>
      </c>
    </row>
    <row r="618" spans="1:12" x14ac:dyDescent="0.35">
      <c r="A618" s="5">
        <v>617</v>
      </c>
      <c r="B618" s="6">
        <v>45514</v>
      </c>
      <c r="C618" s="5">
        <v>756</v>
      </c>
      <c r="D618" s="5">
        <v>1</v>
      </c>
      <c r="E618" s="5" t="str">
        <f>IFERROR(INDEX(Customers!$B$2:$B$901,MATCH(C618,Customers!$A$2:$A$901,0)),"")</f>
        <v>Amit Krishnan</v>
      </c>
      <c r="F618" s="5" t="str">
        <f>IFERROR(INDEX(Customers!$C$2:$C$901,MATCH(C618,Customers!$A$2:$A$901,0)),"")</f>
        <v>Corporate</v>
      </c>
      <c r="G618" s="5" t="str">
        <f>IFERROR(INDEX(Regions!$B$2:$B$6,MATCH(D618,Regions!$A$2:$A$6,0)),"")</f>
        <v>North</v>
      </c>
      <c r="H618" s="5" t="str">
        <f t="shared" si="11"/>
        <v>2024-08</v>
      </c>
      <c r="I618" s="5">
        <f>IFERROR(INDEX(Delivery!$C$2:$C$3001,MATCH(A618,Delivery!$A$2:$A$3001,0))-INDEX(Delivery!$B$2:$B$3001,MATCH(A618,Delivery!$A$2:$A$3001,0)),"")</f>
        <v>2</v>
      </c>
      <c r="J618" s="5" t="str">
        <f>IF(IFERROR(INDEX(Delivery!$D$2:$D$3001,MATCH(A618,Delivery!$A$2:$A$3001,0)),"")="Delayed","Yes","No")</f>
        <v>No</v>
      </c>
      <c r="K618" s="5" t="str">
        <f>IF(IFERROR(INDEX(Delivery!$D$2:$D$3001,MATCH(A618,Delivery!$A$2:$A$3001,0)),"")="Cancelled","Yes","No")</f>
        <v>No</v>
      </c>
      <c r="L618">
        <f>SUMIF(Sales!B:B,A618,Sales!H:H)</f>
        <v>705.26</v>
      </c>
    </row>
    <row r="619" spans="1:12" x14ac:dyDescent="0.35">
      <c r="A619" s="5">
        <v>618</v>
      </c>
      <c r="B619" s="6">
        <v>45515</v>
      </c>
      <c r="C619" s="5">
        <v>552</v>
      </c>
      <c r="D619" s="5">
        <v>4</v>
      </c>
      <c r="E619" s="5" t="str">
        <f>IFERROR(INDEX(Customers!$B$2:$B$901,MATCH(C619,Customers!$A$2:$A$901,0)),"")</f>
        <v>Lakshmi Kapoor</v>
      </c>
      <c r="F619" s="5" t="str">
        <f>IFERROR(INDEX(Customers!$C$2:$C$901,MATCH(C619,Customers!$A$2:$A$901,0)),"")</f>
        <v>Consumer</v>
      </c>
      <c r="G619" s="5" t="str">
        <f>IFERROR(INDEX(Regions!$B$2:$B$6,MATCH(D619,Regions!$A$2:$A$6,0)),"")</f>
        <v>West</v>
      </c>
      <c r="H619" s="5" t="str">
        <f t="shared" si="11"/>
        <v>2024-08</v>
      </c>
      <c r="I619" s="5">
        <f>IFERROR(INDEX(Delivery!$C$2:$C$3001,MATCH(A619,Delivery!$A$2:$A$3001,0))-INDEX(Delivery!$B$2:$B$3001,MATCH(A619,Delivery!$A$2:$A$3001,0)),"")</f>
        <v>5</v>
      </c>
      <c r="J619" s="5" t="str">
        <f>IF(IFERROR(INDEX(Delivery!$D$2:$D$3001,MATCH(A619,Delivery!$A$2:$A$3001,0)),"")="Delayed","Yes","No")</f>
        <v>No</v>
      </c>
      <c r="K619" s="5" t="str">
        <f>IF(IFERROR(INDEX(Delivery!$D$2:$D$3001,MATCH(A619,Delivery!$A$2:$A$3001,0)),"")="Cancelled","Yes","No")</f>
        <v>No</v>
      </c>
      <c r="L619">
        <f>SUMIF(Sales!B:B,A619,Sales!H:H)</f>
        <v>897.98</v>
      </c>
    </row>
    <row r="620" spans="1:12" x14ac:dyDescent="0.35">
      <c r="A620" s="5">
        <v>619</v>
      </c>
      <c r="B620" s="6">
        <v>45515</v>
      </c>
      <c r="C620" s="5">
        <v>254</v>
      </c>
      <c r="D620" s="5">
        <v>3</v>
      </c>
      <c r="E620" s="5" t="str">
        <f>IFERROR(INDEX(Customers!$B$2:$B$901,MATCH(C620,Customers!$A$2:$A$901,0)),"")</f>
        <v>Divya Iyer</v>
      </c>
      <c r="F620" s="5" t="str">
        <f>IFERROR(INDEX(Customers!$C$2:$C$901,MATCH(C620,Customers!$A$2:$A$901,0)),"")</f>
        <v>Consumer</v>
      </c>
      <c r="G620" s="5" t="str">
        <f>IFERROR(INDEX(Regions!$B$2:$B$6,MATCH(D620,Regions!$A$2:$A$6,0)),"")</f>
        <v>East</v>
      </c>
      <c r="H620" s="5" t="str">
        <f t="shared" si="11"/>
        <v>2024-08</v>
      </c>
      <c r="I620" s="5">
        <f>IFERROR(INDEX(Delivery!$C$2:$C$3001,MATCH(A620,Delivery!$A$2:$A$3001,0))-INDEX(Delivery!$B$2:$B$3001,MATCH(A620,Delivery!$A$2:$A$3001,0)),"")</f>
        <v>5</v>
      </c>
      <c r="J620" s="5" t="str">
        <f>IF(IFERROR(INDEX(Delivery!$D$2:$D$3001,MATCH(A620,Delivery!$A$2:$A$3001,0)),"")="Delayed","Yes","No")</f>
        <v>No</v>
      </c>
      <c r="K620" s="5" t="str">
        <f>IF(IFERROR(INDEX(Delivery!$D$2:$D$3001,MATCH(A620,Delivery!$A$2:$A$3001,0)),"")="Cancelled","Yes","No")</f>
        <v>No</v>
      </c>
      <c r="L620">
        <f>SUMIF(Sales!B:B,A620,Sales!H:H)</f>
        <v>705.26</v>
      </c>
    </row>
    <row r="621" spans="1:12" x14ac:dyDescent="0.35">
      <c r="A621" s="5">
        <v>620</v>
      </c>
      <c r="B621" s="6">
        <v>45515</v>
      </c>
      <c r="C621" s="5">
        <v>826</v>
      </c>
      <c r="D621" s="5">
        <v>4</v>
      </c>
      <c r="E621" s="5" t="str">
        <f>IFERROR(INDEX(Customers!$B$2:$B$901,MATCH(C621,Customers!$A$2:$A$901,0)),"")</f>
        <v>Priya Verma</v>
      </c>
      <c r="F621" s="5" t="str">
        <f>IFERROR(INDEX(Customers!$C$2:$C$901,MATCH(C621,Customers!$A$2:$A$901,0)),"")</f>
        <v>SMB</v>
      </c>
      <c r="G621" s="5" t="str">
        <f>IFERROR(INDEX(Regions!$B$2:$B$6,MATCH(D621,Regions!$A$2:$A$6,0)),"")</f>
        <v>West</v>
      </c>
      <c r="H621" s="5" t="str">
        <f t="shared" si="11"/>
        <v>2024-08</v>
      </c>
      <c r="I621" s="5">
        <f>IFERROR(INDEX(Delivery!$C$2:$C$3001,MATCH(A621,Delivery!$A$2:$A$3001,0))-INDEX(Delivery!$B$2:$B$3001,MATCH(A621,Delivery!$A$2:$A$3001,0)),"")</f>
        <v>4</v>
      </c>
      <c r="J621" s="5" t="str">
        <f>IF(IFERROR(INDEX(Delivery!$D$2:$D$3001,MATCH(A621,Delivery!$A$2:$A$3001,0)),"")="Delayed","Yes","No")</f>
        <v>No</v>
      </c>
      <c r="K621" s="5" t="str">
        <f>IF(IFERROR(INDEX(Delivery!$D$2:$D$3001,MATCH(A621,Delivery!$A$2:$A$3001,0)),"")="Cancelled","Yes","No")</f>
        <v>No</v>
      </c>
      <c r="L621">
        <f>SUMIF(Sales!B:B,A621,Sales!H:H)</f>
        <v>2011.39</v>
      </c>
    </row>
    <row r="622" spans="1:12" x14ac:dyDescent="0.35">
      <c r="A622" s="5">
        <v>621</v>
      </c>
      <c r="B622" s="6">
        <v>45516</v>
      </c>
      <c r="C622" s="5">
        <v>749</v>
      </c>
      <c r="D622" s="5">
        <v>3</v>
      </c>
      <c r="E622" s="5" t="str">
        <f>IFERROR(INDEX(Customers!$B$2:$B$901,MATCH(C622,Customers!$A$2:$A$901,0)),"")</f>
        <v>Navya Malhotra</v>
      </c>
      <c r="F622" s="5" t="str">
        <f>IFERROR(INDEX(Customers!$C$2:$C$901,MATCH(C622,Customers!$A$2:$A$901,0)),"")</f>
        <v>SMB</v>
      </c>
      <c r="G622" s="5" t="str">
        <f>IFERROR(INDEX(Regions!$B$2:$B$6,MATCH(D622,Regions!$A$2:$A$6,0)),"")</f>
        <v>East</v>
      </c>
      <c r="H622" s="5" t="str">
        <f t="shared" si="11"/>
        <v>2024-08</v>
      </c>
      <c r="I622" s="5">
        <f>IFERROR(INDEX(Delivery!$C$2:$C$3001,MATCH(A622,Delivery!$A$2:$A$3001,0))-INDEX(Delivery!$B$2:$B$3001,MATCH(A622,Delivery!$A$2:$A$3001,0)),"")</f>
        <v>3</v>
      </c>
      <c r="J622" s="5" t="str">
        <f>IF(IFERROR(INDEX(Delivery!$D$2:$D$3001,MATCH(A622,Delivery!$A$2:$A$3001,0)),"")="Delayed","Yes","No")</f>
        <v>No</v>
      </c>
      <c r="K622" s="5" t="str">
        <f>IF(IFERROR(INDEX(Delivery!$D$2:$D$3001,MATCH(A622,Delivery!$A$2:$A$3001,0)),"")="Cancelled","Yes","No")</f>
        <v>No</v>
      </c>
      <c r="L622">
        <f>SUMIF(Sales!B:B,A622,Sales!H:H)</f>
        <v>872.66</v>
      </c>
    </row>
    <row r="623" spans="1:12" x14ac:dyDescent="0.35">
      <c r="A623" s="5">
        <v>622</v>
      </c>
      <c r="B623" s="6">
        <v>45516</v>
      </c>
      <c r="C623" s="5">
        <v>28</v>
      </c>
      <c r="D623" s="5">
        <v>3</v>
      </c>
      <c r="E623" s="5" t="str">
        <f>IFERROR(INDEX(Customers!$B$2:$B$901,MATCH(C623,Customers!$A$2:$A$901,0)),"")</f>
        <v>Navya Rao</v>
      </c>
      <c r="F623" s="5" t="str">
        <f>IFERROR(INDEX(Customers!$C$2:$C$901,MATCH(C623,Customers!$A$2:$A$901,0)),"")</f>
        <v>Corporate</v>
      </c>
      <c r="G623" s="5" t="str">
        <f>IFERROR(INDEX(Regions!$B$2:$B$6,MATCH(D623,Regions!$A$2:$A$6,0)),"")</f>
        <v>East</v>
      </c>
      <c r="H623" s="5" t="str">
        <f t="shared" si="11"/>
        <v>2024-08</v>
      </c>
      <c r="I623" s="5">
        <f>IFERROR(INDEX(Delivery!$C$2:$C$3001,MATCH(A623,Delivery!$A$2:$A$3001,0))-INDEX(Delivery!$B$2:$B$3001,MATCH(A623,Delivery!$A$2:$A$3001,0)),"")</f>
        <v>6</v>
      </c>
      <c r="J623" s="5" t="str">
        <f>IF(IFERROR(INDEX(Delivery!$D$2:$D$3001,MATCH(A623,Delivery!$A$2:$A$3001,0)),"")="Delayed","Yes","No")</f>
        <v>Yes</v>
      </c>
      <c r="K623" s="5" t="str">
        <f>IF(IFERROR(INDEX(Delivery!$D$2:$D$3001,MATCH(A623,Delivery!$A$2:$A$3001,0)),"")="Cancelled","Yes","No")</f>
        <v>No</v>
      </c>
      <c r="L623">
        <f>SUMIF(Sales!B:B,A623,Sales!H:H)</f>
        <v>1949.71</v>
      </c>
    </row>
    <row r="624" spans="1:12" x14ac:dyDescent="0.35">
      <c r="A624" s="5">
        <v>623</v>
      </c>
      <c r="B624" s="6">
        <v>45516</v>
      </c>
      <c r="C624" s="5">
        <v>218</v>
      </c>
      <c r="D624" s="5">
        <v>5</v>
      </c>
      <c r="E624" s="5" t="str">
        <f>IFERROR(INDEX(Customers!$B$2:$B$901,MATCH(C624,Customers!$A$2:$A$901,0)),"")</f>
        <v>Ishaan Iyer</v>
      </c>
      <c r="F624" s="5" t="str">
        <f>IFERROR(INDEX(Customers!$C$2:$C$901,MATCH(C624,Customers!$A$2:$A$901,0)),"")</f>
        <v>Consumer</v>
      </c>
      <c r="G624" s="5" t="str">
        <f>IFERROR(INDEX(Regions!$B$2:$B$6,MATCH(D624,Regions!$A$2:$A$6,0)),"")</f>
        <v>Central</v>
      </c>
      <c r="H624" s="5" t="str">
        <f t="shared" si="11"/>
        <v>2024-08</v>
      </c>
      <c r="I624" s="5">
        <f>IFERROR(INDEX(Delivery!$C$2:$C$3001,MATCH(A624,Delivery!$A$2:$A$3001,0))-INDEX(Delivery!$B$2:$B$3001,MATCH(A624,Delivery!$A$2:$A$3001,0)),"")</f>
        <v>6</v>
      </c>
      <c r="J624" s="5" t="str">
        <f>IF(IFERROR(INDEX(Delivery!$D$2:$D$3001,MATCH(A624,Delivery!$A$2:$A$3001,0)),"")="Delayed","Yes","No")</f>
        <v>No</v>
      </c>
      <c r="K624" s="5" t="str">
        <f>IF(IFERROR(INDEX(Delivery!$D$2:$D$3001,MATCH(A624,Delivery!$A$2:$A$3001,0)),"")="Cancelled","Yes","No")</f>
        <v>No</v>
      </c>
      <c r="L624">
        <f>SUMIF(Sales!B:B,A624,Sales!H:H)</f>
        <v>2213.3200000000002</v>
      </c>
    </row>
    <row r="625" spans="1:12" x14ac:dyDescent="0.35">
      <c r="A625" s="5">
        <v>624</v>
      </c>
      <c r="B625" s="6">
        <v>45516</v>
      </c>
      <c r="C625" s="5">
        <v>623</v>
      </c>
      <c r="D625" s="5">
        <v>3</v>
      </c>
      <c r="E625" s="5" t="str">
        <f>IFERROR(INDEX(Customers!$B$2:$B$901,MATCH(C625,Customers!$A$2:$A$901,0)),"")</f>
        <v>Aarav Menon</v>
      </c>
      <c r="F625" s="5" t="str">
        <f>IFERROR(INDEX(Customers!$C$2:$C$901,MATCH(C625,Customers!$A$2:$A$901,0)),"")</f>
        <v>Consumer</v>
      </c>
      <c r="G625" s="5" t="str">
        <f>IFERROR(INDEX(Regions!$B$2:$B$6,MATCH(D625,Regions!$A$2:$A$6,0)),"")</f>
        <v>East</v>
      </c>
      <c r="H625" s="5" t="str">
        <f t="shared" si="11"/>
        <v>2024-08</v>
      </c>
      <c r="I625" s="5">
        <f>IFERROR(INDEX(Delivery!$C$2:$C$3001,MATCH(A625,Delivery!$A$2:$A$3001,0))-INDEX(Delivery!$B$2:$B$3001,MATCH(A625,Delivery!$A$2:$A$3001,0)),"")</f>
        <v>6</v>
      </c>
      <c r="J625" s="5" t="str">
        <f>IF(IFERROR(INDEX(Delivery!$D$2:$D$3001,MATCH(A625,Delivery!$A$2:$A$3001,0)),"")="Delayed","Yes","No")</f>
        <v>No</v>
      </c>
      <c r="K625" s="5" t="str">
        <f>IF(IFERROR(INDEX(Delivery!$D$2:$D$3001,MATCH(A625,Delivery!$A$2:$A$3001,0)),"")="Cancelled","Yes","No")</f>
        <v>No</v>
      </c>
      <c r="L625">
        <f>SUMIF(Sales!B:B,A625,Sales!H:H)</f>
        <v>798.2</v>
      </c>
    </row>
    <row r="626" spans="1:12" x14ac:dyDescent="0.35">
      <c r="A626" s="5">
        <v>625</v>
      </c>
      <c r="B626" s="6">
        <v>45517</v>
      </c>
      <c r="C626" s="5">
        <v>788</v>
      </c>
      <c r="D626" s="5">
        <v>1</v>
      </c>
      <c r="E626" s="5" t="str">
        <f>IFERROR(INDEX(Customers!$B$2:$B$901,MATCH(C626,Customers!$A$2:$A$901,0)),"")</f>
        <v>Reyansh Sharma</v>
      </c>
      <c r="F626" s="5" t="str">
        <f>IFERROR(INDEX(Customers!$C$2:$C$901,MATCH(C626,Customers!$A$2:$A$901,0)),"")</f>
        <v>Consumer</v>
      </c>
      <c r="G626" s="5" t="str">
        <f>IFERROR(INDEX(Regions!$B$2:$B$6,MATCH(D626,Regions!$A$2:$A$6,0)),"")</f>
        <v>North</v>
      </c>
      <c r="H626" s="5" t="str">
        <f t="shared" si="11"/>
        <v>2024-08</v>
      </c>
      <c r="I626" s="5">
        <f>IFERROR(INDEX(Delivery!$C$2:$C$3001,MATCH(A626,Delivery!$A$2:$A$3001,0))-INDEX(Delivery!$B$2:$B$3001,MATCH(A626,Delivery!$A$2:$A$3001,0)),"")</f>
        <v>2</v>
      </c>
      <c r="J626" s="5" t="str">
        <f>IF(IFERROR(INDEX(Delivery!$D$2:$D$3001,MATCH(A626,Delivery!$A$2:$A$3001,0)),"")="Delayed","Yes","No")</f>
        <v>No</v>
      </c>
      <c r="K626" s="5" t="str">
        <f>IF(IFERROR(INDEX(Delivery!$D$2:$D$3001,MATCH(A626,Delivery!$A$2:$A$3001,0)),"")="Cancelled","Yes","No")</f>
        <v>No</v>
      </c>
      <c r="L626">
        <f>SUMIF(Sales!B:B,A626,Sales!H:H)</f>
        <v>175.69</v>
      </c>
    </row>
    <row r="627" spans="1:12" x14ac:dyDescent="0.35">
      <c r="A627" s="5">
        <v>626</v>
      </c>
      <c r="B627" s="6">
        <v>45517</v>
      </c>
      <c r="C627" s="5">
        <v>661</v>
      </c>
      <c r="D627" s="5">
        <v>5</v>
      </c>
      <c r="E627" s="5" t="str">
        <f>IFERROR(INDEX(Customers!$B$2:$B$901,MATCH(C627,Customers!$A$2:$A$901,0)),"")</f>
        <v>Kiara Pillai</v>
      </c>
      <c r="F627" s="5" t="str">
        <f>IFERROR(INDEX(Customers!$C$2:$C$901,MATCH(C627,Customers!$A$2:$A$901,0)),"")</f>
        <v>Consumer</v>
      </c>
      <c r="G627" s="5" t="str">
        <f>IFERROR(INDEX(Regions!$B$2:$B$6,MATCH(D627,Regions!$A$2:$A$6,0)),"")</f>
        <v>Central</v>
      </c>
      <c r="H627" s="5" t="str">
        <f t="shared" si="11"/>
        <v>2024-08</v>
      </c>
      <c r="I627" s="5">
        <f>IFERROR(INDEX(Delivery!$C$2:$C$3001,MATCH(A627,Delivery!$A$2:$A$3001,0))-INDEX(Delivery!$B$2:$B$3001,MATCH(A627,Delivery!$A$2:$A$3001,0)),"")</f>
        <v>2</v>
      </c>
      <c r="J627" s="5" t="str">
        <f>IF(IFERROR(INDEX(Delivery!$D$2:$D$3001,MATCH(A627,Delivery!$A$2:$A$3001,0)),"")="Delayed","Yes","No")</f>
        <v>No</v>
      </c>
      <c r="K627" s="5" t="str">
        <f>IF(IFERROR(INDEX(Delivery!$D$2:$D$3001,MATCH(A627,Delivery!$A$2:$A$3001,0)),"")="Cancelled","Yes","No")</f>
        <v>No</v>
      </c>
      <c r="L627">
        <f>SUMIF(Sales!B:B,A627,Sales!H:H)</f>
        <v>1222.7</v>
      </c>
    </row>
    <row r="628" spans="1:12" x14ac:dyDescent="0.35">
      <c r="A628" s="5">
        <v>627</v>
      </c>
      <c r="B628" s="6">
        <v>45517</v>
      </c>
      <c r="C628" s="5">
        <v>809</v>
      </c>
      <c r="D628" s="5">
        <v>5</v>
      </c>
      <c r="E628" s="5" t="str">
        <f>IFERROR(INDEX(Customers!$B$2:$B$901,MATCH(C628,Customers!$A$2:$A$901,0)),"")</f>
        <v>Suresh Joshi</v>
      </c>
      <c r="F628" s="5" t="str">
        <f>IFERROR(INDEX(Customers!$C$2:$C$901,MATCH(C628,Customers!$A$2:$A$901,0)),"")</f>
        <v>Consumer</v>
      </c>
      <c r="G628" s="5" t="str">
        <f>IFERROR(INDEX(Regions!$B$2:$B$6,MATCH(D628,Regions!$A$2:$A$6,0)),"")</f>
        <v>Central</v>
      </c>
      <c r="H628" s="5" t="str">
        <f t="shared" si="11"/>
        <v>2024-08</v>
      </c>
      <c r="I628" s="5">
        <f>IFERROR(INDEX(Delivery!$C$2:$C$3001,MATCH(A628,Delivery!$A$2:$A$3001,0))-INDEX(Delivery!$B$2:$B$3001,MATCH(A628,Delivery!$A$2:$A$3001,0)),"")</f>
        <v>-45517</v>
      </c>
      <c r="J628" s="5" t="str">
        <f>IF(IFERROR(INDEX(Delivery!$D$2:$D$3001,MATCH(A628,Delivery!$A$2:$A$3001,0)),"")="Delayed","Yes","No")</f>
        <v>No</v>
      </c>
      <c r="K628" s="5" t="str">
        <f>IF(IFERROR(INDEX(Delivery!$D$2:$D$3001,MATCH(A628,Delivery!$A$2:$A$3001,0)),"")="Cancelled","Yes","No")</f>
        <v>Yes</v>
      </c>
      <c r="L628">
        <f>SUMIF(Sales!B:B,A628,Sales!H:H)</f>
        <v>2130.6999999999998</v>
      </c>
    </row>
    <row r="629" spans="1:12" x14ac:dyDescent="0.35">
      <c r="A629" s="5">
        <v>628</v>
      </c>
      <c r="B629" s="6">
        <v>45517</v>
      </c>
      <c r="C629" s="5">
        <v>115</v>
      </c>
      <c r="D629" s="5">
        <v>3</v>
      </c>
      <c r="E629" s="5" t="str">
        <f>IFERROR(INDEX(Customers!$B$2:$B$901,MATCH(C629,Customers!$A$2:$A$901,0)),"")</f>
        <v>Kiara Menon</v>
      </c>
      <c r="F629" s="5" t="str">
        <f>IFERROR(INDEX(Customers!$C$2:$C$901,MATCH(C629,Customers!$A$2:$A$901,0)),"")</f>
        <v>Consumer</v>
      </c>
      <c r="G629" s="5" t="str">
        <f>IFERROR(INDEX(Regions!$B$2:$B$6,MATCH(D629,Regions!$A$2:$A$6,0)),"")</f>
        <v>East</v>
      </c>
      <c r="H629" s="5" t="str">
        <f t="shared" si="11"/>
        <v>2024-08</v>
      </c>
      <c r="I629" s="5">
        <f>IFERROR(INDEX(Delivery!$C$2:$C$3001,MATCH(A629,Delivery!$A$2:$A$3001,0))-INDEX(Delivery!$B$2:$B$3001,MATCH(A629,Delivery!$A$2:$A$3001,0)),"")</f>
        <v>5</v>
      </c>
      <c r="J629" s="5" t="str">
        <f>IF(IFERROR(INDEX(Delivery!$D$2:$D$3001,MATCH(A629,Delivery!$A$2:$A$3001,0)),"")="Delayed","Yes","No")</f>
        <v>No</v>
      </c>
      <c r="K629" s="5" t="str">
        <f>IF(IFERROR(INDEX(Delivery!$D$2:$D$3001,MATCH(A629,Delivery!$A$2:$A$3001,0)),"")="Cancelled","Yes","No")</f>
        <v>No</v>
      </c>
      <c r="L629">
        <f>SUMIF(Sales!B:B,A629,Sales!H:H)</f>
        <v>2490.89</v>
      </c>
    </row>
    <row r="630" spans="1:12" x14ac:dyDescent="0.35">
      <c r="A630" s="5">
        <v>629</v>
      </c>
      <c r="B630" s="6">
        <v>45517</v>
      </c>
      <c r="C630" s="5">
        <v>8</v>
      </c>
      <c r="D630" s="5">
        <v>4</v>
      </c>
      <c r="E630" s="5" t="str">
        <f>IFERROR(INDEX(Customers!$B$2:$B$901,MATCH(C630,Customers!$A$2:$A$901,0)),"")</f>
        <v>Sai Menon</v>
      </c>
      <c r="F630" s="5" t="str">
        <f>IFERROR(INDEX(Customers!$C$2:$C$901,MATCH(C630,Customers!$A$2:$A$901,0)),"")</f>
        <v>Consumer</v>
      </c>
      <c r="G630" s="5" t="str">
        <f>IFERROR(INDEX(Regions!$B$2:$B$6,MATCH(D630,Regions!$A$2:$A$6,0)),"")</f>
        <v>West</v>
      </c>
      <c r="H630" s="5" t="str">
        <f t="shared" si="11"/>
        <v>2024-08</v>
      </c>
      <c r="I630" s="5">
        <f>IFERROR(INDEX(Delivery!$C$2:$C$3001,MATCH(A630,Delivery!$A$2:$A$3001,0))-INDEX(Delivery!$B$2:$B$3001,MATCH(A630,Delivery!$A$2:$A$3001,0)),"")</f>
        <v>3</v>
      </c>
      <c r="J630" s="5" t="str">
        <f>IF(IFERROR(INDEX(Delivery!$D$2:$D$3001,MATCH(A630,Delivery!$A$2:$A$3001,0)),"")="Delayed","Yes","No")</f>
        <v>No</v>
      </c>
      <c r="K630" s="5" t="str">
        <f>IF(IFERROR(INDEX(Delivery!$D$2:$D$3001,MATCH(A630,Delivery!$A$2:$A$3001,0)),"")="Cancelled","Yes","No")</f>
        <v>No</v>
      </c>
      <c r="L630">
        <f>SUMIF(Sales!B:B,A630,Sales!H:H)</f>
        <v>3021.65</v>
      </c>
    </row>
    <row r="631" spans="1:12" x14ac:dyDescent="0.35">
      <c r="A631" s="5">
        <v>630</v>
      </c>
      <c r="B631" s="6">
        <v>45518</v>
      </c>
      <c r="C631" s="5">
        <v>386</v>
      </c>
      <c r="D631" s="5">
        <v>2</v>
      </c>
      <c r="E631" s="5" t="str">
        <f>IFERROR(INDEX(Customers!$B$2:$B$901,MATCH(C631,Customers!$A$2:$A$901,0)),"")</f>
        <v>Suresh Nair</v>
      </c>
      <c r="F631" s="5" t="str">
        <f>IFERROR(INDEX(Customers!$C$2:$C$901,MATCH(C631,Customers!$A$2:$A$901,0)),"")</f>
        <v>Consumer</v>
      </c>
      <c r="G631" s="5" t="str">
        <f>IFERROR(INDEX(Regions!$B$2:$B$6,MATCH(D631,Regions!$A$2:$A$6,0)),"")</f>
        <v>South</v>
      </c>
      <c r="H631" s="5" t="str">
        <f t="shared" si="11"/>
        <v>2024-08</v>
      </c>
      <c r="I631" s="5">
        <f>IFERROR(INDEX(Delivery!$C$2:$C$3001,MATCH(A631,Delivery!$A$2:$A$3001,0))-INDEX(Delivery!$B$2:$B$3001,MATCH(A631,Delivery!$A$2:$A$3001,0)),"")</f>
        <v>6</v>
      </c>
      <c r="J631" s="5" t="str">
        <f>IF(IFERROR(INDEX(Delivery!$D$2:$D$3001,MATCH(A631,Delivery!$A$2:$A$3001,0)),"")="Delayed","Yes","No")</f>
        <v>No</v>
      </c>
      <c r="K631" s="5" t="str">
        <f>IF(IFERROR(INDEX(Delivery!$D$2:$D$3001,MATCH(A631,Delivery!$A$2:$A$3001,0)),"")="Cancelled","Yes","No")</f>
        <v>No</v>
      </c>
      <c r="L631">
        <f>SUMIF(Sales!B:B,A631,Sales!H:H)</f>
        <v>175.69</v>
      </c>
    </row>
    <row r="632" spans="1:12" x14ac:dyDescent="0.35">
      <c r="A632" s="5">
        <v>631</v>
      </c>
      <c r="B632" s="6">
        <v>45518</v>
      </c>
      <c r="C632" s="5">
        <v>59</v>
      </c>
      <c r="D632" s="5">
        <v>4</v>
      </c>
      <c r="E632" s="5" t="str">
        <f>IFERROR(INDEX(Customers!$B$2:$B$901,MATCH(C632,Customers!$A$2:$A$901,0)),"")</f>
        <v>Ishaan Sharma</v>
      </c>
      <c r="F632" s="5" t="str">
        <f>IFERROR(INDEX(Customers!$C$2:$C$901,MATCH(C632,Customers!$A$2:$A$901,0)),"")</f>
        <v>Consumer</v>
      </c>
      <c r="G632" s="5" t="str">
        <f>IFERROR(INDEX(Regions!$B$2:$B$6,MATCH(D632,Regions!$A$2:$A$6,0)),"")</f>
        <v>West</v>
      </c>
      <c r="H632" s="5" t="str">
        <f t="shared" si="11"/>
        <v>2024-08</v>
      </c>
      <c r="I632" s="5">
        <f>IFERROR(INDEX(Delivery!$C$2:$C$3001,MATCH(A632,Delivery!$A$2:$A$3001,0))-INDEX(Delivery!$B$2:$B$3001,MATCH(A632,Delivery!$A$2:$A$3001,0)),"")</f>
        <v>2</v>
      </c>
      <c r="J632" s="5" t="str">
        <f>IF(IFERROR(INDEX(Delivery!$D$2:$D$3001,MATCH(A632,Delivery!$A$2:$A$3001,0)),"")="Delayed","Yes","No")</f>
        <v>No</v>
      </c>
      <c r="K632" s="5" t="str">
        <f>IF(IFERROR(INDEX(Delivery!$D$2:$D$3001,MATCH(A632,Delivery!$A$2:$A$3001,0)),"")="Cancelled","Yes","No")</f>
        <v>No</v>
      </c>
      <c r="L632">
        <f>SUMIF(Sales!B:B,A632,Sales!H:H)</f>
        <v>183.63</v>
      </c>
    </row>
    <row r="633" spans="1:12" x14ac:dyDescent="0.35">
      <c r="A633" s="5">
        <v>632</v>
      </c>
      <c r="B633" s="6">
        <v>45518</v>
      </c>
      <c r="C633" s="5">
        <v>594</v>
      </c>
      <c r="D633" s="5">
        <v>2</v>
      </c>
      <c r="E633" s="5" t="str">
        <f>IFERROR(INDEX(Customers!$B$2:$B$901,MATCH(C633,Customers!$A$2:$A$901,0)),"")</f>
        <v>Sneha Gupta</v>
      </c>
      <c r="F633" s="5" t="str">
        <f>IFERROR(INDEX(Customers!$C$2:$C$901,MATCH(C633,Customers!$A$2:$A$901,0)),"")</f>
        <v>Corporate</v>
      </c>
      <c r="G633" s="5" t="str">
        <f>IFERROR(INDEX(Regions!$B$2:$B$6,MATCH(D633,Regions!$A$2:$A$6,0)),"")</f>
        <v>South</v>
      </c>
      <c r="H633" s="5" t="str">
        <f t="shared" si="11"/>
        <v>2024-08</v>
      </c>
      <c r="I633" s="5">
        <f>IFERROR(INDEX(Delivery!$C$2:$C$3001,MATCH(A633,Delivery!$A$2:$A$3001,0))-INDEX(Delivery!$B$2:$B$3001,MATCH(A633,Delivery!$A$2:$A$3001,0)),"")</f>
        <v>12</v>
      </c>
      <c r="J633" s="5" t="str">
        <f>IF(IFERROR(INDEX(Delivery!$D$2:$D$3001,MATCH(A633,Delivery!$A$2:$A$3001,0)),"")="Delayed","Yes","No")</f>
        <v>Yes</v>
      </c>
      <c r="K633" s="5" t="str">
        <f>IF(IFERROR(INDEX(Delivery!$D$2:$D$3001,MATCH(A633,Delivery!$A$2:$A$3001,0)),"")="Cancelled","Yes","No")</f>
        <v>No</v>
      </c>
      <c r="L633">
        <f>SUMIF(Sales!B:B,A633,Sales!H:H)</f>
        <v>2490.89</v>
      </c>
    </row>
    <row r="634" spans="1:12" x14ac:dyDescent="0.35">
      <c r="A634" s="5">
        <v>633</v>
      </c>
      <c r="B634" s="6">
        <v>45518</v>
      </c>
      <c r="C634" s="5">
        <v>826</v>
      </c>
      <c r="D634" s="5">
        <v>4</v>
      </c>
      <c r="E634" s="5" t="str">
        <f>IFERROR(INDEX(Customers!$B$2:$B$901,MATCH(C634,Customers!$A$2:$A$901,0)),"")</f>
        <v>Priya Verma</v>
      </c>
      <c r="F634" s="5" t="str">
        <f>IFERROR(INDEX(Customers!$C$2:$C$901,MATCH(C634,Customers!$A$2:$A$901,0)),"")</f>
        <v>SMB</v>
      </c>
      <c r="G634" s="5" t="str">
        <f>IFERROR(INDEX(Regions!$B$2:$B$6,MATCH(D634,Regions!$A$2:$A$6,0)),"")</f>
        <v>West</v>
      </c>
      <c r="H634" s="5" t="str">
        <f t="shared" si="11"/>
        <v>2024-08</v>
      </c>
      <c r="I634" s="5">
        <f>IFERROR(INDEX(Delivery!$C$2:$C$3001,MATCH(A634,Delivery!$A$2:$A$3001,0))-INDEX(Delivery!$B$2:$B$3001,MATCH(A634,Delivery!$A$2:$A$3001,0)),"")</f>
        <v>6</v>
      </c>
      <c r="J634" s="5" t="str">
        <f>IF(IFERROR(INDEX(Delivery!$D$2:$D$3001,MATCH(A634,Delivery!$A$2:$A$3001,0)),"")="Delayed","Yes","No")</f>
        <v>No</v>
      </c>
      <c r="K634" s="5" t="str">
        <f>IF(IFERROR(INDEX(Delivery!$D$2:$D$3001,MATCH(A634,Delivery!$A$2:$A$3001,0)),"")="Cancelled","Yes","No")</f>
        <v>No</v>
      </c>
      <c r="L634">
        <f>SUMIF(Sales!B:B,A634,Sales!H:H)</f>
        <v>1144.3699999999999</v>
      </c>
    </row>
    <row r="635" spans="1:12" x14ac:dyDescent="0.35">
      <c r="A635" s="5">
        <v>634</v>
      </c>
      <c r="B635" s="6">
        <v>45518</v>
      </c>
      <c r="C635" s="5">
        <v>365</v>
      </c>
      <c r="D635" s="5">
        <v>5</v>
      </c>
      <c r="E635" s="5" t="str">
        <f>IFERROR(INDEX(Customers!$B$2:$B$901,MATCH(C635,Customers!$A$2:$A$901,0)),"")</f>
        <v>Vivaan Iyer</v>
      </c>
      <c r="F635" s="5" t="str">
        <f>IFERROR(INDEX(Customers!$C$2:$C$901,MATCH(C635,Customers!$A$2:$A$901,0)),"")</f>
        <v>SMB</v>
      </c>
      <c r="G635" s="5" t="str">
        <f>IFERROR(INDEX(Regions!$B$2:$B$6,MATCH(D635,Regions!$A$2:$A$6,0)),"")</f>
        <v>Central</v>
      </c>
      <c r="H635" s="5" t="str">
        <f t="shared" si="11"/>
        <v>2024-08</v>
      </c>
      <c r="I635" s="5">
        <f>IFERROR(INDEX(Delivery!$C$2:$C$3001,MATCH(A635,Delivery!$A$2:$A$3001,0))-INDEX(Delivery!$B$2:$B$3001,MATCH(A635,Delivery!$A$2:$A$3001,0)),"")</f>
        <v>3</v>
      </c>
      <c r="J635" s="5" t="str">
        <f>IF(IFERROR(INDEX(Delivery!$D$2:$D$3001,MATCH(A635,Delivery!$A$2:$A$3001,0)),"")="Delayed","Yes","No")</f>
        <v>No</v>
      </c>
      <c r="K635" s="5" t="str">
        <f>IF(IFERROR(INDEX(Delivery!$D$2:$D$3001,MATCH(A635,Delivery!$A$2:$A$3001,0)),"")="Cancelled","Yes","No")</f>
        <v>No</v>
      </c>
      <c r="L635">
        <f>SUMIF(Sales!B:B,A635,Sales!H:H)</f>
        <v>1733.77</v>
      </c>
    </row>
    <row r="636" spans="1:12" x14ac:dyDescent="0.35">
      <c r="A636" s="5">
        <v>635</v>
      </c>
      <c r="B636" s="6">
        <v>45519</v>
      </c>
      <c r="C636" s="5">
        <v>524</v>
      </c>
      <c r="D636" s="5">
        <v>2</v>
      </c>
      <c r="E636" s="5" t="str">
        <f>IFERROR(INDEX(Customers!$B$2:$B$901,MATCH(C636,Customers!$A$2:$A$901,0)),"")</f>
        <v>Riya Menon</v>
      </c>
      <c r="F636" s="5" t="str">
        <f>IFERROR(INDEX(Customers!$C$2:$C$901,MATCH(C636,Customers!$A$2:$A$901,0)),"")</f>
        <v>Consumer</v>
      </c>
      <c r="G636" s="5" t="str">
        <f>IFERROR(INDEX(Regions!$B$2:$B$6,MATCH(D636,Regions!$A$2:$A$6,0)),"")</f>
        <v>South</v>
      </c>
      <c r="H636" s="5" t="str">
        <f t="shared" si="11"/>
        <v>2024-08</v>
      </c>
      <c r="I636" s="5">
        <f>IFERROR(INDEX(Delivery!$C$2:$C$3001,MATCH(A636,Delivery!$A$2:$A$3001,0))-INDEX(Delivery!$B$2:$B$3001,MATCH(A636,Delivery!$A$2:$A$3001,0)),"")</f>
        <v>6</v>
      </c>
      <c r="J636" s="5" t="str">
        <f>IF(IFERROR(INDEX(Delivery!$D$2:$D$3001,MATCH(A636,Delivery!$A$2:$A$3001,0)),"")="Delayed","Yes","No")</f>
        <v>No</v>
      </c>
      <c r="K636" s="5" t="str">
        <f>IF(IFERROR(INDEX(Delivery!$D$2:$D$3001,MATCH(A636,Delivery!$A$2:$A$3001,0)),"")="Cancelled","Yes","No")</f>
        <v>No</v>
      </c>
      <c r="L636">
        <f>SUMIF(Sales!B:B,A636,Sales!H:H)</f>
        <v>1949.71</v>
      </c>
    </row>
    <row r="637" spans="1:12" x14ac:dyDescent="0.35">
      <c r="A637" s="5">
        <v>636</v>
      </c>
      <c r="B637" s="6">
        <v>45519</v>
      </c>
      <c r="C637" s="5">
        <v>331</v>
      </c>
      <c r="D637" s="5">
        <v>5</v>
      </c>
      <c r="E637" s="5" t="str">
        <f>IFERROR(INDEX(Customers!$B$2:$B$901,MATCH(C637,Customers!$A$2:$A$901,0)),"")</f>
        <v>Diya Pillai</v>
      </c>
      <c r="F637" s="5" t="str">
        <f>IFERROR(INDEX(Customers!$C$2:$C$901,MATCH(C637,Customers!$A$2:$A$901,0)),"")</f>
        <v>Consumer</v>
      </c>
      <c r="G637" s="5" t="str">
        <f>IFERROR(INDEX(Regions!$B$2:$B$6,MATCH(D637,Regions!$A$2:$A$6,0)),"")</f>
        <v>Central</v>
      </c>
      <c r="H637" s="5" t="str">
        <f t="shared" si="11"/>
        <v>2024-08</v>
      </c>
      <c r="I637" s="5">
        <f>IFERROR(INDEX(Delivery!$C$2:$C$3001,MATCH(A637,Delivery!$A$2:$A$3001,0))-INDEX(Delivery!$B$2:$B$3001,MATCH(A637,Delivery!$A$2:$A$3001,0)),"")</f>
        <v>5</v>
      </c>
      <c r="J637" s="5" t="str">
        <f>IF(IFERROR(INDEX(Delivery!$D$2:$D$3001,MATCH(A637,Delivery!$A$2:$A$3001,0)),"")="Delayed","Yes","No")</f>
        <v>No</v>
      </c>
      <c r="K637" s="5" t="str">
        <f>IF(IFERROR(INDEX(Delivery!$D$2:$D$3001,MATCH(A637,Delivery!$A$2:$A$3001,0)),"")="Cancelled","Yes","No")</f>
        <v>No</v>
      </c>
      <c r="L637">
        <f>SUMIF(Sales!B:B,A637,Sales!H:H)</f>
        <v>175.69</v>
      </c>
    </row>
    <row r="638" spans="1:12" x14ac:dyDescent="0.35">
      <c r="A638" s="5">
        <v>637</v>
      </c>
      <c r="B638" s="6">
        <v>45519</v>
      </c>
      <c r="C638" s="5">
        <v>151</v>
      </c>
      <c r="D638" s="5">
        <v>2</v>
      </c>
      <c r="E638" s="5" t="str">
        <f>IFERROR(INDEX(Customers!$B$2:$B$901,MATCH(C638,Customers!$A$2:$A$901,0)),"")</f>
        <v>Ayaan Chatterjee</v>
      </c>
      <c r="F638" s="5" t="str">
        <f>IFERROR(INDEX(Customers!$C$2:$C$901,MATCH(C638,Customers!$A$2:$A$901,0)),"")</f>
        <v>SMB</v>
      </c>
      <c r="G638" s="5" t="str">
        <f>IFERROR(INDEX(Regions!$B$2:$B$6,MATCH(D638,Regions!$A$2:$A$6,0)),"")</f>
        <v>South</v>
      </c>
      <c r="H638" s="5" t="str">
        <f t="shared" si="11"/>
        <v>2024-08</v>
      </c>
      <c r="I638" s="5">
        <f>IFERROR(INDEX(Delivery!$C$2:$C$3001,MATCH(A638,Delivery!$A$2:$A$3001,0))-INDEX(Delivery!$B$2:$B$3001,MATCH(A638,Delivery!$A$2:$A$3001,0)),"")</f>
        <v>-45521</v>
      </c>
      <c r="J638" s="5" t="str">
        <f>IF(IFERROR(INDEX(Delivery!$D$2:$D$3001,MATCH(A638,Delivery!$A$2:$A$3001,0)),"")="Delayed","Yes","No")</f>
        <v>No</v>
      </c>
      <c r="K638" s="5" t="str">
        <f>IF(IFERROR(INDEX(Delivery!$D$2:$D$3001,MATCH(A638,Delivery!$A$2:$A$3001,0)),"")="Cancelled","Yes","No")</f>
        <v>Yes</v>
      </c>
      <c r="L638">
        <f>SUMIF(Sales!B:B,A638,Sales!H:H)</f>
        <v>3021.65</v>
      </c>
    </row>
    <row r="639" spans="1:12" x14ac:dyDescent="0.35">
      <c r="A639" s="5">
        <v>638</v>
      </c>
      <c r="B639" s="6">
        <v>45519</v>
      </c>
      <c r="C639" s="5">
        <v>107</v>
      </c>
      <c r="D639" s="5">
        <v>1</v>
      </c>
      <c r="E639" s="5" t="str">
        <f>IFERROR(INDEX(Customers!$B$2:$B$901,MATCH(C639,Customers!$A$2:$A$901,0)),"")</f>
        <v>Pooja Pillai</v>
      </c>
      <c r="F639" s="5" t="str">
        <f>IFERROR(INDEX(Customers!$C$2:$C$901,MATCH(C639,Customers!$A$2:$A$901,0)),"")</f>
        <v>Consumer</v>
      </c>
      <c r="G639" s="5" t="str">
        <f>IFERROR(INDEX(Regions!$B$2:$B$6,MATCH(D639,Regions!$A$2:$A$6,0)),"")</f>
        <v>North</v>
      </c>
      <c r="H639" s="5" t="str">
        <f t="shared" si="11"/>
        <v>2024-08</v>
      </c>
      <c r="I639" s="5">
        <f>IFERROR(INDEX(Delivery!$C$2:$C$3001,MATCH(A639,Delivery!$A$2:$A$3001,0))-INDEX(Delivery!$B$2:$B$3001,MATCH(A639,Delivery!$A$2:$A$3001,0)),"")</f>
        <v>6</v>
      </c>
      <c r="J639" s="5" t="str">
        <f>IF(IFERROR(INDEX(Delivery!$D$2:$D$3001,MATCH(A639,Delivery!$A$2:$A$3001,0)),"")="Delayed","Yes","No")</f>
        <v>No</v>
      </c>
      <c r="K639" s="5" t="str">
        <f>IF(IFERROR(INDEX(Delivery!$D$2:$D$3001,MATCH(A639,Delivery!$A$2:$A$3001,0)),"")="Cancelled","Yes","No")</f>
        <v>No</v>
      </c>
      <c r="L639">
        <f>SUMIF(Sales!B:B,A639,Sales!H:H)</f>
        <v>3021.65</v>
      </c>
    </row>
    <row r="640" spans="1:12" x14ac:dyDescent="0.35">
      <c r="A640" s="5">
        <v>639</v>
      </c>
      <c r="B640" s="6">
        <v>45520</v>
      </c>
      <c r="C640" s="5">
        <v>643</v>
      </c>
      <c r="D640" s="5">
        <v>5</v>
      </c>
      <c r="E640" s="5" t="str">
        <f>IFERROR(INDEX(Customers!$B$2:$B$901,MATCH(C640,Customers!$A$2:$A$901,0)),"")</f>
        <v>Saanvi Nair</v>
      </c>
      <c r="F640" s="5" t="str">
        <f>IFERROR(INDEX(Customers!$C$2:$C$901,MATCH(C640,Customers!$A$2:$A$901,0)),"")</f>
        <v>SMB</v>
      </c>
      <c r="G640" s="5" t="str">
        <f>IFERROR(INDEX(Regions!$B$2:$B$6,MATCH(D640,Regions!$A$2:$A$6,0)),"")</f>
        <v>Central</v>
      </c>
      <c r="H640" s="5" t="str">
        <f t="shared" si="11"/>
        <v>2024-08</v>
      </c>
      <c r="I640" s="5">
        <f>IFERROR(INDEX(Delivery!$C$2:$C$3001,MATCH(A640,Delivery!$A$2:$A$3001,0))-INDEX(Delivery!$B$2:$B$3001,MATCH(A640,Delivery!$A$2:$A$3001,0)),"")</f>
        <v>-45520</v>
      </c>
      <c r="J640" s="5" t="str">
        <f>IF(IFERROR(INDEX(Delivery!$D$2:$D$3001,MATCH(A640,Delivery!$A$2:$A$3001,0)),"")="Delayed","Yes","No")</f>
        <v>No</v>
      </c>
      <c r="K640" s="5" t="str">
        <f>IF(IFERROR(INDEX(Delivery!$D$2:$D$3001,MATCH(A640,Delivery!$A$2:$A$3001,0)),"")="Cancelled","Yes","No")</f>
        <v>Yes</v>
      </c>
      <c r="L640">
        <f>SUMIF(Sales!B:B,A640,Sales!H:H)</f>
        <v>3048.44</v>
      </c>
    </row>
    <row r="641" spans="1:12" x14ac:dyDescent="0.35">
      <c r="A641" s="5">
        <v>640</v>
      </c>
      <c r="B641" s="6">
        <v>45520</v>
      </c>
      <c r="C641" s="5">
        <v>821</v>
      </c>
      <c r="D641" s="5">
        <v>5</v>
      </c>
      <c r="E641" s="5" t="str">
        <f>IFERROR(INDEX(Customers!$B$2:$B$901,MATCH(C641,Customers!$A$2:$A$901,0)),"")</f>
        <v>Pari Iyer</v>
      </c>
      <c r="F641" s="5" t="str">
        <f>IFERROR(INDEX(Customers!$C$2:$C$901,MATCH(C641,Customers!$A$2:$A$901,0)),"")</f>
        <v>Consumer</v>
      </c>
      <c r="G641" s="5" t="str">
        <f>IFERROR(INDEX(Regions!$B$2:$B$6,MATCH(D641,Regions!$A$2:$A$6,0)),"")</f>
        <v>Central</v>
      </c>
      <c r="H641" s="5" t="str">
        <f t="shared" si="11"/>
        <v>2024-08</v>
      </c>
      <c r="I641" s="5">
        <f>IFERROR(INDEX(Delivery!$C$2:$C$3001,MATCH(A641,Delivery!$A$2:$A$3001,0))-INDEX(Delivery!$B$2:$B$3001,MATCH(A641,Delivery!$A$2:$A$3001,0)),"")</f>
        <v>-45522</v>
      </c>
      <c r="J641" s="5" t="str">
        <f>IF(IFERROR(INDEX(Delivery!$D$2:$D$3001,MATCH(A641,Delivery!$A$2:$A$3001,0)),"")="Delayed","Yes","No")</f>
        <v>No</v>
      </c>
      <c r="K641" s="5" t="str">
        <f>IF(IFERROR(INDEX(Delivery!$D$2:$D$3001,MATCH(A641,Delivery!$A$2:$A$3001,0)),"")="Cancelled","Yes","No")</f>
        <v>Yes</v>
      </c>
      <c r="L641">
        <f>SUMIF(Sales!B:B,A641,Sales!H:H)</f>
        <v>3681.95</v>
      </c>
    </row>
    <row r="642" spans="1:12" x14ac:dyDescent="0.35">
      <c r="A642" s="5">
        <v>641</v>
      </c>
      <c r="B642" s="6">
        <v>45520</v>
      </c>
      <c r="C642" s="5">
        <v>307</v>
      </c>
      <c r="D642" s="5">
        <v>1</v>
      </c>
      <c r="E642" s="5" t="str">
        <f>IFERROR(INDEX(Customers!$B$2:$B$901,MATCH(C642,Customers!$A$2:$A$901,0)),"")</f>
        <v>Neha Das</v>
      </c>
      <c r="F642" s="5" t="str">
        <f>IFERROR(INDEX(Customers!$C$2:$C$901,MATCH(C642,Customers!$A$2:$A$901,0)),"")</f>
        <v>Consumer</v>
      </c>
      <c r="G642" s="5" t="str">
        <f>IFERROR(INDEX(Regions!$B$2:$B$6,MATCH(D642,Regions!$A$2:$A$6,0)),"")</f>
        <v>North</v>
      </c>
      <c r="H642" s="5" t="str">
        <f t="shared" ref="H642:H705" si="12">TEXT(B642,"YYYY-MM")</f>
        <v>2024-08</v>
      </c>
      <c r="I642" s="5">
        <f>IFERROR(INDEX(Delivery!$C$2:$C$3001,MATCH(A642,Delivery!$A$2:$A$3001,0))-INDEX(Delivery!$B$2:$B$3001,MATCH(A642,Delivery!$A$2:$A$3001,0)),"")</f>
        <v>4</v>
      </c>
      <c r="J642" s="5" t="str">
        <f>IF(IFERROR(INDEX(Delivery!$D$2:$D$3001,MATCH(A642,Delivery!$A$2:$A$3001,0)),"")="Delayed","Yes","No")</f>
        <v>No</v>
      </c>
      <c r="K642" s="5" t="str">
        <f>IF(IFERROR(INDEX(Delivery!$D$2:$D$3001,MATCH(A642,Delivery!$A$2:$A$3001,0)),"")="Cancelled","Yes","No")</f>
        <v>No</v>
      </c>
      <c r="L642">
        <f>SUMIF(Sales!B:B,A642,Sales!H:H)</f>
        <v>1317.91</v>
      </c>
    </row>
    <row r="643" spans="1:12" x14ac:dyDescent="0.35">
      <c r="A643" s="5">
        <v>642</v>
      </c>
      <c r="B643" s="6">
        <v>45520</v>
      </c>
      <c r="C643" s="5">
        <v>121</v>
      </c>
      <c r="D643" s="5">
        <v>5</v>
      </c>
      <c r="E643" s="5" t="str">
        <f>IFERROR(INDEX(Customers!$B$2:$B$901,MATCH(C643,Customers!$A$2:$A$901,0)),"")</f>
        <v>Vihaan Nair</v>
      </c>
      <c r="F643" s="5" t="str">
        <f>IFERROR(INDEX(Customers!$C$2:$C$901,MATCH(C643,Customers!$A$2:$A$901,0)),"")</f>
        <v>Consumer</v>
      </c>
      <c r="G643" s="5" t="str">
        <f>IFERROR(INDEX(Regions!$B$2:$B$6,MATCH(D643,Regions!$A$2:$A$6,0)),"")</f>
        <v>Central</v>
      </c>
      <c r="H643" s="5" t="str">
        <f t="shared" si="12"/>
        <v>2024-08</v>
      </c>
      <c r="I643" s="5">
        <f>IFERROR(INDEX(Delivery!$C$2:$C$3001,MATCH(A643,Delivery!$A$2:$A$3001,0))-INDEX(Delivery!$B$2:$B$3001,MATCH(A643,Delivery!$A$2:$A$3001,0)),"")</f>
        <v>4</v>
      </c>
      <c r="J643" s="5" t="str">
        <f>IF(IFERROR(INDEX(Delivery!$D$2:$D$3001,MATCH(A643,Delivery!$A$2:$A$3001,0)),"")="Delayed","Yes","No")</f>
        <v>No</v>
      </c>
      <c r="K643" s="5" t="str">
        <f>IF(IFERROR(INDEX(Delivery!$D$2:$D$3001,MATCH(A643,Delivery!$A$2:$A$3001,0)),"")="Cancelled","Yes","No")</f>
        <v>No</v>
      </c>
      <c r="L643">
        <f>SUMIF(Sales!B:B,A643,Sales!H:H)</f>
        <v>2213.3200000000002</v>
      </c>
    </row>
    <row r="644" spans="1:12" x14ac:dyDescent="0.35">
      <c r="A644" s="5">
        <v>643</v>
      </c>
      <c r="B644" s="6">
        <v>45521</v>
      </c>
      <c r="C644" s="5">
        <v>747</v>
      </c>
      <c r="D644" s="5">
        <v>1</v>
      </c>
      <c r="E644" s="5" t="str">
        <f>IFERROR(INDEX(Customers!$B$2:$B$901,MATCH(C644,Customers!$A$2:$A$901,0)),"")</f>
        <v>Krishna Patel</v>
      </c>
      <c r="F644" s="5" t="str">
        <f>IFERROR(INDEX(Customers!$C$2:$C$901,MATCH(C644,Customers!$A$2:$A$901,0)),"")</f>
        <v>Corporate</v>
      </c>
      <c r="G644" s="5" t="str">
        <f>IFERROR(INDEX(Regions!$B$2:$B$6,MATCH(D644,Regions!$A$2:$A$6,0)),"")</f>
        <v>North</v>
      </c>
      <c r="H644" s="5" t="str">
        <f t="shared" si="12"/>
        <v>2024-08</v>
      </c>
      <c r="I644" s="5">
        <f>IFERROR(INDEX(Delivery!$C$2:$C$3001,MATCH(A644,Delivery!$A$2:$A$3001,0))-INDEX(Delivery!$B$2:$B$3001,MATCH(A644,Delivery!$A$2:$A$3001,0)),"")</f>
        <v>-45523</v>
      </c>
      <c r="J644" s="5" t="str">
        <f>IF(IFERROR(INDEX(Delivery!$D$2:$D$3001,MATCH(A644,Delivery!$A$2:$A$3001,0)),"")="Delayed","Yes","No")</f>
        <v>No</v>
      </c>
      <c r="K644" s="5" t="str">
        <f>IF(IFERROR(INDEX(Delivery!$D$2:$D$3001,MATCH(A644,Delivery!$A$2:$A$3001,0)),"")="Cancelled","Yes","No")</f>
        <v>Yes</v>
      </c>
      <c r="L644">
        <f>SUMIF(Sales!B:B,A644,Sales!H:H)</f>
        <v>772.88</v>
      </c>
    </row>
    <row r="645" spans="1:12" x14ac:dyDescent="0.35">
      <c r="A645" s="5">
        <v>644</v>
      </c>
      <c r="B645" s="6">
        <v>45521</v>
      </c>
      <c r="C645" s="5">
        <v>233</v>
      </c>
      <c r="D645" s="5">
        <v>5</v>
      </c>
      <c r="E645" s="5" t="str">
        <f>IFERROR(INDEX(Customers!$B$2:$B$901,MATCH(C645,Customers!$A$2:$A$901,0)),"")</f>
        <v>Ravi Shetty</v>
      </c>
      <c r="F645" s="5" t="str">
        <f>IFERROR(INDEX(Customers!$C$2:$C$901,MATCH(C645,Customers!$A$2:$A$901,0)),"")</f>
        <v>Corporate</v>
      </c>
      <c r="G645" s="5" t="str">
        <f>IFERROR(INDEX(Regions!$B$2:$B$6,MATCH(D645,Regions!$A$2:$A$6,0)),"")</f>
        <v>Central</v>
      </c>
      <c r="H645" s="5" t="str">
        <f t="shared" si="12"/>
        <v>2024-08</v>
      </c>
      <c r="I645" s="5">
        <f>IFERROR(INDEX(Delivery!$C$2:$C$3001,MATCH(A645,Delivery!$A$2:$A$3001,0))-INDEX(Delivery!$B$2:$B$3001,MATCH(A645,Delivery!$A$2:$A$3001,0)),"")</f>
        <v>2</v>
      </c>
      <c r="J645" s="5" t="str">
        <f>IF(IFERROR(INDEX(Delivery!$D$2:$D$3001,MATCH(A645,Delivery!$A$2:$A$3001,0)),"")="Delayed","Yes","No")</f>
        <v>No</v>
      </c>
      <c r="K645" s="5" t="str">
        <f>IF(IFERROR(INDEX(Delivery!$D$2:$D$3001,MATCH(A645,Delivery!$A$2:$A$3001,0)),"")="Cancelled","Yes","No")</f>
        <v>No</v>
      </c>
      <c r="L645">
        <f>SUMIF(Sales!B:B,A645,Sales!H:H)</f>
        <v>829.93</v>
      </c>
    </row>
    <row r="646" spans="1:12" x14ac:dyDescent="0.35">
      <c r="A646" s="5">
        <v>645</v>
      </c>
      <c r="B646" s="6">
        <v>45521</v>
      </c>
      <c r="C646" s="5">
        <v>688</v>
      </c>
      <c r="D646" s="5">
        <v>3</v>
      </c>
      <c r="E646" s="5" t="str">
        <f>IFERROR(INDEX(Customers!$B$2:$B$901,MATCH(C646,Customers!$A$2:$A$901,0)),"")</f>
        <v>Karthik Iyer</v>
      </c>
      <c r="F646" s="5" t="str">
        <f>IFERROR(INDEX(Customers!$C$2:$C$901,MATCH(C646,Customers!$A$2:$A$901,0)),"")</f>
        <v>Consumer</v>
      </c>
      <c r="G646" s="5" t="str">
        <f>IFERROR(INDEX(Regions!$B$2:$B$6,MATCH(D646,Regions!$A$2:$A$6,0)),"")</f>
        <v>East</v>
      </c>
      <c r="H646" s="5" t="str">
        <f t="shared" si="12"/>
        <v>2024-08</v>
      </c>
      <c r="I646" s="5">
        <f>IFERROR(INDEX(Delivery!$C$2:$C$3001,MATCH(A646,Delivery!$A$2:$A$3001,0))-INDEX(Delivery!$B$2:$B$3001,MATCH(A646,Delivery!$A$2:$A$3001,0)),"")</f>
        <v>6</v>
      </c>
      <c r="J646" s="5" t="str">
        <f>IF(IFERROR(INDEX(Delivery!$D$2:$D$3001,MATCH(A646,Delivery!$A$2:$A$3001,0)),"")="Delayed","Yes","No")</f>
        <v>No</v>
      </c>
      <c r="K646" s="5" t="str">
        <f>IF(IFERROR(INDEX(Delivery!$D$2:$D$3001,MATCH(A646,Delivery!$A$2:$A$3001,0)),"")="Cancelled","Yes","No")</f>
        <v>No</v>
      </c>
      <c r="L646">
        <f>SUMIF(Sales!B:B,A646,Sales!H:H)</f>
        <v>3197.34</v>
      </c>
    </row>
    <row r="647" spans="1:12" x14ac:dyDescent="0.35">
      <c r="A647" s="5">
        <v>646</v>
      </c>
      <c r="B647" s="6">
        <v>45522</v>
      </c>
      <c r="C647" s="5">
        <v>586</v>
      </c>
      <c r="D647" s="5">
        <v>2</v>
      </c>
      <c r="E647" s="5" t="str">
        <f>IFERROR(INDEX(Customers!$B$2:$B$901,MATCH(C647,Customers!$A$2:$A$901,0)),"")</f>
        <v>Amit Rao</v>
      </c>
      <c r="F647" s="5" t="str">
        <f>IFERROR(INDEX(Customers!$C$2:$C$901,MATCH(C647,Customers!$A$2:$A$901,0)),"")</f>
        <v>Corporate</v>
      </c>
      <c r="G647" s="5" t="str">
        <f>IFERROR(INDEX(Regions!$B$2:$B$6,MATCH(D647,Regions!$A$2:$A$6,0)),"")</f>
        <v>South</v>
      </c>
      <c r="H647" s="5" t="str">
        <f t="shared" si="12"/>
        <v>2024-08</v>
      </c>
      <c r="I647" s="5">
        <f>IFERROR(INDEX(Delivery!$C$2:$C$3001,MATCH(A647,Delivery!$A$2:$A$3001,0))-INDEX(Delivery!$B$2:$B$3001,MATCH(A647,Delivery!$A$2:$A$3001,0)),"")</f>
        <v>6</v>
      </c>
      <c r="J647" s="5" t="str">
        <f>IF(IFERROR(INDEX(Delivery!$D$2:$D$3001,MATCH(A647,Delivery!$A$2:$A$3001,0)),"")="Delayed","Yes","No")</f>
        <v>Yes</v>
      </c>
      <c r="K647" s="5" t="str">
        <f>IF(IFERROR(INDEX(Delivery!$D$2:$D$3001,MATCH(A647,Delivery!$A$2:$A$3001,0)),"")="Cancelled","Yes","No")</f>
        <v>No</v>
      </c>
      <c r="L647">
        <f>SUMIF(Sales!B:B,A647,Sales!H:H)</f>
        <v>3021.65</v>
      </c>
    </row>
    <row r="648" spans="1:12" x14ac:dyDescent="0.35">
      <c r="A648" s="5">
        <v>647</v>
      </c>
      <c r="B648" s="6">
        <v>45522</v>
      </c>
      <c r="C648" s="5">
        <v>255</v>
      </c>
      <c r="D648" s="5">
        <v>2</v>
      </c>
      <c r="E648" s="5" t="str">
        <f>IFERROR(INDEX(Customers!$B$2:$B$901,MATCH(C648,Customers!$A$2:$A$901,0)),"")</f>
        <v>Karthik Menon</v>
      </c>
      <c r="F648" s="5" t="str">
        <f>IFERROR(INDEX(Customers!$C$2:$C$901,MATCH(C648,Customers!$A$2:$A$901,0)),"")</f>
        <v>Consumer</v>
      </c>
      <c r="G648" s="5" t="str">
        <f>IFERROR(INDEX(Regions!$B$2:$B$6,MATCH(D648,Regions!$A$2:$A$6,0)),"")</f>
        <v>South</v>
      </c>
      <c r="H648" s="5" t="str">
        <f t="shared" si="12"/>
        <v>2024-08</v>
      </c>
      <c r="I648" s="5">
        <f>IFERROR(INDEX(Delivery!$C$2:$C$3001,MATCH(A648,Delivery!$A$2:$A$3001,0))-INDEX(Delivery!$B$2:$B$3001,MATCH(A648,Delivery!$A$2:$A$3001,0)),"")</f>
        <v>3</v>
      </c>
      <c r="J648" s="5" t="str">
        <f>IF(IFERROR(INDEX(Delivery!$D$2:$D$3001,MATCH(A648,Delivery!$A$2:$A$3001,0)),"")="Delayed","Yes","No")</f>
        <v>No</v>
      </c>
      <c r="K648" s="5" t="str">
        <f>IF(IFERROR(INDEX(Delivery!$D$2:$D$3001,MATCH(A648,Delivery!$A$2:$A$3001,0)),"")="Cancelled","Yes","No")</f>
        <v>No</v>
      </c>
      <c r="L648">
        <f>SUMIF(Sales!B:B,A648,Sales!H:H)</f>
        <v>1675.02</v>
      </c>
    </row>
    <row r="649" spans="1:12" x14ac:dyDescent="0.35">
      <c r="A649" s="5">
        <v>648</v>
      </c>
      <c r="B649" s="6">
        <v>45522</v>
      </c>
      <c r="C649" s="5">
        <v>453</v>
      </c>
      <c r="D649" s="5">
        <v>5</v>
      </c>
      <c r="E649" s="5" t="str">
        <f>IFERROR(INDEX(Customers!$B$2:$B$901,MATCH(C649,Customers!$A$2:$A$901,0)),"")</f>
        <v>Ishaan Rao</v>
      </c>
      <c r="F649" s="5" t="str">
        <f>IFERROR(INDEX(Customers!$C$2:$C$901,MATCH(C649,Customers!$A$2:$A$901,0)),"")</f>
        <v>Consumer</v>
      </c>
      <c r="G649" s="5" t="str">
        <f>IFERROR(INDEX(Regions!$B$2:$B$6,MATCH(D649,Regions!$A$2:$A$6,0)),"")</f>
        <v>Central</v>
      </c>
      <c r="H649" s="5" t="str">
        <f t="shared" si="12"/>
        <v>2024-08</v>
      </c>
      <c r="I649" s="5">
        <f>IFERROR(INDEX(Delivery!$C$2:$C$3001,MATCH(A649,Delivery!$A$2:$A$3001,0))-INDEX(Delivery!$B$2:$B$3001,MATCH(A649,Delivery!$A$2:$A$3001,0)),"")</f>
        <v>6</v>
      </c>
      <c r="J649" s="5" t="str">
        <f>IF(IFERROR(INDEX(Delivery!$D$2:$D$3001,MATCH(A649,Delivery!$A$2:$A$3001,0)),"")="Delayed","Yes","No")</f>
        <v>No</v>
      </c>
      <c r="K649" s="5" t="str">
        <f>IF(IFERROR(INDEX(Delivery!$D$2:$D$3001,MATCH(A649,Delivery!$A$2:$A$3001,0)),"")="Cancelled","Yes","No")</f>
        <v>No</v>
      </c>
      <c r="L649">
        <f>SUMIF(Sales!B:B,A649,Sales!H:H)</f>
        <v>800.55</v>
      </c>
    </row>
    <row r="650" spans="1:12" x14ac:dyDescent="0.35">
      <c r="A650" s="5">
        <v>649</v>
      </c>
      <c r="B650" s="6">
        <v>45522</v>
      </c>
      <c r="C650" s="5">
        <v>310</v>
      </c>
      <c r="D650" s="5">
        <v>4</v>
      </c>
      <c r="E650" s="5" t="str">
        <f>IFERROR(INDEX(Customers!$B$2:$B$901,MATCH(C650,Customers!$A$2:$A$901,0)),"")</f>
        <v>Karthik Patel</v>
      </c>
      <c r="F650" s="5" t="str">
        <f>IFERROR(INDEX(Customers!$C$2:$C$901,MATCH(C650,Customers!$A$2:$A$901,0)),"")</f>
        <v>SMB</v>
      </c>
      <c r="G650" s="5" t="str">
        <f>IFERROR(INDEX(Regions!$B$2:$B$6,MATCH(D650,Regions!$A$2:$A$6,0)),"")</f>
        <v>West</v>
      </c>
      <c r="H650" s="5" t="str">
        <f t="shared" si="12"/>
        <v>2024-08</v>
      </c>
      <c r="I650" s="5">
        <f>IFERROR(INDEX(Delivery!$C$2:$C$3001,MATCH(A650,Delivery!$A$2:$A$3001,0))-INDEX(Delivery!$B$2:$B$3001,MATCH(A650,Delivery!$A$2:$A$3001,0)),"")</f>
        <v>2</v>
      </c>
      <c r="J650" s="5" t="str">
        <f>IF(IFERROR(INDEX(Delivery!$D$2:$D$3001,MATCH(A650,Delivery!$A$2:$A$3001,0)),"")="Delayed","Yes","No")</f>
        <v>No</v>
      </c>
      <c r="K650" s="5" t="str">
        <f>IF(IFERROR(INDEX(Delivery!$D$2:$D$3001,MATCH(A650,Delivery!$A$2:$A$3001,0)),"")="Cancelled","Yes","No")</f>
        <v>No</v>
      </c>
      <c r="L650">
        <f>SUMIF(Sales!B:B,A650,Sales!H:H)</f>
        <v>2577.5300000000002</v>
      </c>
    </row>
    <row r="651" spans="1:12" x14ac:dyDescent="0.35">
      <c r="A651" s="5">
        <v>650</v>
      </c>
      <c r="B651" s="6">
        <v>45522</v>
      </c>
      <c r="C651" s="5">
        <v>115</v>
      </c>
      <c r="D651" s="5">
        <v>3</v>
      </c>
      <c r="E651" s="5" t="str">
        <f>IFERROR(INDEX(Customers!$B$2:$B$901,MATCH(C651,Customers!$A$2:$A$901,0)),"")</f>
        <v>Kiara Menon</v>
      </c>
      <c r="F651" s="5" t="str">
        <f>IFERROR(INDEX(Customers!$C$2:$C$901,MATCH(C651,Customers!$A$2:$A$901,0)),"")</f>
        <v>Consumer</v>
      </c>
      <c r="G651" s="5" t="str">
        <f>IFERROR(INDEX(Regions!$B$2:$B$6,MATCH(D651,Regions!$A$2:$A$6,0)),"")</f>
        <v>East</v>
      </c>
      <c r="H651" s="5" t="str">
        <f t="shared" si="12"/>
        <v>2024-08</v>
      </c>
      <c r="I651" s="5">
        <f>IFERROR(INDEX(Delivery!$C$2:$C$3001,MATCH(A651,Delivery!$A$2:$A$3001,0))-INDEX(Delivery!$B$2:$B$3001,MATCH(A651,Delivery!$A$2:$A$3001,0)),"")</f>
        <v>3</v>
      </c>
      <c r="J651" s="5" t="str">
        <f>IF(IFERROR(INDEX(Delivery!$D$2:$D$3001,MATCH(A651,Delivery!$A$2:$A$3001,0)),"")="Delayed","Yes","No")</f>
        <v>No</v>
      </c>
      <c r="K651" s="5" t="str">
        <f>IF(IFERROR(INDEX(Delivery!$D$2:$D$3001,MATCH(A651,Delivery!$A$2:$A$3001,0)),"")="Cancelled","Yes","No")</f>
        <v>No</v>
      </c>
      <c r="L651">
        <f>SUMIF(Sales!B:B,A651,Sales!H:H)</f>
        <v>1482.3</v>
      </c>
    </row>
    <row r="652" spans="1:12" x14ac:dyDescent="0.35">
      <c r="A652" s="5">
        <v>651</v>
      </c>
      <c r="B652" s="6">
        <v>45523</v>
      </c>
      <c r="C652" s="5">
        <v>200</v>
      </c>
      <c r="D652" s="5">
        <v>3</v>
      </c>
      <c r="E652" s="5" t="str">
        <f>IFERROR(INDEX(Customers!$B$2:$B$901,MATCH(C652,Customers!$A$2:$A$901,0)),"")</f>
        <v>Ravi Malhotra</v>
      </c>
      <c r="F652" s="5" t="str">
        <f>IFERROR(INDEX(Customers!$C$2:$C$901,MATCH(C652,Customers!$A$2:$A$901,0)),"")</f>
        <v>SMB</v>
      </c>
      <c r="G652" s="5" t="str">
        <f>IFERROR(INDEX(Regions!$B$2:$B$6,MATCH(D652,Regions!$A$2:$A$6,0)),"")</f>
        <v>East</v>
      </c>
      <c r="H652" s="5" t="str">
        <f t="shared" si="12"/>
        <v>2024-08</v>
      </c>
      <c r="I652" s="5">
        <f>IFERROR(INDEX(Delivery!$C$2:$C$3001,MATCH(A652,Delivery!$A$2:$A$3001,0))-INDEX(Delivery!$B$2:$B$3001,MATCH(A652,Delivery!$A$2:$A$3001,0)),"")</f>
        <v>5</v>
      </c>
      <c r="J652" s="5" t="str">
        <f>IF(IFERROR(INDEX(Delivery!$D$2:$D$3001,MATCH(A652,Delivery!$A$2:$A$3001,0)),"")="Delayed","Yes","No")</f>
        <v>No</v>
      </c>
      <c r="K652" s="5" t="str">
        <f>IF(IFERROR(INDEX(Delivery!$D$2:$D$3001,MATCH(A652,Delivery!$A$2:$A$3001,0)),"")="Cancelled","Yes","No")</f>
        <v>No</v>
      </c>
      <c r="L652">
        <f>SUMIF(Sales!B:B,A652,Sales!H:H)</f>
        <v>872.66</v>
      </c>
    </row>
    <row r="653" spans="1:12" x14ac:dyDescent="0.35">
      <c r="A653" s="5">
        <v>652</v>
      </c>
      <c r="B653" s="6">
        <v>45523</v>
      </c>
      <c r="C653" s="5">
        <v>515</v>
      </c>
      <c r="D653" s="5">
        <v>5</v>
      </c>
      <c r="E653" s="5" t="str">
        <f>IFERROR(INDEX(Customers!$B$2:$B$901,MATCH(C653,Customers!$A$2:$A$901,0)),"")</f>
        <v>Aarav Kapoor</v>
      </c>
      <c r="F653" s="5" t="str">
        <f>IFERROR(INDEX(Customers!$C$2:$C$901,MATCH(C653,Customers!$A$2:$A$901,0)),"")</f>
        <v>Consumer</v>
      </c>
      <c r="G653" s="5" t="str">
        <f>IFERROR(INDEX(Regions!$B$2:$B$6,MATCH(D653,Regions!$A$2:$A$6,0)),"")</f>
        <v>Central</v>
      </c>
      <c r="H653" s="5" t="str">
        <f t="shared" si="12"/>
        <v>2024-08</v>
      </c>
      <c r="I653" s="5">
        <f>IFERROR(INDEX(Delivery!$C$2:$C$3001,MATCH(A653,Delivery!$A$2:$A$3001,0))-INDEX(Delivery!$B$2:$B$3001,MATCH(A653,Delivery!$A$2:$A$3001,0)),"")</f>
        <v>6</v>
      </c>
      <c r="J653" s="5" t="str">
        <f>IF(IFERROR(INDEX(Delivery!$D$2:$D$3001,MATCH(A653,Delivery!$A$2:$A$3001,0)),"")="Delayed","Yes","No")</f>
        <v>No</v>
      </c>
      <c r="K653" s="5" t="str">
        <f>IF(IFERROR(INDEX(Delivery!$D$2:$D$3001,MATCH(A653,Delivery!$A$2:$A$3001,0)),"")="Cancelled","Yes","No")</f>
        <v>No</v>
      </c>
      <c r="L653">
        <f>SUMIF(Sales!B:B,A653,Sales!H:H)</f>
        <v>3230.2300000000005</v>
      </c>
    </row>
    <row r="654" spans="1:12" x14ac:dyDescent="0.35">
      <c r="A654" s="5">
        <v>653</v>
      </c>
      <c r="B654" s="6">
        <v>45523</v>
      </c>
      <c r="C654" s="5">
        <v>699</v>
      </c>
      <c r="D654" s="5">
        <v>2</v>
      </c>
      <c r="E654" s="5" t="str">
        <f>IFERROR(INDEX(Customers!$B$2:$B$901,MATCH(C654,Customers!$A$2:$A$901,0)),"")</f>
        <v>Ananya Shetty</v>
      </c>
      <c r="F654" s="5" t="str">
        <f>IFERROR(INDEX(Customers!$C$2:$C$901,MATCH(C654,Customers!$A$2:$A$901,0)),"")</f>
        <v>SMB</v>
      </c>
      <c r="G654" s="5" t="str">
        <f>IFERROR(INDEX(Regions!$B$2:$B$6,MATCH(D654,Regions!$A$2:$A$6,0)),"")</f>
        <v>South</v>
      </c>
      <c r="H654" s="5" t="str">
        <f t="shared" si="12"/>
        <v>2024-08</v>
      </c>
      <c r="I654" s="5">
        <f>IFERROR(INDEX(Delivery!$C$2:$C$3001,MATCH(A654,Delivery!$A$2:$A$3001,0))-INDEX(Delivery!$B$2:$B$3001,MATCH(A654,Delivery!$A$2:$A$3001,0)),"")</f>
        <v>3</v>
      </c>
      <c r="J654" s="5" t="str">
        <f>IF(IFERROR(INDEX(Delivery!$D$2:$D$3001,MATCH(A654,Delivery!$A$2:$A$3001,0)),"")="Delayed","Yes","No")</f>
        <v>No</v>
      </c>
      <c r="K654" s="5" t="str">
        <f>IF(IFERROR(INDEX(Delivery!$D$2:$D$3001,MATCH(A654,Delivery!$A$2:$A$3001,0)),"")="Cancelled","Yes","No")</f>
        <v>No</v>
      </c>
      <c r="L654">
        <f>SUMIF(Sales!B:B,A654,Sales!H:H)</f>
        <v>3405.8300000000004</v>
      </c>
    </row>
    <row r="655" spans="1:12" x14ac:dyDescent="0.35">
      <c r="A655" s="5">
        <v>654</v>
      </c>
      <c r="B655" s="6">
        <v>45523</v>
      </c>
      <c r="C655" s="5">
        <v>84</v>
      </c>
      <c r="D655" s="5">
        <v>5</v>
      </c>
      <c r="E655" s="5" t="str">
        <f>IFERROR(INDEX(Customers!$B$2:$B$901,MATCH(C655,Customers!$A$2:$A$901,0)),"")</f>
        <v>Sai Pillai</v>
      </c>
      <c r="F655" s="5" t="str">
        <f>IFERROR(INDEX(Customers!$C$2:$C$901,MATCH(C655,Customers!$A$2:$A$901,0)),"")</f>
        <v>Consumer</v>
      </c>
      <c r="G655" s="5" t="str">
        <f>IFERROR(INDEX(Regions!$B$2:$B$6,MATCH(D655,Regions!$A$2:$A$6,0)),"")</f>
        <v>Central</v>
      </c>
      <c r="H655" s="5" t="str">
        <f t="shared" si="12"/>
        <v>2024-08</v>
      </c>
      <c r="I655" s="5">
        <f>IFERROR(INDEX(Delivery!$C$2:$C$3001,MATCH(A655,Delivery!$A$2:$A$3001,0))-INDEX(Delivery!$B$2:$B$3001,MATCH(A655,Delivery!$A$2:$A$3001,0)),"")</f>
        <v>5</v>
      </c>
      <c r="J655" s="5" t="str">
        <f>IF(IFERROR(INDEX(Delivery!$D$2:$D$3001,MATCH(A655,Delivery!$A$2:$A$3001,0)),"")="Delayed","Yes","No")</f>
        <v>No</v>
      </c>
      <c r="K655" s="5" t="str">
        <f>IF(IFERROR(INDEX(Delivery!$D$2:$D$3001,MATCH(A655,Delivery!$A$2:$A$3001,0)),"")="Cancelled","Yes","No")</f>
        <v>No</v>
      </c>
      <c r="L655">
        <f>SUMIF(Sales!B:B,A655,Sales!H:H)</f>
        <v>145.43</v>
      </c>
    </row>
    <row r="656" spans="1:12" x14ac:dyDescent="0.35">
      <c r="A656" s="5">
        <v>655</v>
      </c>
      <c r="B656" s="6">
        <v>45523</v>
      </c>
      <c r="C656" s="5">
        <v>178</v>
      </c>
      <c r="D656" s="5">
        <v>2</v>
      </c>
      <c r="E656" s="5" t="str">
        <f>IFERROR(INDEX(Customers!$B$2:$B$901,MATCH(C656,Customers!$A$2:$A$901,0)),"")</f>
        <v>Anika Chatterjee</v>
      </c>
      <c r="F656" s="5" t="str">
        <f>IFERROR(INDEX(Customers!$C$2:$C$901,MATCH(C656,Customers!$A$2:$A$901,0)),"")</f>
        <v>SMB</v>
      </c>
      <c r="G656" s="5" t="str">
        <f>IFERROR(INDEX(Regions!$B$2:$B$6,MATCH(D656,Regions!$A$2:$A$6,0)),"")</f>
        <v>South</v>
      </c>
      <c r="H656" s="5" t="str">
        <f t="shared" si="12"/>
        <v>2024-08</v>
      </c>
      <c r="I656" s="5">
        <f>IFERROR(INDEX(Delivery!$C$2:$C$3001,MATCH(A656,Delivery!$A$2:$A$3001,0))-INDEX(Delivery!$B$2:$B$3001,MATCH(A656,Delivery!$A$2:$A$3001,0)),"")</f>
        <v>3</v>
      </c>
      <c r="J656" s="5" t="str">
        <f>IF(IFERROR(INDEX(Delivery!$D$2:$D$3001,MATCH(A656,Delivery!$A$2:$A$3001,0)),"")="Delayed","Yes","No")</f>
        <v>No</v>
      </c>
      <c r="K656" s="5" t="str">
        <f>IF(IFERROR(INDEX(Delivery!$D$2:$D$3001,MATCH(A656,Delivery!$A$2:$A$3001,0)),"")="Cancelled","Yes","No")</f>
        <v>No</v>
      </c>
      <c r="L656">
        <f>SUMIF(Sales!B:B,A656,Sales!H:H)</f>
        <v>2213.3200000000002</v>
      </c>
    </row>
    <row r="657" spans="1:12" x14ac:dyDescent="0.35">
      <c r="A657" s="5">
        <v>656</v>
      </c>
      <c r="B657" s="6">
        <v>45523</v>
      </c>
      <c r="C657" s="5">
        <v>9</v>
      </c>
      <c r="D657" s="5">
        <v>2</v>
      </c>
      <c r="E657" s="5" t="str">
        <f>IFERROR(INDEX(Customers!$B$2:$B$901,MATCH(C657,Customers!$A$2:$A$901,0)),"")</f>
        <v>Aadhya Kapoor</v>
      </c>
      <c r="F657" s="5" t="str">
        <f>IFERROR(INDEX(Customers!$C$2:$C$901,MATCH(C657,Customers!$A$2:$A$901,0)),"")</f>
        <v>SMB</v>
      </c>
      <c r="G657" s="5" t="str">
        <f>IFERROR(INDEX(Regions!$B$2:$B$6,MATCH(D657,Regions!$A$2:$A$6,0)),"")</f>
        <v>South</v>
      </c>
      <c r="H657" s="5" t="str">
        <f t="shared" si="12"/>
        <v>2024-08</v>
      </c>
      <c r="I657" s="5">
        <f>IFERROR(INDEX(Delivery!$C$2:$C$3001,MATCH(A657,Delivery!$A$2:$A$3001,0))-INDEX(Delivery!$B$2:$B$3001,MATCH(A657,Delivery!$A$2:$A$3001,0)),"")</f>
        <v>4</v>
      </c>
      <c r="J657" s="5" t="str">
        <f>IF(IFERROR(INDEX(Delivery!$D$2:$D$3001,MATCH(A657,Delivery!$A$2:$A$3001,0)),"")="Delayed","Yes","No")</f>
        <v>No</v>
      </c>
      <c r="K657" s="5" t="str">
        <f>IF(IFERROR(INDEX(Delivery!$D$2:$D$3001,MATCH(A657,Delivery!$A$2:$A$3001,0)),"")="Cancelled","Yes","No")</f>
        <v>No</v>
      </c>
      <c r="L657">
        <f>SUMIF(Sales!B:B,A657,Sales!H:H)</f>
        <v>705.26</v>
      </c>
    </row>
    <row r="658" spans="1:12" x14ac:dyDescent="0.35">
      <c r="A658" s="5">
        <v>657</v>
      </c>
      <c r="B658" s="6">
        <v>45523</v>
      </c>
      <c r="C658" s="5">
        <v>889</v>
      </c>
      <c r="D658" s="5">
        <v>5</v>
      </c>
      <c r="E658" s="5" t="str">
        <f>IFERROR(INDEX(Customers!$B$2:$B$901,MATCH(C658,Customers!$A$2:$A$901,0)),"")</f>
        <v>Krishna Kapoor</v>
      </c>
      <c r="F658" s="5" t="str">
        <f>IFERROR(INDEX(Customers!$C$2:$C$901,MATCH(C658,Customers!$A$2:$A$901,0)),"")</f>
        <v>SMB</v>
      </c>
      <c r="G658" s="5" t="str">
        <f>IFERROR(INDEX(Regions!$B$2:$B$6,MATCH(D658,Regions!$A$2:$A$6,0)),"")</f>
        <v>Central</v>
      </c>
      <c r="H658" s="5" t="str">
        <f t="shared" si="12"/>
        <v>2024-08</v>
      </c>
      <c r="I658" s="5">
        <f>IFERROR(INDEX(Delivery!$C$2:$C$3001,MATCH(A658,Delivery!$A$2:$A$3001,0))-INDEX(Delivery!$B$2:$B$3001,MATCH(A658,Delivery!$A$2:$A$3001,0)),"")</f>
        <v>6</v>
      </c>
      <c r="J658" s="5" t="str">
        <f>IF(IFERROR(INDEX(Delivery!$D$2:$D$3001,MATCH(A658,Delivery!$A$2:$A$3001,0)),"")="Delayed","Yes","No")</f>
        <v>No</v>
      </c>
      <c r="K658" s="5" t="str">
        <f>IF(IFERROR(INDEX(Delivery!$D$2:$D$3001,MATCH(A658,Delivery!$A$2:$A$3001,0)),"")="Cancelled","Yes","No")</f>
        <v>No</v>
      </c>
      <c r="L658">
        <f>SUMIF(Sales!B:B,A658,Sales!H:H)</f>
        <v>2432.0300000000002</v>
      </c>
    </row>
    <row r="659" spans="1:12" x14ac:dyDescent="0.35">
      <c r="A659" s="5">
        <v>658</v>
      </c>
      <c r="B659" s="6">
        <v>45523</v>
      </c>
      <c r="C659" s="5">
        <v>98</v>
      </c>
      <c r="D659" s="5">
        <v>5</v>
      </c>
      <c r="E659" s="5" t="str">
        <f>IFERROR(INDEX(Customers!$B$2:$B$901,MATCH(C659,Customers!$A$2:$A$901,0)),"")</f>
        <v>Navya Shetty</v>
      </c>
      <c r="F659" s="5" t="str">
        <f>IFERROR(INDEX(Customers!$C$2:$C$901,MATCH(C659,Customers!$A$2:$A$901,0)),"")</f>
        <v>SMB</v>
      </c>
      <c r="G659" s="5" t="str">
        <f>IFERROR(INDEX(Regions!$B$2:$B$6,MATCH(D659,Regions!$A$2:$A$6,0)),"")</f>
        <v>Central</v>
      </c>
      <c r="H659" s="5" t="str">
        <f t="shared" si="12"/>
        <v>2024-08</v>
      </c>
      <c r="I659" s="5">
        <f>IFERROR(INDEX(Delivery!$C$2:$C$3001,MATCH(A659,Delivery!$A$2:$A$3001,0))-INDEX(Delivery!$B$2:$B$3001,MATCH(A659,Delivery!$A$2:$A$3001,0)),"")</f>
        <v>5</v>
      </c>
      <c r="J659" s="5" t="str">
        <f>IF(IFERROR(INDEX(Delivery!$D$2:$D$3001,MATCH(A659,Delivery!$A$2:$A$3001,0)),"")="Delayed","Yes","No")</f>
        <v>No</v>
      </c>
      <c r="K659" s="5" t="str">
        <f>IF(IFERROR(INDEX(Delivery!$D$2:$D$3001,MATCH(A659,Delivery!$A$2:$A$3001,0)),"")="Cancelled","Yes","No")</f>
        <v>No</v>
      </c>
      <c r="L659">
        <f>SUMIF(Sales!B:B,A659,Sales!H:H)</f>
        <v>2094.62</v>
      </c>
    </row>
    <row r="660" spans="1:12" x14ac:dyDescent="0.35">
      <c r="A660" s="5">
        <v>659</v>
      </c>
      <c r="B660" s="6">
        <v>45523</v>
      </c>
      <c r="C660" s="5">
        <v>321</v>
      </c>
      <c r="D660" s="5">
        <v>4</v>
      </c>
      <c r="E660" s="5" t="str">
        <f>IFERROR(INDEX(Customers!$B$2:$B$901,MATCH(C660,Customers!$A$2:$A$901,0)),"")</f>
        <v>Kiara Rao</v>
      </c>
      <c r="F660" s="5" t="str">
        <f>IFERROR(INDEX(Customers!$C$2:$C$901,MATCH(C660,Customers!$A$2:$A$901,0)),"")</f>
        <v>Consumer</v>
      </c>
      <c r="G660" s="5" t="str">
        <f>IFERROR(INDEX(Regions!$B$2:$B$6,MATCH(D660,Regions!$A$2:$A$6,0)),"")</f>
        <v>West</v>
      </c>
      <c r="H660" s="5" t="str">
        <f t="shared" si="12"/>
        <v>2024-08</v>
      </c>
      <c r="I660" s="5">
        <f>IFERROR(INDEX(Delivery!$C$2:$C$3001,MATCH(A660,Delivery!$A$2:$A$3001,0))-INDEX(Delivery!$B$2:$B$3001,MATCH(A660,Delivery!$A$2:$A$3001,0)),"")</f>
        <v>4</v>
      </c>
      <c r="J660" s="5" t="str">
        <f>IF(IFERROR(INDEX(Delivery!$D$2:$D$3001,MATCH(A660,Delivery!$A$2:$A$3001,0)),"")="Delayed","Yes","No")</f>
        <v>No</v>
      </c>
      <c r="K660" s="5" t="str">
        <f>IF(IFERROR(INDEX(Delivery!$D$2:$D$3001,MATCH(A660,Delivery!$A$2:$A$3001,0)),"")="Cancelled","Yes","No")</f>
        <v>No</v>
      </c>
      <c r="L660">
        <f>SUMIF(Sales!B:B,A660,Sales!H:H)</f>
        <v>1144.3699999999999</v>
      </c>
    </row>
    <row r="661" spans="1:12" x14ac:dyDescent="0.35">
      <c r="A661" s="5">
        <v>660</v>
      </c>
      <c r="B661" s="6">
        <v>45524</v>
      </c>
      <c r="C661" s="5">
        <v>53</v>
      </c>
      <c r="D661" s="5">
        <v>4</v>
      </c>
      <c r="E661" s="5" t="str">
        <f>IFERROR(INDEX(Customers!$B$2:$B$901,MATCH(C661,Customers!$A$2:$A$901,0)),"")</f>
        <v>Diya Shetty</v>
      </c>
      <c r="F661" s="5" t="str">
        <f>IFERROR(INDEX(Customers!$C$2:$C$901,MATCH(C661,Customers!$A$2:$A$901,0)),"")</f>
        <v>Consumer</v>
      </c>
      <c r="G661" s="5" t="str">
        <f>IFERROR(INDEX(Regions!$B$2:$B$6,MATCH(D661,Regions!$A$2:$A$6,0)),"")</f>
        <v>West</v>
      </c>
      <c r="H661" s="5" t="str">
        <f t="shared" si="12"/>
        <v>2024-08</v>
      </c>
      <c r="I661" s="5">
        <f>IFERROR(INDEX(Delivery!$C$2:$C$3001,MATCH(A661,Delivery!$A$2:$A$3001,0))-INDEX(Delivery!$B$2:$B$3001,MATCH(A661,Delivery!$A$2:$A$3001,0)),"")</f>
        <v>2</v>
      </c>
      <c r="J661" s="5" t="str">
        <f>IF(IFERROR(INDEX(Delivery!$D$2:$D$3001,MATCH(A661,Delivery!$A$2:$A$3001,0)),"")="Delayed","Yes","No")</f>
        <v>No</v>
      </c>
      <c r="K661" s="5" t="str">
        <f>IF(IFERROR(INDEX(Delivery!$D$2:$D$3001,MATCH(A661,Delivery!$A$2:$A$3001,0)),"")="Cancelled","Yes","No")</f>
        <v>No</v>
      </c>
      <c r="L661">
        <f>SUMIF(Sales!B:B,A661,Sales!H:H)</f>
        <v>1189.8799999999999</v>
      </c>
    </row>
    <row r="662" spans="1:12" x14ac:dyDescent="0.35">
      <c r="A662" s="5">
        <v>661</v>
      </c>
      <c r="B662" s="6">
        <v>45524</v>
      </c>
      <c r="C662" s="5">
        <v>443</v>
      </c>
      <c r="D662" s="5">
        <v>1</v>
      </c>
      <c r="E662" s="5" t="str">
        <f>IFERROR(INDEX(Customers!$B$2:$B$901,MATCH(C662,Customers!$A$2:$A$901,0)),"")</f>
        <v>Suresh Shetty</v>
      </c>
      <c r="F662" s="5" t="str">
        <f>IFERROR(INDEX(Customers!$C$2:$C$901,MATCH(C662,Customers!$A$2:$A$901,0)),"")</f>
        <v>SMB</v>
      </c>
      <c r="G662" s="5" t="str">
        <f>IFERROR(INDEX(Regions!$B$2:$B$6,MATCH(D662,Regions!$A$2:$A$6,0)),"")</f>
        <v>North</v>
      </c>
      <c r="H662" s="5" t="str">
        <f t="shared" si="12"/>
        <v>2024-08</v>
      </c>
      <c r="I662" s="5">
        <f>IFERROR(INDEX(Delivery!$C$2:$C$3001,MATCH(A662,Delivery!$A$2:$A$3001,0))-INDEX(Delivery!$B$2:$B$3001,MATCH(A662,Delivery!$A$2:$A$3001,0)),"")</f>
        <v>4</v>
      </c>
      <c r="J662" s="5" t="str">
        <f>IF(IFERROR(INDEX(Delivery!$D$2:$D$3001,MATCH(A662,Delivery!$A$2:$A$3001,0)),"")="Delayed","Yes","No")</f>
        <v>No</v>
      </c>
      <c r="K662" s="5" t="str">
        <f>IF(IFERROR(INDEX(Delivery!$D$2:$D$3001,MATCH(A662,Delivery!$A$2:$A$3001,0)),"")="Cancelled","Yes","No")</f>
        <v>No</v>
      </c>
      <c r="L662">
        <f>SUMIF(Sales!B:B,A662,Sales!H:H)</f>
        <v>253.01</v>
      </c>
    </row>
    <row r="663" spans="1:12" x14ac:dyDescent="0.35">
      <c r="A663" s="5">
        <v>662</v>
      </c>
      <c r="B663" s="6">
        <v>45524</v>
      </c>
      <c r="C663" s="5">
        <v>574</v>
      </c>
      <c r="D663" s="5">
        <v>4</v>
      </c>
      <c r="E663" s="5" t="str">
        <f>IFERROR(INDEX(Customers!$B$2:$B$901,MATCH(C663,Customers!$A$2:$A$901,0)),"")</f>
        <v>Ishaan Joshi</v>
      </c>
      <c r="F663" s="5" t="str">
        <f>IFERROR(INDEX(Customers!$C$2:$C$901,MATCH(C663,Customers!$A$2:$A$901,0)),"")</f>
        <v>Corporate</v>
      </c>
      <c r="G663" s="5" t="str">
        <f>IFERROR(INDEX(Regions!$B$2:$B$6,MATCH(D663,Regions!$A$2:$A$6,0)),"")</f>
        <v>West</v>
      </c>
      <c r="H663" s="5" t="str">
        <f t="shared" si="12"/>
        <v>2024-08</v>
      </c>
      <c r="I663" s="5">
        <f>IFERROR(INDEX(Delivery!$C$2:$C$3001,MATCH(A663,Delivery!$A$2:$A$3001,0))-INDEX(Delivery!$B$2:$B$3001,MATCH(A663,Delivery!$A$2:$A$3001,0)),"")</f>
        <v>3</v>
      </c>
      <c r="J663" s="5" t="str">
        <f>IF(IFERROR(INDEX(Delivery!$D$2:$D$3001,MATCH(A663,Delivery!$A$2:$A$3001,0)),"")="Delayed","Yes","No")</f>
        <v>No</v>
      </c>
      <c r="K663" s="5" t="str">
        <f>IF(IFERROR(INDEX(Delivery!$D$2:$D$3001,MATCH(A663,Delivery!$A$2:$A$3001,0)),"")="Cancelled","Yes","No")</f>
        <v>No</v>
      </c>
      <c r="L663">
        <f>SUMIF(Sales!B:B,A663,Sales!H:H)</f>
        <v>2213.3200000000002</v>
      </c>
    </row>
    <row r="664" spans="1:12" x14ac:dyDescent="0.35">
      <c r="A664" s="5">
        <v>663</v>
      </c>
      <c r="B664" s="6">
        <v>45524</v>
      </c>
      <c r="C664" s="5">
        <v>464</v>
      </c>
      <c r="D664" s="5">
        <v>3</v>
      </c>
      <c r="E664" s="5" t="str">
        <f>IFERROR(INDEX(Customers!$B$2:$B$901,MATCH(C664,Customers!$A$2:$A$901,0)),"")</f>
        <v>Kiara Kapoor</v>
      </c>
      <c r="F664" s="5" t="str">
        <f>IFERROR(INDEX(Customers!$C$2:$C$901,MATCH(C664,Customers!$A$2:$A$901,0)),"")</f>
        <v>Consumer</v>
      </c>
      <c r="G664" s="5" t="str">
        <f>IFERROR(INDEX(Regions!$B$2:$B$6,MATCH(D664,Regions!$A$2:$A$6,0)),"")</f>
        <v>East</v>
      </c>
      <c r="H664" s="5" t="str">
        <f t="shared" si="12"/>
        <v>2024-08</v>
      </c>
      <c r="I664" s="5">
        <f>IFERROR(INDEX(Delivery!$C$2:$C$3001,MATCH(A664,Delivery!$A$2:$A$3001,0))-INDEX(Delivery!$B$2:$B$3001,MATCH(A664,Delivery!$A$2:$A$3001,0)),"")</f>
        <v>2</v>
      </c>
      <c r="J664" s="5" t="str">
        <f>IF(IFERROR(INDEX(Delivery!$D$2:$D$3001,MATCH(A664,Delivery!$A$2:$A$3001,0)),"")="Delayed","Yes","No")</f>
        <v>No</v>
      </c>
      <c r="K664" s="5" t="str">
        <f>IF(IFERROR(INDEX(Delivery!$D$2:$D$3001,MATCH(A664,Delivery!$A$2:$A$3001,0)),"")="Cancelled","Yes","No")</f>
        <v>No</v>
      </c>
      <c r="L664">
        <f>SUMIF(Sales!B:B,A664,Sales!H:H)</f>
        <v>1303.81</v>
      </c>
    </row>
    <row r="665" spans="1:12" x14ac:dyDescent="0.35">
      <c r="A665" s="5">
        <v>664</v>
      </c>
      <c r="B665" s="6">
        <v>45525</v>
      </c>
      <c r="C665" s="5">
        <v>607</v>
      </c>
      <c r="D665" s="5">
        <v>5</v>
      </c>
      <c r="E665" s="5" t="str">
        <f>IFERROR(INDEX(Customers!$B$2:$B$901,MATCH(C665,Customers!$A$2:$A$901,0)),"")</f>
        <v>Vihaan Kapoor</v>
      </c>
      <c r="F665" s="5" t="str">
        <f>IFERROR(INDEX(Customers!$C$2:$C$901,MATCH(C665,Customers!$A$2:$A$901,0)),"")</f>
        <v>Consumer</v>
      </c>
      <c r="G665" s="5" t="str">
        <f>IFERROR(INDEX(Regions!$B$2:$B$6,MATCH(D665,Regions!$A$2:$A$6,0)),"")</f>
        <v>Central</v>
      </c>
      <c r="H665" s="5" t="str">
        <f t="shared" si="12"/>
        <v>2024-08</v>
      </c>
      <c r="I665" s="5">
        <f>IFERROR(INDEX(Delivery!$C$2:$C$3001,MATCH(A665,Delivery!$A$2:$A$3001,0))-INDEX(Delivery!$B$2:$B$3001,MATCH(A665,Delivery!$A$2:$A$3001,0)),"")</f>
        <v>5</v>
      </c>
      <c r="J665" s="5" t="str">
        <f>IF(IFERROR(INDEX(Delivery!$D$2:$D$3001,MATCH(A665,Delivery!$A$2:$A$3001,0)),"")="Delayed","Yes","No")</f>
        <v>No</v>
      </c>
      <c r="K665" s="5" t="str">
        <f>IF(IFERROR(INDEX(Delivery!$D$2:$D$3001,MATCH(A665,Delivery!$A$2:$A$3001,0)),"")="Cancelled","Yes","No")</f>
        <v>No</v>
      </c>
      <c r="L665">
        <f>SUMIF(Sales!B:B,A665,Sales!H:H)</f>
        <v>591.77</v>
      </c>
    </row>
    <row r="666" spans="1:12" x14ac:dyDescent="0.35">
      <c r="A666" s="5">
        <v>665</v>
      </c>
      <c r="B666" s="6">
        <v>45525</v>
      </c>
      <c r="C666" s="5">
        <v>191</v>
      </c>
      <c r="D666" s="5">
        <v>1</v>
      </c>
      <c r="E666" s="5" t="str">
        <f>IFERROR(INDEX(Customers!$B$2:$B$901,MATCH(C666,Customers!$A$2:$A$901,0)),"")</f>
        <v>Priya Iyer</v>
      </c>
      <c r="F666" s="5" t="str">
        <f>IFERROR(INDEX(Customers!$C$2:$C$901,MATCH(C666,Customers!$A$2:$A$901,0)),"")</f>
        <v>SMB</v>
      </c>
      <c r="G666" s="5" t="str">
        <f>IFERROR(INDEX(Regions!$B$2:$B$6,MATCH(D666,Regions!$A$2:$A$6,0)),"")</f>
        <v>North</v>
      </c>
      <c r="H666" s="5" t="str">
        <f t="shared" si="12"/>
        <v>2024-08</v>
      </c>
      <c r="I666" s="5">
        <f>IFERROR(INDEX(Delivery!$C$2:$C$3001,MATCH(A666,Delivery!$A$2:$A$3001,0))-INDEX(Delivery!$B$2:$B$3001,MATCH(A666,Delivery!$A$2:$A$3001,0)),"")</f>
        <v>2</v>
      </c>
      <c r="J666" s="5" t="str">
        <f>IF(IFERROR(INDEX(Delivery!$D$2:$D$3001,MATCH(A666,Delivery!$A$2:$A$3001,0)),"")="Delayed","Yes","No")</f>
        <v>No</v>
      </c>
      <c r="K666" s="5" t="str">
        <f>IF(IFERROR(INDEX(Delivery!$D$2:$D$3001,MATCH(A666,Delivery!$A$2:$A$3001,0)),"")="Cancelled","Yes","No")</f>
        <v>No</v>
      </c>
      <c r="L666">
        <f>SUMIF(Sales!B:B,A666,Sales!H:H)</f>
        <v>2213.3200000000002</v>
      </c>
    </row>
    <row r="667" spans="1:12" x14ac:dyDescent="0.35">
      <c r="A667" s="5">
        <v>666</v>
      </c>
      <c r="B667" s="6">
        <v>45525</v>
      </c>
      <c r="C667" s="5">
        <v>825</v>
      </c>
      <c r="D667" s="5">
        <v>4</v>
      </c>
      <c r="E667" s="5" t="str">
        <f>IFERROR(INDEX(Customers!$B$2:$B$901,MATCH(C667,Customers!$A$2:$A$901,0)),"")</f>
        <v>Riya Bose</v>
      </c>
      <c r="F667" s="5" t="str">
        <f>IFERROR(INDEX(Customers!$C$2:$C$901,MATCH(C667,Customers!$A$2:$A$901,0)),"")</f>
        <v>Consumer</v>
      </c>
      <c r="G667" s="5" t="str">
        <f>IFERROR(INDEX(Regions!$B$2:$B$6,MATCH(D667,Regions!$A$2:$A$6,0)),"")</f>
        <v>West</v>
      </c>
      <c r="H667" s="5" t="str">
        <f t="shared" si="12"/>
        <v>2024-08</v>
      </c>
      <c r="I667" s="5">
        <f>IFERROR(INDEX(Delivery!$C$2:$C$3001,MATCH(A667,Delivery!$A$2:$A$3001,0))-INDEX(Delivery!$B$2:$B$3001,MATCH(A667,Delivery!$A$2:$A$3001,0)),"")</f>
        <v>4</v>
      </c>
      <c r="J667" s="5" t="str">
        <f>IF(IFERROR(INDEX(Delivery!$D$2:$D$3001,MATCH(A667,Delivery!$A$2:$A$3001,0)),"")="Delayed","Yes","No")</f>
        <v>No</v>
      </c>
      <c r="K667" s="5" t="str">
        <f>IF(IFERROR(INDEX(Delivery!$D$2:$D$3001,MATCH(A667,Delivery!$A$2:$A$3001,0)),"")="Cancelled","Yes","No")</f>
        <v>No</v>
      </c>
      <c r="L667">
        <f>SUMIF(Sales!B:B,A667,Sales!H:H)</f>
        <v>591.94000000000005</v>
      </c>
    </row>
    <row r="668" spans="1:12" x14ac:dyDescent="0.35">
      <c r="A668" s="5">
        <v>667</v>
      </c>
      <c r="B668" s="6">
        <v>45525</v>
      </c>
      <c r="C668" s="5">
        <v>688</v>
      </c>
      <c r="D668" s="5">
        <v>3</v>
      </c>
      <c r="E668" s="5" t="str">
        <f>IFERROR(INDEX(Customers!$B$2:$B$901,MATCH(C668,Customers!$A$2:$A$901,0)),"")</f>
        <v>Karthik Iyer</v>
      </c>
      <c r="F668" s="5" t="str">
        <f>IFERROR(INDEX(Customers!$C$2:$C$901,MATCH(C668,Customers!$A$2:$A$901,0)),"")</f>
        <v>Consumer</v>
      </c>
      <c r="G668" s="5" t="str">
        <f>IFERROR(INDEX(Regions!$B$2:$B$6,MATCH(D668,Regions!$A$2:$A$6,0)),"")</f>
        <v>East</v>
      </c>
      <c r="H668" s="5" t="str">
        <f t="shared" si="12"/>
        <v>2024-08</v>
      </c>
      <c r="I668" s="5">
        <f>IFERROR(INDEX(Delivery!$C$2:$C$3001,MATCH(A668,Delivery!$A$2:$A$3001,0))-INDEX(Delivery!$B$2:$B$3001,MATCH(A668,Delivery!$A$2:$A$3001,0)),"")</f>
        <v>2</v>
      </c>
      <c r="J668" s="5" t="str">
        <f>IF(IFERROR(INDEX(Delivery!$D$2:$D$3001,MATCH(A668,Delivery!$A$2:$A$3001,0)),"")="Delayed","Yes","No")</f>
        <v>No</v>
      </c>
      <c r="K668" s="5" t="str">
        <f>IF(IFERROR(INDEX(Delivery!$D$2:$D$3001,MATCH(A668,Delivery!$A$2:$A$3001,0)),"")="Cancelled","Yes","No")</f>
        <v>No</v>
      </c>
      <c r="L668">
        <f>SUMIF(Sales!B:B,A668,Sales!H:H)</f>
        <v>880.95</v>
      </c>
    </row>
    <row r="669" spans="1:12" x14ac:dyDescent="0.35">
      <c r="A669" s="5">
        <v>668</v>
      </c>
      <c r="B669" s="6">
        <v>45525</v>
      </c>
      <c r="C669" s="5">
        <v>173</v>
      </c>
      <c r="D669" s="5">
        <v>4</v>
      </c>
      <c r="E669" s="5" t="str">
        <f>IFERROR(INDEX(Customers!$B$2:$B$901,MATCH(C669,Customers!$A$2:$A$901,0)),"")</f>
        <v>Diya Iyer</v>
      </c>
      <c r="F669" s="5" t="str">
        <f>IFERROR(INDEX(Customers!$C$2:$C$901,MATCH(C669,Customers!$A$2:$A$901,0)),"")</f>
        <v>Corporate</v>
      </c>
      <c r="G669" s="5" t="str">
        <f>IFERROR(INDEX(Regions!$B$2:$B$6,MATCH(D669,Regions!$A$2:$A$6,0)),"")</f>
        <v>West</v>
      </c>
      <c r="H669" s="5" t="str">
        <f t="shared" si="12"/>
        <v>2024-08</v>
      </c>
      <c r="I669" s="5">
        <f>IFERROR(INDEX(Delivery!$C$2:$C$3001,MATCH(A669,Delivery!$A$2:$A$3001,0))-INDEX(Delivery!$B$2:$B$3001,MATCH(A669,Delivery!$A$2:$A$3001,0)),"")</f>
        <v>3</v>
      </c>
      <c r="J669" s="5" t="str">
        <f>IF(IFERROR(INDEX(Delivery!$D$2:$D$3001,MATCH(A669,Delivery!$A$2:$A$3001,0)),"")="Delayed","Yes","No")</f>
        <v>No</v>
      </c>
      <c r="K669" s="5" t="str">
        <f>IF(IFERROR(INDEX(Delivery!$D$2:$D$3001,MATCH(A669,Delivery!$A$2:$A$3001,0)),"")="Cancelled","Yes","No")</f>
        <v>No</v>
      </c>
      <c r="L669">
        <f>SUMIF(Sales!B:B,A669,Sales!H:H)</f>
        <v>407.51</v>
      </c>
    </row>
    <row r="670" spans="1:12" x14ac:dyDescent="0.35">
      <c r="A670" s="5">
        <v>669</v>
      </c>
      <c r="B670" s="6">
        <v>45525</v>
      </c>
      <c r="C670" s="5">
        <v>396</v>
      </c>
      <c r="D670" s="5">
        <v>3</v>
      </c>
      <c r="E670" s="5" t="str">
        <f>IFERROR(INDEX(Customers!$B$2:$B$901,MATCH(C670,Customers!$A$2:$A$901,0)),"")</f>
        <v>Sneha Nair</v>
      </c>
      <c r="F670" s="5" t="str">
        <f>IFERROR(INDEX(Customers!$C$2:$C$901,MATCH(C670,Customers!$A$2:$A$901,0)),"")</f>
        <v>Consumer</v>
      </c>
      <c r="G670" s="5" t="str">
        <f>IFERROR(INDEX(Regions!$B$2:$B$6,MATCH(D670,Regions!$A$2:$A$6,0)),"")</f>
        <v>East</v>
      </c>
      <c r="H670" s="5" t="str">
        <f t="shared" si="12"/>
        <v>2024-08</v>
      </c>
      <c r="I670" s="5">
        <f>IFERROR(INDEX(Delivery!$C$2:$C$3001,MATCH(A670,Delivery!$A$2:$A$3001,0))-INDEX(Delivery!$B$2:$B$3001,MATCH(A670,Delivery!$A$2:$A$3001,0)),"")</f>
        <v>4</v>
      </c>
      <c r="J670" s="5" t="str">
        <f>IF(IFERROR(INDEX(Delivery!$D$2:$D$3001,MATCH(A670,Delivery!$A$2:$A$3001,0)),"")="Delayed","Yes","No")</f>
        <v>No</v>
      </c>
      <c r="K670" s="5" t="str">
        <f>IF(IFERROR(INDEX(Delivery!$D$2:$D$3001,MATCH(A670,Delivery!$A$2:$A$3001,0)),"")="Cancelled","Yes","No")</f>
        <v>No</v>
      </c>
      <c r="L670">
        <f>SUMIF(Sales!B:B,A670,Sales!H:H)</f>
        <v>880.95</v>
      </c>
    </row>
    <row r="671" spans="1:12" x14ac:dyDescent="0.35">
      <c r="A671" s="5">
        <v>670</v>
      </c>
      <c r="B671" s="6">
        <v>45525</v>
      </c>
      <c r="C671" s="5">
        <v>19</v>
      </c>
      <c r="D671" s="5">
        <v>2</v>
      </c>
      <c r="E671" s="5" t="str">
        <f>IFERROR(INDEX(Customers!$B$2:$B$901,MATCH(C671,Customers!$A$2:$A$901,0)),"")</f>
        <v>Divya Krishnan</v>
      </c>
      <c r="F671" s="5" t="str">
        <f>IFERROR(INDEX(Customers!$C$2:$C$901,MATCH(C671,Customers!$A$2:$A$901,0)),"")</f>
        <v>SMB</v>
      </c>
      <c r="G671" s="5" t="str">
        <f>IFERROR(INDEX(Regions!$B$2:$B$6,MATCH(D671,Regions!$A$2:$A$6,0)),"")</f>
        <v>South</v>
      </c>
      <c r="H671" s="5" t="str">
        <f t="shared" si="12"/>
        <v>2024-08</v>
      </c>
      <c r="I671" s="5">
        <f>IFERROR(INDEX(Delivery!$C$2:$C$3001,MATCH(A671,Delivery!$A$2:$A$3001,0))-INDEX(Delivery!$B$2:$B$3001,MATCH(A671,Delivery!$A$2:$A$3001,0)),"")</f>
        <v>4</v>
      </c>
      <c r="J671" s="5" t="str">
        <f>IF(IFERROR(INDEX(Delivery!$D$2:$D$3001,MATCH(A671,Delivery!$A$2:$A$3001,0)),"")="Delayed","Yes","No")</f>
        <v>No</v>
      </c>
      <c r="K671" s="5" t="str">
        <f>IF(IFERROR(INDEX(Delivery!$D$2:$D$3001,MATCH(A671,Delivery!$A$2:$A$3001,0)),"")="Cancelled","Yes","No")</f>
        <v>No</v>
      </c>
      <c r="L671">
        <f>SUMIF(Sales!B:B,A671,Sales!H:H)</f>
        <v>3021.65</v>
      </c>
    </row>
    <row r="672" spans="1:12" x14ac:dyDescent="0.35">
      <c r="A672" s="5">
        <v>671</v>
      </c>
      <c r="B672" s="6">
        <v>45526</v>
      </c>
      <c r="C672" s="5">
        <v>747</v>
      </c>
      <c r="D672" s="5">
        <v>1</v>
      </c>
      <c r="E672" s="5" t="str">
        <f>IFERROR(INDEX(Customers!$B$2:$B$901,MATCH(C672,Customers!$A$2:$A$901,0)),"")</f>
        <v>Krishna Patel</v>
      </c>
      <c r="F672" s="5" t="str">
        <f>IFERROR(INDEX(Customers!$C$2:$C$901,MATCH(C672,Customers!$A$2:$A$901,0)),"")</f>
        <v>Corporate</v>
      </c>
      <c r="G672" s="5" t="str">
        <f>IFERROR(INDEX(Regions!$B$2:$B$6,MATCH(D672,Regions!$A$2:$A$6,0)),"")</f>
        <v>North</v>
      </c>
      <c r="H672" s="5" t="str">
        <f t="shared" si="12"/>
        <v>2024-08</v>
      </c>
      <c r="I672" s="5">
        <f>IFERROR(INDEX(Delivery!$C$2:$C$3001,MATCH(A672,Delivery!$A$2:$A$3001,0))-INDEX(Delivery!$B$2:$B$3001,MATCH(A672,Delivery!$A$2:$A$3001,0)),"")</f>
        <v>5</v>
      </c>
      <c r="J672" s="5" t="str">
        <f>IF(IFERROR(INDEX(Delivery!$D$2:$D$3001,MATCH(A672,Delivery!$A$2:$A$3001,0)),"")="Delayed","Yes","No")</f>
        <v>No</v>
      </c>
      <c r="K672" s="5" t="str">
        <f>IF(IFERROR(INDEX(Delivery!$D$2:$D$3001,MATCH(A672,Delivery!$A$2:$A$3001,0)),"")="Cancelled","Yes","No")</f>
        <v>No</v>
      </c>
      <c r="L672">
        <f>SUMIF(Sales!B:B,A672,Sales!H:H)</f>
        <v>1484.94</v>
      </c>
    </row>
    <row r="673" spans="1:12" x14ac:dyDescent="0.35">
      <c r="A673" s="5">
        <v>672</v>
      </c>
      <c r="B673" s="6">
        <v>45527</v>
      </c>
      <c r="C673" s="5">
        <v>815</v>
      </c>
      <c r="D673" s="5">
        <v>2</v>
      </c>
      <c r="E673" s="5" t="str">
        <f>IFERROR(INDEX(Customers!$B$2:$B$901,MATCH(C673,Customers!$A$2:$A$901,0)),"")</f>
        <v>Divya Shetty</v>
      </c>
      <c r="F673" s="5" t="str">
        <f>IFERROR(INDEX(Customers!$C$2:$C$901,MATCH(C673,Customers!$A$2:$A$901,0)),"")</f>
        <v>Consumer</v>
      </c>
      <c r="G673" s="5" t="str">
        <f>IFERROR(INDEX(Regions!$B$2:$B$6,MATCH(D673,Regions!$A$2:$A$6,0)),"")</f>
        <v>South</v>
      </c>
      <c r="H673" s="5" t="str">
        <f t="shared" si="12"/>
        <v>2024-08</v>
      </c>
      <c r="I673" s="5">
        <f>IFERROR(INDEX(Delivery!$C$2:$C$3001,MATCH(A673,Delivery!$A$2:$A$3001,0))-INDEX(Delivery!$B$2:$B$3001,MATCH(A673,Delivery!$A$2:$A$3001,0)),"")</f>
        <v>5</v>
      </c>
      <c r="J673" s="5" t="str">
        <f>IF(IFERROR(INDEX(Delivery!$D$2:$D$3001,MATCH(A673,Delivery!$A$2:$A$3001,0)),"")="Delayed","Yes","No")</f>
        <v>No</v>
      </c>
      <c r="K673" s="5" t="str">
        <f>IF(IFERROR(INDEX(Delivery!$D$2:$D$3001,MATCH(A673,Delivery!$A$2:$A$3001,0)),"")="Cancelled","Yes","No")</f>
        <v>No</v>
      </c>
      <c r="L673">
        <f>SUMIF(Sales!B:B,A673,Sales!H:H)</f>
        <v>540.32000000000005</v>
      </c>
    </row>
    <row r="674" spans="1:12" x14ac:dyDescent="0.35">
      <c r="A674" s="5">
        <v>673</v>
      </c>
      <c r="B674" s="6">
        <v>45527</v>
      </c>
      <c r="C674" s="5">
        <v>464</v>
      </c>
      <c r="D674" s="5">
        <v>3</v>
      </c>
      <c r="E674" s="5" t="str">
        <f>IFERROR(INDEX(Customers!$B$2:$B$901,MATCH(C674,Customers!$A$2:$A$901,0)),"")</f>
        <v>Kiara Kapoor</v>
      </c>
      <c r="F674" s="5" t="str">
        <f>IFERROR(INDEX(Customers!$C$2:$C$901,MATCH(C674,Customers!$A$2:$A$901,0)),"")</f>
        <v>Consumer</v>
      </c>
      <c r="G674" s="5" t="str">
        <f>IFERROR(INDEX(Regions!$B$2:$B$6,MATCH(D674,Regions!$A$2:$A$6,0)),"")</f>
        <v>East</v>
      </c>
      <c r="H674" s="5" t="str">
        <f t="shared" si="12"/>
        <v>2024-08</v>
      </c>
      <c r="I674" s="5">
        <f>IFERROR(INDEX(Delivery!$C$2:$C$3001,MATCH(A674,Delivery!$A$2:$A$3001,0))-INDEX(Delivery!$B$2:$B$3001,MATCH(A674,Delivery!$A$2:$A$3001,0)),"")</f>
        <v>6</v>
      </c>
      <c r="J674" s="5" t="str">
        <f>IF(IFERROR(INDEX(Delivery!$D$2:$D$3001,MATCH(A674,Delivery!$A$2:$A$3001,0)),"")="Delayed","Yes","No")</f>
        <v>No</v>
      </c>
      <c r="K674" s="5" t="str">
        <f>IF(IFERROR(INDEX(Delivery!$D$2:$D$3001,MATCH(A674,Delivery!$A$2:$A$3001,0)),"")="Cancelled","Yes","No")</f>
        <v>No</v>
      </c>
      <c r="L674">
        <f>SUMIF(Sales!B:B,A674,Sales!H:H)</f>
        <v>1795.03</v>
      </c>
    </row>
    <row r="675" spans="1:12" x14ac:dyDescent="0.35">
      <c r="A675" s="5">
        <v>674</v>
      </c>
      <c r="B675" s="6">
        <v>45527</v>
      </c>
      <c r="C675" s="5">
        <v>301</v>
      </c>
      <c r="D675" s="5">
        <v>4</v>
      </c>
      <c r="E675" s="5" t="str">
        <f>IFERROR(INDEX(Customers!$B$2:$B$901,MATCH(C675,Customers!$A$2:$A$901,0)),"")</f>
        <v>Ravi Chatterjee</v>
      </c>
      <c r="F675" s="5" t="str">
        <f>IFERROR(INDEX(Customers!$C$2:$C$901,MATCH(C675,Customers!$A$2:$A$901,0)),"")</f>
        <v>Consumer</v>
      </c>
      <c r="G675" s="5" t="str">
        <f>IFERROR(INDEX(Regions!$B$2:$B$6,MATCH(D675,Regions!$A$2:$A$6,0)),"")</f>
        <v>West</v>
      </c>
      <c r="H675" s="5" t="str">
        <f t="shared" si="12"/>
        <v>2024-08</v>
      </c>
      <c r="I675" s="5">
        <f>IFERROR(INDEX(Delivery!$C$2:$C$3001,MATCH(A675,Delivery!$A$2:$A$3001,0))-INDEX(Delivery!$B$2:$B$3001,MATCH(A675,Delivery!$A$2:$A$3001,0)),"")</f>
        <v>2</v>
      </c>
      <c r="J675" s="5" t="str">
        <f>IF(IFERROR(INDEX(Delivery!$D$2:$D$3001,MATCH(A675,Delivery!$A$2:$A$3001,0)),"")="Delayed","Yes","No")</f>
        <v>No</v>
      </c>
      <c r="K675" s="5" t="str">
        <f>IF(IFERROR(INDEX(Delivery!$D$2:$D$3001,MATCH(A675,Delivery!$A$2:$A$3001,0)),"")="Cancelled","Yes","No")</f>
        <v>No</v>
      </c>
      <c r="L675">
        <f>SUMIF(Sales!B:B,A675,Sales!H:H)</f>
        <v>2432.0300000000002</v>
      </c>
    </row>
    <row r="676" spans="1:12" x14ac:dyDescent="0.35">
      <c r="A676" s="5">
        <v>675</v>
      </c>
      <c r="B676" s="6">
        <v>45528</v>
      </c>
      <c r="C676" s="5">
        <v>718</v>
      </c>
      <c r="D676" s="5">
        <v>4</v>
      </c>
      <c r="E676" s="5" t="str">
        <f>IFERROR(INDEX(Customers!$B$2:$B$901,MATCH(C676,Customers!$A$2:$A$901,0)),"")</f>
        <v>Deepa Iyer</v>
      </c>
      <c r="F676" s="5" t="str">
        <f>IFERROR(INDEX(Customers!$C$2:$C$901,MATCH(C676,Customers!$A$2:$A$901,0)),"")</f>
        <v>SMB</v>
      </c>
      <c r="G676" s="5" t="str">
        <f>IFERROR(INDEX(Regions!$B$2:$B$6,MATCH(D676,Regions!$A$2:$A$6,0)),"")</f>
        <v>West</v>
      </c>
      <c r="H676" s="5" t="str">
        <f t="shared" si="12"/>
        <v>2024-08</v>
      </c>
      <c r="I676" s="5">
        <f>IFERROR(INDEX(Delivery!$C$2:$C$3001,MATCH(A676,Delivery!$A$2:$A$3001,0))-INDEX(Delivery!$B$2:$B$3001,MATCH(A676,Delivery!$A$2:$A$3001,0)),"")</f>
        <v>5</v>
      </c>
      <c r="J676" s="5" t="str">
        <f>IF(IFERROR(INDEX(Delivery!$D$2:$D$3001,MATCH(A676,Delivery!$A$2:$A$3001,0)),"")="Delayed","Yes","No")</f>
        <v>No</v>
      </c>
      <c r="K676" s="5" t="str">
        <f>IF(IFERROR(INDEX(Delivery!$D$2:$D$3001,MATCH(A676,Delivery!$A$2:$A$3001,0)),"")="Cancelled","Yes","No")</f>
        <v>No</v>
      </c>
      <c r="L676">
        <f>SUMIF(Sales!B:B,A676,Sales!H:H)</f>
        <v>2426.4500000000003</v>
      </c>
    </row>
    <row r="677" spans="1:12" x14ac:dyDescent="0.35">
      <c r="A677" s="5">
        <v>676</v>
      </c>
      <c r="B677" s="6">
        <v>45528</v>
      </c>
      <c r="C677" s="5">
        <v>293</v>
      </c>
      <c r="D677" s="5">
        <v>1</v>
      </c>
      <c r="E677" s="5" t="str">
        <f>IFERROR(INDEX(Customers!$B$2:$B$901,MATCH(C677,Customers!$A$2:$A$901,0)),"")</f>
        <v>Myra Chatterjee</v>
      </c>
      <c r="F677" s="5" t="str">
        <f>IFERROR(INDEX(Customers!$C$2:$C$901,MATCH(C677,Customers!$A$2:$A$901,0)),"")</f>
        <v>SMB</v>
      </c>
      <c r="G677" s="5" t="str">
        <f>IFERROR(INDEX(Regions!$B$2:$B$6,MATCH(D677,Regions!$A$2:$A$6,0)),"")</f>
        <v>North</v>
      </c>
      <c r="H677" s="5" t="str">
        <f t="shared" si="12"/>
        <v>2024-08</v>
      </c>
      <c r="I677" s="5">
        <f>IFERROR(INDEX(Delivery!$C$2:$C$3001,MATCH(A677,Delivery!$A$2:$A$3001,0))-INDEX(Delivery!$B$2:$B$3001,MATCH(A677,Delivery!$A$2:$A$3001,0)),"")</f>
        <v>5</v>
      </c>
      <c r="J677" s="5" t="str">
        <f>IF(IFERROR(INDEX(Delivery!$D$2:$D$3001,MATCH(A677,Delivery!$A$2:$A$3001,0)),"")="Delayed","Yes","No")</f>
        <v>No</v>
      </c>
      <c r="K677" s="5" t="str">
        <f>IF(IFERROR(INDEX(Delivery!$D$2:$D$3001,MATCH(A677,Delivery!$A$2:$A$3001,0)),"")="Cancelled","Yes","No")</f>
        <v>No</v>
      </c>
      <c r="L677">
        <f>SUMIF(Sales!B:B,A677,Sales!H:H)</f>
        <v>897.98</v>
      </c>
    </row>
    <row r="678" spans="1:12" x14ac:dyDescent="0.35">
      <c r="A678" s="5">
        <v>677</v>
      </c>
      <c r="B678" s="6">
        <v>45528</v>
      </c>
      <c r="C678" s="5">
        <v>44</v>
      </c>
      <c r="D678" s="5">
        <v>3</v>
      </c>
      <c r="E678" s="5" t="str">
        <f>IFERROR(INDEX(Customers!$B$2:$B$901,MATCH(C678,Customers!$A$2:$A$901,0)),"")</f>
        <v>Vivaan Reddy</v>
      </c>
      <c r="F678" s="5" t="str">
        <f>IFERROR(INDEX(Customers!$C$2:$C$901,MATCH(C678,Customers!$A$2:$A$901,0)),"")</f>
        <v>SMB</v>
      </c>
      <c r="G678" s="5" t="str">
        <f>IFERROR(INDEX(Regions!$B$2:$B$6,MATCH(D678,Regions!$A$2:$A$6,0)),"")</f>
        <v>East</v>
      </c>
      <c r="H678" s="5" t="str">
        <f t="shared" si="12"/>
        <v>2024-08</v>
      </c>
      <c r="I678" s="5">
        <f>IFERROR(INDEX(Delivery!$C$2:$C$3001,MATCH(A678,Delivery!$A$2:$A$3001,0))-INDEX(Delivery!$B$2:$B$3001,MATCH(A678,Delivery!$A$2:$A$3001,0)),"")</f>
        <v>5</v>
      </c>
      <c r="J678" s="5" t="str">
        <f>IF(IFERROR(INDEX(Delivery!$D$2:$D$3001,MATCH(A678,Delivery!$A$2:$A$3001,0)),"")="Delayed","Yes","No")</f>
        <v>No</v>
      </c>
      <c r="K678" s="5" t="str">
        <f>IF(IFERROR(INDEX(Delivery!$D$2:$D$3001,MATCH(A678,Delivery!$A$2:$A$3001,0)),"")="Cancelled","Yes","No")</f>
        <v>No</v>
      </c>
      <c r="L678">
        <f>SUMIF(Sales!B:B,A678,Sales!H:H)</f>
        <v>324.72000000000003</v>
      </c>
    </row>
    <row r="679" spans="1:12" x14ac:dyDescent="0.35">
      <c r="A679" s="5">
        <v>678</v>
      </c>
      <c r="B679" s="6">
        <v>45528</v>
      </c>
      <c r="C679" s="5">
        <v>595</v>
      </c>
      <c r="D679" s="5">
        <v>1</v>
      </c>
      <c r="E679" s="5" t="str">
        <f>IFERROR(INDEX(Customers!$B$2:$B$901,MATCH(C679,Customers!$A$2:$A$901,0)),"")</f>
        <v>Ravi Chatterjee</v>
      </c>
      <c r="F679" s="5" t="str">
        <f>IFERROR(INDEX(Customers!$C$2:$C$901,MATCH(C679,Customers!$A$2:$A$901,0)),"")</f>
        <v>SMB</v>
      </c>
      <c r="G679" s="5" t="str">
        <f>IFERROR(INDEX(Regions!$B$2:$B$6,MATCH(D679,Regions!$A$2:$A$6,0)),"")</f>
        <v>North</v>
      </c>
      <c r="H679" s="5" t="str">
        <f t="shared" si="12"/>
        <v>2024-08</v>
      </c>
      <c r="I679" s="5">
        <f>IFERROR(INDEX(Delivery!$C$2:$C$3001,MATCH(A679,Delivery!$A$2:$A$3001,0))-INDEX(Delivery!$B$2:$B$3001,MATCH(A679,Delivery!$A$2:$A$3001,0)),"")</f>
        <v>-45530</v>
      </c>
      <c r="J679" s="5" t="str">
        <f>IF(IFERROR(INDEX(Delivery!$D$2:$D$3001,MATCH(A679,Delivery!$A$2:$A$3001,0)),"")="Delayed","Yes","No")</f>
        <v>No</v>
      </c>
      <c r="K679" s="5" t="str">
        <f>IF(IFERROR(INDEX(Delivery!$D$2:$D$3001,MATCH(A679,Delivery!$A$2:$A$3001,0)),"")="Cancelled","Yes","No")</f>
        <v>Yes</v>
      </c>
      <c r="L679">
        <f>SUMIF(Sales!B:B,A679,Sales!H:H)</f>
        <v>1863.0400000000002</v>
      </c>
    </row>
    <row r="680" spans="1:12" x14ac:dyDescent="0.35">
      <c r="A680" s="5">
        <v>679</v>
      </c>
      <c r="B680" s="6">
        <v>45529</v>
      </c>
      <c r="C680" s="5">
        <v>355</v>
      </c>
      <c r="D680" s="5">
        <v>1</v>
      </c>
      <c r="E680" s="5" t="str">
        <f>IFERROR(INDEX(Customers!$B$2:$B$901,MATCH(C680,Customers!$A$2:$A$901,0)),"")</f>
        <v>Pari Kapoor</v>
      </c>
      <c r="F680" s="5" t="str">
        <f>IFERROR(INDEX(Customers!$C$2:$C$901,MATCH(C680,Customers!$A$2:$A$901,0)),"")</f>
        <v>Consumer</v>
      </c>
      <c r="G680" s="5" t="str">
        <f>IFERROR(INDEX(Regions!$B$2:$B$6,MATCH(D680,Regions!$A$2:$A$6,0)),"")</f>
        <v>North</v>
      </c>
      <c r="H680" s="5" t="str">
        <f t="shared" si="12"/>
        <v>2024-08</v>
      </c>
      <c r="I680" s="5">
        <f>IFERROR(INDEX(Delivery!$C$2:$C$3001,MATCH(A680,Delivery!$A$2:$A$3001,0))-INDEX(Delivery!$B$2:$B$3001,MATCH(A680,Delivery!$A$2:$A$3001,0)),"")</f>
        <v>6</v>
      </c>
      <c r="J680" s="5" t="str">
        <f>IF(IFERROR(INDEX(Delivery!$D$2:$D$3001,MATCH(A680,Delivery!$A$2:$A$3001,0)),"")="Delayed","Yes","No")</f>
        <v>No</v>
      </c>
      <c r="K680" s="5" t="str">
        <f>IF(IFERROR(INDEX(Delivery!$D$2:$D$3001,MATCH(A680,Delivery!$A$2:$A$3001,0)),"")="Cancelled","Yes","No")</f>
        <v>No</v>
      </c>
      <c r="L680">
        <f>SUMIF(Sales!B:B,A680,Sales!H:H)</f>
        <v>95.97</v>
      </c>
    </row>
    <row r="681" spans="1:12" x14ac:dyDescent="0.35">
      <c r="A681" s="5">
        <v>680</v>
      </c>
      <c r="B681" s="6">
        <v>45529</v>
      </c>
      <c r="C681" s="5">
        <v>895</v>
      </c>
      <c r="D681" s="5">
        <v>2</v>
      </c>
      <c r="E681" s="5" t="str">
        <f>IFERROR(INDEX(Customers!$B$2:$B$901,MATCH(C681,Customers!$A$2:$A$901,0)),"")</f>
        <v>Ravi Singh</v>
      </c>
      <c r="F681" s="5" t="str">
        <f>IFERROR(INDEX(Customers!$C$2:$C$901,MATCH(C681,Customers!$A$2:$A$901,0)),"")</f>
        <v>Consumer</v>
      </c>
      <c r="G681" s="5" t="str">
        <f>IFERROR(INDEX(Regions!$B$2:$B$6,MATCH(D681,Regions!$A$2:$A$6,0)),"")</f>
        <v>South</v>
      </c>
      <c r="H681" s="5" t="str">
        <f t="shared" si="12"/>
        <v>2024-08</v>
      </c>
      <c r="I681" s="5">
        <f>IFERROR(INDEX(Delivery!$C$2:$C$3001,MATCH(A681,Delivery!$A$2:$A$3001,0))-INDEX(Delivery!$B$2:$B$3001,MATCH(A681,Delivery!$A$2:$A$3001,0)),"")</f>
        <v>2</v>
      </c>
      <c r="J681" s="5" t="str">
        <f>IF(IFERROR(INDEX(Delivery!$D$2:$D$3001,MATCH(A681,Delivery!$A$2:$A$3001,0)),"")="Delayed","Yes","No")</f>
        <v>No</v>
      </c>
      <c r="K681" s="5" t="str">
        <f>IF(IFERROR(INDEX(Delivery!$D$2:$D$3001,MATCH(A681,Delivery!$A$2:$A$3001,0)),"")="Cancelled","Yes","No")</f>
        <v>No</v>
      </c>
      <c r="L681">
        <f>SUMIF(Sales!B:B,A681,Sales!H:H)</f>
        <v>3250.8</v>
      </c>
    </row>
    <row r="682" spans="1:12" x14ac:dyDescent="0.35">
      <c r="A682" s="5">
        <v>681</v>
      </c>
      <c r="B682" s="6">
        <v>45529</v>
      </c>
      <c r="C682" s="5">
        <v>454</v>
      </c>
      <c r="D682" s="5">
        <v>2</v>
      </c>
      <c r="E682" s="5" t="str">
        <f>IFERROR(INDEX(Customers!$B$2:$B$901,MATCH(C682,Customers!$A$2:$A$901,0)),"")</f>
        <v>Pari Menon</v>
      </c>
      <c r="F682" s="5" t="str">
        <f>IFERROR(INDEX(Customers!$C$2:$C$901,MATCH(C682,Customers!$A$2:$A$901,0)),"")</f>
        <v>Consumer</v>
      </c>
      <c r="G682" s="5" t="str">
        <f>IFERROR(INDEX(Regions!$B$2:$B$6,MATCH(D682,Regions!$A$2:$A$6,0)),"")</f>
        <v>South</v>
      </c>
      <c r="H682" s="5" t="str">
        <f t="shared" si="12"/>
        <v>2024-08</v>
      </c>
      <c r="I682" s="5">
        <f>IFERROR(INDEX(Delivery!$C$2:$C$3001,MATCH(A682,Delivery!$A$2:$A$3001,0))-INDEX(Delivery!$B$2:$B$3001,MATCH(A682,Delivery!$A$2:$A$3001,0)),"")</f>
        <v>6</v>
      </c>
      <c r="J682" s="5" t="str">
        <f>IF(IFERROR(INDEX(Delivery!$D$2:$D$3001,MATCH(A682,Delivery!$A$2:$A$3001,0)),"")="Delayed","Yes","No")</f>
        <v>No</v>
      </c>
      <c r="K682" s="5" t="str">
        <f>IF(IFERROR(INDEX(Delivery!$D$2:$D$3001,MATCH(A682,Delivery!$A$2:$A$3001,0)),"")="Cancelled","Yes","No")</f>
        <v>No</v>
      </c>
      <c r="L682">
        <f>SUMIF(Sales!B:B,A682,Sales!H:H)</f>
        <v>2389.0100000000002</v>
      </c>
    </row>
    <row r="683" spans="1:12" x14ac:dyDescent="0.35">
      <c r="A683" s="5">
        <v>682</v>
      </c>
      <c r="B683" s="6">
        <v>45529</v>
      </c>
      <c r="C683" s="5">
        <v>106</v>
      </c>
      <c r="D683" s="5">
        <v>2</v>
      </c>
      <c r="E683" s="5" t="str">
        <f>IFERROR(INDEX(Customers!$B$2:$B$901,MATCH(C683,Customers!$A$2:$A$901,0)),"")</f>
        <v>Suresh Pillai</v>
      </c>
      <c r="F683" s="5" t="str">
        <f>IFERROR(INDEX(Customers!$C$2:$C$901,MATCH(C683,Customers!$A$2:$A$901,0)),"")</f>
        <v>Consumer</v>
      </c>
      <c r="G683" s="5" t="str">
        <f>IFERROR(INDEX(Regions!$B$2:$B$6,MATCH(D683,Regions!$A$2:$A$6,0)),"")</f>
        <v>South</v>
      </c>
      <c r="H683" s="5" t="str">
        <f t="shared" si="12"/>
        <v>2024-08</v>
      </c>
      <c r="I683" s="5">
        <f>IFERROR(INDEX(Delivery!$C$2:$C$3001,MATCH(A683,Delivery!$A$2:$A$3001,0))-INDEX(Delivery!$B$2:$B$3001,MATCH(A683,Delivery!$A$2:$A$3001,0)),"")</f>
        <v>5</v>
      </c>
      <c r="J683" s="5" t="str">
        <f>IF(IFERROR(INDEX(Delivery!$D$2:$D$3001,MATCH(A683,Delivery!$A$2:$A$3001,0)),"")="Delayed","Yes","No")</f>
        <v>No</v>
      </c>
      <c r="K683" s="5" t="str">
        <f>IF(IFERROR(INDEX(Delivery!$D$2:$D$3001,MATCH(A683,Delivery!$A$2:$A$3001,0)),"")="Cancelled","Yes","No")</f>
        <v>No</v>
      </c>
      <c r="L683">
        <f>SUMIF(Sales!B:B,A683,Sales!H:H)</f>
        <v>1472.1100000000001</v>
      </c>
    </row>
    <row r="684" spans="1:12" x14ac:dyDescent="0.35">
      <c r="A684" s="5">
        <v>683</v>
      </c>
      <c r="B684" s="6">
        <v>45529</v>
      </c>
      <c r="C684" s="5">
        <v>703</v>
      </c>
      <c r="D684" s="5">
        <v>1</v>
      </c>
      <c r="E684" s="5" t="str">
        <f>IFERROR(INDEX(Customers!$B$2:$B$901,MATCH(C684,Customers!$A$2:$A$901,0)),"")</f>
        <v>Rahul Nair</v>
      </c>
      <c r="F684" s="5" t="str">
        <f>IFERROR(INDEX(Customers!$C$2:$C$901,MATCH(C684,Customers!$A$2:$A$901,0)),"")</f>
        <v>Consumer</v>
      </c>
      <c r="G684" s="5" t="str">
        <f>IFERROR(INDEX(Regions!$B$2:$B$6,MATCH(D684,Regions!$A$2:$A$6,0)),"")</f>
        <v>North</v>
      </c>
      <c r="H684" s="5" t="str">
        <f t="shared" si="12"/>
        <v>2024-08</v>
      </c>
      <c r="I684" s="5">
        <f>IFERROR(INDEX(Delivery!$C$2:$C$3001,MATCH(A684,Delivery!$A$2:$A$3001,0))-INDEX(Delivery!$B$2:$B$3001,MATCH(A684,Delivery!$A$2:$A$3001,0)),"")</f>
        <v>6</v>
      </c>
      <c r="J684" s="5" t="str">
        <f>IF(IFERROR(INDEX(Delivery!$D$2:$D$3001,MATCH(A684,Delivery!$A$2:$A$3001,0)),"")="Delayed","Yes","No")</f>
        <v>No</v>
      </c>
      <c r="K684" s="5" t="str">
        <f>IF(IFERROR(INDEX(Delivery!$D$2:$D$3001,MATCH(A684,Delivery!$A$2:$A$3001,0)),"")="Cancelled","Yes","No")</f>
        <v>No</v>
      </c>
      <c r="L684">
        <f>SUMIF(Sales!B:B,A684,Sales!H:H)</f>
        <v>3021.65</v>
      </c>
    </row>
    <row r="685" spans="1:12" x14ac:dyDescent="0.35">
      <c r="A685" s="5">
        <v>684</v>
      </c>
      <c r="B685" s="6">
        <v>45529</v>
      </c>
      <c r="C685" s="5">
        <v>864</v>
      </c>
      <c r="D685" s="5">
        <v>5</v>
      </c>
      <c r="E685" s="5" t="str">
        <f>IFERROR(INDEX(Customers!$B$2:$B$901,MATCH(C685,Customers!$A$2:$A$901,0)),"")</f>
        <v>Ishaan Krishnan</v>
      </c>
      <c r="F685" s="5" t="str">
        <f>IFERROR(INDEX(Customers!$C$2:$C$901,MATCH(C685,Customers!$A$2:$A$901,0)),"")</f>
        <v>Consumer</v>
      </c>
      <c r="G685" s="5" t="str">
        <f>IFERROR(INDEX(Regions!$B$2:$B$6,MATCH(D685,Regions!$A$2:$A$6,0)),"")</f>
        <v>Central</v>
      </c>
      <c r="H685" s="5" t="str">
        <f t="shared" si="12"/>
        <v>2024-08</v>
      </c>
      <c r="I685" s="5">
        <f>IFERROR(INDEX(Delivery!$C$2:$C$3001,MATCH(A685,Delivery!$A$2:$A$3001,0))-INDEX(Delivery!$B$2:$B$3001,MATCH(A685,Delivery!$A$2:$A$3001,0)),"")</f>
        <v>6</v>
      </c>
      <c r="J685" s="5" t="str">
        <f>IF(IFERROR(INDEX(Delivery!$D$2:$D$3001,MATCH(A685,Delivery!$A$2:$A$3001,0)),"")="Delayed","Yes","No")</f>
        <v>No</v>
      </c>
      <c r="K685" s="5" t="str">
        <f>IF(IFERROR(INDEX(Delivery!$D$2:$D$3001,MATCH(A685,Delivery!$A$2:$A$3001,0)),"")="Cancelled","Yes","No")</f>
        <v>No</v>
      </c>
      <c r="L685">
        <f>SUMIF(Sales!B:B,A685,Sales!H:H)</f>
        <v>3021.65</v>
      </c>
    </row>
    <row r="686" spans="1:12" x14ac:dyDescent="0.35">
      <c r="A686" s="5">
        <v>685</v>
      </c>
      <c r="B686" s="6">
        <v>45530</v>
      </c>
      <c r="C686" s="5">
        <v>111</v>
      </c>
      <c r="D686" s="5">
        <v>2</v>
      </c>
      <c r="E686" s="5" t="str">
        <f>IFERROR(INDEX(Customers!$B$2:$B$901,MATCH(C686,Customers!$A$2:$A$901,0)),"")</f>
        <v>Riya Singh</v>
      </c>
      <c r="F686" s="5" t="str">
        <f>IFERROR(INDEX(Customers!$C$2:$C$901,MATCH(C686,Customers!$A$2:$A$901,0)),"")</f>
        <v>Consumer</v>
      </c>
      <c r="G686" s="5" t="str">
        <f>IFERROR(INDEX(Regions!$B$2:$B$6,MATCH(D686,Regions!$A$2:$A$6,0)),"")</f>
        <v>South</v>
      </c>
      <c r="H686" s="5" t="str">
        <f t="shared" si="12"/>
        <v>2024-08</v>
      </c>
      <c r="I686" s="5">
        <f>IFERROR(INDEX(Delivery!$C$2:$C$3001,MATCH(A686,Delivery!$A$2:$A$3001,0))-INDEX(Delivery!$B$2:$B$3001,MATCH(A686,Delivery!$A$2:$A$3001,0)),"")</f>
        <v>5</v>
      </c>
      <c r="J686" s="5" t="str">
        <f>IF(IFERROR(INDEX(Delivery!$D$2:$D$3001,MATCH(A686,Delivery!$A$2:$A$3001,0)),"")="Delayed","Yes","No")</f>
        <v>No</v>
      </c>
      <c r="K686" s="5" t="str">
        <f>IF(IFERROR(INDEX(Delivery!$D$2:$D$3001,MATCH(A686,Delivery!$A$2:$A$3001,0)),"")="Cancelled","Yes","No")</f>
        <v>No</v>
      </c>
      <c r="L686">
        <f>SUMIF(Sales!B:B,A686,Sales!H:H)</f>
        <v>1359.31</v>
      </c>
    </row>
    <row r="687" spans="1:12" x14ac:dyDescent="0.35">
      <c r="A687" s="5">
        <v>686</v>
      </c>
      <c r="B687" s="6">
        <v>45530</v>
      </c>
      <c r="C687" s="5">
        <v>266</v>
      </c>
      <c r="D687" s="5">
        <v>4</v>
      </c>
      <c r="E687" s="5" t="str">
        <f>IFERROR(INDEX(Customers!$B$2:$B$901,MATCH(C687,Customers!$A$2:$A$901,0)),"")</f>
        <v>Lakshmi Gupta</v>
      </c>
      <c r="F687" s="5" t="str">
        <f>IFERROR(INDEX(Customers!$C$2:$C$901,MATCH(C687,Customers!$A$2:$A$901,0)),"")</f>
        <v>Consumer</v>
      </c>
      <c r="G687" s="5" t="str">
        <f>IFERROR(INDEX(Regions!$B$2:$B$6,MATCH(D687,Regions!$A$2:$A$6,0)),"")</f>
        <v>West</v>
      </c>
      <c r="H687" s="5" t="str">
        <f t="shared" si="12"/>
        <v>2024-08</v>
      </c>
      <c r="I687" s="5">
        <f>IFERROR(INDEX(Delivery!$C$2:$C$3001,MATCH(A687,Delivery!$A$2:$A$3001,0))-INDEX(Delivery!$B$2:$B$3001,MATCH(A687,Delivery!$A$2:$A$3001,0)),"")</f>
        <v>9</v>
      </c>
      <c r="J687" s="5" t="str">
        <f>IF(IFERROR(INDEX(Delivery!$D$2:$D$3001,MATCH(A687,Delivery!$A$2:$A$3001,0)),"")="Delayed","Yes","No")</f>
        <v>Yes</v>
      </c>
      <c r="K687" s="5" t="str">
        <f>IF(IFERROR(INDEX(Delivery!$D$2:$D$3001,MATCH(A687,Delivery!$A$2:$A$3001,0)),"")="Cancelled","Yes","No")</f>
        <v>No</v>
      </c>
      <c r="L687">
        <f>SUMIF(Sales!B:B,A687,Sales!H:H)</f>
        <v>6119.87</v>
      </c>
    </row>
    <row r="688" spans="1:12" x14ac:dyDescent="0.35">
      <c r="A688" s="5">
        <v>687</v>
      </c>
      <c r="B688" s="6">
        <v>45530</v>
      </c>
      <c r="C688" s="5">
        <v>434</v>
      </c>
      <c r="D688" s="5">
        <v>1</v>
      </c>
      <c r="E688" s="5" t="str">
        <f>IFERROR(INDEX(Customers!$B$2:$B$901,MATCH(C688,Customers!$A$2:$A$901,0)),"")</f>
        <v>Arjun Mehta</v>
      </c>
      <c r="F688" s="5" t="str">
        <f>IFERROR(INDEX(Customers!$C$2:$C$901,MATCH(C688,Customers!$A$2:$A$901,0)),"")</f>
        <v>SMB</v>
      </c>
      <c r="G688" s="5" t="str">
        <f>IFERROR(INDEX(Regions!$B$2:$B$6,MATCH(D688,Regions!$A$2:$A$6,0)),"")</f>
        <v>North</v>
      </c>
      <c r="H688" s="5" t="str">
        <f t="shared" si="12"/>
        <v>2024-08</v>
      </c>
      <c r="I688" s="5">
        <f>IFERROR(INDEX(Delivery!$C$2:$C$3001,MATCH(A688,Delivery!$A$2:$A$3001,0))-INDEX(Delivery!$B$2:$B$3001,MATCH(A688,Delivery!$A$2:$A$3001,0)),"")</f>
        <v>6</v>
      </c>
      <c r="J688" s="5" t="str">
        <f>IF(IFERROR(INDEX(Delivery!$D$2:$D$3001,MATCH(A688,Delivery!$A$2:$A$3001,0)),"")="Delayed","Yes","No")</f>
        <v>No</v>
      </c>
      <c r="K688" s="5" t="str">
        <f>IF(IFERROR(INDEX(Delivery!$D$2:$D$3001,MATCH(A688,Delivery!$A$2:$A$3001,0)),"")="Cancelled","Yes","No")</f>
        <v>No</v>
      </c>
      <c r="L688">
        <f>SUMIF(Sales!B:B,A688,Sales!H:H)</f>
        <v>312.64999999999998</v>
      </c>
    </row>
    <row r="689" spans="1:12" x14ac:dyDescent="0.35">
      <c r="A689" s="5">
        <v>688</v>
      </c>
      <c r="B689" s="6">
        <v>45530</v>
      </c>
      <c r="C689" s="5">
        <v>634</v>
      </c>
      <c r="D689" s="5">
        <v>1</v>
      </c>
      <c r="E689" s="5" t="str">
        <f>IFERROR(INDEX(Customers!$B$2:$B$901,MATCH(C689,Customers!$A$2:$A$901,0)),"")</f>
        <v>Myra Mehta</v>
      </c>
      <c r="F689" s="5" t="str">
        <f>IFERROR(INDEX(Customers!$C$2:$C$901,MATCH(C689,Customers!$A$2:$A$901,0)),"")</f>
        <v>Consumer</v>
      </c>
      <c r="G689" s="5" t="str">
        <f>IFERROR(INDEX(Regions!$B$2:$B$6,MATCH(D689,Regions!$A$2:$A$6,0)),"")</f>
        <v>North</v>
      </c>
      <c r="H689" s="5" t="str">
        <f t="shared" si="12"/>
        <v>2024-08</v>
      </c>
      <c r="I689" s="5">
        <f>IFERROR(INDEX(Delivery!$C$2:$C$3001,MATCH(A689,Delivery!$A$2:$A$3001,0))-INDEX(Delivery!$B$2:$B$3001,MATCH(A689,Delivery!$A$2:$A$3001,0)),"")</f>
        <v>2</v>
      </c>
      <c r="J689" s="5" t="str">
        <f>IF(IFERROR(INDEX(Delivery!$D$2:$D$3001,MATCH(A689,Delivery!$A$2:$A$3001,0)),"")="Delayed","Yes","No")</f>
        <v>No</v>
      </c>
      <c r="K689" s="5" t="str">
        <f>IF(IFERROR(INDEX(Delivery!$D$2:$D$3001,MATCH(A689,Delivery!$A$2:$A$3001,0)),"")="Cancelled","Yes","No")</f>
        <v>No</v>
      </c>
      <c r="L689">
        <f>SUMIF(Sales!B:B,A689,Sales!H:H)</f>
        <v>188.52</v>
      </c>
    </row>
    <row r="690" spans="1:12" x14ac:dyDescent="0.35">
      <c r="A690" s="5">
        <v>689</v>
      </c>
      <c r="B690" s="6">
        <v>45530</v>
      </c>
      <c r="C690" s="5">
        <v>630</v>
      </c>
      <c r="D690" s="5">
        <v>3</v>
      </c>
      <c r="E690" s="5" t="str">
        <f>IFERROR(INDEX(Customers!$B$2:$B$901,MATCH(C690,Customers!$A$2:$A$901,0)),"")</f>
        <v>Sai Mehta</v>
      </c>
      <c r="F690" s="5" t="str">
        <f>IFERROR(INDEX(Customers!$C$2:$C$901,MATCH(C690,Customers!$A$2:$A$901,0)),"")</f>
        <v>Consumer</v>
      </c>
      <c r="G690" s="5" t="str">
        <f>IFERROR(INDEX(Regions!$B$2:$B$6,MATCH(D690,Regions!$A$2:$A$6,0)),"")</f>
        <v>East</v>
      </c>
      <c r="H690" s="5" t="str">
        <f t="shared" si="12"/>
        <v>2024-08</v>
      </c>
      <c r="I690" s="5">
        <f>IFERROR(INDEX(Delivery!$C$2:$C$3001,MATCH(A690,Delivery!$A$2:$A$3001,0))-INDEX(Delivery!$B$2:$B$3001,MATCH(A690,Delivery!$A$2:$A$3001,0)),"")</f>
        <v>-45530</v>
      </c>
      <c r="J690" s="5" t="str">
        <f>IF(IFERROR(INDEX(Delivery!$D$2:$D$3001,MATCH(A690,Delivery!$A$2:$A$3001,0)),"")="Delayed","Yes","No")</f>
        <v>No</v>
      </c>
      <c r="K690" s="5" t="str">
        <f>IF(IFERROR(INDEX(Delivery!$D$2:$D$3001,MATCH(A690,Delivery!$A$2:$A$3001,0)),"")="Cancelled","Yes","No")</f>
        <v>Yes</v>
      </c>
      <c r="L690">
        <f>SUMIF(Sales!B:B,A690,Sales!H:H)</f>
        <v>95.97</v>
      </c>
    </row>
    <row r="691" spans="1:12" x14ac:dyDescent="0.35">
      <c r="A691" s="5">
        <v>690</v>
      </c>
      <c r="B691" s="6">
        <v>45530</v>
      </c>
      <c r="C691" s="5">
        <v>568</v>
      </c>
      <c r="D691" s="5">
        <v>1</v>
      </c>
      <c r="E691" s="5" t="str">
        <f>IFERROR(INDEX(Customers!$B$2:$B$901,MATCH(C691,Customers!$A$2:$A$901,0)),"")</f>
        <v>Krishna Gupta</v>
      </c>
      <c r="F691" s="5" t="str">
        <f>IFERROR(INDEX(Customers!$C$2:$C$901,MATCH(C691,Customers!$A$2:$A$901,0)),"")</f>
        <v>SMB</v>
      </c>
      <c r="G691" s="5" t="str">
        <f>IFERROR(INDEX(Regions!$B$2:$B$6,MATCH(D691,Regions!$A$2:$A$6,0)),"")</f>
        <v>North</v>
      </c>
      <c r="H691" s="5" t="str">
        <f t="shared" si="12"/>
        <v>2024-08</v>
      </c>
      <c r="I691" s="5">
        <f>IFERROR(INDEX(Delivery!$C$2:$C$3001,MATCH(A691,Delivery!$A$2:$A$3001,0))-INDEX(Delivery!$B$2:$B$3001,MATCH(A691,Delivery!$A$2:$A$3001,0)),"")</f>
        <v>-45531</v>
      </c>
      <c r="J691" s="5" t="str">
        <f>IF(IFERROR(INDEX(Delivery!$D$2:$D$3001,MATCH(A691,Delivery!$A$2:$A$3001,0)),"")="Delayed","Yes","No")</f>
        <v>No</v>
      </c>
      <c r="K691" s="5" t="str">
        <f>IF(IFERROR(INDEX(Delivery!$D$2:$D$3001,MATCH(A691,Delivery!$A$2:$A$3001,0)),"")="Cancelled","Yes","No")</f>
        <v>Yes</v>
      </c>
      <c r="L691">
        <f>SUMIF(Sales!B:B,A691,Sales!H:H)</f>
        <v>777.04</v>
      </c>
    </row>
    <row r="692" spans="1:12" x14ac:dyDescent="0.35">
      <c r="A692" s="5">
        <v>691</v>
      </c>
      <c r="B692" s="6">
        <v>45530</v>
      </c>
      <c r="C692" s="5">
        <v>783</v>
      </c>
      <c r="D692" s="5">
        <v>4</v>
      </c>
      <c r="E692" s="5" t="str">
        <f>IFERROR(INDEX(Customers!$B$2:$B$901,MATCH(C692,Customers!$A$2:$A$901,0)),"")</f>
        <v>Saanvi Patel</v>
      </c>
      <c r="F692" s="5" t="str">
        <f>IFERROR(INDEX(Customers!$C$2:$C$901,MATCH(C692,Customers!$A$2:$A$901,0)),"")</f>
        <v>SMB</v>
      </c>
      <c r="G692" s="5" t="str">
        <f>IFERROR(INDEX(Regions!$B$2:$B$6,MATCH(D692,Regions!$A$2:$A$6,0)),"")</f>
        <v>West</v>
      </c>
      <c r="H692" s="5" t="str">
        <f t="shared" si="12"/>
        <v>2024-08</v>
      </c>
      <c r="I692" s="5">
        <f>IFERROR(INDEX(Delivery!$C$2:$C$3001,MATCH(A692,Delivery!$A$2:$A$3001,0))-INDEX(Delivery!$B$2:$B$3001,MATCH(A692,Delivery!$A$2:$A$3001,0)),"")</f>
        <v>2</v>
      </c>
      <c r="J692" s="5" t="str">
        <f>IF(IFERROR(INDEX(Delivery!$D$2:$D$3001,MATCH(A692,Delivery!$A$2:$A$3001,0)),"")="Delayed","Yes","No")</f>
        <v>No</v>
      </c>
      <c r="K692" s="5" t="str">
        <f>IF(IFERROR(INDEX(Delivery!$D$2:$D$3001,MATCH(A692,Delivery!$A$2:$A$3001,0)),"")="Cancelled","Yes","No")</f>
        <v>No</v>
      </c>
      <c r="L692">
        <f>SUMIF(Sales!B:B,A692,Sales!H:H)</f>
        <v>741.85</v>
      </c>
    </row>
    <row r="693" spans="1:12" x14ac:dyDescent="0.35">
      <c r="A693" s="5">
        <v>692</v>
      </c>
      <c r="B693" s="6">
        <v>45530</v>
      </c>
      <c r="C693" s="5">
        <v>658</v>
      </c>
      <c r="D693" s="5">
        <v>2</v>
      </c>
      <c r="E693" s="5" t="str">
        <f>IFERROR(INDEX(Customers!$B$2:$B$901,MATCH(C693,Customers!$A$2:$A$901,0)),"")</f>
        <v>Vivaan Kapoor</v>
      </c>
      <c r="F693" s="5" t="str">
        <f>IFERROR(INDEX(Customers!$C$2:$C$901,MATCH(C693,Customers!$A$2:$A$901,0)),"")</f>
        <v>Corporate</v>
      </c>
      <c r="G693" s="5" t="str">
        <f>IFERROR(INDEX(Regions!$B$2:$B$6,MATCH(D693,Regions!$A$2:$A$6,0)),"")</f>
        <v>South</v>
      </c>
      <c r="H693" s="5" t="str">
        <f t="shared" si="12"/>
        <v>2024-08</v>
      </c>
      <c r="I693" s="5">
        <f>IFERROR(INDEX(Delivery!$C$2:$C$3001,MATCH(A693,Delivery!$A$2:$A$3001,0))-INDEX(Delivery!$B$2:$B$3001,MATCH(A693,Delivery!$A$2:$A$3001,0)),"")</f>
        <v>4</v>
      </c>
      <c r="J693" s="5" t="str">
        <f>IF(IFERROR(INDEX(Delivery!$D$2:$D$3001,MATCH(A693,Delivery!$A$2:$A$3001,0)),"")="Delayed","Yes","No")</f>
        <v>No</v>
      </c>
      <c r="K693" s="5" t="str">
        <f>IF(IFERROR(INDEX(Delivery!$D$2:$D$3001,MATCH(A693,Delivery!$A$2:$A$3001,0)),"")="Cancelled","Yes","No")</f>
        <v>No</v>
      </c>
      <c r="L693">
        <f>SUMIF(Sales!B:B,A693,Sales!H:H)</f>
        <v>1515.44</v>
      </c>
    </row>
    <row r="694" spans="1:12" x14ac:dyDescent="0.35">
      <c r="A694" s="5">
        <v>693</v>
      </c>
      <c r="B694" s="6">
        <v>45531</v>
      </c>
      <c r="C694" s="5">
        <v>22</v>
      </c>
      <c r="D694" s="5">
        <v>1</v>
      </c>
      <c r="E694" s="5" t="str">
        <f>IFERROR(INDEX(Customers!$B$2:$B$901,MATCH(C694,Customers!$A$2:$A$901,0)),"")</f>
        <v>Manoj Shetty</v>
      </c>
      <c r="F694" s="5" t="str">
        <f>IFERROR(INDEX(Customers!$C$2:$C$901,MATCH(C694,Customers!$A$2:$A$901,0)),"")</f>
        <v>SMB</v>
      </c>
      <c r="G694" s="5" t="str">
        <f>IFERROR(INDEX(Regions!$B$2:$B$6,MATCH(D694,Regions!$A$2:$A$6,0)),"")</f>
        <v>North</v>
      </c>
      <c r="H694" s="5" t="str">
        <f t="shared" si="12"/>
        <v>2024-08</v>
      </c>
      <c r="I694" s="5">
        <f>IFERROR(INDEX(Delivery!$C$2:$C$3001,MATCH(A694,Delivery!$A$2:$A$3001,0))-INDEX(Delivery!$B$2:$B$3001,MATCH(A694,Delivery!$A$2:$A$3001,0)),"")</f>
        <v>-45531</v>
      </c>
      <c r="J694" s="5" t="str">
        <f>IF(IFERROR(INDEX(Delivery!$D$2:$D$3001,MATCH(A694,Delivery!$A$2:$A$3001,0)),"")="Delayed","Yes","No")</f>
        <v>No</v>
      </c>
      <c r="K694" s="5" t="str">
        <f>IF(IFERROR(INDEX(Delivery!$D$2:$D$3001,MATCH(A694,Delivery!$A$2:$A$3001,0)),"")="Cancelled","Yes","No")</f>
        <v>Yes</v>
      </c>
      <c r="L694">
        <f>SUMIF(Sales!B:B,A694,Sales!H:H)</f>
        <v>407.51</v>
      </c>
    </row>
    <row r="695" spans="1:12" x14ac:dyDescent="0.35">
      <c r="A695" s="5">
        <v>694</v>
      </c>
      <c r="B695" s="6">
        <v>45531</v>
      </c>
      <c r="C695" s="5">
        <v>876</v>
      </c>
      <c r="D695" s="5">
        <v>2</v>
      </c>
      <c r="E695" s="5" t="str">
        <f>IFERROR(INDEX(Customers!$B$2:$B$901,MATCH(C695,Customers!$A$2:$A$901,0)),"")</f>
        <v>Aditya Rao</v>
      </c>
      <c r="F695" s="5" t="str">
        <f>IFERROR(INDEX(Customers!$C$2:$C$901,MATCH(C695,Customers!$A$2:$A$901,0)),"")</f>
        <v>SMB</v>
      </c>
      <c r="G695" s="5" t="str">
        <f>IFERROR(INDEX(Regions!$B$2:$B$6,MATCH(D695,Regions!$A$2:$A$6,0)),"")</f>
        <v>South</v>
      </c>
      <c r="H695" s="5" t="str">
        <f t="shared" si="12"/>
        <v>2024-08</v>
      </c>
      <c r="I695" s="5">
        <f>IFERROR(INDEX(Delivery!$C$2:$C$3001,MATCH(A695,Delivery!$A$2:$A$3001,0))-INDEX(Delivery!$B$2:$B$3001,MATCH(A695,Delivery!$A$2:$A$3001,0)),"")</f>
        <v>2</v>
      </c>
      <c r="J695" s="5" t="str">
        <f>IF(IFERROR(INDEX(Delivery!$D$2:$D$3001,MATCH(A695,Delivery!$A$2:$A$3001,0)),"")="Delayed","Yes","No")</f>
        <v>No</v>
      </c>
      <c r="K695" s="5" t="str">
        <f>IF(IFERROR(INDEX(Delivery!$D$2:$D$3001,MATCH(A695,Delivery!$A$2:$A$3001,0)),"")="Cancelled","Yes","No")</f>
        <v>No</v>
      </c>
      <c r="L695">
        <f>SUMIF(Sales!B:B,A695,Sales!H:H)</f>
        <v>1503.46</v>
      </c>
    </row>
    <row r="696" spans="1:12" x14ac:dyDescent="0.35">
      <c r="A696" s="5">
        <v>695</v>
      </c>
      <c r="B696" s="6">
        <v>45531</v>
      </c>
      <c r="C696" s="5">
        <v>747</v>
      </c>
      <c r="D696" s="5">
        <v>1</v>
      </c>
      <c r="E696" s="5" t="str">
        <f>IFERROR(INDEX(Customers!$B$2:$B$901,MATCH(C696,Customers!$A$2:$A$901,0)),"")</f>
        <v>Krishna Patel</v>
      </c>
      <c r="F696" s="5" t="str">
        <f>IFERROR(INDEX(Customers!$C$2:$C$901,MATCH(C696,Customers!$A$2:$A$901,0)),"")</f>
        <v>Corporate</v>
      </c>
      <c r="G696" s="5" t="str">
        <f>IFERROR(INDEX(Regions!$B$2:$B$6,MATCH(D696,Regions!$A$2:$A$6,0)),"")</f>
        <v>North</v>
      </c>
      <c r="H696" s="5" t="str">
        <f t="shared" si="12"/>
        <v>2024-08</v>
      </c>
      <c r="I696" s="5">
        <f>IFERROR(INDEX(Delivery!$C$2:$C$3001,MATCH(A696,Delivery!$A$2:$A$3001,0))-INDEX(Delivery!$B$2:$B$3001,MATCH(A696,Delivery!$A$2:$A$3001,0)),"")</f>
        <v>12</v>
      </c>
      <c r="J696" s="5" t="str">
        <f>IF(IFERROR(INDEX(Delivery!$D$2:$D$3001,MATCH(A696,Delivery!$A$2:$A$3001,0)),"")="Delayed","Yes","No")</f>
        <v>Yes</v>
      </c>
      <c r="K696" s="5" t="str">
        <f>IF(IFERROR(INDEX(Delivery!$D$2:$D$3001,MATCH(A696,Delivery!$A$2:$A$3001,0)),"")="Cancelled","Yes","No")</f>
        <v>No</v>
      </c>
      <c r="L696">
        <f>SUMIF(Sales!B:B,A696,Sales!H:H)</f>
        <v>490.48</v>
      </c>
    </row>
    <row r="697" spans="1:12" x14ac:dyDescent="0.35">
      <c r="A697" s="5">
        <v>696</v>
      </c>
      <c r="B697" s="6">
        <v>45531</v>
      </c>
      <c r="C697" s="5">
        <v>602</v>
      </c>
      <c r="D697" s="5">
        <v>5</v>
      </c>
      <c r="E697" s="5" t="str">
        <f>IFERROR(INDEX(Customers!$B$2:$B$901,MATCH(C697,Customers!$A$2:$A$901,0)),"")</f>
        <v>Neha Reddy</v>
      </c>
      <c r="F697" s="5" t="str">
        <f>IFERROR(INDEX(Customers!$C$2:$C$901,MATCH(C697,Customers!$A$2:$A$901,0)),"")</f>
        <v>Consumer</v>
      </c>
      <c r="G697" s="5" t="str">
        <f>IFERROR(INDEX(Regions!$B$2:$B$6,MATCH(D697,Regions!$A$2:$A$6,0)),"")</f>
        <v>Central</v>
      </c>
      <c r="H697" s="5" t="str">
        <f t="shared" si="12"/>
        <v>2024-08</v>
      </c>
      <c r="I697" s="5">
        <f>IFERROR(INDEX(Delivery!$C$2:$C$3001,MATCH(A697,Delivery!$A$2:$A$3001,0))-INDEX(Delivery!$B$2:$B$3001,MATCH(A697,Delivery!$A$2:$A$3001,0)),"")</f>
        <v>5</v>
      </c>
      <c r="J697" s="5" t="str">
        <f>IF(IFERROR(INDEX(Delivery!$D$2:$D$3001,MATCH(A697,Delivery!$A$2:$A$3001,0)),"")="Delayed","Yes","No")</f>
        <v>No</v>
      </c>
      <c r="K697" s="5" t="str">
        <f>IF(IFERROR(INDEX(Delivery!$D$2:$D$3001,MATCH(A697,Delivery!$A$2:$A$3001,0)),"")="Cancelled","Yes","No")</f>
        <v>No</v>
      </c>
      <c r="L697">
        <f>SUMIF(Sales!B:B,A697,Sales!H:H)</f>
        <v>5180.13</v>
      </c>
    </row>
    <row r="698" spans="1:12" x14ac:dyDescent="0.35">
      <c r="A698" s="5">
        <v>697</v>
      </c>
      <c r="B698" s="6">
        <v>45531</v>
      </c>
      <c r="C698" s="5">
        <v>703</v>
      </c>
      <c r="D698" s="5">
        <v>1</v>
      </c>
      <c r="E698" s="5" t="str">
        <f>IFERROR(INDEX(Customers!$B$2:$B$901,MATCH(C698,Customers!$A$2:$A$901,0)),"")</f>
        <v>Rahul Nair</v>
      </c>
      <c r="F698" s="5" t="str">
        <f>IFERROR(INDEX(Customers!$C$2:$C$901,MATCH(C698,Customers!$A$2:$A$901,0)),"")</f>
        <v>Consumer</v>
      </c>
      <c r="G698" s="5" t="str">
        <f>IFERROR(INDEX(Regions!$B$2:$B$6,MATCH(D698,Regions!$A$2:$A$6,0)),"")</f>
        <v>North</v>
      </c>
      <c r="H698" s="5" t="str">
        <f t="shared" si="12"/>
        <v>2024-08</v>
      </c>
      <c r="I698" s="5">
        <f>IFERROR(INDEX(Delivery!$C$2:$C$3001,MATCH(A698,Delivery!$A$2:$A$3001,0))-INDEX(Delivery!$B$2:$B$3001,MATCH(A698,Delivery!$A$2:$A$3001,0)),"")</f>
        <v>3</v>
      </c>
      <c r="J698" s="5" t="str">
        <f>IF(IFERROR(INDEX(Delivery!$D$2:$D$3001,MATCH(A698,Delivery!$A$2:$A$3001,0)),"")="Delayed","Yes","No")</f>
        <v>No</v>
      </c>
      <c r="K698" s="5" t="str">
        <f>IF(IFERROR(INDEX(Delivery!$D$2:$D$3001,MATCH(A698,Delivery!$A$2:$A$3001,0)),"")="Cancelled","Yes","No")</f>
        <v>No</v>
      </c>
      <c r="L698">
        <f>SUMIF(Sales!B:B,A698,Sales!H:H)</f>
        <v>705.26</v>
      </c>
    </row>
    <row r="699" spans="1:12" x14ac:dyDescent="0.35">
      <c r="A699" s="5">
        <v>698</v>
      </c>
      <c r="B699" s="6">
        <v>45532</v>
      </c>
      <c r="C699" s="5">
        <v>744</v>
      </c>
      <c r="D699" s="5">
        <v>5</v>
      </c>
      <c r="E699" s="5" t="str">
        <f>IFERROR(INDEX(Customers!$B$2:$B$901,MATCH(C699,Customers!$A$2:$A$901,0)),"")</f>
        <v>Vivaan Kapoor</v>
      </c>
      <c r="F699" s="5" t="str">
        <f>IFERROR(INDEX(Customers!$C$2:$C$901,MATCH(C699,Customers!$A$2:$A$901,0)),"")</f>
        <v>Consumer</v>
      </c>
      <c r="G699" s="5" t="str">
        <f>IFERROR(INDEX(Regions!$B$2:$B$6,MATCH(D699,Regions!$A$2:$A$6,0)),"")</f>
        <v>Central</v>
      </c>
      <c r="H699" s="5" t="str">
        <f t="shared" si="12"/>
        <v>2024-08</v>
      </c>
      <c r="I699" s="5">
        <f>IFERROR(INDEX(Delivery!$C$2:$C$3001,MATCH(A699,Delivery!$A$2:$A$3001,0))-INDEX(Delivery!$B$2:$B$3001,MATCH(A699,Delivery!$A$2:$A$3001,0)),"")</f>
        <v>3</v>
      </c>
      <c r="J699" s="5" t="str">
        <f>IF(IFERROR(INDEX(Delivery!$D$2:$D$3001,MATCH(A699,Delivery!$A$2:$A$3001,0)),"")="Delayed","Yes","No")</f>
        <v>No</v>
      </c>
      <c r="K699" s="5" t="str">
        <f>IF(IFERROR(INDEX(Delivery!$D$2:$D$3001,MATCH(A699,Delivery!$A$2:$A$3001,0)),"")="Cancelled","Yes","No")</f>
        <v>No</v>
      </c>
      <c r="L699">
        <f>SUMIF(Sales!B:B,A699,Sales!H:H)</f>
        <v>2213.3200000000002</v>
      </c>
    </row>
    <row r="700" spans="1:12" x14ac:dyDescent="0.35">
      <c r="A700" s="5">
        <v>699</v>
      </c>
      <c r="B700" s="6">
        <v>45533</v>
      </c>
      <c r="C700" s="5">
        <v>46</v>
      </c>
      <c r="D700" s="5">
        <v>5</v>
      </c>
      <c r="E700" s="5" t="str">
        <f>IFERROR(INDEX(Customers!$B$2:$B$901,MATCH(C700,Customers!$A$2:$A$901,0)),"")</f>
        <v>Sneha Krishnan</v>
      </c>
      <c r="F700" s="5" t="str">
        <f>IFERROR(INDEX(Customers!$C$2:$C$901,MATCH(C700,Customers!$A$2:$A$901,0)),"")</f>
        <v>Consumer</v>
      </c>
      <c r="G700" s="5" t="str">
        <f>IFERROR(INDEX(Regions!$B$2:$B$6,MATCH(D700,Regions!$A$2:$A$6,0)),"")</f>
        <v>Central</v>
      </c>
      <c r="H700" s="5" t="str">
        <f t="shared" si="12"/>
        <v>2024-08</v>
      </c>
      <c r="I700" s="5">
        <f>IFERROR(INDEX(Delivery!$C$2:$C$3001,MATCH(A700,Delivery!$A$2:$A$3001,0))-INDEX(Delivery!$B$2:$B$3001,MATCH(A700,Delivery!$A$2:$A$3001,0)),"")</f>
        <v>2</v>
      </c>
      <c r="J700" s="5" t="str">
        <f>IF(IFERROR(INDEX(Delivery!$D$2:$D$3001,MATCH(A700,Delivery!$A$2:$A$3001,0)),"")="Delayed","Yes","No")</f>
        <v>No</v>
      </c>
      <c r="K700" s="5" t="str">
        <f>IF(IFERROR(INDEX(Delivery!$D$2:$D$3001,MATCH(A700,Delivery!$A$2:$A$3001,0)),"")="Cancelled","Yes","No")</f>
        <v>No</v>
      </c>
      <c r="L700">
        <f>SUMIF(Sales!B:B,A700,Sales!H:H)</f>
        <v>175.69</v>
      </c>
    </row>
    <row r="701" spans="1:12" x14ac:dyDescent="0.35">
      <c r="A701" s="5">
        <v>700</v>
      </c>
      <c r="B701" s="6">
        <v>45533</v>
      </c>
      <c r="C701" s="5">
        <v>575</v>
      </c>
      <c r="D701" s="5">
        <v>1</v>
      </c>
      <c r="E701" s="5" t="str">
        <f>IFERROR(INDEX(Customers!$B$2:$B$901,MATCH(C701,Customers!$A$2:$A$901,0)),"")</f>
        <v>Kavya Iyer</v>
      </c>
      <c r="F701" s="5" t="str">
        <f>IFERROR(INDEX(Customers!$C$2:$C$901,MATCH(C701,Customers!$A$2:$A$901,0)),"")</f>
        <v>Corporate</v>
      </c>
      <c r="G701" s="5" t="str">
        <f>IFERROR(INDEX(Regions!$B$2:$B$6,MATCH(D701,Regions!$A$2:$A$6,0)),"")</f>
        <v>North</v>
      </c>
      <c r="H701" s="5" t="str">
        <f t="shared" si="12"/>
        <v>2024-08</v>
      </c>
      <c r="I701" s="5">
        <f>IFERROR(INDEX(Delivery!$C$2:$C$3001,MATCH(A701,Delivery!$A$2:$A$3001,0))-INDEX(Delivery!$B$2:$B$3001,MATCH(A701,Delivery!$A$2:$A$3001,0)),"")</f>
        <v>3</v>
      </c>
      <c r="J701" s="5" t="str">
        <f>IF(IFERROR(INDEX(Delivery!$D$2:$D$3001,MATCH(A701,Delivery!$A$2:$A$3001,0)),"")="Delayed","Yes","No")</f>
        <v>No</v>
      </c>
      <c r="K701" s="5" t="str">
        <f>IF(IFERROR(INDEX(Delivery!$D$2:$D$3001,MATCH(A701,Delivery!$A$2:$A$3001,0)),"")="Cancelled","Yes","No")</f>
        <v>No</v>
      </c>
      <c r="L701">
        <f>SUMIF(Sales!B:B,A701,Sales!H:H)</f>
        <v>2213.3200000000002</v>
      </c>
    </row>
    <row r="702" spans="1:12" x14ac:dyDescent="0.35">
      <c r="A702" s="5">
        <v>701</v>
      </c>
      <c r="B702" s="6">
        <v>45533</v>
      </c>
      <c r="C702" s="5">
        <v>124</v>
      </c>
      <c r="D702" s="5">
        <v>5</v>
      </c>
      <c r="E702" s="5" t="str">
        <f>IFERROR(INDEX(Customers!$B$2:$B$901,MATCH(C702,Customers!$A$2:$A$901,0)),"")</f>
        <v>Kavya Chatterjee</v>
      </c>
      <c r="F702" s="5" t="str">
        <f>IFERROR(INDEX(Customers!$C$2:$C$901,MATCH(C702,Customers!$A$2:$A$901,0)),"")</f>
        <v>Consumer</v>
      </c>
      <c r="G702" s="5" t="str">
        <f>IFERROR(INDEX(Regions!$B$2:$B$6,MATCH(D702,Regions!$A$2:$A$6,0)),"")</f>
        <v>Central</v>
      </c>
      <c r="H702" s="5" t="str">
        <f t="shared" si="12"/>
        <v>2024-08</v>
      </c>
      <c r="I702" s="5">
        <f>IFERROR(INDEX(Delivery!$C$2:$C$3001,MATCH(A702,Delivery!$A$2:$A$3001,0))-INDEX(Delivery!$B$2:$B$3001,MATCH(A702,Delivery!$A$2:$A$3001,0)),"")</f>
        <v>-45535</v>
      </c>
      <c r="J702" s="5" t="str">
        <f>IF(IFERROR(INDEX(Delivery!$D$2:$D$3001,MATCH(A702,Delivery!$A$2:$A$3001,0)),"")="Delayed","Yes","No")</f>
        <v>No</v>
      </c>
      <c r="K702" s="5" t="str">
        <f>IF(IFERROR(INDEX(Delivery!$D$2:$D$3001,MATCH(A702,Delivery!$A$2:$A$3001,0)),"")="Cancelled","Yes","No")</f>
        <v>Yes</v>
      </c>
      <c r="L702">
        <f>SUMIF(Sales!B:B,A702,Sales!H:H)</f>
        <v>3787.31</v>
      </c>
    </row>
    <row r="703" spans="1:12" x14ac:dyDescent="0.35">
      <c r="A703" s="5">
        <v>702</v>
      </c>
      <c r="B703" s="6">
        <v>45533</v>
      </c>
      <c r="C703" s="5">
        <v>229</v>
      </c>
      <c r="D703" s="5">
        <v>3</v>
      </c>
      <c r="E703" s="5" t="str">
        <f>IFERROR(INDEX(Customers!$B$2:$B$901,MATCH(C703,Customers!$A$2:$A$901,0)),"")</f>
        <v>Vihaan Rao</v>
      </c>
      <c r="F703" s="5" t="str">
        <f>IFERROR(INDEX(Customers!$C$2:$C$901,MATCH(C703,Customers!$A$2:$A$901,0)),"")</f>
        <v>Corporate</v>
      </c>
      <c r="G703" s="5" t="str">
        <f>IFERROR(INDEX(Regions!$B$2:$B$6,MATCH(D703,Regions!$A$2:$A$6,0)),"")</f>
        <v>East</v>
      </c>
      <c r="H703" s="5" t="str">
        <f t="shared" si="12"/>
        <v>2024-08</v>
      </c>
      <c r="I703" s="5">
        <f>IFERROR(INDEX(Delivery!$C$2:$C$3001,MATCH(A703,Delivery!$A$2:$A$3001,0))-INDEX(Delivery!$B$2:$B$3001,MATCH(A703,Delivery!$A$2:$A$3001,0)),"")</f>
        <v>6</v>
      </c>
      <c r="J703" s="5" t="str">
        <f>IF(IFERROR(INDEX(Delivery!$D$2:$D$3001,MATCH(A703,Delivery!$A$2:$A$3001,0)),"")="Delayed","Yes","No")</f>
        <v>No</v>
      </c>
      <c r="K703" s="5" t="str">
        <f>IF(IFERROR(INDEX(Delivery!$D$2:$D$3001,MATCH(A703,Delivery!$A$2:$A$3001,0)),"")="Cancelled","Yes","No")</f>
        <v>No</v>
      </c>
      <c r="L703">
        <f>SUMIF(Sales!B:B,A703,Sales!H:H)</f>
        <v>3264.2200000000003</v>
      </c>
    </row>
    <row r="704" spans="1:12" x14ac:dyDescent="0.35">
      <c r="A704" s="5">
        <v>703</v>
      </c>
      <c r="B704" s="6">
        <v>45533</v>
      </c>
      <c r="C704" s="5">
        <v>740</v>
      </c>
      <c r="D704" s="5">
        <v>1</v>
      </c>
      <c r="E704" s="5" t="str">
        <f>IFERROR(INDEX(Customers!$B$2:$B$901,MATCH(C704,Customers!$A$2:$A$901,0)),"")</f>
        <v>Priya Chatterjee</v>
      </c>
      <c r="F704" s="5" t="str">
        <f>IFERROR(INDEX(Customers!$C$2:$C$901,MATCH(C704,Customers!$A$2:$A$901,0)),"")</f>
        <v>Consumer</v>
      </c>
      <c r="G704" s="5" t="str">
        <f>IFERROR(INDEX(Regions!$B$2:$B$6,MATCH(D704,Regions!$A$2:$A$6,0)),"")</f>
        <v>North</v>
      </c>
      <c r="H704" s="5" t="str">
        <f t="shared" si="12"/>
        <v>2024-08</v>
      </c>
      <c r="I704" s="5">
        <f>IFERROR(INDEX(Delivery!$C$2:$C$3001,MATCH(A704,Delivery!$A$2:$A$3001,0))-INDEX(Delivery!$B$2:$B$3001,MATCH(A704,Delivery!$A$2:$A$3001,0)),"")</f>
        <v>2</v>
      </c>
      <c r="J704" s="5" t="str">
        <f>IF(IFERROR(INDEX(Delivery!$D$2:$D$3001,MATCH(A704,Delivery!$A$2:$A$3001,0)),"")="Delayed","Yes","No")</f>
        <v>No</v>
      </c>
      <c r="K704" s="5" t="str">
        <f>IF(IFERROR(INDEX(Delivery!$D$2:$D$3001,MATCH(A704,Delivery!$A$2:$A$3001,0)),"")="Cancelled","Yes","No")</f>
        <v>No</v>
      </c>
      <c r="L704">
        <f>SUMIF(Sales!B:B,A704,Sales!H:H)</f>
        <v>95.97</v>
      </c>
    </row>
    <row r="705" spans="1:12" x14ac:dyDescent="0.35">
      <c r="A705" s="5">
        <v>704</v>
      </c>
      <c r="B705" s="6">
        <v>45534</v>
      </c>
      <c r="C705" s="5">
        <v>489</v>
      </c>
      <c r="D705" s="5">
        <v>5</v>
      </c>
      <c r="E705" s="5" t="str">
        <f>IFERROR(INDEX(Customers!$B$2:$B$901,MATCH(C705,Customers!$A$2:$A$901,0)),"")</f>
        <v>Aditya Menon</v>
      </c>
      <c r="F705" s="5" t="str">
        <f>IFERROR(INDEX(Customers!$C$2:$C$901,MATCH(C705,Customers!$A$2:$A$901,0)),"")</f>
        <v>Consumer</v>
      </c>
      <c r="G705" s="5" t="str">
        <f>IFERROR(INDEX(Regions!$B$2:$B$6,MATCH(D705,Regions!$A$2:$A$6,0)),"")</f>
        <v>Central</v>
      </c>
      <c r="H705" s="5" t="str">
        <f t="shared" si="12"/>
        <v>2024-08</v>
      </c>
      <c r="I705" s="5">
        <f>IFERROR(INDEX(Delivery!$C$2:$C$3001,MATCH(A705,Delivery!$A$2:$A$3001,0))-INDEX(Delivery!$B$2:$B$3001,MATCH(A705,Delivery!$A$2:$A$3001,0)),"")</f>
        <v>-45535</v>
      </c>
      <c r="J705" s="5" t="str">
        <f>IF(IFERROR(INDEX(Delivery!$D$2:$D$3001,MATCH(A705,Delivery!$A$2:$A$3001,0)),"")="Delayed","Yes","No")</f>
        <v>No</v>
      </c>
      <c r="K705" s="5" t="str">
        <f>IF(IFERROR(INDEX(Delivery!$D$2:$D$3001,MATCH(A705,Delivery!$A$2:$A$3001,0)),"")="Cancelled","Yes","No")</f>
        <v>Yes</v>
      </c>
      <c r="L705">
        <f>SUMIF(Sales!B:B,A705,Sales!H:H)</f>
        <v>1733.77</v>
      </c>
    </row>
    <row r="706" spans="1:12" x14ac:dyDescent="0.35">
      <c r="A706" s="5">
        <v>705</v>
      </c>
      <c r="B706" s="6">
        <v>45534</v>
      </c>
      <c r="C706" s="5">
        <v>253</v>
      </c>
      <c r="D706" s="5">
        <v>5</v>
      </c>
      <c r="E706" s="5" t="str">
        <f>IFERROR(INDEX(Customers!$B$2:$B$901,MATCH(C706,Customers!$A$2:$A$901,0)),"")</f>
        <v>Deepa Reddy</v>
      </c>
      <c r="F706" s="5" t="str">
        <f>IFERROR(INDEX(Customers!$C$2:$C$901,MATCH(C706,Customers!$A$2:$A$901,0)),"")</f>
        <v>Consumer</v>
      </c>
      <c r="G706" s="5" t="str">
        <f>IFERROR(INDEX(Regions!$B$2:$B$6,MATCH(D706,Regions!$A$2:$A$6,0)),"")</f>
        <v>Central</v>
      </c>
      <c r="H706" s="5" t="str">
        <f t="shared" ref="H706:H769" si="13">TEXT(B706,"YYYY-MM")</f>
        <v>2024-08</v>
      </c>
      <c r="I706" s="5">
        <f>IFERROR(INDEX(Delivery!$C$2:$C$3001,MATCH(A706,Delivery!$A$2:$A$3001,0))-INDEX(Delivery!$B$2:$B$3001,MATCH(A706,Delivery!$A$2:$A$3001,0)),"")</f>
        <v>2</v>
      </c>
      <c r="J706" s="5" t="str">
        <f>IF(IFERROR(INDEX(Delivery!$D$2:$D$3001,MATCH(A706,Delivery!$A$2:$A$3001,0)),"")="Delayed","Yes","No")</f>
        <v>No</v>
      </c>
      <c r="K706" s="5" t="str">
        <f>IF(IFERROR(INDEX(Delivery!$D$2:$D$3001,MATCH(A706,Delivery!$A$2:$A$3001,0)),"")="Cancelled","Yes","No")</f>
        <v>No</v>
      </c>
      <c r="L706">
        <f>SUMIF(Sales!B:B,A706,Sales!H:H)</f>
        <v>617.46</v>
      </c>
    </row>
    <row r="707" spans="1:12" x14ac:dyDescent="0.35">
      <c r="A707" s="5">
        <v>706</v>
      </c>
      <c r="B707" s="6">
        <v>45535</v>
      </c>
      <c r="C707" s="5">
        <v>174</v>
      </c>
      <c r="D707" s="5">
        <v>2</v>
      </c>
      <c r="E707" s="5" t="str">
        <f>IFERROR(INDEX(Customers!$B$2:$B$901,MATCH(C707,Customers!$A$2:$A$901,0)),"")</f>
        <v>Pari Pillai</v>
      </c>
      <c r="F707" s="5" t="str">
        <f>IFERROR(INDEX(Customers!$C$2:$C$901,MATCH(C707,Customers!$A$2:$A$901,0)),"")</f>
        <v>SMB</v>
      </c>
      <c r="G707" s="5" t="str">
        <f>IFERROR(INDEX(Regions!$B$2:$B$6,MATCH(D707,Regions!$A$2:$A$6,0)),"")</f>
        <v>South</v>
      </c>
      <c r="H707" s="5" t="str">
        <f t="shared" si="13"/>
        <v>2024-08</v>
      </c>
      <c r="I707" s="5">
        <f>IFERROR(INDEX(Delivery!$C$2:$C$3001,MATCH(A707,Delivery!$A$2:$A$3001,0))-INDEX(Delivery!$B$2:$B$3001,MATCH(A707,Delivery!$A$2:$A$3001,0)),"")</f>
        <v>6</v>
      </c>
      <c r="J707" s="5" t="str">
        <f>IF(IFERROR(INDEX(Delivery!$D$2:$D$3001,MATCH(A707,Delivery!$A$2:$A$3001,0)),"")="Delayed","Yes","No")</f>
        <v>No</v>
      </c>
      <c r="K707" s="5" t="str">
        <f>IF(IFERROR(INDEX(Delivery!$D$2:$D$3001,MATCH(A707,Delivery!$A$2:$A$3001,0)),"")="Cancelled","Yes","No")</f>
        <v>No</v>
      </c>
      <c r="L707">
        <f>SUMIF(Sales!B:B,A707,Sales!H:H)</f>
        <v>2553.83</v>
      </c>
    </row>
    <row r="708" spans="1:12" x14ac:dyDescent="0.35">
      <c r="A708" s="5">
        <v>707</v>
      </c>
      <c r="B708" s="6">
        <v>45535</v>
      </c>
      <c r="C708" s="5">
        <v>426</v>
      </c>
      <c r="D708" s="5">
        <v>5</v>
      </c>
      <c r="E708" s="5" t="str">
        <f>IFERROR(INDEX(Customers!$B$2:$B$901,MATCH(C708,Customers!$A$2:$A$901,0)),"")</f>
        <v>Lakshmi Reddy</v>
      </c>
      <c r="F708" s="5" t="str">
        <f>IFERROR(INDEX(Customers!$C$2:$C$901,MATCH(C708,Customers!$A$2:$A$901,0)),"")</f>
        <v>Consumer</v>
      </c>
      <c r="G708" s="5" t="str">
        <f>IFERROR(INDEX(Regions!$B$2:$B$6,MATCH(D708,Regions!$A$2:$A$6,0)),"")</f>
        <v>Central</v>
      </c>
      <c r="H708" s="5" t="str">
        <f t="shared" si="13"/>
        <v>2024-08</v>
      </c>
      <c r="I708" s="5">
        <f>IFERROR(INDEX(Delivery!$C$2:$C$3001,MATCH(A708,Delivery!$A$2:$A$3001,0))-INDEX(Delivery!$B$2:$B$3001,MATCH(A708,Delivery!$A$2:$A$3001,0)),"")</f>
        <v>2</v>
      </c>
      <c r="J708" s="5" t="str">
        <f>IF(IFERROR(INDEX(Delivery!$D$2:$D$3001,MATCH(A708,Delivery!$A$2:$A$3001,0)),"")="Delayed","Yes","No")</f>
        <v>No</v>
      </c>
      <c r="K708" s="5" t="str">
        <f>IF(IFERROR(INDEX(Delivery!$D$2:$D$3001,MATCH(A708,Delivery!$A$2:$A$3001,0)),"")="Cancelled","Yes","No")</f>
        <v>No</v>
      </c>
      <c r="L708">
        <f>SUMIF(Sales!B:B,A708,Sales!H:H)</f>
        <v>175.69</v>
      </c>
    </row>
    <row r="709" spans="1:12" x14ac:dyDescent="0.35">
      <c r="A709" s="5">
        <v>708</v>
      </c>
      <c r="B709" s="6">
        <v>45535</v>
      </c>
      <c r="C709" s="5">
        <v>97</v>
      </c>
      <c r="D709" s="5">
        <v>5</v>
      </c>
      <c r="E709" s="5" t="str">
        <f>IFERROR(INDEX(Customers!$B$2:$B$901,MATCH(C709,Customers!$A$2:$A$901,0)),"")</f>
        <v>Ishaan Malhotra</v>
      </c>
      <c r="F709" s="5" t="str">
        <f>IFERROR(INDEX(Customers!$C$2:$C$901,MATCH(C709,Customers!$A$2:$A$901,0)),"")</f>
        <v>Consumer</v>
      </c>
      <c r="G709" s="5" t="str">
        <f>IFERROR(INDEX(Regions!$B$2:$B$6,MATCH(D709,Regions!$A$2:$A$6,0)),"")</f>
        <v>Central</v>
      </c>
      <c r="H709" s="5" t="str">
        <f t="shared" si="13"/>
        <v>2024-08</v>
      </c>
      <c r="I709" s="5">
        <f>IFERROR(INDEX(Delivery!$C$2:$C$3001,MATCH(A709,Delivery!$A$2:$A$3001,0))-INDEX(Delivery!$B$2:$B$3001,MATCH(A709,Delivery!$A$2:$A$3001,0)),"")</f>
        <v>6</v>
      </c>
      <c r="J709" s="5" t="str">
        <f>IF(IFERROR(INDEX(Delivery!$D$2:$D$3001,MATCH(A709,Delivery!$A$2:$A$3001,0)),"")="Delayed","Yes","No")</f>
        <v>No</v>
      </c>
      <c r="K709" s="5" t="str">
        <f>IF(IFERROR(INDEX(Delivery!$D$2:$D$3001,MATCH(A709,Delivery!$A$2:$A$3001,0)),"")="Cancelled","Yes","No")</f>
        <v>No</v>
      </c>
      <c r="L709">
        <f>SUMIF(Sales!B:B,A709,Sales!H:H)</f>
        <v>3021.65</v>
      </c>
    </row>
    <row r="710" spans="1:12" x14ac:dyDescent="0.35">
      <c r="A710" s="5">
        <v>709</v>
      </c>
      <c r="B710" s="6">
        <v>45535</v>
      </c>
      <c r="C710" s="5">
        <v>326</v>
      </c>
      <c r="D710" s="5">
        <v>3</v>
      </c>
      <c r="E710" s="5" t="str">
        <f>IFERROR(INDEX(Customers!$B$2:$B$901,MATCH(C710,Customers!$A$2:$A$901,0)),"")</f>
        <v>Krishna Iyer</v>
      </c>
      <c r="F710" s="5" t="str">
        <f>IFERROR(INDEX(Customers!$C$2:$C$901,MATCH(C710,Customers!$A$2:$A$901,0)),"")</f>
        <v>Consumer</v>
      </c>
      <c r="G710" s="5" t="str">
        <f>IFERROR(INDEX(Regions!$B$2:$B$6,MATCH(D710,Regions!$A$2:$A$6,0)),"")</f>
        <v>East</v>
      </c>
      <c r="H710" s="5" t="str">
        <f t="shared" si="13"/>
        <v>2024-08</v>
      </c>
      <c r="I710" s="5">
        <f>IFERROR(INDEX(Delivery!$C$2:$C$3001,MATCH(A710,Delivery!$A$2:$A$3001,0))-INDEX(Delivery!$B$2:$B$3001,MATCH(A710,Delivery!$A$2:$A$3001,0)),"")</f>
        <v>2</v>
      </c>
      <c r="J710" s="5" t="str">
        <f>IF(IFERROR(INDEX(Delivery!$D$2:$D$3001,MATCH(A710,Delivery!$A$2:$A$3001,0)),"")="Delayed","Yes","No")</f>
        <v>No</v>
      </c>
      <c r="K710" s="5" t="str">
        <f>IF(IFERROR(INDEX(Delivery!$D$2:$D$3001,MATCH(A710,Delivery!$A$2:$A$3001,0)),"")="Cancelled","Yes","No")</f>
        <v>No</v>
      </c>
      <c r="L710">
        <f>SUMIF(Sales!B:B,A710,Sales!H:H)</f>
        <v>3021.65</v>
      </c>
    </row>
    <row r="711" spans="1:12" x14ac:dyDescent="0.35">
      <c r="A711" s="5">
        <v>710</v>
      </c>
      <c r="B711" s="6">
        <v>45535</v>
      </c>
      <c r="C711" s="5">
        <v>776</v>
      </c>
      <c r="D711" s="5">
        <v>3</v>
      </c>
      <c r="E711" s="5" t="str">
        <f>IFERROR(INDEX(Customers!$B$2:$B$901,MATCH(C711,Customers!$A$2:$A$901,0)),"")</f>
        <v>Saanvi Das</v>
      </c>
      <c r="F711" s="5" t="str">
        <f>IFERROR(INDEX(Customers!$C$2:$C$901,MATCH(C711,Customers!$A$2:$A$901,0)),"")</f>
        <v>SMB</v>
      </c>
      <c r="G711" s="5" t="str">
        <f>IFERROR(INDEX(Regions!$B$2:$B$6,MATCH(D711,Regions!$A$2:$A$6,0)),"")</f>
        <v>East</v>
      </c>
      <c r="H711" s="5" t="str">
        <f t="shared" si="13"/>
        <v>2024-08</v>
      </c>
      <c r="I711" s="5">
        <f>IFERROR(INDEX(Delivery!$C$2:$C$3001,MATCH(A711,Delivery!$A$2:$A$3001,0))-INDEX(Delivery!$B$2:$B$3001,MATCH(A711,Delivery!$A$2:$A$3001,0)),"")</f>
        <v>4</v>
      </c>
      <c r="J711" s="5" t="str">
        <f>IF(IFERROR(INDEX(Delivery!$D$2:$D$3001,MATCH(A711,Delivery!$A$2:$A$3001,0)),"")="Delayed","Yes","No")</f>
        <v>No</v>
      </c>
      <c r="K711" s="5" t="str">
        <f>IF(IFERROR(INDEX(Delivery!$D$2:$D$3001,MATCH(A711,Delivery!$A$2:$A$3001,0)),"")="Cancelled","Yes","No")</f>
        <v>No</v>
      </c>
      <c r="L711">
        <f>SUMIF(Sales!B:B,A711,Sales!H:H)</f>
        <v>3021.65</v>
      </c>
    </row>
    <row r="712" spans="1:12" x14ac:dyDescent="0.35">
      <c r="A712" s="5">
        <v>711</v>
      </c>
      <c r="B712" s="6">
        <v>45535</v>
      </c>
      <c r="C712" s="5">
        <v>312</v>
      </c>
      <c r="D712" s="5">
        <v>1</v>
      </c>
      <c r="E712" s="5" t="str">
        <f>IFERROR(INDEX(Customers!$B$2:$B$901,MATCH(C712,Customers!$A$2:$A$901,0)),"")</f>
        <v>Manoj Verma</v>
      </c>
      <c r="F712" s="5" t="str">
        <f>IFERROR(INDEX(Customers!$C$2:$C$901,MATCH(C712,Customers!$A$2:$A$901,0)),"")</f>
        <v>Consumer</v>
      </c>
      <c r="G712" s="5" t="str">
        <f>IFERROR(INDEX(Regions!$B$2:$B$6,MATCH(D712,Regions!$A$2:$A$6,0)),"")</f>
        <v>North</v>
      </c>
      <c r="H712" s="5" t="str">
        <f t="shared" si="13"/>
        <v>2024-08</v>
      </c>
      <c r="I712" s="5">
        <f>IFERROR(INDEX(Delivery!$C$2:$C$3001,MATCH(A712,Delivery!$A$2:$A$3001,0))-INDEX(Delivery!$B$2:$B$3001,MATCH(A712,Delivery!$A$2:$A$3001,0)),"")</f>
        <v>5</v>
      </c>
      <c r="J712" s="5" t="str">
        <f>IF(IFERROR(INDEX(Delivery!$D$2:$D$3001,MATCH(A712,Delivery!$A$2:$A$3001,0)),"")="Delayed","Yes","No")</f>
        <v>No</v>
      </c>
      <c r="K712" s="5" t="str">
        <f>IF(IFERROR(INDEX(Delivery!$D$2:$D$3001,MATCH(A712,Delivery!$A$2:$A$3001,0)),"")="Cancelled","Yes","No")</f>
        <v>No</v>
      </c>
      <c r="L712">
        <f>SUMIF(Sales!B:B,A712,Sales!H:H)</f>
        <v>3917.42</v>
      </c>
    </row>
    <row r="713" spans="1:12" x14ac:dyDescent="0.35">
      <c r="A713" s="5">
        <v>712</v>
      </c>
      <c r="B713" s="6">
        <v>45535</v>
      </c>
      <c r="C713" s="5">
        <v>459</v>
      </c>
      <c r="D713" s="5">
        <v>1</v>
      </c>
      <c r="E713" s="5" t="str">
        <f>IFERROR(INDEX(Customers!$B$2:$B$901,MATCH(C713,Customers!$A$2:$A$901,0)),"")</f>
        <v>Nisha Shetty</v>
      </c>
      <c r="F713" s="5" t="str">
        <f>IFERROR(INDEX(Customers!$C$2:$C$901,MATCH(C713,Customers!$A$2:$A$901,0)),"")</f>
        <v>Consumer</v>
      </c>
      <c r="G713" s="5" t="str">
        <f>IFERROR(INDEX(Regions!$B$2:$B$6,MATCH(D713,Regions!$A$2:$A$6,0)),"")</f>
        <v>North</v>
      </c>
      <c r="H713" s="5" t="str">
        <f t="shared" si="13"/>
        <v>2024-08</v>
      </c>
      <c r="I713" s="5">
        <f>IFERROR(INDEX(Delivery!$C$2:$C$3001,MATCH(A713,Delivery!$A$2:$A$3001,0))-INDEX(Delivery!$B$2:$B$3001,MATCH(A713,Delivery!$A$2:$A$3001,0)),"")</f>
        <v>3</v>
      </c>
      <c r="J713" s="5" t="str">
        <f>IF(IFERROR(INDEX(Delivery!$D$2:$D$3001,MATCH(A713,Delivery!$A$2:$A$3001,0)),"")="Delayed","Yes","No")</f>
        <v>No</v>
      </c>
      <c r="K713" s="5" t="str">
        <f>IF(IFERROR(INDEX(Delivery!$D$2:$D$3001,MATCH(A713,Delivery!$A$2:$A$3001,0)),"")="Cancelled","Yes","No")</f>
        <v>No</v>
      </c>
      <c r="L713">
        <f>SUMIF(Sales!B:B,A713,Sales!H:H)</f>
        <v>1361.68</v>
      </c>
    </row>
    <row r="714" spans="1:12" x14ac:dyDescent="0.35">
      <c r="A714" s="5">
        <v>713</v>
      </c>
      <c r="B714" s="6">
        <v>45536</v>
      </c>
      <c r="C714" s="5">
        <v>853</v>
      </c>
      <c r="D714" s="5">
        <v>4</v>
      </c>
      <c r="E714" s="5" t="str">
        <f>IFERROR(INDEX(Customers!$B$2:$B$901,MATCH(C714,Customers!$A$2:$A$901,0)),"")</f>
        <v>Meera Verma</v>
      </c>
      <c r="F714" s="5" t="str">
        <f>IFERROR(INDEX(Customers!$C$2:$C$901,MATCH(C714,Customers!$A$2:$A$901,0)),"")</f>
        <v>Consumer</v>
      </c>
      <c r="G714" s="5" t="str">
        <f>IFERROR(INDEX(Regions!$B$2:$B$6,MATCH(D714,Regions!$A$2:$A$6,0)),"")</f>
        <v>West</v>
      </c>
      <c r="H714" s="5" t="str">
        <f t="shared" si="13"/>
        <v>2024-09</v>
      </c>
      <c r="I714" s="5">
        <f>IFERROR(INDEX(Delivery!$C$2:$C$3001,MATCH(A714,Delivery!$A$2:$A$3001,0))-INDEX(Delivery!$B$2:$B$3001,MATCH(A714,Delivery!$A$2:$A$3001,0)),"")</f>
        <v>4</v>
      </c>
      <c r="J714" s="5" t="str">
        <f>IF(IFERROR(INDEX(Delivery!$D$2:$D$3001,MATCH(A714,Delivery!$A$2:$A$3001,0)),"")="Delayed","Yes","No")</f>
        <v>No</v>
      </c>
      <c r="K714" s="5" t="str">
        <f>IF(IFERROR(INDEX(Delivery!$D$2:$D$3001,MATCH(A714,Delivery!$A$2:$A$3001,0)),"")="Cancelled","Yes","No")</f>
        <v>No</v>
      </c>
      <c r="L714">
        <f>SUMIF(Sales!B:B,A714,Sales!H:H)</f>
        <v>3822.2</v>
      </c>
    </row>
    <row r="715" spans="1:12" x14ac:dyDescent="0.35">
      <c r="A715" s="5">
        <v>714</v>
      </c>
      <c r="B715" s="6">
        <v>45536</v>
      </c>
      <c r="C715" s="5">
        <v>304</v>
      </c>
      <c r="D715" s="5">
        <v>1</v>
      </c>
      <c r="E715" s="5" t="str">
        <f>IFERROR(INDEX(Customers!$B$2:$B$901,MATCH(C715,Customers!$A$2:$A$901,0)),"")</f>
        <v>Pari Joshi</v>
      </c>
      <c r="F715" s="5" t="str">
        <f>IFERROR(INDEX(Customers!$C$2:$C$901,MATCH(C715,Customers!$A$2:$A$901,0)),"")</f>
        <v>Consumer</v>
      </c>
      <c r="G715" s="5" t="str">
        <f>IFERROR(INDEX(Regions!$B$2:$B$6,MATCH(D715,Regions!$A$2:$A$6,0)),"")</f>
        <v>North</v>
      </c>
      <c r="H715" s="5" t="str">
        <f t="shared" si="13"/>
        <v>2024-09</v>
      </c>
      <c r="I715" s="5">
        <f>IFERROR(INDEX(Delivery!$C$2:$C$3001,MATCH(A715,Delivery!$A$2:$A$3001,0))-INDEX(Delivery!$B$2:$B$3001,MATCH(A715,Delivery!$A$2:$A$3001,0)),"")</f>
        <v>3</v>
      </c>
      <c r="J715" s="5" t="str">
        <f>IF(IFERROR(INDEX(Delivery!$D$2:$D$3001,MATCH(A715,Delivery!$A$2:$A$3001,0)),"")="Delayed","Yes","No")</f>
        <v>No</v>
      </c>
      <c r="K715" s="5" t="str">
        <f>IF(IFERROR(INDEX(Delivery!$D$2:$D$3001,MATCH(A715,Delivery!$A$2:$A$3001,0)),"")="Cancelled","Yes","No")</f>
        <v>No</v>
      </c>
      <c r="L715">
        <f>SUMIF(Sales!B:B,A715,Sales!H:H)</f>
        <v>1571.08</v>
      </c>
    </row>
    <row r="716" spans="1:12" x14ac:dyDescent="0.35">
      <c r="A716" s="5">
        <v>715</v>
      </c>
      <c r="B716" s="6">
        <v>45536</v>
      </c>
      <c r="C716" s="5">
        <v>242</v>
      </c>
      <c r="D716" s="5">
        <v>4</v>
      </c>
      <c r="E716" s="5" t="str">
        <f>IFERROR(INDEX(Customers!$B$2:$B$901,MATCH(C716,Customers!$A$2:$A$901,0)),"")</f>
        <v>Aadhya Bose</v>
      </c>
      <c r="F716" s="5" t="str">
        <f>IFERROR(INDEX(Customers!$C$2:$C$901,MATCH(C716,Customers!$A$2:$A$901,0)),"")</f>
        <v>Consumer</v>
      </c>
      <c r="G716" s="5" t="str">
        <f>IFERROR(INDEX(Regions!$B$2:$B$6,MATCH(D716,Regions!$A$2:$A$6,0)),"")</f>
        <v>West</v>
      </c>
      <c r="H716" s="5" t="str">
        <f t="shared" si="13"/>
        <v>2024-09</v>
      </c>
      <c r="I716" s="5">
        <f>IFERROR(INDEX(Delivery!$C$2:$C$3001,MATCH(A716,Delivery!$A$2:$A$3001,0))-INDEX(Delivery!$B$2:$B$3001,MATCH(A716,Delivery!$A$2:$A$3001,0)),"")</f>
        <v>6</v>
      </c>
      <c r="J716" s="5" t="str">
        <f>IF(IFERROR(INDEX(Delivery!$D$2:$D$3001,MATCH(A716,Delivery!$A$2:$A$3001,0)),"")="Delayed","Yes","No")</f>
        <v>No</v>
      </c>
      <c r="K716" s="5" t="str">
        <f>IF(IFERROR(INDEX(Delivery!$D$2:$D$3001,MATCH(A716,Delivery!$A$2:$A$3001,0)),"")="Cancelled","Yes","No")</f>
        <v>No</v>
      </c>
      <c r="L716">
        <f>SUMIF(Sales!B:B,A716,Sales!H:H)</f>
        <v>3021.65</v>
      </c>
    </row>
    <row r="717" spans="1:12" x14ac:dyDescent="0.35">
      <c r="A717" s="5">
        <v>716</v>
      </c>
      <c r="B717" s="6">
        <v>45536</v>
      </c>
      <c r="C717" s="5">
        <v>362</v>
      </c>
      <c r="D717" s="5">
        <v>2</v>
      </c>
      <c r="E717" s="5" t="str">
        <f>IFERROR(INDEX(Customers!$B$2:$B$901,MATCH(C717,Customers!$A$2:$A$901,0)),"")</f>
        <v>Suresh Menon</v>
      </c>
      <c r="F717" s="5" t="str">
        <f>IFERROR(INDEX(Customers!$C$2:$C$901,MATCH(C717,Customers!$A$2:$A$901,0)),"")</f>
        <v>SMB</v>
      </c>
      <c r="G717" s="5" t="str">
        <f>IFERROR(INDEX(Regions!$B$2:$B$6,MATCH(D717,Regions!$A$2:$A$6,0)),"")</f>
        <v>South</v>
      </c>
      <c r="H717" s="5" t="str">
        <f t="shared" si="13"/>
        <v>2024-09</v>
      </c>
      <c r="I717" s="5">
        <f>IFERROR(INDEX(Delivery!$C$2:$C$3001,MATCH(A717,Delivery!$A$2:$A$3001,0))-INDEX(Delivery!$B$2:$B$3001,MATCH(A717,Delivery!$A$2:$A$3001,0)),"")</f>
        <v>6</v>
      </c>
      <c r="J717" s="5" t="str">
        <f>IF(IFERROR(INDEX(Delivery!$D$2:$D$3001,MATCH(A717,Delivery!$A$2:$A$3001,0)),"")="Delayed","Yes","No")</f>
        <v>No</v>
      </c>
      <c r="K717" s="5" t="str">
        <f>IF(IFERROR(INDEX(Delivery!$D$2:$D$3001,MATCH(A717,Delivery!$A$2:$A$3001,0)),"")="Cancelled","Yes","No")</f>
        <v>No</v>
      </c>
      <c r="L717">
        <f>SUMIF(Sales!B:B,A717,Sales!H:H)</f>
        <v>1322.72</v>
      </c>
    </row>
    <row r="718" spans="1:12" x14ac:dyDescent="0.35">
      <c r="A718" s="5">
        <v>717</v>
      </c>
      <c r="B718" s="6">
        <v>45536</v>
      </c>
      <c r="C718" s="5">
        <v>333</v>
      </c>
      <c r="D718" s="5">
        <v>2</v>
      </c>
      <c r="E718" s="5" t="str">
        <f>IFERROR(INDEX(Customers!$B$2:$B$901,MATCH(C718,Customers!$A$2:$A$901,0)),"")</f>
        <v>Kiara Pillai</v>
      </c>
      <c r="F718" s="5" t="str">
        <f>IFERROR(INDEX(Customers!$C$2:$C$901,MATCH(C718,Customers!$A$2:$A$901,0)),"")</f>
        <v>Consumer</v>
      </c>
      <c r="G718" s="5" t="str">
        <f>IFERROR(INDEX(Regions!$B$2:$B$6,MATCH(D718,Regions!$A$2:$A$6,0)),"")</f>
        <v>South</v>
      </c>
      <c r="H718" s="5" t="str">
        <f t="shared" si="13"/>
        <v>2024-09</v>
      </c>
      <c r="I718" s="5">
        <f>IFERROR(INDEX(Delivery!$C$2:$C$3001,MATCH(A718,Delivery!$A$2:$A$3001,0))-INDEX(Delivery!$B$2:$B$3001,MATCH(A718,Delivery!$A$2:$A$3001,0)),"")</f>
        <v>4</v>
      </c>
      <c r="J718" s="5" t="str">
        <f>IF(IFERROR(INDEX(Delivery!$D$2:$D$3001,MATCH(A718,Delivery!$A$2:$A$3001,0)),"")="Delayed","Yes","No")</f>
        <v>No</v>
      </c>
      <c r="K718" s="5" t="str">
        <f>IF(IFERROR(INDEX(Delivery!$D$2:$D$3001,MATCH(A718,Delivery!$A$2:$A$3001,0)),"")="Cancelled","Yes","No")</f>
        <v>No</v>
      </c>
      <c r="L718">
        <f>SUMIF(Sales!B:B,A718,Sales!H:H)</f>
        <v>3608.05</v>
      </c>
    </row>
    <row r="719" spans="1:12" x14ac:dyDescent="0.35">
      <c r="A719" s="5">
        <v>718</v>
      </c>
      <c r="B719" s="6">
        <v>45536</v>
      </c>
      <c r="C719" s="5">
        <v>864</v>
      </c>
      <c r="D719" s="5">
        <v>5</v>
      </c>
      <c r="E719" s="5" t="str">
        <f>IFERROR(INDEX(Customers!$B$2:$B$901,MATCH(C719,Customers!$A$2:$A$901,0)),"")</f>
        <v>Ishaan Krishnan</v>
      </c>
      <c r="F719" s="5" t="str">
        <f>IFERROR(INDEX(Customers!$C$2:$C$901,MATCH(C719,Customers!$A$2:$A$901,0)),"")</f>
        <v>Consumer</v>
      </c>
      <c r="G719" s="5" t="str">
        <f>IFERROR(INDEX(Regions!$B$2:$B$6,MATCH(D719,Regions!$A$2:$A$6,0)),"")</f>
        <v>Central</v>
      </c>
      <c r="H719" s="5" t="str">
        <f t="shared" si="13"/>
        <v>2024-09</v>
      </c>
      <c r="I719" s="5">
        <f>IFERROR(INDEX(Delivery!$C$2:$C$3001,MATCH(A719,Delivery!$A$2:$A$3001,0))-INDEX(Delivery!$B$2:$B$3001,MATCH(A719,Delivery!$A$2:$A$3001,0)),"")</f>
        <v>-45537</v>
      </c>
      <c r="J719" s="5" t="str">
        <f>IF(IFERROR(INDEX(Delivery!$D$2:$D$3001,MATCH(A719,Delivery!$A$2:$A$3001,0)),"")="Delayed","Yes","No")</f>
        <v>No</v>
      </c>
      <c r="K719" s="5" t="str">
        <f>IF(IFERROR(INDEX(Delivery!$D$2:$D$3001,MATCH(A719,Delivery!$A$2:$A$3001,0)),"")="Cancelled","Yes","No")</f>
        <v>Yes</v>
      </c>
      <c r="L719">
        <f>SUMIF(Sales!B:B,A719,Sales!H:H)</f>
        <v>2213.3200000000002</v>
      </c>
    </row>
    <row r="720" spans="1:12" x14ac:dyDescent="0.35">
      <c r="A720" s="5">
        <v>719</v>
      </c>
      <c r="B720" s="6">
        <v>45536</v>
      </c>
      <c r="C720" s="5">
        <v>11</v>
      </c>
      <c r="D720" s="5">
        <v>4</v>
      </c>
      <c r="E720" s="5" t="str">
        <f>IFERROR(INDEX(Customers!$B$2:$B$901,MATCH(C720,Customers!$A$2:$A$901,0)),"")</f>
        <v>Deepa Mehta</v>
      </c>
      <c r="F720" s="5" t="str">
        <f>IFERROR(INDEX(Customers!$C$2:$C$901,MATCH(C720,Customers!$A$2:$A$901,0)),"")</f>
        <v>Corporate</v>
      </c>
      <c r="G720" s="5" t="str">
        <f>IFERROR(INDEX(Regions!$B$2:$B$6,MATCH(D720,Regions!$A$2:$A$6,0)),"")</f>
        <v>West</v>
      </c>
      <c r="H720" s="5" t="str">
        <f t="shared" si="13"/>
        <v>2024-09</v>
      </c>
      <c r="I720" s="5">
        <f>IFERROR(INDEX(Delivery!$C$2:$C$3001,MATCH(A720,Delivery!$A$2:$A$3001,0))-INDEX(Delivery!$B$2:$B$3001,MATCH(A720,Delivery!$A$2:$A$3001,0)),"")</f>
        <v>-45537</v>
      </c>
      <c r="J720" s="5" t="str">
        <f>IF(IFERROR(INDEX(Delivery!$D$2:$D$3001,MATCH(A720,Delivery!$A$2:$A$3001,0)),"")="Delayed","Yes","No")</f>
        <v>No</v>
      </c>
      <c r="K720" s="5" t="str">
        <f>IF(IFERROR(INDEX(Delivery!$D$2:$D$3001,MATCH(A720,Delivery!$A$2:$A$3001,0)),"")="Cancelled","Yes","No")</f>
        <v>Yes</v>
      </c>
      <c r="L720">
        <f>SUMIF(Sales!B:B,A720,Sales!H:H)</f>
        <v>2755.25</v>
      </c>
    </row>
    <row r="721" spans="1:12" x14ac:dyDescent="0.35">
      <c r="A721" s="5">
        <v>720</v>
      </c>
      <c r="B721" s="6">
        <v>45536</v>
      </c>
      <c r="C721" s="5">
        <v>135</v>
      </c>
      <c r="D721" s="5">
        <v>4</v>
      </c>
      <c r="E721" s="5" t="str">
        <f>IFERROR(INDEX(Customers!$B$2:$B$901,MATCH(C721,Customers!$A$2:$A$901,0)),"")</f>
        <v>Amit Singh</v>
      </c>
      <c r="F721" s="5" t="str">
        <f>IFERROR(INDEX(Customers!$C$2:$C$901,MATCH(C721,Customers!$A$2:$A$901,0)),"")</f>
        <v>Consumer</v>
      </c>
      <c r="G721" s="5" t="str">
        <f>IFERROR(INDEX(Regions!$B$2:$B$6,MATCH(D721,Regions!$A$2:$A$6,0)),"")</f>
        <v>West</v>
      </c>
      <c r="H721" s="5" t="str">
        <f t="shared" si="13"/>
        <v>2024-09</v>
      </c>
      <c r="I721" s="5">
        <f>IFERROR(INDEX(Delivery!$C$2:$C$3001,MATCH(A721,Delivery!$A$2:$A$3001,0))-INDEX(Delivery!$B$2:$B$3001,MATCH(A721,Delivery!$A$2:$A$3001,0)),"")</f>
        <v>3</v>
      </c>
      <c r="J721" s="5" t="str">
        <f>IF(IFERROR(INDEX(Delivery!$D$2:$D$3001,MATCH(A721,Delivery!$A$2:$A$3001,0)),"")="Delayed","Yes","No")</f>
        <v>No</v>
      </c>
      <c r="K721" s="5" t="str">
        <f>IF(IFERROR(INDEX(Delivery!$D$2:$D$3001,MATCH(A721,Delivery!$A$2:$A$3001,0)),"")="Cancelled","Yes","No")</f>
        <v>No</v>
      </c>
      <c r="L721">
        <f>SUMIF(Sales!B:B,A721,Sales!H:H)</f>
        <v>2577.46</v>
      </c>
    </row>
    <row r="722" spans="1:12" x14ac:dyDescent="0.35">
      <c r="A722" s="5">
        <v>721</v>
      </c>
      <c r="B722" s="6">
        <v>45536</v>
      </c>
      <c r="C722" s="5">
        <v>703</v>
      </c>
      <c r="D722" s="5">
        <v>1</v>
      </c>
      <c r="E722" s="5" t="str">
        <f>IFERROR(INDEX(Customers!$B$2:$B$901,MATCH(C722,Customers!$A$2:$A$901,0)),"")</f>
        <v>Rahul Nair</v>
      </c>
      <c r="F722" s="5" t="str">
        <f>IFERROR(INDEX(Customers!$C$2:$C$901,MATCH(C722,Customers!$A$2:$A$901,0)),"")</f>
        <v>Consumer</v>
      </c>
      <c r="G722" s="5" t="str">
        <f>IFERROR(INDEX(Regions!$B$2:$B$6,MATCH(D722,Regions!$A$2:$A$6,0)),"")</f>
        <v>North</v>
      </c>
      <c r="H722" s="5" t="str">
        <f t="shared" si="13"/>
        <v>2024-09</v>
      </c>
      <c r="I722" s="5">
        <f>IFERROR(INDEX(Delivery!$C$2:$C$3001,MATCH(A722,Delivery!$A$2:$A$3001,0))-INDEX(Delivery!$B$2:$B$3001,MATCH(A722,Delivery!$A$2:$A$3001,0)),"")</f>
        <v>11</v>
      </c>
      <c r="J722" s="5" t="str">
        <f>IF(IFERROR(INDEX(Delivery!$D$2:$D$3001,MATCH(A722,Delivery!$A$2:$A$3001,0)),"")="Delayed","Yes","No")</f>
        <v>Yes</v>
      </c>
      <c r="K722" s="5" t="str">
        <f>IF(IFERROR(INDEX(Delivery!$D$2:$D$3001,MATCH(A722,Delivery!$A$2:$A$3001,0)),"")="Cancelled","Yes","No")</f>
        <v>No</v>
      </c>
      <c r="L722">
        <f>SUMIF(Sales!B:B,A722,Sales!H:H)</f>
        <v>798.62</v>
      </c>
    </row>
    <row r="723" spans="1:12" x14ac:dyDescent="0.35">
      <c r="A723" s="5">
        <v>722</v>
      </c>
      <c r="B723" s="6">
        <v>45537</v>
      </c>
      <c r="C723" s="5">
        <v>3</v>
      </c>
      <c r="D723" s="5">
        <v>1</v>
      </c>
      <c r="E723" s="5" t="str">
        <f>IFERROR(INDEX(Customers!$B$2:$B$901,MATCH(C723,Customers!$A$2:$A$901,0)),"")</f>
        <v>Deepa Malhotra</v>
      </c>
      <c r="F723" s="5" t="str">
        <f>IFERROR(INDEX(Customers!$C$2:$C$901,MATCH(C723,Customers!$A$2:$A$901,0)),"")</f>
        <v>Consumer</v>
      </c>
      <c r="G723" s="5" t="str">
        <f>IFERROR(INDEX(Regions!$B$2:$B$6,MATCH(D723,Regions!$A$2:$A$6,0)),"")</f>
        <v>North</v>
      </c>
      <c r="H723" s="5" t="str">
        <f t="shared" si="13"/>
        <v>2024-09</v>
      </c>
      <c r="I723" s="5">
        <f>IFERROR(INDEX(Delivery!$C$2:$C$3001,MATCH(A723,Delivery!$A$2:$A$3001,0))-INDEX(Delivery!$B$2:$B$3001,MATCH(A723,Delivery!$A$2:$A$3001,0)),"")</f>
        <v>2</v>
      </c>
      <c r="J723" s="5" t="str">
        <f>IF(IFERROR(INDEX(Delivery!$D$2:$D$3001,MATCH(A723,Delivery!$A$2:$A$3001,0)),"")="Delayed","Yes","No")</f>
        <v>No</v>
      </c>
      <c r="K723" s="5" t="str">
        <f>IF(IFERROR(INDEX(Delivery!$D$2:$D$3001,MATCH(A723,Delivery!$A$2:$A$3001,0)),"")="Cancelled","Yes","No")</f>
        <v>No</v>
      </c>
      <c r="L723">
        <f>SUMIF(Sales!B:B,A723,Sales!H:H)</f>
        <v>2213.3200000000002</v>
      </c>
    </row>
    <row r="724" spans="1:12" x14ac:dyDescent="0.35">
      <c r="A724" s="5">
        <v>723</v>
      </c>
      <c r="B724" s="6">
        <v>45537</v>
      </c>
      <c r="C724" s="5">
        <v>381</v>
      </c>
      <c r="D724" s="5">
        <v>5</v>
      </c>
      <c r="E724" s="5" t="str">
        <f>IFERROR(INDEX(Customers!$B$2:$B$901,MATCH(C724,Customers!$A$2:$A$901,0)),"")</f>
        <v>Karthik Reddy</v>
      </c>
      <c r="F724" s="5" t="str">
        <f>IFERROR(INDEX(Customers!$C$2:$C$901,MATCH(C724,Customers!$A$2:$A$901,0)),"")</f>
        <v>SMB</v>
      </c>
      <c r="G724" s="5" t="str">
        <f>IFERROR(INDEX(Regions!$B$2:$B$6,MATCH(D724,Regions!$A$2:$A$6,0)),"")</f>
        <v>Central</v>
      </c>
      <c r="H724" s="5" t="str">
        <f t="shared" si="13"/>
        <v>2024-09</v>
      </c>
      <c r="I724" s="5">
        <f>IFERROR(INDEX(Delivery!$C$2:$C$3001,MATCH(A724,Delivery!$A$2:$A$3001,0))-INDEX(Delivery!$B$2:$B$3001,MATCH(A724,Delivery!$A$2:$A$3001,0)),"")</f>
        <v>2</v>
      </c>
      <c r="J724" s="5" t="str">
        <f>IF(IFERROR(INDEX(Delivery!$D$2:$D$3001,MATCH(A724,Delivery!$A$2:$A$3001,0)),"")="Delayed","Yes","No")</f>
        <v>No</v>
      </c>
      <c r="K724" s="5" t="str">
        <f>IF(IFERROR(INDEX(Delivery!$D$2:$D$3001,MATCH(A724,Delivery!$A$2:$A$3001,0)),"")="Cancelled","Yes","No")</f>
        <v>No</v>
      </c>
      <c r="L724">
        <f>SUMIF(Sales!B:B,A724,Sales!H:H)</f>
        <v>552.17999999999995</v>
      </c>
    </row>
    <row r="725" spans="1:12" x14ac:dyDescent="0.35">
      <c r="A725" s="5">
        <v>724</v>
      </c>
      <c r="B725" s="6">
        <v>45537</v>
      </c>
      <c r="C725" s="5">
        <v>623</v>
      </c>
      <c r="D725" s="5">
        <v>3</v>
      </c>
      <c r="E725" s="5" t="str">
        <f>IFERROR(INDEX(Customers!$B$2:$B$901,MATCH(C725,Customers!$A$2:$A$901,0)),"")</f>
        <v>Aarav Menon</v>
      </c>
      <c r="F725" s="5" t="str">
        <f>IFERROR(INDEX(Customers!$C$2:$C$901,MATCH(C725,Customers!$A$2:$A$901,0)),"")</f>
        <v>Consumer</v>
      </c>
      <c r="G725" s="5" t="str">
        <f>IFERROR(INDEX(Regions!$B$2:$B$6,MATCH(D725,Regions!$A$2:$A$6,0)),"")</f>
        <v>East</v>
      </c>
      <c r="H725" s="5" t="str">
        <f t="shared" si="13"/>
        <v>2024-09</v>
      </c>
      <c r="I725" s="5">
        <f>IFERROR(INDEX(Delivery!$C$2:$C$3001,MATCH(A725,Delivery!$A$2:$A$3001,0))-INDEX(Delivery!$B$2:$B$3001,MATCH(A725,Delivery!$A$2:$A$3001,0)),"")</f>
        <v>3</v>
      </c>
      <c r="J725" s="5" t="str">
        <f>IF(IFERROR(INDEX(Delivery!$D$2:$D$3001,MATCH(A725,Delivery!$A$2:$A$3001,0)),"")="Delayed","Yes","No")</f>
        <v>No</v>
      </c>
      <c r="K725" s="5" t="str">
        <f>IF(IFERROR(INDEX(Delivery!$D$2:$D$3001,MATCH(A725,Delivery!$A$2:$A$3001,0)),"")="Cancelled","Yes","No")</f>
        <v>No</v>
      </c>
      <c r="L725">
        <f>SUMIF(Sales!B:B,A725,Sales!H:H)</f>
        <v>705.26</v>
      </c>
    </row>
    <row r="726" spans="1:12" x14ac:dyDescent="0.35">
      <c r="A726" s="5">
        <v>725</v>
      </c>
      <c r="B726" s="6">
        <v>45538</v>
      </c>
      <c r="C726" s="5">
        <v>55</v>
      </c>
      <c r="D726" s="5">
        <v>4</v>
      </c>
      <c r="E726" s="5" t="str">
        <f>IFERROR(INDEX(Customers!$B$2:$B$901,MATCH(C726,Customers!$A$2:$A$901,0)),"")</f>
        <v>Nisha Krishnan</v>
      </c>
      <c r="F726" s="5" t="str">
        <f>IFERROR(INDEX(Customers!$C$2:$C$901,MATCH(C726,Customers!$A$2:$A$901,0)),"")</f>
        <v>Consumer</v>
      </c>
      <c r="G726" s="5" t="str">
        <f>IFERROR(INDEX(Regions!$B$2:$B$6,MATCH(D726,Regions!$A$2:$A$6,0)),"")</f>
        <v>West</v>
      </c>
      <c r="H726" s="5" t="str">
        <f t="shared" si="13"/>
        <v>2024-09</v>
      </c>
      <c r="I726" s="5">
        <f>IFERROR(INDEX(Delivery!$C$2:$C$3001,MATCH(A726,Delivery!$A$2:$A$3001,0))-INDEX(Delivery!$B$2:$B$3001,MATCH(A726,Delivery!$A$2:$A$3001,0)),"")</f>
        <v>3</v>
      </c>
      <c r="J726" s="5" t="str">
        <f>IF(IFERROR(INDEX(Delivery!$D$2:$D$3001,MATCH(A726,Delivery!$A$2:$A$3001,0)),"")="Delayed","Yes","No")</f>
        <v>No</v>
      </c>
      <c r="K726" s="5" t="str">
        <f>IF(IFERROR(INDEX(Delivery!$D$2:$D$3001,MATCH(A726,Delivery!$A$2:$A$3001,0)),"")="Cancelled","Yes","No")</f>
        <v>No</v>
      </c>
      <c r="L726">
        <f>SUMIF(Sales!B:B,A726,Sales!H:H)</f>
        <v>579.36</v>
      </c>
    </row>
    <row r="727" spans="1:12" x14ac:dyDescent="0.35">
      <c r="A727" s="5">
        <v>726</v>
      </c>
      <c r="B727" s="6">
        <v>45538</v>
      </c>
      <c r="C727" s="5">
        <v>260</v>
      </c>
      <c r="D727" s="5">
        <v>3</v>
      </c>
      <c r="E727" s="5" t="str">
        <f>IFERROR(INDEX(Customers!$B$2:$B$901,MATCH(C727,Customers!$A$2:$A$901,0)),"")</f>
        <v>Lakshmi Shetty</v>
      </c>
      <c r="F727" s="5" t="str">
        <f>IFERROR(INDEX(Customers!$C$2:$C$901,MATCH(C727,Customers!$A$2:$A$901,0)),"")</f>
        <v>Consumer</v>
      </c>
      <c r="G727" s="5" t="str">
        <f>IFERROR(INDEX(Regions!$B$2:$B$6,MATCH(D727,Regions!$A$2:$A$6,0)),"")</f>
        <v>East</v>
      </c>
      <c r="H727" s="5" t="str">
        <f t="shared" si="13"/>
        <v>2024-09</v>
      </c>
      <c r="I727" s="5">
        <f>IFERROR(INDEX(Delivery!$C$2:$C$3001,MATCH(A727,Delivery!$A$2:$A$3001,0))-INDEX(Delivery!$B$2:$B$3001,MATCH(A727,Delivery!$A$2:$A$3001,0)),"")</f>
        <v>6</v>
      </c>
      <c r="J727" s="5" t="str">
        <f>IF(IFERROR(INDEX(Delivery!$D$2:$D$3001,MATCH(A727,Delivery!$A$2:$A$3001,0)),"")="Delayed","Yes","No")</f>
        <v>No</v>
      </c>
      <c r="K727" s="5" t="str">
        <f>IF(IFERROR(INDEX(Delivery!$D$2:$D$3001,MATCH(A727,Delivery!$A$2:$A$3001,0)),"")="Cancelled","Yes","No")</f>
        <v>No</v>
      </c>
      <c r="L727">
        <f>SUMIF(Sales!B:B,A727,Sales!H:H)</f>
        <v>95.97</v>
      </c>
    </row>
    <row r="728" spans="1:12" x14ac:dyDescent="0.35">
      <c r="A728" s="5">
        <v>727</v>
      </c>
      <c r="B728" s="6">
        <v>45538</v>
      </c>
      <c r="C728" s="5">
        <v>242</v>
      </c>
      <c r="D728" s="5">
        <v>4</v>
      </c>
      <c r="E728" s="5" t="str">
        <f>IFERROR(INDEX(Customers!$B$2:$B$901,MATCH(C728,Customers!$A$2:$A$901,0)),"")</f>
        <v>Aadhya Bose</v>
      </c>
      <c r="F728" s="5" t="str">
        <f>IFERROR(INDEX(Customers!$C$2:$C$901,MATCH(C728,Customers!$A$2:$A$901,0)),"")</f>
        <v>Consumer</v>
      </c>
      <c r="G728" s="5" t="str">
        <f>IFERROR(INDEX(Regions!$B$2:$B$6,MATCH(D728,Regions!$A$2:$A$6,0)),"")</f>
        <v>West</v>
      </c>
      <c r="H728" s="5" t="str">
        <f t="shared" si="13"/>
        <v>2024-09</v>
      </c>
      <c r="I728" s="5">
        <f>IFERROR(INDEX(Delivery!$C$2:$C$3001,MATCH(A728,Delivery!$A$2:$A$3001,0))-INDEX(Delivery!$B$2:$B$3001,MATCH(A728,Delivery!$A$2:$A$3001,0)),"")</f>
        <v>2</v>
      </c>
      <c r="J728" s="5" t="str">
        <f>IF(IFERROR(INDEX(Delivery!$D$2:$D$3001,MATCH(A728,Delivery!$A$2:$A$3001,0)),"")="Delayed","Yes","No")</f>
        <v>No</v>
      </c>
      <c r="K728" s="5" t="str">
        <f>IF(IFERROR(INDEX(Delivery!$D$2:$D$3001,MATCH(A728,Delivery!$A$2:$A$3001,0)),"")="Cancelled","Yes","No")</f>
        <v>No</v>
      </c>
      <c r="L728">
        <f>SUMIF(Sales!B:B,A728,Sales!H:H)</f>
        <v>3267.93</v>
      </c>
    </row>
    <row r="729" spans="1:12" x14ac:dyDescent="0.35">
      <c r="A729" s="5">
        <v>728</v>
      </c>
      <c r="B729" s="6">
        <v>45538</v>
      </c>
      <c r="C729" s="5">
        <v>454</v>
      </c>
      <c r="D729" s="5">
        <v>2</v>
      </c>
      <c r="E729" s="5" t="str">
        <f>IFERROR(INDEX(Customers!$B$2:$B$901,MATCH(C729,Customers!$A$2:$A$901,0)),"")</f>
        <v>Pari Menon</v>
      </c>
      <c r="F729" s="5" t="str">
        <f>IFERROR(INDEX(Customers!$C$2:$C$901,MATCH(C729,Customers!$A$2:$A$901,0)),"")</f>
        <v>Consumer</v>
      </c>
      <c r="G729" s="5" t="str">
        <f>IFERROR(INDEX(Regions!$B$2:$B$6,MATCH(D729,Regions!$A$2:$A$6,0)),"")</f>
        <v>South</v>
      </c>
      <c r="H729" s="5" t="str">
        <f t="shared" si="13"/>
        <v>2024-09</v>
      </c>
      <c r="I729" s="5">
        <f>IFERROR(INDEX(Delivery!$C$2:$C$3001,MATCH(A729,Delivery!$A$2:$A$3001,0))-INDEX(Delivery!$B$2:$B$3001,MATCH(A729,Delivery!$A$2:$A$3001,0)),"")</f>
        <v>3</v>
      </c>
      <c r="J729" s="5" t="str">
        <f>IF(IFERROR(INDEX(Delivery!$D$2:$D$3001,MATCH(A729,Delivery!$A$2:$A$3001,0)),"")="Delayed","Yes","No")</f>
        <v>No</v>
      </c>
      <c r="K729" s="5" t="str">
        <f>IF(IFERROR(INDEX(Delivery!$D$2:$D$3001,MATCH(A729,Delivery!$A$2:$A$3001,0)),"")="Cancelled","Yes","No")</f>
        <v>No</v>
      </c>
      <c r="L729">
        <f>SUMIF(Sales!B:B,A729,Sales!H:H)</f>
        <v>2841.32</v>
      </c>
    </row>
    <row r="730" spans="1:12" x14ac:dyDescent="0.35">
      <c r="A730" s="5">
        <v>729</v>
      </c>
      <c r="B730" s="6">
        <v>45538</v>
      </c>
      <c r="C730" s="5">
        <v>565</v>
      </c>
      <c r="D730" s="5">
        <v>1</v>
      </c>
      <c r="E730" s="5" t="str">
        <f>IFERROR(INDEX(Customers!$B$2:$B$901,MATCH(C730,Customers!$A$2:$A$901,0)),"")</f>
        <v>Anika Das</v>
      </c>
      <c r="F730" s="5" t="str">
        <f>IFERROR(INDEX(Customers!$C$2:$C$901,MATCH(C730,Customers!$A$2:$A$901,0)),"")</f>
        <v>SMB</v>
      </c>
      <c r="G730" s="5" t="str">
        <f>IFERROR(INDEX(Regions!$B$2:$B$6,MATCH(D730,Regions!$A$2:$A$6,0)),"")</f>
        <v>North</v>
      </c>
      <c r="H730" s="5" t="str">
        <f t="shared" si="13"/>
        <v>2024-09</v>
      </c>
      <c r="I730" s="5">
        <f>IFERROR(INDEX(Delivery!$C$2:$C$3001,MATCH(A730,Delivery!$A$2:$A$3001,0))-INDEX(Delivery!$B$2:$B$3001,MATCH(A730,Delivery!$A$2:$A$3001,0)),"")</f>
        <v>5</v>
      </c>
      <c r="J730" s="5" t="str">
        <f>IF(IFERROR(INDEX(Delivery!$D$2:$D$3001,MATCH(A730,Delivery!$A$2:$A$3001,0)),"")="Delayed","Yes","No")</f>
        <v>No</v>
      </c>
      <c r="K730" s="5" t="str">
        <f>IF(IFERROR(INDEX(Delivery!$D$2:$D$3001,MATCH(A730,Delivery!$A$2:$A$3001,0)),"")="Cancelled","Yes","No")</f>
        <v>No</v>
      </c>
      <c r="L730">
        <f>SUMIF(Sales!B:B,A730,Sales!H:H)</f>
        <v>1796.9699999999998</v>
      </c>
    </row>
    <row r="731" spans="1:12" x14ac:dyDescent="0.35">
      <c r="A731" s="5">
        <v>730</v>
      </c>
      <c r="B731" s="6">
        <v>45538</v>
      </c>
      <c r="C731" s="5">
        <v>677</v>
      </c>
      <c r="D731" s="5">
        <v>3</v>
      </c>
      <c r="E731" s="5" t="str">
        <f>IFERROR(INDEX(Customers!$B$2:$B$901,MATCH(C731,Customers!$A$2:$A$901,0)),"")</f>
        <v>Karthik Patel</v>
      </c>
      <c r="F731" s="5" t="str">
        <f>IFERROR(INDEX(Customers!$C$2:$C$901,MATCH(C731,Customers!$A$2:$A$901,0)),"")</f>
        <v>SMB</v>
      </c>
      <c r="G731" s="5" t="str">
        <f>IFERROR(INDEX(Regions!$B$2:$B$6,MATCH(D731,Regions!$A$2:$A$6,0)),"")</f>
        <v>East</v>
      </c>
      <c r="H731" s="5" t="str">
        <f t="shared" si="13"/>
        <v>2024-09</v>
      </c>
      <c r="I731" s="5">
        <f>IFERROR(INDEX(Delivery!$C$2:$C$3001,MATCH(A731,Delivery!$A$2:$A$3001,0))-INDEX(Delivery!$B$2:$B$3001,MATCH(A731,Delivery!$A$2:$A$3001,0)),"")</f>
        <v>4</v>
      </c>
      <c r="J731" s="5" t="str">
        <f>IF(IFERROR(INDEX(Delivery!$D$2:$D$3001,MATCH(A731,Delivery!$A$2:$A$3001,0)),"")="Delayed","Yes","No")</f>
        <v>No</v>
      </c>
      <c r="K731" s="5" t="str">
        <f>IF(IFERROR(INDEX(Delivery!$D$2:$D$3001,MATCH(A731,Delivery!$A$2:$A$3001,0)),"")="Cancelled","Yes","No")</f>
        <v>No</v>
      </c>
      <c r="L731">
        <f>SUMIF(Sales!B:B,A731,Sales!H:H)</f>
        <v>519.71</v>
      </c>
    </row>
    <row r="732" spans="1:12" x14ac:dyDescent="0.35">
      <c r="A732" s="5">
        <v>731</v>
      </c>
      <c r="B732" s="6">
        <v>45538</v>
      </c>
      <c r="C732" s="5">
        <v>87</v>
      </c>
      <c r="D732" s="5">
        <v>1</v>
      </c>
      <c r="E732" s="5" t="str">
        <f>IFERROR(INDEX(Customers!$B$2:$B$901,MATCH(C732,Customers!$A$2:$A$901,0)),"")</f>
        <v>Ishaan Menon</v>
      </c>
      <c r="F732" s="5" t="str">
        <f>IFERROR(INDEX(Customers!$C$2:$C$901,MATCH(C732,Customers!$A$2:$A$901,0)),"")</f>
        <v>Consumer</v>
      </c>
      <c r="G732" s="5" t="str">
        <f>IFERROR(INDEX(Regions!$B$2:$B$6,MATCH(D732,Regions!$A$2:$A$6,0)),"")</f>
        <v>North</v>
      </c>
      <c r="H732" s="5" t="str">
        <f t="shared" si="13"/>
        <v>2024-09</v>
      </c>
      <c r="I732" s="5">
        <f>IFERROR(INDEX(Delivery!$C$2:$C$3001,MATCH(A732,Delivery!$A$2:$A$3001,0))-INDEX(Delivery!$B$2:$B$3001,MATCH(A732,Delivery!$A$2:$A$3001,0)),"")</f>
        <v>3</v>
      </c>
      <c r="J732" s="5" t="str">
        <f>IF(IFERROR(INDEX(Delivery!$D$2:$D$3001,MATCH(A732,Delivery!$A$2:$A$3001,0)),"")="Delayed","Yes","No")</f>
        <v>No</v>
      </c>
      <c r="K732" s="5" t="str">
        <f>IF(IFERROR(INDEX(Delivery!$D$2:$D$3001,MATCH(A732,Delivery!$A$2:$A$3001,0)),"")="Cancelled","Yes","No")</f>
        <v>No</v>
      </c>
      <c r="L732">
        <f>SUMIF(Sales!B:B,A732,Sales!H:H)</f>
        <v>266.88</v>
      </c>
    </row>
    <row r="733" spans="1:12" x14ac:dyDescent="0.35">
      <c r="A733" s="5">
        <v>732</v>
      </c>
      <c r="B733" s="6">
        <v>45538</v>
      </c>
      <c r="C733" s="5">
        <v>219</v>
      </c>
      <c r="D733" s="5">
        <v>4</v>
      </c>
      <c r="E733" s="5" t="str">
        <f>IFERROR(INDEX(Customers!$B$2:$B$901,MATCH(C733,Customers!$A$2:$A$901,0)),"")</f>
        <v>Vikram Mehta</v>
      </c>
      <c r="F733" s="5" t="str">
        <f>IFERROR(INDEX(Customers!$C$2:$C$901,MATCH(C733,Customers!$A$2:$A$901,0)),"")</f>
        <v>Corporate</v>
      </c>
      <c r="G733" s="5" t="str">
        <f>IFERROR(INDEX(Regions!$B$2:$B$6,MATCH(D733,Regions!$A$2:$A$6,0)),"")</f>
        <v>West</v>
      </c>
      <c r="H733" s="5" t="str">
        <f t="shared" si="13"/>
        <v>2024-09</v>
      </c>
      <c r="I733" s="5">
        <f>IFERROR(INDEX(Delivery!$C$2:$C$3001,MATCH(A733,Delivery!$A$2:$A$3001,0))-INDEX(Delivery!$B$2:$B$3001,MATCH(A733,Delivery!$A$2:$A$3001,0)),"")</f>
        <v>4</v>
      </c>
      <c r="J733" s="5" t="str">
        <f>IF(IFERROR(INDEX(Delivery!$D$2:$D$3001,MATCH(A733,Delivery!$A$2:$A$3001,0)),"")="Delayed","Yes","No")</f>
        <v>No</v>
      </c>
      <c r="K733" s="5" t="str">
        <f>IF(IFERROR(INDEX(Delivery!$D$2:$D$3001,MATCH(A733,Delivery!$A$2:$A$3001,0)),"")="Cancelled","Yes","No")</f>
        <v>No</v>
      </c>
      <c r="L733">
        <f>SUMIF(Sales!B:B,A733,Sales!H:H)</f>
        <v>2455.42</v>
      </c>
    </row>
    <row r="734" spans="1:12" x14ac:dyDescent="0.35">
      <c r="A734" s="5">
        <v>733</v>
      </c>
      <c r="B734" s="6">
        <v>45538</v>
      </c>
      <c r="C734" s="5">
        <v>674</v>
      </c>
      <c r="D734" s="5">
        <v>1</v>
      </c>
      <c r="E734" s="5" t="str">
        <f>IFERROR(INDEX(Customers!$B$2:$B$901,MATCH(C734,Customers!$A$2:$A$901,0)),"")</f>
        <v>Riya Patel</v>
      </c>
      <c r="F734" s="5" t="str">
        <f>IFERROR(INDEX(Customers!$C$2:$C$901,MATCH(C734,Customers!$A$2:$A$901,0)),"")</f>
        <v>Consumer</v>
      </c>
      <c r="G734" s="5" t="str">
        <f>IFERROR(INDEX(Regions!$B$2:$B$6,MATCH(D734,Regions!$A$2:$A$6,0)),"")</f>
        <v>North</v>
      </c>
      <c r="H734" s="5" t="str">
        <f t="shared" si="13"/>
        <v>2024-09</v>
      </c>
      <c r="I734" s="5">
        <f>IFERROR(INDEX(Delivery!$C$2:$C$3001,MATCH(A734,Delivery!$A$2:$A$3001,0))-INDEX(Delivery!$B$2:$B$3001,MATCH(A734,Delivery!$A$2:$A$3001,0)),"")</f>
        <v>4</v>
      </c>
      <c r="J734" s="5" t="str">
        <f>IF(IFERROR(INDEX(Delivery!$D$2:$D$3001,MATCH(A734,Delivery!$A$2:$A$3001,0)),"")="Delayed","Yes","No")</f>
        <v>No</v>
      </c>
      <c r="K734" s="5" t="str">
        <f>IF(IFERROR(INDEX(Delivery!$D$2:$D$3001,MATCH(A734,Delivery!$A$2:$A$3001,0)),"")="Cancelled","Yes","No")</f>
        <v>No</v>
      </c>
      <c r="L734">
        <f>SUMIF(Sales!B:B,A734,Sales!H:H)</f>
        <v>2022.15</v>
      </c>
    </row>
    <row r="735" spans="1:12" x14ac:dyDescent="0.35">
      <c r="A735" s="5">
        <v>734</v>
      </c>
      <c r="B735" s="6">
        <v>45538</v>
      </c>
      <c r="C735" s="5">
        <v>793</v>
      </c>
      <c r="D735" s="5">
        <v>1</v>
      </c>
      <c r="E735" s="5" t="str">
        <f>IFERROR(INDEX(Customers!$B$2:$B$901,MATCH(C735,Customers!$A$2:$A$901,0)),"")</f>
        <v>Ravi Reddy</v>
      </c>
      <c r="F735" s="5" t="str">
        <f>IFERROR(INDEX(Customers!$C$2:$C$901,MATCH(C735,Customers!$A$2:$A$901,0)),"")</f>
        <v>Consumer</v>
      </c>
      <c r="G735" s="5" t="str">
        <f>IFERROR(INDEX(Regions!$B$2:$B$6,MATCH(D735,Regions!$A$2:$A$6,0)),"")</f>
        <v>North</v>
      </c>
      <c r="H735" s="5" t="str">
        <f t="shared" si="13"/>
        <v>2024-09</v>
      </c>
      <c r="I735" s="5">
        <f>IFERROR(INDEX(Delivery!$C$2:$C$3001,MATCH(A735,Delivery!$A$2:$A$3001,0))-INDEX(Delivery!$B$2:$B$3001,MATCH(A735,Delivery!$A$2:$A$3001,0)),"")</f>
        <v>-45539</v>
      </c>
      <c r="J735" s="5" t="str">
        <f>IF(IFERROR(INDEX(Delivery!$D$2:$D$3001,MATCH(A735,Delivery!$A$2:$A$3001,0)),"")="Delayed","Yes","No")</f>
        <v>No</v>
      </c>
      <c r="K735" s="5" t="str">
        <f>IF(IFERROR(INDEX(Delivery!$D$2:$D$3001,MATCH(A735,Delivery!$A$2:$A$3001,0)),"")="Cancelled","Yes","No")</f>
        <v>Yes</v>
      </c>
      <c r="L735">
        <f>SUMIF(Sales!B:B,A735,Sales!H:H)</f>
        <v>324.72000000000003</v>
      </c>
    </row>
    <row r="736" spans="1:12" x14ac:dyDescent="0.35">
      <c r="A736" s="5">
        <v>735</v>
      </c>
      <c r="B736" s="6">
        <v>45539</v>
      </c>
      <c r="C736" s="5">
        <v>267</v>
      </c>
      <c r="D736" s="5">
        <v>3</v>
      </c>
      <c r="E736" s="5" t="str">
        <f>IFERROR(INDEX(Customers!$B$2:$B$901,MATCH(C736,Customers!$A$2:$A$901,0)),"")</f>
        <v>Ishaan Verma</v>
      </c>
      <c r="F736" s="5" t="str">
        <f>IFERROR(INDEX(Customers!$C$2:$C$901,MATCH(C736,Customers!$A$2:$A$901,0)),"")</f>
        <v>Consumer</v>
      </c>
      <c r="G736" s="5" t="str">
        <f>IFERROR(INDEX(Regions!$B$2:$B$6,MATCH(D736,Regions!$A$2:$A$6,0)),"")</f>
        <v>East</v>
      </c>
      <c r="H736" s="5" t="str">
        <f t="shared" si="13"/>
        <v>2024-09</v>
      </c>
      <c r="I736" s="5">
        <f>IFERROR(INDEX(Delivery!$C$2:$C$3001,MATCH(A736,Delivery!$A$2:$A$3001,0))-INDEX(Delivery!$B$2:$B$3001,MATCH(A736,Delivery!$A$2:$A$3001,0)),"")</f>
        <v>4</v>
      </c>
      <c r="J736" s="5" t="str">
        <f>IF(IFERROR(INDEX(Delivery!$D$2:$D$3001,MATCH(A736,Delivery!$A$2:$A$3001,0)),"")="Delayed","Yes","No")</f>
        <v>No</v>
      </c>
      <c r="K736" s="5" t="str">
        <f>IF(IFERROR(INDEX(Delivery!$D$2:$D$3001,MATCH(A736,Delivery!$A$2:$A$3001,0)),"")="Cancelled","Yes","No")</f>
        <v>No</v>
      </c>
      <c r="L736">
        <f>SUMIF(Sales!B:B,A736,Sales!H:H)</f>
        <v>175.69</v>
      </c>
    </row>
    <row r="737" spans="1:12" x14ac:dyDescent="0.35">
      <c r="A737" s="5">
        <v>736</v>
      </c>
      <c r="B737" s="6">
        <v>45539</v>
      </c>
      <c r="C737" s="5">
        <v>56</v>
      </c>
      <c r="D737" s="5">
        <v>2</v>
      </c>
      <c r="E737" s="5" t="str">
        <f>IFERROR(INDEX(Customers!$B$2:$B$901,MATCH(C737,Customers!$A$2:$A$901,0)),"")</f>
        <v>Aadhya Bose</v>
      </c>
      <c r="F737" s="5" t="str">
        <f>IFERROR(INDEX(Customers!$C$2:$C$901,MATCH(C737,Customers!$A$2:$A$901,0)),"")</f>
        <v>Consumer</v>
      </c>
      <c r="G737" s="5" t="str">
        <f>IFERROR(INDEX(Regions!$B$2:$B$6,MATCH(D737,Regions!$A$2:$A$6,0)),"")</f>
        <v>South</v>
      </c>
      <c r="H737" s="5" t="str">
        <f t="shared" si="13"/>
        <v>2024-09</v>
      </c>
      <c r="I737" s="5">
        <f>IFERROR(INDEX(Delivery!$C$2:$C$3001,MATCH(A737,Delivery!$A$2:$A$3001,0))-INDEX(Delivery!$B$2:$B$3001,MATCH(A737,Delivery!$A$2:$A$3001,0)),"")</f>
        <v>6</v>
      </c>
      <c r="J737" s="5" t="str">
        <f>IF(IFERROR(INDEX(Delivery!$D$2:$D$3001,MATCH(A737,Delivery!$A$2:$A$3001,0)),"")="Delayed","Yes","No")</f>
        <v>No</v>
      </c>
      <c r="K737" s="5" t="str">
        <f>IF(IFERROR(INDEX(Delivery!$D$2:$D$3001,MATCH(A737,Delivery!$A$2:$A$3001,0)),"")="Cancelled","Yes","No")</f>
        <v>No</v>
      </c>
      <c r="L737">
        <f>SUMIF(Sales!B:B,A737,Sales!H:H)</f>
        <v>2551.71</v>
      </c>
    </row>
    <row r="738" spans="1:12" x14ac:dyDescent="0.35">
      <c r="A738" s="5">
        <v>737</v>
      </c>
      <c r="B738" s="6">
        <v>45539</v>
      </c>
      <c r="C738" s="5">
        <v>123</v>
      </c>
      <c r="D738" s="5">
        <v>5</v>
      </c>
      <c r="E738" s="5" t="str">
        <f>IFERROR(INDEX(Customers!$B$2:$B$901,MATCH(C738,Customers!$A$2:$A$901,0)),"")</f>
        <v>Nisha Shetty</v>
      </c>
      <c r="F738" s="5" t="str">
        <f>IFERROR(INDEX(Customers!$C$2:$C$901,MATCH(C738,Customers!$A$2:$A$901,0)),"")</f>
        <v>Consumer</v>
      </c>
      <c r="G738" s="5" t="str">
        <f>IFERROR(INDEX(Regions!$B$2:$B$6,MATCH(D738,Regions!$A$2:$A$6,0)),"")</f>
        <v>Central</v>
      </c>
      <c r="H738" s="5" t="str">
        <f t="shared" si="13"/>
        <v>2024-09</v>
      </c>
      <c r="I738" s="5">
        <f>IFERROR(INDEX(Delivery!$C$2:$C$3001,MATCH(A738,Delivery!$A$2:$A$3001,0))-INDEX(Delivery!$B$2:$B$3001,MATCH(A738,Delivery!$A$2:$A$3001,0)),"")</f>
        <v>2</v>
      </c>
      <c r="J738" s="5" t="str">
        <f>IF(IFERROR(INDEX(Delivery!$D$2:$D$3001,MATCH(A738,Delivery!$A$2:$A$3001,0)),"")="Delayed","Yes","No")</f>
        <v>No</v>
      </c>
      <c r="K738" s="5" t="str">
        <f>IF(IFERROR(INDEX(Delivery!$D$2:$D$3001,MATCH(A738,Delivery!$A$2:$A$3001,0)),"")="Cancelled","Yes","No")</f>
        <v>No</v>
      </c>
      <c r="L738">
        <f>SUMIF(Sales!B:B,A738,Sales!H:H)</f>
        <v>777.04</v>
      </c>
    </row>
    <row r="739" spans="1:12" x14ac:dyDescent="0.35">
      <c r="A739" s="5">
        <v>738</v>
      </c>
      <c r="B739" s="6">
        <v>45539</v>
      </c>
      <c r="C739" s="5">
        <v>710</v>
      </c>
      <c r="D739" s="5">
        <v>5</v>
      </c>
      <c r="E739" s="5" t="str">
        <f>IFERROR(INDEX(Customers!$B$2:$B$901,MATCH(C739,Customers!$A$2:$A$901,0)),"")</f>
        <v>Anika Menon</v>
      </c>
      <c r="F739" s="5" t="str">
        <f>IFERROR(INDEX(Customers!$C$2:$C$901,MATCH(C739,Customers!$A$2:$A$901,0)),"")</f>
        <v>SMB</v>
      </c>
      <c r="G739" s="5" t="str">
        <f>IFERROR(INDEX(Regions!$B$2:$B$6,MATCH(D739,Regions!$A$2:$A$6,0)),"")</f>
        <v>Central</v>
      </c>
      <c r="H739" s="5" t="str">
        <f t="shared" si="13"/>
        <v>2024-09</v>
      </c>
      <c r="I739" s="5">
        <f>IFERROR(INDEX(Delivery!$C$2:$C$3001,MATCH(A739,Delivery!$A$2:$A$3001,0))-INDEX(Delivery!$B$2:$B$3001,MATCH(A739,Delivery!$A$2:$A$3001,0)),"")</f>
        <v>8</v>
      </c>
      <c r="J739" s="5" t="str">
        <f>IF(IFERROR(INDEX(Delivery!$D$2:$D$3001,MATCH(A739,Delivery!$A$2:$A$3001,0)),"")="Delayed","Yes","No")</f>
        <v>Yes</v>
      </c>
      <c r="K739" s="5" t="str">
        <f>IF(IFERROR(INDEX(Delivery!$D$2:$D$3001,MATCH(A739,Delivery!$A$2:$A$3001,0)),"")="Cancelled","Yes","No")</f>
        <v>No</v>
      </c>
      <c r="L739">
        <f>SUMIF(Sales!B:B,A739,Sales!H:H)</f>
        <v>896.52</v>
      </c>
    </row>
    <row r="740" spans="1:12" x14ac:dyDescent="0.35">
      <c r="A740" s="5">
        <v>739</v>
      </c>
      <c r="B740" s="6">
        <v>45539</v>
      </c>
      <c r="C740" s="5">
        <v>120</v>
      </c>
      <c r="D740" s="5">
        <v>1</v>
      </c>
      <c r="E740" s="5" t="str">
        <f>IFERROR(INDEX(Customers!$B$2:$B$901,MATCH(C740,Customers!$A$2:$A$901,0)),"")</f>
        <v>Ayaan Iyer</v>
      </c>
      <c r="F740" s="5" t="str">
        <f>IFERROR(INDEX(Customers!$C$2:$C$901,MATCH(C740,Customers!$A$2:$A$901,0)),"")</f>
        <v>Consumer</v>
      </c>
      <c r="G740" s="5" t="str">
        <f>IFERROR(INDEX(Regions!$B$2:$B$6,MATCH(D740,Regions!$A$2:$A$6,0)),"")</f>
        <v>North</v>
      </c>
      <c r="H740" s="5" t="str">
        <f t="shared" si="13"/>
        <v>2024-09</v>
      </c>
      <c r="I740" s="5">
        <f>IFERROR(INDEX(Delivery!$C$2:$C$3001,MATCH(A740,Delivery!$A$2:$A$3001,0))-INDEX(Delivery!$B$2:$B$3001,MATCH(A740,Delivery!$A$2:$A$3001,0)),"")</f>
        <v>6</v>
      </c>
      <c r="J740" s="5" t="str">
        <f>IF(IFERROR(INDEX(Delivery!$D$2:$D$3001,MATCH(A740,Delivery!$A$2:$A$3001,0)),"")="Delayed","Yes","No")</f>
        <v>No</v>
      </c>
      <c r="K740" s="5" t="str">
        <f>IF(IFERROR(INDEX(Delivery!$D$2:$D$3001,MATCH(A740,Delivery!$A$2:$A$3001,0)),"")="Cancelled","Yes","No")</f>
        <v>No</v>
      </c>
      <c r="L740">
        <f>SUMIF(Sales!B:B,A740,Sales!H:H)</f>
        <v>3021.65</v>
      </c>
    </row>
    <row r="741" spans="1:12" x14ac:dyDescent="0.35">
      <c r="A741" s="5">
        <v>740</v>
      </c>
      <c r="B741" s="6">
        <v>45540</v>
      </c>
      <c r="C741" s="5">
        <v>191</v>
      </c>
      <c r="D741" s="5">
        <v>1</v>
      </c>
      <c r="E741" s="5" t="str">
        <f>IFERROR(INDEX(Customers!$B$2:$B$901,MATCH(C741,Customers!$A$2:$A$901,0)),"")</f>
        <v>Priya Iyer</v>
      </c>
      <c r="F741" s="5" t="str">
        <f>IFERROR(INDEX(Customers!$C$2:$C$901,MATCH(C741,Customers!$A$2:$A$901,0)),"")</f>
        <v>SMB</v>
      </c>
      <c r="G741" s="5" t="str">
        <f>IFERROR(INDEX(Regions!$B$2:$B$6,MATCH(D741,Regions!$A$2:$A$6,0)),"")</f>
        <v>North</v>
      </c>
      <c r="H741" s="5" t="str">
        <f t="shared" si="13"/>
        <v>2024-09</v>
      </c>
      <c r="I741" s="5">
        <f>IFERROR(INDEX(Delivery!$C$2:$C$3001,MATCH(A741,Delivery!$A$2:$A$3001,0))-INDEX(Delivery!$B$2:$B$3001,MATCH(A741,Delivery!$A$2:$A$3001,0)),"")</f>
        <v>2</v>
      </c>
      <c r="J741" s="5" t="str">
        <f>IF(IFERROR(INDEX(Delivery!$D$2:$D$3001,MATCH(A741,Delivery!$A$2:$A$3001,0)),"")="Delayed","Yes","No")</f>
        <v>No</v>
      </c>
      <c r="K741" s="5" t="str">
        <f>IF(IFERROR(INDEX(Delivery!$D$2:$D$3001,MATCH(A741,Delivery!$A$2:$A$3001,0)),"")="Cancelled","Yes","No")</f>
        <v>No</v>
      </c>
      <c r="L741">
        <f>SUMIF(Sales!B:B,A741,Sales!H:H)</f>
        <v>2213.3200000000002</v>
      </c>
    </row>
    <row r="742" spans="1:12" x14ac:dyDescent="0.35">
      <c r="A742" s="5">
        <v>741</v>
      </c>
      <c r="B742" s="6">
        <v>45540</v>
      </c>
      <c r="C742" s="5">
        <v>174</v>
      </c>
      <c r="D742" s="5">
        <v>2</v>
      </c>
      <c r="E742" s="5" t="str">
        <f>IFERROR(INDEX(Customers!$B$2:$B$901,MATCH(C742,Customers!$A$2:$A$901,0)),"")</f>
        <v>Pari Pillai</v>
      </c>
      <c r="F742" s="5" t="str">
        <f>IFERROR(INDEX(Customers!$C$2:$C$901,MATCH(C742,Customers!$A$2:$A$901,0)),"")</f>
        <v>SMB</v>
      </c>
      <c r="G742" s="5" t="str">
        <f>IFERROR(INDEX(Regions!$B$2:$B$6,MATCH(D742,Regions!$A$2:$A$6,0)),"")</f>
        <v>South</v>
      </c>
      <c r="H742" s="5" t="str">
        <f t="shared" si="13"/>
        <v>2024-09</v>
      </c>
      <c r="I742" s="5">
        <f>IFERROR(INDEX(Delivery!$C$2:$C$3001,MATCH(A742,Delivery!$A$2:$A$3001,0))-INDEX(Delivery!$B$2:$B$3001,MATCH(A742,Delivery!$A$2:$A$3001,0)),"")</f>
        <v>-45542</v>
      </c>
      <c r="J742" s="5" t="str">
        <f>IF(IFERROR(INDEX(Delivery!$D$2:$D$3001,MATCH(A742,Delivery!$A$2:$A$3001,0)),"")="Delayed","Yes","No")</f>
        <v>No</v>
      </c>
      <c r="K742" s="5" t="str">
        <f>IF(IFERROR(INDEX(Delivery!$D$2:$D$3001,MATCH(A742,Delivery!$A$2:$A$3001,0)),"")="Cancelled","Yes","No")</f>
        <v>Yes</v>
      </c>
      <c r="L742">
        <f>SUMIF(Sales!B:B,A742,Sales!H:H)</f>
        <v>2213.3200000000002</v>
      </c>
    </row>
    <row r="743" spans="1:12" x14ac:dyDescent="0.35">
      <c r="A743" s="5">
        <v>742</v>
      </c>
      <c r="B743" s="6">
        <v>45540</v>
      </c>
      <c r="C743" s="5">
        <v>360</v>
      </c>
      <c r="D743" s="5">
        <v>2</v>
      </c>
      <c r="E743" s="5" t="str">
        <f>IFERROR(INDEX(Customers!$B$2:$B$901,MATCH(C743,Customers!$A$2:$A$901,0)),"")</f>
        <v>Manoj Reddy</v>
      </c>
      <c r="F743" s="5" t="str">
        <f>IFERROR(INDEX(Customers!$C$2:$C$901,MATCH(C743,Customers!$A$2:$A$901,0)),"")</f>
        <v>Consumer</v>
      </c>
      <c r="G743" s="5" t="str">
        <f>IFERROR(INDEX(Regions!$B$2:$B$6,MATCH(D743,Regions!$A$2:$A$6,0)),"")</f>
        <v>South</v>
      </c>
      <c r="H743" s="5" t="str">
        <f t="shared" si="13"/>
        <v>2024-09</v>
      </c>
      <c r="I743" s="5">
        <f>IFERROR(INDEX(Delivery!$C$2:$C$3001,MATCH(A743,Delivery!$A$2:$A$3001,0))-INDEX(Delivery!$B$2:$B$3001,MATCH(A743,Delivery!$A$2:$A$3001,0)),"")</f>
        <v>12</v>
      </c>
      <c r="J743" s="5" t="str">
        <f>IF(IFERROR(INDEX(Delivery!$D$2:$D$3001,MATCH(A743,Delivery!$A$2:$A$3001,0)),"")="Delayed","Yes","No")</f>
        <v>Yes</v>
      </c>
      <c r="K743" s="5" t="str">
        <f>IF(IFERROR(INDEX(Delivery!$D$2:$D$3001,MATCH(A743,Delivery!$A$2:$A$3001,0)),"")="Cancelled","Yes","No")</f>
        <v>No</v>
      </c>
      <c r="L743">
        <f>SUMIF(Sales!B:B,A743,Sales!H:H)</f>
        <v>772.88</v>
      </c>
    </row>
    <row r="744" spans="1:12" x14ac:dyDescent="0.35">
      <c r="A744" s="5">
        <v>743</v>
      </c>
      <c r="B744" s="6">
        <v>45540</v>
      </c>
      <c r="C744" s="5">
        <v>579</v>
      </c>
      <c r="D744" s="5">
        <v>4</v>
      </c>
      <c r="E744" s="5" t="str">
        <f>IFERROR(INDEX(Customers!$B$2:$B$901,MATCH(C744,Customers!$A$2:$A$901,0)),"")</f>
        <v>Aadhya Malhotra</v>
      </c>
      <c r="F744" s="5" t="str">
        <f>IFERROR(INDEX(Customers!$C$2:$C$901,MATCH(C744,Customers!$A$2:$A$901,0)),"")</f>
        <v>SMB</v>
      </c>
      <c r="G744" s="5" t="str">
        <f>IFERROR(INDEX(Regions!$B$2:$B$6,MATCH(D744,Regions!$A$2:$A$6,0)),"")</f>
        <v>West</v>
      </c>
      <c r="H744" s="5" t="str">
        <f t="shared" si="13"/>
        <v>2024-09</v>
      </c>
      <c r="I744" s="5">
        <f>IFERROR(INDEX(Delivery!$C$2:$C$3001,MATCH(A744,Delivery!$A$2:$A$3001,0))-INDEX(Delivery!$B$2:$B$3001,MATCH(A744,Delivery!$A$2:$A$3001,0)),"")</f>
        <v>5</v>
      </c>
      <c r="J744" s="5" t="str">
        <f>IF(IFERROR(INDEX(Delivery!$D$2:$D$3001,MATCH(A744,Delivery!$A$2:$A$3001,0)),"")="Delayed","Yes","No")</f>
        <v>No</v>
      </c>
      <c r="K744" s="5" t="str">
        <f>IF(IFERROR(INDEX(Delivery!$D$2:$D$3001,MATCH(A744,Delivery!$A$2:$A$3001,0)),"")="Cancelled","Yes","No")</f>
        <v>No</v>
      </c>
      <c r="L744">
        <f>SUMIF(Sales!B:B,A744,Sales!H:H)</f>
        <v>3021.65</v>
      </c>
    </row>
    <row r="745" spans="1:12" x14ac:dyDescent="0.35">
      <c r="A745" s="5">
        <v>744</v>
      </c>
      <c r="B745" s="6">
        <v>45540</v>
      </c>
      <c r="C745" s="5">
        <v>123</v>
      </c>
      <c r="D745" s="5">
        <v>5</v>
      </c>
      <c r="E745" s="5" t="str">
        <f>IFERROR(INDEX(Customers!$B$2:$B$901,MATCH(C745,Customers!$A$2:$A$901,0)),"")</f>
        <v>Nisha Shetty</v>
      </c>
      <c r="F745" s="5" t="str">
        <f>IFERROR(INDEX(Customers!$C$2:$C$901,MATCH(C745,Customers!$A$2:$A$901,0)),"")</f>
        <v>Consumer</v>
      </c>
      <c r="G745" s="5" t="str">
        <f>IFERROR(INDEX(Regions!$B$2:$B$6,MATCH(D745,Regions!$A$2:$A$6,0)),"")</f>
        <v>Central</v>
      </c>
      <c r="H745" s="5" t="str">
        <f t="shared" si="13"/>
        <v>2024-09</v>
      </c>
      <c r="I745" s="5">
        <f>IFERROR(INDEX(Delivery!$C$2:$C$3001,MATCH(A745,Delivery!$A$2:$A$3001,0))-INDEX(Delivery!$B$2:$B$3001,MATCH(A745,Delivery!$A$2:$A$3001,0)),"")</f>
        <v>-45541</v>
      </c>
      <c r="J745" s="5" t="str">
        <f>IF(IFERROR(INDEX(Delivery!$D$2:$D$3001,MATCH(A745,Delivery!$A$2:$A$3001,0)),"")="Delayed","Yes","No")</f>
        <v>No</v>
      </c>
      <c r="K745" s="5" t="str">
        <f>IF(IFERROR(INDEX(Delivery!$D$2:$D$3001,MATCH(A745,Delivery!$A$2:$A$3001,0)),"")="Cancelled","Yes","No")</f>
        <v>Yes</v>
      </c>
      <c r="L745">
        <f>SUMIF(Sales!B:B,A745,Sales!H:H)</f>
        <v>5920.05</v>
      </c>
    </row>
    <row r="746" spans="1:12" x14ac:dyDescent="0.35">
      <c r="A746" s="5">
        <v>745</v>
      </c>
      <c r="B746" s="6">
        <v>45541</v>
      </c>
      <c r="C746" s="5">
        <v>418</v>
      </c>
      <c r="D746" s="5">
        <v>1</v>
      </c>
      <c r="E746" s="5" t="str">
        <f>IFERROR(INDEX(Customers!$B$2:$B$901,MATCH(C746,Customers!$A$2:$A$901,0)),"")</f>
        <v>Priya Menon</v>
      </c>
      <c r="F746" s="5" t="str">
        <f>IFERROR(INDEX(Customers!$C$2:$C$901,MATCH(C746,Customers!$A$2:$A$901,0)),"")</f>
        <v>Consumer</v>
      </c>
      <c r="G746" s="5" t="str">
        <f>IFERROR(INDEX(Regions!$B$2:$B$6,MATCH(D746,Regions!$A$2:$A$6,0)),"")</f>
        <v>North</v>
      </c>
      <c r="H746" s="5" t="str">
        <f t="shared" si="13"/>
        <v>2024-09</v>
      </c>
      <c r="I746" s="5">
        <f>IFERROR(INDEX(Delivery!$C$2:$C$3001,MATCH(A746,Delivery!$A$2:$A$3001,0))-INDEX(Delivery!$B$2:$B$3001,MATCH(A746,Delivery!$A$2:$A$3001,0)),"")</f>
        <v>6</v>
      </c>
      <c r="J746" s="5" t="str">
        <f>IF(IFERROR(INDEX(Delivery!$D$2:$D$3001,MATCH(A746,Delivery!$A$2:$A$3001,0)),"")="Delayed","Yes","No")</f>
        <v>No</v>
      </c>
      <c r="K746" s="5" t="str">
        <f>IF(IFERROR(INDEX(Delivery!$D$2:$D$3001,MATCH(A746,Delivery!$A$2:$A$3001,0)),"")="Cancelled","Yes","No")</f>
        <v>No</v>
      </c>
      <c r="L746">
        <f>SUMIF(Sales!B:B,A746,Sales!H:H)</f>
        <v>184.26</v>
      </c>
    </row>
    <row r="747" spans="1:12" x14ac:dyDescent="0.35">
      <c r="A747" s="5">
        <v>746</v>
      </c>
      <c r="B747" s="6">
        <v>45541</v>
      </c>
      <c r="C747" s="5">
        <v>838</v>
      </c>
      <c r="D747" s="5">
        <v>2</v>
      </c>
      <c r="E747" s="5" t="str">
        <f>IFERROR(INDEX(Customers!$B$2:$B$901,MATCH(C747,Customers!$A$2:$A$901,0)),"")</f>
        <v>Pooja Bose</v>
      </c>
      <c r="F747" s="5" t="str">
        <f>IFERROR(INDEX(Customers!$C$2:$C$901,MATCH(C747,Customers!$A$2:$A$901,0)),"")</f>
        <v>SMB</v>
      </c>
      <c r="G747" s="5" t="str">
        <f>IFERROR(INDEX(Regions!$B$2:$B$6,MATCH(D747,Regions!$A$2:$A$6,0)),"")</f>
        <v>South</v>
      </c>
      <c r="H747" s="5" t="str">
        <f t="shared" si="13"/>
        <v>2024-09</v>
      </c>
      <c r="I747" s="5">
        <f>IFERROR(INDEX(Delivery!$C$2:$C$3001,MATCH(A747,Delivery!$A$2:$A$3001,0))-INDEX(Delivery!$B$2:$B$3001,MATCH(A747,Delivery!$A$2:$A$3001,0)),"")</f>
        <v>3</v>
      </c>
      <c r="J747" s="5" t="str">
        <f>IF(IFERROR(INDEX(Delivery!$D$2:$D$3001,MATCH(A747,Delivery!$A$2:$A$3001,0)),"")="Delayed","Yes","No")</f>
        <v>No</v>
      </c>
      <c r="K747" s="5" t="str">
        <f>IF(IFERROR(INDEX(Delivery!$D$2:$D$3001,MATCH(A747,Delivery!$A$2:$A$3001,0)),"")="Cancelled","Yes","No")</f>
        <v>No</v>
      </c>
      <c r="L747">
        <f>SUMIF(Sales!B:B,A747,Sales!H:H)</f>
        <v>4199.07</v>
      </c>
    </row>
    <row r="748" spans="1:12" x14ac:dyDescent="0.35">
      <c r="A748" s="5">
        <v>747</v>
      </c>
      <c r="B748" s="6">
        <v>45541</v>
      </c>
      <c r="C748" s="5">
        <v>437</v>
      </c>
      <c r="D748" s="5">
        <v>5</v>
      </c>
      <c r="E748" s="5" t="str">
        <f>IFERROR(INDEX(Customers!$B$2:$B$901,MATCH(C748,Customers!$A$2:$A$901,0)),"")</f>
        <v>Neha Kapoor</v>
      </c>
      <c r="F748" s="5" t="str">
        <f>IFERROR(INDEX(Customers!$C$2:$C$901,MATCH(C748,Customers!$A$2:$A$901,0)),"")</f>
        <v>Consumer</v>
      </c>
      <c r="G748" s="5" t="str">
        <f>IFERROR(INDEX(Regions!$B$2:$B$6,MATCH(D748,Regions!$A$2:$A$6,0)),"")</f>
        <v>Central</v>
      </c>
      <c r="H748" s="5" t="str">
        <f t="shared" si="13"/>
        <v>2024-09</v>
      </c>
      <c r="I748" s="5">
        <f>IFERROR(INDEX(Delivery!$C$2:$C$3001,MATCH(A748,Delivery!$A$2:$A$3001,0))-INDEX(Delivery!$B$2:$B$3001,MATCH(A748,Delivery!$A$2:$A$3001,0)),"")</f>
        <v>12</v>
      </c>
      <c r="J748" s="5" t="str">
        <f>IF(IFERROR(INDEX(Delivery!$D$2:$D$3001,MATCH(A748,Delivery!$A$2:$A$3001,0)),"")="Delayed","Yes","No")</f>
        <v>Yes</v>
      </c>
      <c r="K748" s="5" t="str">
        <f>IF(IFERROR(INDEX(Delivery!$D$2:$D$3001,MATCH(A748,Delivery!$A$2:$A$3001,0)),"")="Cancelled","Yes","No")</f>
        <v>No</v>
      </c>
      <c r="L748">
        <f>SUMIF(Sales!B:B,A748,Sales!H:H)</f>
        <v>3197.34</v>
      </c>
    </row>
    <row r="749" spans="1:12" x14ac:dyDescent="0.35">
      <c r="A749" s="5">
        <v>748</v>
      </c>
      <c r="B749" s="6">
        <v>45541</v>
      </c>
      <c r="C749" s="5">
        <v>434</v>
      </c>
      <c r="D749" s="5">
        <v>1</v>
      </c>
      <c r="E749" s="5" t="str">
        <f>IFERROR(INDEX(Customers!$B$2:$B$901,MATCH(C749,Customers!$A$2:$A$901,0)),"")</f>
        <v>Arjun Mehta</v>
      </c>
      <c r="F749" s="5" t="str">
        <f>IFERROR(INDEX(Customers!$C$2:$C$901,MATCH(C749,Customers!$A$2:$A$901,0)),"")</f>
        <v>SMB</v>
      </c>
      <c r="G749" s="5" t="str">
        <f>IFERROR(INDEX(Regions!$B$2:$B$6,MATCH(D749,Regions!$A$2:$A$6,0)),"")</f>
        <v>North</v>
      </c>
      <c r="H749" s="5" t="str">
        <f t="shared" si="13"/>
        <v>2024-09</v>
      </c>
      <c r="I749" s="5">
        <f>IFERROR(INDEX(Delivery!$C$2:$C$3001,MATCH(A749,Delivery!$A$2:$A$3001,0))-INDEX(Delivery!$B$2:$B$3001,MATCH(A749,Delivery!$A$2:$A$3001,0)),"")</f>
        <v>-45543</v>
      </c>
      <c r="J749" s="5" t="str">
        <f>IF(IFERROR(INDEX(Delivery!$D$2:$D$3001,MATCH(A749,Delivery!$A$2:$A$3001,0)),"")="Delayed","Yes","No")</f>
        <v>No</v>
      </c>
      <c r="K749" s="5" t="str">
        <f>IF(IFERROR(INDEX(Delivery!$D$2:$D$3001,MATCH(A749,Delivery!$A$2:$A$3001,0)),"")="Cancelled","Yes","No")</f>
        <v>Yes</v>
      </c>
      <c r="L749">
        <f>SUMIF(Sales!B:B,A749,Sales!H:H)</f>
        <v>4016.35</v>
      </c>
    </row>
    <row r="750" spans="1:12" x14ac:dyDescent="0.35">
      <c r="A750" s="5">
        <v>749</v>
      </c>
      <c r="B750" s="6">
        <v>45541</v>
      </c>
      <c r="C750" s="5">
        <v>657</v>
      </c>
      <c r="D750" s="5">
        <v>4</v>
      </c>
      <c r="E750" s="5" t="str">
        <f>IFERROR(INDEX(Customers!$B$2:$B$901,MATCH(C750,Customers!$A$2:$A$901,0)),"")</f>
        <v>Ananya Joshi</v>
      </c>
      <c r="F750" s="5" t="str">
        <f>IFERROR(INDEX(Customers!$C$2:$C$901,MATCH(C750,Customers!$A$2:$A$901,0)),"")</f>
        <v>Consumer</v>
      </c>
      <c r="G750" s="5" t="str">
        <f>IFERROR(INDEX(Regions!$B$2:$B$6,MATCH(D750,Regions!$A$2:$A$6,0)),"")</f>
        <v>West</v>
      </c>
      <c r="H750" s="5" t="str">
        <f t="shared" si="13"/>
        <v>2024-09</v>
      </c>
      <c r="I750" s="5">
        <f>IFERROR(INDEX(Delivery!$C$2:$C$3001,MATCH(A750,Delivery!$A$2:$A$3001,0))-INDEX(Delivery!$B$2:$B$3001,MATCH(A750,Delivery!$A$2:$A$3001,0)),"")</f>
        <v>11</v>
      </c>
      <c r="J750" s="5" t="str">
        <f>IF(IFERROR(INDEX(Delivery!$D$2:$D$3001,MATCH(A750,Delivery!$A$2:$A$3001,0)),"")="Delayed","Yes","No")</f>
        <v>Yes</v>
      </c>
      <c r="K750" s="5" t="str">
        <f>IF(IFERROR(INDEX(Delivery!$D$2:$D$3001,MATCH(A750,Delivery!$A$2:$A$3001,0)),"")="Cancelled","Yes","No")</f>
        <v>No</v>
      </c>
      <c r="L750">
        <f>SUMIF(Sales!B:B,A750,Sales!H:H)</f>
        <v>780.26</v>
      </c>
    </row>
    <row r="751" spans="1:12" x14ac:dyDescent="0.35">
      <c r="A751" s="5">
        <v>750</v>
      </c>
      <c r="B751" s="6">
        <v>45542</v>
      </c>
      <c r="C751" s="5">
        <v>496</v>
      </c>
      <c r="D751" s="5">
        <v>1</v>
      </c>
      <c r="E751" s="5" t="str">
        <f>IFERROR(INDEX(Customers!$B$2:$B$901,MATCH(C751,Customers!$A$2:$A$901,0)),"")</f>
        <v>Reyansh Malhotra</v>
      </c>
      <c r="F751" s="5" t="str">
        <f>IFERROR(INDEX(Customers!$C$2:$C$901,MATCH(C751,Customers!$A$2:$A$901,0)),"")</f>
        <v>Consumer</v>
      </c>
      <c r="G751" s="5" t="str">
        <f>IFERROR(INDEX(Regions!$B$2:$B$6,MATCH(D751,Regions!$A$2:$A$6,0)),"")</f>
        <v>North</v>
      </c>
      <c r="H751" s="5" t="str">
        <f t="shared" si="13"/>
        <v>2024-09</v>
      </c>
      <c r="I751" s="5">
        <f>IFERROR(INDEX(Delivery!$C$2:$C$3001,MATCH(A751,Delivery!$A$2:$A$3001,0))-INDEX(Delivery!$B$2:$B$3001,MATCH(A751,Delivery!$A$2:$A$3001,0)),"")</f>
        <v>6</v>
      </c>
      <c r="J751" s="5" t="str">
        <f>IF(IFERROR(INDEX(Delivery!$D$2:$D$3001,MATCH(A751,Delivery!$A$2:$A$3001,0)),"")="Delayed","Yes","No")</f>
        <v>No</v>
      </c>
      <c r="K751" s="5" t="str">
        <f>IF(IFERROR(INDEX(Delivery!$D$2:$D$3001,MATCH(A751,Delivery!$A$2:$A$3001,0)),"")="Cancelled","Yes","No")</f>
        <v>No</v>
      </c>
      <c r="L751">
        <f>SUMIF(Sales!B:B,A751,Sales!H:H)</f>
        <v>184.26</v>
      </c>
    </row>
    <row r="752" spans="1:12" x14ac:dyDescent="0.35">
      <c r="A752" s="5">
        <v>751</v>
      </c>
      <c r="B752" s="6">
        <v>45542</v>
      </c>
      <c r="C752" s="5">
        <v>387</v>
      </c>
      <c r="D752" s="5">
        <v>1</v>
      </c>
      <c r="E752" s="5" t="str">
        <f>IFERROR(INDEX(Customers!$B$2:$B$901,MATCH(C752,Customers!$A$2:$A$901,0)),"")</f>
        <v>Sanjay Shetty</v>
      </c>
      <c r="F752" s="5" t="str">
        <f>IFERROR(INDEX(Customers!$C$2:$C$901,MATCH(C752,Customers!$A$2:$A$901,0)),"")</f>
        <v>SMB</v>
      </c>
      <c r="G752" s="5" t="str">
        <f>IFERROR(INDEX(Regions!$B$2:$B$6,MATCH(D752,Regions!$A$2:$A$6,0)),"")</f>
        <v>North</v>
      </c>
      <c r="H752" s="5" t="str">
        <f t="shared" si="13"/>
        <v>2024-09</v>
      </c>
      <c r="I752" s="5">
        <f>IFERROR(INDEX(Delivery!$C$2:$C$3001,MATCH(A752,Delivery!$A$2:$A$3001,0))-INDEX(Delivery!$B$2:$B$3001,MATCH(A752,Delivery!$A$2:$A$3001,0)),"")</f>
        <v>2</v>
      </c>
      <c r="J752" s="5" t="str">
        <f>IF(IFERROR(INDEX(Delivery!$D$2:$D$3001,MATCH(A752,Delivery!$A$2:$A$3001,0)),"")="Delayed","Yes","No")</f>
        <v>No</v>
      </c>
      <c r="K752" s="5" t="str">
        <f>IF(IFERROR(INDEX(Delivery!$D$2:$D$3001,MATCH(A752,Delivery!$A$2:$A$3001,0)),"")="Cancelled","Yes","No")</f>
        <v>No</v>
      </c>
      <c r="L752">
        <f>SUMIF(Sales!B:B,A752,Sales!H:H)</f>
        <v>708.23</v>
      </c>
    </row>
    <row r="753" spans="1:12" x14ac:dyDescent="0.35">
      <c r="A753" s="5">
        <v>752</v>
      </c>
      <c r="B753" s="6">
        <v>45542</v>
      </c>
      <c r="C753" s="5">
        <v>758</v>
      </c>
      <c r="D753" s="5">
        <v>5</v>
      </c>
      <c r="E753" s="5" t="str">
        <f>IFERROR(INDEX(Customers!$B$2:$B$901,MATCH(C753,Customers!$A$2:$A$901,0)),"")</f>
        <v>Neha Verma</v>
      </c>
      <c r="F753" s="5" t="str">
        <f>IFERROR(INDEX(Customers!$C$2:$C$901,MATCH(C753,Customers!$A$2:$A$901,0)),"")</f>
        <v>Consumer</v>
      </c>
      <c r="G753" s="5" t="str">
        <f>IFERROR(INDEX(Regions!$B$2:$B$6,MATCH(D753,Regions!$A$2:$A$6,0)),"")</f>
        <v>Central</v>
      </c>
      <c r="H753" s="5" t="str">
        <f t="shared" si="13"/>
        <v>2024-09</v>
      </c>
      <c r="I753" s="5">
        <f>IFERROR(INDEX(Delivery!$C$2:$C$3001,MATCH(A753,Delivery!$A$2:$A$3001,0))-INDEX(Delivery!$B$2:$B$3001,MATCH(A753,Delivery!$A$2:$A$3001,0)),"")</f>
        <v>2</v>
      </c>
      <c r="J753" s="5" t="str">
        <f>IF(IFERROR(INDEX(Delivery!$D$2:$D$3001,MATCH(A753,Delivery!$A$2:$A$3001,0)),"")="Delayed","Yes","No")</f>
        <v>No</v>
      </c>
      <c r="K753" s="5" t="str">
        <f>IF(IFERROR(INDEX(Delivery!$D$2:$D$3001,MATCH(A753,Delivery!$A$2:$A$3001,0)),"")="Cancelled","Yes","No")</f>
        <v>No</v>
      </c>
      <c r="L753">
        <f>SUMIF(Sales!B:B,A753,Sales!H:H)</f>
        <v>3197.34</v>
      </c>
    </row>
    <row r="754" spans="1:12" x14ac:dyDescent="0.35">
      <c r="A754" s="5">
        <v>753</v>
      </c>
      <c r="B754" s="6">
        <v>45542</v>
      </c>
      <c r="C754" s="5">
        <v>124</v>
      </c>
      <c r="D754" s="5">
        <v>5</v>
      </c>
      <c r="E754" s="5" t="str">
        <f>IFERROR(INDEX(Customers!$B$2:$B$901,MATCH(C754,Customers!$A$2:$A$901,0)),"")</f>
        <v>Kavya Chatterjee</v>
      </c>
      <c r="F754" s="5" t="str">
        <f>IFERROR(INDEX(Customers!$C$2:$C$901,MATCH(C754,Customers!$A$2:$A$901,0)),"")</f>
        <v>Consumer</v>
      </c>
      <c r="G754" s="5" t="str">
        <f>IFERROR(INDEX(Regions!$B$2:$B$6,MATCH(D754,Regions!$A$2:$A$6,0)),"")</f>
        <v>Central</v>
      </c>
      <c r="H754" s="5" t="str">
        <f t="shared" si="13"/>
        <v>2024-09</v>
      </c>
      <c r="I754" s="5">
        <f>IFERROR(INDEX(Delivery!$C$2:$C$3001,MATCH(A754,Delivery!$A$2:$A$3001,0))-INDEX(Delivery!$B$2:$B$3001,MATCH(A754,Delivery!$A$2:$A$3001,0)),"")</f>
        <v>2</v>
      </c>
      <c r="J754" s="5" t="str">
        <f>IF(IFERROR(INDEX(Delivery!$D$2:$D$3001,MATCH(A754,Delivery!$A$2:$A$3001,0)),"")="Delayed","Yes","No")</f>
        <v>No</v>
      </c>
      <c r="K754" s="5" t="str">
        <f>IF(IFERROR(INDEX(Delivery!$D$2:$D$3001,MATCH(A754,Delivery!$A$2:$A$3001,0)),"")="Cancelled","Yes","No")</f>
        <v>No</v>
      </c>
      <c r="L754">
        <f>SUMIF(Sales!B:B,A754,Sales!H:H)</f>
        <v>3277.9</v>
      </c>
    </row>
    <row r="755" spans="1:12" x14ac:dyDescent="0.35">
      <c r="A755" s="5">
        <v>754</v>
      </c>
      <c r="B755" s="6">
        <v>45542</v>
      </c>
      <c r="C755" s="5">
        <v>185</v>
      </c>
      <c r="D755" s="5">
        <v>2</v>
      </c>
      <c r="E755" s="5" t="str">
        <f>IFERROR(INDEX(Customers!$B$2:$B$901,MATCH(C755,Customers!$A$2:$A$901,0)),"")</f>
        <v>Kavya Verma</v>
      </c>
      <c r="F755" s="5" t="str">
        <f>IFERROR(INDEX(Customers!$C$2:$C$901,MATCH(C755,Customers!$A$2:$A$901,0)),"")</f>
        <v>Consumer</v>
      </c>
      <c r="G755" s="5" t="str">
        <f>IFERROR(INDEX(Regions!$B$2:$B$6,MATCH(D755,Regions!$A$2:$A$6,0)),"")</f>
        <v>South</v>
      </c>
      <c r="H755" s="5" t="str">
        <f t="shared" si="13"/>
        <v>2024-09</v>
      </c>
      <c r="I755" s="5">
        <f>IFERROR(INDEX(Delivery!$C$2:$C$3001,MATCH(A755,Delivery!$A$2:$A$3001,0))-INDEX(Delivery!$B$2:$B$3001,MATCH(A755,Delivery!$A$2:$A$3001,0)),"")</f>
        <v>6</v>
      </c>
      <c r="J755" s="5" t="str">
        <f>IF(IFERROR(INDEX(Delivery!$D$2:$D$3001,MATCH(A755,Delivery!$A$2:$A$3001,0)),"")="Delayed","Yes","No")</f>
        <v>No</v>
      </c>
      <c r="K755" s="5" t="str">
        <f>IF(IFERROR(INDEX(Delivery!$D$2:$D$3001,MATCH(A755,Delivery!$A$2:$A$3001,0)),"")="Cancelled","Yes","No")</f>
        <v>No</v>
      </c>
      <c r="L755">
        <f>SUMIF(Sales!B:B,A755,Sales!H:H)</f>
        <v>3092.84</v>
      </c>
    </row>
    <row r="756" spans="1:12" x14ac:dyDescent="0.35">
      <c r="A756" s="5">
        <v>755</v>
      </c>
      <c r="B756" s="6">
        <v>45543</v>
      </c>
      <c r="C756" s="5">
        <v>890</v>
      </c>
      <c r="D756" s="5">
        <v>3</v>
      </c>
      <c r="E756" s="5" t="str">
        <f>IFERROR(INDEX(Customers!$B$2:$B$901,MATCH(C756,Customers!$A$2:$A$901,0)),"")</f>
        <v>Ishaan Rao</v>
      </c>
      <c r="F756" s="5" t="str">
        <f>IFERROR(INDEX(Customers!$C$2:$C$901,MATCH(C756,Customers!$A$2:$A$901,0)),"")</f>
        <v>Corporate</v>
      </c>
      <c r="G756" s="5" t="str">
        <f>IFERROR(INDEX(Regions!$B$2:$B$6,MATCH(D756,Regions!$A$2:$A$6,0)),"")</f>
        <v>East</v>
      </c>
      <c r="H756" s="5" t="str">
        <f t="shared" si="13"/>
        <v>2024-09</v>
      </c>
      <c r="I756" s="5">
        <f>IFERROR(INDEX(Delivery!$C$2:$C$3001,MATCH(A756,Delivery!$A$2:$A$3001,0))-INDEX(Delivery!$B$2:$B$3001,MATCH(A756,Delivery!$A$2:$A$3001,0)),"")</f>
        <v>5</v>
      </c>
      <c r="J756" s="5" t="str">
        <f>IF(IFERROR(INDEX(Delivery!$D$2:$D$3001,MATCH(A756,Delivery!$A$2:$A$3001,0)),"")="Delayed","Yes","No")</f>
        <v>No</v>
      </c>
      <c r="K756" s="5" t="str">
        <f>IF(IFERROR(INDEX(Delivery!$D$2:$D$3001,MATCH(A756,Delivery!$A$2:$A$3001,0)),"")="Cancelled","Yes","No")</f>
        <v>No</v>
      </c>
      <c r="L756">
        <f>SUMIF(Sales!B:B,A756,Sales!H:H)</f>
        <v>2490.89</v>
      </c>
    </row>
    <row r="757" spans="1:12" x14ac:dyDescent="0.35">
      <c r="A757" s="5">
        <v>756</v>
      </c>
      <c r="B757" s="6">
        <v>45543</v>
      </c>
      <c r="C757" s="5">
        <v>234</v>
      </c>
      <c r="D757" s="5">
        <v>3</v>
      </c>
      <c r="E757" s="5" t="str">
        <f>IFERROR(INDEX(Customers!$B$2:$B$901,MATCH(C757,Customers!$A$2:$A$901,0)),"")</f>
        <v>Nisha Singh</v>
      </c>
      <c r="F757" s="5" t="str">
        <f>IFERROR(INDEX(Customers!$C$2:$C$901,MATCH(C757,Customers!$A$2:$A$901,0)),"")</f>
        <v>Consumer</v>
      </c>
      <c r="G757" s="5" t="str">
        <f>IFERROR(INDEX(Regions!$B$2:$B$6,MATCH(D757,Regions!$A$2:$A$6,0)),"")</f>
        <v>East</v>
      </c>
      <c r="H757" s="5" t="str">
        <f t="shared" si="13"/>
        <v>2024-09</v>
      </c>
      <c r="I757" s="5">
        <f>IFERROR(INDEX(Delivery!$C$2:$C$3001,MATCH(A757,Delivery!$A$2:$A$3001,0))-INDEX(Delivery!$B$2:$B$3001,MATCH(A757,Delivery!$A$2:$A$3001,0)),"")</f>
        <v>5</v>
      </c>
      <c r="J757" s="5" t="str">
        <f>IF(IFERROR(INDEX(Delivery!$D$2:$D$3001,MATCH(A757,Delivery!$A$2:$A$3001,0)),"")="Delayed","Yes","No")</f>
        <v>No</v>
      </c>
      <c r="K757" s="5" t="str">
        <f>IF(IFERROR(INDEX(Delivery!$D$2:$D$3001,MATCH(A757,Delivery!$A$2:$A$3001,0)),"")="Cancelled","Yes","No")</f>
        <v>No</v>
      </c>
      <c r="L757">
        <f>SUMIF(Sales!B:B,A757,Sales!H:H)</f>
        <v>3021.65</v>
      </c>
    </row>
    <row r="758" spans="1:12" x14ac:dyDescent="0.35">
      <c r="A758" s="5">
        <v>757</v>
      </c>
      <c r="B758" s="6">
        <v>45543</v>
      </c>
      <c r="C758" s="5">
        <v>73</v>
      </c>
      <c r="D758" s="5">
        <v>4</v>
      </c>
      <c r="E758" s="5" t="str">
        <f>IFERROR(INDEX(Customers!$B$2:$B$901,MATCH(C758,Customers!$A$2:$A$901,0)),"")</f>
        <v>Manoj Malhotra</v>
      </c>
      <c r="F758" s="5" t="str">
        <f>IFERROR(INDEX(Customers!$C$2:$C$901,MATCH(C758,Customers!$A$2:$A$901,0)),"")</f>
        <v>Consumer</v>
      </c>
      <c r="G758" s="5" t="str">
        <f>IFERROR(INDEX(Regions!$B$2:$B$6,MATCH(D758,Regions!$A$2:$A$6,0)),"")</f>
        <v>West</v>
      </c>
      <c r="H758" s="5" t="str">
        <f t="shared" si="13"/>
        <v>2024-09</v>
      </c>
      <c r="I758" s="5">
        <f>IFERROR(INDEX(Delivery!$C$2:$C$3001,MATCH(A758,Delivery!$A$2:$A$3001,0))-INDEX(Delivery!$B$2:$B$3001,MATCH(A758,Delivery!$A$2:$A$3001,0)),"")</f>
        <v>4</v>
      </c>
      <c r="J758" s="5" t="str">
        <f>IF(IFERROR(INDEX(Delivery!$D$2:$D$3001,MATCH(A758,Delivery!$A$2:$A$3001,0)),"")="Delayed","Yes","No")</f>
        <v>No</v>
      </c>
      <c r="K758" s="5" t="str">
        <f>IF(IFERROR(INDEX(Delivery!$D$2:$D$3001,MATCH(A758,Delivery!$A$2:$A$3001,0)),"")="Cancelled","Yes","No")</f>
        <v>No</v>
      </c>
      <c r="L758">
        <f>SUMIF(Sales!B:B,A758,Sales!H:H)</f>
        <v>705.26</v>
      </c>
    </row>
    <row r="759" spans="1:12" x14ac:dyDescent="0.35">
      <c r="A759" s="5">
        <v>758</v>
      </c>
      <c r="B759" s="6">
        <v>45543</v>
      </c>
      <c r="C759" s="5">
        <v>151</v>
      </c>
      <c r="D759" s="5">
        <v>2</v>
      </c>
      <c r="E759" s="5" t="str">
        <f>IFERROR(INDEX(Customers!$B$2:$B$901,MATCH(C759,Customers!$A$2:$A$901,0)),"")</f>
        <v>Ayaan Chatterjee</v>
      </c>
      <c r="F759" s="5" t="str">
        <f>IFERROR(INDEX(Customers!$C$2:$C$901,MATCH(C759,Customers!$A$2:$A$901,0)),"")</f>
        <v>SMB</v>
      </c>
      <c r="G759" s="5" t="str">
        <f>IFERROR(INDEX(Regions!$B$2:$B$6,MATCH(D759,Regions!$A$2:$A$6,0)),"")</f>
        <v>South</v>
      </c>
      <c r="H759" s="5" t="str">
        <f t="shared" si="13"/>
        <v>2024-09</v>
      </c>
      <c r="I759" s="5">
        <f>IFERROR(INDEX(Delivery!$C$2:$C$3001,MATCH(A759,Delivery!$A$2:$A$3001,0))-INDEX(Delivery!$B$2:$B$3001,MATCH(A759,Delivery!$A$2:$A$3001,0)),"")</f>
        <v>10</v>
      </c>
      <c r="J759" s="5" t="str">
        <f>IF(IFERROR(INDEX(Delivery!$D$2:$D$3001,MATCH(A759,Delivery!$A$2:$A$3001,0)),"")="Delayed","Yes","No")</f>
        <v>Yes</v>
      </c>
      <c r="K759" s="5" t="str">
        <f>IF(IFERROR(INDEX(Delivery!$D$2:$D$3001,MATCH(A759,Delivery!$A$2:$A$3001,0)),"")="Cancelled","Yes","No")</f>
        <v>No</v>
      </c>
      <c r="L759">
        <f>SUMIF(Sales!B:B,A759,Sales!H:H)</f>
        <v>4242.91</v>
      </c>
    </row>
    <row r="760" spans="1:12" x14ac:dyDescent="0.35">
      <c r="A760" s="5">
        <v>759</v>
      </c>
      <c r="B760" s="6">
        <v>45543</v>
      </c>
      <c r="C760" s="5">
        <v>853</v>
      </c>
      <c r="D760" s="5">
        <v>4</v>
      </c>
      <c r="E760" s="5" t="str">
        <f>IFERROR(INDEX(Customers!$B$2:$B$901,MATCH(C760,Customers!$A$2:$A$901,0)),"")</f>
        <v>Meera Verma</v>
      </c>
      <c r="F760" s="5" t="str">
        <f>IFERROR(INDEX(Customers!$C$2:$C$901,MATCH(C760,Customers!$A$2:$A$901,0)),"")</f>
        <v>Consumer</v>
      </c>
      <c r="G760" s="5" t="str">
        <f>IFERROR(INDEX(Regions!$B$2:$B$6,MATCH(D760,Regions!$A$2:$A$6,0)),"")</f>
        <v>West</v>
      </c>
      <c r="H760" s="5" t="str">
        <f t="shared" si="13"/>
        <v>2024-09</v>
      </c>
      <c r="I760" s="5">
        <f>IFERROR(INDEX(Delivery!$C$2:$C$3001,MATCH(A760,Delivery!$A$2:$A$3001,0))-INDEX(Delivery!$B$2:$B$3001,MATCH(A760,Delivery!$A$2:$A$3001,0)),"")</f>
        <v>3</v>
      </c>
      <c r="J760" s="5" t="str">
        <f>IF(IFERROR(INDEX(Delivery!$D$2:$D$3001,MATCH(A760,Delivery!$A$2:$A$3001,0)),"")="Delayed","Yes","No")</f>
        <v>No</v>
      </c>
      <c r="K760" s="5" t="str">
        <f>IF(IFERROR(INDEX(Delivery!$D$2:$D$3001,MATCH(A760,Delivery!$A$2:$A$3001,0)),"")="Cancelled","Yes","No")</f>
        <v>No</v>
      </c>
      <c r="L760">
        <f>SUMIF(Sales!B:B,A760,Sales!H:H)</f>
        <v>777.04</v>
      </c>
    </row>
    <row r="761" spans="1:12" x14ac:dyDescent="0.35">
      <c r="A761" s="5">
        <v>760</v>
      </c>
      <c r="B761" s="6">
        <v>45543</v>
      </c>
      <c r="C761" s="5">
        <v>168</v>
      </c>
      <c r="D761" s="5">
        <v>3</v>
      </c>
      <c r="E761" s="5" t="str">
        <f>IFERROR(INDEX(Customers!$B$2:$B$901,MATCH(C761,Customers!$A$2:$A$901,0)),"")</f>
        <v>Aditya Shetty</v>
      </c>
      <c r="F761" s="5" t="str">
        <f>IFERROR(INDEX(Customers!$C$2:$C$901,MATCH(C761,Customers!$A$2:$A$901,0)),"")</f>
        <v>Consumer</v>
      </c>
      <c r="G761" s="5" t="str">
        <f>IFERROR(INDEX(Regions!$B$2:$B$6,MATCH(D761,Regions!$A$2:$A$6,0)),"")</f>
        <v>East</v>
      </c>
      <c r="H761" s="5" t="str">
        <f t="shared" si="13"/>
        <v>2024-09</v>
      </c>
      <c r="I761" s="5">
        <f>IFERROR(INDEX(Delivery!$C$2:$C$3001,MATCH(A761,Delivery!$A$2:$A$3001,0))-INDEX(Delivery!$B$2:$B$3001,MATCH(A761,Delivery!$A$2:$A$3001,0)),"")</f>
        <v>6</v>
      </c>
      <c r="J761" s="5" t="str">
        <f>IF(IFERROR(INDEX(Delivery!$D$2:$D$3001,MATCH(A761,Delivery!$A$2:$A$3001,0)),"")="Delayed","Yes","No")</f>
        <v>No</v>
      </c>
      <c r="K761" s="5" t="str">
        <f>IF(IFERROR(INDEX(Delivery!$D$2:$D$3001,MATCH(A761,Delivery!$A$2:$A$3001,0)),"")="Cancelled","Yes","No")</f>
        <v>No</v>
      </c>
      <c r="L761">
        <f>SUMIF(Sales!B:B,A761,Sales!H:H)</f>
        <v>3929.0600000000004</v>
      </c>
    </row>
    <row r="762" spans="1:12" x14ac:dyDescent="0.35">
      <c r="A762" s="5">
        <v>761</v>
      </c>
      <c r="B762" s="6">
        <v>45544</v>
      </c>
      <c r="C762" s="5">
        <v>472</v>
      </c>
      <c r="D762" s="5">
        <v>3</v>
      </c>
      <c r="E762" s="5" t="str">
        <f>IFERROR(INDEX(Customers!$B$2:$B$901,MATCH(C762,Customers!$A$2:$A$901,0)),"")</f>
        <v>Rahul Chatterjee</v>
      </c>
      <c r="F762" s="5" t="str">
        <f>IFERROR(INDEX(Customers!$C$2:$C$901,MATCH(C762,Customers!$A$2:$A$901,0)),"")</f>
        <v>Consumer</v>
      </c>
      <c r="G762" s="5" t="str">
        <f>IFERROR(INDEX(Regions!$B$2:$B$6,MATCH(D762,Regions!$A$2:$A$6,0)),"")</f>
        <v>East</v>
      </c>
      <c r="H762" s="5" t="str">
        <f t="shared" si="13"/>
        <v>2024-09</v>
      </c>
      <c r="I762" s="5">
        <f>IFERROR(INDEX(Delivery!$C$2:$C$3001,MATCH(A762,Delivery!$A$2:$A$3001,0))-INDEX(Delivery!$B$2:$B$3001,MATCH(A762,Delivery!$A$2:$A$3001,0)),"")</f>
        <v>6</v>
      </c>
      <c r="J762" s="5" t="str">
        <f>IF(IFERROR(INDEX(Delivery!$D$2:$D$3001,MATCH(A762,Delivery!$A$2:$A$3001,0)),"")="Delayed","Yes","No")</f>
        <v>No</v>
      </c>
      <c r="K762" s="5" t="str">
        <f>IF(IFERROR(INDEX(Delivery!$D$2:$D$3001,MATCH(A762,Delivery!$A$2:$A$3001,0)),"")="Cancelled","Yes","No")</f>
        <v>No</v>
      </c>
      <c r="L762">
        <f>SUMIF(Sales!B:B,A762,Sales!H:H)</f>
        <v>175.69</v>
      </c>
    </row>
    <row r="763" spans="1:12" x14ac:dyDescent="0.35">
      <c r="A763" s="5">
        <v>762</v>
      </c>
      <c r="B763" s="6">
        <v>45544</v>
      </c>
      <c r="C763" s="5">
        <v>658</v>
      </c>
      <c r="D763" s="5">
        <v>2</v>
      </c>
      <c r="E763" s="5" t="str">
        <f>IFERROR(INDEX(Customers!$B$2:$B$901,MATCH(C763,Customers!$A$2:$A$901,0)),"")</f>
        <v>Vivaan Kapoor</v>
      </c>
      <c r="F763" s="5" t="str">
        <f>IFERROR(INDEX(Customers!$C$2:$C$901,MATCH(C763,Customers!$A$2:$A$901,0)),"")</f>
        <v>Corporate</v>
      </c>
      <c r="G763" s="5" t="str">
        <f>IFERROR(INDEX(Regions!$B$2:$B$6,MATCH(D763,Regions!$A$2:$A$6,0)),"")</f>
        <v>South</v>
      </c>
      <c r="H763" s="5" t="str">
        <f t="shared" si="13"/>
        <v>2024-09</v>
      </c>
      <c r="I763" s="5">
        <f>IFERROR(INDEX(Delivery!$C$2:$C$3001,MATCH(A763,Delivery!$A$2:$A$3001,0))-INDEX(Delivery!$B$2:$B$3001,MATCH(A763,Delivery!$A$2:$A$3001,0)),"")</f>
        <v>2</v>
      </c>
      <c r="J763" s="5" t="str">
        <f>IF(IFERROR(INDEX(Delivery!$D$2:$D$3001,MATCH(A763,Delivery!$A$2:$A$3001,0)),"")="Delayed","Yes","No")</f>
        <v>No</v>
      </c>
      <c r="K763" s="5" t="str">
        <f>IF(IFERROR(INDEX(Delivery!$D$2:$D$3001,MATCH(A763,Delivery!$A$2:$A$3001,0)),"")="Cancelled","Yes","No")</f>
        <v>No</v>
      </c>
      <c r="L763">
        <f>SUMIF(Sales!B:B,A763,Sales!H:H)</f>
        <v>3334.3</v>
      </c>
    </row>
    <row r="764" spans="1:12" x14ac:dyDescent="0.35">
      <c r="A764" s="5">
        <v>763</v>
      </c>
      <c r="B764" s="6">
        <v>45544</v>
      </c>
      <c r="C764" s="5">
        <v>24</v>
      </c>
      <c r="D764" s="5">
        <v>2</v>
      </c>
      <c r="E764" s="5" t="str">
        <f>IFERROR(INDEX(Customers!$B$2:$B$901,MATCH(C764,Customers!$A$2:$A$901,0)),"")</f>
        <v>Arjun Menon</v>
      </c>
      <c r="F764" s="5" t="str">
        <f>IFERROR(INDEX(Customers!$C$2:$C$901,MATCH(C764,Customers!$A$2:$A$901,0)),"")</f>
        <v>Consumer</v>
      </c>
      <c r="G764" s="5" t="str">
        <f>IFERROR(INDEX(Regions!$B$2:$B$6,MATCH(D764,Regions!$A$2:$A$6,0)),"")</f>
        <v>South</v>
      </c>
      <c r="H764" s="5" t="str">
        <f t="shared" si="13"/>
        <v>2024-09</v>
      </c>
      <c r="I764" s="5">
        <f>IFERROR(INDEX(Delivery!$C$2:$C$3001,MATCH(A764,Delivery!$A$2:$A$3001,0))-INDEX(Delivery!$B$2:$B$3001,MATCH(A764,Delivery!$A$2:$A$3001,0)),"")</f>
        <v>2</v>
      </c>
      <c r="J764" s="5" t="str">
        <f>IF(IFERROR(INDEX(Delivery!$D$2:$D$3001,MATCH(A764,Delivery!$A$2:$A$3001,0)),"")="Delayed","Yes","No")</f>
        <v>No</v>
      </c>
      <c r="K764" s="5" t="str">
        <f>IF(IFERROR(INDEX(Delivery!$D$2:$D$3001,MATCH(A764,Delivery!$A$2:$A$3001,0)),"")="Cancelled","Yes","No")</f>
        <v>No</v>
      </c>
      <c r="L764">
        <f>SUMIF(Sales!B:B,A764,Sales!H:H)</f>
        <v>3819.8500000000004</v>
      </c>
    </row>
    <row r="765" spans="1:12" x14ac:dyDescent="0.35">
      <c r="A765" s="5">
        <v>764</v>
      </c>
      <c r="B765" s="6">
        <v>45544</v>
      </c>
      <c r="C765" s="5">
        <v>242</v>
      </c>
      <c r="D765" s="5">
        <v>4</v>
      </c>
      <c r="E765" s="5" t="str">
        <f>IFERROR(INDEX(Customers!$B$2:$B$901,MATCH(C765,Customers!$A$2:$A$901,0)),"")</f>
        <v>Aadhya Bose</v>
      </c>
      <c r="F765" s="5" t="str">
        <f>IFERROR(INDEX(Customers!$C$2:$C$901,MATCH(C765,Customers!$A$2:$A$901,0)),"")</f>
        <v>Consumer</v>
      </c>
      <c r="G765" s="5" t="str">
        <f>IFERROR(INDEX(Regions!$B$2:$B$6,MATCH(D765,Regions!$A$2:$A$6,0)),"")</f>
        <v>West</v>
      </c>
      <c r="H765" s="5" t="str">
        <f t="shared" si="13"/>
        <v>2024-09</v>
      </c>
      <c r="I765" s="5">
        <f>IFERROR(INDEX(Delivery!$C$2:$C$3001,MATCH(A765,Delivery!$A$2:$A$3001,0))-INDEX(Delivery!$B$2:$B$3001,MATCH(A765,Delivery!$A$2:$A$3001,0)),"")</f>
        <v>4</v>
      </c>
      <c r="J765" s="5" t="str">
        <f>IF(IFERROR(INDEX(Delivery!$D$2:$D$3001,MATCH(A765,Delivery!$A$2:$A$3001,0)),"")="Delayed","Yes","No")</f>
        <v>No</v>
      </c>
      <c r="K765" s="5" t="str">
        <f>IF(IFERROR(INDEX(Delivery!$D$2:$D$3001,MATCH(A765,Delivery!$A$2:$A$3001,0)),"")="Cancelled","Yes","No")</f>
        <v>No</v>
      </c>
      <c r="L765">
        <f>SUMIF(Sales!B:B,A765,Sales!H:H)</f>
        <v>1602.81</v>
      </c>
    </row>
    <row r="766" spans="1:12" x14ac:dyDescent="0.35">
      <c r="A766" s="5">
        <v>765</v>
      </c>
      <c r="B766" s="6">
        <v>45545</v>
      </c>
      <c r="C766" s="5">
        <v>658</v>
      </c>
      <c r="D766" s="5">
        <v>2</v>
      </c>
      <c r="E766" s="5" t="str">
        <f>IFERROR(INDEX(Customers!$B$2:$B$901,MATCH(C766,Customers!$A$2:$A$901,0)),"")</f>
        <v>Vivaan Kapoor</v>
      </c>
      <c r="F766" s="5" t="str">
        <f>IFERROR(INDEX(Customers!$C$2:$C$901,MATCH(C766,Customers!$A$2:$A$901,0)),"")</f>
        <v>Corporate</v>
      </c>
      <c r="G766" s="5" t="str">
        <f>IFERROR(INDEX(Regions!$B$2:$B$6,MATCH(D766,Regions!$A$2:$A$6,0)),"")</f>
        <v>South</v>
      </c>
      <c r="H766" s="5" t="str">
        <f t="shared" si="13"/>
        <v>2024-09</v>
      </c>
      <c r="I766" s="5">
        <f>IFERROR(INDEX(Delivery!$C$2:$C$3001,MATCH(A766,Delivery!$A$2:$A$3001,0))-INDEX(Delivery!$B$2:$B$3001,MATCH(A766,Delivery!$A$2:$A$3001,0)),"")</f>
        <v>-45545</v>
      </c>
      <c r="J766" s="5" t="str">
        <f>IF(IFERROR(INDEX(Delivery!$D$2:$D$3001,MATCH(A766,Delivery!$A$2:$A$3001,0)),"")="Delayed","Yes","No")</f>
        <v>No</v>
      </c>
      <c r="K766" s="5" t="str">
        <f>IF(IFERROR(INDEX(Delivery!$D$2:$D$3001,MATCH(A766,Delivery!$A$2:$A$3001,0)),"")="Cancelled","Yes","No")</f>
        <v>Yes</v>
      </c>
      <c r="L766">
        <f>SUMIF(Sales!B:B,A766,Sales!H:H)</f>
        <v>95.97</v>
      </c>
    </row>
    <row r="767" spans="1:12" x14ac:dyDescent="0.35">
      <c r="A767" s="5">
        <v>766</v>
      </c>
      <c r="B767" s="6">
        <v>45545</v>
      </c>
      <c r="C767" s="5">
        <v>239</v>
      </c>
      <c r="D767" s="5">
        <v>2</v>
      </c>
      <c r="E767" s="5" t="str">
        <f>IFERROR(INDEX(Customers!$B$2:$B$901,MATCH(C767,Customers!$A$2:$A$901,0)),"")</f>
        <v>Nisha Iyer</v>
      </c>
      <c r="F767" s="5" t="str">
        <f>IFERROR(INDEX(Customers!$C$2:$C$901,MATCH(C767,Customers!$A$2:$A$901,0)),"")</f>
        <v>SMB</v>
      </c>
      <c r="G767" s="5" t="str">
        <f>IFERROR(INDEX(Regions!$B$2:$B$6,MATCH(D767,Regions!$A$2:$A$6,0)),"")</f>
        <v>South</v>
      </c>
      <c r="H767" s="5" t="str">
        <f t="shared" si="13"/>
        <v>2024-09</v>
      </c>
      <c r="I767" s="5">
        <f>IFERROR(INDEX(Delivery!$C$2:$C$3001,MATCH(A767,Delivery!$A$2:$A$3001,0))-INDEX(Delivery!$B$2:$B$3001,MATCH(A767,Delivery!$A$2:$A$3001,0)),"")</f>
        <v>4</v>
      </c>
      <c r="J767" s="5" t="str">
        <f>IF(IFERROR(INDEX(Delivery!$D$2:$D$3001,MATCH(A767,Delivery!$A$2:$A$3001,0)),"")="Delayed","Yes","No")</f>
        <v>No</v>
      </c>
      <c r="K767" s="5" t="str">
        <f>IF(IFERROR(INDEX(Delivery!$D$2:$D$3001,MATCH(A767,Delivery!$A$2:$A$3001,0)),"")="Cancelled","Yes","No")</f>
        <v>No</v>
      </c>
      <c r="L767">
        <f>SUMIF(Sales!B:B,A767,Sales!H:H)</f>
        <v>2358.75</v>
      </c>
    </row>
    <row r="768" spans="1:12" x14ac:dyDescent="0.35">
      <c r="A768" s="5">
        <v>767</v>
      </c>
      <c r="B768" s="6">
        <v>45545</v>
      </c>
      <c r="C768" s="5">
        <v>294</v>
      </c>
      <c r="D768" s="5">
        <v>2</v>
      </c>
      <c r="E768" s="5" t="str">
        <f>IFERROR(INDEX(Customers!$B$2:$B$901,MATCH(C768,Customers!$A$2:$A$901,0)),"")</f>
        <v>Vihaan Kapoor</v>
      </c>
      <c r="F768" s="5" t="str">
        <f>IFERROR(INDEX(Customers!$C$2:$C$901,MATCH(C768,Customers!$A$2:$A$901,0)),"")</f>
        <v>Consumer</v>
      </c>
      <c r="G768" s="5" t="str">
        <f>IFERROR(INDEX(Regions!$B$2:$B$6,MATCH(D768,Regions!$A$2:$A$6,0)),"")</f>
        <v>South</v>
      </c>
      <c r="H768" s="5" t="str">
        <f t="shared" si="13"/>
        <v>2024-09</v>
      </c>
      <c r="I768" s="5">
        <f>IFERROR(INDEX(Delivery!$C$2:$C$3001,MATCH(A768,Delivery!$A$2:$A$3001,0))-INDEX(Delivery!$B$2:$B$3001,MATCH(A768,Delivery!$A$2:$A$3001,0)),"")</f>
        <v>5</v>
      </c>
      <c r="J768" s="5" t="str">
        <f>IF(IFERROR(INDEX(Delivery!$D$2:$D$3001,MATCH(A768,Delivery!$A$2:$A$3001,0)),"")="Delayed","Yes","No")</f>
        <v>No</v>
      </c>
      <c r="K768" s="5" t="str">
        <f>IF(IFERROR(INDEX(Delivery!$D$2:$D$3001,MATCH(A768,Delivery!$A$2:$A$3001,0)),"")="Cancelled","Yes","No")</f>
        <v>No</v>
      </c>
      <c r="L768">
        <f>SUMIF(Sales!B:B,A768,Sales!H:H)</f>
        <v>1040.77</v>
      </c>
    </row>
    <row r="769" spans="1:12" x14ac:dyDescent="0.35">
      <c r="A769" s="5">
        <v>768</v>
      </c>
      <c r="B769" s="6">
        <v>45545</v>
      </c>
      <c r="C769" s="5">
        <v>501</v>
      </c>
      <c r="D769" s="5">
        <v>1</v>
      </c>
      <c r="E769" s="5" t="str">
        <f>IFERROR(INDEX(Customers!$B$2:$B$901,MATCH(C769,Customers!$A$2:$A$901,0)),"")</f>
        <v>Ravi Rao</v>
      </c>
      <c r="F769" s="5" t="str">
        <f>IFERROR(INDEX(Customers!$C$2:$C$901,MATCH(C769,Customers!$A$2:$A$901,0)),"")</f>
        <v>SMB</v>
      </c>
      <c r="G769" s="5" t="str">
        <f>IFERROR(INDEX(Regions!$B$2:$B$6,MATCH(D769,Regions!$A$2:$A$6,0)),"")</f>
        <v>North</v>
      </c>
      <c r="H769" s="5" t="str">
        <f t="shared" si="13"/>
        <v>2024-09</v>
      </c>
      <c r="I769" s="5">
        <f>IFERROR(INDEX(Delivery!$C$2:$C$3001,MATCH(A769,Delivery!$A$2:$A$3001,0))-INDEX(Delivery!$B$2:$B$3001,MATCH(A769,Delivery!$A$2:$A$3001,0)),"")</f>
        <v>-45547</v>
      </c>
      <c r="J769" s="5" t="str">
        <f>IF(IFERROR(INDEX(Delivery!$D$2:$D$3001,MATCH(A769,Delivery!$A$2:$A$3001,0)),"")="Delayed","Yes","No")</f>
        <v>No</v>
      </c>
      <c r="K769" s="5" t="str">
        <f>IF(IFERROR(INDEX(Delivery!$D$2:$D$3001,MATCH(A769,Delivery!$A$2:$A$3001,0)),"")="Cancelled","Yes","No")</f>
        <v>Yes</v>
      </c>
      <c r="L769">
        <f>SUMIF(Sales!B:B,A769,Sales!H:H)</f>
        <v>2918.58</v>
      </c>
    </row>
    <row r="770" spans="1:12" x14ac:dyDescent="0.35">
      <c r="A770" s="5">
        <v>769</v>
      </c>
      <c r="B770" s="6">
        <v>45545</v>
      </c>
      <c r="C770" s="5">
        <v>721</v>
      </c>
      <c r="D770" s="5">
        <v>1</v>
      </c>
      <c r="E770" s="5" t="str">
        <f>IFERROR(INDEX(Customers!$B$2:$B$901,MATCH(C770,Customers!$A$2:$A$901,0)),"")</f>
        <v>Divya Chatterjee</v>
      </c>
      <c r="F770" s="5" t="str">
        <f>IFERROR(INDEX(Customers!$C$2:$C$901,MATCH(C770,Customers!$A$2:$A$901,0)),"")</f>
        <v>SMB</v>
      </c>
      <c r="G770" s="5" t="str">
        <f>IFERROR(INDEX(Regions!$B$2:$B$6,MATCH(D770,Regions!$A$2:$A$6,0)),"")</f>
        <v>North</v>
      </c>
      <c r="H770" s="5" t="str">
        <f t="shared" ref="H770:H833" si="14">TEXT(B770,"YYYY-MM")</f>
        <v>2024-09</v>
      </c>
      <c r="I770" s="5">
        <f>IFERROR(INDEX(Delivery!$C$2:$C$3001,MATCH(A770,Delivery!$A$2:$A$3001,0))-INDEX(Delivery!$B$2:$B$3001,MATCH(A770,Delivery!$A$2:$A$3001,0)),"")</f>
        <v>2</v>
      </c>
      <c r="J770" s="5" t="str">
        <f>IF(IFERROR(INDEX(Delivery!$D$2:$D$3001,MATCH(A770,Delivery!$A$2:$A$3001,0)),"")="Delayed","Yes","No")</f>
        <v>No</v>
      </c>
      <c r="K770" s="5" t="str">
        <f>IF(IFERROR(INDEX(Delivery!$D$2:$D$3001,MATCH(A770,Delivery!$A$2:$A$3001,0)),"")="Cancelled","Yes","No")</f>
        <v>No</v>
      </c>
      <c r="L770">
        <f>SUMIF(Sales!B:B,A770,Sales!H:H)</f>
        <v>650.52</v>
      </c>
    </row>
    <row r="771" spans="1:12" x14ac:dyDescent="0.35">
      <c r="A771" s="5">
        <v>770</v>
      </c>
      <c r="B771" s="6">
        <v>45545</v>
      </c>
      <c r="C771" s="5">
        <v>259</v>
      </c>
      <c r="D771" s="5">
        <v>5</v>
      </c>
      <c r="E771" s="5" t="str">
        <f>IFERROR(INDEX(Customers!$B$2:$B$901,MATCH(C771,Customers!$A$2:$A$901,0)),"")</f>
        <v>Rahul Chatterjee</v>
      </c>
      <c r="F771" s="5" t="str">
        <f>IFERROR(INDEX(Customers!$C$2:$C$901,MATCH(C771,Customers!$A$2:$A$901,0)),"")</f>
        <v>SMB</v>
      </c>
      <c r="G771" s="5" t="str">
        <f>IFERROR(INDEX(Regions!$B$2:$B$6,MATCH(D771,Regions!$A$2:$A$6,0)),"")</f>
        <v>Central</v>
      </c>
      <c r="H771" s="5" t="str">
        <f t="shared" si="14"/>
        <v>2024-09</v>
      </c>
      <c r="I771" s="5">
        <f>IFERROR(INDEX(Delivery!$C$2:$C$3001,MATCH(A771,Delivery!$A$2:$A$3001,0))-INDEX(Delivery!$B$2:$B$3001,MATCH(A771,Delivery!$A$2:$A$3001,0)),"")</f>
        <v>12</v>
      </c>
      <c r="J771" s="5" t="str">
        <f>IF(IFERROR(INDEX(Delivery!$D$2:$D$3001,MATCH(A771,Delivery!$A$2:$A$3001,0)),"")="Delayed","Yes","No")</f>
        <v>Yes</v>
      </c>
      <c r="K771" s="5" t="str">
        <f>IF(IFERROR(INDEX(Delivery!$D$2:$D$3001,MATCH(A771,Delivery!$A$2:$A$3001,0)),"")="Cancelled","Yes","No")</f>
        <v>No</v>
      </c>
      <c r="L771">
        <f>SUMIF(Sales!B:B,A771,Sales!H:H)</f>
        <v>95.97</v>
      </c>
    </row>
    <row r="772" spans="1:12" x14ac:dyDescent="0.35">
      <c r="A772" s="5">
        <v>771</v>
      </c>
      <c r="B772" s="6">
        <v>45545</v>
      </c>
      <c r="C772" s="5">
        <v>151</v>
      </c>
      <c r="D772" s="5">
        <v>2</v>
      </c>
      <c r="E772" s="5" t="str">
        <f>IFERROR(INDEX(Customers!$B$2:$B$901,MATCH(C772,Customers!$A$2:$A$901,0)),"")</f>
        <v>Ayaan Chatterjee</v>
      </c>
      <c r="F772" s="5" t="str">
        <f>IFERROR(INDEX(Customers!$C$2:$C$901,MATCH(C772,Customers!$A$2:$A$901,0)),"")</f>
        <v>SMB</v>
      </c>
      <c r="G772" s="5" t="str">
        <f>IFERROR(INDEX(Regions!$B$2:$B$6,MATCH(D772,Regions!$A$2:$A$6,0)),"")</f>
        <v>South</v>
      </c>
      <c r="H772" s="5" t="str">
        <f t="shared" si="14"/>
        <v>2024-09</v>
      </c>
      <c r="I772" s="5">
        <f>IFERROR(INDEX(Delivery!$C$2:$C$3001,MATCH(A772,Delivery!$A$2:$A$3001,0))-INDEX(Delivery!$B$2:$B$3001,MATCH(A772,Delivery!$A$2:$A$3001,0)),"")</f>
        <v>6</v>
      </c>
      <c r="J772" s="5" t="str">
        <f>IF(IFERROR(INDEX(Delivery!$D$2:$D$3001,MATCH(A772,Delivery!$A$2:$A$3001,0)),"")="Delayed","Yes","No")</f>
        <v>No</v>
      </c>
      <c r="K772" s="5" t="str">
        <f>IF(IFERROR(INDEX(Delivery!$D$2:$D$3001,MATCH(A772,Delivery!$A$2:$A$3001,0)),"")="Cancelled","Yes","No")</f>
        <v>No</v>
      </c>
      <c r="L772">
        <f>SUMIF(Sales!B:B,A772,Sales!H:H)</f>
        <v>3021.65</v>
      </c>
    </row>
    <row r="773" spans="1:12" x14ac:dyDescent="0.35">
      <c r="A773" s="5">
        <v>772</v>
      </c>
      <c r="B773" s="6">
        <v>45545</v>
      </c>
      <c r="C773" s="5">
        <v>25</v>
      </c>
      <c r="D773" s="5">
        <v>5</v>
      </c>
      <c r="E773" s="5" t="str">
        <f>IFERROR(INDEX(Customers!$B$2:$B$901,MATCH(C773,Customers!$A$2:$A$901,0)),"")</f>
        <v>Meera Rao</v>
      </c>
      <c r="F773" s="5" t="str">
        <f>IFERROR(INDEX(Customers!$C$2:$C$901,MATCH(C773,Customers!$A$2:$A$901,0)),"")</f>
        <v>Corporate</v>
      </c>
      <c r="G773" s="5" t="str">
        <f>IFERROR(INDEX(Regions!$B$2:$B$6,MATCH(D773,Regions!$A$2:$A$6,0)),"")</f>
        <v>Central</v>
      </c>
      <c r="H773" s="5" t="str">
        <f t="shared" si="14"/>
        <v>2024-09</v>
      </c>
      <c r="I773" s="5">
        <f>IFERROR(INDEX(Delivery!$C$2:$C$3001,MATCH(A773,Delivery!$A$2:$A$3001,0))-INDEX(Delivery!$B$2:$B$3001,MATCH(A773,Delivery!$A$2:$A$3001,0)),"")</f>
        <v>3</v>
      </c>
      <c r="J773" s="5" t="str">
        <f>IF(IFERROR(INDEX(Delivery!$D$2:$D$3001,MATCH(A773,Delivery!$A$2:$A$3001,0)),"")="Delayed","Yes","No")</f>
        <v>No</v>
      </c>
      <c r="K773" s="5" t="str">
        <f>IF(IFERROR(INDEX(Delivery!$D$2:$D$3001,MATCH(A773,Delivery!$A$2:$A$3001,0)),"")="Cancelled","Yes","No")</f>
        <v>No</v>
      </c>
      <c r="L773">
        <f>SUMIF(Sales!B:B,A773,Sales!H:H)</f>
        <v>1479.5</v>
      </c>
    </row>
    <row r="774" spans="1:12" x14ac:dyDescent="0.35">
      <c r="A774" s="5">
        <v>773</v>
      </c>
      <c r="B774" s="6">
        <v>45546</v>
      </c>
      <c r="C774" s="5">
        <v>239</v>
      </c>
      <c r="D774" s="5">
        <v>2</v>
      </c>
      <c r="E774" s="5" t="str">
        <f>IFERROR(INDEX(Customers!$B$2:$B$901,MATCH(C774,Customers!$A$2:$A$901,0)),"")</f>
        <v>Nisha Iyer</v>
      </c>
      <c r="F774" s="5" t="str">
        <f>IFERROR(INDEX(Customers!$C$2:$C$901,MATCH(C774,Customers!$A$2:$A$901,0)),"")</f>
        <v>SMB</v>
      </c>
      <c r="G774" s="5" t="str">
        <f>IFERROR(INDEX(Regions!$B$2:$B$6,MATCH(D774,Regions!$A$2:$A$6,0)),"")</f>
        <v>South</v>
      </c>
      <c r="H774" s="5" t="str">
        <f t="shared" si="14"/>
        <v>2024-09</v>
      </c>
      <c r="I774" s="5">
        <f>IFERROR(INDEX(Delivery!$C$2:$C$3001,MATCH(A774,Delivery!$A$2:$A$3001,0))-INDEX(Delivery!$B$2:$B$3001,MATCH(A774,Delivery!$A$2:$A$3001,0)),"")</f>
        <v>-45547</v>
      </c>
      <c r="J774" s="5" t="str">
        <f>IF(IFERROR(INDEX(Delivery!$D$2:$D$3001,MATCH(A774,Delivery!$A$2:$A$3001,0)),"")="Delayed","Yes","No")</f>
        <v>No</v>
      </c>
      <c r="K774" s="5" t="str">
        <f>IF(IFERROR(INDEX(Delivery!$D$2:$D$3001,MATCH(A774,Delivery!$A$2:$A$3001,0)),"")="Cancelled","Yes","No")</f>
        <v>Yes</v>
      </c>
      <c r="L774">
        <f>SUMIF(Sales!B:B,A774,Sales!H:H)</f>
        <v>1296.42</v>
      </c>
    </row>
    <row r="775" spans="1:12" x14ac:dyDescent="0.35">
      <c r="A775" s="5">
        <v>774</v>
      </c>
      <c r="B775" s="6">
        <v>45546</v>
      </c>
      <c r="C775" s="5">
        <v>598</v>
      </c>
      <c r="D775" s="5">
        <v>5</v>
      </c>
      <c r="E775" s="5" t="str">
        <f>IFERROR(INDEX(Customers!$B$2:$B$901,MATCH(C775,Customers!$A$2:$A$901,0)),"")</f>
        <v>Sai Menon</v>
      </c>
      <c r="F775" s="5" t="str">
        <f>IFERROR(INDEX(Customers!$C$2:$C$901,MATCH(C775,Customers!$A$2:$A$901,0)),"")</f>
        <v>Consumer</v>
      </c>
      <c r="G775" s="5" t="str">
        <f>IFERROR(INDEX(Regions!$B$2:$B$6,MATCH(D775,Regions!$A$2:$A$6,0)),"")</f>
        <v>Central</v>
      </c>
      <c r="H775" s="5" t="str">
        <f t="shared" si="14"/>
        <v>2024-09</v>
      </c>
      <c r="I775" s="5">
        <f>IFERROR(INDEX(Delivery!$C$2:$C$3001,MATCH(A775,Delivery!$A$2:$A$3001,0))-INDEX(Delivery!$B$2:$B$3001,MATCH(A775,Delivery!$A$2:$A$3001,0)),"")</f>
        <v>6</v>
      </c>
      <c r="J775" s="5" t="str">
        <f>IF(IFERROR(INDEX(Delivery!$D$2:$D$3001,MATCH(A775,Delivery!$A$2:$A$3001,0)),"")="Delayed","Yes","No")</f>
        <v>No</v>
      </c>
      <c r="K775" s="5" t="str">
        <f>IF(IFERROR(INDEX(Delivery!$D$2:$D$3001,MATCH(A775,Delivery!$A$2:$A$3001,0)),"")="Cancelled","Yes","No")</f>
        <v>No</v>
      </c>
      <c r="L775">
        <f>SUMIF(Sales!B:B,A775,Sales!H:H)</f>
        <v>1752.02</v>
      </c>
    </row>
    <row r="776" spans="1:12" x14ac:dyDescent="0.35">
      <c r="A776" s="5">
        <v>775</v>
      </c>
      <c r="B776" s="6">
        <v>45546</v>
      </c>
      <c r="C776" s="5">
        <v>825</v>
      </c>
      <c r="D776" s="5">
        <v>4</v>
      </c>
      <c r="E776" s="5" t="str">
        <f>IFERROR(INDEX(Customers!$B$2:$B$901,MATCH(C776,Customers!$A$2:$A$901,0)),"")</f>
        <v>Riya Bose</v>
      </c>
      <c r="F776" s="5" t="str">
        <f>IFERROR(INDEX(Customers!$C$2:$C$901,MATCH(C776,Customers!$A$2:$A$901,0)),"")</f>
        <v>Consumer</v>
      </c>
      <c r="G776" s="5" t="str">
        <f>IFERROR(INDEX(Regions!$B$2:$B$6,MATCH(D776,Regions!$A$2:$A$6,0)),"")</f>
        <v>West</v>
      </c>
      <c r="H776" s="5" t="str">
        <f t="shared" si="14"/>
        <v>2024-09</v>
      </c>
      <c r="I776" s="5">
        <f>IFERROR(INDEX(Delivery!$C$2:$C$3001,MATCH(A776,Delivery!$A$2:$A$3001,0))-INDEX(Delivery!$B$2:$B$3001,MATCH(A776,Delivery!$A$2:$A$3001,0)),"")</f>
        <v>4</v>
      </c>
      <c r="J776" s="5" t="str">
        <f>IF(IFERROR(INDEX(Delivery!$D$2:$D$3001,MATCH(A776,Delivery!$A$2:$A$3001,0)),"")="Delayed","Yes","No")</f>
        <v>No</v>
      </c>
      <c r="K776" s="5" t="str">
        <f>IF(IFERROR(INDEX(Delivery!$D$2:$D$3001,MATCH(A776,Delivery!$A$2:$A$3001,0)),"")="Cancelled","Yes","No")</f>
        <v>No</v>
      </c>
      <c r="L776">
        <f>SUMIF(Sales!B:B,A776,Sales!H:H)</f>
        <v>3267.93</v>
      </c>
    </row>
    <row r="777" spans="1:12" x14ac:dyDescent="0.35">
      <c r="A777" s="5">
        <v>776</v>
      </c>
      <c r="B777" s="6">
        <v>45546</v>
      </c>
      <c r="C777" s="5">
        <v>447</v>
      </c>
      <c r="D777" s="5">
        <v>5</v>
      </c>
      <c r="E777" s="5" t="str">
        <f>IFERROR(INDEX(Customers!$B$2:$B$901,MATCH(C777,Customers!$A$2:$A$901,0)),"")</f>
        <v>Sanjay Rao</v>
      </c>
      <c r="F777" s="5" t="str">
        <f>IFERROR(INDEX(Customers!$C$2:$C$901,MATCH(C777,Customers!$A$2:$A$901,0)),"")</f>
        <v>Consumer</v>
      </c>
      <c r="G777" s="5" t="str">
        <f>IFERROR(INDEX(Regions!$B$2:$B$6,MATCH(D777,Regions!$A$2:$A$6,0)),"")</f>
        <v>Central</v>
      </c>
      <c r="H777" s="5" t="str">
        <f t="shared" si="14"/>
        <v>2024-09</v>
      </c>
      <c r="I777" s="5">
        <f>IFERROR(INDEX(Delivery!$C$2:$C$3001,MATCH(A777,Delivery!$A$2:$A$3001,0))-INDEX(Delivery!$B$2:$B$3001,MATCH(A777,Delivery!$A$2:$A$3001,0)),"")</f>
        <v>4</v>
      </c>
      <c r="J777" s="5" t="str">
        <f>IF(IFERROR(INDEX(Delivery!$D$2:$D$3001,MATCH(A777,Delivery!$A$2:$A$3001,0)),"")="Delayed","Yes","No")</f>
        <v>No</v>
      </c>
      <c r="K777" s="5" t="str">
        <f>IF(IFERROR(INDEX(Delivery!$D$2:$D$3001,MATCH(A777,Delivery!$A$2:$A$3001,0)),"")="Cancelled","Yes","No")</f>
        <v>No</v>
      </c>
      <c r="L777">
        <f>SUMIF(Sales!B:B,A777,Sales!H:H)</f>
        <v>3011.5200000000004</v>
      </c>
    </row>
    <row r="778" spans="1:12" x14ac:dyDescent="0.35">
      <c r="A778" s="5">
        <v>777</v>
      </c>
      <c r="B778" s="6">
        <v>45547</v>
      </c>
      <c r="C778" s="5">
        <v>129</v>
      </c>
      <c r="D778" s="5">
        <v>3</v>
      </c>
      <c r="E778" s="5" t="str">
        <f>IFERROR(INDEX(Customers!$B$2:$B$901,MATCH(C778,Customers!$A$2:$A$901,0)),"")</f>
        <v>Kiara Verma</v>
      </c>
      <c r="F778" s="5" t="str">
        <f>IFERROR(INDEX(Customers!$C$2:$C$901,MATCH(C778,Customers!$A$2:$A$901,0)),"")</f>
        <v>Consumer</v>
      </c>
      <c r="G778" s="5" t="str">
        <f>IFERROR(INDEX(Regions!$B$2:$B$6,MATCH(D778,Regions!$A$2:$A$6,0)),"")</f>
        <v>East</v>
      </c>
      <c r="H778" s="5" t="str">
        <f t="shared" si="14"/>
        <v>2024-09</v>
      </c>
      <c r="I778" s="5">
        <f>IFERROR(INDEX(Delivery!$C$2:$C$3001,MATCH(A778,Delivery!$A$2:$A$3001,0))-INDEX(Delivery!$B$2:$B$3001,MATCH(A778,Delivery!$A$2:$A$3001,0)),"")</f>
        <v>5</v>
      </c>
      <c r="J778" s="5" t="str">
        <f>IF(IFERROR(INDEX(Delivery!$D$2:$D$3001,MATCH(A778,Delivery!$A$2:$A$3001,0)),"")="Delayed","Yes","No")</f>
        <v>No</v>
      </c>
      <c r="K778" s="5" t="str">
        <f>IF(IFERROR(INDEX(Delivery!$D$2:$D$3001,MATCH(A778,Delivery!$A$2:$A$3001,0)),"")="Cancelled","Yes","No")</f>
        <v>No</v>
      </c>
      <c r="L778">
        <f>SUMIF(Sales!B:B,A778,Sales!H:H)</f>
        <v>519.71</v>
      </c>
    </row>
    <row r="779" spans="1:12" x14ac:dyDescent="0.35">
      <c r="A779" s="5">
        <v>778</v>
      </c>
      <c r="B779" s="6">
        <v>45547</v>
      </c>
      <c r="C779" s="5">
        <v>564</v>
      </c>
      <c r="D779" s="5">
        <v>1</v>
      </c>
      <c r="E779" s="5" t="str">
        <f>IFERROR(INDEX(Customers!$B$2:$B$901,MATCH(C779,Customers!$A$2:$A$901,0)),"")</f>
        <v>Pari Rao</v>
      </c>
      <c r="F779" s="5" t="str">
        <f>IFERROR(INDEX(Customers!$C$2:$C$901,MATCH(C779,Customers!$A$2:$A$901,0)),"")</f>
        <v>SMB</v>
      </c>
      <c r="G779" s="5" t="str">
        <f>IFERROR(INDEX(Regions!$B$2:$B$6,MATCH(D779,Regions!$A$2:$A$6,0)),"")</f>
        <v>North</v>
      </c>
      <c r="H779" s="5" t="str">
        <f t="shared" si="14"/>
        <v>2024-09</v>
      </c>
      <c r="I779" s="5">
        <f>IFERROR(INDEX(Delivery!$C$2:$C$3001,MATCH(A779,Delivery!$A$2:$A$3001,0))-INDEX(Delivery!$B$2:$B$3001,MATCH(A779,Delivery!$A$2:$A$3001,0)),"")</f>
        <v>4</v>
      </c>
      <c r="J779" s="5" t="str">
        <f>IF(IFERROR(INDEX(Delivery!$D$2:$D$3001,MATCH(A779,Delivery!$A$2:$A$3001,0)),"")="Delayed","Yes","No")</f>
        <v>No</v>
      </c>
      <c r="K779" s="5" t="str">
        <f>IF(IFERROR(INDEX(Delivery!$D$2:$D$3001,MATCH(A779,Delivery!$A$2:$A$3001,0)),"")="Cancelled","Yes","No")</f>
        <v>No</v>
      </c>
      <c r="L779">
        <f>SUMIF(Sales!B:B,A779,Sales!H:H)</f>
        <v>7432.0500000000011</v>
      </c>
    </row>
    <row r="780" spans="1:12" x14ac:dyDescent="0.35">
      <c r="A780" s="5">
        <v>779</v>
      </c>
      <c r="B780" s="6">
        <v>45547</v>
      </c>
      <c r="C780" s="5">
        <v>87</v>
      </c>
      <c r="D780" s="5">
        <v>1</v>
      </c>
      <c r="E780" s="5" t="str">
        <f>IFERROR(INDEX(Customers!$B$2:$B$901,MATCH(C780,Customers!$A$2:$A$901,0)),"")</f>
        <v>Ishaan Menon</v>
      </c>
      <c r="F780" s="5" t="str">
        <f>IFERROR(INDEX(Customers!$C$2:$C$901,MATCH(C780,Customers!$A$2:$A$901,0)),"")</f>
        <v>Consumer</v>
      </c>
      <c r="G780" s="5" t="str">
        <f>IFERROR(INDEX(Regions!$B$2:$B$6,MATCH(D780,Regions!$A$2:$A$6,0)),"")</f>
        <v>North</v>
      </c>
      <c r="H780" s="5" t="str">
        <f t="shared" si="14"/>
        <v>2024-09</v>
      </c>
      <c r="I780" s="5">
        <f>IFERROR(INDEX(Delivery!$C$2:$C$3001,MATCH(A780,Delivery!$A$2:$A$3001,0))-INDEX(Delivery!$B$2:$B$3001,MATCH(A780,Delivery!$A$2:$A$3001,0)),"")</f>
        <v>6</v>
      </c>
      <c r="J780" s="5" t="str">
        <f>IF(IFERROR(INDEX(Delivery!$D$2:$D$3001,MATCH(A780,Delivery!$A$2:$A$3001,0)),"")="Delayed","Yes","No")</f>
        <v>No</v>
      </c>
      <c r="K780" s="5" t="str">
        <f>IF(IFERROR(INDEX(Delivery!$D$2:$D$3001,MATCH(A780,Delivery!$A$2:$A$3001,0)),"")="Cancelled","Yes","No")</f>
        <v>No</v>
      </c>
      <c r="L780">
        <f>SUMIF(Sales!B:B,A780,Sales!H:H)</f>
        <v>184.26</v>
      </c>
    </row>
    <row r="781" spans="1:12" x14ac:dyDescent="0.35">
      <c r="A781" s="5">
        <v>780</v>
      </c>
      <c r="B781" s="6">
        <v>45547</v>
      </c>
      <c r="C781" s="5">
        <v>117</v>
      </c>
      <c r="D781" s="5">
        <v>4</v>
      </c>
      <c r="E781" s="5" t="str">
        <f>IFERROR(INDEX(Customers!$B$2:$B$901,MATCH(C781,Customers!$A$2:$A$901,0)),"")</f>
        <v>Kiara Nair</v>
      </c>
      <c r="F781" s="5" t="str">
        <f>IFERROR(INDEX(Customers!$C$2:$C$901,MATCH(C781,Customers!$A$2:$A$901,0)),"")</f>
        <v>Corporate</v>
      </c>
      <c r="G781" s="5" t="str">
        <f>IFERROR(INDEX(Regions!$B$2:$B$6,MATCH(D781,Regions!$A$2:$A$6,0)),"")</f>
        <v>West</v>
      </c>
      <c r="H781" s="5" t="str">
        <f t="shared" si="14"/>
        <v>2024-09</v>
      </c>
      <c r="I781" s="5">
        <f>IFERROR(INDEX(Delivery!$C$2:$C$3001,MATCH(A781,Delivery!$A$2:$A$3001,0))-INDEX(Delivery!$B$2:$B$3001,MATCH(A781,Delivery!$A$2:$A$3001,0)),"")</f>
        <v>5</v>
      </c>
      <c r="J781" s="5" t="str">
        <f>IF(IFERROR(INDEX(Delivery!$D$2:$D$3001,MATCH(A781,Delivery!$A$2:$A$3001,0)),"")="Delayed","Yes","No")</f>
        <v>No</v>
      </c>
      <c r="K781" s="5" t="str">
        <f>IF(IFERROR(INDEX(Delivery!$D$2:$D$3001,MATCH(A781,Delivery!$A$2:$A$3001,0)),"")="Cancelled","Yes","No")</f>
        <v>No</v>
      </c>
      <c r="L781">
        <f>SUMIF(Sales!B:B,A781,Sales!H:H)</f>
        <v>1752.02</v>
      </c>
    </row>
    <row r="782" spans="1:12" x14ac:dyDescent="0.35">
      <c r="A782" s="5">
        <v>781</v>
      </c>
      <c r="B782" s="6">
        <v>45547</v>
      </c>
      <c r="C782" s="5">
        <v>123</v>
      </c>
      <c r="D782" s="5">
        <v>5</v>
      </c>
      <c r="E782" s="5" t="str">
        <f>IFERROR(INDEX(Customers!$B$2:$B$901,MATCH(C782,Customers!$A$2:$A$901,0)),"")</f>
        <v>Nisha Shetty</v>
      </c>
      <c r="F782" s="5" t="str">
        <f>IFERROR(INDEX(Customers!$C$2:$C$901,MATCH(C782,Customers!$A$2:$A$901,0)),"")</f>
        <v>Consumer</v>
      </c>
      <c r="G782" s="5" t="str">
        <f>IFERROR(INDEX(Regions!$B$2:$B$6,MATCH(D782,Regions!$A$2:$A$6,0)),"")</f>
        <v>Central</v>
      </c>
      <c r="H782" s="5" t="str">
        <f t="shared" si="14"/>
        <v>2024-09</v>
      </c>
      <c r="I782" s="5">
        <f>IFERROR(INDEX(Delivery!$C$2:$C$3001,MATCH(A782,Delivery!$A$2:$A$3001,0))-INDEX(Delivery!$B$2:$B$3001,MATCH(A782,Delivery!$A$2:$A$3001,0)),"")</f>
        <v>6</v>
      </c>
      <c r="J782" s="5" t="str">
        <f>IF(IFERROR(INDEX(Delivery!$D$2:$D$3001,MATCH(A782,Delivery!$A$2:$A$3001,0)),"")="Delayed","Yes","No")</f>
        <v>No</v>
      </c>
      <c r="K782" s="5" t="str">
        <f>IF(IFERROR(INDEX(Delivery!$D$2:$D$3001,MATCH(A782,Delivery!$A$2:$A$3001,0)),"")="Cancelled","Yes","No")</f>
        <v>No</v>
      </c>
      <c r="L782">
        <f>SUMIF(Sales!B:B,A782,Sales!H:H)</f>
        <v>1527.62</v>
      </c>
    </row>
    <row r="783" spans="1:12" x14ac:dyDescent="0.35">
      <c r="A783" s="5">
        <v>782</v>
      </c>
      <c r="B783" s="6">
        <v>45548</v>
      </c>
      <c r="C783" s="5">
        <v>836</v>
      </c>
      <c r="D783" s="5">
        <v>4</v>
      </c>
      <c r="E783" s="5" t="str">
        <f>IFERROR(INDEX(Customers!$B$2:$B$901,MATCH(C783,Customers!$A$2:$A$901,0)),"")</f>
        <v>Vikram Bose</v>
      </c>
      <c r="F783" s="5" t="str">
        <f>IFERROR(INDEX(Customers!$C$2:$C$901,MATCH(C783,Customers!$A$2:$A$901,0)),"")</f>
        <v>Consumer</v>
      </c>
      <c r="G783" s="5" t="str">
        <f>IFERROR(INDEX(Regions!$B$2:$B$6,MATCH(D783,Regions!$A$2:$A$6,0)),"")</f>
        <v>West</v>
      </c>
      <c r="H783" s="5" t="str">
        <f t="shared" si="14"/>
        <v>2024-09</v>
      </c>
      <c r="I783" s="5">
        <f>IFERROR(INDEX(Delivery!$C$2:$C$3001,MATCH(A783,Delivery!$A$2:$A$3001,0))-INDEX(Delivery!$B$2:$B$3001,MATCH(A783,Delivery!$A$2:$A$3001,0)),"")</f>
        <v>3</v>
      </c>
      <c r="J783" s="5" t="str">
        <f>IF(IFERROR(INDEX(Delivery!$D$2:$D$3001,MATCH(A783,Delivery!$A$2:$A$3001,0)),"")="Delayed","Yes","No")</f>
        <v>No</v>
      </c>
      <c r="K783" s="5" t="str">
        <f>IF(IFERROR(INDEX(Delivery!$D$2:$D$3001,MATCH(A783,Delivery!$A$2:$A$3001,0)),"")="Cancelled","Yes","No")</f>
        <v>No</v>
      </c>
      <c r="L783">
        <f>SUMIF(Sales!B:B,A783,Sales!H:H)</f>
        <v>175.69</v>
      </c>
    </row>
    <row r="784" spans="1:12" x14ac:dyDescent="0.35">
      <c r="A784" s="5">
        <v>783</v>
      </c>
      <c r="B784" s="6">
        <v>45548</v>
      </c>
      <c r="C784" s="5">
        <v>564</v>
      </c>
      <c r="D784" s="5">
        <v>1</v>
      </c>
      <c r="E784" s="5" t="str">
        <f>IFERROR(INDEX(Customers!$B$2:$B$901,MATCH(C784,Customers!$A$2:$A$901,0)),"")</f>
        <v>Pari Rao</v>
      </c>
      <c r="F784" s="5" t="str">
        <f>IFERROR(INDEX(Customers!$C$2:$C$901,MATCH(C784,Customers!$A$2:$A$901,0)),"")</f>
        <v>SMB</v>
      </c>
      <c r="G784" s="5" t="str">
        <f>IFERROR(INDEX(Regions!$B$2:$B$6,MATCH(D784,Regions!$A$2:$A$6,0)),"")</f>
        <v>North</v>
      </c>
      <c r="H784" s="5" t="str">
        <f t="shared" si="14"/>
        <v>2024-09</v>
      </c>
      <c r="I784" s="5">
        <f>IFERROR(INDEX(Delivery!$C$2:$C$3001,MATCH(A784,Delivery!$A$2:$A$3001,0))-INDEX(Delivery!$B$2:$B$3001,MATCH(A784,Delivery!$A$2:$A$3001,0)),"")</f>
        <v>2</v>
      </c>
      <c r="J784" s="5" t="str">
        <f>IF(IFERROR(INDEX(Delivery!$D$2:$D$3001,MATCH(A784,Delivery!$A$2:$A$3001,0)),"")="Delayed","Yes","No")</f>
        <v>No</v>
      </c>
      <c r="K784" s="5" t="str">
        <f>IF(IFERROR(INDEX(Delivery!$D$2:$D$3001,MATCH(A784,Delivery!$A$2:$A$3001,0)),"")="Cancelled","Yes","No")</f>
        <v>No</v>
      </c>
      <c r="L784">
        <f>SUMIF(Sales!B:B,A784,Sales!H:H)</f>
        <v>519.71</v>
      </c>
    </row>
    <row r="785" spans="1:12" x14ac:dyDescent="0.35">
      <c r="A785" s="5">
        <v>784</v>
      </c>
      <c r="B785" s="6">
        <v>45548</v>
      </c>
      <c r="C785" s="5">
        <v>8</v>
      </c>
      <c r="D785" s="5">
        <v>4</v>
      </c>
      <c r="E785" s="5" t="str">
        <f>IFERROR(INDEX(Customers!$B$2:$B$901,MATCH(C785,Customers!$A$2:$A$901,0)),"")</f>
        <v>Sai Menon</v>
      </c>
      <c r="F785" s="5" t="str">
        <f>IFERROR(INDEX(Customers!$C$2:$C$901,MATCH(C785,Customers!$A$2:$A$901,0)),"")</f>
        <v>Consumer</v>
      </c>
      <c r="G785" s="5" t="str">
        <f>IFERROR(INDEX(Regions!$B$2:$B$6,MATCH(D785,Regions!$A$2:$A$6,0)),"")</f>
        <v>West</v>
      </c>
      <c r="H785" s="5" t="str">
        <f t="shared" si="14"/>
        <v>2024-09</v>
      </c>
      <c r="I785" s="5">
        <f>IFERROR(INDEX(Delivery!$C$2:$C$3001,MATCH(A785,Delivery!$A$2:$A$3001,0))-INDEX(Delivery!$B$2:$B$3001,MATCH(A785,Delivery!$A$2:$A$3001,0)),"")</f>
        <v>4</v>
      </c>
      <c r="J785" s="5" t="str">
        <f>IF(IFERROR(INDEX(Delivery!$D$2:$D$3001,MATCH(A785,Delivery!$A$2:$A$3001,0)),"")="Delayed","Yes","No")</f>
        <v>No</v>
      </c>
      <c r="K785" s="5" t="str">
        <f>IF(IFERROR(INDEX(Delivery!$D$2:$D$3001,MATCH(A785,Delivery!$A$2:$A$3001,0)),"")="Cancelled","Yes","No")</f>
        <v>No</v>
      </c>
      <c r="L785">
        <f>SUMIF(Sales!B:B,A785,Sales!H:H)</f>
        <v>705.26</v>
      </c>
    </row>
    <row r="786" spans="1:12" x14ac:dyDescent="0.35">
      <c r="A786" s="5">
        <v>785</v>
      </c>
      <c r="B786" s="6">
        <v>45548</v>
      </c>
      <c r="C786" s="5">
        <v>840</v>
      </c>
      <c r="D786" s="5">
        <v>3</v>
      </c>
      <c r="E786" s="5" t="str">
        <f>IFERROR(INDEX(Customers!$B$2:$B$901,MATCH(C786,Customers!$A$2:$A$901,0)),"")</f>
        <v>Neha Shetty</v>
      </c>
      <c r="F786" s="5" t="str">
        <f>IFERROR(INDEX(Customers!$C$2:$C$901,MATCH(C786,Customers!$A$2:$A$901,0)),"")</f>
        <v>Corporate</v>
      </c>
      <c r="G786" s="5" t="str">
        <f>IFERROR(INDEX(Regions!$B$2:$B$6,MATCH(D786,Regions!$A$2:$A$6,0)),"")</f>
        <v>East</v>
      </c>
      <c r="H786" s="5" t="str">
        <f t="shared" si="14"/>
        <v>2024-09</v>
      </c>
      <c r="I786" s="5">
        <f>IFERROR(INDEX(Delivery!$C$2:$C$3001,MATCH(A786,Delivery!$A$2:$A$3001,0))-INDEX(Delivery!$B$2:$B$3001,MATCH(A786,Delivery!$A$2:$A$3001,0)),"")</f>
        <v>2</v>
      </c>
      <c r="J786" s="5" t="str">
        <f>IF(IFERROR(INDEX(Delivery!$D$2:$D$3001,MATCH(A786,Delivery!$A$2:$A$3001,0)),"")="Delayed","Yes","No")</f>
        <v>No</v>
      </c>
      <c r="K786" s="5" t="str">
        <f>IF(IFERROR(INDEX(Delivery!$D$2:$D$3001,MATCH(A786,Delivery!$A$2:$A$3001,0)),"")="Cancelled","Yes","No")</f>
        <v>No</v>
      </c>
      <c r="L786">
        <f>SUMIF(Sales!B:B,A786,Sales!H:H)</f>
        <v>2214.73</v>
      </c>
    </row>
    <row r="787" spans="1:12" x14ac:dyDescent="0.35">
      <c r="A787" s="5">
        <v>786</v>
      </c>
      <c r="B787" s="6">
        <v>45548</v>
      </c>
      <c r="C787" s="5">
        <v>333</v>
      </c>
      <c r="D787" s="5">
        <v>2</v>
      </c>
      <c r="E787" s="5" t="str">
        <f>IFERROR(INDEX(Customers!$B$2:$B$901,MATCH(C787,Customers!$A$2:$A$901,0)),"")</f>
        <v>Kiara Pillai</v>
      </c>
      <c r="F787" s="5" t="str">
        <f>IFERROR(INDEX(Customers!$C$2:$C$901,MATCH(C787,Customers!$A$2:$A$901,0)),"")</f>
        <v>Consumer</v>
      </c>
      <c r="G787" s="5" t="str">
        <f>IFERROR(INDEX(Regions!$B$2:$B$6,MATCH(D787,Regions!$A$2:$A$6,0)),"")</f>
        <v>South</v>
      </c>
      <c r="H787" s="5" t="str">
        <f t="shared" si="14"/>
        <v>2024-09</v>
      </c>
      <c r="I787" s="5">
        <f>IFERROR(INDEX(Delivery!$C$2:$C$3001,MATCH(A787,Delivery!$A$2:$A$3001,0))-INDEX(Delivery!$B$2:$B$3001,MATCH(A787,Delivery!$A$2:$A$3001,0)),"")</f>
        <v>7</v>
      </c>
      <c r="J787" s="5" t="str">
        <f>IF(IFERROR(INDEX(Delivery!$D$2:$D$3001,MATCH(A787,Delivery!$A$2:$A$3001,0)),"")="Delayed","Yes","No")</f>
        <v>Yes</v>
      </c>
      <c r="K787" s="5" t="str">
        <f>IF(IFERROR(INDEX(Delivery!$D$2:$D$3001,MATCH(A787,Delivery!$A$2:$A$3001,0)),"")="Cancelled","Yes","No")</f>
        <v>No</v>
      </c>
      <c r="L787">
        <f>SUMIF(Sales!B:B,A787,Sales!H:H)</f>
        <v>3049.0099999999998</v>
      </c>
    </row>
    <row r="788" spans="1:12" x14ac:dyDescent="0.35">
      <c r="A788" s="5">
        <v>787</v>
      </c>
      <c r="B788" s="6">
        <v>45549</v>
      </c>
      <c r="C788" s="5">
        <v>151</v>
      </c>
      <c r="D788" s="5">
        <v>2</v>
      </c>
      <c r="E788" s="5" t="str">
        <f>IFERROR(INDEX(Customers!$B$2:$B$901,MATCH(C788,Customers!$A$2:$A$901,0)),"")</f>
        <v>Ayaan Chatterjee</v>
      </c>
      <c r="F788" s="5" t="str">
        <f>IFERROR(INDEX(Customers!$C$2:$C$901,MATCH(C788,Customers!$A$2:$A$901,0)),"")</f>
        <v>SMB</v>
      </c>
      <c r="G788" s="5" t="str">
        <f>IFERROR(INDEX(Regions!$B$2:$B$6,MATCH(D788,Regions!$A$2:$A$6,0)),"")</f>
        <v>South</v>
      </c>
      <c r="H788" s="5" t="str">
        <f t="shared" si="14"/>
        <v>2024-09</v>
      </c>
      <c r="I788" s="5">
        <f>IFERROR(INDEX(Delivery!$C$2:$C$3001,MATCH(A788,Delivery!$A$2:$A$3001,0))-INDEX(Delivery!$B$2:$B$3001,MATCH(A788,Delivery!$A$2:$A$3001,0)),"")</f>
        <v>3</v>
      </c>
      <c r="J788" s="5" t="str">
        <f>IF(IFERROR(INDEX(Delivery!$D$2:$D$3001,MATCH(A788,Delivery!$A$2:$A$3001,0)),"")="Delayed","Yes","No")</f>
        <v>No</v>
      </c>
      <c r="K788" s="5" t="str">
        <f>IF(IFERROR(INDEX(Delivery!$D$2:$D$3001,MATCH(A788,Delivery!$A$2:$A$3001,0)),"")="Cancelled","Yes","No")</f>
        <v>No</v>
      </c>
      <c r="L788">
        <f>SUMIF(Sales!B:B,A788,Sales!H:H)</f>
        <v>351.29</v>
      </c>
    </row>
    <row r="789" spans="1:12" x14ac:dyDescent="0.35">
      <c r="A789" s="5">
        <v>788</v>
      </c>
      <c r="B789" s="6">
        <v>45549</v>
      </c>
      <c r="C789" s="5">
        <v>605</v>
      </c>
      <c r="D789" s="5">
        <v>1</v>
      </c>
      <c r="E789" s="5" t="str">
        <f>IFERROR(INDEX(Customers!$B$2:$B$901,MATCH(C789,Customers!$A$2:$A$901,0)),"")</f>
        <v>Diya Pillai</v>
      </c>
      <c r="F789" s="5" t="str">
        <f>IFERROR(INDEX(Customers!$C$2:$C$901,MATCH(C789,Customers!$A$2:$A$901,0)),"")</f>
        <v>SMB</v>
      </c>
      <c r="G789" s="5" t="str">
        <f>IFERROR(INDEX(Regions!$B$2:$B$6,MATCH(D789,Regions!$A$2:$A$6,0)),"")</f>
        <v>North</v>
      </c>
      <c r="H789" s="5" t="str">
        <f t="shared" si="14"/>
        <v>2024-09</v>
      </c>
      <c r="I789" s="5">
        <f>IFERROR(INDEX(Delivery!$C$2:$C$3001,MATCH(A789,Delivery!$A$2:$A$3001,0))-INDEX(Delivery!$B$2:$B$3001,MATCH(A789,Delivery!$A$2:$A$3001,0)),"")</f>
        <v>2</v>
      </c>
      <c r="J789" s="5" t="str">
        <f>IF(IFERROR(INDEX(Delivery!$D$2:$D$3001,MATCH(A789,Delivery!$A$2:$A$3001,0)),"")="Delayed","Yes","No")</f>
        <v>No</v>
      </c>
      <c r="K789" s="5" t="str">
        <f>IF(IFERROR(INDEX(Delivery!$D$2:$D$3001,MATCH(A789,Delivery!$A$2:$A$3001,0)),"")="Cancelled","Yes","No")</f>
        <v>No</v>
      </c>
      <c r="L789">
        <f>SUMIF(Sales!B:B,A789,Sales!H:H)</f>
        <v>3703.86</v>
      </c>
    </row>
    <row r="790" spans="1:12" x14ac:dyDescent="0.35">
      <c r="A790" s="5">
        <v>789</v>
      </c>
      <c r="B790" s="6">
        <v>45549</v>
      </c>
      <c r="C790" s="5">
        <v>454</v>
      </c>
      <c r="D790" s="5">
        <v>2</v>
      </c>
      <c r="E790" s="5" t="str">
        <f>IFERROR(INDEX(Customers!$B$2:$B$901,MATCH(C790,Customers!$A$2:$A$901,0)),"")</f>
        <v>Pari Menon</v>
      </c>
      <c r="F790" s="5" t="str">
        <f>IFERROR(INDEX(Customers!$C$2:$C$901,MATCH(C790,Customers!$A$2:$A$901,0)),"")</f>
        <v>Consumer</v>
      </c>
      <c r="G790" s="5" t="str">
        <f>IFERROR(INDEX(Regions!$B$2:$B$6,MATCH(D790,Regions!$A$2:$A$6,0)),"")</f>
        <v>South</v>
      </c>
      <c r="H790" s="5" t="str">
        <f t="shared" si="14"/>
        <v>2024-09</v>
      </c>
      <c r="I790" s="5">
        <f>IFERROR(INDEX(Delivery!$C$2:$C$3001,MATCH(A790,Delivery!$A$2:$A$3001,0))-INDEX(Delivery!$B$2:$B$3001,MATCH(A790,Delivery!$A$2:$A$3001,0)),"")</f>
        <v>8</v>
      </c>
      <c r="J790" s="5" t="str">
        <f>IF(IFERROR(INDEX(Delivery!$D$2:$D$3001,MATCH(A790,Delivery!$A$2:$A$3001,0)),"")="Delayed","Yes","No")</f>
        <v>Yes</v>
      </c>
      <c r="K790" s="5" t="str">
        <f>IF(IFERROR(INDEX(Delivery!$D$2:$D$3001,MATCH(A790,Delivery!$A$2:$A$3001,0)),"")="Cancelled","Yes","No")</f>
        <v>No</v>
      </c>
      <c r="L790">
        <f>SUMIF(Sales!B:B,A790,Sales!H:H)</f>
        <v>3781.76</v>
      </c>
    </row>
    <row r="791" spans="1:12" x14ac:dyDescent="0.35">
      <c r="A791" s="5">
        <v>790</v>
      </c>
      <c r="B791" s="6">
        <v>45549</v>
      </c>
      <c r="C791" s="5">
        <v>570</v>
      </c>
      <c r="D791" s="5">
        <v>3</v>
      </c>
      <c r="E791" s="5" t="str">
        <f>IFERROR(INDEX(Customers!$B$2:$B$901,MATCH(C791,Customers!$A$2:$A$901,0)),"")</f>
        <v>Rohan Rao</v>
      </c>
      <c r="F791" s="5" t="str">
        <f>IFERROR(INDEX(Customers!$C$2:$C$901,MATCH(C791,Customers!$A$2:$A$901,0)),"")</f>
        <v>Consumer</v>
      </c>
      <c r="G791" s="5" t="str">
        <f>IFERROR(INDEX(Regions!$B$2:$B$6,MATCH(D791,Regions!$A$2:$A$6,0)),"")</f>
        <v>East</v>
      </c>
      <c r="H791" s="5" t="str">
        <f t="shared" si="14"/>
        <v>2024-09</v>
      </c>
      <c r="I791" s="5">
        <f>IFERROR(INDEX(Delivery!$C$2:$C$3001,MATCH(A791,Delivery!$A$2:$A$3001,0))-INDEX(Delivery!$B$2:$B$3001,MATCH(A791,Delivery!$A$2:$A$3001,0)),"")</f>
        <v>5</v>
      </c>
      <c r="J791" s="5" t="str">
        <f>IF(IFERROR(INDEX(Delivery!$D$2:$D$3001,MATCH(A791,Delivery!$A$2:$A$3001,0)),"")="Delayed","Yes","No")</f>
        <v>No</v>
      </c>
      <c r="K791" s="5" t="str">
        <f>IF(IFERROR(INDEX(Delivery!$D$2:$D$3001,MATCH(A791,Delivery!$A$2:$A$3001,0)),"")="Cancelled","Yes","No")</f>
        <v>No</v>
      </c>
      <c r="L791">
        <f>SUMIF(Sales!B:B,A791,Sales!H:H)</f>
        <v>1672.88</v>
      </c>
    </row>
    <row r="792" spans="1:12" x14ac:dyDescent="0.35">
      <c r="A792" s="5">
        <v>791</v>
      </c>
      <c r="B792" s="6">
        <v>45549</v>
      </c>
      <c r="C792" s="5">
        <v>386</v>
      </c>
      <c r="D792" s="5">
        <v>2</v>
      </c>
      <c r="E792" s="5" t="str">
        <f>IFERROR(INDEX(Customers!$B$2:$B$901,MATCH(C792,Customers!$A$2:$A$901,0)),"")</f>
        <v>Suresh Nair</v>
      </c>
      <c r="F792" s="5" t="str">
        <f>IFERROR(INDEX(Customers!$C$2:$C$901,MATCH(C792,Customers!$A$2:$A$901,0)),"")</f>
        <v>Consumer</v>
      </c>
      <c r="G792" s="5" t="str">
        <f>IFERROR(INDEX(Regions!$B$2:$B$6,MATCH(D792,Regions!$A$2:$A$6,0)),"")</f>
        <v>South</v>
      </c>
      <c r="H792" s="5" t="str">
        <f t="shared" si="14"/>
        <v>2024-09</v>
      </c>
      <c r="I792" s="5">
        <f>IFERROR(INDEX(Delivery!$C$2:$C$3001,MATCH(A792,Delivery!$A$2:$A$3001,0))-INDEX(Delivery!$B$2:$B$3001,MATCH(A792,Delivery!$A$2:$A$3001,0)),"")</f>
        <v>3</v>
      </c>
      <c r="J792" s="5" t="str">
        <f>IF(IFERROR(INDEX(Delivery!$D$2:$D$3001,MATCH(A792,Delivery!$A$2:$A$3001,0)),"")="Delayed","Yes","No")</f>
        <v>No</v>
      </c>
      <c r="K792" s="5" t="str">
        <f>IF(IFERROR(INDEX(Delivery!$D$2:$D$3001,MATCH(A792,Delivery!$A$2:$A$3001,0)),"")="Cancelled","Yes","No")</f>
        <v>No</v>
      </c>
      <c r="L792">
        <f>SUMIF(Sales!B:B,A792,Sales!H:H)</f>
        <v>3488.53</v>
      </c>
    </row>
    <row r="793" spans="1:12" x14ac:dyDescent="0.35">
      <c r="A793" s="5">
        <v>792</v>
      </c>
      <c r="B793" s="6">
        <v>45549</v>
      </c>
      <c r="C793" s="5">
        <v>197</v>
      </c>
      <c r="D793" s="5">
        <v>2</v>
      </c>
      <c r="E793" s="5" t="str">
        <f>IFERROR(INDEX(Customers!$B$2:$B$901,MATCH(C793,Customers!$A$2:$A$901,0)),"")</f>
        <v>Riya Pillai</v>
      </c>
      <c r="F793" s="5" t="str">
        <f>IFERROR(INDEX(Customers!$C$2:$C$901,MATCH(C793,Customers!$A$2:$A$901,0)),"")</f>
        <v>Consumer</v>
      </c>
      <c r="G793" s="5" t="str">
        <f>IFERROR(INDEX(Regions!$B$2:$B$6,MATCH(D793,Regions!$A$2:$A$6,0)),"")</f>
        <v>South</v>
      </c>
      <c r="H793" s="5" t="str">
        <f t="shared" si="14"/>
        <v>2024-09</v>
      </c>
      <c r="I793" s="5">
        <f>IFERROR(INDEX(Delivery!$C$2:$C$3001,MATCH(A793,Delivery!$A$2:$A$3001,0))-INDEX(Delivery!$B$2:$B$3001,MATCH(A793,Delivery!$A$2:$A$3001,0)),"")</f>
        <v>-45549</v>
      </c>
      <c r="J793" s="5" t="str">
        <f>IF(IFERROR(INDEX(Delivery!$D$2:$D$3001,MATCH(A793,Delivery!$A$2:$A$3001,0)),"")="Delayed","Yes","No")</f>
        <v>No</v>
      </c>
      <c r="K793" s="5" t="str">
        <f>IF(IFERROR(INDEX(Delivery!$D$2:$D$3001,MATCH(A793,Delivery!$A$2:$A$3001,0)),"")="Cancelled","Yes","No")</f>
        <v>Yes</v>
      </c>
      <c r="L793">
        <f>SUMIF(Sales!B:B,A793,Sales!H:H)</f>
        <v>184.26</v>
      </c>
    </row>
    <row r="794" spans="1:12" x14ac:dyDescent="0.35">
      <c r="A794" s="5">
        <v>793</v>
      </c>
      <c r="B794" s="6">
        <v>45550</v>
      </c>
      <c r="C794" s="5">
        <v>4</v>
      </c>
      <c r="D794" s="5">
        <v>3</v>
      </c>
      <c r="E794" s="5" t="str">
        <f>IFERROR(INDEX(Customers!$B$2:$B$901,MATCH(C794,Customers!$A$2:$A$901,0)),"")</f>
        <v>Reyansh Verma</v>
      </c>
      <c r="F794" s="5" t="str">
        <f>IFERROR(INDEX(Customers!$C$2:$C$901,MATCH(C794,Customers!$A$2:$A$901,0)),"")</f>
        <v>Consumer</v>
      </c>
      <c r="G794" s="5" t="str">
        <f>IFERROR(INDEX(Regions!$B$2:$B$6,MATCH(D794,Regions!$A$2:$A$6,0)),"")</f>
        <v>East</v>
      </c>
      <c r="H794" s="5" t="str">
        <f t="shared" si="14"/>
        <v>2024-09</v>
      </c>
      <c r="I794" s="5">
        <f>IFERROR(INDEX(Delivery!$C$2:$C$3001,MATCH(A794,Delivery!$A$2:$A$3001,0))-INDEX(Delivery!$B$2:$B$3001,MATCH(A794,Delivery!$A$2:$A$3001,0)),"")</f>
        <v>3</v>
      </c>
      <c r="J794" s="5" t="str">
        <f>IF(IFERROR(INDEX(Delivery!$D$2:$D$3001,MATCH(A794,Delivery!$A$2:$A$3001,0)),"")="Delayed","Yes","No")</f>
        <v>No</v>
      </c>
      <c r="K794" s="5" t="str">
        <f>IF(IFERROR(INDEX(Delivery!$D$2:$D$3001,MATCH(A794,Delivery!$A$2:$A$3001,0)),"")="Cancelled","Yes","No")</f>
        <v>No</v>
      </c>
      <c r="L794">
        <f>SUMIF(Sales!B:B,A794,Sales!H:H)</f>
        <v>1480.0500000000002</v>
      </c>
    </row>
    <row r="795" spans="1:12" x14ac:dyDescent="0.35">
      <c r="A795" s="5">
        <v>794</v>
      </c>
      <c r="B795" s="6">
        <v>45550</v>
      </c>
      <c r="C795" s="5">
        <v>591</v>
      </c>
      <c r="D795" s="5">
        <v>3</v>
      </c>
      <c r="E795" s="5" t="str">
        <f>IFERROR(INDEX(Customers!$B$2:$B$901,MATCH(C795,Customers!$A$2:$A$901,0)),"")</f>
        <v>Reyansh Reddy</v>
      </c>
      <c r="F795" s="5" t="str">
        <f>IFERROR(INDEX(Customers!$C$2:$C$901,MATCH(C795,Customers!$A$2:$A$901,0)),"")</f>
        <v>Consumer</v>
      </c>
      <c r="G795" s="5" t="str">
        <f>IFERROR(INDEX(Regions!$B$2:$B$6,MATCH(D795,Regions!$A$2:$A$6,0)),"")</f>
        <v>East</v>
      </c>
      <c r="H795" s="5" t="str">
        <f t="shared" si="14"/>
        <v>2024-09</v>
      </c>
      <c r="I795" s="5">
        <f>IFERROR(INDEX(Delivery!$C$2:$C$3001,MATCH(A795,Delivery!$A$2:$A$3001,0))-INDEX(Delivery!$B$2:$B$3001,MATCH(A795,Delivery!$A$2:$A$3001,0)),"")</f>
        <v>5</v>
      </c>
      <c r="J795" s="5" t="str">
        <f>IF(IFERROR(INDEX(Delivery!$D$2:$D$3001,MATCH(A795,Delivery!$A$2:$A$3001,0)),"")="Delayed","Yes","No")</f>
        <v>No</v>
      </c>
      <c r="K795" s="5" t="str">
        <f>IF(IFERROR(INDEX(Delivery!$D$2:$D$3001,MATCH(A795,Delivery!$A$2:$A$3001,0)),"")="Cancelled","Yes","No")</f>
        <v>No</v>
      </c>
      <c r="L795">
        <f>SUMIF(Sales!B:B,A795,Sales!H:H)</f>
        <v>540.32000000000005</v>
      </c>
    </row>
    <row r="796" spans="1:12" x14ac:dyDescent="0.35">
      <c r="A796" s="5">
        <v>795</v>
      </c>
      <c r="B796" s="6">
        <v>45550</v>
      </c>
      <c r="C796" s="5">
        <v>432</v>
      </c>
      <c r="D796" s="5">
        <v>1</v>
      </c>
      <c r="E796" s="5" t="str">
        <f>IFERROR(INDEX(Customers!$B$2:$B$901,MATCH(C796,Customers!$A$2:$A$901,0)),"")</f>
        <v>Vivaan Kapoor</v>
      </c>
      <c r="F796" s="5" t="str">
        <f>IFERROR(INDEX(Customers!$C$2:$C$901,MATCH(C796,Customers!$A$2:$A$901,0)),"")</f>
        <v>Consumer</v>
      </c>
      <c r="G796" s="5" t="str">
        <f>IFERROR(INDEX(Regions!$B$2:$B$6,MATCH(D796,Regions!$A$2:$A$6,0)),"")</f>
        <v>North</v>
      </c>
      <c r="H796" s="5" t="str">
        <f t="shared" si="14"/>
        <v>2024-09</v>
      </c>
      <c r="I796" s="5">
        <f>IFERROR(INDEX(Delivery!$C$2:$C$3001,MATCH(A796,Delivery!$A$2:$A$3001,0))-INDEX(Delivery!$B$2:$B$3001,MATCH(A796,Delivery!$A$2:$A$3001,0)),"")</f>
        <v>3</v>
      </c>
      <c r="J796" s="5" t="str">
        <f>IF(IFERROR(INDEX(Delivery!$D$2:$D$3001,MATCH(A796,Delivery!$A$2:$A$3001,0)),"")="Delayed","Yes","No")</f>
        <v>No</v>
      </c>
      <c r="K796" s="5" t="str">
        <f>IF(IFERROR(INDEX(Delivery!$D$2:$D$3001,MATCH(A796,Delivery!$A$2:$A$3001,0)),"")="Cancelled","Yes","No")</f>
        <v>No</v>
      </c>
      <c r="L796">
        <f>SUMIF(Sales!B:B,A796,Sales!H:H)</f>
        <v>125.34</v>
      </c>
    </row>
    <row r="797" spans="1:12" x14ac:dyDescent="0.35">
      <c r="A797" s="5">
        <v>796</v>
      </c>
      <c r="B797" s="6">
        <v>45550</v>
      </c>
      <c r="C797" s="5">
        <v>372</v>
      </c>
      <c r="D797" s="5">
        <v>5</v>
      </c>
      <c r="E797" s="5" t="str">
        <f>IFERROR(INDEX(Customers!$B$2:$B$901,MATCH(C797,Customers!$A$2:$A$901,0)),"")</f>
        <v>Arun Singh</v>
      </c>
      <c r="F797" s="5" t="str">
        <f>IFERROR(INDEX(Customers!$C$2:$C$901,MATCH(C797,Customers!$A$2:$A$901,0)),"")</f>
        <v>SMB</v>
      </c>
      <c r="G797" s="5" t="str">
        <f>IFERROR(INDEX(Regions!$B$2:$B$6,MATCH(D797,Regions!$A$2:$A$6,0)),"")</f>
        <v>Central</v>
      </c>
      <c r="H797" s="5" t="str">
        <f t="shared" si="14"/>
        <v>2024-09</v>
      </c>
      <c r="I797" s="5">
        <f>IFERROR(INDEX(Delivery!$C$2:$C$3001,MATCH(A797,Delivery!$A$2:$A$3001,0))-INDEX(Delivery!$B$2:$B$3001,MATCH(A797,Delivery!$A$2:$A$3001,0)),"")</f>
        <v>6</v>
      </c>
      <c r="J797" s="5" t="str">
        <f>IF(IFERROR(INDEX(Delivery!$D$2:$D$3001,MATCH(A797,Delivery!$A$2:$A$3001,0)),"")="Delayed","Yes","No")</f>
        <v>Yes</v>
      </c>
      <c r="K797" s="5" t="str">
        <f>IF(IFERROR(INDEX(Delivery!$D$2:$D$3001,MATCH(A797,Delivery!$A$2:$A$3001,0)),"")="Cancelled","Yes","No")</f>
        <v>No</v>
      </c>
      <c r="L797">
        <f>SUMIF(Sales!B:B,A797,Sales!H:H)</f>
        <v>4325.46</v>
      </c>
    </row>
    <row r="798" spans="1:12" x14ac:dyDescent="0.35">
      <c r="A798" s="5">
        <v>797</v>
      </c>
      <c r="B798" s="6">
        <v>45550</v>
      </c>
      <c r="C798" s="5">
        <v>563</v>
      </c>
      <c r="D798" s="5">
        <v>4</v>
      </c>
      <c r="E798" s="5" t="str">
        <f>IFERROR(INDEX(Customers!$B$2:$B$901,MATCH(C798,Customers!$A$2:$A$901,0)),"")</f>
        <v>Aditya Chatterjee</v>
      </c>
      <c r="F798" s="5" t="str">
        <f>IFERROR(INDEX(Customers!$C$2:$C$901,MATCH(C798,Customers!$A$2:$A$901,0)),"")</f>
        <v>Consumer</v>
      </c>
      <c r="G798" s="5" t="str">
        <f>IFERROR(INDEX(Regions!$B$2:$B$6,MATCH(D798,Regions!$A$2:$A$6,0)),"")</f>
        <v>West</v>
      </c>
      <c r="H798" s="5" t="str">
        <f t="shared" si="14"/>
        <v>2024-09</v>
      </c>
      <c r="I798" s="5">
        <f>IFERROR(INDEX(Delivery!$C$2:$C$3001,MATCH(A798,Delivery!$A$2:$A$3001,0))-INDEX(Delivery!$B$2:$B$3001,MATCH(A798,Delivery!$A$2:$A$3001,0)),"")</f>
        <v>6</v>
      </c>
      <c r="J798" s="5" t="str">
        <f>IF(IFERROR(INDEX(Delivery!$D$2:$D$3001,MATCH(A798,Delivery!$A$2:$A$3001,0)),"")="Delayed","Yes","No")</f>
        <v>No</v>
      </c>
      <c r="K798" s="5" t="str">
        <f>IF(IFERROR(INDEX(Delivery!$D$2:$D$3001,MATCH(A798,Delivery!$A$2:$A$3001,0)),"")="Cancelled","Yes","No")</f>
        <v>No</v>
      </c>
      <c r="L798">
        <f>SUMIF(Sales!B:B,A798,Sales!H:H)</f>
        <v>242.57</v>
      </c>
    </row>
    <row r="799" spans="1:12" x14ac:dyDescent="0.35">
      <c r="A799" s="5">
        <v>798</v>
      </c>
      <c r="B799" s="6">
        <v>45550</v>
      </c>
      <c r="C799" s="5">
        <v>439</v>
      </c>
      <c r="D799" s="5">
        <v>2</v>
      </c>
      <c r="E799" s="5" t="str">
        <f>IFERROR(INDEX(Customers!$B$2:$B$901,MATCH(C799,Customers!$A$2:$A$901,0)),"")</f>
        <v>Divya Nair</v>
      </c>
      <c r="F799" s="5" t="str">
        <f>IFERROR(INDEX(Customers!$C$2:$C$901,MATCH(C799,Customers!$A$2:$A$901,0)),"")</f>
        <v>Corporate</v>
      </c>
      <c r="G799" s="5" t="str">
        <f>IFERROR(INDEX(Regions!$B$2:$B$6,MATCH(D799,Regions!$A$2:$A$6,0)),"")</f>
        <v>South</v>
      </c>
      <c r="H799" s="5" t="str">
        <f t="shared" si="14"/>
        <v>2024-09</v>
      </c>
      <c r="I799" s="5">
        <f>IFERROR(INDEX(Delivery!$C$2:$C$3001,MATCH(A799,Delivery!$A$2:$A$3001,0))-INDEX(Delivery!$B$2:$B$3001,MATCH(A799,Delivery!$A$2:$A$3001,0)),"")</f>
        <v>3</v>
      </c>
      <c r="J799" s="5" t="str">
        <f>IF(IFERROR(INDEX(Delivery!$D$2:$D$3001,MATCH(A799,Delivery!$A$2:$A$3001,0)),"")="Delayed","Yes","No")</f>
        <v>No</v>
      </c>
      <c r="K799" s="5" t="str">
        <f>IF(IFERROR(INDEX(Delivery!$D$2:$D$3001,MATCH(A799,Delivery!$A$2:$A$3001,0)),"")="Cancelled","Yes","No")</f>
        <v>No</v>
      </c>
      <c r="L799">
        <f>SUMIF(Sales!B:B,A799,Sales!H:H)</f>
        <v>1073.67</v>
      </c>
    </row>
    <row r="800" spans="1:12" x14ac:dyDescent="0.35">
      <c r="A800" s="5">
        <v>799</v>
      </c>
      <c r="B800" s="6">
        <v>45550</v>
      </c>
      <c r="C800" s="5">
        <v>826</v>
      </c>
      <c r="D800" s="5">
        <v>4</v>
      </c>
      <c r="E800" s="5" t="str">
        <f>IFERROR(INDEX(Customers!$B$2:$B$901,MATCH(C800,Customers!$A$2:$A$901,0)),"")</f>
        <v>Priya Verma</v>
      </c>
      <c r="F800" s="5" t="str">
        <f>IFERROR(INDEX(Customers!$C$2:$C$901,MATCH(C800,Customers!$A$2:$A$901,0)),"")</f>
        <v>SMB</v>
      </c>
      <c r="G800" s="5" t="str">
        <f>IFERROR(INDEX(Regions!$B$2:$B$6,MATCH(D800,Regions!$A$2:$A$6,0)),"")</f>
        <v>West</v>
      </c>
      <c r="H800" s="5" t="str">
        <f t="shared" si="14"/>
        <v>2024-09</v>
      </c>
      <c r="I800" s="5">
        <f>IFERROR(INDEX(Delivery!$C$2:$C$3001,MATCH(A800,Delivery!$A$2:$A$3001,0))-INDEX(Delivery!$B$2:$B$3001,MATCH(A800,Delivery!$A$2:$A$3001,0)),"")</f>
        <v>4</v>
      </c>
      <c r="J800" s="5" t="str">
        <f>IF(IFERROR(INDEX(Delivery!$D$2:$D$3001,MATCH(A800,Delivery!$A$2:$A$3001,0)),"")="Delayed","Yes","No")</f>
        <v>No</v>
      </c>
      <c r="K800" s="5" t="str">
        <f>IF(IFERROR(INDEX(Delivery!$D$2:$D$3001,MATCH(A800,Delivery!$A$2:$A$3001,0)),"")="Cancelled","Yes","No")</f>
        <v>No</v>
      </c>
      <c r="L800">
        <f>SUMIF(Sales!B:B,A800,Sales!H:H)</f>
        <v>508.8</v>
      </c>
    </row>
    <row r="801" spans="1:12" x14ac:dyDescent="0.35">
      <c r="A801" s="5">
        <v>800</v>
      </c>
      <c r="B801" s="6">
        <v>45551</v>
      </c>
      <c r="C801" s="5">
        <v>654</v>
      </c>
      <c r="D801" s="5">
        <v>1</v>
      </c>
      <c r="E801" s="5" t="str">
        <f>IFERROR(INDEX(Customers!$B$2:$B$901,MATCH(C801,Customers!$A$2:$A$901,0)),"")</f>
        <v>Vikram Singh</v>
      </c>
      <c r="F801" s="5" t="str">
        <f>IFERROR(INDEX(Customers!$C$2:$C$901,MATCH(C801,Customers!$A$2:$A$901,0)),"")</f>
        <v>SMB</v>
      </c>
      <c r="G801" s="5" t="str">
        <f>IFERROR(INDEX(Regions!$B$2:$B$6,MATCH(D801,Regions!$A$2:$A$6,0)),"")</f>
        <v>North</v>
      </c>
      <c r="H801" s="5" t="str">
        <f t="shared" si="14"/>
        <v>2024-09</v>
      </c>
      <c r="I801" s="5">
        <f>IFERROR(INDEX(Delivery!$C$2:$C$3001,MATCH(A801,Delivery!$A$2:$A$3001,0))-INDEX(Delivery!$B$2:$B$3001,MATCH(A801,Delivery!$A$2:$A$3001,0)),"")</f>
        <v>5</v>
      </c>
      <c r="J801" s="5" t="str">
        <f>IF(IFERROR(INDEX(Delivery!$D$2:$D$3001,MATCH(A801,Delivery!$A$2:$A$3001,0)),"")="Delayed","Yes","No")</f>
        <v>No</v>
      </c>
      <c r="K801" s="5" t="str">
        <f>IF(IFERROR(INDEX(Delivery!$D$2:$D$3001,MATCH(A801,Delivery!$A$2:$A$3001,0)),"")="Cancelled","Yes","No")</f>
        <v>No</v>
      </c>
      <c r="L801">
        <f>SUMIF(Sales!B:B,A801,Sales!H:H)</f>
        <v>1072.17</v>
      </c>
    </row>
    <row r="802" spans="1:12" x14ac:dyDescent="0.35">
      <c r="A802" s="5">
        <v>801</v>
      </c>
      <c r="B802" s="6">
        <v>45551</v>
      </c>
      <c r="C802" s="5">
        <v>837</v>
      </c>
      <c r="D802" s="5">
        <v>4</v>
      </c>
      <c r="E802" s="5" t="str">
        <f>IFERROR(INDEX(Customers!$B$2:$B$901,MATCH(C802,Customers!$A$2:$A$901,0)),"")</f>
        <v>Divya Verma</v>
      </c>
      <c r="F802" s="5" t="str">
        <f>IFERROR(INDEX(Customers!$C$2:$C$901,MATCH(C802,Customers!$A$2:$A$901,0)),"")</f>
        <v>Consumer</v>
      </c>
      <c r="G802" s="5" t="str">
        <f>IFERROR(INDEX(Regions!$B$2:$B$6,MATCH(D802,Regions!$A$2:$A$6,0)),"")</f>
        <v>West</v>
      </c>
      <c r="H802" s="5" t="str">
        <f t="shared" si="14"/>
        <v>2024-09</v>
      </c>
      <c r="I802" s="5">
        <f>IFERROR(INDEX(Delivery!$C$2:$C$3001,MATCH(A802,Delivery!$A$2:$A$3001,0))-INDEX(Delivery!$B$2:$B$3001,MATCH(A802,Delivery!$A$2:$A$3001,0)),"")</f>
        <v>2</v>
      </c>
      <c r="J802" s="5" t="str">
        <f>IF(IFERROR(INDEX(Delivery!$D$2:$D$3001,MATCH(A802,Delivery!$A$2:$A$3001,0)),"")="Delayed","Yes","No")</f>
        <v>No</v>
      </c>
      <c r="K802" s="5" t="str">
        <f>IF(IFERROR(INDEX(Delivery!$D$2:$D$3001,MATCH(A802,Delivery!$A$2:$A$3001,0)),"")="Cancelled","Yes","No")</f>
        <v>No</v>
      </c>
      <c r="L802">
        <f>SUMIF(Sales!B:B,A802,Sales!H:H)</f>
        <v>829.93</v>
      </c>
    </row>
    <row r="803" spans="1:12" x14ac:dyDescent="0.35">
      <c r="A803" s="5">
        <v>802</v>
      </c>
      <c r="B803" s="6">
        <v>45551</v>
      </c>
      <c r="C803" s="5">
        <v>210</v>
      </c>
      <c r="D803" s="5">
        <v>2</v>
      </c>
      <c r="E803" s="5" t="str">
        <f>IFERROR(INDEX(Customers!$B$2:$B$901,MATCH(C803,Customers!$A$2:$A$901,0)),"")</f>
        <v>Vivaan Nair</v>
      </c>
      <c r="F803" s="5" t="str">
        <f>IFERROR(INDEX(Customers!$C$2:$C$901,MATCH(C803,Customers!$A$2:$A$901,0)),"")</f>
        <v>Consumer</v>
      </c>
      <c r="G803" s="5" t="str">
        <f>IFERROR(INDEX(Regions!$B$2:$B$6,MATCH(D803,Regions!$A$2:$A$6,0)),"")</f>
        <v>South</v>
      </c>
      <c r="H803" s="5" t="str">
        <f t="shared" si="14"/>
        <v>2024-09</v>
      </c>
      <c r="I803" s="5">
        <f>IFERROR(INDEX(Delivery!$C$2:$C$3001,MATCH(A803,Delivery!$A$2:$A$3001,0))-INDEX(Delivery!$B$2:$B$3001,MATCH(A803,Delivery!$A$2:$A$3001,0)),"")</f>
        <v>4</v>
      </c>
      <c r="J803" s="5" t="str">
        <f>IF(IFERROR(INDEX(Delivery!$D$2:$D$3001,MATCH(A803,Delivery!$A$2:$A$3001,0)),"")="Delayed","Yes","No")</f>
        <v>No</v>
      </c>
      <c r="K803" s="5" t="str">
        <f>IF(IFERROR(INDEX(Delivery!$D$2:$D$3001,MATCH(A803,Delivery!$A$2:$A$3001,0)),"")="Cancelled","Yes","No")</f>
        <v>No</v>
      </c>
      <c r="L803">
        <f>SUMIF(Sales!B:B,A803,Sales!H:H)</f>
        <v>2213.3200000000002</v>
      </c>
    </row>
    <row r="804" spans="1:12" x14ac:dyDescent="0.35">
      <c r="A804" s="5">
        <v>803</v>
      </c>
      <c r="B804" s="6">
        <v>45551</v>
      </c>
      <c r="C804" s="5">
        <v>565</v>
      </c>
      <c r="D804" s="5">
        <v>1</v>
      </c>
      <c r="E804" s="5" t="str">
        <f>IFERROR(INDEX(Customers!$B$2:$B$901,MATCH(C804,Customers!$A$2:$A$901,0)),"")</f>
        <v>Anika Das</v>
      </c>
      <c r="F804" s="5" t="str">
        <f>IFERROR(INDEX(Customers!$C$2:$C$901,MATCH(C804,Customers!$A$2:$A$901,0)),"")</f>
        <v>SMB</v>
      </c>
      <c r="G804" s="5" t="str">
        <f>IFERROR(INDEX(Regions!$B$2:$B$6,MATCH(D804,Regions!$A$2:$A$6,0)),"")</f>
        <v>North</v>
      </c>
      <c r="H804" s="5" t="str">
        <f t="shared" si="14"/>
        <v>2024-09</v>
      </c>
      <c r="I804" s="5">
        <f>IFERROR(INDEX(Delivery!$C$2:$C$3001,MATCH(A804,Delivery!$A$2:$A$3001,0))-INDEX(Delivery!$B$2:$B$3001,MATCH(A804,Delivery!$A$2:$A$3001,0)),"")</f>
        <v>5</v>
      </c>
      <c r="J804" s="5" t="str">
        <f>IF(IFERROR(INDEX(Delivery!$D$2:$D$3001,MATCH(A804,Delivery!$A$2:$A$3001,0)),"")="Delayed","Yes","No")</f>
        <v>No</v>
      </c>
      <c r="K804" s="5" t="str">
        <f>IF(IFERROR(INDEX(Delivery!$D$2:$D$3001,MATCH(A804,Delivery!$A$2:$A$3001,0)),"")="Cancelled","Yes","No")</f>
        <v>No</v>
      </c>
      <c r="L804">
        <f>SUMIF(Sales!B:B,A804,Sales!H:H)</f>
        <v>540.32000000000005</v>
      </c>
    </row>
    <row r="805" spans="1:12" x14ac:dyDescent="0.35">
      <c r="A805" s="5">
        <v>804</v>
      </c>
      <c r="B805" s="6">
        <v>45551</v>
      </c>
      <c r="C805" s="5">
        <v>824</v>
      </c>
      <c r="D805" s="5">
        <v>5</v>
      </c>
      <c r="E805" s="5" t="str">
        <f>IFERROR(INDEX(Customers!$B$2:$B$901,MATCH(C805,Customers!$A$2:$A$901,0)),"")</f>
        <v>Arun Sharma</v>
      </c>
      <c r="F805" s="5" t="str">
        <f>IFERROR(INDEX(Customers!$C$2:$C$901,MATCH(C805,Customers!$A$2:$A$901,0)),"")</f>
        <v>SMB</v>
      </c>
      <c r="G805" s="5" t="str">
        <f>IFERROR(INDEX(Regions!$B$2:$B$6,MATCH(D805,Regions!$A$2:$A$6,0)),"")</f>
        <v>Central</v>
      </c>
      <c r="H805" s="5" t="str">
        <f t="shared" si="14"/>
        <v>2024-09</v>
      </c>
      <c r="I805" s="5">
        <f>IFERROR(INDEX(Delivery!$C$2:$C$3001,MATCH(A805,Delivery!$A$2:$A$3001,0))-INDEX(Delivery!$B$2:$B$3001,MATCH(A805,Delivery!$A$2:$A$3001,0)),"")</f>
        <v>3</v>
      </c>
      <c r="J805" s="5" t="str">
        <f>IF(IFERROR(INDEX(Delivery!$D$2:$D$3001,MATCH(A805,Delivery!$A$2:$A$3001,0)),"")="Delayed","Yes","No")</f>
        <v>No</v>
      </c>
      <c r="K805" s="5" t="str">
        <f>IF(IFERROR(INDEX(Delivery!$D$2:$D$3001,MATCH(A805,Delivery!$A$2:$A$3001,0)),"")="Cancelled","Yes","No")</f>
        <v>No</v>
      </c>
      <c r="L805">
        <f>SUMIF(Sales!B:B,A805,Sales!H:H)</f>
        <v>1537.15</v>
      </c>
    </row>
    <row r="806" spans="1:12" x14ac:dyDescent="0.35">
      <c r="A806" s="5">
        <v>805</v>
      </c>
      <c r="B806" s="6">
        <v>45551</v>
      </c>
      <c r="C806" s="5">
        <v>688</v>
      </c>
      <c r="D806" s="5">
        <v>3</v>
      </c>
      <c r="E806" s="5" t="str">
        <f>IFERROR(INDEX(Customers!$B$2:$B$901,MATCH(C806,Customers!$A$2:$A$901,0)),"")</f>
        <v>Karthik Iyer</v>
      </c>
      <c r="F806" s="5" t="str">
        <f>IFERROR(INDEX(Customers!$C$2:$C$901,MATCH(C806,Customers!$A$2:$A$901,0)),"")</f>
        <v>Consumer</v>
      </c>
      <c r="G806" s="5" t="str">
        <f>IFERROR(INDEX(Regions!$B$2:$B$6,MATCH(D806,Regions!$A$2:$A$6,0)),"")</f>
        <v>East</v>
      </c>
      <c r="H806" s="5" t="str">
        <f t="shared" si="14"/>
        <v>2024-09</v>
      </c>
      <c r="I806" s="5">
        <f>IFERROR(INDEX(Delivery!$C$2:$C$3001,MATCH(A806,Delivery!$A$2:$A$3001,0))-INDEX(Delivery!$B$2:$B$3001,MATCH(A806,Delivery!$A$2:$A$3001,0)),"")</f>
        <v>4</v>
      </c>
      <c r="J806" s="5" t="str">
        <f>IF(IFERROR(INDEX(Delivery!$D$2:$D$3001,MATCH(A806,Delivery!$A$2:$A$3001,0)),"")="Delayed","Yes","No")</f>
        <v>No</v>
      </c>
      <c r="K806" s="5" t="str">
        <f>IF(IFERROR(INDEX(Delivery!$D$2:$D$3001,MATCH(A806,Delivery!$A$2:$A$3001,0)),"")="Cancelled","Yes","No")</f>
        <v>No</v>
      </c>
      <c r="L806">
        <f>SUMIF(Sales!B:B,A806,Sales!H:H)</f>
        <v>622.70000000000005</v>
      </c>
    </row>
    <row r="807" spans="1:12" x14ac:dyDescent="0.35">
      <c r="A807" s="5">
        <v>806</v>
      </c>
      <c r="B807" s="6">
        <v>45551</v>
      </c>
      <c r="C807" s="5">
        <v>333</v>
      </c>
      <c r="D807" s="5">
        <v>2</v>
      </c>
      <c r="E807" s="5" t="str">
        <f>IFERROR(INDEX(Customers!$B$2:$B$901,MATCH(C807,Customers!$A$2:$A$901,0)),"")</f>
        <v>Kiara Pillai</v>
      </c>
      <c r="F807" s="5" t="str">
        <f>IFERROR(INDEX(Customers!$C$2:$C$901,MATCH(C807,Customers!$A$2:$A$901,0)),"")</f>
        <v>Consumer</v>
      </c>
      <c r="G807" s="5" t="str">
        <f>IFERROR(INDEX(Regions!$B$2:$B$6,MATCH(D807,Regions!$A$2:$A$6,0)),"")</f>
        <v>South</v>
      </c>
      <c r="H807" s="5" t="str">
        <f t="shared" si="14"/>
        <v>2024-09</v>
      </c>
      <c r="I807" s="5">
        <f>IFERROR(INDEX(Delivery!$C$2:$C$3001,MATCH(A807,Delivery!$A$2:$A$3001,0))-INDEX(Delivery!$B$2:$B$3001,MATCH(A807,Delivery!$A$2:$A$3001,0)),"")</f>
        <v>4</v>
      </c>
      <c r="J807" s="5" t="str">
        <f>IF(IFERROR(INDEX(Delivery!$D$2:$D$3001,MATCH(A807,Delivery!$A$2:$A$3001,0)),"")="Delayed","Yes","No")</f>
        <v>No</v>
      </c>
      <c r="K807" s="5" t="str">
        <f>IF(IFERROR(INDEX(Delivery!$D$2:$D$3001,MATCH(A807,Delivery!$A$2:$A$3001,0)),"")="Cancelled","Yes","No")</f>
        <v>No</v>
      </c>
      <c r="L807">
        <f>SUMIF(Sales!B:B,A807,Sales!H:H)</f>
        <v>1752.02</v>
      </c>
    </row>
    <row r="808" spans="1:12" x14ac:dyDescent="0.35">
      <c r="A808" s="5">
        <v>807</v>
      </c>
      <c r="B808" s="6">
        <v>45552</v>
      </c>
      <c r="C808" s="5">
        <v>661</v>
      </c>
      <c r="D808" s="5">
        <v>5</v>
      </c>
      <c r="E808" s="5" t="str">
        <f>IFERROR(INDEX(Customers!$B$2:$B$901,MATCH(C808,Customers!$A$2:$A$901,0)),"")</f>
        <v>Kiara Pillai</v>
      </c>
      <c r="F808" s="5" t="str">
        <f>IFERROR(INDEX(Customers!$C$2:$C$901,MATCH(C808,Customers!$A$2:$A$901,0)),"")</f>
        <v>Consumer</v>
      </c>
      <c r="G808" s="5" t="str">
        <f>IFERROR(INDEX(Regions!$B$2:$B$6,MATCH(D808,Regions!$A$2:$A$6,0)),"")</f>
        <v>Central</v>
      </c>
      <c r="H808" s="5" t="str">
        <f t="shared" si="14"/>
        <v>2024-09</v>
      </c>
      <c r="I808" s="5">
        <f>IFERROR(INDEX(Delivery!$C$2:$C$3001,MATCH(A808,Delivery!$A$2:$A$3001,0))-INDEX(Delivery!$B$2:$B$3001,MATCH(A808,Delivery!$A$2:$A$3001,0)),"")</f>
        <v>3</v>
      </c>
      <c r="J808" s="5" t="str">
        <f>IF(IFERROR(INDEX(Delivery!$D$2:$D$3001,MATCH(A808,Delivery!$A$2:$A$3001,0)),"")="Delayed","Yes","No")</f>
        <v>No</v>
      </c>
      <c r="K808" s="5" t="str">
        <f>IF(IFERROR(INDEX(Delivery!$D$2:$D$3001,MATCH(A808,Delivery!$A$2:$A$3001,0)),"")="Cancelled","Yes","No")</f>
        <v>No</v>
      </c>
      <c r="L808">
        <f>SUMIF(Sales!B:B,A808,Sales!H:H)</f>
        <v>4576.45</v>
      </c>
    </row>
    <row r="809" spans="1:12" x14ac:dyDescent="0.35">
      <c r="A809" s="5">
        <v>808</v>
      </c>
      <c r="B809" s="6">
        <v>45552</v>
      </c>
      <c r="C809" s="5">
        <v>527</v>
      </c>
      <c r="D809" s="5">
        <v>5</v>
      </c>
      <c r="E809" s="5" t="str">
        <f>IFERROR(INDEX(Customers!$B$2:$B$901,MATCH(C809,Customers!$A$2:$A$901,0)),"")</f>
        <v>Aditya Das</v>
      </c>
      <c r="F809" s="5" t="str">
        <f>IFERROR(INDEX(Customers!$C$2:$C$901,MATCH(C809,Customers!$A$2:$A$901,0)),"")</f>
        <v>Corporate</v>
      </c>
      <c r="G809" s="5" t="str">
        <f>IFERROR(INDEX(Regions!$B$2:$B$6,MATCH(D809,Regions!$A$2:$A$6,0)),"")</f>
        <v>Central</v>
      </c>
      <c r="H809" s="5" t="str">
        <f t="shared" si="14"/>
        <v>2024-09</v>
      </c>
      <c r="I809" s="5">
        <f>IFERROR(INDEX(Delivery!$C$2:$C$3001,MATCH(A809,Delivery!$A$2:$A$3001,0))-INDEX(Delivery!$B$2:$B$3001,MATCH(A809,Delivery!$A$2:$A$3001,0)),"")</f>
        <v>5</v>
      </c>
      <c r="J809" s="5" t="str">
        <f>IF(IFERROR(INDEX(Delivery!$D$2:$D$3001,MATCH(A809,Delivery!$A$2:$A$3001,0)),"")="Delayed","Yes","No")</f>
        <v>No</v>
      </c>
      <c r="K809" s="5" t="str">
        <f>IF(IFERROR(INDEX(Delivery!$D$2:$D$3001,MATCH(A809,Delivery!$A$2:$A$3001,0)),"")="Cancelled","Yes","No")</f>
        <v>No</v>
      </c>
      <c r="L809">
        <f>SUMIF(Sales!B:B,A809,Sales!H:H)</f>
        <v>4318.07</v>
      </c>
    </row>
    <row r="810" spans="1:12" x14ac:dyDescent="0.35">
      <c r="A810" s="5">
        <v>809</v>
      </c>
      <c r="B810" s="6">
        <v>45552</v>
      </c>
      <c r="C810" s="5">
        <v>251</v>
      </c>
      <c r="D810" s="5">
        <v>1</v>
      </c>
      <c r="E810" s="5" t="str">
        <f>IFERROR(INDEX(Customers!$B$2:$B$901,MATCH(C810,Customers!$A$2:$A$901,0)),"")</f>
        <v>Suresh Rao</v>
      </c>
      <c r="F810" s="5" t="str">
        <f>IFERROR(INDEX(Customers!$C$2:$C$901,MATCH(C810,Customers!$A$2:$A$901,0)),"")</f>
        <v>Consumer</v>
      </c>
      <c r="G810" s="5" t="str">
        <f>IFERROR(INDEX(Regions!$B$2:$B$6,MATCH(D810,Regions!$A$2:$A$6,0)),"")</f>
        <v>North</v>
      </c>
      <c r="H810" s="5" t="str">
        <f t="shared" si="14"/>
        <v>2024-09</v>
      </c>
      <c r="I810" s="5">
        <f>IFERROR(INDEX(Delivery!$C$2:$C$3001,MATCH(A810,Delivery!$A$2:$A$3001,0))-INDEX(Delivery!$B$2:$B$3001,MATCH(A810,Delivery!$A$2:$A$3001,0)),"")</f>
        <v>2</v>
      </c>
      <c r="J810" s="5" t="str">
        <f>IF(IFERROR(INDEX(Delivery!$D$2:$D$3001,MATCH(A810,Delivery!$A$2:$A$3001,0)),"")="Delayed","Yes","No")</f>
        <v>No</v>
      </c>
      <c r="K810" s="5" t="str">
        <f>IF(IFERROR(INDEX(Delivery!$D$2:$D$3001,MATCH(A810,Delivery!$A$2:$A$3001,0)),"")="Cancelled","Yes","No")</f>
        <v>No</v>
      </c>
      <c r="L810">
        <f>SUMIF(Sales!B:B,A810,Sales!H:H)</f>
        <v>3253.52</v>
      </c>
    </row>
    <row r="811" spans="1:12" x14ac:dyDescent="0.35">
      <c r="A811" s="5">
        <v>810</v>
      </c>
      <c r="B811" s="6">
        <v>45553</v>
      </c>
      <c r="C811" s="5">
        <v>659</v>
      </c>
      <c r="D811" s="5">
        <v>4</v>
      </c>
      <c r="E811" s="5" t="str">
        <f>IFERROR(INDEX(Customers!$B$2:$B$901,MATCH(C811,Customers!$A$2:$A$901,0)),"")</f>
        <v>Aadhya Patel</v>
      </c>
      <c r="F811" s="5" t="str">
        <f>IFERROR(INDEX(Customers!$C$2:$C$901,MATCH(C811,Customers!$A$2:$A$901,0)),"")</f>
        <v>Consumer</v>
      </c>
      <c r="G811" s="5" t="str">
        <f>IFERROR(INDEX(Regions!$B$2:$B$6,MATCH(D811,Regions!$A$2:$A$6,0)),"")</f>
        <v>West</v>
      </c>
      <c r="H811" s="5" t="str">
        <f t="shared" si="14"/>
        <v>2024-09</v>
      </c>
      <c r="I811" s="5">
        <f>IFERROR(INDEX(Delivery!$C$2:$C$3001,MATCH(A811,Delivery!$A$2:$A$3001,0))-INDEX(Delivery!$B$2:$B$3001,MATCH(A811,Delivery!$A$2:$A$3001,0)),"")</f>
        <v>6</v>
      </c>
      <c r="J811" s="5" t="str">
        <f>IF(IFERROR(INDEX(Delivery!$D$2:$D$3001,MATCH(A811,Delivery!$A$2:$A$3001,0)),"")="Delayed","Yes","No")</f>
        <v>No</v>
      </c>
      <c r="K811" s="5" t="str">
        <f>IF(IFERROR(INDEX(Delivery!$D$2:$D$3001,MATCH(A811,Delivery!$A$2:$A$3001,0)),"")="Cancelled","Yes","No")</f>
        <v>No</v>
      </c>
      <c r="L811">
        <f>SUMIF(Sales!B:B,A811,Sales!H:H)</f>
        <v>3003.3599999999997</v>
      </c>
    </row>
    <row r="812" spans="1:12" x14ac:dyDescent="0.35">
      <c r="A812" s="5">
        <v>811</v>
      </c>
      <c r="B812" s="6">
        <v>45553</v>
      </c>
      <c r="C812" s="5">
        <v>88</v>
      </c>
      <c r="D812" s="5">
        <v>3</v>
      </c>
      <c r="E812" s="5" t="str">
        <f>IFERROR(INDEX(Customers!$B$2:$B$901,MATCH(C812,Customers!$A$2:$A$901,0)),"")</f>
        <v>Aadhya Chatterjee</v>
      </c>
      <c r="F812" s="5" t="str">
        <f>IFERROR(INDEX(Customers!$C$2:$C$901,MATCH(C812,Customers!$A$2:$A$901,0)),"")</f>
        <v>Corporate</v>
      </c>
      <c r="G812" s="5" t="str">
        <f>IFERROR(INDEX(Regions!$B$2:$B$6,MATCH(D812,Regions!$A$2:$A$6,0)),"")</f>
        <v>East</v>
      </c>
      <c r="H812" s="5" t="str">
        <f t="shared" si="14"/>
        <v>2024-09</v>
      </c>
      <c r="I812" s="5">
        <f>IFERROR(INDEX(Delivery!$C$2:$C$3001,MATCH(A812,Delivery!$A$2:$A$3001,0))-INDEX(Delivery!$B$2:$B$3001,MATCH(A812,Delivery!$A$2:$A$3001,0)),"")</f>
        <v>2</v>
      </c>
      <c r="J812" s="5" t="str">
        <f>IF(IFERROR(INDEX(Delivery!$D$2:$D$3001,MATCH(A812,Delivery!$A$2:$A$3001,0)),"")="Delayed","Yes","No")</f>
        <v>No</v>
      </c>
      <c r="K812" s="5" t="str">
        <f>IF(IFERROR(INDEX(Delivery!$D$2:$D$3001,MATCH(A812,Delivery!$A$2:$A$3001,0)),"")="Cancelled","Yes","No")</f>
        <v>No</v>
      </c>
      <c r="L812">
        <f>SUMIF(Sales!B:B,A812,Sales!H:H)</f>
        <v>519.71</v>
      </c>
    </row>
    <row r="813" spans="1:12" x14ac:dyDescent="0.35">
      <c r="A813" s="5">
        <v>812</v>
      </c>
      <c r="B813" s="6">
        <v>45554</v>
      </c>
      <c r="C813" s="5">
        <v>87</v>
      </c>
      <c r="D813" s="5">
        <v>1</v>
      </c>
      <c r="E813" s="5" t="str">
        <f>IFERROR(INDEX(Customers!$B$2:$B$901,MATCH(C813,Customers!$A$2:$A$901,0)),"")</f>
        <v>Ishaan Menon</v>
      </c>
      <c r="F813" s="5" t="str">
        <f>IFERROR(INDEX(Customers!$C$2:$C$901,MATCH(C813,Customers!$A$2:$A$901,0)),"")</f>
        <v>Consumer</v>
      </c>
      <c r="G813" s="5" t="str">
        <f>IFERROR(INDEX(Regions!$B$2:$B$6,MATCH(D813,Regions!$A$2:$A$6,0)),"")</f>
        <v>North</v>
      </c>
      <c r="H813" s="5" t="str">
        <f t="shared" si="14"/>
        <v>2024-09</v>
      </c>
      <c r="I813" s="5">
        <f>IFERROR(INDEX(Delivery!$C$2:$C$3001,MATCH(A813,Delivery!$A$2:$A$3001,0))-INDEX(Delivery!$B$2:$B$3001,MATCH(A813,Delivery!$A$2:$A$3001,0)),"")</f>
        <v>-45555</v>
      </c>
      <c r="J813" s="5" t="str">
        <f>IF(IFERROR(INDEX(Delivery!$D$2:$D$3001,MATCH(A813,Delivery!$A$2:$A$3001,0)),"")="Delayed","Yes","No")</f>
        <v>No</v>
      </c>
      <c r="K813" s="5" t="str">
        <f>IF(IFERROR(INDEX(Delivery!$D$2:$D$3001,MATCH(A813,Delivery!$A$2:$A$3001,0)),"")="Cancelled","Yes","No")</f>
        <v>Yes</v>
      </c>
      <c r="L813">
        <f>SUMIF(Sales!B:B,A813,Sales!H:H)</f>
        <v>2678.5299999999997</v>
      </c>
    </row>
    <row r="814" spans="1:12" x14ac:dyDescent="0.35">
      <c r="A814" s="5">
        <v>813</v>
      </c>
      <c r="B814" s="6">
        <v>45554</v>
      </c>
      <c r="C814" s="5">
        <v>176</v>
      </c>
      <c r="D814" s="5">
        <v>4</v>
      </c>
      <c r="E814" s="5" t="str">
        <f>IFERROR(INDEX(Customers!$B$2:$B$901,MATCH(C814,Customers!$A$2:$A$901,0)),"")</f>
        <v>Kiara Mehta</v>
      </c>
      <c r="F814" s="5" t="str">
        <f>IFERROR(INDEX(Customers!$C$2:$C$901,MATCH(C814,Customers!$A$2:$A$901,0)),"")</f>
        <v>Consumer</v>
      </c>
      <c r="G814" s="5" t="str">
        <f>IFERROR(INDEX(Regions!$B$2:$B$6,MATCH(D814,Regions!$A$2:$A$6,0)),"")</f>
        <v>West</v>
      </c>
      <c r="H814" s="5" t="str">
        <f t="shared" si="14"/>
        <v>2024-09</v>
      </c>
      <c r="I814" s="5">
        <f>IFERROR(INDEX(Delivery!$C$2:$C$3001,MATCH(A814,Delivery!$A$2:$A$3001,0))-INDEX(Delivery!$B$2:$B$3001,MATCH(A814,Delivery!$A$2:$A$3001,0)),"")</f>
        <v>6</v>
      </c>
      <c r="J814" s="5" t="str">
        <f>IF(IFERROR(INDEX(Delivery!$D$2:$D$3001,MATCH(A814,Delivery!$A$2:$A$3001,0)),"")="Delayed","Yes","No")</f>
        <v>Yes</v>
      </c>
      <c r="K814" s="5" t="str">
        <f>IF(IFERROR(INDEX(Delivery!$D$2:$D$3001,MATCH(A814,Delivery!$A$2:$A$3001,0)),"")="Cancelled","Yes","No")</f>
        <v>No</v>
      </c>
      <c r="L814">
        <f>SUMIF(Sales!B:B,A814,Sales!H:H)</f>
        <v>2243.21</v>
      </c>
    </row>
    <row r="815" spans="1:12" x14ac:dyDescent="0.35">
      <c r="A815" s="5">
        <v>814</v>
      </c>
      <c r="B815" s="6">
        <v>45554</v>
      </c>
      <c r="C815" s="5">
        <v>136</v>
      </c>
      <c r="D815" s="5">
        <v>4</v>
      </c>
      <c r="E815" s="5" t="str">
        <f>IFERROR(INDEX(Customers!$B$2:$B$901,MATCH(C815,Customers!$A$2:$A$901,0)),"")</f>
        <v>Sai Shetty</v>
      </c>
      <c r="F815" s="5" t="str">
        <f>IFERROR(INDEX(Customers!$C$2:$C$901,MATCH(C815,Customers!$A$2:$A$901,0)),"")</f>
        <v>Consumer</v>
      </c>
      <c r="G815" s="5" t="str">
        <f>IFERROR(INDEX(Regions!$B$2:$B$6,MATCH(D815,Regions!$A$2:$A$6,0)),"")</f>
        <v>West</v>
      </c>
      <c r="H815" s="5" t="str">
        <f t="shared" si="14"/>
        <v>2024-09</v>
      </c>
      <c r="I815" s="5">
        <f>IFERROR(INDEX(Delivery!$C$2:$C$3001,MATCH(A815,Delivery!$A$2:$A$3001,0))-INDEX(Delivery!$B$2:$B$3001,MATCH(A815,Delivery!$A$2:$A$3001,0)),"")</f>
        <v>2</v>
      </c>
      <c r="J815" s="5" t="str">
        <f>IF(IFERROR(INDEX(Delivery!$D$2:$D$3001,MATCH(A815,Delivery!$A$2:$A$3001,0)),"")="Delayed","Yes","No")</f>
        <v>No</v>
      </c>
      <c r="K815" s="5" t="str">
        <f>IF(IFERROR(INDEX(Delivery!$D$2:$D$3001,MATCH(A815,Delivery!$A$2:$A$3001,0)),"")="Cancelled","Yes","No")</f>
        <v>No</v>
      </c>
      <c r="L815">
        <f>SUMIF(Sales!B:B,A815,Sales!H:H)</f>
        <v>266.88</v>
      </c>
    </row>
    <row r="816" spans="1:12" x14ac:dyDescent="0.35">
      <c r="A816" s="5">
        <v>815</v>
      </c>
      <c r="B816" s="6">
        <v>45554</v>
      </c>
      <c r="C816" s="5">
        <v>788</v>
      </c>
      <c r="D816" s="5">
        <v>1</v>
      </c>
      <c r="E816" s="5" t="str">
        <f>IFERROR(INDEX(Customers!$B$2:$B$901,MATCH(C816,Customers!$A$2:$A$901,0)),"")</f>
        <v>Reyansh Sharma</v>
      </c>
      <c r="F816" s="5" t="str">
        <f>IFERROR(INDEX(Customers!$C$2:$C$901,MATCH(C816,Customers!$A$2:$A$901,0)),"")</f>
        <v>Consumer</v>
      </c>
      <c r="G816" s="5" t="str">
        <f>IFERROR(INDEX(Regions!$B$2:$B$6,MATCH(D816,Regions!$A$2:$A$6,0)),"")</f>
        <v>North</v>
      </c>
      <c r="H816" s="5" t="str">
        <f t="shared" si="14"/>
        <v>2024-09</v>
      </c>
      <c r="I816" s="5">
        <f>IFERROR(INDEX(Delivery!$C$2:$C$3001,MATCH(A816,Delivery!$A$2:$A$3001,0))-INDEX(Delivery!$B$2:$B$3001,MATCH(A816,Delivery!$A$2:$A$3001,0)),"")</f>
        <v>6</v>
      </c>
      <c r="J816" s="5" t="str">
        <f>IF(IFERROR(INDEX(Delivery!$D$2:$D$3001,MATCH(A816,Delivery!$A$2:$A$3001,0)),"")="Delayed","Yes","No")</f>
        <v>No</v>
      </c>
      <c r="K816" s="5" t="str">
        <f>IF(IFERROR(INDEX(Delivery!$D$2:$D$3001,MATCH(A816,Delivery!$A$2:$A$3001,0)),"")="Cancelled","Yes","No")</f>
        <v>No</v>
      </c>
      <c r="L816">
        <f>SUMIF(Sales!B:B,A816,Sales!H:H)</f>
        <v>552.17999999999995</v>
      </c>
    </row>
    <row r="817" spans="1:12" x14ac:dyDescent="0.35">
      <c r="A817" s="5">
        <v>816</v>
      </c>
      <c r="B817" s="6">
        <v>45554</v>
      </c>
      <c r="C817" s="5">
        <v>207</v>
      </c>
      <c r="D817" s="5">
        <v>2</v>
      </c>
      <c r="E817" s="5" t="str">
        <f>IFERROR(INDEX(Customers!$B$2:$B$901,MATCH(C817,Customers!$A$2:$A$901,0)),"")</f>
        <v>Vikram Gupta</v>
      </c>
      <c r="F817" s="5" t="str">
        <f>IFERROR(INDEX(Customers!$C$2:$C$901,MATCH(C817,Customers!$A$2:$A$901,0)),"")</f>
        <v>SMB</v>
      </c>
      <c r="G817" s="5" t="str">
        <f>IFERROR(INDEX(Regions!$B$2:$B$6,MATCH(D817,Regions!$A$2:$A$6,0)),"")</f>
        <v>South</v>
      </c>
      <c r="H817" s="5" t="str">
        <f t="shared" si="14"/>
        <v>2024-09</v>
      </c>
      <c r="I817" s="5">
        <f>IFERROR(INDEX(Delivery!$C$2:$C$3001,MATCH(A817,Delivery!$A$2:$A$3001,0))-INDEX(Delivery!$B$2:$B$3001,MATCH(A817,Delivery!$A$2:$A$3001,0)),"")</f>
        <v>2</v>
      </c>
      <c r="J817" s="5" t="str">
        <f>IF(IFERROR(INDEX(Delivery!$D$2:$D$3001,MATCH(A817,Delivery!$A$2:$A$3001,0)),"")="Delayed","Yes","No")</f>
        <v>No</v>
      </c>
      <c r="K817" s="5" t="str">
        <f>IF(IFERROR(INDEX(Delivery!$D$2:$D$3001,MATCH(A817,Delivery!$A$2:$A$3001,0)),"")="Cancelled","Yes","No")</f>
        <v>No</v>
      </c>
      <c r="L817">
        <f>SUMIF(Sales!B:B,A817,Sales!H:H)</f>
        <v>175.69</v>
      </c>
    </row>
    <row r="818" spans="1:12" x14ac:dyDescent="0.35">
      <c r="A818" s="5">
        <v>817</v>
      </c>
      <c r="B818" s="6">
        <v>45555</v>
      </c>
      <c r="C818" s="5">
        <v>878</v>
      </c>
      <c r="D818" s="5">
        <v>2</v>
      </c>
      <c r="E818" s="5" t="str">
        <f>IFERROR(INDEX(Customers!$B$2:$B$901,MATCH(C818,Customers!$A$2:$A$901,0)),"")</f>
        <v>Meera Sharma</v>
      </c>
      <c r="F818" s="5" t="str">
        <f>IFERROR(INDEX(Customers!$C$2:$C$901,MATCH(C818,Customers!$A$2:$A$901,0)),"")</f>
        <v>Corporate</v>
      </c>
      <c r="G818" s="5" t="str">
        <f>IFERROR(INDEX(Regions!$B$2:$B$6,MATCH(D818,Regions!$A$2:$A$6,0)),"")</f>
        <v>South</v>
      </c>
      <c r="H818" s="5" t="str">
        <f t="shared" si="14"/>
        <v>2024-09</v>
      </c>
      <c r="I818" s="5">
        <f>IFERROR(INDEX(Delivery!$C$2:$C$3001,MATCH(A818,Delivery!$A$2:$A$3001,0))-INDEX(Delivery!$B$2:$B$3001,MATCH(A818,Delivery!$A$2:$A$3001,0)),"")</f>
        <v>4</v>
      </c>
      <c r="J818" s="5" t="str">
        <f>IF(IFERROR(INDEX(Delivery!$D$2:$D$3001,MATCH(A818,Delivery!$A$2:$A$3001,0)),"")="Delayed","Yes","No")</f>
        <v>No</v>
      </c>
      <c r="K818" s="5" t="str">
        <f>IF(IFERROR(INDEX(Delivery!$D$2:$D$3001,MATCH(A818,Delivery!$A$2:$A$3001,0)),"")="Cancelled","Yes","No")</f>
        <v>No</v>
      </c>
      <c r="L818">
        <f>SUMIF(Sales!B:B,A818,Sales!H:H)</f>
        <v>3672.15</v>
      </c>
    </row>
    <row r="819" spans="1:12" x14ac:dyDescent="0.35">
      <c r="A819" s="5">
        <v>818</v>
      </c>
      <c r="B819" s="6">
        <v>45555</v>
      </c>
      <c r="C819" s="5">
        <v>41</v>
      </c>
      <c r="D819" s="5">
        <v>2</v>
      </c>
      <c r="E819" s="5" t="str">
        <f>IFERROR(INDEX(Customers!$B$2:$B$901,MATCH(C819,Customers!$A$2:$A$901,0)),"")</f>
        <v>Riya Menon</v>
      </c>
      <c r="F819" s="5" t="str">
        <f>IFERROR(INDEX(Customers!$C$2:$C$901,MATCH(C819,Customers!$A$2:$A$901,0)),"")</f>
        <v>Consumer</v>
      </c>
      <c r="G819" s="5" t="str">
        <f>IFERROR(INDEX(Regions!$B$2:$B$6,MATCH(D819,Regions!$A$2:$A$6,0)),"")</f>
        <v>South</v>
      </c>
      <c r="H819" s="5" t="str">
        <f t="shared" si="14"/>
        <v>2024-09</v>
      </c>
      <c r="I819" s="5">
        <f>IFERROR(INDEX(Delivery!$C$2:$C$3001,MATCH(A819,Delivery!$A$2:$A$3001,0))-INDEX(Delivery!$B$2:$B$3001,MATCH(A819,Delivery!$A$2:$A$3001,0)),"")</f>
        <v>2</v>
      </c>
      <c r="J819" s="5" t="str">
        <f>IF(IFERROR(INDEX(Delivery!$D$2:$D$3001,MATCH(A819,Delivery!$A$2:$A$3001,0)),"")="Delayed","Yes","No")</f>
        <v>No</v>
      </c>
      <c r="K819" s="5" t="str">
        <f>IF(IFERROR(INDEX(Delivery!$D$2:$D$3001,MATCH(A819,Delivery!$A$2:$A$3001,0)),"")="Cancelled","Yes","No")</f>
        <v>No</v>
      </c>
      <c r="L819">
        <f>SUMIF(Sales!B:B,A819,Sales!H:H)</f>
        <v>2213.3200000000002</v>
      </c>
    </row>
    <row r="820" spans="1:12" x14ac:dyDescent="0.35">
      <c r="A820" s="5">
        <v>819</v>
      </c>
      <c r="B820" s="6">
        <v>45555</v>
      </c>
      <c r="C820" s="5">
        <v>71</v>
      </c>
      <c r="D820" s="5">
        <v>2</v>
      </c>
      <c r="E820" s="5" t="str">
        <f>IFERROR(INDEX(Customers!$B$2:$B$901,MATCH(C820,Customers!$A$2:$A$901,0)),"")</f>
        <v>Ishaan Menon</v>
      </c>
      <c r="F820" s="5" t="str">
        <f>IFERROR(INDEX(Customers!$C$2:$C$901,MATCH(C820,Customers!$A$2:$A$901,0)),"")</f>
        <v>Consumer</v>
      </c>
      <c r="G820" s="5" t="str">
        <f>IFERROR(INDEX(Regions!$B$2:$B$6,MATCH(D820,Regions!$A$2:$A$6,0)),"")</f>
        <v>South</v>
      </c>
      <c r="H820" s="5" t="str">
        <f t="shared" si="14"/>
        <v>2024-09</v>
      </c>
      <c r="I820" s="5">
        <f>IFERROR(INDEX(Delivery!$C$2:$C$3001,MATCH(A820,Delivery!$A$2:$A$3001,0))-INDEX(Delivery!$B$2:$B$3001,MATCH(A820,Delivery!$A$2:$A$3001,0)),"")</f>
        <v>3</v>
      </c>
      <c r="J820" s="5" t="str">
        <f>IF(IFERROR(INDEX(Delivery!$D$2:$D$3001,MATCH(A820,Delivery!$A$2:$A$3001,0)),"")="Delayed","Yes","No")</f>
        <v>No</v>
      </c>
      <c r="K820" s="5" t="str">
        <f>IF(IFERROR(INDEX(Delivery!$D$2:$D$3001,MATCH(A820,Delivery!$A$2:$A$3001,0)),"")="Cancelled","Yes","No")</f>
        <v>No</v>
      </c>
      <c r="L820">
        <f>SUMIF(Sales!B:B,A820,Sales!H:H)</f>
        <v>3021.65</v>
      </c>
    </row>
    <row r="821" spans="1:12" x14ac:dyDescent="0.35">
      <c r="A821" s="5">
        <v>820</v>
      </c>
      <c r="B821" s="6">
        <v>45555</v>
      </c>
      <c r="C821" s="5">
        <v>365</v>
      </c>
      <c r="D821" s="5">
        <v>5</v>
      </c>
      <c r="E821" s="5" t="str">
        <f>IFERROR(INDEX(Customers!$B$2:$B$901,MATCH(C821,Customers!$A$2:$A$901,0)),"")</f>
        <v>Vivaan Iyer</v>
      </c>
      <c r="F821" s="5" t="str">
        <f>IFERROR(INDEX(Customers!$C$2:$C$901,MATCH(C821,Customers!$A$2:$A$901,0)),"")</f>
        <v>SMB</v>
      </c>
      <c r="G821" s="5" t="str">
        <f>IFERROR(INDEX(Regions!$B$2:$B$6,MATCH(D821,Regions!$A$2:$A$6,0)),"")</f>
        <v>Central</v>
      </c>
      <c r="H821" s="5" t="str">
        <f t="shared" si="14"/>
        <v>2024-09</v>
      </c>
      <c r="I821" s="5">
        <f>IFERROR(INDEX(Delivery!$C$2:$C$3001,MATCH(A821,Delivery!$A$2:$A$3001,0))-INDEX(Delivery!$B$2:$B$3001,MATCH(A821,Delivery!$A$2:$A$3001,0)),"")</f>
        <v>10</v>
      </c>
      <c r="J821" s="5" t="str">
        <f>IF(IFERROR(INDEX(Delivery!$D$2:$D$3001,MATCH(A821,Delivery!$A$2:$A$3001,0)),"")="Delayed","Yes","No")</f>
        <v>Yes</v>
      </c>
      <c r="K821" s="5" t="str">
        <f>IF(IFERROR(INDEX(Delivery!$D$2:$D$3001,MATCH(A821,Delivery!$A$2:$A$3001,0)),"")="Cancelled","Yes","No")</f>
        <v>No</v>
      </c>
      <c r="L821">
        <f>SUMIF(Sales!B:B,A821,Sales!H:H)</f>
        <v>2921.8799999999997</v>
      </c>
    </row>
    <row r="822" spans="1:12" x14ac:dyDescent="0.35">
      <c r="A822" s="5">
        <v>821</v>
      </c>
      <c r="B822" s="6">
        <v>45555</v>
      </c>
      <c r="C822" s="5">
        <v>565</v>
      </c>
      <c r="D822" s="5">
        <v>1</v>
      </c>
      <c r="E822" s="5" t="str">
        <f>IFERROR(INDEX(Customers!$B$2:$B$901,MATCH(C822,Customers!$A$2:$A$901,0)),"")</f>
        <v>Anika Das</v>
      </c>
      <c r="F822" s="5" t="str">
        <f>IFERROR(INDEX(Customers!$C$2:$C$901,MATCH(C822,Customers!$A$2:$A$901,0)),"")</f>
        <v>SMB</v>
      </c>
      <c r="G822" s="5" t="str">
        <f>IFERROR(INDEX(Regions!$B$2:$B$6,MATCH(D822,Regions!$A$2:$A$6,0)),"")</f>
        <v>North</v>
      </c>
      <c r="H822" s="5" t="str">
        <f t="shared" si="14"/>
        <v>2024-09</v>
      </c>
      <c r="I822" s="5">
        <f>IFERROR(INDEX(Delivery!$C$2:$C$3001,MATCH(A822,Delivery!$A$2:$A$3001,0))-INDEX(Delivery!$B$2:$B$3001,MATCH(A822,Delivery!$A$2:$A$3001,0)),"")</f>
        <v>11</v>
      </c>
      <c r="J822" s="5" t="str">
        <f>IF(IFERROR(INDEX(Delivery!$D$2:$D$3001,MATCH(A822,Delivery!$A$2:$A$3001,0)),"")="Delayed","Yes","No")</f>
        <v>Yes</v>
      </c>
      <c r="K822" s="5" t="str">
        <f>IF(IFERROR(INDEX(Delivery!$D$2:$D$3001,MATCH(A822,Delivery!$A$2:$A$3001,0)),"")="Cancelled","Yes","No")</f>
        <v>No</v>
      </c>
      <c r="L822">
        <f>SUMIF(Sales!B:B,A822,Sales!H:H)</f>
        <v>6209.5499999999993</v>
      </c>
    </row>
    <row r="823" spans="1:12" x14ac:dyDescent="0.35">
      <c r="A823" s="5">
        <v>822</v>
      </c>
      <c r="B823" s="6">
        <v>45556</v>
      </c>
      <c r="C823" s="5">
        <v>574</v>
      </c>
      <c r="D823" s="5">
        <v>4</v>
      </c>
      <c r="E823" s="5" t="str">
        <f>IFERROR(INDEX(Customers!$B$2:$B$901,MATCH(C823,Customers!$A$2:$A$901,0)),"")</f>
        <v>Ishaan Joshi</v>
      </c>
      <c r="F823" s="5" t="str">
        <f>IFERROR(INDEX(Customers!$C$2:$C$901,MATCH(C823,Customers!$A$2:$A$901,0)),"")</f>
        <v>Corporate</v>
      </c>
      <c r="G823" s="5" t="str">
        <f>IFERROR(INDEX(Regions!$B$2:$B$6,MATCH(D823,Regions!$A$2:$A$6,0)),"")</f>
        <v>West</v>
      </c>
      <c r="H823" s="5" t="str">
        <f t="shared" si="14"/>
        <v>2024-09</v>
      </c>
      <c r="I823" s="5">
        <f>IFERROR(INDEX(Delivery!$C$2:$C$3001,MATCH(A823,Delivery!$A$2:$A$3001,0))-INDEX(Delivery!$B$2:$B$3001,MATCH(A823,Delivery!$A$2:$A$3001,0)),"")</f>
        <v>12</v>
      </c>
      <c r="J823" s="5" t="str">
        <f>IF(IFERROR(INDEX(Delivery!$D$2:$D$3001,MATCH(A823,Delivery!$A$2:$A$3001,0)),"")="Delayed","Yes","No")</f>
        <v>Yes</v>
      </c>
      <c r="K823" s="5" t="str">
        <f>IF(IFERROR(INDEX(Delivery!$D$2:$D$3001,MATCH(A823,Delivery!$A$2:$A$3001,0)),"")="Cancelled","Yes","No")</f>
        <v>No</v>
      </c>
      <c r="L823">
        <f>SUMIF(Sales!B:B,A823,Sales!H:H)</f>
        <v>1847.99</v>
      </c>
    </row>
    <row r="824" spans="1:12" x14ac:dyDescent="0.35">
      <c r="A824" s="5">
        <v>823</v>
      </c>
      <c r="B824" s="6">
        <v>45556</v>
      </c>
      <c r="C824" s="5">
        <v>103</v>
      </c>
      <c r="D824" s="5">
        <v>3</v>
      </c>
      <c r="E824" s="5" t="str">
        <f>IFERROR(INDEX(Customers!$B$2:$B$901,MATCH(C824,Customers!$A$2:$A$901,0)),"")</f>
        <v>Rahul Gupta</v>
      </c>
      <c r="F824" s="5" t="str">
        <f>IFERROR(INDEX(Customers!$C$2:$C$901,MATCH(C824,Customers!$A$2:$A$901,0)),"")</f>
        <v>Consumer</v>
      </c>
      <c r="G824" s="5" t="str">
        <f>IFERROR(INDEX(Regions!$B$2:$B$6,MATCH(D824,Regions!$A$2:$A$6,0)),"")</f>
        <v>East</v>
      </c>
      <c r="H824" s="5" t="str">
        <f t="shared" si="14"/>
        <v>2024-09</v>
      </c>
      <c r="I824" s="5">
        <f>IFERROR(INDEX(Delivery!$C$2:$C$3001,MATCH(A824,Delivery!$A$2:$A$3001,0))-INDEX(Delivery!$B$2:$B$3001,MATCH(A824,Delivery!$A$2:$A$3001,0)),"")</f>
        <v>-45558</v>
      </c>
      <c r="J824" s="5" t="str">
        <f>IF(IFERROR(INDEX(Delivery!$D$2:$D$3001,MATCH(A824,Delivery!$A$2:$A$3001,0)),"")="Delayed","Yes","No")</f>
        <v>No</v>
      </c>
      <c r="K824" s="5" t="str">
        <f>IF(IFERROR(INDEX(Delivery!$D$2:$D$3001,MATCH(A824,Delivery!$A$2:$A$3001,0)),"")="Cancelled","Yes","No")</f>
        <v>Yes</v>
      </c>
      <c r="L824">
        <f>SUMIF(Sales!B:B,A824,Sales!H:H)</f>
        <v>145.43</v>
      </c>
    </row>
    <row r="825" spans="1:12" x14ac:dyDescent="0.35">
      <c r="A825" s="5">
        <v>824</v>
      </c>
      <c r="B825" s="6">
        <v>45556</v>
      </c>
      <c r="C825" s="5">
        <v>469</v>
      </c>
      <c r="D825" s="5">
        <v>3</v>
      </c>
      <c r="E825" s="5" t="str">
        <f>IFERROR(INDEX(Customers!$B$2:$B$901,MATCH(C825,Customers!$A$2:$A$901,0)),"")</f>
        <v>Suresh Rao</v>
      </c>
      <c r="F825" s="5" t="str">
        <f>IFERROR(INDEX(Customers!$C$2:$C$901,MATCH(C825,Customers!$A$2:$A$901,0)),"")</f>
        <v>Consumer</v>
      </c>
      <c r="G825" s="5" t="str">
        <f>IFERROR(INDEX(Regions!$B$2:$B$6,MATCH(D825,Regions!$A$2:$A$6,0)),"")</f>
        <v>East</v>
      </c>
      <c r="H825" s="5" t="str">
        <f t="shared" si="14"/>
        <v>2024-09</v>
      </c>
      <c r="I825" s="5">
        <f>IFERROR(INDEX(Delivery!$C$2:$C$3001,MATCH(A825,Delivery!$A$2:$A$3001,0))-INDEX(Delivery!$B$2:$B$3001,MATCH(A825,Delivery!$A$2:$A$3001,0)),"")</f>
        <v>5</v>
      </c>
      <c r="J825" s="5" t="str">
        <f>IF(IFERROR(INDEX(Delivery!$D$2:$D$3001,MATCH(A825,Delivery!$A$2:$A$3001,0)),"")="Delayed","Yes","No")</f>
        <v>No</v>
      </c>
      <c r="K825" s="5" t="str">
        <f>IF(IFERROR(INDEX(Delivery!$D$2:$D$3001,MATCH(A825,Delivery!$A$2:$A$3001,0)),"")="Cancelled","Yes","No")</f>
        <v>No</v>
      </c>
      <c r="L825">
        <f>SUMIF(Sales!B:B,A825,Sales!H:H)</f>
        <v>760.11</v>
      </c>
    </row>
    <row r="826" spans="1:12" x14ac:dyDescent="0.35">
      <c r="A826" s="5">
        <v>825</v>
      </c>
      <c r="B826" s="6">
        <v>45557</v>
      </c>
      <c r="C826" s="5">
        <v>167</v>
      </c>
      <c r="D826" s="5">
        <v>4</v>
      </c>
      <c r="E826" s="5" t="str">
        <f>IFERROR(INDEX(Customers!$B$2:$B$901,MATCH(C826,Customers!$A$2:$A$901,0)),"")</f>
        <v>Meera Kapoor</v>
      </c>
      <c r="F826" s="5" t="str">
        <f>IFERROR(INDEX(Customers!$C$2:$C$901,MATCH(C826,Customers!$A$2:$A$901,0)),"")</f>
        <v>SMB</v>
      </c>
      <c r="G826" s="5" t="str">
        <f>IFERROR(INDEX(Regions!$B$2:$B$6,MATCH(D826,Regions!$A$2:$A$6,0)),"")</f>
        <v>West</v>
      </c>
      <c r="H826" s="5" t="str">
        <f t="shared" si="14"/>
        <v>2024-09</v>
      </c>
      <c r="I826" s="5">
        <f>IFERROR(INDEX(Delivery!$C$2:$C$3001,MATCH(A826,Delivery!$A$2:$A$3001,0))-INDEX(Delivery!$B$2:$B$3001,MATCH(A826,Delivery!$A$2:$A$3001,0)),"")</f>
        <v>4</v>
      </c>
      <c r="J826" s="5" t="str">
        <f>IF(IFERROR(INDEX(Delivery!$D$2:$D$3001,MATCH(A826,Delivery!$A$2:$A$3001,0)),"")="Delayed","Yes","No")</f>
        <v>No</v>
      </c>
      <c r="K826" s="5" t="str">
        <f>IF(IFERROR(INDEX(Delivery!$D$2:$D$3001,MATCH(A826,Delivery!$A$2:$A$3001,0)),"")="Cancelled","Yes","No")</f>
        <v>No</v>
      </c>
      <c r="L826">
        <f>SUMIF(Sales!B:B,A826,Sales!H:H)</f>
        <v>2129.88</v>
      </c>
    </row>
    <row r="827" spans="1:12" x14ac:dyDescent="0.35">
      <c r="A827" s="5">
        <v>826</v>
      </c>
      <c r="B827" s="6">
        <v>45557</v>
      </c>
      <c r="C827" s="5">
        <v>218</v>
      </c>
      <c r="D827" s="5">
        <v>5</v>
      </c>
      <c r="E827" s="5" t="str">
        <f>IFERROR(INDEX(Customers!$B$2:$B$901,MATCH(C827,Customers!$A$2:$A$901,0)),"")</f>
        <v>Ishaan Iyer</v>
      </c>
      <c r="F827" s="5" t="str">
        <f>IFERROR(INDEX(Customers!$C$2:$C$901,MATCH(C827,Customers!$A$2:$A$901,0)),"")</f>
        <v>Consumer</v>
      </c>
      <c r="G827" s="5" t="str">
        <f>IFERROR(INDEX(Regions!$B$2:$B$6,MATCH(D827,Regions!$A$2:$A$6,0)),"")</f>
        <v>Central</v>
      </c>
      <c r="H827" s="5" t="str">
        <f t="shared" si="14"/>
        <v>2024-09</v>
      </c>
      <c r="I827" s="5">
        <f>IFERROR(INDEX(Delivery!$C$2:$C$3001,MATCH(A827,Delivery!$A$2:$A$3001,0))-INDEX(Delivery!$B$2:$B$3001,MATCH(A827,Delivery!$A$2:$A$3001,0)),"")</f>
        <v>5</v>
      </c>
      <c r="J827" s="5" t="str">
        <f>IF(IFERROR(INDEX(Delivery!$D$2:$D$3001,MATCH(A827,Delivery!$A$2:$A$3001,0)),"")="Delayed","Yes","No")</f>
        <v>No</v>
      </c>
      <c r="K827" s="5" t="str">
        <f>IF(IFERROR(INDEX(Delivery!$D$2:$D$3001,MATCH(A827,Delivery!$A$2:$A$3001,0)),"")="Cancelled","Yes","No")</f>
        <v>No</v>
      </c>
      <c r="L827">
        <f>SUMIF(Sales!B:B,A827,Sales!H:H)</f>
        <v>2490.89</v>
      </c>
    </row>
    <row r="828" spans="1:12" x14ac:dyDescent="0.35">
      <c r="A828" s="5">
        <v>827</v>
      </c>
      <c r="B828" s="6">
        <v>45557</v>
      </c>
      <c r="C828" s="5">
        <v>224</v>
      </c>
      <c r="D828" s="5">
        <v>3</v>
      </c>
      <c r="E828" s="5" t="str">
        <f>IFERROR(INDEX(Customers!$B$2:$B$901,MATCH(C828,Customers!$A$2:$A$901,0)),"")</f>
        <v>Deepa Krishnan</v>
      </c>
      <c r="F828" s="5" t="str">
        <f>IFERROR(INDEX(Customers!$C$2:$C$901,MATCH(C828,Customers!$A$2:$A$901,0)),"")</f>
        <v>Corporate</v>
      </c>
      <c r="G828" s="5" t="str">
        <f>IFERROR(INDEX(Regions!$B$2:$B$6,MATCH(D828,Regions!$A$2:$A$6,0)),"")</f>
        <v>East</v>
      </c>
      <c r="H828" s="5" t="str">
        <f t="shared" si="14"/>
        <v>2024-09</v>
      </c>
      <c r="I828" s="5">
        <f>IFERROR(INDEX(Delivery!$C$2:$C$3001,MATCH(A828,Delivery!$A$2:$A$3001,0))-INDEX(Delivery!$B$2:$B$3001,MATCH(A828,Delivery!$A$2:$A$3001,0)),"")</f>
        <v>3</v>
      </c>
      <c r="J828" s="5" t="str">
        <f>IF(IFERROR(INDEX(Delivery!$D$2:$D$3001,MATCH(A828,Delivery!$A$2:$A$3001,0)),"")="Delayed","Yes","No")</f>
        <v>No</v>
      </c>
      <c r="K828" s="5" t="str">
        <f>IF(IFERROR(INDEX(Delivery!$D$2:$D$3001,MATCH(A828,Delivery!$A$2:$A$3001,0)),"")="Cancelled","Yes","No")</f>
        <v>No</v>
      </c>
      <c r="L828">
        <f>SUMIF(Sales!B:B,A828,Sales!H:H)</f>
        <v>705.26</v>
      </c>
    </row>
    <row r="829" spans="1:12" x14ac:dyDescent="0.35">
      <c r="A829" s="5">
        <v>828</v>
      </c>
      <c r="B829" s="6">
        <v>45557</v>
      </c>
      <c r="C829" s="5">
        <v>236</v>
      </c>
      <c r="D829" s="5">
        <v>1</v>
      </c>
      <c r="E829" s="5" t="str">
        <f>IFERROR(INDEX(Customers!$B$2:$B$901,MATCH(C829,Customers!$A$2:$A$901,0)),"")</f>
        <v>Lakshmi Kapoor</v>
      </c>
      <c r="F829" s="5" t="str">
        <f>IFERROR(INDEX(Customers!$C$2:$C$901,MATCH(C829,Customers!$A$2:$A$901,0)),"")</f>
        <v>Consumer</v>
      </c>
      <c r="G829" s="5" t="str">
        <f>IFERROR(INDEX(Regions!$B$2:$B$6,MATCH(D829,Regions!$A$2:$A$6,0)),"")</f>
        <v>North</v>
      </c>
      <c r="H829" s="5" t="str">
        <f t="shared" si="14"/>
        <v>2024-09</v>
      </c>
      <c r="I829" s="5">
        <f>IFERROR(INDEX(Delivery!$C$2:$C$3001,MATCH(A829,Delivery!$A$2:$A$3001,0))-INDEX(Delivery!$B$2:$B$3001,MATCH(A829,Delivery!$A$2:$A$3001,0)),"")</f>
        <v>4</v>
      </c>
      <c r="J829" s="5" t="str">
        <f>IF(IFERROR(INDEX(Delivery!$D$2:$D$3001,MATCH(A829,Delivery!$A$2:$A$3001,0)),"")="Delayed","Yes","No")</f>
        <v>No</v>
      </c>
      <c r="K829" s="5" t="str">
        <f>IF(IFERROR(INDEX(Delivery!$D$2:$D$3001,MATCH(A829,Delivery!$A$2:$A$3001,0)),"")="Cancelled","Yes","No")</f>
        <v>No</v>
      </c>
      <c r="L829">
        <f>SUMIF(Sales!B:B,A829,Sales!H:H)</f>
        <v>932.03</v>
      </c>
    </row>
    <row r="830" spans="1:12" x14ac:dyDescent="0.35">
      <c r="A830" s="5">
        <v>829</v>
      </c>
      <c r="B830" s="6">
        <v>45557</v>
      </c>
      <c r="C830" s="5">
        <v>786</v>
      </c>
      <c r="D830" s="5">
        <v>3</v>
      </c>
      <c r="E830" s="5" t="str">
        <f>IFERROR(INDEX(Customers!$B$2:$B$901,MATCH(C830,Customers!$A$2:$A$901,0)),"")</f>
        <v>Aditya Kapoor</v>
      </c>
      <c r="F830" s="5" t="str">
        <f>IFERROR(INDEX(Customers!$C$2:$C$901,MATCH(C830,Customers!$A$2:$A$901,0)),"")</f>
        <v>SMB</v>
      </c>
      <c r="G830" s="5" t="str">
        <f>IFERROR(INDEX(Regions!$B$2:$B$6,MATCH(D830,Regions!$A$2:$A$6,0)),"")</f>
        <v>East</v>
      </c>
      <c r="H830" s="5" t="str">
        <f t="shared" si="14"/>
        <v>2024-09</v>
      </c>
      <c r="I830" s="5">
        <f>IFERROR(INDEX(Delivery!$C$2:$C$3001,MATCH(A830,Delivery!$A$2:$A$3001,0))-INDEX(Delivery!$B$2:$B$3001,MATCH(A830,Delivery!$A$2:$A$3001,0)),"")</f>
        <v>8</v>
      </c>
      <c r="J830" s="5" t="str">
        <f>IF(IFERROR(INDEX(Delivery!$D$2:$D$3001,MATCH(A830,Delivery!$A$2:$A$3001,0)),"")="Delayed","Yes","No")</f>
        <v>Yes</v>
      </c>
      <c r="K830" s="5" t="str">
        <f>IF(IFERROR(INDEX(Delivery!$D$2:$D$3001,MATCH(A830,Delivery!$A$2:$A$3001,0)),"")="Cancelled","Yes","No")</f>
        <v>No</v>
      </c>
      <c r="L830">
        <f>SUMIF(Sales!B:B,A830,Sales!H:H)</f>
        <v>3021.65</v>
      </c>
    </row>
    <row r="831" spans="1:12" x14ac:dyDescent="0.35">
      <c r="A831" s="5">
        <v>830</v>
      </c>
      <c r="B831" s="6">
        <v>45557</v>
      </c>
      <c r="C831" s="5">
        <v>724</v>
      </c>
      <c r="D831" s="5">
        <v>1</v>
      </c>
      <c r="E831" s="5" t="str">
        <f>IFERROR(INDEX(Customers!$B$2:$B$901,MATCH(C831,Customers!$A$2:$A$901,0)),"")</f>
        <v>Reyansh Reddy</v>
      </c>
      <c r="F831" s="5" t="str">
        <f>IFERROR(INDEX(Customers!$C$2:$C$901,MATCH(C831,Customers!$A$2:$A$901,0)),"")</f>
        <v>Consumer</v>
      </c>
      <c r="G831" s="5" t="str">
        <f>IFERROR(INDEX(Regions!$B$2:$B$6,MATCH(D831,Regions!$A$2:$A$6,0)),"")</f>
        <v>North</v>
      </c>
      <c r="H831" s="5" t="str">
        <f t="shared" si="14"/>
        <v>2024-09</v>
      </c>
      <c r="I831" s="5">
        <f>IFERROR(INDEX(Delivery!$C$2:$C$3001,MATCH(A831,Delivery!$A$2:$A$3001,0))-INDEX(Delivery!$B$2:$B$3001,MATCH(A831,Delivery!$A$2:$A$3001,0)),"")</f>
        <v>3</v>
      </c>
      <c r="J831" s="5" t="str">
        <f>IF(IFERROR(INDEX(Delivery!$D$2:$D$3001,MATCH(A831,Delivery!$A$2:$A$3001,0)),"")="Delayed","Yes","No")</f>
        <v>No</v>
      </c>
      <c r="K831" s="5" t="str">
        <f>IF(IFERROR(INDEX(Delivery!$D$2:$D$3001,MATCH(A831,Delivery!$A$2:$A$3001,0)),"")="Cancelled","Yes","No")</f>
        <v>No</v>
      </c>
      <c r="L831">
        <f>SUMIF(Sales!B:B,A831,Sales!H:H)</f>
        <v>777.4</v>
      </c>
    </row>
    <row r="832" spans="1:12" x14ac:dyDescent="0.35">
      <c r="A832" s="5">
        <v>831</v>
      </c>
      <c r="B832" s="6">
        <v>45557</v>
      </c>
      <c r="C832" s="5">
        <v>138</v>
      </c>
      <c r="D832" s="5">
        <v>3</v>
      </c>
      <c r="E832" s="5" t="str">
        <f>IFERROR(INDEX(Customers!$B$2:$B$901,MATCH(C832,Customers!$A$2:$A$901,0)),"")</f>
        <v>Lakshmi Joshi</v>
      </c>
      <c r="F832" s="5" t="str">
        <f>IFERROR(INDEX(Customers!$C$2:$C$901,MATCH(C832,Customers!$A$2:$A$901,0)),"")</f>
        <v>SMB</v>
      </c>
      <c r="G832" s="5" t="str">
        <f>IFERROR(INDEX(Regions!$B$2:$B$6,MATCH(D832,Regions!$A$2:$A$6,0)),"")</f>
        <v>East</v>
      </c>
      <c r="H832" s="5" t="str">
        <f t="shared" si="14"/>
        <v>2024-09</v>
      </c>
      <c r="I832" s="5">
        <f>IFERROR(INDEX(Delivery!$C$2:$C$3001,MATCH(A832,Delivery!$A$2:$A$3001,0))-INDEX(Delivery!$B$2:$B$3001,MATCH(A832,Delivery!$A$2:$A$3001,0)),"")</f>
        <v>4</v>
      </c>
      <c r="J832" s="5" t="str">
        <f>IF(IFERROR(INDEX(Delivery!$D$2:$D$3001,MATCH(A832,Delivery!$A$2:$A$3001,0)),"")="Delayed","Yes","No")</f>
        <v>No</v>
      </c>
      <c r="K832" s="5" t="str">
        <f>IF(IFERROR(INDEX(Delivery!$D$2:$D$3001,MATCH(A832,Delivery!$A$2:$A$3001,0)),"")="Cancelled","Yes","No")</f>
        <v>No</v>
      </c>
      <c r="L832">
        <f>SUMIF(Sales!B:B,A832,Sales!H:H)</f>
        <v>2213.3200000000002</v>
      </c>
    </row>
    <row r="833" spans="1:12" x14ac:dyDescent="0.35">
      <c r="A833" s="5">
        <v>832</v>
      </c>
      <c r="B833" s="6">
        <v>45558</v>
      </c>
      <c r="C833" s="5">
        <v>613</v>
      </c>
      <c r="D833" s="5">
        <v>1</v>
      </c>
      <c r="E833" s="5" t="str">
        <f>IFERROR(INDEX(Customers!$B$2:$B$901,MATCH(C833,Customers!$A$2:$A$901,0)),"")</f>
        <v>Ayaan Chatterjee</v>
      </c>
      <c r="F833" s="5" t="str">
        <f>IFERROR(INDEX(Customers!$C$2:$C$901,MATCH(C833,Customers!$A$2:$A$901,0)),"")</f>
        <v>Corporate</v>
      </c>
      <c r="G833" s="5" t="str">
        <f>IFERROR(INDEX(Regions!$B$2:$B$6,MATCH(D833,Regions!$A$2:$A$6,0)),"")</f>
        <v>North</v>
      </c>
      <c r="H833" s="5" t="str">
        <f t="shared" si="14"/>
        <v>2024-09</v>
      </c>
      <c r="I833" s="5">
        <f>IFERROR(INDEX(Delivery!$C$2:$C$3001,MATCH(A833,Delivery!$A$2:$A$3001,0))-INDEX(Delivery!$B$2:$B$3001,MATCH(A833,Delivery!$A$2:$A$3001,0)),"")</f>
        <v>5</v>
      </c>
      <c r="J833" s="5" t="str">
        <f>IF(IFERROR(INDEX(Delivery!$D$2:$D$3001,MATCH(A833,Delivery!$A$2:$A$3001,0)),"")="Delayed","Yes","No")</f>
        <v>No</v>
      </c>
      <c r="K833" s="5" t="str">
        <f>IF(IFERROR(INDEX(Delivery!$D$2:$D$3001,MATCH(A833,Delivery!$A$2:$A$3001,0)),"")="Cancelled","Yes","No")</f>
        <v>No</v>
      </c>
      <c r="L833">
        <f>SUMIF(Sales!B:B,A833,Sales!H:H)</f>
        <v>2830.78</v>
      </c>
    </row>
    <row r="834" spans="1:12" x14ac:dyDescent="0.35">
      <c r="A834" s="5">
        <v>833</v>
      </c>
      <c r="B834" s="6">
        <v>45558</v>
      </c>
      <c r="C834" s="5">
        <v>207</v>
      </c>
      <c r="D834" s="5">
        <v>2</v>
      </c>
      <c r="E834" s="5" t="str">
        <f>IFERROR(INDEX(Customers!$B$2:$B$901,MATCH(C834,Customers!$A$2:$A$901,0)),"")</f>
        <v>Vikram Gupta</v>
      </c>
      <c r="F834" s="5" t="str">
        <f>IFERROR(INDEX(Customers!$C$2:$C$901,MATCH(C834,Customers!$A$2:$A$901,0)),"")</f>
        <v>SMB</v>
      </c>
      <c r="G834" s="5" t="str">
        <f>IFERROR(INDEX(Regions!$B$2:$B$6,MATCH(D834,Regions!$A$2:$A$6,0)),"")</f>
        <v>South</v>
      </c>
      <c r="H834" s="5" t="str">
        <f t="shared" ref="H834:H897" si="15">TEXT(B834,"YYYY-MM")</f>
        <v>2024-09</v>
      </c>
      <c r="I834" s="5">
        <f>IFERROR(INDEX(Delivery!$C$2:$C$3001,MATCH(A834,Delivery!$A$2:$A$3001,0))-INDEX(Delivery!$B$2:$B$3001,MATCH(A834,Delivery!$A$2:$A$3001,0)),"")</f>
        <v>3</v>
      </c>
      <c r="J834" s="5" t="str">
        <f>IF(IFERROR(INDEX(Delivery!$D$2:$D$3001,MATCH(A834,Delivery!$A$2:$A$3001,0)),"")="Delayed","Yes","No")</f>
        <v>No</v>
      </c>
      <c r="K834" s="5" t="str">
        <f>IF(IFERROR(INDEX(Delivery!$D$2:$D$3001,MATCH(A834,Delivery!$A$2:$A$3001,0)),"")="Cancelled","Yes","No")</f>
        <v>No</v>
      </c>
      <c r="L834">
        <f>SUMIF(Sales!B:B,A834,Sales!H:H)</f>
        <v>175.69</v>
      </c>
    </row>
    <row r="835" spans="1:12" x14ac:dyDescent="0.35">
      <c r="A835" s="5">
        <v>834</v>
      </c>
      <c r="B835" s="6">
        <v>45558</v>
      </c>
      <c r="C835" s="5">
        <v>13</v>
      </c>
      <c r="D835" s="5">
        <v>1</v>
      </c>
      <c r="E835" s="5" t="str">
        <f>IFERROR(INDEX(Customers!$B$2:$B$901,MATCH(C835,Customers!$A$2:$A$901,0)),"")</f>
        <v>Meera Verma</v>
      </c>
      <c r="F835" s="5" t="str">
        <f>IFERROR(INDEX(Customers!$C$2:$C$901,MATCH(C835,Customers!$A$2:$A$901,0)),"")</f>
        <v>Corporate</v>
      </c>
      <c r="G835" s="5" t="str">
        <f>IFERROR(INDEX(Regions!$B$2:$B$6,MATCH(D835,Regions!$A$2:$A$6,0)),"")</f>
        <v>North</v>
      </c>
      <c r="H835" s="5" t="str">
        <f t="shared" si="15"/>
        <v>2024-09</v>
      </c>
      <c r="I835" s="5">
        <f>IFERROR(INDEX(Delivery!$C$2:$C$3001,MATCH(A835,Delivery!$A$2:$A$3001,0))-INDEX(Delivery!$B$2:$B$3001,MATCH(A835,Delivery!$A$2:$A$3001,0)),"")</f>
        <v>4</v>
      </c>
      <c r="J835" s="5" t="str">
        <f>IF(IFERROR(INDEX(Delivery!$D$2:$D$3001,MATCH(A835,Delivery!$A$2:$A$3001,0)),"")="Delayed","Yes","No")</f>
        <v>No</v>
      </c>
      <c r="K835" s="5" t="str">
        <f>IF(IFERROR(INDEX(Delivery!$D$2:$D$3001,MATCH(A835,Delivery!$A$2:$A$3001,0)),"")="Cancelled","Yes","No")</f>
        <v>No</v>
      </c>
      <c r="L835">
        <f>SUMIF(Sales!B:B,A835,Sales!H:H)</f>
        <v>705.26</v>
      </c>
    </row>
    <row r="836" spans="1:12" x14ac:dyDescent="0.35">
      <c r="A836" s="5">
        <v>835</v>
      </c>
      <c r="B836" s="6">
        <v>45558</v>
      </c>
      <c r="C836" s="5">
        <v>60</v>
      </c>
      <c r="D836" s="5">
        <v>5</v>
      </c>
      <c r="E836" s="5" t="str">
        <f>IFERROR(INDEX(Customers!$B$2:$B$901,MATCH(C836,Customers!$A$2:$A$901,0)),"")</f>
        <v>Arjun Chatterjee</v>
      </c>
      <c r="F836" s="5" t="str">
        <f>IFERROR(INDEX(Customers!$C$2:$C$901,MATCH(C836,Customers!$A$2:$A$901,0)),"")</f>
        <v>Consumer</v>
      </c>
      <c r="G836" s="5" t="str">
        <f>IFERROR(INDEX(Regions!$B$2:$B$6,MATCH(D836,Regions!$A$2:$A$6,0)),"")</f>
        <v>Central</v>
      </c>
      <c r="H836" s="5" t="str">
        <f t="shared" si="15"/>
        <v>2024-09</v>
      </c>
      <c r="I836" s="5">
        <f>IFERROR(INDEX(Delivery!$C$2:$C$3001,MATCH(A836,Delivery!$A$2:$A$3001,0))-INDEX(Delivery!$B$2:$B$3001,MATCH(A836,Delivery!$A$2:$A$3001,0)),"")</f>
        <v>6</v>
      </c>
      <c r="J836" s="5" t="str">
        <f>IF(IFERROR(INDEX(Delivery!$D$2:$D$3001,MATCH(A836,Delivery!$A$2:$A$3001,0)),"")="Delayed","Yes","No")</f>
        <v>No</v>
      </c>
      <c r="K836" s="5" t="str">
        <f>IF(IFERROR(INDEX(Delivery!$D$2:$D$3001,MATCH(A836,Delivery!$A$2:$A$3001,0)),"")="Cancelled","Yes","No")</f>
        <v>No</v>
      </c>
      <c r="L836">
        <f>SUMIF(Sales!B:B,A836,Sales!H:H)</f>
        <v>359.95</v>
      </c>
    </row>
    <row r="837" spans="1:12" x14ac:dyDescent="0.35">
      <c r="A837" s="5">
        <v>836</v>
      </c>
      <c r="B837" s="6">
        <v>45558</v>
      </c>
      <c r="C837" s="5">
        <v>670</v>
      </c>
      <c r="D837" s="5">
        <v>2</v>
      </c>
      <c r="E837" s="5" t="str">
        <f>IFERROR(INDEX(Customers!$B$2:$B$901,MATCH(C837,Customers!$A$2:$A$901,0)),"")</f>
        <v>Neha Das</v>
      </c>
      <c r="F837" s="5" t="str">
        <f>IFERROR(INDEX(Customers!$C$2:$C$901,MATCH(C837,Customers!$A$2:$A$901,0)),"")</f>
        <v>SMB</v>
      </c>
      <c r="G837" s="5" t="str">
        <f>IFERROR(INDEX(Regions!$B$2:$B$6,MATCH(D837,Regions!$A$2:$A$6,0)),"")</f>
        <v>South</v>
      </c>
      <c r="H837" s="5" t="str">
        <f t="shared" si="15"/>
        <v>2024-09</v>
      </c>
      <c r="I837" s="5">
        <f>IFERROR(INDEX(Delivery!$C$2:$C$3001,MATCH(A837,Delivery!$A$2:$A$3001,0))-INDEX(Delivery!$B$2:$B$3001,MATCH(A837,Delivery!$A$2:$A$3001,0)),"")</f>
        <v>5</v>
      </c>
      <c r="J837" s="5" t="str">
        <f>IF(IFERROR(INDEX(Delivery!$D$2:$D$3001,MATCH(A837,Delivery!$A$2:$A$3001,0)),"")="Delayed","Yes","No")</f>
        <v>No</v>
      </c>
      <c r="K837" s="5" t="str">
        <f>IF(IFERROR(INDEX(Delivery!$D$2:$D$3001,MATCH(A837,Delivery!$A$2:$A$3001,0)),"")="Cancelled","Yes","No")</f>
        <v>No</v>
      </c>
      <c r="L837">
        <f>SUMIF(Sales!B:B,A837,Sales!H:H)</f>
        <v>3021.65</v>
      </c>
    </row>
    <row r="838" spans="1:12" x14ac:dyDescent="0.35">
      <c r="A838" s="5">
        <v>837</v>
      </c>
      <c r="B838" s="6">
        <v>45558</v>
      </c>
      <c r="C838" s="5">
        <v>606</v>
      </c>
      <c r="D838" s="5">
        <v>2</v>
      </c>
      <c r="E838" s="5" t="str">
        <f>IFERROR(INDEX(Customers!$B$2:$B$901,MATCH(C838,Customers!$A$2:$A$901,0)),"")</f>
        <v>Vikram Iyer</v>
      </c>
      <c r="F838" s="5" t="str">
        <f>IFERROR(INDEX(Customers!$C$2:$C$901,MATCH(C838,Customers!$A$2:$A$901,0)),"")</f>
        <v>Consumer</v>
      </c>
      <c r="G838" s="5" t="str">
        <f>IFERROR(INDEX(Regions!$B$2:$B$6,MATCH(D838,Regions!$A$2:$A$6,0)),"")</f>
        <v>South</v>
      </c>
      <c r="H838" s="5" t="str">
        <f t="shared" si="15"/>
        <v>2024-09</v>
      </c>
      <c r="I838" s="5">
        <f>IFERROR(INDEX(Delivery!$C$2:$C$3001,MATCH(A838,Delivery!$A$2:$A$3001,0))-INDEX(Delivery!$B$2:$B$3001,MATCH(A838,Delivery!$A$2:$A$3001,0)),"")</f>
        <v>4</v>
      </c>
      <c r="J838" s="5" t="str">
        <f>IF(IFERROR(INDEX(Delivery!$D$2:$D$3001,MATCH(A838,Delivery!$A$2:$A$3001,0)),"")="Delayed","Yes","No")</f>
        <v>No</v>
      </c>
      <c r="K838" s="5" t="str">
        <f>IF(IFERROR(INDEX(Delivery!$D$2:$D$3001,MATCH(A838,Delivery!$A$2:$A$3001,0)),"")="Cancelled","Yes","No")</f>
        <v>No</v>
      </c>
      <c r="L838">
        <f>SUMIF(Sales!B:B,A838,Sales!H:H)</f>
        <v>3919.63</v>
      </c>
    </row>
    <row r="839" spans="1:12" x14ac:dyDescent="0.35">
      <c r="A839" s="5">
        <v>838</v>
      </c>
      <c r="B839" s="6">
        <v>45558</v>
      </c>
      <c r="C839" s="5">
        <v>470</v>
      </c>
      <c r="D839" s="5">
        <v>4</v>
      </c>
      <c r="E839" s="5" t="str">
        <f>IFERROR(INDEX(Customers!$B$2:$B$901,MATCH(C839,Customers!$A$2:$A$901,0)),"")</f>
        <v>Neha Joshi</v>
      </c>
      <c r="F839" s="5" t="str">
        <f>IFERROR(INDEX(Customers!$C$2:$C$901,MATCH(C839,Customers!$A$2:$A$901,0)),"")</f>
        <v>SMB</v>
      </c>
      <c r="G839" s="5" t="str">
        <f>IFERROR(INDEX(Regions!$B$2:$B$6,MATCH(D839,Regions!$A$2:$A$6,0)),"")</f>
        <v>West</v>
      </c>
      <c r="H839" s="5" t="str">
        <f t="shared" si="15"/>
        <v>2024-09</v>
      </c>
      <c r="I839" s="5">
        <f>IFERROR(INDEX(Delivery!$C$2:$C$3001,MATCH(A839,Delivery!$A$2:$A$3001,0))-INDEX(Delivery!$B$2:$B$3001,MATCH(A839,Delivery!$A$2:$A$3001,0)),"")</f>
        <v>6</v>
      </c>
      <c r="J839" s="5" t="str">
        <f>IF(IFERROR(INDEX(Delivery!$D$2:$D$3001,MATCH(A839,Delivery!$A$2:$A$3001,0)),"")="Delayed","Yes","No")</f>
        <v>No</v>
      </c>
      <c r="K839" s="5" t="str">
        <f>IF(IFERROR(INDEX(Delivery!$D$2:$D$3001,MATCH(A839,Delivery!$A$2:$A$3001,0)),"")="Cancelled","Yes","No")</f>
        <v>No</v>
      </c>
      <c r="L839">
        <f>SUMIF(Sales!B:B,A839,Sales!H:H)</f>
        <v>6017.41</v>
      </c>
    </row>
    <row r="840" spans="1:12" x14ac:dyDescent="0.35">
      <c r="A840" s="5">
        <v>839</v>
      </c>
      <c r="B840" s="6">
        <v>45559</v>
      </c>
      <c r="C840" s="5">
        <v>117</v>
      </c>
      <c r="D840" s="5">
        <v>4</v>
      </c>
      <c r="E840" s="5" t="str">
        <f>IFERROR(INDEX(Customers!$B$2:$B$901,MATCH(C840,Customers!$A$2:$A$901,0)),"")</f>
        <v>Kiara Nair</v>
      </c>
      <c r="F840" s="5" t="str">
        <f>IFERROR(INDEX(Customers!$C$2:$C$901,MATCH(C840,Customers!$A$2:$A$901,0)),"")</f>
        <v>Corporate</v>
      </c>
      <c r="G840" s="5" t="str">
        <f>IFERROR(INDEX(Regions!$B$2:$B$6,MATCH(D840,Regions!$A$2:$A$6,0)),"")</f>
        <v>West</v>
      </c>
      <c r="H840" s="5" t="str">
        <f t="shared" si="15"/>
        <v>2024-09</v>
      </c>
      <c r="I840" s="5">
        <f>IFERROR(INDEX(Delivery!$C$2:$C$3001,MATCH(A840,Delivery!$A$2:$A$3001,0))-INDEX(Delivery!$B$2:$B$3001,MATCH(A840,Delivery!$A$2:$A$3001,0)),"")</f>
        <v>3</v>
      </c>
      <c r="J840" s="5" t="str">
        <f>IF(IFERROR(INDEX(Delivery!$D$2:$D$3001,MATCH(A840,Delivery!$A$2:$A$3001,0)),"")="Delayed","Yes","No")</f>
        <v>No</v>
      </c>
      <c r="K840" s="5" t="str">
        <f>IF(IFERROR(INDEX(Delivery!$D$2:$D$3001,MATCH(A840,Delivery!$A$2:$A$3001,0)),"")="Cancelled","Yes","No")</f>
        <v>No</v>
      </c>
      <c r="L840">
        <f>SUMIF(Sales!B:B,A840,Sales!H:H)</f>
        <v>1312.29</v>
      </c>
    </row>
    <row r="841" spans="1:12" x14ac:dyDescent="0.35">
      <c r="A841" s="5">
        <v>840</v>
      </c>
      <c r="B841" s="6">
        <v>45559</v>
      </c>
      <c r="C841" s="5">
        <v>719</v>
      </c>
      <c r="D841" s="5">
        <v>1</v>
      </c>
      <c r="E841" s="5" t="str">
        <f>IFERROR(INDEX(Customers!$B$2:$B$901,MATCH(C841,Customers!$A$2:$A$901,0)),"")</f>
        <v>Ishaan Shetty</v>
      </c>
      <c r="F841" s="5" t="str">
        <f>IFERROR(INDEX(Customers!$C$2:$C$901,MATCH(C841,Customers!$A$2:$A$901,0)),"")</f>
        <v>Consumer</v>
      </c>
      <c r="G841" s="5" t="str">
        <f>IFERROR(INDEX(Regions!$B$2:$B$6,MATCH(D841,Regions!$A$2:$A$6,0)),"")</f>
        <v>North</v>
      </c>
      <c r="H841" s="5" t="str">
        <f t="shared" si="15"/>
        <v>2024-09</v>
      </c>
      <c r="I841" s="5">
        <f>IFERROR(INDEX(Delivery!$C$2:$C$3001,MATCH(A841,Delivery!$A$2:$A$3001,0))-INDEX(Delivery!$B$2:$B$3001,MATCH(A841,Delivery!$A$2:$A$3001,0)),"")</f>
        <v>6</v>
      </c>
      <c r="J841" s="5" t="str">
        <f>IF(IFERROR(INDEX(Delivery!$D$2:$D$3001,MATCH(A841,Delivery!$A$2:$A$3001,0)),"")="Delayed","Yes","No")</f>
        <v>Yes</v>
      </c>
      <c r="K841" s="5" t="str">
        <f>IF(IFERROR(INDEX(Delivery!$D$2:$D$3001,MATCH(A841,Delivery!$A$2:$A$3001,0)),"")="Cancelled","Yes","No")</f>
        <v>No</v>
      </c>
      <c r="L841">
        <f>SUMIF(Sales!B:B,A841,Sales!H:H)</f>
        <v>829.93</v>
      </c>
    </row>
    <row r="842" spans="1:12" x14ac:dyDescent="0.35">
      <c r="A842" s="5">
        <v>841</v>
      </c>
      <c r="B842" s="6">
        <v>45559</v>
      </c>
      <c r="C842" s="5">
        <v>452</v>
      </c>
      <c r="D842" s="5">
        <v>4</v>
      </c>
      <c r="E842" s="5" t="str">
        <f>IFERROR(INDEX(Customers!$B$2:$B$901,MATCH(C842,Customers!$A$2:$A$901,0)),"")</f>
        <v>Neha Bose</v>
      </c>
      <c r="F842" s="5" t="str">
        <f>IFERROR(INDEX(Customers!$C$2:$C$901,MATCH(C842,Customers!$A$2:$A$901,0)),"")</f>
        <v>Consumer</v>
      </c>
      <c r="G842" s="5" t="str">
        <f>IFERROR(INDEX(Regions!$B$2:$B$6,MATCH(D842,Regions!$A$2:$A$6,0)),"")</f>
        <v>West</v>
      </c>
      <c r="H842" s="5" t="str">
        <f t="shared" si="15"/>
        <v>2024-09</v>
      </c>
      <c r="I842" s="5">
        <f>IFERROR(INDEX(Delivery!$C$2:$C$3001,MATCH(A842,Delivery!$A$2:$A$3001,0))-INDEX(Delivery!$B$2:$B$3001,MATCH(A842,Delivery!$A$2:$A$3001,0)),"")</f>
        <v>2</v>
      </c>
      <c r="J842" s="5" t="str">
        <f>IF(IFERROR(INDEX(Delivery!$D$2:$D$3001,MATCH(A842,Delivery!$A$2:$A$3001,0)),"")="Delayed","Yes","No")</f>
        <v>No</v>
      </c>
      <c r="K842" s="5" t="str">
        <f>IF(IFERROR(INDEX(Delivery!$D$2:$D$3001,MATCH(A842,Delivery!$A$2:$A$3001,0)),"")="Cancelled","Yes","No")</f>
        <v>No</v>
      </c>
      <c r="L842">
        <f>SUMIF(Sales!B:B,A842,Sales!H:H)</f>
        <v>760.11</v>
      </c>
    </row>
    <row r="843" spans="1:12" x14ac:dyDescent="0.35">
      <c r="A843" s="5">
        <v>842</v>
      </c>
      <c r="B843" s="6">
        <v>45559</v>
      </c>
      <c r="C843" s="5">
        <v>520</v>
      </c>
      <c r="D843" s="5">
        <v>5</v>
      </c>
      <c r="E843" s="5" t="str">
        <f>IFERROR(INDEX(Customers!$B$2:$B$901,MATCH(C843,Customers!$A$2:$A$901,0)),"")</f>
        <v>Navya Kapoor</v>
      </c>
      <c r="F843" s="5" t="str">
        <f>IFERROR(INDEX(Customers!$C$2:$C$901,MATCH(C843,Customers!$A$2:$A$901,0)),"")</f>
        <v>Consumer</v>
      </c>
      <c r="G843" s="5" t="str">
        <f>IFERROR(INDEX(Regions!$B$2:$B$6,MATCH(D843,Regions!$A$2:$A$6,0)),"")</f>
        <v>Central</v>
      </c>
      <c r="H843" s="5" t="str">
        <f t="shared" si="15"/>
        <v>2024-09</v>
      </c>
      <c r="I843" s="5">
        <f>IFERROR(INDEX(Delivery!$C$2:$C$3001,MATCH(A843,Delivery!$A$2:$A$3001,0))-INDEX(Delivery!$B$2:$B$3001,MATCH(A843,Delivery!$A$2:$A$3001,0)),"")</f>
        <v>2</v>
      </c>
      <c r="J843" s="5" t="str">
        <f>IF(IFERROR(INDEX(Delivery!$D$2:$D$3001,MATCH(A843,Delivery!$A$2:$A$3001,0)),"")="Delayed","Yes","No")</f>
        <v>No</v>
      </c>
      <c r="K843" s="5" t="str">
        <f>IF(IFERROR(INDEX(Delivery!$D$2:$D$3001,MATCH(A843,Delivery!$A$2:$A$3001,0)),"")="Cancelled","Yes","No")</f>
        <v>No</v>
      </c>
      <c r="L843">
        <f>SUMIF(Sales!B:B,A843,Sales!H:H)</f>
        <v>798.2</v>
      </c>
    </row>
    <row r="844" spans="1:12" x14ac:dyDescent="0.35">
      <c r="A844" s="5">
        <v>843</v>
      </c>
      <c r="B844" s="6">
        <v>45559</v>
      </c>
      <c r="C844" s="5">
        <v>737</v>
      </c>
      <c r="D844" s="5">
        <v>1</v>
      </c>
      <c r="E844" s="5" t="str">
        <f>IFERROR(INDEX(Customers!$B$2:$B$901,MATCH(C844,Customers!$A$2:$A$901,0)),"")</f>
        <v>Krishna Bose</v>
      </c>
      <c r="F844" s="5" t="str">
        <f>IFERROR(INDEX(Customers!$C$2:$C$901,MATCH(C844,Customers!$A$2:$A$901,0)),"")</f>
        <v>SMB</v>
      </c>
      <c r="G844" s="5" t="str">
        <f>IFERROR(INDEX(Regions!$B$2:$B$6,MATCH(D844,Regions!$A$2:$A$6,0)),"")</f>
        <v>North</v>
      </c>
      <c r="H844" s="5" t="str">
        <f t="shared" si="15"/>
        <v>2024-09</v>
      </c>
      <c r="I844" s="5">
        <f>IFERROR(INDEX(Delivery!$C$2:$C$3001,MATCH(A844,Delivery!$A$2:$A$3001,0))-INDEX(Delivery!$B$2:$B$3001,MATCH(A844,Delivery!$A$2:$A$3001,0)),"")</f>
        <v>3</v>
      </c>
      <c r="J844" s="5" t="str">
        <f>IF(IFERROR(INDEX(Delivery!$D$2:$D$3001,MATCH(A844,Delivery!$A$2:$A$3001,0)),"")="Delayed","Yes","No")</f>
        <v>No</v>
      </c>
      <c r="K844" s="5" t="str">
        <f>IF(IFERROR(INDEX(Delivery!$D$2:$D$3001,MATCH(A844,Delivery!$A$2:$A$3001,0)),"")="Cancelled","Yes","No")</f>
        <v>No</v>
      </c>
      <c r="L844">
        <f>SUMIF(Sales!B:B,A844,Sales!H:H)</f>
        <v>2213.3200000000002</v>
      </c>
    </row>
    <row r="845" spans="1:12" x14ac:dyDescent="0.35">
      <c r="A845" s="5">
        <v>844</v>
      </c>
      <c r="B845" s="6">
        <v>45560</v>
      </c>
      <c r="C845" s="5">
        <v>253</v>
      </c>
      <c r="D845" s="5">
        <v>5</v>
      </c>
      <c r="E845" s="5" t="str">
        <f>IFERROR(INDEX(Customers!$B$2:$B$901,MATCH(C845,Customers!$A$2:$A$901,0)),"")</f>
        <v>Deepa Reddy</v>
      </c>
      <c r="F845" s="5" t="str">
        <f>IFERROR(INDEX(Customers!$C$2:$C$901,MATCH(C845,Customers!$A$2:$A$901,0)),"")</f>
        <v>Consumer</v>
      </c>
      <c r="G845" s="5" t="str">
        <f>IFERROR(INDEX(Regions!$B$2:$B$6,MATCH(D845,Regions!$A$2:$A$6,0)),"")</f>
        <v>Central</v>
      </c>
      <c r="H845" s="5" t="str">
        <f t="shared" si="15"/>
        <v>2024-09</v>
      </c>
      <c r="I845" s="5">
        <f>IFERROR(INDEX(Delivery!$C$2:$C$3001,MATCH(A845,Delivery!$A$2:$A$3001,0))-INDEX(Delivery!$B$2:$B$3001,MATCH(A845,Delivery!$A$2:$A$3001,0)),"")</f>
        <v>2</v>
      </c>
      <c r="J845" s="5" t="str">
        <f>IF(IFERROR(INDEX(Delivery!$D$2:$D$3001,MATCH(A845,Delivery!$A$2:$A$3001,0)),"")="Delayed","Yes","No")</f>
        <v>No</v>
      </c>
      <c r="K845" s="5" t="str">
        <f>IF(IFERROR(INDEX(Delivery!$D$2:$D$3001,MATCH(A845,Delivery!$A$2:$A$3001,0)),"")="Cancelled","Yes","No")</f>
        <v>No</v>
      </c>
      <c r="L845">
        <f>SUMIF(Sales!B:B,A845,Sales!H:H)</f>
        <v>880.95</v>
      </c>
    </row>
    <row r="846" spans="1:12" x14ac:dyDescent="0.35">
      <c r="A846" s="5">
        <v>845</v>
      </c>
      <c r="B846" s="6">
        <v>45560</v>
      </c>
      <c r="C846" s="5">
        <v>257</v>
      </c>
      <c r="D846" s="5">
        <v>2</v>
      </c>
      <c r="E846" s="5" t="str">
        <f>IFERROR(INDEX(Customers!$B$2:$B$901,MATCH(C846,Customers!$A$2:$A$901,0)),"")</f>
        <v>Sneha Nair</v>
      </c>
      <c r="F846" s="5" t="str">
        <f>IFERROR(INDEX(Customers!$C$2:$C$901,MATCH(C846,Customers!$A$2:$A$901,0)),"")</f>
        <v>Consumer</v>
      </c>
      <c r="G846" s="5" t="str">
        <f>IFERROR(INDEX(Regions!$B$2:$B$6,MATCH(D846,Regions!$A$2:$A$6,0)),"")</f>
        <v>South</v>
      </c>
      <c r="H846" s="5" t="str">
        <f t="shared" si="15"/>
        <v>2024-09</v>
      </c>
      <c r="I846" s="5">
        <f>IFERROR(INDEX(Delivery!$C$2:$C$3001,MATCH(A846,Delivery!$A$2:$A$3001,0))-INDEX(Delivery!$B$2:$B$3001,MATCH(A846,Delivery!$A$2:$A$3001,0)),"")</f>
        <v>3</v>
      </c>
      <c r="J846" s="5" t="str">
        <f>IF(IFERROR(INDEX(Delivery!$D$2:$D$3001,MATCH(A846,Delivery!$A$2:$A$3001,0)),"")="Delayed","Yes","No")</f>
        <v>No</v>
      </c>
      <c r="K846" s="5" t="str">
        <f>IF(IFERROR(INDEX(Delivery!$D$2:$D$3001,MATCH(A846,Delivery!$A$2:$A$3001,0)),"")="Cancelled","Yes","No")</f>
        <v>No</v>
      </c>
      <c r="L846">
        <f>SUMIF(Sales!B:B,A846,Sales!H:H)</f>
        <v>188.52</v>
      </c>
    </row>
    <row r="847" spans="1:12" x14ac:dyDescent="0.35">
      <c r="A847" s="5">
        <v>846</v>
      </c>
      <c r="B847" s="6">
        <v>45560</v>
      </c>
      <c r="C847" s="5">
        <v>92</v>
      </c>
      <c r="D847" s="5">
        <v>3</v>
      </c>
      <c r="E847" s="5" t="str">
        <f>IFERROR(INDEX(Customers!$B$2:$B$901,MATCH(C847,Customers!$A$2:$A$901,0)),"")</f>
        <v>Vikram Menon</v>
      </c>
      <c r="F847" s="5" t="str">
        <f>IFERROR(INDEX(Customers!$C$2:$C$901,MATCH(C847,Customers!$A$2:$A$901,0)),"")</f>
        <v>Consumer</v>
      </c>
      <c r="G847" s="5" t="str">
        <f>IFERROR(INDEX(Regions!$B$2:$B$6,MATCH(D847,Regions!$A$2:$A$6,0)),"")</f>
        <v>East</v>
      </c>
      <c r="H847" s="5" t="str">
        <f t="shared" si="15"/>
        <v>2024-09</v>
      </c>
      <c r="I847" s="5">
        <f>IFERROR(INDEX(Delivery!$C$2:$C$3001,MATCH(A847,Delivery!$A$2:$A$3001,0))-INDEX(Delivery!$B$2:$B$3001,MATCH(A847,Delivery!$A$2:$A$3001,0)),"")</f>
        <v>6</v>
      </c>
      <c r="J847" s="5" t="str">
        <f>IF(IFERROR(INDEX(Delivery!$D$2:$D$3001,MATCH(A847,Delivery!$A$2:$A$3001,0)),"")="Delayed","Yes","No")</f>
        <v>No</v>
      </c>
      <c r="K847" s="5" t="str">
        <f>IF(IFERROR(INDEX(Delivery!$D$2:$D$3001,MATCH(A847,Delivery!$A$2:$A$3001,0)),"")="Cancelled","Yes","No")</f>
        <v>No</v>
      </c>
      <c r="L847">
        <f>SUMIF(Sales!B:B,A847,Sales!H:H)</f>
        <v>872.66</v>
      </c>
    </row>
    <row r="848" spans="1:12" x14ac:dyDescent="0.35">
      <c r="A848" s="5">
        <v>847</v>
      </c>
      <c r="B848" s="6">
        <v>45560</v>
      </c>
      <c r="C848" s="5">
        <v>275</v>
      </c>
      <c r="D848" s="5">
        <v>1</v>
      </c>
      <c r="E848" s="5" t="str">
        <f>IFERROR(INDEX(Customers!$B$2:$B$901,MATCH(C848,Customers!$A$2:$A$901,0)),"")</f>
        <v>Amit Nair</v>
      </c>
      <c r="F848" s="5" t="str">
        <f>IFERROR(INDEX(Customers!$C$2:$C$901,MATCH(C848,Customers!$A$2:$A$901,0)),"")</f>
        <v>Consumer</v>
      </c>
      <c r="G848" s="5" t="str">
        <f>IFERROR(INDEX(Regions!$B$2:$B$6,MATCH(D848,Regions!$A$2:$A$6,0)),"")</f>
        <v>North</v>
      </c>
      <c r="H848" s="5" t="str">
        <f t="shared" si="15"/>
        <v>2024-09</v>
      </c>
      <c r="I848" s="5">
        <f>IFERROR(INDEX(Delivery!$C$2:$C$3001,MATCH(A848,Delivery!$A$2:$A$3001,0))-INDEX(Delivery!$B$2:$B$3001,MATCH(A848,Delivery!$A$2:$A$3001,0)),"")</f>
        <v>6</v>
      </c>
      <c r="J848" s="5" t="str">
        <f>IF(IFERROR(INDEX(Delivery!$D$2:$D$3001,MATCH(A848,Delivery!$A$2:$A$3001,0)),"")="Delayed","Yes","No")</f>
        <v>No</v>
      </c>
      <c r="K848" s="5" t="str">
        <f>IF(IFERROR(INDEX(Delivery!$D$2:$D$3001,MATCH(A848,Delivery!$A$2:$A$3001,0)),"")="Cancelled","Yes","No")</f>
        <v>No</v>
      </c>
      <c r="L848">
        <f>SUMIF(Sales!B:B,A848,Sales!H:H)</f>
        <v>777.04</v>
      </c>
    </row>
    <row r="849" spans="1:12" x14ac:dyDescent="0.35">
      <c r="A849" s="5">
        <v>848</v>
      </c>
      <c r="B849" s="6">
        <v>45561</v>
      </c>
      <c r="C849" s="5">
        <v>734</v>
      </c>
      <c r="D849" s="5">
        <v>4</v>
      </c>
      <c r="E849" s="5" t="str">
        <f>IFERROR(INDEX(Customers!$B$2:$B$901,MATCH(C849,Customers!$A$2:$A$901,0)),"")</f>
        <v>Kavya Gupta</v>
      </c>
      <c r="F849" s="5" t="str">
        <f>IFERROR(INDEX(Customers!$C$2:$C$901,MATCH(C849,Customers!$A$2:$A$901,0)),"")</f>
        <v>SMB</v>
      </c>
      <c r="G849" s="5" t="str">
        <f>IFERROR(INDEX(Regions!$B$2:$B$6,MATCH(D849,Regions!$A$2:$A$6,0)),"")</f>
        <v>West</v>
      </c>
      <c r="H849" s="5" t="str">
        <f t="shared" si="15"/>
        <v>2024-09</v>
      </c>
      <c r="I849" s="5">
        <f>IFERROR(INDEX(Delivery!$C$2:$C$3001,MATCH(A849,Delivery!$A$2:$A$3001,0))-INDEX(Delivery!$B$2:$B$3001,MATCH(A849,Delivery!$A$2:$A$3001,0)),"")</f>
        <v>-45562</v>
      </c>
      <c r="J849" s="5" t="str">
        <f>IF(IFERROR(INDEX(Delivery!$D$2:$D$3001,MATCH(A849,Delivery!$A$2:$A$3001,0)),"")="Delayed","Yes","No")</f>
        <v>No</v>
      </c>
      <c r="K849" s="5" t="str">
        <f>IF(IFERROR(INDEX(Delivery!$D$2:$D$3001,MATCH(A849,Delivery!$A$2:$A$3001,0)),"")="Cancelled","Yes","No")</f>
        <v>Yes</v>
      </c>
      <c r="L849">
        <f>SUMIF(Sales!B:B,A849,Sales!H:H)</f>
        <v>772.88</v>
      </c>
    </row>
    <row r="850" spans="1:12" x14ac:dyDescent="0.35">
      <c r="A850" s="5">
        <v>849</v>
      </c>
      <c r="B850" s="6">
        <v>45561</v>
      </c>
      <c r="C850" s="5">
        <v>568</v>
      </c>
      <c r="D850" s="5">
        <v>1</v>
      </c>
      <c r="E850" s="5" t="str">
        <f>IFERROR(INDEX(Customers!$B$2:$B$901,MATCH(C850,Customers!$A$2:$A$901,0)),"")</f>
        <v>Krishna Gupta</v>
      </c>
      <c r="F850" s="5" t="str">
        <f>IFERROR(INDEX(Customers!$C$2:$C$901,MATCH(C850,Customers!$A$2:$A$901,0)),"")</f>
        <v>SMB</v>
      </c>
      <c r="G850" s="5" t="str">
        <f>IFERROR(INDEX(Regions!$B$2:$B$6,MATCH(D850,Regions!$A$2:$A$6,0)),"")</f>
        <v>North</v>
      </c>
      <c r="H850" s="5" t="str">
        <f t="shared" si="15"/>
        <v>2024-09</v>
      </c>
      <c r="I850" s="5">
        <f>IFERROR(INDEX(Delivery!$C$2:$C$3001,MATCH(A850,Delivery!$A$2:$A$3001,0))-INDEX(Delivery!$B$2:$B$3001,MATCH(A850,Delivery!$A$2:$A$3001,0)),"")</f>
        <v>-45561</v>
      </c>
      <c r="J850" s="5" t="str">
        <f>IF(IFERROR(INDEX(Delivery!$D$2:$D$3001,MATCH(A850,Delivery!$A$2:$A$3001,0)),"")="Delayed","Yes","No")</f>
        <v>No</v>
      </c>
      <c r="K850" s="5" t="str">
        <f>IF(IFERROR(INDEX(Delivery!$D$2:$D$3001,MATCH(A850,Delivery!$A$2:$A$3001,0)),"")="Cancelled","Yes","No")</f>
        <v>Yes</v>
      </c>
      <c r="L850">
        <f>SUMIF(Sales!B:B,A850,Sales!H:H)</f>
        <v>324.72000000000003</v>
      </c>
    </row>
    <row r="851" spans="1:12" x14ac:dyDescent="0.35">
      <c r="A851" s="5">
        <v>850</v>
      </c>
      <c r="B851" s="6">
        <v>45561</v>
      </c>
      <c r="C851" s="5">
        <v>234</v>
      </c>
      <c r="D851" s="5">
        <v>3</v>
      </c>
      <c r="E851" s="5" t="str">
        <f>IFERROR(INDEX(Customers!$B$2:$B$901,MATCH(C851,Customers!$A$2:$A$901,0)),"")</f>
        <v>Nisha Singh</v>
      </c>
      <c r="F851" s="5" t="str">
        <f>IFERROR(INDEX(Customers!$C$2:$C$901,MATCH(C851,Customers!$A$2:$A$901,0)),"")</f>
        <v>Consumer</v>
      </c>
      <c r="G851" s="5" t="str">
        <f>IFERROR(INDEX(Regions!$B$2:$B$6,MATCH(D851,Regions!$A$2:$A$6,0)),"")</f>
        <v>East</v>
      </c>
      <c r="H851" s="5" t="str">
        <f t="shared" si="15"/>
        <v>2024-09</v>
      </c>
      <c r="I851" s="5">
        <f>IFERROR(INDEX(Delivery!$C$2:$C$3001,MATCH(A851,Delivery!$A$2:$A$3001,0))-INDEX(Delivery!$B$2:$B$3001,MATCH(A851,Delivery!$A$2:$A$3001,0)),"")</f>
        <v>2</v>
      </c>
      <c r="J851" s="5" t="str">
        <f>IF(IFERROR(INDEX(Delivery!$D$2:$D$3001,MATCH(A851,Delivery!$A$2:$A$3001,0)),"")="Delayed","Yes","No")</f>
        <v>No</v>
      </c>
      <c r="K851" s="5" t="str">
        <f>IF(IFERROR(INDEX(Delivery!$D$2:$D$3001,MATCH(A851,Delivery!$A$2:$A$3001,0)),"")="Cancelled","Yes","No")</f>
        <v>No</v>
      </c>
      <c r="L851">
        <f>SUMIF(Sales!B:B,A851,Sales!H:H)</f>
        <v>684.49</v>
      </c>
    </row>
    <row r="852" spans="1:12" x14ac:dyDescent="0.35">
      <c r="A852" s="5">
        <v>851</v>
      </c>
      <c r="B852" s="6">
        <v>45561</v>
      </c>
      <c r="C852" s="5">
        <v>239</v>
      </c>
      <c r="D852" s="5">
        <v>2</v>
      </c>
      <c r="E852" s="5" t="str">
        <f>IFERROR(INDEX(Customers!$B$2:$B$901,MATCH(C852,Customers!$A$2:$A$901,0)),"")</f>
        <v>Nisha Iyer</v>
      </c>
      <c r="F852" s="5" t="str">
        <f>IFERROR(INDEX(Customers!$C$2:$C$901,MATCH(C852,Customers!$A$2:$A$901,0)),"")</f>
        <v>SMB</v>
      </c>
      <c r="G852" s="5" t="str">
        <f>IFERROR(INDEX(Regions!$B$2:$B$6,MATCH(D852,Regions!$A$2:$A$6,0)),"")</f>
        <v>South</v>
      </c>
      <c r="H852" s="5" t="str">
        <f t="shared" si="15"/>
        <v>2024-09</v>
      </c>
      <c r="I852" s="5">
        <f>IFERROR(INDEX(Delivery!$C$2:$C$3001,MATCH(A852,Delivery!$A$2:$A$3001,0))-INDEX(Delivery!$B$2:$B$3001,MATCH(A852,Delivery!$A$2:$A$3001,0)),"")</f>
        <v>6</v>
      </c>
      <c r="J852" s="5" t="str">
        <f>IF(IFERROR(INDEX(Delivery!$D$2:$D$3001,MATCH(A852,Delivery!$A$2:$A$3001,0)),"")="Delayed","Yes","No")</f>
        <v>No</v>
      </c>
      <c r="K852" s="5" t="str">
        <f>IF(IFERROR(INDEX(Delivery!$D$2:$D$3001,MATCH(A852,Delivery!$A$2:$A$3001,0)),"")="Cancelled","Yes","No")</f>
        <v>No</v>
      </c>
      <c r="L852">
        <f>SUMIF(Sales!B:B,A852,Sales!H:H)</f>
        <v>893.78</v>
      </c>
    </row>
    <row r="853" spans="1:12" x14ac:dyDescent="0.35">
      <c r="A853" s="5">
        <v>852</v>
      </c>
      <c r="B853" s="6">
        <v>45561</v>
      </c>
      <c r="C853" s="5">
        <v>584</v>
      </c>
      <c r="D853" s="5">
        <v>3</v>
      </c>
      <c r="E853" s="5" t="str">
        <f>IFERROR(INDEX(Customers!$B$2:$B$901,MATCH(C853,Customers!$A$2:$A$901,0)),"")</f>
        <v>Krishna Rao</v>
      </c>
      <c r="F853" s="5" t="str">
        <f>IFERROR(INDEX(Customers!$C$2:$C$901,MATCH(C853,Customers!$A$2:$A$901,0)),"")</f>
        <v>Consumer</v>
      </c>
      <c r="G853" s="5" t="str">
        <f>IFERROR(INDEX(Regions!$B$2:$B$6,MATCH(D853,Regions!$A$2:$A$6,0)),"")</f>
        <v>East</v>
      </c>
      <c r="H853" s="5" t="str">
        <f t="shared" si="15"/>
        <v>2024-09</v>
      </c>
      <c r="I853" s="5">
        <f>IFERROR(INDEX(Delivery!$C$2:$C$3001,MATCH(A853,Delivery!$A$2:$A$3001,0))-INDEX(Delivery!$B$2:$B$3001,MATCH(A853,Delivery!$A$2:$A$3001,0)),"")</f>
        <v>5</v>
      </c>
      <c r="J853" s="5" t="str">
        <f>IF(IFERROR(INDEX(Delivery!$D$2:$D$3001,MATCH(A853,Delivery!$A$2:$A$3001,0)),"")="Delayed","Yes","No")</f>
        <v>No</v>
      </c>
      <c r="K853" s="5" t="str">
        <f>IF(IFERROR(INDEX(Delivery!$D$2:$D$3001,MATCH(A853,Delivery!$A$2:$A$3001,0)),"")="Cancelled","Yes","No")</f>
        <v>No</v>
      </c>
      <c r="L853">
        <f>SUMIF(Sales!B:B,A853,Sales!H:H)</f>
        <v>540.32000000000005</v>
      </c>
    </row>
    <row r="854" spans="1:12" x14ac:dyDescent="0.35">
      <c r="A854" s="5">
        <v>853</v>
      </c>
      <c r="B854" s="6">
        <v>45561</v>
      </c>
      <c r="C854" s="5">
        <v>765</v>
      </c>
      <c r="D854" s="5">
        <v>1</v>
      </c>
      <c r="E854" s="5" t="str">
        <f>IFERROR(INDEX(Customers!$B$2:$B$901,MATCH(C854,Customers!$A$2:$A$901,0)),"")</f>
        <v>Anika Joshi</v>
      </c>
      <c r="F854" s="5" t="str">
        <f>IFERROR(INDEX(Customers!$C$2:$C$901,MATCH(C854,Customers!$A$2:$A$901,0)),"")</f>
        <v>Consumer</v>
      </c>
      <c r="G854" s="5" t="str">
        <f>IFERROR(INDEX(Regions!$B$2:$B$6,MATCH(D854,Regions!$A$2:$A$6,0)),"")</f>
        <v>North</v>
      </c>
      <c r="H854" s="5" t="str">
        <f t="shared" si="15"/>
        <v>2024-09</v>
      </c>
      <c r="I854" s="5">
        <f>IFERROR(INDEX(Delivery!$C$2:$C$3001,MATCH(A854,Delivery!$A$2:$A$3001,0))-INDEX(Delivery!$B$2:$B$3001,MATCH(A854,Delivery!$A$2:$A$3001,0)),"")</f>
        <v>5</v>
      </c>
      <c r="J854" s="5" t="str">
        <f>IF(IFERROR(INDEX(Delivery!$D$2:$D$3001,MATCH(A854,Delivery!$A$2:$A$3001,0)),"")="Delayed","Yes","No")</f>
        <v>No</v>
      </c>
      <c r="K854" s="5" t="str">
        <f>IF(IFERROR(INDEX(Delivery!$D$2:$D$3001,MATCH(A854,Delivery!$A$2:$A$3001,0)),"")="Cancelled","Yes","No")</f>
        <v>No</v>
      </c>
      <c r="L854">
        <f>SUMIF(Sales!B:B,A854,Sales!H:H)</f>
        <v>2001.68</v>
      </c>
    </row>
    <row r="855" spans="1:12" x14ac:dyDescent="0.35">
      <c r="A855" s="5">
        <v>854</v>
      </c>
      <c r="B855" s="6">
        <v>45561</v>
      </c>
      <c r="C855" s="5">
        <v>357</v>
      </c>
      <c r="D855" s="5">
        <v>3</v>
      </c>
      <c r="E855" s="5" t="str">
        <f>IFERROR(INDEX(Customers!$B$2:$B$901,MATCH(C855,Customers!$A$2:$A$901,0)),"")</f>
        <v>Aadhya Krishnan</v>
      </c>
      <c r="F855" s="5" t="str">
        <f>IFERROR(INDEX(Customers!$C$2:$C$901,MATCH(C855,Customers!$A$2:$A$901,0)),"")</f>
        <v>Corporate</v>
      </c>
      <c r="G855" s="5" t="str">
        <f>IFERROR(INDEX(Regions!$B$2:$B$6,MATCH(D855,Regions!$A$2:$A$6,0)),"")</f>
        <v>East</v>
      </c>
      <c r="H855" s="5" t="str">
        <f t="shared" si="15"/>
        <v>2024-09</v>
      </c>
      <c r="I855" s="5">
        <f>IFERROR(INDEX(Delivery!$C$2:$C$3001,MATCH(A855,Delivery!$A$2:$A$3001,0))-INDEX(Delivery!$B$2:$B$3001,MATCH(A855,Delivery!$A$2:$A$3001,0)),"")</f>
        <v>5</v>
      </c>
      <c r="J855" s="5" t="str">
        <f>IF(IFERROR(INDEX(Delivery!$D$2:$D$3001,MATCH(A855,Delivery!$A$2:$A$3001,0)),"")="Delayed","Yes","No")</f>
        <v>No</v>
      </c>
      <c r="K855" s="5" t="str">
        <f>IF(IFERROR(INDEX(Delivery!$D$2:$D$3001,MATCH(A855,Delivery!$A$2:$A$3001,0)),"")="Cancelled","Yes","No")</f>
        <v>No</v>
      </c>
      <c r="L855">
        <f>SUMIF(Sales!B:B,A855,Sales!H:H)</f>
        <v>3703.86</v>
      </c>
    </row>
    <row r="856" spans="1:12" x14ac:dyDescent="0.35">
      <c r="A856" s="5">
        <v>855</v>
      </c>
      <c r="B856" s="6">
        <v>45561</v>
      </c>
      <c r="C856" s="5">
        <v>1</v>
      </c>
      <c r="D856" s="5">
        <v>4</v>
      </c>
      <c r="E856" s="5" t="str">
        <f>IFERROR(INDEX(Customers!$B$2:$B$901,MATCH(C856,Customers!$A$2:$A$901,0)),"")</f>
        <v>Lakshmi Joshi</v>
      </c>
      <c r="F856" s="5" t="str">
        <f>IFERROR(INDEX(Customers!$C$2:$C$901,MATCH(C856,Customers!$A$2:$A$901,0)),"")</f>
        <v>Consumer</v>
      </c>
      <c r="G856" s="5" t="str">
        <f>IFERROR(INDEX(Regions!$B$2:$B$6,MATCH(D856,Regions!$A$2:$A$6,0)),"")</f>
        <v>West</v>
      </c>
      <c r="H856" s="5" t="str">
        <f t="shared" si="15"/>
        <v>2024-09</v>
      </c>
      <c r="I856" s="5">
        <f>IFERROR(INDEX(Delivery!$C$2:$C$3001,MATCH(A856,Delivery!$A$2:$A$3001,0))-INDEX(Delivery!$B$2:$B$3001,MATCH(A856,Delivery!$A$2:$A$3001,0)),"")</f>
        <v>5</v>
      </c>
      <c r="J856" s="5" t="str">
        <f>IF(IFERROR(INDEX(Delivery!$D$2:$D$3001,MATCH(A856,Delivery!$A$2:$A$3001,0)),"")="Delayed","Yes","No")</f>
        <v>No</v>
      </c>
      <c r="K856" s="5" t="str">
        <f>IF(IFERROR(INDEX(Delivery!$D$2:$D$3001,MATCH(A856,Delivery!$A$2:$A$3001,0)),"")="Cancelled","Yes","No")</f>
        <v>No</v>
      </c>
      <c r="L856">
        <f>SUMIF(Sales!B:B,A856,Sales!H:H)</f>
        <v>1513.32</v>
      </c>
    </row>
    <row r="857" spans="1:12" x14ac:dyDescent="0.35">
      <c r="A857" s="5">
        <v>856</v>
      </c>
      <c r="B857" s="6">
        <v>45562</v>
      </c>
      <c r="C857" s="5">
        <v>853</v>
      </c>
      <c r="D857" s="5">
        <v>4</v>
      </c>
      <c r="E857" s="5" t="str">
        <f>IFERROR(INDEX(Customers!$B$2:$B$901,MATCH(C857,Customers!$A$2:$A$901,0)),"")</f>
        <v>Meera Verma</v>
      </c>
      <c r="F857" s="5" t="str">
        <f>IFERROR(INDEX(Customers!$C$2:$C$901,MATCH(C857,Customers!$A$2:$A$901,0)),"")</f>
        <v>Consumer</v>
      </c>
      <c r="G857" s="5" t="str">
        <f>IFERROR(INDEX(Regions!$B$2:$B$6,MATCH(D857,Regions!$A$2:$A$6,0)),"")</f>
        <v>West</v>
      </c>
      <c r="H857" s="5" t="str">
        <f t="shared" si="15"/>
        <v>2024-09</v>
      </c>
      <c r="I857" s="5">
        <f>IFERROR(INDEX(Delivery!$C$2:$C$3001,MATCH(A857,Delivery!$A$2:$A$3001,0))-INDEX(Delivery!$B$2:$B$3001,MATCH(A857,Delivery!$A$2:$A$3001,0)),"")</f>
        <v>-45564</v>
      </c>
      <c r="J857" s="5" t="str">
        <f>IF(IFERROR(INDEX(Delivery!$D$2:$D$3001,MATCH(A857,Delivery!$A$2:$A$3001,0)),"")="Delayed","Yes","No")</f>
        <v>No</v>
      </c>
      <c r="K857" s="5" t="str">
        <f>IF(IFERROR(INDEX(Delivery!$D$2:$D$3001,MATCH(A857,Delivery!$A$2:$A$3001,0)),"")="Cancelled","Yes","No")</f>
        <v>Yes</v>
      </c>
      <c r="L857">
        <f>SUMIF(Sales!B:B,A857,Sales!H:H)</f>
        <v>188.52</v>
      </c>
    </row>
    <row r="858" spans="1:12" x14ac:dyDescent="0.35">
      <c r="A858" s="5">
        <v>857</v>
      </c>
      <c r="B858" s="6">
        <v>45563</v>
      </c>
      <c r="C858" s="5">
        <v>808</v>
      </c>
      <c r="D858" s="5">
        <v>2</v>
      </c>
      <c r="E858" s="5" t="str">
        <f>IFERROR(INDEX(Customers!$B$2:$B$901,MATCH(C858,Customers!$A$2:$A$901,0)),"")</f>
        <v>Krishna Verma</v>
      </c>
      <c r="F858" s="5" t="str">
        <f>IFERROR(INDEX(Customers!$C$2:$C$901,MATCH(C858,Customers!$A$2:$A$901,0)),"")</f>
        <v>SMB</v>
      </c>
      <c r="G858" s="5" t="str">
        <f>IFERROR(INDEX(Regions!$B$2:$B$6,MATCH(D858,Regions!$A$2:$A$6,0)),"")</f>
        <v>South</v>
      </c>
      <c r="H858" s="5" t="str">
        <f t="shared" si="15"/>
        <v>2024-09</v>
      </c>
      <c r="I858" s="5">
        <f>IFERROR(INDEX(Delivery!$C$2:$C$3001,MATCH(A858,Delivery!$A$2:$A$3001,0))-INDEX(Delivery!$B$2:$B$3001,MATCH(A858,Delivery!$A$2:$A$3001,0)),"")</f>
        <v>2</v>
      </c>
      <c r="J858" s="5" t="str">
        <f>IF(IFERROR(INDEX(Delivery!$D$2:$D$3001,MATCH(A858,Delivery!$A$2:$A$3001,0)),"")="Delayed","Yes","No")</f>
        <v>No</v>
      </c>
      <c r="K858" s="5" t="str">
        <f>IF(IFERROR(INDEX(Delivery!$D$2:$D$3001,MATCH(A858,Delivery!$A$2:$A$3001,0)),"")="Cancelled","Yes","No")</f>
        <v>No</v>
      </c>
      <c r="L858">
        <f>SUMIF(Sales!B:B,A858,Sales!H:H)</f>
        <v>3320.94</v>
      </c>
    </row>
    <row r="859" spans="1:12" x14ac:dyDescent="0.35">
      <c r="A859" s="5">
        <v>858</v>
      </c>
      <c r="B859" s="6">
        <v>45563</v>
      </c>
      <c r="C859" s="5">
        <v>573</v>
      </c>
      <c r="D859" s="5">
        <v>4</v>
      </c>
      <c r="E859" s="5" t="str">
        <f>IFERROR(INDEX(Customers!$B$2:$B$901,MATCH(C859,Customers!$A$2:$A$901,0)),"")</f>
        <v>Ishaan Krishnan</v>
      </c>
      <c r="F859" s="5" t="str">
        <f>IFERROR(INDEX(Customers!$C$2:$C$901,MATCH(C859,Customers!$A$2:$A$901,0)),"")</f>
        <v>SMB</v>
      </c>
      <c r="G859" s="5" t="str">
        <f>IFERROR(INDEX(Regions!$B$2:$B$6,MATCH(D859,Regions!$A$2:$A$6,0)),"")</f>
        <v>West</v>
      </c>
      <c r="H859" s="5" t="str">
        <f t="shared" si="15"/>
        <v>2024-09</v>
      </c>
      <c r="I859" s="5">
        <f>IFERROR(INDEX(Delivery!$C$2:$C$3001,MATCH(A859,Delivery!$A$2:$A$3001,0))-INDEX(Delivery!$B$2:$B$3001,MATCH(A859,Delivery!$A$2:$A$3001,0)),"")</f>
        <v>4</v>
      </c>
      <c r="J859" s="5" t="str">
        <f>IF(IFERROR(INDEX(Delivery!$D$2:$D$3001,MATCH(A859,Delivery!$A$2:$A$3001,0)),"")="Delayed","Yes","No")</f>
        <v>No</v>
      </c>
      <c r="K859" s="5" t="str">
        <f>IF(IFERROR(INDEX(Delivery!$D$2:$D$3001,MATCH(A859,Delivery!$A$2:$A$3001,0)),"")="Cancelled","Yes","No")</f>
        <v>No</v>
      </c>
      <c r="L859">
        <f>SUMIF(Sales!B:B,A859,Sales!H:H)</f>
        <v>3763.1200000000003</v>
      </c>
    </row>
    <row r="860" spans="1:12" x14ac:dyDescent="0.35">
      <c r="A860" s="5">
        <v>859</v>
      </c>
      <c r="B860" s="6">
        <v>45563</v>
      </c>
      <c r="C860" s="5">
        <v>37</v>
      </c>
      <c r="D860" s="5">
        <v>2</v>
      </c>
      <c r="E860" s="5" t="str">
        <f>IFERROR(INDEX(Customers!$B$2:$B$901,MATCH(C860,Customers!$A$2:$A$901,0)),"")</f>
        <v>Ravi Nair</v>
      </c>
      <c r="F860" s="5" t="str">
        <f>IFERROR(INDEX(Customers!$C$2:$C$901,MATCH(C860,Customers!$A$2:$A$901,0)),"")</f>
        <v>SMB</v>
      </c>
      <c r="G860" s="5" t="str">
        <f>IFERROR(INDEX(Regions!$B$2:$B$6,MATCH(D860,Regions!$A$2:$A$6,0)),"")</f>
        <v>South</v>
      </c>
      <c r="H860" s="5" t="str">
        <f t="shared" si="15"/>
        <v>2024-09</v>
      </c>
      <c r="I860" s="5">
        <f>IFERROR(INDEX(Delivery!$C$2:$C$3001,MATCH(A860,Delivery!$A$2:$A$3001,0))-INDEX(Delivery!$B$2:$B$3001,MATCH(A860,Delivery!$A$2:$A$3001,0)),"")</f>
        <v>4</v>
      </c>
      <c r="J860" s="5" t="str">
        <f>IF(IFERROR(INDEX(Delivery!$D$2:$D$3001,MATCH(A860,Delivery!$A$2:$A$3001,0)),"")="Delayed","Yes","No")</f>
        <v>No</v>
      </c>
      <c r="K860" s="5" t="str">
        <f>IF(IFERROR(INDEX(Delivery!$D$2:$D$3001,MATCH(A860,Delivery!$A$2:$A$3001,0)),"")="Cancelled","Yes","No")</f>
        <v>No</v>
      </c>
      <c r="L860">
        <f>SUMIF(Sales!B:B,A860,Sales!H:H)</f>
        <v>321.12</v>
      </c>
    </row>
    <row r="861" spans="1:12" x14ac:dyDescent="0.35">
      <c r="A861" s="5">
        <v>860</v>
      </c>
      <c r="B861" s="6">
        <v>45563</v>
      </c>
      <c r="C861" s="5">
        <v>393</v>
      </c>
      <c r="D861" s="5">
        <v>4</v>
      </c>
      <c r="E861" s="5" t="str">
        <f>IFERROR(INDEX(Customers!$B$2:$B$901,MATCH(C861,Customers!$A$2:$A$901,0)),"")</f>
        <v>Kiara Gupta</v>
      </c>
      <c r="F861" s="5" t="str">
        <f>IFERROR(INDEX(Customers!$C$2:$C$901,MATCH(C861,Customers!$A$2:$A$901,0)),"")</f>
        <v>Corporate</v>
      </c>
      <c r="G861" s="5" t="str">
        <f>IFERROR(INDEX(Regions!$B$2:$B$6,MATCH(D861,Regions!$A$2:$A$6,0)),"")</f>
        <v>West</v>
      </c>
      <c r="H861" s="5" t="str">
        <f t="shared" si="15"/>
        <v>2024-09</v>
      </c>
      <c r="I861" s="5">
        <f>IFERROR(INDEX(Delivery!$C$2:$C$3001,MATCH(A861,Delivery!$A$2:$A$3001,0))-INDEX(Delivery!$B$2:$B$3001,MATCH(A861,Delivery!$A$2:$A$3001,0)),"")</f>
        <v>2</v>
      </c>
      <c r="J861" s="5" t="str">
        <f>IF(IFERROR(INDEX(Delivery!$D$2:$D$3001,MATCH(A861,Delivery!$A$2:$A$3001,0)),"")="Delayed","Yes","No")</f>
        <v>No</v>
      </c>
      <c r="K861" s="5" t="str">
        <f>IF(IFERROR(INDEX(Delivery!$D$2:$D$3001,MATCH(A861,Delivery!$A$2:$A$3001,0)),"")="Cancelled","Yes","No")</f>
        <v>No</v>
      </c>
      <c r="L861">
        <f>SUMIF(Sales!B:B,A861,Sales!H:H)</f>
        <v>540.32000000000005</v>
      </c>
    </row>
    <row r="862" spans="1:12" x14ac:dyDescent="0.35">
      <c r="A862" s="5">
        <v>861</v>
      </c>
      <c r="B862" s="6">
        <v>45563</v>
      </c>
      <c r="C862" s="5">
        <v>249</v>
      </c>
      <c r="D862" s="5">
        <v>4</v>
      </c>
      <c r="E862" s="5" t="str">
        <f>IFERROR(INDEX(Customers!$B$2:$B$901,MATCH(C862,Customers!$A$2:$A$901,0)),"")</f>
        <v>Amit Verma</v>
      </c>
      <c r="F862" s="5" t="str">
        <f>IFERROR(INDEX(Customers!$C$2:$C$901,MATCH(C862,Customers!$A$2:$A$901,0)),"")</f>
        <v>Consumer</v>
      </c>
      <c r="G862" s="5" t="str">
        <f>IFERROR(INDEX(Regions!$B$2:$B$6,MATCH(D862,Regions!$A$2:$A$6,0)),"")</f>
        <v>West</v>
      </c>
      <c r="H862" s="5" t="str">
        <f t="shared" si="15"/>
        <v>2024-09</v>
      </c>
      <c r="I862" s="5">
        <f>IFERROR(INDEX(Delivery!$C$2:$C$3001,MATCH(A862,Delivery!$A$2:$A$3001,0))-INDEX(Delivery!$B$2:$B$3001,MATCH(A862,Delivery!$A$2:$A$3001,0)),"")</f>
        <v>6</v>
      </c>
      <c r="J862" s="5" t="str">
        <f>IF(IFERROR(INDEX(Delivery!$D$2:$D$3001,MATCH(A862,Delivery!$A$2:$A$3001,0)),"")="Delayed","Yes","No")</f>
        <v>No</v>
      </c>
      <c r="K862" s="5" t="str">
        <f>IF(IFERROR(INDEX(Delivery!$D$2:$D$3001,MATCH(A862,Delivery!$A$2:$A$3001,0)),"")="Cancelled","Yes","No")</f>
        <v>No</v>
      </c>
      <c r="L862">
        <f>SUMIF(Sales!B:B,A862,Sales!H:H)</f>
        <v>742.80000000000007</v>
      </c>
    </row>
    <row r="863" spans="1:12" x14ac:dyDescent="0.35">
      <c r="A863" s="5">
        <v>862</v>
      </c>
      <c r="B863" s="6">
        <v>45563</v>
      </c>
      <c r="C863" s="5">
        <v>78</v>
      </c>
      <c r="D863" s="5">
        <v>4</v>
      </c>
      <c r="E863" s="5" t="str">
        <f>IFERROR(INDEX(Customers!$B$2:$B$901,MATCH(C863,Customers!$A$2:$A$901,0)),"")</f>
        <v>Vivaan Kapoor</v>
      </c>
      <c r="F863" s="5" t="str">
        <f>IFERROR(INDEX(Customers!$C$2:$C$901,MATCH(C863,Customers!$A$2:$A$901,0)),"")</f>
        <v>Consumer</v>
      </c>
      <c r="G863" s="5" t="str">
        <f>IFERROR(INDEX(Regions!$B$2:$B$6,MATCH(D863,Regions!$A$2:$A$6,0)),"")</f>
        <v>West</v>
      </c>
      <c r="H863" s="5" t="str">
        <f t="shared" si="15"/>
        <v>2024-09</v>
      </c>
      <c r="I863" s="5">
        <f>IFERROR(INDEX(Delivery!$C$2:$C$3001,MATCH(A863,Delivery!$A$2:$A$3001,0))-INDEX(Delivery!$B$2:$B$3001,MATCH(A863,Delivery!$A$2:$A$3001,0)),"")</f>
        <v>3</v>
      </c>
      <c r="J863" s="5" t="str">
        <f>IF(IFERROR(INDEX(Delivery!$D$2:$D$3001,MATCH(A863,Delivery!$A$2:$A$3001,0)),"")="Delayed","Yes","No")</f>
        <v>No</v>
      </c>
      <c r="K863" s="5" t="str">
        <f>IF(IFERROR(INDEX(Delivery!$D$2:$D$3001,MATCH(A863,Delivery!$A$2:$A$3001,0)),"")="Cancelled","Yes","No")</f>
        <v>No</v>
      </c>
      <c r="L863">
        <f>SUMIF(Sales!B:B,A863,Sales!H:H)</f>
        <v>297.2</v>
      </c>
    </row>
    <row r="864" spans="1:12" x14ac:dyDescent="0.35">
      <c r="A864" s="5">
        <v>863</v>
      </c>
      <c r="B864" s="6">
        <v>45563</v>
      </c>
      <c r="C864" s="5">
        <v>356</v>
      </c>
      <c r="D864" s="5">
        <v>4</v>
      </c>
      <c r="E864" s="5" t="str">
        <f>IFERROR(INDEX(Customers!$B$2:$B$901,MATCH(C864,Customers!$A$2:$A$901,0)),"")</f>
        <v>Vihaan Patel</v>
      </c>
      <c r="F864" s="5" t="str">
        <f>IFERROR(INDEX(Customers!$C$2:$C$901,MATCH(C864,Customers!$A$2:$A$901,0)),"")</f>
        <v>Consumer</v>
      </c>
      <c r="G864" s="5" t="str">
        <f>IFERROR(INDEX(Regions!$B$2:$B$6,MATCH(D864,Regions!$A$2:$A$6,0)),"")</f>
        <v>West</v>
      </c>
      <c r="H864" s="5" t="str">
        <f t="shared" si="15"/>
        <v>2024-09</v>
      </c>
      <c r="I864" s="5">
        <f>IFERROR(INDEX(Delivery!$C$2:$C$3001,MATCH(A864,Delivery!$A$2:$A$3001,0))-INDEX(Delivery!$B$2:$B$3001,MATCH(A864,Delivery!$A$2:$A$3001,0)),"")</f>
        <v>2</v>
      </c>
      <c r="J864" s="5" t="str">
        <f>IF(IFERROR(INDEX(Delivery!$D$2:$D$3001,MATCH(A864,Delivery!$A$2:$A$3001,0)),"")="Delayed","Yes","No")</f>
        <v>No</v>
      </c>
      <c r="K864" s="5" t="str">
        <f>IF(IFERROR(INDEX(Delivery!$D$2:$D$3001,MATCH(A864,Delivery!$A$2:$A$3001,0)),"")="Cancelled","Yes","No")</f>
        <v>No</v>
      </c>
      <c r="L864">
        <f>SUMIF(Sales!B:B,A864,Sales!H:H)</f>
        <v>1320.26</v>
      </c>
    </row>
    <row r="865" spans="1:12" x14ac:dyDescent="0.35">
      <c r="A865" s="5">
        <v>864</v>
      </c>
      <c r="B865" s="6">
        <v>45563</v>
      </c>
      <c r="C865" s="5">
        <v>450</v>
      </c>
      <c r="D865" s="5">
        <v>5</v>
      </c>
      <c r="E865" s="5" t="str">
        <f>IFERROR(INDEX(Customers!$B$2:$B$901,MATCH(C865,Customers!$A$2:$A$901,0)),"")</f>
        <v>Suresh Rao</v>
      </c>
      <c r="F865" s="5" t="str">
        <f>IFERROR(INDEX(Customers!$C$2:$C$901,MATCH(C865,Customers!$A$2:$A$901,0)),"")</f>
        <v>Consumer</v>
      </c>
      <c r="G865" s="5" t="str">
        <f>IFERROR(INDEX(Regions!$B$2:$B$6,MATCH(D865,Regions!$A$2:$A$6,0)),"")</f>
        <v>Central</v>
      </c>
      <c r="H865" s="5" t="str">
        <f t="shared" si="15"/>
        <v>2024-09</v>
      </c>
      <c r="I865" s="5">
        <f>IFERROR(INDEX(Delivery!$C$2:$C$3001,MATCH(A865,Delivery!$A$2:$A$3001,0))-INDEX(Delivery!$B$2:$B$3001,MATCH(A865,Delivery!$A$2:$A$3001,0)),"")</f>
        <v>4</v>
      </c>
      <c r="J865" s="5" t="str">
        <f>IF(IFERROR(INDEX(Delivery!$D$2:$D$3001,MATCH(A865,Delivery!$A$2:$A$3001,0)),"")="Delayed","Yes","No")</f>
        <v>No</v>
      </c>
      <c r="K865" s="5" t="str">
        <f>IF(IFERROR(INDEX(Delivery!$D$2:$D$3001,MATCH(A865,Delivery!$A$2:$A$3001,0)),"")="Cancelled","Yes","No")</f>
        <v>No</v>
      </c>
      <c r="L865">
        <f>SUMIF(Sales!B:B,A865,Sales!H:H)</f>
        <v>2129.88</v>
      </c>
    </row>
    <row r="866" spans="1:12" x14ac:dyDescent="0.35">
      <c r="A866" s="5">
        <v>865</v>
      </c>
      <c r="B866" s="6">
        <v>45563</v>
      </c>
      <c r="C866" s="5">
        <v>450</v>
      </c>
      <c r="D866" s="5">
        <v>5</v>
      </c>
      <c r="E866" s="5" t="str">
        <f>IFERROR(INDEX(Customers!$B$2:$B$901,MATCH(C866,Customers!$A$2:$A$901,0)),"")</f>
        <v>Suresh Rao</v>
      </c>
      <c r="F866" s="5" t="str">
        <f>IFERROR(INDEX(Customers!$C$2:$C$901,MATCH(C866,Customers!$A$2:$A$901,0)),"")</f>
        <v>Consumer</v>
      </c>
      <c r="G866" s="5" t="str">
        <f>IFERROR(INDEX(Regions!$B$2:$B$6,MATCH(D866,Regions!$A$2:$A$6,0)),"")</f>
        <v>Central</v>
      </c>
      <c r="H866" s="5" t="str">
        <f t="shared" si="15"/>
        <v>2024-09</v>
      </c>
      <c r="I866" s="5">
        <f>IFERROR(INDEX(Delivery!$C$2:$C$3001,MATCH(A866,Delivery!$A$2:$A$3001,0))-INDEX(Delivery!$B$2:$B$3001,MATCH(A866,Delivery!$A$2:$A$3001,0)),"")</f>
        <v>2</v>
      </c>
      <c r="J866" s="5" t="str">
        <f>IF(IFERROR(INDEX(Delivery!$D$2:$D$3001,MATCH(A866,Delivery!$A$2:$A$3001,0)),"")="Delayed","Yes","No")</f>
        <v>No</v>
      </c>
      <c r="K866" s="5" t="str">
        <f>IF(IFERROR(INDEX(Delivery!$D$2:$D$3001,MATCH(A866,Delivery!$A$2:$A$3001,0)),"")="Cancelled","Yes","No")</f>
        <v>No</v>
      </c>
      <c r="L866">
        <f>SUMIF(Sales!B:B,A866,Sales!H:H)</f>
        <v>705.26</v>
      </c>
    </row>
    <row r="867" spans="1:12" x14ac:dyDescent="0.35">
      <c r="A867" s="5">
        <v>866</v>
      </c>
      <c r="B867" s="6">
        <v>45563</v>
      </c>
      <c r="C867" s="5">
        <v>242</v>
      </c>
      <c r="D867" s="5">
        <v>4</v>
      </c>
      <c r="E867" s="5" t="str">
        <f>IFERROR(INDEX(Customers!$B$2:$B$901,MATCH(C867,Customers!$A$2:$A$901,0)),"")</f>
        <v>Aadhya Bose</v>
      </c>
      <c r="F867" s="5" t="str">
        <f>IFERROR(INDEX(Customers!$C$2:$C$901,MATCH(C867,Customers!$A$2:$A$901,0)),"")</f>
        <v>Consumer</v>
      </c>
      <c r="G867" s="5" t="str">
        <f>IFERROR(INDEX(Regions!$B$2:$B$6,MATCH(D867,Regions!$A$2:$A$6,0)),"")</f>
        <v>West</v>
      </c>
      <c r="H867" s="5" t="str">
        <f t="shared" si="15"/>
        <v>2024-09</v>
      </c>
      <c r="I867" s="5">
        <f>IFERROR(INDEX(Delivery!$C$2:$C$3001,MATCH(A867,Delivery!$A$2:$A$3001,0))-INDEX(Delivery!$B$2:$B$3001,MATCH(A867,Delivery!$A$2:$A$3001,0)),"")</f>
        <v>2</v>
      </c>
      <c r="J867" s="5" t="str">
        <f>IF(IFERROR(INDEX(Delivery!$D$2:$D$3001,MATCH(A867,Delivery!$A$2:$A$3001,0)),"")="Delayed","Yes","No")</f>
        <v>No</v>
      </c>
      <c r="K867" s="5" t="str">
        <f>IF(IFERROR(INDEX(Delivery!$D$2:$D$3001,MATCH(A867,Delivery!$A$2:$A$3001,0)),"")="Cancelled","Yes","No")</f>
        <v>No</v>
      </c>
      <c r="L867">
        <f>SUMIF(Sales!B:B,A867,Sales!H:H)</f>
        <v>253.01</v>
      </c>
    </row>
    <row r="868" spans="1:12" x14ac:dyDescent="0.35">
      <c r="A868" s="5">
        <v>867</v>
      </c>
      <c r="B868" s="6">
        <v>45564</v>
      </c>
      <c r="C868" s="5">
        <v>223</v>
      </c>
      <c r="D868" s="5">
        <v>1</v>
      </c>
      <c r="E868" s="5" t="str">
        <f>IFERROR(INDEX(Customers!$B$2:$B$901,MATCH(C868,Customers!$A$2:$A$901,0)),"")</f>
        <v>Karthik Chatterjee</v>
      </c>
      <c r="F868" s="5" t="str">
        <f>IFERROR(INDEX(Customers!$C$2:$C$901,MATCH(C868,Customers!$A$2:$A$901,0)),"")</f>
        <v>Consumer</v>
      </c>
      <c r="G868" s="5" t="str">
        <f>IFERROR(INDEX(Regions!$B$2:$B$6,MATCH(D868,Regions!$A$2:$A$6,0)),"")</f>
        <v>North</v>
      </c>
      <c r="H868" s="5" t="str">
        <f t="shared" si="15"/>
        <v>2024-09</v>
      </c>
      <c r="I868" s="5">
        <f>IFERROR(INDEX(Delivery!$C$2:$C$3001,MATCH(A868,Delivery!$A$2:$A$3001,0))-INDEX(Delivery!$B$2:$B$3001,MATCH(A868,Delivery!$A$2:$A$3001,0)),"")</f>
        <v>6</v>
      </c>
      <c r="J868" s="5" t="str">
        <f>IF(IFERROR(INDEX(Delivery!$D$2:$D$3001,MATCH(A868,Delivery!$A$2:$A$3001,0)),"")="Delayed","Yes","No")</f>
        <v>No</v>
      </c>
      <c r="K868" s="5" t="str">
        <f>IF(IFERROR(INDEX(Delivery!$D$2:$D$3001,MATCH(A868,Delivery!$A$2:$A$3001,0)),"")="Cancelled","Yes","No")</f>
        <v>No</v>
      </c>
      <c r="L868">
        <f>SUMIF(Sales!B:B,A868,Sales!H:H)</f>
        <v>2367.8700000000003</v>
      </c>
    </row>
    <row r="869" spans="1:12" x14ac:dyDescent="0.35">
      <c r="A869" s="5">
        <v>868</v>
      </c>
      <c r="B869" s="6">
        <v>45564</v>
      </c>
      <c r="C869" s="5">
        <v>735</v>
      </c>
      <c r="D869" s="5">
        <v>1</v>
      </c>
      <c r="E869" s="5" t="str">
        <f>IFERROR(INDEX(Customers!$B$2:$B$901,MATCH(C869,Customers!$A$2:$A$901,0)),"")</f>
        <v>Rahul Bose</v>
      </c>
      <c r="F869" s="5" t="str">
        <f>IFERROR(INDEX(Customers!$C$2:$C$901,MATCH(C869,Customers!$A$2:$A$901,0)),"")</f>
        <v>SMB</v>
      </c>
      <c r="G869" s="5" t="str">
        <f>IFERROR(INDEX(Regions!$B$2:$B$6,MATCH(D869,Regions!$A$2:$A$6,0)),"")</f>
        <v>North</v>
      </c>
      <c r="H869" s="5" t="str">
        <f t="shared" si="15"/>
        <v>2024-09</v>
      </c>
      <c r="I869" s="5">
        <f>IFERROR(INDEX(Delivery!$C$2:$C$3001,MATCH(A869,Delivery!$A$2:$A$3001,0))-INDEX(Delivery!$B$2:$B$3001,MATCH(A869,Delivery!$A$2:$A$3001,0)),"")</f>
        <v>2</v>
      </c>
      <c r="J869" s="5" t="str">
        <f>IF(IFERROR(INDEX(Delivery!$D$2:$D$3001,MATCH(A869,Delivery!$A$2:$A$3001,0)),"")="Delayed","Yes","No")</f>
        <v>No</v>
      </c>
      <c r="K869" s="5" t="str">
        <f>IF(IFERROR(INDEX(Delivery!$D$2:$D$3001,MATCH(A869,Delivery!$A$2:$A$3001,0)),"")="Cancelled","Yes","No")</f>
        <v>No</v>
      </c>
      <c r="L869">
        <f>SUMIF(Sales!B:B,A869,Sales!H:H)</f>
        <v>1144.3699999999999</v>
      </c>
    </row>
    <row r="870" spans="1:12" x14ac:dyDescent="0.35">
      <c r="A870" s="5">
        <v>869</v>
      </c>
      <c r="B870" s="6">
        <v>45564</v>
      </c>
      <c r="C870" s="5">
        <v>100</v>
      </c>
      <c r="D870" s="5">
        <v>1</v>
      </c>
      <c r="E870" s="5" t="str">
        <f>IFERROR(INDEX(Customers!$B$2:$B$901,MATCH(C870,Customers!$A$2:$A$901,0)),"")</f>
        <v>Rohan Menon</v>
      </c>
      <c r="F870" s="5" t="str">
        <f>IFERROR(INDEX(Customers!$C$2:$C$901,MATCH(C870,Customers!$A$2:$A$901,0)),"")</f>
        <v>SMB</v>
      </c>
      <c r="G870" s="5" t="str">
        <f>IFERROR(INDEX(Regions!$B$2:$B$6,MATCH(D870,Regions!$A$2:$A$6,0)),"")</f>
        <v>North</v>
      </c>
      <c r="H870" s="5" t="str">
        <f t="shared" si="15"/>
        <v>2024-09</v>
      </c>
      <c r="I870" s="5">
        <f>IFERROR(INDEX(Delivery!$C$2:$C$3001,MATCH(A870,Delivery!$A$2:$A$3001,0))-INDEX(Delivery!$B$2:$B$3001,MATCH(A870,Delivery!$A$2:$A$3001,0)),"")</f>
        <v>-45566</v>
      </c>
      <c r="J870" s="5" t="str">
        <f>IF(IFERROR(INDEX(Delivery!$D$2:$D$3001,MATCH(A870,Delivery!$A$2:$A$3001,0)),"")="Delayed","Yes","No")</f>
        <v>No</v>
      </c>
      <c r="K870" s="5" t="str">
        <f>IF(IFERROR(INDEX(Delivery!$D$2:$D$3001,MATCH(A870,Delivery!$A$2:$A$3001,0)),"")="Cancelled","Yes","No")</f>
        <v>Yes</v>
      </c>
      <c r="L870">
        <f>SUMIF(Sales!B:B,A870,Sales!H:H)</f>
        <v>2396.9500000000003</v>
      </c>
    </row>
    <row r="871" spans="1:12" x14ac:dyDescent="0.35">
      <c r="A871" s="5">
        <v>870</v>
      </c>
      <c r="B871" s="6">
        <v>45564</v>
      </c>
      <c r="C871" s="5">
        <v>469</v>
      </c>
      <c r="D871" s="5">
        <v>3</v>
      </c>
      <c r="E871" s="5" t="str">
        <f>IFERROR(INDEX(Customers!$B$2:$B$901,MATCH(C871,Customers!$A$2:$A$901,0)),"")</f>
        <v>Suresh Rao</v>
      </c>
      <c r="F871" s="5" t="str">
        <f>IFERROR(INDEX(Customers!$C$2:$C$901,MATCH(C871,Customers!$A$2:$A$901,0)),"")</f>
        <v>Consumer</v>
      </c>
      <c r="G871" s="5" t="str">
        <f>IFERROR(INDEX(Regions!$B$2:$B$6,MATCH(D871,Regions!$A$2:$A$6,0)),"")</f>
        <v>East</v>
      </c>
      <c r="H871" s="5" t="str">
        <f t="shared" si="15"/>
        <v>2024-09</v>
      </c>
      <c r="I871" s="5">
        <f>IFERROR(INDEX(Delivery!$C$2:$C$3001,MATCH(A871,Delivery!$A$2:$A$3001,0))-INDEX(Delivery!$B$2:$B$3001,MATCH(A871,Delivery!$A$2:$A$3001,0)),"")</f>
        <v>5</v>
      </c>
      <c r="J871" s="5" t="str">
        <f>IF(IFERROR(INDEX(Delivery!$D$2:$D$3001,MATCH(A871,Delivery!$A$2:$A$3001,0)),"")="Delayed","Yes","No")</f>
        <v>No</v>
      </c>
      <c r="K871" s="5" t="str">
        <f>IF(IFERROR(INDEX(Delivery!$D$2:$D$3001,MATCH(A871,Delivery!$A$2:$A$3001,0)),"")="Cancelled","Yes","No")</f>
        <v>No</v>
      </c>
      <c r="L871">
        <f>SUMIF(Sales!B:B,A871,Sales!H:H)</f>
        <v>2528.7799999999997</v>
      </c>
    </row>
    <row r="872" spans="1:12" x14ac:dyDescent="0.35">
      <c r="A872" s="5">
        <v>871</v>
      </c>
      <c r="B872" s="6">
        <v>45564</v>
      </c>
      <c r="C872" s="5">
        <v>496</v>
      </c>
      <c r="D872" s="5">
        <v>1</v>
      </c>
      <c r="E872" s="5" t="str">
        <f>IFERROR(INDEX(Customers!$B$2:$B$901,MATCH(C872,Customers!$A$2:$A$901,0)),"")</f>
        <v>Reyansh Malhotra</v>
      </c>
      <c r="F872" s="5" t="str">
        <f>IFERROR(INDEX(Customers!$C$2:$C$901,MATCH(C872,Customers!$A$2:$A$901,0)),"")</f>
        <v>Consumer</v>
      </c>
      <c r="G872" s="5" t="str">
        <f>IFERROR(INDEX(Regions!$B$2:$B$6,MATCH(D872,Regions!$A$2:$A$6,0)),"")</f>
        <v>North</v>
      </c>
      <c r="H872" s="5" t="str">
        <f t="shared" si="15"/>
        <v>2024-09</v>
      </c>
      <c r="I872" s="5">
        <f>IFERROR(INDEX(Delivery!$C$2:$C$3001,MATCH(A872,Delivery!$A$2:$A$3001,0))-INDEX(Delivery!$B$2:$B$3001,MATCH(A872,Delivery!$A$2:$A$3001,0)),"")</f>
        <v>4</v>
      </c>
      <c r="J872" s="5" t="str">
        <f>IF(IFERROR(INDEX(Delivery!$D$2:$D$3001,MATCH(A872,Delivery!$A$2:$A$3001,0)),"")="Delayed","Yes","No")</f>
        <v>No</v>
      </c>
      <c r="K872" s="5" t="str">
        <f>IF(IFERROR(INDEX(Delivery!$D$2:$D$3001,MATCH(A872,Delivery!$A$2:$A$3001,0)),"")="Cancelled","Yes","No")</f>
        <v>No</v>
      </c>
      <c r="L872">
        <f>SUMIF(Sales!B:B,A872,Sales!H:H)</f>
        <v>4087.71</v>
      </c>
    </row>
    <row r="873" spans="1:12" x14ac:dyDescent="0.35">
      <c r="A873" s="5">
        <v>872</v>
      </c>
      <c r="B873" s="6">
        <v>45564</v>
      </c>
      <c r="C873" s="5">
        <v>165</v>
      </c>
      <c r="D873" s="5">
        <v>3</v>
      </c>
      <c r="E873" s="5" t="str">
        <f>IFERROR(INDEX(Customers!$B$2:$B$901,MATCH(C873,Customers!$A$2:$A$901,0)),"")</f>
        <v>Ishaan Iyer</v>
      </c>
      <c r="F873" s="5" t="str">
        <f>IFERROR(INDEX(Customers!$C$2:$C$901,MATCH(C873,Customers!$A$2:$A$901,0)),"")</f>
        <v>Consumer</v>
      </c>
      <c r="G873" s="5" t="str">
        <f>IFERROR(INDEX(Regions!$B$2:$B$6,MATCH(D873,Regions!$A$2:$A$6,0)),"")</f>
        <v>East</v>
      </c>
      <c r="H873" s="5" t="str">
        <f t="shared" si="15"/>
        <v>2024-09</v>
      </c>
      <c r="I873" s="5">
        <f>IFERROR(INDEX(Delivery!$C$2:$C$3001,MATCH(A873,Delivery!$A$2:$A$3001,0))-INDEX(Delivery!$B$2:$B$3001,MATCH(A873,Delivery!$A$2:$A$3001,0)),"")</f>
        <v>-45564</v>
      </c>
      <c r="J873" s="5" t="str">
        <f>IF(IFERROR(INDEX(Delivery!$D$2:$D$3001,MATCH(A873,Delivery!$A$2:$A$3001,0)),"")="Delayed","Yes","No")</f>
        <v>No</v>
      </c>
      <c r="K873" s="5" t="str">
        <f>IF(IFERROR(INDEX(Delivery!$D$2:$D$3001,MATCH(A873,Delivery!$A$2:$A$3001,0)),"")="Cancelled","Yes","No")</f>
        <v>Yes</v>
      </c>
      <c r="L873">
        <f>SUMIF(Sales!B:B,A873,Sales!H:H)</f>
        <v>3197.34</v>
      </c>
    </row>
    <row r="874" spans="1:12" x14ac:dyDescent="0.35">
      <c r="A874" s="5">
        <v>873</v>
      </c>
      <c r="B874" s="6">
        <v>45564</v>
      </c>
      <c r="C874" s="5">
        <v>22</v>
      </c>
      <c r="D874" s="5">
        <v>1</v>
      </c>
      <c r="E874" s="5" t="str">
        <f>IFERROR(INDEX(Customers!$B$2:$B$901,MATCH(C874,Customers!$A$2:$A$901,0)),"")</f>
        <v>Manoj Shetty</v>
      </c>
      <c r="F874" s="5" t="str">
        <f>IFERROR(INDEX(Customers!$C$2:$C$901,MATCH(C874,Customers!$A$2:$A$901,0)),"")</f>
        <v>SMB</v>
      </c>
      <c r="G874" s="5" t="str">
        <f>IFERROR(INDEX(Regions!$B$2:$B$6,MATCH(D874,Regions!$A$2:$A$6,0)),"")</f>
        <v>North</v>
      </c>
      <c r="H874" s="5" t="str">
        <f t="shared" si="15"/>
        <v>2024-09</v>
      </c>
      <c r="I874" s="5">
        <f>IFERROR(INDEX(Delivery!$C$2:$C$3001,MATCH(A874,Delivery!$A$2:$A$3001,0))-INDEX(Delivery!$B$2:$B$3001,MATCH(A874,Delivery!$A$2:$A$3001,0)),"")</f>
        <v>-45566</v>
      </c>
      <c r="J874" s="5" t="str">
        <f>IF(IFERROR(INDEX(Delivery!$D$2:$D$3001,MATCH(A874,Delivery!$A$2:$A$3001,0)),"")="Delayed","Yes","No")</f>
        <v>No</v>
      </c>
      <c r="K874" s="5" t="str">
        <f>IF(IFERROR(INDEX(Delivery!$D$2:$D$3001,MATCH(A874,Delivery!$A$2:$A$3001,0)),"")="Cancelled","Yes","No")</f>
        <v>Yes</v>
      </c>
      <c r="L874">
        <f>SUMIF(Sales!B:B,A874,Sales!H:H)</f>
        <v>175.69</v>
      </c>
    </row>
    <row r="875" spans="1:12" x14ac:dyDescent="0.35">
      <c r="A875" s="5">
        <v>874</v>
      </c>
      <c r="B875" s="6">
        <v>45564</v>
      </c>
      <c r="C875" s="5">
        <v>446</v>
      </c>
      <c r="D875" s="5">
        <v>1</v>
      </c>
      <c r="E875" s="5" t="str">
        <f>IFERROR(INDEX(Customers!$B$2:$B$901,MATCH(C875,Customers!$A$2:$A$901,0)),"")</f>
        <v>Kavya Menon</v>
      </c>
      <c r="F875" s="5" t="str">
        <f>IFERROR(INDEX(Customers!$C$2:$C$901,MATCH(C875,Customers!$A$2:$A$901,0)),"")</f>
        <v>Consumer</v>
      </c>
      <c r="G875" s="5" t="str">
        <f>IFERROR(INDEX(Regions!$B$2:$B$6,MATCH(D875,Regions!$A$2:$A$6,0)),"")</f>
        <v>North</v>
      </c>
      <c r="H875" s="5" t="str">
        <f t="shared" si="15"/>
        <v>2024-09</v>
      </c>
      <c r="I875" s="5">
        <f>IFERROR(INDEX(Delivery!$C$2:$C$3001,MATCH(A875,Delivery!$A$2:$A$3001,0))-INDEX(Delivery!$B$2:$B$3001,MATCH(A875,Delivery!$A$2:$A$3001,0)),"")</f>
        <v>6</v>
      </c>
      <c r="J875" s="5" t="str">
        <f>IF(IFERROR(INDEX(Delivery!$D$2:$D$3001,MATCH(A875,Delivery!$A$2:$A$3001,0)),"")="Delayed","Yes","No")</f>
        <v>No</v>
      </c>
      <c r="K875" s="5" t="str">
        <f>IF(IFERROR(INDEX(Delivery!$D$2:$D$3001,MATCH(A875,Delivery!$A$2:$A$3001,0)),"")="Cancelled","Yes","No")</f>
        <v>No</v>
      </c>
      <c r="L875">
        <f>SUMIF(Sales!B:B,A875,Sales!H:H)</f>
        <v>3995.5400000000004</v>
      </c>
    </row>
    <row r="876" spans="1:12" x14ac:dyDescent="0.35">
      <c r="A876" s="5">
        <v>875</v>
      </c>
      <c r="B876" s="6">
        <v>45564</v>
      </c>
      <c r="C876" s="5">
        <v>479</v>
      </c>
      <c r="D876" s="5">
        <v>3</v>
      </c>
      <c r="E876" s="5" t="str">
        <f>IFERROR(INDEX(Customers!$B$2:$B$901,MATCH(C876,Customers!$A$2:$A$901,0)),"")</f>
        <v>Aarav Sharma</v>
      </c>
      <c r="F876" s="5" t="str">
        <f>IFERROR(INDEX(Customers!$C$2:$C$901,MATCH(C876,Customers!$A$2:$A$901,0)),"")</f>
        <v>Consumer</v>
      </c>
      <c r="G876" s="5" t="str">
        <f>IFERROR(INDEX(Regions!$B$2:$B$6,MATCH(D876,Regions!$A$2:$A$6,0)),"")</f>
        <v>East</v>
      </c>
      <c r="H876" s="5" t="str">
        <f t="shared" si="15"/>
        <v>2024-09</v>
      </c>
      <c r="I876" s="5">
        <f>IFERROR(INDEX(Delivery!$C$2:$C$3001,MATCH(A876,Delivery!$A$2:$A$3001,0))-INDEX(Delivery!$B$2:$B$3001,MATCH(A876,Delivery!$A$2:$A$3001,0)),"")</f>
        <v>9</v>
      </c>
      <c r="J876" s="5" t="str">
        <f>IF(IFERROR(INDEX(Delivery!$D$2:$D$3001,MATCH(A876,Delivery!$A$2:$A$3001,0)),"")="Delayed","Yes","No")</f>
        <v>Yes</v>
      </c>
      <c r="K876" s="5" t="str">
        <f>IF(IFERROR(INDEX(Delivery!$D$2:$D$3001,MATCH(A876,Delivery!$A$2:$A$3001,0)),"")="Cancelled","Yes","No")</f>
        <v>No</v>
      </c>
      <c r="L876">
        <f>SUMIF(Sales!B:B,A876,Sales!H:H)</f>
        <v>2593.23</v>
      </c>
    </row>
    <row r="877" spans="1:12" x14ac:dyDescent="0.35">
      <c r="A877" s="5">
        <v>876</v>
      </c>
      <c r="B877" s="6">
        <v>45564</v>
      </c>
      <c r="C877" s="5">
        <v>140</v>
      </c>
      <c r="D877" s="5">
        <v>4</v>
      </c>
      <c r="E877" s="5" t="str">
        <f>IFERROR(INDEX(Customers!$B$2:$B$901,MATCH(C877,Customers!$A$2:$A$901,0)),"")</f>
        <v>Diya Joshi</v>
      </c>
      <c r="F877" s="5" t="str">
        <f>IFERROR(INDEX(Customers!$C$2:$C$901,MATCH(C877,Customers!$A$2:$A$901,0)),"")</f>
        <v>Consumer</v>
      </c>
      <c r="G877" s="5" t="str">
        <f>IFERROR(INDEX(Regions!$B$2:$B$6,MATCH(D877,Regions!$A$2:$A$6,0)),"")</f>
        <v>West</v>
      </c>
      <c r="H877" s="5" t="str">
        <f t="shared" si="15"/>
        <v>2024-09</v>
      </c>
      <c r="I877" s="5">
        <f>IFERROR(INDEX(Delivery!$C$2:$C$3001,MATCH(A877,Delivery!$A$2:$A$3001,0))-INDEX(Delivery!$B$2:$B$3001,MATCH(A877,Delivery!$A$2:$A$3001,0)),"")</f>
        <v>5</v>
      </c>
      <c r="J877" s="5" t="str">
        <f>IF(IFERROR(INDEX(Delivery!$D$2:$D$3001,MATCH(A877,Delivery!$A$2:$A$3001,0)),"")="Delayed","Yes","No")</f>
        <v>No</v>
      </c>
      <c r="K877" s="5" t="str">
        <f>IF(IFERROR(INDEX(Delivery!$D$2:$D$3001,MATCH(A877,Delivery!$A$2:$A$3001,0)),"")="Cancelled","Yes","No")</f>
        <v>No</v>
      </c>
      <c r="L877">
        <f>SUMIF(Sales!B:B,A877,Sales!H:H)</f>
        <v>3429.16</v>
      </c>
    </row>
    <row r="878" spans="1:12" x14ac:dyDescent="0.35">
      <c r="A878" s="5">
        <v>877</v>
      </c>
      <c r="B878" s="6">
        <v>45564</v>
      </c>
      <c r="C878" s="5">
        <v>3</v>
      </c>
      <c r="D878" s="5">
        <v>1</v>
      </c>
      <c r="E878" s="5" t="str">
        <f>IFERROR(INDEX(Customers!$B$2:$B$901,MATCH(C878,Customers!$A$2:$A$901,0)),"")</f>
        <v>Deepa Malhotra</v>
      </c>
      <c r="F878" s="5" t="str">
        <f>IFERROR(INDEX(Customers!$C$2:$C$901,MATCH(C878,Customers!$A$2:$A$901,0)),"")</f>
        <v>Consumer</v>
      </c>
      <c r="G878" s="5" t="str">
        <f>IFERROR(INDEX(Regions!$B$2:$B$6,MATCH(D878,Regions!$A$2:$A$6,0)),"")</f>
        <v>North</v>
      </c>
      <c r="H878" s="5" t="str">
        <f t="shared" si="15"/>
        <v>2024-09</v>
      </c>
      <c r="I878" s="5">
        <f>IFERROR(INDEX(Delivery!$C$2:$C$3001,MATCH(A878,Delivery!$A$2:$A$3001,0))-INDEX(Delivery!$B$2:$B$3001,MATCH(A878,Delivery!$A$2:$A$3001,0)),"")</f>
        <v>6</v>
      </c>
      <c r="J878" s="5" t="str">
        <f>IF(IFERROR(INDEX(Delivery!$D$2:$D$3001,MATCH(A878,Delivery!$A$2:$A$3001,0)),"")="Delayed","Yes","No")</f>
        <v>No</v>
      </c>
      <c r="K878" s="5" t="str">
        <f>IF(IFERROR(INDEX(Delivery!$D$2:$D$3001,MATCH(A878,Delivery!$A$2:$A$3001,0)),"")="Cancelled","Yes","No")</f>
        <v>No</v>
      </c>
      <c r="L878">
        <f>SUMIF(Sales!B:B,A878,Sales!H:H)</f>
        <v>1313.2</v>
      </c>
    </row>
    <row r="879" spans="1:12" x14ac:dyDescent="0.35">
      <c r="A879" s="5">
        <v>878</v>
      </c>
      <c r="B879" s="6">
        <v>45564</v>
      </c>
      <c r="C879" s="5">
        <v>462</v>
      </c>
      <c r="D879" s="5">
        <v>5</v>
      </c>
      <c r="E879" s="5" t="str">
        <f>IFERROR(INDEX(Customers!$B$2:$B$901,MATCH(C879,Customers!$A$2:$A$901,0)),"")</f>
        <v>Ayaan Pillai</v>
      </c>
      <c r="F879" s="5" t="str">
        <f>IFERROR(INDEX(Customers!$C$2:$C$901,MATCH(C879,Customers!$A$2:$A$901,0)),"")</f>
        <v>SMB</v>
      </c>
      <c r="G879" s="5" t="str">
        <f>IFERROR(INDEX(Regions!$B$2:$B$6,MATCH(D879,Regions!$A$2:$A$6,0)),"")</f>
        <v>Central</v>
      </c>
      <c r="H879" s="5" t="str">
        <f t="shared" si="15"/>
        <v>2024-09</v>
      </c>
      <c r="I879" s="5">
        <f>IFERROR(INDEX(Delivery!$C$2:$C$3001,MATCH(A879,Delivery!$A$2:$A$3001,0))-INDEX(Delivery!$B$2:$B$3001,MATCH(A879,Delivery!$A$2:$A$3001,0)),"")</f>
        <v>7</v>
      </c>
      <c r="J879" s="5" t="str">
        <f>IF(IFERROR(INDEX(Delivery!$D$2:$D$3001,MATCH(A879,Delivery!$A$2:$A$3001,0)),"")="Delayed","Yes","No")</f>
        <v>Yes</v>
      </c>
      <c r="K879" s="5" t="str">
        <f>IF(IFERROR(INDEX(Delivery!$D$2:$D$3001,MATCH(A879,Delivery!$A$2:$A$3001,0)),"")="Cancelled","Yes","No")</f>
        <v>No</v>
      </c>
      <c r="L879">
        <f>SUMIF(Sales!B:B,A879,Sales!H:H)</f>
        <v>175.69</v>
      </c>
    </row>
    <row r="880" spans="1:12" x14ac:dyDescent="0.35">
      <c r="A880" s="5">
        <v>879</v>
      </c>
      <c r="B880" s="6">
        <v>45564</v>
      </c>
      <c r="C880" s="5">
        <v>17</v>
      </c>
      <c r="D880" s="5">
        <v>5</v>
      </c>
      <c r="E880" s="5" t="str">
        <f>IFERROR(INDEX(Customers!$B$2:$B$901,MATCH(C880,Customers!$A$2:$A$901,0)),"")</f>
        <v>Ayaan Joshi</v>
      </c>
      <c r="F880" s="5" t="str">
        <f>IFERROR(INDEX(Customers!$C$2:$C$901,MATCH(C880,Customers!$A$2:$A$901,0)),"")</f>
        <v>Consumer</v>
      </c>
      <c r="G880" s="5" t="str">
        <f>IFERROR(INDEX(Regions!$B$2:$B$6,MATCH(D880,Regions!$A$2:$A$6,0)),"")</f>
        <v>Central</v>
      </c>
      <c r="H880" s="5" t="str">
        <f t="shared" si="15"/>
        <v>2024-09</v>
      </c>
      <c r="I880" s="5">
        <f>IFERROR(INDEX(Delivery!$C$2:$C$3001,MATCH(A880,Delivery!$A$2:$A$3001,0))-INDEX(Delivery!$B$2:$B$3001,MATCH(A880,Delivery!$A$2:$A$3001,0)),"")</f>
        <v>6</v>
      </c>
      <c r="J880" s="5" t="str">
        <f>IF(IFERROR(INDEX(Delivery!$D$2:$D$3001,MATCH(A880,Delivery!$A$2:$A$3001,0)),"")="Delayed","Yes","No")</f>
        <v>No</v>
      </c>
      <c r="K880" s="5" t="str">
        <f>IF(IFERROR(INDEX(Delivery!$D$2:$D$3001,MATCH(A880,Delivery!$A$2:$A$3001,0)),"")="Cancelled","Yes","No")</f>
        <v>No</v>
      </c>
      <c r="L880">
        <f>SUMIF(Sales!B:B,A880,Sales!H:H)</f>
        <v>583.20000000000005</v>
      </c>
    </row>
    <row r="881" spans="1:12" x14ac:dyDescent="0.35">
      <c r="A881" s="5">
        <v>880</v>
      </c>
      <c r="B881" s="6">
        <v>45565</v>
      </c>
      <c r="C881" s="5">
        <v>363</v>
      </c>
      <c r="D881" s="5">
        <v>2</v>
      </c>
      <c r="E881" s="5" t="str">
        <f>IFERROR(INDEX(Customers!$B$2:$B$901,MATCH(C881,Customers!$A$2:$A$901,0)),"")</f>
        <v>Lakshmi Krishnan</v>
      </c>
      <c r="F881" s="5" t="str">
        <f>IFERROR(INDEX(Customers!$C$2:$C$901,MATCH(C881,Customers!$A$2:$A$901,0)),"")</f>
        <v>Consumer</v>
      </c>
      <c r="G881" s="5" t="str">
        <f>IFERROR(INDEX(Regions!$B$2:$B$6,MATCH(D881,Regions!$A$2:$A$6,0)),"")</f>
        <v>South</v>
      </c>
      <c r="H881" s="5" t="str">
        <f t="shared" si="15"/>
        <v>2024-09</v>
      </c>
      <c r="I881" s="5">
        <f>IFERROR(INDEX(Delivery!$C$2:$C$3001,MATCH(A881,Delivery!$A$2:$A$3001,0))-INDEX(Delivery!$B$2:$B$3001,MATCH(A881,Delivery!$A$2:$A$3001,0)),"")</f>
        <v>5</v>
      </c>
      <c r="J881" s="5" t="str">
        <f>IF(IFERROR(INDEX(Delivery!$D$2:$D$3001,MATCH(A881,Delivery!$A$2:$A$3001,0)),"")="Delayed","Yes","No")</f>
        <v>No</v>
      </c>
      <c r="K881" s="5" t="str">
        <f>IF(IFERROR(INDEX(Delivery!$D$2:$D$3001,MATCH(A881,Delivery!$A$2:$A$3001,0)),"")="Cancelled","Yes","No")</f>
        <v>No</v>
      </c>
      <c r="L881">
        <f>SUMIF(Sales!B:B,A881,Sales!H:H)</f>
        <v>184.26</v>
      </c>
    </row>
    <row r="882" spans="1:12" x14ac:dyDescent="0.35">
      <c r="A882" s="5">
        <v>881</v>
      </c>
      <c r="B882" s="6">
        <v>45565</v>
      </c>
      <c r="C882" s="5">
        <v>691</v>
      </c>
      <c r="D882" s="5">
        <v>4</v>
      </c>
      <c r="E882" s="5" t="str">
        <f>IFERROR(INDEX(Customers!$B$2:$B$901,MATCH(C882,Customers!$A$2:$A$901,0)),"")</f>
        <v>Aarav Verma</v>
      </c>
      <c r="F882" s="5" t="str">
        <f>IFERROR(INDEX(Customers!$C$2:$C$901,MATCH(C882,Customers!$A$2:$A$901,0)),"")</f>
        <v>Consumer</v>
      </c>
      <c r="G882" s="5" t="str">
        <f>IFERROR(INDEX(Regions!$B$2:$B$6,MATCH(D882,Regions!$A$2:$A$6,0)),"")</f>
        <v>West</v>
      </c>
      <c r="H882" s="5" t="str">
        <f t="shared" si="15"/>
        <v>2024-09</v>
      </c>
      <c r="I882" s="5">
        <f>IFERROR(INDEX(Delivery!$C$2:$C$3001,MATCH(A882,Delivery!$A$2:$A$3001,0))-INDEX(Delivery!$B$2:$B$3001,MATCH(A882,Delivery!$A$2:$A$3001,0)),"")</f>
        <v>6</v>
      </c>
      <c r="J882" s="5" t="str">
        <f>IF(IFERROR(INDEX(Delivery!$D$2:$D$3001,MATCH(A882,Delivery!$A$2:$A$3001,0)),"")="Delayed","Yes","No")</f>
        <v>No</v>
      </c>
      <c r="K882" s="5" t="str">
        <f>IF(IFERROR(INDEX(Delivery!$D$2:$D$3001,MATCH(A882,Delivery!$A$2:$A$3001,0)),"")="Cancelled","Yes","No")</f>
        <v>No</v>
      </c>
      <c r="L882">
        <f>SUMIF(Sales!B:B,A882,Sales!H:H)</f>
        <v>175.69</v>
      </c>
    </row>
    <row r="883" spans="1:12" x14ac:dyDescent="0.35">
      <c r="A883" s="5">
        <v>882</v>
      </c>
      <c r="B883" s="6">
        <v>45565</v>
      </c>
      <c r="C883" s="5">
        <v>761</v>
      </c>
      <c r="D883" s="5">
        <v>4</v>
      </c>
      <c r="E883" s="5" t="str">
        <f>IFERROR(INDEX(Customers!$B$2:$B$901,MATCH(C883,Customers!$A$2:$A$901,0)),"")</f>
        <v>Arun Patel</v>
      </c>
      <c r="F883" s="5" t="str">
        <f>IFERROR(INDEX(Customers!$C$2:$C$901,MATCH(C883,Customers!$A$2:$A$901,0)),"")</f>
        <v>Consumer</v>
      </c>
      <c r="G883" s="5" t="str">
        <f>IFERROR(INDEX(Regions!$B$2:$B$6,MATCH(D883,Regions!$A$2:$A$6,0)),"")</f>
        <v>West</v>
      </c>
      <c r="H883" s="5" t="str">
        <f t="shared" si="15"/>
        <v>2024-09</v>
      </c>
      <c r="I883" s="5">
        <f>IFERROR(INDEX(Delivery!$C$2:$C$3001,MATCH(A883,Delivery!$A$2:$A$3001,0))-INDEX(Delivery!$B$2:$B$3001,MATCH(A883,Delivery!$A$2:$A$3001,0)),"")</f>
        <v>6</v>
      </c>
      <c r="J883" s="5" t="str">
        <f>IF(IFERROR(INDEX(Delivery!$D$2:$D$3001,MATCH(A883,Delivery!$A$2:$A$3001,0)),"")="Delayed","Yes","No")</f>
        <v>No</v>
      </c>
      <c r="K883" s="5" t="str">
        <f>IF(IFERROR(INDEX(Delivery!$D$2:$D$3001,MATCH(A883,Delivery!$A$2:$A$3001,0)),"")="Cancelled","Yes","No")</f>
        <v>No</v>
      </c>
      <c r="L883">
        <f>SUMIF(Sales!B:B,A883,Sales!H:H)</f>
        <v>1015.45</v>
      </c>
    </row>
    <row r="884" spans="1:12" x14ac:dyDescent="0.35">
      <c r="A884" s="5">
        <v>883</v>
      </c>
      <c r="B884" s="6">
        <v>45565</v>
      </c>
      <c r="C884" s="5">
        <v>527</v>
      </c>
      <c r="D884" s="5">
        <v>5</v>
      </c>
      <c r="E884" s="5" t="str">
        <f>IFERROR(INDEX(Customers!$B$2:$B$901,MATCH(C884,Customers!$A$2:$A$901,0)),"")</f>
        <v>Aditya Das</v>
      </c>
      <c r="F884" s="5" t="str">
        <f>IFERROR(INDEX(Customers!$C$2:$C$901,MATCH(C884,Customers!$A$2:$A$901,0)),"")</f>
        <v>Corporate</v>
      </c>
      <c r="G884" s="5" t="str">
        <f>IFERROR(INDEX(Regions!$B$2:$B$6,MATCH(D884,Regions!$A$2:$A$6,0)),"")</f>
        <v>Central</v>
      </c>
      <c r="H884" s="5" t="str">
        <f t="shared" si="15"/>
        <v>2024-09</v>
      </c>
      <c r="I884" s="5">
        <f>IFERROR(INDEX(Delivery!$C$2:$C$3001,MATCH(A884,Delivery!$A$2:$A$3001,0))-INDEX(Delivery!$B$2:$B$3001,MATCH(A884,Delivery!$A$2:$A$3001,0)),"")</f>
        <v>3</v>
      </c>
      <c r="J884" s="5" t="str">
        <f>IF(IFERROR(INDEX(Delivery!$D$2:$D$3001,MATCH(A884,Delivery!$A$2:$A$3001,0)),"")="Delayed","Yes","No")</f>
        <v>No</v>
      </c>
      <c r="K884" s="5" t="str">
        <f>IF(IFERROR(INDEX(Delivery!$D$2:$D$3001,MATCH(A884,Delivery!$A$2:$A$3001,0)),"")="Cancelled","Yes","No")</f>
        <v>No</v>
      </c>
      <c r="L884">
        <f>SUMIF(Sales!B:B,A884,Sales!H:H)</f>
        <v>2185.4299999999998</v>
      </c>
    </row>
    <row r="885" spans="1:12" x14ac:dyDescent="0.35">
      <c r="A885" s="5">
        <v>884</v>
      </c>
      <c r="B885" s="6">
        <v>45566</v>
      </c>
      <c r="C885" s="5">
        <v>544</v>
      </c>
      <c r="D885" s="5">
        <v>5</v>
      </c>
      <c r="E885" s="5" t="str">
        <f>IFERROR(INDEX(Customers!$B$2:$B$901,MATCH(C885,Customers!$A$2:$A$901,0)),"")</f>
        <v>Navya Iyer</v>
      </c>
      <c r="F885" s="5" t="str">
        <f>IFERROR(INDEX(Customers!$C$2:$C$901,MATCH(C885,Customers!$A$2:$A$901,0)),"")</f>
        <v>Consumer</v>
      </c>
      <c r="G885" s="5" t="str">
        <f>IFERROR(INDEX(Regions!$B$2:$B$6,MATCH(D885,Regions!$A$2:$A$6,0)),"")</f>
        <v>Central</v>
      </c>
      <c r="H885" s="5" t="str">
        <f t="shared" si="15"/>
        <v>2024-10</v>
      </c>
      <c r="I885" s="5">
        <f>IFERROR(INDEX(Delivery!$C$2:$C$3001,MATCH(A885,Delivery!$A$2:$A$3001,0))-INDEX(Delivery!$B$2:$B$3001,MATCH(A885,Delivery!$A$2:$A$3001,0)),"")</f>
        <v>6</v>
      </c>
      <c r="J885" s="5" t="str">
        <f>IF(IFERROR(INDEX(Delivery!$D$2:$D$3001,MATCH(A885,Delivery!$A$2:$A$3001,0)),"")="Delayed","Yes","No")</f>
        <v>No</v>
      </c>
      <c r="K885" s="5" t="str">
        <f>IF(IFERROR(INDEX(Delivery!$D$2:$D$3001,MATCH(A885,Delivery!$A$2:$A$3001,0)),"")="Cancelled","Yes","No")</f>
        <v>No</v>
      </c>
      <c r="L885">
        <f>SUMIF(Sales!B:B,A885,Sales!H:H)</f>
        <v>919.90000000000009</v>
      </c>
    </row>
    <row r="886" spans="1:12" x14ac:dyDescent="0.35">
      <c r="A886" s="5">
        <v>885</v>
      </c>
      <c r="B886" s="6">
        <v>45566</v>
      </c>
      <c r="C886" s="5">
        <v>123</v>
      </c>
      <c r="D886" s="5">
        <v>5</v>
      </c>
      <c r="E886" s="5" t="str">
        <f>IFERROR(INDEX(Customers!$B$2:$B$901,MATCH(C886,Customers!$A$2:$A$901,0)),"")</f>
        <v>Nisha Shetty</v>
      </c>
      <c r="F886" s="5" t="str">
        <f>IFERROR(INDEX(Customers!$C$2:$C$901,MATCH(C886,Customers!$A$2:$A$901,0)),"")</f>
        <v>Consumer</v>
      </c>
      <c r="G886" s="5" t="str">
        <f>IFERROR(INDEX(Regions!$B$2:$B$6,MATCH(D886,Regions!$A$2:$A$6,0)),"")</f>
        <v>Central</v>
      </c>
      <c r="H886" s="5" t="str">
        <f t="shared" si="15"/>
        <v>2024-10</v>
      </c>
      <c r="I886" s="5">
        <f>IFERROR(INDEX(Delivery!$C$2:$C$3001,MATCH(A886,Delivery!$A$2:$A$3001,0))-INDEX(Delivery!$B$2:$B$3001,MATCH(A886,Delivery!$A$2:$A$3001,0)),"")</f>
        <v>3</v>
      </c>
      <c r="J886" s="5" t="str">
        <f>IF(IFERROR(INDEX(Delivery!$D$2:$D$3001,MATCH(A886,Delivery!$A$2:$A$3001,0)),"")="Delayed","Yes","No")</f>
        <v>No</v>
      </c>
      <c r="K886" s="5" t="str">
        <f>IF(IFERROR(INDEX(Delivery!$D$2:$D$3001,MATCH(A886,Delivery!$A$2:$A$3001,0)),"")="Cancelled","Yes","No")</f>
        <v>No</v>
      </c>
      <c r="L886">
        <f>SUMIF(Sales!B:B,A886,Sales!H:H)</f>
        <v>798.2</v>
      </c>
    </row>
    <row r="887" spans="1:12" x14ac:dyDescent="0.35">
      <c r="A887" s="5">
        <v>886</v>
      </c>
      <c r="B887" s="6">
        <v>45566</v>
      </c>
      <c r="C887" s="5">
        <v>448</v>
      </c>
      <c r="D887" s="5">
        <v>3</v>
      </c>
      <c r="E887" s="5" t="str">
        <f>IFERROR(INDEX(Customers!$B$2:$B$901,MATCH(C887,Customers!$A$2:$A$901,0)),"")</f>
        <v>Lakshmi Shetty</v>
      </c>
      <c r="F887" s="5" t="str">
        <f>IFERROR(INDEX(Customers!$C$2:$C$901,MATCH(C887,Customers!$A$2:$A$901,0)),"")</f>
        <v>SMB</v>
      </c>
      <c r="G887" s="5" t="str">
        <f>IFERROR(INDEX(Regions!$B$2:$B$6,MATCH(D887,Regions!$A$2:$A$6,0)),"")</f>
        <v>East</v>
      </c>
      <c r="H887" s="5" t="str">
        <f t="shared" si="15"/>
        <v>2024-10</v>
      </c>
      <c r="I887" s="5">
        <f>IFERROR(INDEX(Delivery!$C$2:$C$3001,MATCH(A887,Delivery!$A$2:$A$3001,0))-INDEX(Delivery!$B$2:$B$3001,MATCH(A887,Delivery!$A$2:$A$3001,0)),"")</f>
        <v>10</v>
      </c>
      <c r="J887" s="5" t="str">
        <f>IF(IFERROR(INDEX(Delivery!$D$2:$D$3001,MATCH(A887,Delivery!$A$2:$A$3001,0)),"")="Delayed","Yes","No")</f>
        <v>Yes</v>
      </c>
      <c r="K887" s="5" t="str">
        <f>IF(IFERROR(INDEX(Delivery!$D$2:$D$3001,MATCH(A887,Delivery!$A$2:$A$3001,0)),"")="Cancelled","Yes","No")</f>
        <v>No</v>
      </c>
      <c r="L887">
        <f>SUMIF(Sales!B:B,A887,Sales!H:H)</f>
        <v>3197.34</v>
      </c>
    </row>
    <row r="888" spans="1:12" x14ac:dyDescent="0.35">
      <c r="A888" s="5">
        <v>887</v>
      </c>
      <c r="B888" s="6">
        <v>45566</v>
      </c>
      <c r="C888" s="5">
        <v>214</v>
      </c>
      <c r="D888" s="5">
        <v>1</v>
      </c>
      <c r="E888" s="5" t="str">
        <f>IFERROR(INDEX(Customers!$B$2:$B$901,MATCH(C888,Customers!$A$2:$A$901,0)),"")</f>
        <v>Sanjay Menon</v>
      </c>
      <c r="F888" s="5" t="str">
        <f>IFERROR(INDEX(Customers!$C$2:$C$901,MATCH(C888,Customers!$A$2:$A$901,0)),"")</f>
        <v>SMB</v>
      </c>
      <c r="G888" s="5" t="str">
        <f>IFERROR(INDEX(Regions!$B$2:$B$6,MATCH(D888,Regions!$A$2:$A$6,0)),"")</f>
        <v>North</v>
      </c>
      <c r="H888" s="5" t="str">
        <f t="shared" si="15"/>
        <v>2024-10</v>
      </c>
      <c r="I888" s="5">
        <f>IFERROR(INDEX(Delivery!$C$2:$C$3001,MATCH(A888,Delivery!$A$2:$A$3001,0))-INDEX(Delivery!$B$2:$B$3001,MATCH(A888,Delivery!$A$2:$A$3001,0)),"")</f>
        <v>6</v>
      </c>
      <c r="J888" s="5" t="str">
        <f>IF(IFERROR(INDEX(Delivery!$D$2:$D$3001,MATCH(A888,Delivery!$A$2:$A$3001,0)),"")="Delayed","Yes","No")</f>
        <v>No</v>
      </c>
      <c r="K888" s="5" t="str">
        <f>IF(IFERROR(INDEX(Delivery!$D$2:$D$3001,MATCH(A888,Delivery!$A$2:$A$3001,0)),"")="Cancelled","Yes","No")</f>
        <v>No</v>
      </c>
      <c r="L888">
        <f>SUMIF(Sales!B:B,A888,Sales!H:H)</f>
        <v>3474.1800000000003</v>
      </c>
    </row>
    <row r="889" spans="1:12" x14ac:dyDescent="0.35">
      <c r="A889" s="5">
        <v>888</v>
      </c>
      <c r="B889" s="6">
        <v>45566</v>
      </c>
      <c r="C889" s="5">
        <v>744</v>
      </c>
      <c r="D889" s="5">
        <v>5</v>
      </c>
      <c r="E889" s="5" t="str">
        <f>IFERROR(INDEX(Customers!$B$2:$B$901,MATCH(C889,Customers!$A$2:$A$901,0)),"")</f>
        <v>Vivaan Kapoor</v>
      </c>
      <c r="F889" s="5" t="str">
        <f>IFERROR(INDEX(Customers!$C$2:$C$901,MATCH(C889,Customers!$A$2:$A$901,0)),"")</f>
        <v>Consumer</v>
      </c>
      <c r="G889" s="5" t="str">
        <f>IFERROR(INDEX(Regions!$B$2:$B$6,MATCH(D889,Regions!$A$2:$A$6,0)),"")</f>
        <v>Central</v>
      </c>
      <c r="H889" s="5" t="str">
        <f t="shared" si="15"/>
        <v>2024-10</v>
      </c>
      <c r="I889" s="5">
        <f>IFERROR(INDEX(Delivery!$C$2:$C$3001,MATCH(A889,Delivery!$A$2:$A$3001,0))-INDEX(Delivery!$B$2:$B$3001,MATCH(A889,Delivery!$A$2:$A$3001,0)),"")</f>
        <v>6</v>
      </c>
      <c r="J889" s="5" t="str">
        <f>IF(IFERROR(INDEX(Delivery!$D$2:$D$3001,MATCH(A889,Delivery!$A$2:$A$3001,0)),"")="Delayed","Yes","No")</f>
        <v>No</v>
      </c>
      <c r="K889" s="5" t="str">
        <f>IF(IFERROR(INDEX(Delivery!$D$2:$D$3001,MATCH(A889,Delivery!$A$2:$A$3001,0)),"")="Cancelled","Yes","No")</f>
        <v>No</v>
      </c>
      <c r="L889">
        <f>SUMIF(Sales!B:B,A889,Sales!H:H)</f>
        <v>2853.8300000000004</v>
      </c>
    </row>
    <row r="890" spans="1:12" x14ac:dyDescent="0.35">
      <c r="A890" s="5">
        <v>889</v>
      </c>
      <c r="B890" s="6">
        <v>45566</v>
      </c>
      <c r="C890" s="5">
        <v>326</v>
      </c>
      <c r="D890" s="5">
        <v>3</v>
      </c>
      <c r="E890" s="5" t="str">
        <f>IFERROR(INDEX(Customers!$B$2:$B$901,MATCH(C890,Customers!$A$2:$A$901,0)),"")</f>
        <v>Krishna Iyer</v>
      </c>
      <c r="F890" s="5" t="str">
        <f>IFERROR(INDEX(Customers!$C$2:$C$901,MATCH(C890,Customers!$A$2:$A$901,0)),"")</f>
        <v>Consumer</v>
      </c>
      <c r="G890" s="5" t="str">
        <f>IFERROR(INDEX(Regions!$B$2:$B$6,MATCH(D890,Regions!$A$2:$A$6,0)),"")</f>
        <v>East</v>
      </c>
      <c r="H890" s="5" t="str">
        <f t="shared" si="15"/>
        <v>2024-10</v>
      </c>
      <c r="I890" s="5">
        <f>IFERROR(INDEX(Delivery!$C$2:$C$3001,MATCH(A890,Delivery!$A$2:$A$3001,0))-INDEX(Delivery!$B$2:$B$3001,MATCH(A890,Delivery!$A$2:$A$3001,0)),"")</f>
        <v>2</v>
      </c>
      <c r="J890" s="5" t="str">
        <f>IF(IFERROR(INDEX(Delivery!$D$2:$D$3001,MATCH(A890,Delivery!$A$2:$A$3001,0)),"")="Delayed","Yes","No")</f>
        <v>No</v>
      </c>
      <c r="K890" s="5" t="str">
        <f>IF(IFERROR(INDEX(Delivery!$D$2:$D$3001,MATCH(A890,Delivery!$A$2:$A$3001,0)),"")="Cancelled","Yes","No")</f>
        <v>No</v>
      </c>
      <c r="L890">
        <f>SUMIF(Sales!B:B,A890,Sales!H:H)</f>
        <v>798.2</v>
      </c>
    </row>
    <row r="891" spans="1:12" x14ac:dyDescent="0.35">
      <c r="A891" s="5">
        <v>890</v>
      </c>
      <c r="B891" s="6">
        <v>45566</v>
      </c>
      <c r="C891" s="5">
        <v>568</v>
      </c>
      <c r="D891" s="5">
        <v>1</v>
      </c>
      <c r="E891" s="5" t="str">
        <f>IFERROR(INDEX(Customers!$B$2:$B$901,MATCH(C891,Customers!$A$2:$A$901,0)),"")</f>
        <v>Krishna Gupta</v>
      </c>
      <c r="F891" s="5" t="str">
        <f>IFERROR(INDEX(Customers!$C$2:$C$901,MATCH(C891,Customers!$A$2:$A$901,0)),"")</f>
        <v>SMB</v>
      </c>
      <c r="G891" s="5" t="str">
        <f>IFERROR(INDEX(Regions!$B$2:$B$6,MATCH(D891,Regions!$A$2:$A$6,0)),"")</f>
        <v>North</v>
      </c>
      <c r="H891" s="5" t="str">
        <f t="shared" si="15"/>
        <v>2024-10</v>
      </c>
      <c r="I891" s="5">
        <f>IFERROR(INDEX(Delivery!$C$2:$C$3001,MATCH(A891,Delivery!$A$2:$A$3001,0))-INDEX(Delivery!$B$2:$B$3001,MATCH(A891,Delivery!$A$2:$A$3001,0)),"")</f>
        <v>2</v>
      </c>
      <c r="J891" s="5" t="str">
        <f>IF(IFERROR(INDEX(Delivery!$D$2:$D$3001,MATCH(A891,Delivery!$A$2:$A$3001,0)),"")="Delayed","Yes","No")</f>
        <v>No</v>
      </c>
      <c r="K891" s="5" t="str">
        <f>IF(IFERROR(INDEX(Delivery!$D$2:$D$3001,MATCH(A891,Delivery!$A$2:$A$3001,0)),"")="Cancelled","Yes","No")</f>
        <v>No</v>
      </c>
      <c r="L891">
        <f>SUMIF(Sales!B:B,A891,Sales!H:H)</f>
        <v>741.85</v>
      </c>
    </row>
    <row r="892" spans="1:12" x14ac:dyDescent="0.35">
      <c r="A892" s="5">
        <v>891</v>
      </c>
      <c r="B892" s="6">
        <v>45566</v>
      </c>
      <c r="C892" s="5">
        <v>674</v>
      </c>
      <c r="D892" s="5">
        <v>1</v>
      </c>
      <c r="E892" s="5" t="str">
        <f>IFERROR(INDEX(Customers!$B$2:$B$901,MATCH(C892,Customers!$A$2:$A$901,0)),"")</f>
        <v>Riya Patel</v>
      </c>
      <c r="F892" s="5" t="str">
        <f>IFERROR(INDEX(Customers!$C$2:$C$901,MATCH(C892,Customers!$A$2:$A$901,0)),"")</f>
        <v>Consumer</v>
      </c>
      <c r="G892" s="5" t="str">
        <f>IFERROR(INDEX(Regions!$B$2:$B$6,MATCH(D892,Regions!$A$2:$A$6,0)),"")</f>
        <v>North</v>
      </c>
      <c r="H892" s="5" t="str">
        <f t="shared" si="15"/>
        <v>2024-10</v>
      </c>
      <c r="I892" s="5">
        <f>IFERROR(INDEX(Delivery!$C$2:$C$3001,MATCH(A892,Delivery!$A$2:$A$3001,0))-INDEX(Delivery!$B$2:$B$3001,MATCH(A892,Delivery!$A$2:$A$3001,0)),"")</f>
        <v>5</v>
      </c>
      <c r="J892" s="5" t="str">
        <f>IF(IFERROR(INDEX(Delivery!$D$2:$D$3001,MATCH(A892,Delivery!$A$2:$A$3001,0)),"")="Delayed","Yes","No")</f>
        <v>No</v>
      </c>
      <c r="K892" s="5" t="str">
        <f>IF(IFERROR(INDEX(Delivery!$D$2:$D$3001,MATCH(A892,Delivery!$A$2:$A$3001,0)),"")="Cancelled","Yes","No")</f>
        <v>No</v>
      </c>
      <c r="L892">
        <f>SUMIF(Sales!B:B,A892,Sales!H:H)</f>
        <v>595.78</v>
      </c>
    </row>
    <row r="893" spans="1:12" x14ac:dyDescent="0.35">
      <c r="A893" s="5">
        <v>892</v>
      </c>
      <c r="B893" s="6">
        <v>45567</v>
      </c>
      <c r="C893" s="5">
        <v>382</v>
      </c>
      <c r="D893" s="5">
        <v>5</v>
      </c>
      <c r="E893" s="5" t="str">
        <f>IFERROR(INDEX(Customers!$B$2:$B$901,MATCH(C893,Customers!$A$2:$A$901,0)),"")</f>
        <v>Vivaan Shetty</v>
      </c>
      <c r="F893" s="5" t="str">
        <f>IFERROR(INDEX(Customers!$C$2:$C$901,MATCH(C893,Customers!$A$2:$A$901,0)),"")</f>
        <v>Consumer</v>
      </c>
      <c r="G893" s="5" t="str">
        <f>IFERROR(INDEX(Regions!$B$2:$B$6,MATCH(D893,Regions!$A$2:$A$6,0)),"")</f>
        <v>Central</v>
      </c>
      <c r="H893" s="5" t="str">
        <f t="shared" si="15"/>
        <v>2024-10</v>
      </c>
      <c r="I893" s="5">
        <f>IFERROR(INDEX(Delivery!$C$2:$C$3001,MATCH(A893,Delivery!$A$2:$A$3001,0))-INDEX(Delivery!$B$2:$B$3001,MATCH(A893,Delivery!$A$2:$A$3001,0)),"")</f>
        <v>6</v>
      </c>
      <c r="J893" s="5" t="str">
        <f>IF(IFERROR(INDEX(Delivery!$D$2:$D$3001,MATCH(A893,Delivery!$A$2:$A$3001,0)),"")="Delayed","Yes","No")</f>
        <v>No</v>
      </c>
      <c r="K893" s="5" t="str">
        <f>IF(IFERROR(INDEX(Delivery!$D$2:$D$3001,MATCH(A893,Delivery!$A$2:$A$3001,0)),"")="Cancelled","Yes","No")</f>
        <v>No</v>
      </c>
      <c r="L893">
        <f>SUMIF(Sales!B:B,A893,Sales!H:H)</f>
        <v>4548.59</v>
      </c>
    </row>
    <row r="894" spans="1:12" x14ac:dyDescent="0.35">
      <c r="A894" s="5">
        <v>893</v>
      </c>
      <c r="B894" s="6">
        <v>45567</v>
      </c>
      <c r="C894" s="5">
        <v>843</v>
      </c>
      <c r="D894" s="5">
        <v>5</v>
      </c>
      <c r="E894" s="5" t="str">
        <f>IFERROR(INDEX(Customers!$B$2:$B$901,MATCH(C894,Customers!$A$2:$A$901,0)),"")</f>
        <v>Krishna Malhotra</v>
      </c>
      <c r="F894" s="5" t="str">
        <f>IFERROR(INDEX(Customers!$C$2:$C$901,MATCH(C894,Customers!$A$2:$A$901,0)),"")</f>
        <v>Corporate</v>
      </c>
      <c r="G894" s="5" t="str">
        <f>IFERROR(INDEX(Regions!$B$2:$B$6,MATCH(D894,Regions!$A$2:$A$6,0)),"")</f>
        <v>Central</v>
      </c>
      <c r="H894" s="5" t="str">
        <f t="shared" si="15"/>
        <v>2024-10</v>
      </c>
      <c r="I894" s="5">
        <f>IFERROR(INDEX(Delivery!$C$2:$C$3001,MATCH(A894,Delivery!$A$2:$A$3001,0))-INDEX(Delivery!$B$2:$B$3001,MATCH(A894,Delivery!$A$2:$A$3001,0)),"")</f>
        <v>11</v>
      </c>
      <c r="J894" s="5" t="str">
        <f>IF(IFERROR(INDEX(Delivery!$D$2:$D$3001,MATCH(A894,Delivery!$A$2:$A$3001,0)),"")="Delayed","Yes","No")</f>
        <v>Yes</v>
      </c>
      <c r="K894" s="5" t="str">
        <f>IF(IFERROR(INDEX(Delivery!$D$2:$D$3001,MATCH(A894,Delivery!$A$2:$A$3001,0)),"")="Cancelled","Yes","No")</f>
        <v>No</v>
      </c>
      <c r="L894">
        <f>SUMIF(Sales!B:B,A894,Sales!H:H)</f>
        <v>1404.06</v>
      </c>
    </row>
    <row r="895" spans="1:12" x14ac:dyDescent="0.35">
      <c r="A895" s="5">
        <v>894</v>
      </c>
      <c r="B895" s="6">
        <v>45567</v>
      </c>
      <c r="C895" s="5">
        <v>468</v>
      </c>
      <c r="D895" s="5">
        <v>5</v>
      </c>
      <c r="E895" s="5" t="str">
        <f>IFERROR(INDEX(Customers!$B$2:$B$901,MATCH(C895,Customers!$A$2:$A$901,0)),"")</f>
        <v>Ishaan Sharma</v>
      </c>
      <c r="F895" s="5" t="str">
        <f>IFERROR(INDEX(Customers!$C$2:$C$901,MATCH(C895,Customers!$A$2:$A$901,0)),"")</f>
        <v>Consumer</v>
      </c>
      <c r="G895" s="5" t="str">
        <f>IFERROR(INDEX(Regions!$B$2:$B$6,MATCH(D895,Regions!$A$2:$A$6,0)),"")</f>
        <v>Central</v>
      </c>
      <c r="H895" s="5" t="str">
        <f t="shared" si="15"/>
        <v>2024-10</v>
      </c>
      <c r="I895" s="5">
        <f>IFERROR(INDEX(Delivery!$C$2:$C$3001,MATCH(A895,Delivery!$A$2:$A$3001,0))-INDEX(Delivery!$B$2:$B$3001,MATCH(A895,Delivery!$A$2:$A$3001,0)),"")</f>
        <v>5</v>
      </c>
      <c r="J895" s="5" t="str">
        <f>IF(IFERROR(INDEX(Delivery!$D$2:$D$3001,MATCH(A895,Delivery!$A$2:$A$3001,0)),"")="Delayed","Yes","No")</f>
        <v>No</v>
      </c>
      <c r="K895" s="5" t="str">
        <f>IF(IFERROR(INDEX(Delivery!$D$2:$D$3001,MATCH(A895,Delivery!$A$2:$A$3001,0)),"")="Cancelled","Yes","No")</f>
        <v>No</v>
      </c>
      <c r="L895">
        <f>SUMIF(Sales!B:B,A895,Sales!H:H)</f>
        <v>125.34</v>
      </c>
    </row>
    <row r="896" spans="1:12" x14ac:dyDescent="0.35">
      <c r="A896" s="5">
        <v>895</v>
      </c>
      <c r="B896" s="6">
        <v>45567</v>
      </c>
      <c r="C896" s="5">
        <v>238</v>
      </c>
      <c r="D896" s="5">
        <v>3</v>
      </c>
      <c r="E896" s="5" t="str">
        <f>IFERROR(INDEX(Customers!$B$2:$B$901,MATCH(C896,Customers!$A$2:$A$901,0)),"")</f>
        <v>Ananya Das</v>
      </c>
      <c r="F896" s="5" t="str">
        <f>IFERROR(INDEX(Customers!$C$2:$C$901,MATCH(C896,Customers!$A$2:$A$901,0)),"")</f>
        <v>Consumer</v>
      </c>
      <c r="G896" s="5" t="str">
        <f>IFERROR(INDEX(Regions!$B$2:$B$6,MATCH(D896,Regions!$A$2:$A$6,0)),"")</f>
        <v>East</v>
      </c>
      <c r="H896" s="5" t="str">
        <f t="shared" si="15"/>
        <v>2024-10</v>
      </c>
      <c r="I896" s="5">
        <f>IFERROR(INDEX(Delivery!$C$2:$C$3001,MATCH(A896,Delivery!$A$2:$A$3001,0))-INDEX(Delivery!$B$2:$B$3001,MATCH(A896,Delivery!$A$2:$A$3001,0)),"")</f>
        <v>6</v>
      </c>
      <c r="J896" s="5" t="str">
        <f>IF(IFERROR(INDEX(Delivery!$D$2:$D$3001,MATCH(A896,Delivery!$A$2:$A$3001,0)),"")="Delayed","Yes","No")</f>
        <v>No</v>
      </c>
      <c r="K896" s="5" t="str">
        <f>IF(IFERROR(INDEX(Delivery!$D$2:$D$3001,MATCH(A896,Delivery!$A$2:$A$3001,0)),"")="Cancelled","Yes","No")</f>
        <v>No</v>
      </c>
      <c r="L896">
        <f>SUMIF(Sales!B:B,A896,Sales!H:H)</f>
        <v>1037.6500000000001</v>
      </c>
    </row>
    <row r="897" spans="1:12" x14ac:dyDescent="0.35">
      <c r="A897" s="5">
        <v>896</v>
      </c>
      <c r="B897" s="6">
        <v>45567</v>
      </c>
      <c r="C897" s="5">
        <v>777</v>
      </c>
      <c r="D897" s="5">
        <v>1</v>
      </c>
      <c r="E897" s="5" t="str">
        <f>IFERROR(INDEX(Customers!$B$2:$B$901,MATCH(C897,Customers!$A$2:$A$901,0)),"")</f>
        <v>Divya Gupta</v>
      </c>
      <c r="F897" s="5" t="str">
        <f>IFERROR(INDEX(Customers!$C$2:$C$901,MATCH(C897,Customers!$A$2:$A$901,0)),"")</f>
        <v>Consumer</v>
      </c>
      <c r="G897" s="5" t="str">
        <f>IFERROR(INDEX(Regions!$B$2:$B$6,MATCH(D897,Regions!$A$2:$A$6,0)),"")</f>
        <v>North</v>
      </c>
      <c r="H897" s="5" t="str">
        <f t="shared" si="15"/>
        <v>2024-10</v>
      </c>
      <c r="I897" s="5">
        <f>IFERROR(INDEX(Delivery!$C$2:$C$3001,MATCH(A897,Delivery!$A$2:$A$3001,0))-INDEX(Delivery!$B$2:$B$3001,MATCH(A897,Delivery!$A$2:$A$3001,0)),"")</f>
        <v>8</v>
      </c>
      <c r="J897" s="5" t="str">
        <f>IF(IFERROR(INDEX(Delivery!$D$2:$D$3001,MATCH(A897,Delivery!$A$2:$A$3001,0)),"")="Delayed","Yes","No")</f>
        <v>Yes</v>
      </c>
      <c r="K897" s="5" t="str">
        <f>IF(IFERROR(INDEX(Delivery!$D$2:$D$3001,MATCH(A897,Delivery!$A$2:$A$3001,0)),"")="Cancelled","Yes","No")</f>
        <v>No</v>
      </c>
      <c r="L897">
        <f>SUMIF(Sales!B:B,A897,Sales!H:H)</f>
        <v>1812.61</v>
      </c>
    </row>
    <row r="898" spans="1:12" x14ac:dyDescent="0.35">
      <c r="A898" s="5">
        <v>897</v>
      </c>
      <c r="B898" s="6">
        <v>45567</v>
      </c>
      <c r="C898" s="5">
        <v>599</v>
      </c>
      <c r="D898" s="5">
        <v>1</v>
      </c>
      <c r="E898" s="5" t="str">
        <f>IFERROR(INDEX(Customers!$B$2:$B$901,MATCH(C898,Customers!$A$2:$A$901,0)),"")</f>
        <v>Nisha Rao</v>
      </c>
      <c r="F898" s="5" t="str">
        <f>IFERROR(INDEX(Customers!$C$2:$C$901,MATCH(C898,Customers!$A$2:$A$901,0)),"")</f>
        <v>SMB</v>
      </c>
      <c r="G898" s="5" t="str">
        <f>IFERROR(INDEX(Regions!$B$2:$B$6,MATCH(D898,Regions!$A$2:$A$6,0)),"")</f>
        <v>North</v>
      </c>
      <c r="H898" s="5" t="str">
        <f t="shared" ref="H898:H961" si="16">TEXT(B898,"YYYY-MM")</f>
        <v>2024-10</v>
      </c>
      <c r="I898" s="5">
        <f>IFERROR(INDEX(Delivery!$C$2:$C$3001,MATCH(A898,Delivery!$A$2:$A$3001,0))-INDEX(Delivery!$B$2:$B$3001,MATCH(A898,Delivery!$A$2:$A$3001,0)),"")</f>
        <v>5</v>
      </c>
      <c r="J898" s="5" t="str">
        <f>IF(IFERROR(INDEX(Delivery!$D$2:$D$3001,MATCH(A898,Delivery!$A$2:$A$3001,0)),"")="Delayed","Yes","No")</f>
        <v>No</v>
      </c>
      <c r="K898" s="5" t="str">
        <f>IF(IFERROR(INDEX(Delivery!$D$2:$D$3001,MATCH(A898,Delivery!$A$2:$A$3001,0)),"")="Cancelled","Yes","No")</f>
        <v>No</v>
      </c>
      <c r="L898">
        <f>SUMIF(Sales!B:B,A898,Sales!H:H)</f>
        <v>1482.5099999999998</v>
      </c>
    </row>
    <row r="899" spans="1:12" x14ac:dyDescent="0.35">
      <c r="A899" s="5">
        <v>898</v>
      </c>
      <c r="B899" s="6">
        <v>45567</v>
      </c>
      <c r="C899" s="5">
        <v>11</v>
      </c>
      <c r="D899" s="5">
        <v>4</v>
      </c>
      <c r="E899" s="5" t="str">
        <f>IFERROR(INDEX(Customers!$B$2:$B$901,MATCH(C899,Customers!$A$2:$A$901,0)),"")</f>
        <v>Deepa Mehta</v>
      </c>
      <c r="F899" s="5" t="str">
        <f>IFERROR(INDEX(Customers!$C$2:$C$901,MATCH(C899,Customers!$A$2:$A$901,0)),"")</f>
        <v>Corporate</v>
      </c>
      <c r="G899" s="5" t="str">
        <f>IFERROR(INDEX(Regions!$B$2:$B$6,MATCH(D899,Regions!$A$2:$A$6,0)),"")</f>
        <v>West</v>
      </c>
      <c r="H899" s="5" t="str">
        <f t="shared" si="16"/>
        <v>2024-10</v>
      </c>
      <c r="I899" s="5">
        <f>IFERROR(INDEX(Delivery!$C$2:$C$3001,MATCH(A899,Delivery!$A$2:$A$3001,0))-INDEX(Delivery!$B$2:$B$3001,MATCH(A899,Delivery!$A$2:$A$3001,0)),"")</f>
        <v>4</v>
      </c>
      <c r="J899" s="5" t="str">
        <f>IF(IFERROR(INDEX(Delivery!$D$2:$D$3001,MATCH(A899,Delivery!$A$2:$A$3001,0)),"")="Delayed","Yes","No")</f>
        <v>No</v>
      </c>
      <c r="K899" s="5" t="str">
        <f>IF(IFERROR(INDEX(Delivery!$D$2:$D$3001,MATCH(A899,Delivery!$A$2:$A$3001,0)),"")="Cancelled","Yes","No")</f>
        <v>No</v>
      </c>
      <c r="L899">
        <f>SUMIF(Sales!B:B,A899,Sales!H:H)</f>
        <v>2638.6800000000003</v>
      </c>
    </row>
    <row r="900" spans="1:12" x14ac:dyDescent="0.35">
      <c r="A900" s="5">
        <v>899</v>
      </c>
      <c r="B900" s="6">
        <v>45567</v>
      </c>
      <c r="C900" s="5">
        <v>229</v>
      </c>
      <c r="D900" s="5">
        <v>3</v>
      </c>
      <c r="E900" s="5" t="str">
        <f>IFERROR(INDEX(Customers!$B$2:$B$901,MATCH(C900,Customers!$A$2:$A$901,0)),"")</f>
        <v>Vihaan Rao</v>
      </c>
      <c r="F900" s="5" t="str">
        <f>IFERROR(INDEX(Customers!$C$2:$C$901,MATCH(C900,Customers!$A$2:$A$901,0)),"")</f>
        <v>Corporate</v>
      </c>
      <c r="G900" s="5" t="str">
        <f>IFERROR(INDEX(Regions!$B$2:$B$6,MATCH(D900,Regions!$A$2:$A$6,0)),"")</f>
        <v>East</v>
      </c>
      <c r="H900" s="5" t="str">
        <f t="shared" si="16"/>
        <v>2024-10</v>
      </c>
      <c r="I900" s="5">
        <f>IFERROR(INDEX(Delivery!$C$2:$C$3001,MATCH(A900,Delivery!$A$2:$A$3001,0))-INDEX(Delivery!$B$2:$B$3001,MATCH(A900,Delivery!$A$2:$A$3001,0)),"")</f>
        <v>2</v>
      </c>
      <c r="J900" s="5" t="str">
        <f>IF(IFERROR(INDEX(Delivery!$D$2:$D$3001,MATCH(A900,Delivery!$A$2:$A$3001,0)),"")="Delayed","Yes","No")</f>
        <v>No</v>
      </c>
      <c r="K900" s="5" t="str">
        <f>IF(IFERROR(INDEX(Delivery!$D$2:$D$3001,MATCH(A900,Delivery!$A$2:$A$3001,0)),"")="Cancelled","Yes","No")</f>
        <v>No</v>
      </c>
      <c r="L900">
        <f>SUMIF(Sales!B:B,A900,Sales!H:H)</f>
        <v>359.95</v>
      </c>
    </row>
    <row r="901" spans="1:12" x14ac:dyDescent="0.35">
      <c r="A901" s="5">
        <v>900</v>
      </c>
      <c r="B901" s="6">
        <v>45567</v>
      </c>
      <c r="C901" s="5">
        <v>673</v>
      </c>
      <c r="D901" s="5">
        <v>4</v>
      </c>
      <c r="E901" s="5" t="str">
        <f>IFERROR(INDEX(Customers!$B$2:$B$901,MATCH(C901,Customers!$A$2:$A$901,0)),"")</f>
        <v>Lakshmi Gupta</v>
      </c>
      <c r="F901" s="5" t="str">
        <f>IFERROR(INDEX(Customers!$C$2:$C$901,MATCH(C901,Customers!$A$2:$A$901,0)),"")</f>
        <v>SMB</v>
      </c>
      <c r="G901" s="5" t="str">
        <f>IFERROR(INDEX(Regions!$B$2:$B$6,MATCH(D901,Regions!$A$2:$A$6,0)),"")</f>
        <v>West</v>
      </c>
      <c r="H901" s="5" t="str">
        <f t="shared" si="16"/>
        <v>2024-10</v>
      </c>
      <c r="I901" s="5">
        <f>IFERROR(INDEX(Delivery!$C$2:$C$3001,MATCH(A901,Delivery!$A$2:$A$3001,0))-INDEX(Delivery!$B$2:$B$3001,MATCH(A901,Delivery!$A$2:$A$3001,0)),"")</f>
        <v>5</v>
      </c>
      <c r="J901" s="5" t="str">
        <f>IF(IFERROR(INDEX(Delivery!$D$2:$D$3001,MATCH(A901,Delivery!$A$2:$A$3001,0)),"")="Delayed","Yes","No")</f>
        <v>No</v>
      </c>
      <c r="K901" s="5" t="str">
        <f>IF(IFERROR(INDEX(Delivery!$D$2:$D$3001,MATCH(A901,Delivery!$A$2:$A$3001,0)),"")="Cancelled","Yes","No")</f>
        <v>No</v>
      </c>
      <c r="L901">
        <f>SUMIF(Sales!B:B,A901,Sales!H:H)</f>
        <v>2490.89</v>
      </c>
    </row>
    <row r="902" spans="1:12" x14ac:dyDescent="0.35">
      <c r="A902" s="5">
        <v>901</v>
      </c>
      <c r="B902" s="6">
        <v>45567</v>
      </c>
      <c r="C902" s="5">
        <v>593</v>
      </c>
      <c r="D902" s="5">
        <v>2</v>
      </c>
      <c r="E902" s="5" t="str">
        <f>IFERROR(INDEX(Customers!$B$2:$B$901,MATCH(C902,Customers!$A$2:$A$901,0)),"")</f>
        <v>Divya Joshi</v>
      </c>
      <c r="F902" s="5" t="str">
        <f>IFERROR(INDEX(Customers!$C$2:$C$901,MATCH(C902,Customers!$A$2:$A$901,0)),"")</f>
        <v>Consumer</v>
      </c>
      <c r="G902" s="5" t="str">
        <f>IFERROR(INDEX(Regions!$B$2:$B$6,MATCH(D902,Regions!$A$2:$A$6,0)),"")</f>
        <v>South</v>
      </c>
      <c r="H902" s="5" t="str">
        <f t="shared" si="16"/>
        <v>2024-10</v>
      </c>
      <c r="I902" s="5">
        <f>IFERROR(INDEX(Delivery!$C$2:$C$3001,MATCH(A902,Delivery!$A$2:$A$3001,0))-INDEX(Delivery!$B$2:$B$3001,MATCH(A902,Delivery!$A$2:$A$3001,0)),"")</f>
        <v>2</v>
      </c>
      <c r="J902" s="5" t="str">
        <f>IF(IFERROR(INDEX(Delivery!$D$2:$D$3001,MATCH(A902,Delivery!$A$2:$A$3001,0)),"")="Delayed","Yes","No")</f>
        <v>No</v>
      </c>
      <c r="K902" s="5" t="str">
        <f>IF(IFERROR(INDEX(Delivery!$D$2:$D$3001,MATCH(A902,Delivery!$A$2:$A$3001,0)),"")="Cancelled","Yes","No")</f>
        <v>No</v>
      </c>
      <c r="L902">
        <f>SUMIF(Sales!B:B,A902,Sales!H:H)</f>
        <v>800.55</v>
      </c>
    </row>
    <row r="903" spans="1:12" x14ac:dyDescent="0.35">
      <c r="A903" s="5">
        <v>902</v>
      </c>
      <c r="B903" s="6">
        <v>45567</v>
      </c>
      <c r="C903" s="5">
        <v>427</v>
      </c>
      <c r="D903" s="5">
        <v>2</v>
      </c>
      <c r="E903" s="5" t="str">
        <f>IFERROR(INDEX(Customers!$B$2:$B$901,MATCH(C903,Customers!$A$2:$A$901,0)),"")</f>
        <v>Saanvi Joshi</v>
      </c>
      <c r="F903" s="5" t="str">
        <f>IFERROR(INDEX(Customers!$C$2:$C$901,MATCH(C903,Customers!$A$2:$A$901,0)),"")</f>
        <v>Consumer</v>
      </c>
      <c r="G903" s="5" t="str">
        <f>IFERROR(INDEX(Regions!$B$2:$B$6,MATCH(D903,Regions!$A$2:$A$6,0)),"")</f>
        <v>South</v>
      </c>
      <c r="H903" s="5" t="str">
        <f t="shared" si="16"/>
        <v>2024-10</v>
      </c>
      <c r="I903" s="5">
        <f>IFERROR(INDEX(Delivery!$C$2:$C$3001,MATCH(A903,Delivery!$A$2:$A$3001,0))-INDEX(Delivery!$B$2:$B$3001,MATCH(A903,Delivery!$A$2:$A$3001,0)),"")</f>
        <v>4</v>
      </c>
      <c r="J903" s="5" t="str">
        <f>IF(IFERROR(INDEX(Delivery!$D$2:$D$3001,MATCH(A903,Delivery!$A$2:$A$3001,0)),"")="Delayed","Yes","No")</f>
        <v>No</v>
      </c>
      <c r="K903" s="5" t="str">
        <f>IF(IFERROR(INDEX(Delivery!$D$2:$D$3001,MATCH(A903,Delivery!$A$2:$A$3001,0)),"")="Cancelled","Yes","No")</f>
        <v>No</v>
      </c>
      <c r="L903">
        <f>SUMIF(Sales!B:B,A903,Sales!H:H)</f>
        <v>3021.65</v>
      </c>
    </row>
    <row r="904" spans="1:12" x14ac:dyDescent="0.35">
      <c r="A904" s="5">
        <v>903</v>
      </c>
      <c r="B904" s="6">
        <v>45567</v>
      </c>
      <c r="C904" s="5">
        <v>855</v>
      </c>
      <c r="D904" s="5">
        <v>3</v>
      </c>
      <c r="E904" s="5" t="str">
        <f>IFERROR(INDEX(Customers!$B$2:$B$901,MATCH(C904,Customers!$A$2:$A$901,0)),"")</f>
        <v>Pari Bose</v>
      </c>
      <c r="F904" s="5" t="str">
        <f>IFERROR(INDEX(Customers!$C$2:$C$901,MATCH(C904,Customers!$A$2:$A$901,0)),"")</f>
        <v>SMB</v>
      </c>
      <c r="G904" s="5" t="str">
        <f>IFERROR(INDEX(Regions!$B$2:$B$6,MATCH(D904,Regions!$A$2:$A$6,0)),"")</f>
        <v>East</v>
      </c>
      <c r="H904" s="5" t="str">
        <f t="shared" si="16"/>
        <v>2024-10</v>
      </c>
      <c r="I904" s="5">
        <f>IFERROR(INDEX(Delivery!$C$2:$C$3001,MATCH(A904,Delivery!$A$2:$A$3001,0))-INDEX(Delivery!$B$2:$B$3001,MATCH(A904,Delivery!$A$2:$A$3001,0)),"")</f>
        <v>5</v>
      </c>
      <c r="J904" s="5" t="str">
        <f>IF(IFERROR(INDEX(Delivery!$D$2:$D$3001,MATCH(A904,Delivery!$A$2:$A$3001,0)),"")="Delayed","Yes","No")</f>
        <v>No</v>
      </c>
      <c r="K904" s="5" t="str">
        <f>IF(IFERROR(INDEX(Delivery!$D$2:$D$3001,MATCH(A904,Delivery!$A$2:$A$3001,0)),"")="Cancelled","Yes","No")</f>
        <v>No</v>
      </c>
      <c r="L904">
        <f>SUMIF(Sales!B:B,A904,Sales!H:H)</f>
        <v>98.34</v>
      </c>
    </row>
    <row r="905" spans="1:12" x14ac:dyDescent="0.35">
      <c r="A905" s="5">
        <v>904</v>
      </c>
      <c r="B905" s="6">
        <v>45568</v>
      </c>
      <c r="C905" s="5">
        <v>281</v>
      </c>
      <c r="D905" s="5">
        <v>3</v>
      </c>
      <c r="E905" s="5" t="str">
        <f>IFERROR(INDEX(Customers!$B$2:$B$901,MATCH(C905,Customers!$A$2:$A$901,0)),"")</f>
        <v>Meera Bose</v>
      </c>
      <c r="F905" s="5" t="str">
        <f>IFERROR(INDEX(Customers!$C$2:$C$901,MATCH(C905,Customers!$A$2:$A$901,0)),"")</f>
        <v>Consumer</v>
      </c>
      <c r="G905" s="5" t="str">
        <f>IFERROR(INDEX(Regions!$B$2:$B$6,MATCH(D905,Regions!$A$2:$A$6,0)),"")</f>
        <v>East</v>
      </c>
      <c r="H905" s="5" t="str">
        <f t="shared" si="16"/>
        <v>2024-10</v>
      </c>
      <c r="I905" s="5">
        <f>IFERROR(INDEX(Delivery!$C$2:$C$3001,MATCH(A905,Delivery!$A$2:$A$3001,0))-INDEX(Delivery!$B$2:$B$3001,MATCH(A905,Delivery!$A$2:$A$3001,0)),"")</f>
        <v>3</v>
      </c>
      <c r="J905" s="5" t="str">
        <f>IF(IFERROR(INDEX(Delivery!$D$2:$D$3001,MATCH(A905,Delivery!$A$2:$A$3001,0)),"")="Delayed","Yes","No")</f>
        <v>No</v>
      </c>
      <c r="K905" s="5" t="str">
        <f>IF(IFERROR(INDEX(Delivery!$D$2:$D$3001,MATCH(A905,Delivery!$A$2:$A$3001,0)),"")="Cancelled","Yes","No")</f>
        <v>No</v>
      </c>
      <c r="L905">
        <f>SUMIF(Sales!B:B,A905,Sales!H:H)</f>
        <v>184.26</v>
      </c>
    </row>
    <row r="906" spans="1:12" x14ac:dyDescent="0.35">
      <c r="A906" s="5">
        <v>905</v>
      </c>
      <c r="B906" s="6">
        <v>45568</v>
      </c>
      <c r="C906" s="5">
        <v>626</v>
      </c>
      <c r="D906" s="5">
        <v>5</v>
      </c>
      <c r="E906" s="5" t="str">
        <f>IFERROR(INDEX(Customers!$B$2:$B$901,MATCH(C906,Customers!$A$2:$A$901,0)),"")</f>
        <v>Rohan Singh</v>
      </c>
      <c r="F906" s="5" t="str">
        <f>IFERROR(INDEX(Customers!$C$2:$C$901,MATCH(C906,Customers!$A$2:$A$901,0)),"")</f>
        <v>SMB</v>
      </c>
      <c r="G906" s="5" t="str">
        <f>IFERROR(INDEX(Regions!$B$2:$B$6,MATCH(D906,Regions!$A$2:$A$6,0)),"")</f>
        <v>Central</v>
      </c>
      <c r="H906" s="5" t="str">
        <f t="shared" si="16"/>
        <v>2024-10</v>
      </c>
      <c r="I906" s="5">
        <f>IFERROR(INDEX(Delivery!$C$2:$C$3001,MATCH(A906,Delivery!$A$2:$A$3001,0))-INDEX(Delivery!$B$2:$B$3001,MATCH(A906,Delivery!$A$2:$A$3001,0)),"")</f>
        <v>3</v>
      </c>
      <c r="J906" s="5" t="str">
        <f>IF(IFERROR(INDEX(Delivery!$D$2:$D$3001,MATCH(A906,Delivery!$A$2:$A$3001,0)),"")="Delayed","Yes","No")</f>
        <v>No</v>
      </c>
      <c r="K906" s="5" t="str">
        <f>IF(IFERROR(INDEX(Delivery!$D$2:$D$3001,MATCH(A906,Delivery!$A$2:$A$3001,0)),"")="Cancelled","Yes","No")</f>
        <v>No</v>
      </c>
      <c r="L906">
        <f>SUMIF(Sales!B:B,A906,Sales!H:H)</f>
        <v>540.32000000000005</v>
      </c>
    </row>
    <row r="907" spans="1:12" x14ac:dyDescent="0.35">
      <c r="A907" s="5">
        <v>906</v>
      </c>
      <c r="B907" s="6">
        <v>45568</v>
      </c>
      <c r="C907" s="5">
        <v>291</v>
      </c>
      <c r="D907" s="5">
        <v>2</v>
      </c>
      <c r="E907" s="5" t="str">
        <f>IFERROR(INDEX(Customers!$B$2:$B$901,MATCH(C907,Customers!$A$2:$A$901,0)),"")</f>
        <v>Divya Reddy</v>
      </c>
      <c r="F907" s="5" t="str">
        <f>IFERROR(INDEX(Customers!$C$2:$C$901,MATCH(C907,Customers!$A$2:$A$901,0)),"")</f>
        <v>Consumer</v>
      </c>
      <c r="G907" s="5" t="str">
        <f>IFERROR(INDEX(Regions!$B$2:$B$6,MATCH(D907,Regions!$A$2:$A$6,0)),"")</f>
        <v>South</v>
      </c>
      <c r="H907" s="5" t="str">
        <f t="shared" si="16"/>
        <v>2024-10</v>
      </c>
      <c r="I907" s="5">
        <f>IFERROR(INDEX(Delivery!$C$2:$C$3001,MATCH(A907,Delivery!$A$2:$A$3001,0))-INDEX(Delivery!$B$2:$B$3001,MATCH(A907,Delivery!$A$2:$A$3001,0)),"")</f>
        <v>5</v>
      </c>
      <c r="J907" s="5" t="str">
        <f>IF(IFERROR(INDEX(Delivery!$D$2:$D$3001,MATCH(A907,Delivery!$A$2:$A$3001,0)),"")="Delayed","Yes","No")</f>
        <v>No</v>
      </c>
      <c r="K907" s="5" t="str">
        <f>IF(IFERROR(INDEX(Delivery!$D$2:$D$3001,MATCH(A907,Delivery!$A$2:$A$3001,0)),"")="Cancelled","Yes","No")</f>
        <v>No</v>
      </c>
      <c r="L907">
        <f>SUMIF(Sales!B:B,A907,Sales!H:H)</f>
        <v>4343.2000000000007</v>
      </c>
    </row>
    <row r="908" spans="1:12" x14ac:dyDescent="0.35">
      <c r="A908" s="5">
        <v>907</v>
      </c>
      <c r="B908" s="6">
        <v>45568</v>
      </c>
      <c r="C908" s="5">
        <v>236</v>
      </c>
      <c r="D908" s="5">
        <v>1</v>
      </c>
      <c r="E908" s="5" t="str">
        <f>IFERROR(INDEX(Customers!$B$2:$B$901,MATCH(C908,Customers!$A$2:$A$901,0)),"")</f>
        <v>Lakshmi Kapoor</v>
      </c>
      <c r="F908" s="5" t="str">
        <f>IFERROR(INDEX(Customers!$C$2:$C$901,MATCH(C908,Customers!$A$2:$A$901,0)),"")</f>
        <v>Consumer</v>
      </c>
      <c r="G908" s="5" t="str">
        <f>IFERROR(INDEX(Regions!$B$2:$B$6,MATCH(D908,Regions!$A$2:$A$6,0)),"")</f>
        <v>North</v>
      </c>
      <c r="H908" s="5" t="str">
        <f t="shared" si="16"/>
        <v>2024-10</v>
      </c>
      <c r="I908" s="5">
        <f>IFERROR(INDEX(Delivery!$C$2:$C$3001,MATCH(A908,Delivery!$A$2:$A$3001,0))-INDEX(Delivery!$B$2:$B$3001,MATCH(A908,Delivery!$A$2:$A$3001,0)),"")</f>
        <v>5</v>
      </c>
      <c r="J908" s="5" t="str">
        <f>IF(IFERROR(INDEX(Delivery!$D$2:$D$3001,MATCH(A908,Delivery!$A$2:$A$3001,0)),"")="Delayed","Yes","No")</f>
        <v>No</v>
      </c>
      <c r="K908" s="5" t="str">
        <f>IF(IFERROR(INDEX(Delivery!$D$2:$D$3001,MATCH(A908,Delivery!$A$2:$A$3001,0)),"")="Cancelled","Yes","No")</f>
        <v>No</v>
      </c>
      <c r="L908">
        <f>SUMIF(Sales!B:B,A908,Sales!H:H)</f>
        <v>1949.71</v>
      </c>
    </row>
    <row r="909" spans="1:12" x14ac:dyDescent="0.35">
      <c r="A909" s="5">
        <v>908</v>
      </c>
      <c r="B909" s="6">
        <v>45568</v>
      </c>
      <c r="C909" s="5">
        <v>189</v>
      </c>
      <c r="D909" s="5">
        <v>4</v>
      </c>
      <c r="E909" s="5" t="str">
        <f>IFERROR(INDEX(Customers!$B$2:$B$901,MATCH(C909,Customers!$A$2:$A$901,0)),"")</f>
        <v>Kiara Krishnan</v>
      </c>
      <c r="F909" s="5" t="str">
        <f>IFERROR(INDEX(Customers!$C$2:$C$901,MATCH(C909,Customers!$A$2:$A$901,0)),"")</f>
        <v>SMB</v>
      </c>
      <c r="G909" s="5" t="str">
        <f>IFERROR(INDEX(Regions!$B$2:$B$6,MATCH(D909,Regions!$A$2:$A$6,0)),"")</f>
        <v>West</v>
      </c>
      <c r="H909" s="5" t="str">
        <f t="shared" si="16"/>
        <v>2024-10</v>
      </c>
      <c r="I909" s="5">
        <f>IFERROR(INDEX(Delivery!$C$2:$C$3001,MATCH(A909,Delivery!$A$2:$A$3001,0))-INDEX(Delivery!$B$2:$B$3001,MATCH(A909,Delivery!$A$2:$A$3001,0)),"")</f>
        <v>3</v>
      </c>
      <c r="J909" s="5" t="str">
        <f>IF(IFERROR(INDEX(Delivery!$D$2:$D$3001,MATCH(A909,Delivery!$A$2:$A$3001,0)),"")="Delayed","Yes","No")</f>
        <v>No</v>
      </c>
      <c r="K909" s="5" t="str">
        <f>IF(IFERROR(INDEX(Delivery!$D$2:$D$3001,MATCH(A909,Delivery!$A$2:$A$3001,0)),"")="Cancelled","Yes","No")</f>
        <v>No</v>
      </c>
      <c r="L909">
        <f>SUMIF(Sales!B:B,A909,Sales!H:H)</f>
        <v>2830.78</v>
      </c>
    </row>
    <row r="910" spans="1:12" x14ac:dyDescent="0.35">
      <c r="A910" s="5">
        <v>909</v>
      </c>
      <c r="B910" s="6">
        <v>45568</v>
      </c>
      <c r="C910" s="5">
        <v>83</v>
      </c>
      <c r="D910" s="5">
        <v>4</v>
      </c>
      <c r="E910" s="5" t="str">
        <f>IFERROR(INDEX(Customers!$B$2:$B$901,MATCH(C910,Customers!$A$2:$A$901,0)),"")</f>
        <v>Karthik Kapoor</v>
      </c>
      <c r="F910" s="5" t="str">
        <f>IFERROR(INDEX(Customers!$C$2:$C$901,MATCH(C910,Customers!$A$2:$A$901,0)),"")</f>
        <v>Consumer</v>
      </c>
      <c r="G910" s="5" t="str">
        <f>IFERROR(INDEX(Regions!$B$2:$B$6,MATCH(D910,Regions!$A$2:$A$6,0)),"")</f>
        <v>West</v>
      </c>
      <c r="H910" s="5" t="str">
        <f t="shared" si="16"/>
        <v>2024-10</v>
      </c>
      <c r="I910" s="5">
        <f>IFERROR(INDEX(Delivery!$C$2:$C$3001,MATCH(A910,Delivery!$A$2:$A$3001,0))-INDEX(Delivery!$B$2:$B$3001,MATCH(A910,Delivery!$A$2:$A$3001,0)),"")</f>
        <v>5</v>
      </c>
      <c r="J910" s="5" t="str">
        <f>IF(IFERROR(INDEX(Delivery!$D$2:$D$3001,MATCH(A910,Delivery!$A$2:$A$3001,0)),"")="Delayed","Yes","No")</f>
        <v>No</v>
      </c>
      <c r="K910" s="5" t="str">
        <f>IF(IFERROR(INDEX(Delivery!$D$2:$D$3001,MATCH(A910,Delivery!$A$2:$A$3001,0)),"")="Cancelled","Yes","No")</f>
        <v>No</v>
      </c>
      <c r="L910">
        <f>SUMIF(Sales!B:B,A910,Sales!H:H)</f>
        <v>519.71</v>
      </c>
    </row>
    <row r="911" spans="1:12" x14ac:dyDescent="0.35">
      <c r="A911" s="5">
        <v>910</v>
      </c>
      <c r="B911" s="6">
        <v>45568</v>
      </c>
      <c r="C911" s="5">
        <v>115</v>
      </c>
      <c r="D911" s="5">
        <v>3</v>
      </c>
      <c r="E911" s="5" t="str">
        <f>IFERROR(INDEX(Customers!$B$2:$B$901,MATCH(C911,Customers!$A$2:$A$901,0)),"")</f>
        <v>Kiara Menon</v>
      </c>
      <c r="F911" s="5" t="str">
        <f>IFERROR(INDEX(Customers!$C$2:$C$901,MATCH(C911,Customers!$A$2:$A$901,0)),"")</f>
        <v>Consumer</v>
      </c>
      <c r="G911" s="5" t="str">
        <f>IFERROR(INDEX(Regions!$B$2:$B$6,MATCH(D911,Regions!$A$2:$A$6,0)),"")</f>
        <v>East</v>
      </c>
      <c r="H911" s="5" t="str">
        <f t="shared" si="16"/>
        <v>2024-10</v>
      </c>
      <c r="I911" s="5">
        <f>IFERROR(INDEX(Delivery!$C$2:$C$3001,MATCH(A911,Delivery!$A$2:$A$3001,0))-INDEX(Delivery!$B$2:$B$3001,MATCH(A911,Delivery!$A$2:$A$3001,0)),"")</f>
        <v>6</v>
      </c>
      <c r="J911" s="5" t="str">
        <f>IF(IFERROR(INDEX(Delivery!$D$2:$D$3001,MATCH(A911,Delivery!$A$2:$A$3001,0)),"")="Delayed","Yes","No")</f>
        <v>No</v>
      </c>
      <c r="K911" s="5" t="str">
        <f>IF(IFERROR(INDEX(Delivery!$D$2:$D$3001,MATCH(A911,Delivery!$A$2:$A$3001,0)),"")="Cancelled","Yes","No")</f>
        <v>No</v>
      </c>
      <c r="L911">
        <f>SUMIF(Sales!B:B,A911,Sales!H:H)</f>
        <v>2432.0300000000002</v>
      </c>
    </row>
    <row r="912" spans="1:12" x14ac:dyDescent="0.35">
      <c r="A912" s="5">
        <v>911</v>
      </c>
      <c r="B912" s="6">
        <v>45568</v>
      </c>
      <c r="C912" s="5">
        <v>165</v>
      </c>
      <c r="D912" s="5">
        <v>3</v>
      </c>
      <c r="E912" s="5" t="str">
        <f>IFERROR(INDEX(Customers!$B$2:$B$901,MATCH(C912,Customers!$A$2:$A$901,0)),"")</f>
        <v>Ishaan Iyer</v>
      </c>
      <c r="F912" s="5" t="str">
        <f>IFERROR(INDEX(Customers!$C$2:$C$901,MATCH(C912,Customers!$A$2:$A$901,0)),"")</f>
        <v>Consumer</v>
      </c>
      <c r="G912" s="5" t="str">
        <f>IFERROR(INDEX(Regions!$B$2:$B$6,MATCH(D912,Regions!$A$2:$A$6,0)),"")</f>
        <v>East</v>
      </c>
      <c r="H912" s="5" t="str">
        <f t="shared" si="16"/>
        <v>2024-10</v>
      </c>
      <c r="I912" s="5">
        <f>IFERROR(INDEX(Delivery!$C$2:$C$3001,MATCH(A912,Delivery!$A$2:$A$3001,0))-INDEX(Delivery!$B$2:$B$3001,MATCH(A912,Delivery!$A$2:$A$3001,0)),"")</f>
        <v>11</v>
      </c>
      <c r="J912" s="5" t="str">
        <f>IF(IFERROR(INDEX(Delivery!$D$2:$D$3001,MATCH(A912,Delivery!$A$2:$A$3001,0)),"")="Delayed","Yes","No")</f>
        <v>Yes</v>
      </c>
      <c r="K912" s="5" t="str">
        <f>IF(IFERROR(INDEX(Delivery!$D$2:$D$3001,MATCH(A912,Delivery!$A$2:$A$3001,0)),"")="Cancelled","Yes","No")</f>
        <v>No</v>
      </c>
      <c r="L912">
        <f>SUMIF(Sales!B:B,A912,Sales!H:H)</f>
        <v>5234.97</v>
      </c>
    </row>
    <row r="913" spans="1:12" x14ac:dyDescent="0.35">
      <c r="A913" s="5">
        <v>912</v>
      </c>
      <c r="B913" s="6">
        <v>45569</v>
      </c>
      <c r="C913" s="5">
        <v>251</v>
      </c>
      <c r="D913" s="5">
        <v>1</v>
      </c>
      <c r="E913" s="5" t="str">
        <f>IFERROR(INDEX(Customers!$B$2:$B$901,MATCH(C913,Customers!$A$2:$A$901,0)),"")</f>
        <v>Suresh Rao</v>
      </c>
      <c r="F913" s="5" t="str">
        <f>IFERROR(INDEX(Customers!$C$2:$C$901,MATCH(C913,Customers!$A$2:$A$901,0)),"")</f>
        <v>Consumer</v>
      </c>
      <c r="G913" s="5" t="str">
        <f>IFERROR(INDEX(Regions!$B$2:$B$6,MATCH(D913,Regions!$A$2:$A$6,0)),"")</f>
        <v>North</v>
      </c>
      <c r="H913" s="5" t="str">
        <f t="shared" si="16"/>
        <v>2024-10</v>
      </c>
      <c r="I913" s="5">
        <f>IFERROR(INDEX(Delivery!$C$2:$C$3001,MATCH(A913,Delivery!$A$2:$A$3001,0))-INDEX(Delivery!$B$2:$B$3001,MATCH(A913,Delivery!$A$2:$A$3001,0)),"")</f>
        <v>2</v>
      </c>
      <c r="J913" s="5" t="str">
        <f>IF(IFERROR(INDEX(Delivery!$D$2:$D$3001,MATCH(A913,Delivery!$A$2:$A$3001,0)),"")="Delayed","Yes","No")</f>
        <v>No</v>
      </c>
      <c r="K913" s="5" t="str">
        <f>IF(IFERROR(INDEX(Delivery!$D$2:$D$3001,MATCH(A913,Delivery!$A$2:$A$3001,0)),"")="Cancelled","Yes","No")</f>
        <v>No</v>
      </c>
      <c r="L913">
        <f>SUMIF(Sales!B:B,A913,Sales!H:H)</f>
        <v>1458.83</v>
      </c>
    </row>
    <row r="914" spans="1:12" x14ac:dyDescent="0.35">
      <c r="A914" s="5">
        <v>913</v>
      </c>
      <c r="B914" s="6">
        <v>45569</v>
      </c>
      <c r="C914" s="5">
        <v>861</v>
      </c>
      <c r="D914" s="5">
        <v>1</v>
      </c>
      <c r="E914" s="5" t="str">
        <f>IFERROR(INDEX(Customers!$B$2:$B$901,MATCH(C914,Customers!$A$2:$A$901,0)),"")</f>
        <v>Diya Bose</v>
      </c>
      <c r="F914" s="5" t="str">
        <f>IFERROR(INDEX(Customers!$C$2:$C$901,MATCH(C914,Customers!$A$2:$A$901,0)),"")</f>
        <v>Consumer</v>
      </c>
      <c r="G914" s="5" t="str">
        <f>IFERROR(INDEX(Regions!$B$2:$B$6,MATCH(D914,Regions!$A$2:$A$6,0)),"")</f>
        <v>North</v>
      </c>
      <c r="H914" s="5" t="str">
        <f t="shared" si="16"/>
        <v>2024-10</v>
      </c>
      <c r="I914" s="5">
        <f>IFERROR(INDEX(Delivery!$C$2:$C$3001,MATCH(A914,Delivery!$A$2:$A$3001,0))-INDEX(Delivery!$B$2:$B$3001,MATCH(A914,Delivery!$A$2:$A$3001,0)),"")</f>
        <v>6</v>
      </c>
      <c r="J914" s="5" t="str">
        <f>IF(IFERROR(INDEX(Delivery!$D$2:$D$3001,MATCH(A914,Delivery!$A$2:$A$3001,0)),"")="Delayed","Yes","No")</f>
        <v>No</v>
      </c>
      <c r="K914" s="5" t="str">
        <f>IF(IFERROR(INDEX(Delivery!$D$2:$D$3001,MATCH(A914,Delivery!$A$2:$A$3001,0)),"")="Cancelled","Yes","No")</f>
        <v>No</v>
      </c>
      <c r="L914">
        <f>SUMIF(Sales!B:B,A914,Sales!H:H)</f>
        <v>1643.09</v>
      </c>
    </row>
    <row r="915" spans="1:12" x14ac:dyDescent="0.35">
      <c r="A915" s="5">
        <v>914</v>
      </c>
      <c r="B915" s="6">
        <v>45569</v>
      </c>
      <c r="C915" s="5">
        <v>141</v>
      </c>
      <c r="D915" s="5">
        <v>3</v>
      </c>
      <c r="E915" s="5" t="str">
        <f>IFERROR(INDEX(Customers!$B$2:$B$901,MATCH(C915,Customers!$A$2:$A$901,0)),"")</f>
        <v>Pooja Das</v>
      </c>
      <c r="F915" s="5" t="str">
        <f>IFERROR(INDEX(Customers!$C$2:$C$901,MATCH(C915,Customers!$A$2:$A$901,0)),"")</f>
        <v>Consumer</v>
      </c>
      <c r="G915" s="5" t="str">
        <f>IFERROR(INDEX(Regions!$B$2:$B$6,MATCH(D915,Regions!$A$2:$A$6,0)),"")</f>
        <v>East</v>
      </c>
      <c r="H915" s="5" t="str">
        <f t="shared" si="16"/>
        <v>2024-10</v>
      </c>
      <c r="I915" s="5">
        <f>IFERROR(INDEX(Delivery!$C$2:$C$3001,MATCH(A915,Delivery!$A$2:$A$3001,0))-INDEX(Delivery!$B$2:$B$3001,MATCH(A915,Delivery!$A$2:$A$3001,0)),"")</f>
        <v>2</v>
      </c>
      <c r="J915" s="5" t="str">
        <f>IF(IFERROR(INDEX(Delivery!$D$2:$D$3001,MATCH(A915,Delivery!$A$2:$A$3001,0)),"")="Delayed","Yes","No")</f>
        <v>No</v>
      </c>
      <c r="K915" s="5" t="str">
        <f>IF(IFERROR(INDEX(Delivery!$D$2:$D$3001,MATCH(A915,Delivery!$A$2:$A$3001,0)),"")="Cancelled","Yes","No")</f>
        <v>No</v>
      </c>
      <c r="L915">
        <f>SUMIF(Sales!B:B,A915,Sales!H:H)</f>
        <v>2129.88</v>
      </c>
    </row>
    <row r="916" spans="1:12" x14ac:dyDescent="0.35">
      <c r="A916" s="5">
        <v>915</v>
      </c>
      <c r="B916" s="6">
        <v>45569</v>
      </c>
      <c r="C916" s="5">
        <v>388</v>
      </c>
      <c r="D916" s="5">
        <v>3</v>
      </c>
      <c r="E916" s="5" t="str">
        <f>IFERROR(INDEX(Customers!$B$2:$B$901,MATCH(C916,Customers!$A$2:$A$901,0)),"")</f>
        <v>Krishna Bose</v>
      </c>
      <c r="F916" s="5" t="str">
        <f>IFERROR(INDEX(Customers!$C$2:$C$901,MATCH(C916,Customers!$A$2:$A$901,0)),"")</f>
        <v>Consumer</v>
      </c>
      <c r="G916" s="5" t="str">
        <f>IFERROR(INDEX(Regions!$B$2:$B$6,MATCH(D916,Regions!$A$2:$A$6,0)),"")</f>
        <v>East</v>
      </c>
      <c r="H916" s="5" t="str">
        <f t="shared" si="16"/>
        <v>2024-10</v>
      </c>
      <c r="I916" s="5">
        <f>IFERROR(INDEX(Delivery!$C$2:$C$3001,MATCH(A916,Delivery!$A$2:$A$3001,0))-INDEX(Delivery!$B$2:$B$3001,MATCH(A916,Delivery!$A$2:$A$3001,0)),"")</f>
        <v>7</v>
      </c>
      <c r="J916" s="5" t="str">
        <f>IF(IFERROR(INDEX(Delivery!$D$2:$D$3001,MATCH(A916,Delivery!$A$2:$A$3001,0)),"")="Delayed","Yes","No")</f>
        <v>Yes</v>
      </c>
      <c r="K916" s="5" t="str">
        <f>IF(IFERROR(INDEX(Delivery!$D$2:$D$3001,MATCH(A916,Delivery!$A$2:$A$3001,0)),"")="Cancelled","Yes","No")</f>
        <v>No</v>
      </c>
      <c r="L916">
        <f>SUMIF(Sales!B:B,A916,Sales!H:H)</f>
        <v>622.70000000000005</v>
      </c>
    </row>
    <row r="917" spans="1:12" x14ac:dyDescent="0.35">
      <c r="A917" s="5">
        <v>916</v>
      </c>
      <c r="B917" s="6">
        <v>45569</v>
      </c>
      <c r="C917" s="5">
        <v>175</v>
      </c>
      <c r="D917" s="5">
        <v>1</v>
      </c>
      <c r="E917" s="5" t="str">
        <f>IFERROR(INDEX(Customers!$B$2:$B$901,MATCH(C917,Customers!$A$2:$A$901,0)),"")</f>
        <v>Manoj Singh</v>
      </c>
      <c r="F917" s="5" t="str">
        <f>IFERROR(INDEX(Customers!$C$2:$C$901,MATCH(C917,Customers!$A$2:$A$901,0)),"")</f>
        <v>Consumer</v>
      </c>
      <c r="G917" s="5" t="str">
        <f>IFERROR(INDEX(Regions!$B$2:$B$6,MATCH(D917,Regions!$A$2:$A$6,0)),"")</f>
        <v>North</v>
      </c>
      <c r="H917" s="5" t="str">
        <f t="shared" si="16"/>
        <v>2024-10</v>
      </c>
      <c r="I917" s="5">
        <f>IFERROR(INDEX(Delivery!$C$2:$C$3001,MATCH(A917,Delivery!$A$2:$A$3001,0))-INDEX(Delivery!$B$2:$B$3001,MATCH(A917,Delivery!$A$2:$A$3001,0)),"")</f>
        <v>3</v>
      </c>
      <c r="J917" s="5" t="str">
        <f>IF(IFERROR(INDEX(Delivery!$D$2:$D$3001,MATCH(A917,Delivery!$A$2:$A$3001,0)),"")="Delayed","Yes","No")</f>
        <v>No</v>
      </c>
      <c r="K917" s="5" t="str">
        <f>IF(IFERROR(INDEX(Delivery!$D$2:$D$3001,MATCH(A917,Delivery!$A$2:$A$3001,0)),"")="Cancelled","Yes","No")</f>
        <v>No</v>
      </c>
      <c r="L917">
        <f>SUMIF(Sales!B:B,A917,Sales!H:H)</f>
        <v>2238.6000000000004</v>
      </c>
    </row>
    <row r="918" spans="1:12" x14ac:dyDescent="0.35">
      <c r="A918" s="5">
        <v>917</v>
      </c>
      <c r="B918" s="6">
        <v>45569</v>
      </c>
      <c r="C918" s="5">
        <v>370</v>
      </c>
      <c r="D918" s="5">
        <v>2</v>
      </c>
      <c r="E918" s="5" t="str">
        <f>IFERROR(INDEX(Customers!$B$2:$B$901,MATCH(C918,Customers!$A$2:$A$901,0)),"")</f>
        <v>Amit Verma</v>
      </c>
      <c r="F918" s="5" t="str">
        <f>IFERROR(INDEX(Customers!$C$2:$C$901,MATCH(C918,Customers!$A$2:$A$901,0)),"")</f>
        <v>Consumer</v>
      </c>
      <c r="G918" s="5" t="str">
        <f>IFERROR(INDEX(Regions!$B$2:$B$6,MATCH(D918,Regions!$A$2:$A$6,0)),"")</f>
        <v>South</v>
      </c>
      <c r="H918" s="5" t="str">
        <f t="shared" si="16"/>
        <v>2024-10</v>
      </c>
      <c r="I918" s="5">
        <f>IFERROR(INDEX(Delivery!$C$2:$C$3001,MATCH(A918,Delivery!$A$2:$A$3001,0))-INDEX(Delivery!$B$2:$B$3001,MATCH(A918,Delivery!$A$2:$A$3001,0)),"")</f>
        <v>12</v>
      </c>
      <c r="J918" s="5" t="str">
        <f>IF(IFERROR(INDEX(Delivery!$D$2:$D$3001,MATCH(A918,Delivery!$A$2:$A$3001,0)),"")="Delayed","Yes","No")</f>
        <v>Yes</v>
      </c>
      <c r="K918" s="5" t="str">
        <f>IF(IFERROR(INDEX(Delivery!$D$2:$D$3001,MATCH(A918,Delivery!$A$2:$A$3001,0)),"")="Cancelled","Yes","No")</f>
        <v>No</v>
      </c>
      <c r="L918">
        <f>SUMIF(Sales!B:B,A918,Sales!H:H)</f>
        <v>1929.75</v>
      </c>
    </row>
    <row r="919" spans="1:12" x14ac:dyDescent="0.35">
      <c r="A919" s="5">
        <v>918</v>
      </c>
      <c r="B919" s="6">
        <v>45569</v>
      </c>
      <c r="C919" s="5">
        <v>28</v>
      </c>
      <c r="D919" s="5">
        <v>3</v>
      </c>
      <c r="E919" s="5" t="str">
        <f>IFERROR(INDEX(Customers!$B$2:$B$901,MATCH(C919,Customers!$A$2:$A$901,0)),"")</f>
        <v>Navya Rao</v>
      </c>
      <c r="F919" s="5" t="str">
        <f>IFERROR(INDEX(Customers!$C$2:$C$901,MATCH(C919,Customers!$A$2:$A$901,0)),"")</f>
        <v>Corporate</v>
      </c>
      <c r="G919" s="5" t="str">
        <f>IFERROR(INDEX(Regions!$B$2:$B$6,MATCH(D919,Regions!$A$2:$A$6,0)),"")</f>
        <v>East</v>
      </c>
      <c r="H919" s="5" t="str">
        <f t="shared" si="16"/>
        <v>2024-10</v>
      </c>
      <c r="I919" s="5">
        <f>IFERROR(INDEX(Delivery!$C$2:$C$3001,MATCH(A919,Delivery!$A$2:$A$3001,0))-INDEX(Delivery!$B$2:$B$3001,MATCH(A919,Delivery!$A$2:$A$3001,0)),"")</f>
        <v>12</v>
      </c>
      <c r="J919" s="5" t="str">
        <f>IF(IFERROR(INDEX(Delivery!$D$2:$D$3001,MATCH(A919,Delivery!$A$2:$A$3001,0)),"")="Delayed","Yes","No")</f>
        <v>Yes</v>
      </c>
      <c r="K919" s="5" t="str">
        <f>IF(IFERROR(INDEX(Delivery!$D$2:$D$3001,MATCH(A919,Delivery!$A$2:$A$3001,0)),"")="Cancelled","Yes","No")</f>
        <v>No</v>
      </c>
      <c r="L919">
        <f>SUMIF(Sales!B:B,A919,Sales!H:H)</f>
        <v>705.26</v>
      </c>
    </row>
    <row r="920" spans="1:12" x14ac:dyDescent="0.35">
      <c r="A920" s="5">
        <v>919</v>
      </c>
      <c r="B920" s="6">
        <v>45569</v>
      </c>
      <c r="C920" s="5">
        <v>238</v>
      </c>
      <c r="D920" s="5">
        <v>3</v>
      </c>
      <c r="E920" s="5" t="str">
        <f>IFERROR(INDEX(Customers!$B$2:$B$901,MATCH(C920,Customers!$A$2:$A$901,0)),"")</f>
        <v>Ananya Das</v>
      </c>
      <c r="F920" s="5" t="str">
        <f>IFERROR(INDEX(Customers!$C$2:$C$901,MATCH(C920,Customers!$A$2:$A$901,0)),"")</f>
        <v>Consumer</v>
      </c>
      <c r="G920" s="5" t="str">
        <f>IFERROR(INDEX(Regions!$B$2:$B$6,MATCH(D920,Regions!$A$2:$A$6,0)),"")</f>
        <v>East</v>
      </c>
      <c r="H920" s="5" t="str">
        <f t="shared" si="16"/>
        <v>2024-10</v>
      </c>
      <c r="I920" s="5">
        <f>IFERROR(INDEX(Delivery!$C$2:$C$3001,MATCH(A920,Delivery!$A$2:$A$3001,0))-INDEX(Delivery!$B$2:$B$3001,MATCH(A920,Delivery!$A$2:$A$3001,0)),"")</f>
        <v>2</v>
      </c>
      <c r="J920" s="5" t="str">
        <f>IF(IFERROR(INDEX(Delivery!$D$2:$D$3001,MATCH(A920,Delivery!$A$2:$A$3001,0)),"")="Delayed","Yes","No")</f>
        <v>No</v>
      </c>
      <c r="K920" s="5" t="str">
        <f>IF(IFERROR(INDEX(Delivery!$D$2:$D$3001,MATCH(A920,Delivery!$A$2:$A$3001,0)),"")="Cancelled","Yes","No")</f>
        <v>No</v>
      </c>
      <c r="L920">
        <f>SUMIF(Sales!B:B,A920,Sales!H:H)</f>
        <v>2649.59</v>
      </c>
    </row>
    <row r="921" spans="1:12" x14ac:dyDescent="0.35">
      <c r="A921" s="5">
        <v>920</v>
      </c>
      <c r="B921" s="6">
        <v>45569</v>
      </c>
      <c r="C921" s="5">
        <v>226</v>
      </c>
      <c r="D921" s="5">
        <v>3</v>
      </c>
      <c r="E921" s="5" t="str">
        <f>IFERROR(INDEX(Customers!$B$2:$B$901,MATCH(C921,Customers!$A$2:$A$901,0)),"")</f>
        <v>Deepa Reddy</v>
      </c>
      <c r="F921" s="5" t="str">
        <f>IFERROR(INDEX(Customers!$C$2:$C$901,MATCH(C921,Customers!$A$2:$A$901,0)),"")</f>
        <v>Corporate</v>
      </c>
      <c r="G921" s="5" t="str">
        <f>IFERROR(INDEX(Regions!$B$2:$B$6,MATCH(D921,Regions!$A$2:$A$6,0)),"")</f>
        <v>East</v>
      </c>
      <c r="H921" s="5" t="str">
        <f t="shared" si="16"/>
        <v>2024-10</v>
      </c>
      <c r="I921" s="5">
        <f>IFERROR(INDEX(Delivery!$C$2:$C$3001,MATCH(A921,Delivery!$A$2:$A$3001,0))-INDEX(Delivery!$B$2:$B$3001,MATCH(A921,Delivery!$A$2:$A$3001,0)),"")</f>
        <v>5</v>
      </c>
      <c r="J921" s="5" t="str">
        <f>IF(IFERROR(INDEX(Delivery!$D$2:$D$3001,MATCH(A921,Delivery!$A$2:$A$3001,0)),"")="Delayed","Yes","No")</f>
        <v>No</v>
      </c>
      <c r="K921" s="5" t="str">
        <f>IF(IFERROR(INDEX(Delivery!$D$2:$D$3001,MATCH(A921,Delivery!$A$2:$A$3001,0)),"")="Cancelled","Yes","No")</f>
        <v>No</v>
      </c>
      <c r="L921">
        <f>SUMIF(Sales!B:B,A921,Sales!H:H)</f>
        <v>2213.3200000000002</v>
      </c>
    </row>
    <row r="922" spans="1:12" x14ac:dyDescent="0.35">
      <c r="A922" s="5">
        <v>921</v>
      </c>
      <c r="B922" s="6">
        <v>45569</v>
      </c>
      <c r="C922" s="5">
        <v>472</v>
      </c>
      <c r="D922" s="5">
        <v>3</v>
      </c>
      <c r="E922" s="5" t="str">
        <f>IFERROR(INDEX(Customers!$B$2:$B$901,MATCH(C922,Customers!$A$2:$A$901,0)),"")</f>
        <v>Rahul Chatterjee</v>
      </c>
      <c r="F922" s="5" t="str">
        <f>IFERROR(INDEX(Customers!$C$2:$C$901,MATCH(C922,Customers!$A$2:$A$901,0)),"")</f>
        <v>Consumer</v>
      </c>
      <c r="G922" s="5" t="str">
        <f>IFERROR(INDEX(Regions!$B$2:$B$6,MATCH(D922,Regions!$A$2:$A$6,0)),"")</f>
        <v>East</v>
      </c>
      <c r="H922" s="5" t="str">
        <f t="shared" si="16"/>
        <v>2024-10</v>
      </c>
      <c r="I922" s="5">
        <f>IFERROR(INDEX(Delivery!$C$2:$C$3001,MATCH(A922,Delivery!$A$2:$A$3001,0))-INDEX(Delivery!$B$2:$B$3001,MATCH(A922,Delivery!$A$2:$A$3001,0)),"")</f>
        <v>4</v>
      </c>
      <c r="J922" s="5" t="str">
        <f>IF(IFERROR(INDEX(Delivery!$D$2:$D$3001,MATCH(A922,Delivery!$A$2:$A$3001,0)),"")="Delayed","Yes","No")</f>
        <v>No</v>
      </c>
      <c r="K922" s="5" t="str">
        <f>IF(IFERROR(INDEX(Delivery!$D$2:$D$3001,MATCH(A922,Delivery!$A$2:$A$3001,0)),"")="Cancelled","Yes","No")</f>
        <v>No</v>
      </c>
      <c r="L922">
        <f>SUMIF(Sales!B:B,A922,Sales!H:H)</f>
        <v>1204.19</v>
      </c>
    </row>
    <row r="923" spans="1:12" x14ac:dyDescent="0.35">
      <c r="A923" s="5">
        <v>922</v>
      </c>
      <c r="B923" s="6">
        <v>45570</v>
      </c>
      <c r="C923" s="5">
        <v>9</v>
      </c>
      <c r="D923" s="5">
        <v>2</v>
      </c>
      <c r="E923" s="5" t="str">
        <f>IFERROR(INDEX(Customers!$B$2:$B$901,MATCH(C923,Customers!$A$2:$A$901,0)),"")</f>
        <v>Aadhya Kapoor</v>
      </c>
      <c r="F923" s="5" t="str">
        <f>IFERROR(INDEX(Customers!$C$2:$C$901,MATCH(C923,Customers!$A$2:$A$901,0)),"")</f>
        <v>SMB</v>
      </c>
      <c r="G923" s="5" t="str">
        <f>IFERROR(INDEX(Regions!$B$2:$B$6,MATCH(D923,Regions!$A$2:$A$6,0)),"")</f>
        <v>South</v>
      </c>
      <c r="H923" s="5" t="str">
        <f t="shared" si="16"/>
        <v>2024-10</v>
      </c>
      <c r="I923" s="5">
        <f>IFERROR(INDEX(Delivery!$C$2:$C$3001,MATCH(A923,Delivery!$A$2:$A$3001,0))-INDEX(Delivery!$B$2:$B$3001,MATCH(A923,Delivery!$A$2:$A$3001,0)),"")</f>
        <v>5</v>
      </c>
      <c r="J923" s="5" t="str">
        <f>IF(IFERROR(INDEX(Delivery!$D$2:$D$3001,MATCH(A923,Delivery!$A$2:$A$3001,0)),"")="Delayed","Yes","No")</f>
        <v>No</v>
      </c>
      <c r="K923" s="5" t="str">
        <f>IF(IFERROR(INDEX(Delivery!$D$2:$D$3001,MATCH(A923,Delivery!$A$2:$A$3001,0)),"")="Cancelled","Yes","No")</f>
        <v>No</v>
      </c>
      <c r="L923">
        <f>SUMIF(Sales!B:B,A923,Sales!H:H)</f>
        <v>412.15</v>
      </c>
    </row>
    <row r="924" spans="1:12" x14ac:dyDescent="0.35">
      <c r="A924" s="5">
        <v>923</v>
      </c>
      <c r="B924" s="6">
        <v>45570</v>
      </c>
      <c r="C924" s="5">
        <v>435</v>
      </c>
      <c r="D924" s="5">
        <v>2</v>
      </c>
      <c r="E924" s="5" t="str">
        <f>IFERROR(INDEX(Customers!$B$2:$B$901,MATCH(C924,Customers!$A$2:$A$901,0)),"")</f>
        <v>Aditya Rao</v>
      </c>
      <c r="F924" s="5" t="str">
        <f>IFERROR(INDEX(Customers!$C$2:$C$901,MATCH(C924,Customers!$A$2:$A$901,0)),"")</f>
        <v>Consumer</v>
      </c>
      <c r="G924" s="5" t="str">
        <f>IFERROR(INDEX(Regions!$B$2:$B$6,MATCH(D924,Regions!$A$2:$A$6,0)),"")</f>
        <v>South</v>
      </c>
      <c r="H924" s="5" t="str">
        <f t="shared" si="16"/>
        <v>2024-10</v>
      </c>
      <c r="I924" s="5">
        <f>IFERROR(INDEX(Delivery!$C$2:$C$3001,MATCH(A924,Delivery!$A$2:$A$3001,0))-INDEX(Delivery!$B$2:$B$3001,MATCH(A924,Delivery!$A$2:$A$3001,0)),"")</f>
        <v>8</v>
      </c>
      <c r="J924" s="5" t="str">
        <f>IF(IFERROR(INDEX(Delivery!$D$2:$D$3001,MATCH(A924,Delivery!$A$2:$A$3001,0)),"")="Delayed","Yes","No")</f>
        <v>Yes</v>
      </c>
      <c r="K924" s="5" t="str">
        <f>IF(IFERROR(INDEX(Delivery!$D$2:$D$3001,MATCH(A924,Delivery!$A$2:$A$3001,0)),"")="Cancelled","Yes","No")</f>
        <v>No</v>
      </c>
      <c r="L924">
        <f>SUMIF(Sales!B:B,A924,Sales!H:H)</f>
        <v>175.69</v>
      </c>
    </row>
    <row r="925" spans="1:12" x14ac:dyDescent="0.35">
      <c r="A925" s="5">
        <v>924</v>
      </c>
      <c r="B925" s="6">
        <v>45570</v>
      </c>
      <c r="C925" s="5">
        <v>82</v>
      </c>
      <c r="D925" s="5">
        <v>4</v>
      </c>
      <c r="E925" s="5" t="str">
        <f>IFERROR(INDEX(Customers!$B$2:$B$901,MATCH(C925,Customers!$A$2:$A$901,0)),"")</f>
        <v>Anika Kapoor</v>
      </c>
      <c r="F925" s="5" t="str">
        <f>IFERROR(INDEX(Customers!$C$2:$C$901,MATCH(C925,Customers!$A$2:$A$901,0)),"")</f>
        <v>Consumer</v>
      </c>
      <c r="G925" s="5" t="str">
        <f>IFERROR(INDEX(Regions!$B$2:$B$6,MATCH(D925,Regions!$A$2:$A$6,0)),"")</f>
        <v>West</v>
      </c>
      <c r="H925" s="5" t="str">
        <f t="shared" si="16"/>
        <v>2024-10</v>
      </c>
      <c r="I925" s="5">
        <f>IFERROR(INDEX(Delivery!$C$2:$C$3001,MATCH(A925,Delivery!$A$2:$A$3001,0))-INDEX(Delivery!$B$2:$B$3001,MATCH(A925,Delivery!$A$2:$A$3001,0)),"")</f>
        <v>2</v>
      </c>
      <c r="J925" s="5" t="str">
        <f>IF(IFERROR(INDEX(Delivery!$D$2:$D$3001,MATCH(A925,Delivery!$A$2:$A$3001,0)),"")="Delayed","Yes","No")</f>
        <v>No</v>
      </c>
      <c r="K925" s="5" t="str">
        <f>IF(IFERROR(INDEX(Delivery!$D$2:$D$3001,MATCH(A925,Delivery!$A$2:$A$3001,0)),"")="Cancelled","Yes","No")</f>
        <v>No</v>
      </c>
      <c r="L925">
        <f>SUMIF(Sales!B:B,A925,Sales!H:H)</f>
        <v>3819.8500000000004</v>
      </c>
    </row>
    <row r="926" spans="1:12" x14ac:dyDescent="0.35">
      <c r="A926" s="5">
        <v>925</v>
      </c>
      <c r="B926" s="6">
        <v>45570</v>
      </c>
      <c r="C926" s="5">
        <v>787</v>
      </c>
      <c r="D926" s="5">
        <v>1</v>
      </c>
      <c r="E926" s="5" t="str">
        <f>IFERROR(INDEX(Customers!$B$2:$B$901,MATCH(C926,Customers!$A$2:$A$901,0)),"")</f>
        <v>Meera Shetty</v>
      </c>
      <c r="F926" s="5" t="str">
        <f>IFERROR(INDEX(Customers!$C$2:$C$901,MATCH(C926,Customers!$A$2:$A$901,0)),"")</f>
        <v>Consumer</v>
      </c>
      <c r="G926" s="5" t="str">
        <f>IFERROR(INDEX(Regions!$B$2:$B$6,MATCH(D926,Regions!$A$2:$A$6,0)),"")</f>
        <v>North</v>
      </c>
      <c r="H926" s="5" t="str">
        <f t="shared" si="16"/>
        <v>2024-10</v>
      </c>
      <c r="I926" s="5">
        <f>IFERROR(INDEX(Delivery!$C$2:$C$3001,MATCH(A926,Delivery!$A$2:$A$3001,0))-INDEX(Delivery!$B$2:$B$3001,MATCH(A926,Delivery!$A$2:$A$3001,0)),"")</f>
        <v>4</v>
      </c>
      <c r="J926" s="5" t="str">
        <f>IF(IFERROR(INDEX(Delivery!$D$2:$D$3001,MATCH(A926,Delivery!$A$2:$A$3001,0)),"")="Delayed","Yes","No")</f>
        <v>No</v>
      </c>
      <c r="K926" s="5" t="str">
        <f>IF(IFERROR(INDEX(Delivery!$D$2:$D$3001,MATCH(A926,Delivery!$A$2:$A$3001,0)),"")="Cancelled","Yes","No")</f>
        <v>No</v>
      </c>
      <c r="L926">
        <f>SUMIF(Sales!B:B,A926,Sales!H:H)</f>
        <v>772.88</v>
      </c>
    </row>
    <row r="927" spans="1:12" x14ac:dyDescent="0.35">
      <c r="A927" s="5">
        <v>926</v>
      </c>
      <c r="B927" s="6">
        <v>45570</v>
      </c>
      <c r="C927" s="5">
        <v>371</v>
      </c>
      <c r="D927" s="5">
        <v>5</v>
      </c>
      <c r="E927" s="5" t="str">
        <f>IFERROR(INDEX(Customers!$B$2:$B$901,MATCH(C927,Customers!$A$2:$A$901,0)),"")</f>
        <v>Arun Rao</v>
      </c>
      <c r="F927" s="5" t="str">
        <f>IFERROR(INDEX(Customers!$C$2:$C$901,MATCH(C927,Customers!$A$2:$A$901,0)),"")</f>
        <v>Consumer</v>
      </c>
      <c r="G927" s="5" t="str">
        <f>IFERROR(INDEX(Regions!$B$2:$B$6,MATCH(D927,Regions!$A$2:$A$6,0)),"")</f>
        <v>Central</v>
      </c>
      <c r="H927" s="5" t="str">
        <f t="shared" si="16"/>
        <v>2024-10</v>
      </c>
      <c r="I927" s="5">
        <f>IFERROR(INDEX(Delivery!$C$2:$C$3001,MATCH(A927,Delivery!$A$2:$A$3001,0))-INDEX(Delivery!$B$2:$B$3001,MATCH(A927,Delivery!$A$2:$A$3001,0)),"")</f>
        <v>4</v>
      </c>
      <c r="J927" s="5" t="str">
        <f>IF(IFERROR(INDEX(Delivery!$D$2:$D$3001,MATCH(A927,Delivery!$A$2:$A$3001,0)),"")="Delayed","Yes","No")</f>
        <v>No</v>
      </c>
      <c r="K927" s="5" t="str">
        <f>IF(IFERROR(INDEX(Delivery!$D$2:$D$3001,MATCH(A927,Delivery!$A$2:$A$3001,0)),"")="Cancelled","Yes","No")</f>
        <v>No</v>
      </c>
      <c r="L927">
        <f>SUMIF(Sales!B:B,A927,Sales!H:H)</f>
        <v>184.26</v>
      </c>
    </row>
    <row r="928" spans="1:12" x14ac:dyDescent="0.35">
      <c r="A928" s="5">
        <v>927</v>
      </c>
      <c r="B928" s="6">
        <v>45571</v>
      </c>
      <c r="C928" s="5">
        <v>683</v>
      </c>
      <c r="D928" s="5">
        <v>5</v>
      </c>
      <c r="E928" s="5" t="str">
        <f>IFERROR(INDEX(Customers!$B$2:$B$901,MATCH(C928,Customers!$A$2:$A$901,0)),"")</f>
        <v>Ravi Das</v>
      </c>
      <c r="F928" s="5" t="str">
        <f>IFERROR(INDEX(Customers!$C$2:$C$901,MATCH(C928,Customers!$A$2:$A$901,0)),"")</f>
        <v>Consumer</v>
      </c>
      <c r="G928" s="5" t="str">
        <f>IFERROR(INDEX(Regions!$B$2:$B$6,MATCH(D928,Regions!$A$2:$A$6,0)),"")</f>
        <v>Central</v>
      </c>
      <c r="H928" s="5" t="str">
        <f t="shared" si="16"/>
        <v>2024-10</v>
      </c>
      <c r="I928" s="5">
        <f>IFERROR(INDEX(Delivery!$C$2:$C$3001,MATCH(A928,Delivery!$A$2:$A$3001,0))-INDEX(Delivery!$B$2:$B$3001,MATCH(A928,Delivery!$A$2:$A$3001,0)),"")</f>
        <v>5</v>
      </c>
      <c r="J928" s="5" t="str">
        <f>IF(IFERROR(INDEX(Delivery!$D$2:$D$3001,MATCH(A928,Delivery!$A$2:$A$3001,0)),"")="Delayed","Yes","No")</f>
        <v>No</v>
      </c>
      <c r="K928" s="5" t="str">
        <f>IF(IFERROR(INDEX(Delivery!$D$2:$D$3001,MATCH(A928,Delivery!$A$2:$A$3001,0)),"")="Cancelled","Yes","No")</f>
        <v>No</v>
      </c>
      <c r="L928">
        <f>SUMIF(Sales!B:B,A928,Sales!H:H)</f>
        <v>741.85</v>
      </c>
    </row>
    <row r="929" spans="1:12" x14ac:dyDescent="0.35">
      <c r="A929" s="5">
        <v>928</v>
      </c>
      <c r="B929" s="6">
        <v>45571</v>
      </c>
      <c r="C929" s="5">
        <v>749</v>
      </c>
      <c r="D929" s="5">
        <v>3</v>
      </c>
      <c r="E929" s="5" t="str">
        <f>IFERROR(INDEX(Customers!$B$2:$B$901,MATCH(C929,Customers!$A$2:$A$901,0)),"")</f>
        <v>Navya Malhotra</v>
      </c>
      <c r="F929" s="5" t="str">
        <f>IFERROR(INDEX(Customers!$C$2:$C$901,MATCH(C929,Customers!$A$2:$A$901,0)),"")</f>
        <v>SMB</v>
      </c>
      <c r="G929" s="5" t="str">
        <f>IFERROR(INDEX(Regions!$B$2:$B$6,MATCH(D929,Regions!$A$2:$A$6,0)),"")</f>
        <v>East</v>
      </c>
      <c r="H929" s="5" t="str">
        <f t="shared" si="16"/>
        <v>2024-10</v>
      </c>
      <c r="I929" s="5">
        <f>IFERROR(INDEX(Delivery!$C$2:$C$3001,MATCH(A929,Delivery!$A$2:$A$3001,0))-INDEX(Delivery!$B$2:$B$3001,MATCH(A929,Delivery!$A$2:$A$3001,0)),"")</f>
        <v>-45572</v>
      </c>
      <c r="J929" s="5" t="str">
        <f>IF(IFERROR(INDEX(Delivery!$D$2:$D$3001,MATCH(A929,Delivery!$A$2:$A$3001,0)),"")="Delayed","Yes","No")</f>
        <v>No</v>
      </c>
      <c r="K929" s="5" t="str">
        <f>IF(IFERROR(INDEX(Delivery!$D$2:$D$3001,MATCH(A929,Delivery!$A$2:$A$3001,0)),"")="Cancelled","Yes","No")</f>
        <v>Yes</v>
      </c>
      <c r="L929">
        <f>SUMIF(Sales!B:B,A929,Sales!H:H)</f>
        <v>175.69</v>
      </c>
    </row>
    <row r="930" spans="1:12" x14ac:dyDescent="0.35">
      <c r="A930" s="5">
        <v>929</v>
      </c>
      <c r="B930" s="6">
        <v>45571</v>
      </c>
      <c r="C930" s="5">
        <v>260</v>
      </c>
      <c r="D930" s="5">
        <v>3</v>
      </c>
      <c r="E930" s="5" t="str">
        <f>IFERROR(INDEX(Customers!$B$2:$B$901,MATCH(C930,Customers!$A$2:$A$901,0)),"")</f>
        <v>Lakshmi Shetty</v>
      </c>
      <c r="F930" s="5" t="str">
        <f>IFERROR(INDEX(Customers!$C$2:$C$901,MATCH(C930,Customers!$A$2:$A$901,0)),"")</f>
        <v>Consumer</v>
      </c>
      <c r="G930" s="5" t="str">
        <f>IFERROR(INDEX(Regions!$B$2:$B$6,MATCH(D930,Regions!$A$2:$A$6,0)),"")</f>
        <v>East</v>
      </c>
      <c r="H930" s="5" t="str">
        <f t="shared" si="16"/>
        <v>2024-10</v>
      </c>
      <c r="I930" s="5">
        <f>IFERROR(INDEX(Delivery!$C$2:$C$3001,MATCH(A930,Delivery!$A$2:$A$3001,0))-INDEX(Delivery!$B$2:$B$3001,MATCH(A930,Delivery!$A$2:$A$3001,0)),"")</f>
        <v>2</v>
      </c>
      <c r="J930" s="5" t="str">
        <f>IF(IFERROR(INDEX(Delivery!$D$2:$D$3001,MATCH(A930,Delivery!$A$2:$A$3001,0)),"")="Delayed","Yes","No")</f>
        <v>No</v>
      </c>
      <c r="K930" s="5" t="str">
        <f>IF(IFERROR(INDEX(Delivery!$D$2:$D$3001,MATCH(A930,Delivery!$A$2:$A$3001,0)),"")="Cancelled","Yes","No")</f>
        <v>No</v>
      </c>
      <c r="L930">
        <f>SUMIF(Sales!B:B,A930,Sales!H:H)</f>
        <v>4057.94</v>
      </c>
    </row>
    <row r="931" spans="1:12" x14ac:dyDescent="0.35">
      <c r="A931" s="5">
        <v>930</v>
      </c>
      <c r="B931" s="6">
        <v>45571</v>
      </c>
      <c r="C931" s="5">
        <v>725</v>
      </c>
      <c r="D931" s="5">
        <v>3</v>
      </c>
      <c r="E931" s="5" t="str">
        <f>IFERROR(INDEX(Customers!$B$2:$B$901,MATCH(C931,Customers!$A$2:$A$901,0)),"")</f>
        <v>Meera Das</v>
      </c>
      <c r="F931" s="5" t="str">
        <f>IFERROR(INDEX(Customers!$C$2:$C$901,MATCH(C931,Customers!$A$2:$A$901,0)),"")</f>
        <v>SMB</v>
      </c>
      <c r="G931" s="5" t="str">
        <f>IFERROR(INDEX(Regions!$B$2:$B$6,MATCH(D931,Regions!$A$2:$A$6,0)),"")</f>
        <v>East</v>
      </c>
      <c r="H931" s="5" t="str">
        <f t="shared" si="16"/>
        <v>2024-10</v>
      </c>
      <c r="I931" s="5">
        <f>IFERROR(INDEX(Delivery!$C$2:$C$3001,MATCH(A931,Delivery!$A$2:$A$3001,0))-INDEX(Delivery!$B$2:$B$3001,MATCH(A931,Delivery!$A$2:$A$3001,0)),"")</f>
        <v>2</v>
      </c>
      <c r="J931" s="5" t="str">
        <f>IF(IFERROR(INDEX(Delivery!$D$2:$D$3001,MATCH(A931,Delivery!$A$2:$A$3001,0)),"")="Delayed","Yes","No")</f>
        <v>No</v>
      </c>
      <c r="K931" s="5" t="str">
        <f>IF(IFERROR(INDEX(Delivery!$D$2:$D$3001,MATCH(A931,Delivery!$A$2:$A$3001,0)),"")="Cancelled","Yes","No")</f>
        <v>No</v>
      </c>
      <c r="L931">
        <f>SUMIF(Sales!B:B,A931,Sales!H:H)</f>
        <v>1503.46</v>
      </c>
    </row>
    <row r="932" spans="1:12" x14ac:dyDescent="0.35">
      <c r="A932" s="5">
        <v>931</v>
      </c>
      <c r="B932" s="6">
        <v>45571</v>
      </c>
      <c r="C932" s="5">
        <v>485</v>
      </c>
      <c r="D932" s="5">
        <v>4</v>
      </c>
      <c r="E932" s="5" t="str">
        <f>IFERROR(INDEX(Customers!$B$2:$B$901,MATCH(C932,Customers!$A$2:$A$901,0)),"")</f>
        <v>Sai Verma</v>
      </c>
      <c r="F932" s="5" t="str">
        <f>IFERROR(INDEX(Customers!$C$2:$C$901,MATCH(C932,Customers!$A$2:$A$901,0)),"")</f>
        <v>Consumer</v>
      </c>
      <c r="G932" s="5" t="str">
        <f>IFERROR(INDEX(Regions!$B$2:$B$6,MATCH(D932,Regions!$A$2:$A$6,0)),"")</f>
        <v>West</v>
      </c>
      <c r="H932" s="5" t="str">
        <f t="shared" si="16"/>
        <v>2024-10</v>
      </c>
      <c r="I932" s="5">
        <f>IFERROR(INDEX(Delivery!$C$2:$C$3001,MATCH(A932,Delivery!$A$2:$A$3001,0))-INDEX(Delivery!$B$2:$B$3001,MATCH(A932,Delivery!$A$2:$A$3001,0)),"")</f>
        <v>5</v>
      </c>
      <c r="J932" s="5" t="str">
        <f>IF(IFERROR(INDEX(Delivery!$D$2:$D$3001,MATCH(A932,Delivery!$A$2:$A$3001,0)),"")="Delayed","Yes","No")</f>
        <v>No</v>
      </c>
      <c r="K932" s="5" t="str">
        <f>IF(IFERROR(INDEX(Delivery!$D$2:$D$3001,MATCH(A932,Delivery!$A$2:$A$3001,0)),"")="Cancelled","Yes","No")</f>
        <v>No</v>
      </c>
      <c r="L932">
        <f>SUMIF(Sales!B:B,A932,Sales!H:H)</f>
        <v>1195.74</v>
      </c>
    </row>
    <row r="933" spans="1:12" x14ac:dyDescent="0.35">
      <c r="A933" s="5">
        <v>932</v>
      </c>
      <c r="B933" s="6">
        <v>45571</v>
      </c>
      <c r="C933" s="5">
        <v>735</v>
      </c>
      <c r="D933" s="5">
        <v>1</v>
      </c>
      <c r="E933" s="5" t="str">
        <f>IFERROR(INDEX(Customers!$B$2:$B$901,MATCH(C933,Customers!$A$2:$A$901,0)),"")</f>
        <v>Rahul Bose</v>
      </c>
      <c r="F933" s="5" t="str">
        <f>IFERROR(INDEX(Customers!$C$2:$C$901,MATCH(C933,Customers!$A$2:$A$901,0)),"")</f>
        <v>SMB</v>
      </c>
      <c r="G933" s="5" t="str">
        <f>IFERROR(INDEX(Regions!$B$2:$B$6,MATCH(D933,Regions!$A$2:$A$6,0)),"")</f>
        <v>North</v>
      </c>
      <c r="H933" s="5" t="str">
        <f t="shared" si="16"/>
        <v>2024-10</v>
      </c>
      <c r="I933" s="5">
        <f>IFERROR(INDEX(Delivery!$C$2:$C$3001,MATCH(A933,Delivery!$A$2:$A$3001,0))-INDEX(Delivery!$B$2:$B$3001,MATCH(A933,Delivery!$A$2:$A$3001,0)),"")</f>
        <v>8</v>
      </c>
      <c r="J933" s="5" t="str">
        <f>IF(IFERROR(INDEX(Delivery!$D$2:$D$3001,MATCH(A933,Delivery!$A$2:$A$3001,0)),"")="Delayed","Yes","No")</f>
        <v>Yes</v>
      </c>
      <c r="K933" s="5" t="str">
        <f>IF(IFERROR(INDEX(Delivery!$D$2:$D$3001,MATCH(A933,Delivery!$A$2:$A$3001,0)),"")="Cancelled","Yes","No")</f>
        <v>No</v>
      </c>
      <c r="L933">
        <f>SUMIF(Sales!B:B,A933,Sales!H:H)</f>
        <v>95.97</v>
      </c>
    </row>
    <row r="934" spans="1:12" x14ac:dyDescent="0.35">
      <c r="A934" s="5">
        <v>933</v>
      </c>
      <c r="B934" s="6">
        <v>45571</v>
      </c>
      <c r="C934" s="5">
        <v>718</v>
      </c>
      <c r="D934" s="5">
        <v>4</v>
      </c>
      <c r="E934" s="5" t="str">
        <f>IFERROR(INDEX(Customers!$B$2:$B$901,MATCH(C934,Customers!$A$2:$A$901,0)),"")</f>
        <v>Deepa Iyer</v>
      </c>
      <c r="F934" s="5" t="str">
        <f>IFERROR(INDEX(Customers!$C$2:$C$901,MATCH(C934,Customers!$A$2:$A$901,0)),"")</f>
        <v>SMB</v>
      </c>
      <c r="G934" s="5" t="str">
        <f>IFERROR(INDEX(Regions!$B$2:$B$6,MATCH(D934,Regions!$A$2:$A$6,0)),"")</f>
        <v>West</v>
      </c>
      <c r="H934" s="5" t="str">
        <f t="shared" si="16"/>
        <v>2024-10</v>
      </c>
      <c r="I934" s="5">
        <f>IFERROR(INDEX(Delivery!$C$2:$C$3001,MATCH(A934,Delivery!$A$2:$A$3001,0))-INDEX(Delivery!$B$2:$B$3001,MATCH(A934,Delivery!$A$2:$A$3001,0)),"")</f>
        <v>5</v>
      </c>
      <c r="J934" s="5" t="str">
        <f>IF(IFERROR(INDEX(Delivery!$D$2:$D$3001,MATCH(A934,Delivery!$A$2:$A$3001,0)),"")="Delayed","Yes","No")</f>
        <v>No</v>
      </c>
      <c r="K934" s="5" t="str">
        <f>IF(IFERROR(INDEX(Delivery!$D$2:$D$3001,MATCH(A934,Delivery!$A$2:$A$3001,0)),"")="Cancelled","Yes","No")</f>
        <v>No</v>
      </c>
      <c r="L934">
        <f>SUMIF(Sales!B:B,A934,Sales!H:H)</f>
        <v>184.26</v>
      </c>
    </row>
    <row r="935" spans="1:12" x14ac:dyDescent="0.35">
      <c r="A935" s="5">
        <v>934</v>
      </c>
      <c r="B935" s="6">
        <v>45571</v>
      </c>
      <c r="C935" s="5">
        <v>145</v>
      </c>
      <c r="D935" s="5">
        <v>1</v>
      </c>
      <c r="E935" s="5" t="str">
        <f>IFERROR(INDEX(Customers!$B$2:$B$901,MATCH(C935,Customers!$A$2:$A$901,0)),"")</f>
        <v>Aarav Mehta</v>
      </c>
      <c r="F935" s="5" t="str">
        <f>IFERROR(INDEX(Customers!$C$2:$C$901,MATCH(C935,Customers!$A$2:$A$901,0)),"")</f>
        <v>Consumer</v>
      </c>
      <c r="G935" s="5" t="str">
        <f>IFERROR(INDEX(Regions!$B$2:$B$6,MATCH(D935,Regions!$A$2:$A$6,0)),"")</f>
        <v>North</v>
      </c>
      <c r="H935" s="5" t="str">
        <f t="shared" si="16"/>
        <v>2024-10</v>
      </c>
      <c r="I935" s="5">
        <f>IFERROR(INDEX(Delivery!$C$2:$C$3001,MATCH(A935,Delivery!$A$2:$A$3001,0))-INDEX(Delivery!$B$2:$B$3001,MATCH(A935,Delivery!$A$2:$A$3001,0)),"")</f>
        <v>-45571</v>
      </c>
      <c r="J935" s="5" t="str">
        <f>IF(IFERROR(INDEX(Delivery!$D$2:$D$3001,MATCH(A935,Delivery!$A$2:$A$3001,0)),"")="Delayed","Yes","No")</f>
        <v>No</v>
      </c>
      <c r="K935" s="5" t="str">
        <f>IF(IFERROR(INDEX(Delivery!$D$2:$D$3001,MATCH(A935,Delivery!$A$2:$A$3001,0)),"")="Cancelled","Yes","No")</f>
        <v>Yes</v>
      </c>
      <c r="L935">
        <f>SUMIF(Sales!B:B,A935,Sales!H:H)</f>
        <v>519.71</v>
      </c>
    </row>
    <row r="936" spans="1:12" x14ac:dyDescent="0.35">
      <c r="A936" s="5">
        <v>935</v>
      </c>
      <c r="B936" s="6">
        <v>45571</v>
      </c>
      <c r="C936" s="5">
        <v>590</v>
      </c>
      <c r="D936" s="5">
        <v>4</v>
      </c>
      <c r="E936" s="5" t="str">
        <f>IFERROR(INDEX(Customers!$B$2:$B$901,MATCH(C936,Customers!$A$2:$A$901,0)),"")</f>
        <v>Krishna Pillai</v>
      </c>
      <c r="F936" s="5" t="str">
        <f>IFERROR(INDEX(Customers!$C$2:$C$901,MATCH(C936,Customers!$A$2:$A$901,0)),"")</f>
        <v>Consumer</v>
      </c>
      <c r="G936" s="5" t="str">
        <f>IFERROR(INDEX(Regions!$B$2:$B$6,MATCH(D936,Regions!$A$2:$A$6,0)),"")</f>
        <v>West</v>
      </c>
      <c r="H936" s="5" t="str">
        <f t="shared" si="16"/>
        <v>2024-10</v>
      </c>
      <c r="I936" s="5">
        <f>IFERROR(INDEX(Delivery!$C$2:$C$3001,MATCH(A936,Delivery!$A$2:$A$3001,0))-INDEX(Delivery!$B$2:$B$3001,MATCH(A936,Delivery!$A$2:$A$3001,0)),"")</f>
        <v>3</v>
      </c>
      <c r="J936" s="5" t="str">
        <f>IF(IFERROR(INDEX(Delivery!$D$2:$D$3001,MATCH(A936,Delivery!$A$2:$A$3001,0)),"")="Delayed","Yes","No")</f>
        <v>No</v>
      </c>
      <c r="K936" s="5" t="str">
        <f>IF(IFERROR(INDEX(Delivery!$D$2:$D$3001,MATCH(A936,Delivery!$A$2:$A$3001,0)),"")="Cancelled","Yes","No")</f>
        <v>No</v>
      </c>
      <c r="L936">
        <f>SUMIF(Sales!B:B,A936,Sales!H:H)</f>
        <v>3021.65</v>
      </c>
    </row>
    <row r="937" spans="1:12" x14ac:dyDescent="0.35">
      <c r="A937" s="5">
        <v>936</v>
      </c>
      <c r="B937" s="6">
        <v>45571</v>
      </c>
      <c r="C937" s="5">
        <v>357</v>
      </c>
      <c r="D937" s="5">
        <v>3</v>
      </c>
      <c r="E937" s="5" t="str">
        <f>IFERROR(INDEX(Customers!$B$2:$B$901,MATCH(C937,Customers!$A$2:$A$901,0)),"")</f>
        <v>Aadhya Krishnan</v>
      </c>
      <c r="F937" s="5" t="str">
        <f>IFERROR(INDEX(Customers!$C$2:$C$901,MATCH(C937,Customers!$A$2:$A$901,0)),"")</f>
        <v>Corporate</v>
      </c>
      <c r="G937" s="5" t="str">
        <f>IFERROR(INDEX(Regions!$B$2:$B$6,MATCH(D937,Regions!$A$2:$A$6,0)),"")</f>
        <v>East</v>
      </c>
      <c r="H937" s="5" t="str">
        <f t="shared" si="16"/>
        <v>2024-10</v>
      </c>
      <c r="I937" s="5">
        <f>IFERROR(INDEX(Delivery!$C$2:$C$3001,MATCH(A937,Delivery!$A$2:$A$3001,0))-INDEX(Delivery!$B$2:$B$3001,MATCH(A937,Delivery!$A$2:$A$3001,0)),"")</f>
        <v>10</v>
      </c>
      <c r="J937" s="5" t="str">
        <f>IF(IFERROR(INDEX(Delivery!$D$2:$D$3001,MATCH(A937,Delivery!$A$2:$A$3001,0)),"")="Delayed","Yes","No")</f>
        <v>Yes</v>
      </c>
      <c r="K937" s="5" t="str">
        <f>IF(IFERROR(INDEX(Delivery!$D$2:$D$3001,MATCH(A937,Delivery!$A$2:$A$3001,0)),"")="Cancelled","Yes","No")</f>
        <v>No</v>
      </c>
      <c r="L937">
        <f>SUMIF(Sales!B:B,A937,Sales!H:H)</f>
        <v>3267.93</v>
      </c>
    </row>
    <row r="938" spans="1:12" x14ac:dyDescent="0.35">
      <c r="A938" s="5">
        <v>937</v>
      </c>
      <c r="B938" s="6">
        <v>45572</v>
      </c>
      <c r="C938" s="5">
        <v>25</v>
      </c>
      <c r="D938" s="5">
        <v>5</v>
      </c>
      <c r="E938" s="5" t="str">
        <f>IFERROR(INDEX(Customers!$B$2:$B$901,MATCH(C938,Customers!$A$2:$A$901,0)),"")</f>
        <v>Meera Rao</v>
      </c>
      <c r="F938" s="5" t="str">
        <f>IFERROR(INDEX(Customers!$C$2:$C$901,MATCH(C938,Customers!$A$2:$A$901,0)),"")</f>
        <v>Corporate</v>
      </c>
      <c r="G938" s="5" t="str">
        <f>IFERROR(INDEX(Regions!$B$2:$B$6,MATCH(D938,Regions!$A$2:$A$6,0)),"")</f>
        <v>Central</v>
      </c>
      <c r="H938" s="5" t="str">
        <f t="shared" si="16"/>
        <v>2024-10</v>
      </c>
      <c r="I938" s="5">
        <f>IFERROR(INDEX(Delivery!$C$2:$C$3001,MATCH(A938,Delivery!$A$2:$A$3001,0))-INDEX(Delivery!$B$2:$B$3001,MATCH(A938,Delivery!$A$2:$A$3001,0)),"")</f>
        <v>-45574</v>
      </c>
      <c r="J938" s="5" t="str">
        <f>IF(IFERROR(INDEX(Delivery!$D$2:$D$3001,MATCH(A938,Delivery!$A$2:$A$3001,0)),"")="Delayed","Yes","No")</f>
        <v>No</v>
      </c>
      <c r="K938" s="5" t="str">
        <f>IF(IFERROR(INDEX(Delivery!$D$2:$D$3001,MATCH(A938,Delivery!$A$2:$A$3001,0)),"")="Cancelled","Yes","No")</f>
        <v>Yes</v>
      </c>
      <c r="L938">
        <f>SUMIF(Sales!B:B,A938,Sales!H:H)</f>
        <v>242.57</v>
      </c>
    </row>
    <row r="939" spans="1:12" x14ac:dyDescent="0.35">
      <c r="A939" s="5">
        <v>938</v>
      </c>
      <c r="B939" s="6">
        <v>45572</v>
      </c>
      <c r="C939" s="5">
        <v>210</v>
      </c>
      <c r="D939" s="5">
        <v>2</v>
      </c>
      <c r="E939" s="5" t="str">
        <f>IFERROR(INDEX(Customers!$B$2:$B$901,MATCH(C939,Customers!$A$2:$A$901,0)),"")</f>
        <v>Vivaan Nair</v>
      </c>
      <c r="F939" s="5" t="str">
        <f>IFERROR(INDEX(Customers!$C$2:$C$901,MATCH(C939,Customers!$A$2:$A$901,0)),"")</f>
        <v>Consumer</v>
      </c>
      <c r="G939" s="5" t="str">
        <f>IFERROR(INDEX(Regions!$B$2:$B$6,MATCH(D939,Regions!$A$2:$A$6,0)),"")</f>
        <v>South</v>
      </c>
      <c r="H939" s="5" t="str">
        <f t="shared" si="16"/>
        <v>2024-10</v>
      </c>
      <c r="I939" s="5">
        <f>IFERROR(INDEX(Delivery!$C$2:$C$3001,MATCH(A939,Delivery!$A$2:$A$3001,0))-INDEX(Delivery!$B$2:$B$3001,MATCH(A939,Delivery!$A$2:$A$3001,0)),"")</f>
        <v>4</v>
      </c>
      <c r="J939" s="5" t="str">
        <f>IF(IFERROR(INDEX(Delivery!$D$2:$D$3001,MATCH(A939,Delivery!$A$2:$A$3001,0)),"")="Delayed","Yes","No")</f>
        <v>No</v>
      </c>
      <c r="K939" s="5" t="str">
        <f>IF(IFERROR(INDEX(Delivery!$D$2:$D$3001,MATCH(A939,Delivery!$A$2:$A$3001,0)),"")="Cancelled","Yes","No")</f>
        <v>No</v>
      </c>
      <c r="L939">
        <f>SUMIF(Sales!B:B,A939,Sales!H:H)</f>
        <v>253.01</v>
      </c>
    </row>
    <row r="940" spans="1:12" x14ac:dyDescent="0.35">
      <c r="A940" s="5">
        <v>939</v>
      </c>
      <c r="B940" s="6">
        <v>45572</v>
      </c>
      <c r="C940" s="5">
        <v>188</v>
      </c>
      <c r="D940" s="5">
        <v>3</v>
      </c>
      <c r="E940" s="5" t="str">
        <f>IFERROR(INDEX(Customers!$B$2:$B$901,MATCH(C940,Customers!$A$2:$A$901,0)),"")</f>
        <v>Sanjay Singh</v>
      </c>
      <c r="F940" s="5" t="str">
        <f>IFERROR(INDEX(Customers!$C$2:$C$901,MATCH(C940,Customers!$A$2:$A$901,0)),"")</f>
        <v>SMB</v>
      </c>
      <c r="G940" s="5" t="str">
        <f>IFERROR(INDEX(Regions!$B$2:$B$6,MATCH(D940,Regions!$A$2:$A$6,0)),"")</f>
        <v>East</v>
      </c>
      <c r="H940" s="5" t="str">
        <f t="shared" si="16"/>
        <v>2024-10</v>
      </c>
      <c r="I940" s="5">
        <f>IFERROR(INDEX(Delivery!$C$2:$C$3001,MATCH(A940,Delivery!$A$2:$A$3001,0))-INDEX(Delivery!$B$2:$B$3001,MATCH(A940,Delivery!$A$2:$A$3001,0)),"")</f>
        <v>9</v>
      </c>
      <c r="J940" s="5" t="str">
        <f>IF(IFERROR(INDEX(Delivery!$D$2:$D$3001,MATCH(A940,Delivery!$A$2:$A$3001,0)),"")="Delayed","Yes","No")</f>
        <v>Yes</v>
      </c>
      <c r="K940" s="5" t="str">
        <f>IF(IFERROR(INDEX(Delivery!$D$2:$D$3001,MATCH(A940,Delivery!$A$2:$A$3001,0)),"")="Cancelled","Yes","No")</f>
        <v>No</v>
      </c>
      <c r="L940">
        <f>SUMIF(Sales!B:B,A940,Sales!H:H)</f>
        <v>1224.97</v>
      </c>
    </row>
    <row r="941" spans="1:12" x14ac:dyDescent="0.35">
      <c r="A941" s="5">
        <v>940</v>
      </c>
      <c r="B941" s="6">
        <v>45572</v>
      </c>
      <c r="C941" s="5">
        <v>493</v>
      </c>
      <c r="D941" s="5">
        <v>5</v>
      </c>
      <c r="E941" s="5" t="str">
        <f>IFERROR(INDEX(Customers!$B$2:$B$901,MATCH(C941,Customers!$A$2:$A$901,0)),"")</f>
        <v>Riya Patel</v>
      </c>
      <c r="F941" s="5" t="str">
        <f>IFERROR(INDEX(Customers!$C$2:$C$901,MATCH(C941,Customers!$A$2:$A$901,0)),"")</f>
        <v>Consumer</v>
      </c>
      <c r="G941" s="5" t="str">
        <f>IFERROR(INDEX(Regions!$B$2:$B$6,MATCH(D941,Regions!$A$2:$A$6,0)),"")</f>
        <v>Central</v>
      </c>
      <c r="H941" s="5" t="str">
        <f t="shared" si="16"/>
        <v>2024-10</v>
      </c>
      <c r="I941" s="5">
        <f>IFERROR(INDEX(Delivery!$C$2:$C$3001,MATCH(A941,Delivery!$A$2:$A$3001,0))-INDEX(Delivery!$B$2:$B$3001,MATCH(A941,Delivery!$A$2:$A$3001,0)),"")</f>
        <v>8</v>
      </c>
      <c r="J941" s="5" t="str">
        <f>IF(IFERROR(INDEX(Delivery!$D$2:$D$3001,MATCH(A941,Delivery!$A$2:$A$3001,0)),"")="Delayed","Yes","No")</f>
        <v>Yes</v>
      </c>
      <c r="K941" s="5" t="str">
        <f>IF(IFERROR(INDEX(Delivery!$D$2:$D$3001,MATCH(A941,Delivery!$A$2:$A$3001,0)),"")="Cancelled","Yes","No")</f>
        <v>No</v>
      </c>
      <c r="L941">
        <f>SUMIF(Sales!B:B,A941,Sales!H:H)</f>
        <v>705.26</v>
      </c>
    </row>
    <row r="942" spans="1:12" x14ac:dyDescent="0.35">
      <c r="A942" s="5">
        <v>941</v>
      </c>
      <c r="B942" s="6">
        <v>45572</v>
      </c>
      <c r="C942" s="5">
        <v>299</v>
      </c>
      <c r="D942" s="5">
        <v>3</v>
      </c>
      <c r="E942" s="5" t="str">
        <f>IFERROR(INDEX(Customers!$B$2:$B$901,MATCH(C942,Customers!$A$2:$A$901,0)),"")</f>
        <v>Nisha Bose</v>
      </c>
      <c r="F942" s="5" t="str">
        <f>IFERROR(INDEX(Customers!$C$2:$C$901,MATCH(C942,Customers!$A$2:$A$901,0)),"")</f>
        <v>Consumer</v>
      </c>
      <c r="G942" s="5" t="str">
        <f>IFERROR(INDEX(Regions!$B$2:$B$6,MATCH(D942,Regions!$A$2:$A$6,0)),"")</f>
        <v>East</v>
      </c>
      <c r="H942" s="5" t="str">
        <f t="shared" si="16"/>
        <v>2024-10</v>
      </c>
      <c r="I942" s="5">
        <f>IFERROR(INDEX(Delivery!$C$2:$C$3001,MATCH(A942,Delivery!$A$2:$A$3001,0))-INDEX(Delivery!$B$2:$B$3001,MATCH(A942,Delivery!$A$2:$A$3001,0)),"")</f>
        <v>2</v>
      </c>
      <c r="J942" s="5" t="str">
        <f>IF(IFERROR(INDEX(Delivery!$D$2:$D$3001,MATCH(A942,Delivery!$A$2:$A$3001,0)),"")="Delayed","Yes","No")</f>
        <v>No</v>
      </c>
      <c r="K942" s="5" t="str">
        <f>IF(IFERROR(INDEX(Delivery!$D$2:$D$3001,MATCH(A942,Delivery!$A$2:$A$3001,0)),"")="Cancelled","Yes","No")</f>
        <v>No</v>
      </c>
      <c r="L942">
        <f>SUMIF(Sales!B:B,A942,Sales!H:H)</f>
        <v>534</v>
      </c>
    </row>
    <row r="943" spans="1:12" x14ac:dyDescent="0.35">
      <c r="A943" s="5">
        <v>942</v>
      </c>
      <c r="B943" s="6">
        <v>45572</v>
      </c>
      <c r="C943" s="5">
        <v>165</v>
      </c>
      <c r="D943" s="5">
        <v>3</v>
      </c>
      <c r="E943" s="5" t="str">
        <f>IFERROR(INDEX(Customers!$B$2:$B$901,MATCH(C943,Customers!$A$2:$A$901,0)),"")</f>
        <v>Ishaan Iyer</v>
      </c>
      <c r="F943" s="5" t="str">
        <f>IFERROR(INDEX(Customers!$C$2:$C$901,MATCH(C943,Customers!$A$2:$A$901,0)),"")</f>
        <v>Consumer</v>
      </c>
      <c r="G943" s="5" t="str">
        <f>IFERROR(INDEX(Regions!$B$2:$B$6,MATCH(D943,Regions!$A$2:$A$6,0)),"")</f>
        <v>East</v>
      </c>
      <c r="H943" s="5" t="str">
        <f t="shared" si="16"/>
        <v>2024-10</v>
      </c>
      <c r="I943" s="5">
        <f>IFERROR(INDEX(Delivery!$C$2:$C$3001,MATCH(A943,Delivery!$A$2:$A$3001,0))-INDEX(Delivery!$B$2:$B$3001,MATCH(A943,Delivery!$A$2:$A$3001,0)),"")</f>
        <v>2</v>
      </c>
      <c r="J943" s="5" t="str">
        <f>IF(IFERROR(INDEX(Delivery!$D$2:$D$3001,MATCH(A943,Delivery!$A$2:$A$3001,0)),"")="Delayed","Yes","No")</f>
        <v>No</v>
      </c>
      <c r="K943" s="5" t="str">
        <f>IF(IFERROR(INDEX(Delivery!$D$2:$D$3001,MATCH(A943,Delivery!$A$2:$A$3001,0)),"")="Cancelled","Yes","No")</f>
        <v>No</v>
      </c>
      <c r="L943">
        <f>SUMIF(Sales!B:B,A943,Sales!H:H)</f>
        <v>3718.66</v>
      </c>
    </row>
    <row r="944" spans="1:12" x14ac:dyDescent="0.35">
      <c r="A944" s="5">
        <v>943</v>
      </c>
      <c r="B944" s="6">
        <v>45572</v>
      </c>
      <c r="C944" s="5">
        <v>705</v>
      </c>
      <c r="D944" s="5">
        <v>2</v>
      </c>
      <c r="E944" s="5" t="str">
        <f>IFERROR(INDEX(Customers!$B$2:$B$901,MATCH(C944,Customers!$A$2:$A$901,0)),"")</f>
        <v>Saanvi Reddy</v>
      </c>
      <c r="F944" s="5" t="str">
        <f>IFERROR(INDEX(Customers!$C$2:$C$901,MATCH(C944,Customers!$A$2:$A$901,0)),"")</f>
        <v>Consumer</v>
      </c>
      <c r="G944" s="5" t="str">
        <f>IFERROR(INDEX(Regions!$B$2:$B$6,MATCH(D944,Regions!$A$2:$A$6,0)),"")</f>
        <v>South</v>
      </c>
      <c r="H944" s="5" t="str">
        <f t="shared" si="16"/>
        <v>2024-10</v>
      </c>
      <c r="I944" s="5">
        <f>IFERROR(INDEX(Delivery!$C$2:$C$3001,MATCH(A944,Delivery!$A$2:$A$3001,0))-INDEX(Delivery!$B$2:$B$3001,MATCH(A944,Delivery!$A$2:$A$3001,0)),"")</f>
        <v>-45574</v>
      </c>
      <c r="J944" s="5" t="str">
        <f>IF(IFERROR(INDEX(Delivery!$D$2:$D$3001,MATCH(A944,Delivery!$A$2:$A$3001,0)),"")="Delayed","Yes","No")</f>
        <v>No</v>
      </c>
      <c r="K944" s="5" t="str">
        <f>IF(IFERROR(INDEX(Delivery!$D$2:$D$3001,MATCH(A944,Delivery!$A$2:$A$3001,0)),"")="Cancelled","Yes","No")</f>
        <v>Yes</v>
      </c>
      <c r="L944">
        <f>SUMIF(Sales!B:B,A944,Sales!H:H)</f>
        <v>772.88</v>
      </c>
    </row>
    <row r="945" spans="1:12" x14ac:dyDescent="0.35">
      <c r="A945" s="5">
        <v>944</v>
      </c>
      <c r="B945" s="6">
        <v>45572</v>
      </c>
      <c r="C945" s="5">
        <v>151</v>
      </c>
      <c r="D945" s="5">
        <v>2</v>
      </c>
      <c r="E945" s="5" t="str">
        <f>IFERROR(INDEX(Customers!$B$2:$B$901,MATCH(C945,Customers!$A$2:$A$901,0)),"")</f>
        <v>Ayaan Chatterjee</v>
      </c>
      <c r="F945" s="5" t="str">
        <f>IFERROR(INDEX(Customers!$C$2:$C$901,MATCH(C945,Customers!$A$2:$A$901,0)),"")</f>
        <v>SMB</v>
      </c>
      <c r="G945" s="5" t="str">
        <f>IFERROR(INDEX(Regions!$B$2:$B$6,MATCH(D945,Regions!$A$2:$A$6,0)),"")</f>
        <v>South</v>
      </c>
      <c r="H945" s="5" t="str">
        <f t="shared" si="16"/>
        <v>2024-10</v>
      </c>
      <c r="I945" s="5">
        <f>IFERROR(INDEX(Delivery!$C$2:$C$3001,MATCH(A945,Delivery!$A$2:$A$3001,0))-INDEX(Delivery!$B$2:$B$3001,MATCH(A945,Delivery!$A$2:$A$3001,0)),"")</f>
        <v>4</v>
      </c>
      <c r="J945" s="5" t="str">
        <f>IF(IFERROR(INDEX(Delivery!$D$2:$D$3001,MATCH(A945,Delivery!$A$2:$A$3001,0)),"")="Delayed","Yes","No")</f>
        <v>No</v>
      </c>
      <c r="K945" s="5" t="str">
        <f>IF(IFERROR(INDEX(Delivery!$D$2:$D$3001,MATCH(A945,Delivery!$A$2:$A$3001,0)),"")="Cancelled","Yes","No")</f>
        <v>No</v>
      </c>
      <c r="L945">
        <f>SUMIF(Sales!B:B,A945,Sales!H:H)</f>
        <v>2210.35</v>
      </c>
    </row>
    <row r="946" spans="1:12" x14ac:dyDescent="0.35">
      <c r="A946" s="5">
        <v>945</v>
      </c>
      <c r="B946" s="6">
        <v>45572</v>
      </c>
      <c r="C946" s="5">
        <v>661</v>
      </c>
      <c r="D946" s="5">
        <v>5</v>
      </c>
      <c r="E946" s="5" t="str">
        <f>IFERROR(INDEX(Customers!$B$2:$B$901,MATCH(C946,Customers!$A$2:$A$901,0)),"")</f>
        <v>Kiara Pillai</v>
      </c>
      <c r="F946" s="5" t="str">
        <f>IFERROR(INDEX(Customers!$C$2:$C$901,MATCH(C946,Customers!$A$2:$A$901,0)),"")</f>
        <v>Consumer</v>
      </c>
      <c r="G946" s="5" t="str">
        <f>IFERROR(INDEX(Regions!$B$2:$B$6,MATCH(D946,Regions!$A$2:$A$6,0)),"")</f>
        <v>Central</v>
      </c>
      <c r="H946" s="5" t="str">
        <f t="shared" si="16"/>
        <v>2024-10</v>
      </c>
      <c r="I946" s="5">
        <f>IFERROR(INDEX(Delivery!$C$2:$C$3001,MATCH(A946,Delivery!$A$2:$A$3001,0))-INDEX(Delivery!$B$2:$B$3001,MATCH(A946,Delivery!$A$2:$A$3001,0)),"")</f>
        <v>4</v>
      </c>
      <c r="J946" s="5" t="str">
        <f>IF(IFERROR(INDEX(Delivery!$D$2:$D$3001,MATCH(A946,Delivery!$A$2:$A$3001,0)),"")="Delayed","Yes","No")</f>
        <v>No</v>
      </c>
      <c r="K946" s="5" t="str">
        <f>IF(IFERROR(INDEX(Delivery!$D$2:$D$3001,MATCH(A946,Delivery!$A$2:$A$3001,0)),"")="Cancelled","Yes","No")</f>
        <v>No</v>
      </c>
      <c r="L946">
        <f>SUMIF(Sales!B:B,A946,Sales!H:H)</f>
        <v>519.71</v>
      </c>
    </row>
    <row r="947" spans="1:12" x14ac:dyDescent="0.35">
      <c r="A947" s="5">
        <v>946</v>
      </c>
      <c r="B947" s="6">
        <v>45573</v>
      </c>
      <c r="C947" s="5">
        <v>637</v>
      </c>
      <c r="D947" s="5">
        <v>1</v>
      </c>
      <c r="E947" s="5" t="str">
        <f>IFERROR(INDEX(Customers!$B$2:$B$901,MATCH(C947,Customers!$A$2:$A$901,0)),"")</f>
        <v>Vihaan Nair</v>
      </c>
      <c r="F947" s="5" t="str">
        <f>IFERROR(INDEX(Customers!$C$2:$C$901,MATCH(C947,Customers!$A$2:$A$901,0)),"")</f>
        <v>Corporate</v>
      </c>
      <c r="G947" s="5" t="str">
        <f>IFERROR(INDEX(Regions!$B$2:$B$6,MATCH(D947,Regions!$A$2:$A$6,0)),"")</f>
        <v>North</v>
      </c>
      <c r="H947" s="5" t="str">
        <f t="shared" si="16"/>
        <v>2024-10</v>
      </c>
      <c r="I947" s="5">
        <f>IFERROR(INDEX(Delivery!$C$2:$C$3001,MATCH(A947,Delivery!$A$2:$A$3001,0))-INDEX(Delivery!$B$2:$B$3001,MATCH(A947,Delivery!$A$2:$A$3001,0)),"")</f>
        <v>10</v>
      </c>
      <c r="J947" s="5" t="str">
        <f>IF(IFERROR(INDEX(Delivery!$D$2:$D$3001,MATCH(A947,Delivery!$A$2:$A$3001,0)),"")="Delayed","Yes","No")</f>
        <v>Yes</v>
      </c>
      <c r="K947" s="5" t="str">
        <f>IF(IFERROR(INDEX(Delivery!$D$2:$D$3001,MATCH(A947,Delivery!$A$2:$A$3001,0)),"")="Cancelled","Yes","No")</f>
        <v>No</v>
      </c>
      <c r="L947">
        <f>SUMIF(Sales!B:B,A947,Sales!H:H)</f>
        <v>3385.05</v>
      </c>
    </row>
    <row r="948" spans="1:12" x14ac:dyDescent="0.35">
      <c r="A948" s="5">
        <v>947</v>
      </c>
      <c r="B948" s="6">
        <v>45573</v>
      </c>
      <c r="C948" s="5">
        <v>161</v>
      </c>
      <c r="D948" s="5">
        <v>4</v>
      </c>
      <c r="E948" s="5" t="str">
        <f>IFERROR(INDEX(Customers!$B$2:$B$901,MATCH(C948,Customers!$A$2:$A$901,0)),"")</f>
        <v>Rohan Pillai</v>
      </c>
      <c r="F948" s="5" t="str">
        <f>IFERROR(INDEX(Customers!$C$2:$C$901,MATCH(C948,Customers!$A$2:$A$901,0)),"")</f>
        <v>Corporate</v>
      </c>
      <c r="G948" s="5" t="str">
        <f>IFERROR(INDEX(Regions!$B$2:$B$6,MATCH(D948,Regions!$A$2:$A$6,0)),"")</f>
        <v>West</v>
      </c>
      <c r="H948" s="5" t="str">
        <f t="shared" si="16"/>
        <v>2024-10</v>
      </c>
      <c r="I948" s="5">
        <f>IFERROR(INDEX(Delivery!$C$2:$C$3001,MATCH(A948,Delivery!$A$2:$A$3001,0))-INDEX(Delivery!$B$2:$B$3001,MATCH(A948,Delivery!$A$2:$A$3001,0)),"")</f>
        <v>-45575</v>
      </c>
      <c r="J948" s="5" t="str">
        <f>IF(IFERROR(INDEX(Delivery!$D$2:$D$3001,MATCH(A948,Delivery!$A$2:$A$3001,0)),"")="Delayed","Yes","No")</f>
        <v>No</v>
      </c>
      <c r="K948" s="5" t="str">
        <f>IF(IFERROR(INDEX(Delivery!$D$2:$D$3001,MATCH(A948,Delivery!$A$2:$A$3001,0)),"")="Cancelled","Yes","No")</f>
        <v>Yes</v>
      </c>
      <c r="L948">
        <f>SUMIF(Sales!B:B,A948,Sales!H:H)</f>
        <v>777.04</v>
      </c>
    </row>
    <row r="949" spans="1:12" x14ac:dyDescent="0.35">
      <c r="A949" s="5">
        <v>948</v>
      </c>
      <c r="B949" s="6">
        <v>45573</v>
      </c>
      <c r="C949" s="5">
        <v>623</v>
      </c>
      <c r="D949" s="5">
        <v>3</v>
      </c>
      <c r="E949" s="5" t="str">
        <f>IFERROR(INDEX(Customers!$B$2:$B$901,MATCH(C949,Customers!$A$2:$A$901,0)),"")</f>
        <v>Aarav Menon</v>
      </c>
      <c r="F949" s="5" t="str">
        <f>IFERROR(INDEX(Customers!$C$2:$C$901,MATCH(C949,Customers!$A$2:$A$901,0)),"")</f>
        <v>Consumer</v>
      </c>
      <c r="G949" s="5" t="str">
        <f>IFERROR(INDEX(Regions!$B$2:$B$6,MATCH(D949,Regions!$A$2:$A$6,0)),"")</f>
        <v>East</v>
      </c>
      <c r="H949" s="5" t="str">
        <f t="shared" si="16"/>
        <v>2024-10</v>
      </c>
      <c r="I949" s="5">
        <f>IFERROR(INDEX(Delivery!$C$2:$C$3001,MATCH(A949,Delivery!$A$2:$A$3001,0))-INDEX(Delivery!$B$2:$B$3001,MATCH(A949,Delivery!$A$2:$A$3001,0)),"")</f>
        <v>6</v>
      </c>
      <c r="J949" s="5" t="str">
        <f>IF(IFERROR(INDEX(Delivery!$D$2:$D$3001,MATCH(A949,Delivery!$A$2:$A$3001,0)),"")="Delayed","Yes","No")</f>
        <v>No</v>
      </c>
      <c r="K949" s="5" t="str">
        <f>IF(IFERROR(INDEX(Delivery!$D$2:$D$3001,MATCH(A949,Delivery!$A$2:$A$3001,0)),"")="Cancelled","Yes","No")</f>
        <v>No</v>
      </c>
      <c r="L949">
        <f>SUMIF(Sales!B:B,A949,Sales!H:H)</f>
        <v>3408.43</v>
      </c>
    </row>
    <row r="950" spans="1:12" x14ac:dyDescent="0.35">
      <c r="A950" s="5">
        <v>949</v>
      </c>
      <c r="B950" s="6">
        <v>45573</v>
      </c>
      <c r="C950" s="5">
        <v>617</v>
      </c>
      <c r="D950" s="5">
        <v>1</v>
      </c>
      <c r="E950" s="5" t="str">
        <f>IFERROR(INDEX(Customers!$B$2:$B$901,MATCH(C950,Customers!$A$2:$A$901,0)),"")</f>
        <v>Navya Reddy</v>
      </c>
      <c r="F950" s="5" t="str">
        <f>IFERROR(INDEX(Customers!$C$2:$C$901,MATCH(C950,Customers!$A$2:$A$901,0)),"")</f>
        <v>SMB</v>
      </c>
      <c r="G950" s="5" t="str">
        <f>IFERROR(INDEX(Regions!$B$2:$B$6,MATCH(D950,Regions!$A$2:$A$6,0)),"")</f>
        <v>North</v>
      </c>
      <c r="H950" s="5" t="str">
        <f t="shared" si="16"/>
        <v>2024-10</v>
      </c>
      <c r="I950" s="5">
        <f>IFERROR(INDEX(Delivery!$C$2:$C$3001,MATCH(A950,Delivery!$A$2:$A$3001,0))-INDEX(Delivery!$B$2:$B$3001,MATCH(A950,Delivery!$A$2:$A$3001,0)),"")</f>
        <v>4</v>
      </c>
      <c r="J950" s="5" t="str">
        <f>IF(IFERROR(INDEX(Delivery!$D$2:$D$3001,MATCH(A950,Delivery!$A$2:$A$3001,0)),"")="Delayed","Yes","No")</f>
        <v>No</v>
      </c>
      <c r="K950" s="5" t="str">
        <f>IF(IFERROR(INDEX(Delivery!$D$2:$D$3001,MATCH(A950,Delivery!$A$2:$A$3001,0)),"")="Cancelled","Yes","No")</f>
        <v>No</v>
      </c>
      <c r="L950">
        <f>SUMIF(Sales!B:B,A950,Sales!H:H)</f>
        <v>5931.98</v>
      </c>
    </row>
    <row r="951" spans="1:12" x14ac:dyDescent="0.35">
      <c r="A951" s="5">
        <v>950</v>
      </c>
      <c r="B951" s="6">
        <v>45573</v>
      </c>
      <c r="C951" s="5">
        <v>602</v>
      </c>
      <c r="D951" s="5">
        <v>5</v>
      </c>
      <c r="E951" s="5" t="str">
        <f>IFERROR(INDEX(Customers!$B$2:$B$901,MATCH(C951,Customers!$A$2:$A$901,0)),"")</f>
        <v>Neha Reddy</v>
      </c>
      <c r="F951" s="5" t="str">
        <f>IFERROR(INDEX(Customers!$C$2:$C$901,MATCH(C951,Customers!$A$2:$A$901,0)),"")</f>
        <v>Consumer</v>
      </c>
      <c r="G951" s="5" t="str">
        <f>IFERROR(INDEX(Regions!$B$2:$B$6,MATCH(D951,Regions!$A$2:$A$6,0)),"")</f>
        <v>Central</v>
      </c>
      <c r="H951" s="5" t="str">
        <f t="shared" si="16"/>
        <v>2024-10</v>
      </c>
      <c r="I951" s="5">
        <f>IFERROR(INDEX(Delivery!$C$2:$C$3001,MATCH(A951,Delivery!$A$2:$A$3001,0))-INDEX(Delivery!$B$2:$B$3001,MATCH(A951,Delivery!$A$2:$A$3001,0)),"")</f>
        <v>2</v>
      </c>
      <c r="J951" s="5" t="str">
        <f>IF(IFERROR(INDEX(Delivery!$D$2:$D$3001,MATCH(A951,Delivery!$A$2:$A$3001,0)),"")="Delayed","Yes","No")</f>
        <v>No</v>
      </c>
      <c r="K951" s="5" t="str">
        <f>IF(IFERROR(INDEX(Delivery!$D$2:$D$3001,MATCH(A951,Delivery!$A$2:$A$3001,0)),"")="Cancelled","Yes","No")</f>
        <v>No</v>
      </c>
      <c r="L951">
        <f>SUMIF(Sales!B:B,A951,Sales!H:H)</f>
        <v>534</v>
      </c>
    </row>
    <row r="952" spans="1:12" x14ac:dyDescent="0.35">
      <c r="A952" s="5">
        <v>951</v>
      </c>
      <c r="B952" s="6">
        <v>45574</v>
      </c>
      <c r="C952" s="5">
        <v>865</v>
      </c>
      <c r="D952" s="5">
        <v>5</v>
      </c>
      <c r="E952" s="5" t="str">
        <f>IFERROR(INDEX(Customers!$B$2:$B$901,MATCH(C952,Customers!$A$2:$A$901,0)),"")</f>
        <v>Riya Pillai</v>
      </c>
      <c r="F952" s="5" t="str">
        <f>IFERROR(INDEX(Customers!$C$2:$C$901,MATCH(C952,Customers!$A$2:$A$901,0)),"")</f>
        <v>SMB</v>
      </c>
      <c r="G952" s="5" t="str">
        <f>IFERROR(INDEX(Regions!$B$2:$B$6,MATCH(D952,Regions!$A$2:$A$6,0)),"")</f>
        <v>Central</v>
      </c>
      <c r="H952" s="5" t="str">
        <f t="shared" si="16"/>
        <v>2024-10</v>
      </c>
      <c r="I952" s="5">
        <f>IFERROR(INDEX(Delivery!$C$2:$C$3001,MATCH(A952,Delivery!$A$2:$A$3001,0))-INDEX(Delivery!$B$2:$B$3001,MATCH(A952,Delivery!$A$2:$A$3001,0)),"")</f>
        <v>6</v>
      </c>
      <c r="J952" s="5" t="str">
        <f>IF(IFERROR(INDEX(Delivery!$D$2:$D$3001,MATCH(A952,Delivery!$A$2:$A$3001,0)),"")="Delayed","Yes","No")</f>
        <v>No</v>
      </c>
      <c r="K952" s="5" t="str">
        <f>IF(IFERROR(INDEX(Delivery!$D$2:$D$3001,MATCH(A952,Delivery!$A$2:$A$3001,0)),"")="Cancelled","Yes","No")</f>
        <v>No</v>
      </c>
      <c r="L952">
        <f>SUMIF(Sales!B:B,A952,Sales!H:H)</f>
        <v>3798.69</v>
      </c>
    </row>
    <row r="953" spans="1:12" x14ac:dyDescent="0.35">
      <c r="A953" s="5">
        <v>952</v>
      </c>
      <c r="B953" s="6">
        <v>45574</v>
      </c>
      <c r="C953" s="5">
        <v>840</v>
      </c>
      <c r="D953" s="5">
        <v>3</v>
      </c>
      <c r="E953" s="5" t="str">
        <f>IFERROR(INDEX(Customers!$B$2:$B$901,MATCH(C953,Customers!$A$2:$A$901,0)),"")</f>
        <v>Neha Shetty</v>
      </c>
      <c r="F953" s="5" t="str">
        <f>IFERROR(INDEX(Customers!$C$2:$C$901,MATCH(C953,Customers!$A$2:$A$901,0)),"")</f>
        <v>Corporate</v>
      </c>
      <c r="G953" s="5" t="str">
        <f>IFERROR(INDEX(Regions!$B$2:$B$6,MATCH(D953,Regions!$A$2:$A$6,0)),"")</f>
        <v>East</v>
      </c>
      <c r="H953" s="5" t="str">
        <f t="shared" si="16"/>
        <v>2024-10</v>
      </c>
      <c r="I953" s="5">
        <f>IFERROR(INDEX(Delivery!$C$2:$C$3001,MATCH(A953,Delivery!$A$2:$A$3001,0))-INDEX(Delivery!$B$2:$B$3001,MATCH(A953,Delivery!$A$2:$A$3001,0)),"")</f>
        <v>2</v>
      </c>
      <c r="J953" s="5" t="str">
        <f>IF(IFERROR(INDEX(Delivery!$D$2:$D$3001,MATCH(A953,Delivery!$A$2:$A$3001,0)),"")="Delayed","Yes","No")</f>
        <v>No</v>
      </c>
      <c r="K953" s="5" t="str">
        <f>IF(IFERROR(INDEX(Delivery!$D$2:$D$3001,MATCH(A953,Delivery!$A$2:$A$3001,0)),"")="Cancelled","Yes","No")</f>
        <v>No</v>
      </c>
      <c r="L953">
        <f>SUMIF(Sales!B:B,A953,Sales!H:H)</f>
        <v>4060.86</v>
      </c>
    </row>
    <row r="954" spans="1:12" x14ac:dyDescent="0.35">
      <c r="A954" s="5">
        <v>953</v>
      </c>
      <c r="B954" s="6">
        <v>45574</v>
      </c>
      <c r="C954" s="5">
        <v>391</v>
      </c>
      <c r="D954" s="5">
        <v>3</v>
      </c>
      <c r="E954" s="5" t="str">
        <f>IFERROR(INDEX(Customers!$B$2:$B$901,MATCH(C954,Customers!$A$2:$A$901,0)),"")</f>
        <v>Pooja Gupta</v>
      </c>
      <c r="F954" s="5" t="str">
        <f>IFERROR(INDEX(Customers!$C$2:$C$901,MATCH(C954,Customers!$A$2:$A$901,0)),"")</f>
        <v>SMB</v>
      </c>
      <c r="G954" s="5" t="str">
        <f>IFERROR(INDEX(Regions!$B$2:$B$6,MATCH(D954,Regions!$A$2:$A$6,0)),"")</f>
        <v>East</v>
      </c>
      <c r="H954" s="5" t="str">
        <f t="shared" si="16"/>
        <v>2024-10</v>
      </c>
      <c r="I954" s="5">
        <f>IFERROR(INDEX(Delivery!$C$2:$C$3001,MATCH(A954,Delivery!$A$2:$A$3001,0))-INDEX(Delivery!$B$2:$B$3001,MATCH(A954,Delivery!$A$2:$A$3001,0)),"")</f>
        <v>7</v>
      </c>
      <c r="J954" s="5" t="str">
        <f>IF(IFERROR(INDEX(Delivery!$D$2:$D$3001,MATCH(A954,Delivery!$A$2:$A$3001,0)),"")="Delayed","Yes","No")</f>
        <v>Yes</v>
      </c>
      <c r="K954" s="5" t="str">
        <f>IF(IFERROR(INDEX(Delivery!$D$2:$D$3001,MATCH(A954,Delivery!$A$2:$A$3001,0)),"")="Cancelled","Yes","No")</f>
        <v>No</v>
      </c>
      <c r="L954">
        <f>SUMIF(Sales!B:B,A954,Sales!H:H)</f>
        <v>617.46</v>
      </c>
    </row>
    <row r="955" spans="1:12" x14ac:dyDescent="0.35">
      <c r="A955" s="5">
        <v>954</v>
      </c>
      <c r="B955" s="6">
        <v>45574</v>
      </c>
      <c r="C955" s="5">
        <v>259</v>
      </c>
      <c r="D955" s="5">
        <v>5</v>
      </c>
      <c r="E955" s="5" t="str">
        <f>IFERROR(INDEX(Customers!$B$2:$B$901,MATCH(C955,Customers!$A$2:$A$901,0)),"")</f>
        <v>Rahul Chatterjee</v>
      </c>
      <c r="F955" s="5" t="str">
        <f>IFERROR(INDEX(Customers!$C$2:$C$901,MATCH(C955,Customers!$A$2:$A$901,0)),"")</f>
        <v>SMB</v>
      </c>
      <c r="G955" s="5" t="str">
        <f>IFERROR(INDEX(Regions!$B$2:$B$6,MATCH(D955,Regions!$A$2:$A$6,0)),"")</f>
        <v>Central</v>
      </c>
      <c r="H955" s="5" t="str">
        <f t="shared" si="16"/>
        <v>2024-10</v>
      </c>
      <c r="I955" s="5">
        <f>IFERROR(INDEX(Delivery!$C$2:$C$3001,MATCH(A955,Delivery!$A$2:$A$3001,0))-INDEX(Delivery!$B$2:$B$3001,MATCH(A955,Delivery!$A$2:$A$3001,0)),"")</f>
        <v>6</v>
      </c>
      <c r="J955" s="5" t="str">
        <f>IF(IFERROR(INDEX(Delivery!$D$2:$D$3001,MATCH(A955,Delivery!$A$2:$A$3001,0)),"")="Delayed","Yes","No")</f>
        <v>No</v>
      </c>
      <c r="K955" s="5" t="str">
        <f>IF(IFERROR(INDEX(Delivery!$D$2:$D$3001,MATCH(A955,Delivery!$A$2:$A$3001,0)),"")="Cancelled","Yes","No")</f>
        <v>No</v>
      </c>
      <c r="L955">
        <f>SUMIF(Sales!B:B,A955,Sales!H:H)</f>
        <v>3021.65</v>
      </c>
    </row>
    <row r="956" spans="1:12" x14ac:dyDescent="0.35">
      <c r="A956" s="5">
        <v>955</v>
      </c>
      <c r="B956" s="6">
        <v>45574</v>
      </c>
      <c r="C956" s="5">
        <v>104</v>
      </c>
      <c r="D956" s="5">
        <v>3</v>
      </c>
      <c r="E956" s="5" t="str">
        <f>IFERROR(INDEX(Customers!$B$2:$B$901,MATCH(C956,Customers!$A$2:$A$901,0)),"")</f>
        <v>Navya Shetty</v>
      </c>
      <c r="F956" s="5" t="str">
        <f>IFERROR(INDEX(Customers!$C$2:$C$901,MATCH(C956,Customers!$A$2:$A$901,0)),"")</f>
        <v>Corporate</v>
      </c>
      <c r="G956" s="5" t="str">
        <f>IFERROR(INDEX(Regions!$B$2:$B$6,MATCH(D956,Regions!$A$2:$A$6,0)),"")</f>
        <v>East</v>
      </c>
      <c r="H956" s="5" t="str">
        <f t="shared" si="16"/>
        <v>2024-10</v>
      </c>
      <c r="I956" s="5">
        <f>IFERROR(INDEX(Delivery!$C$2:$C$3001,MATCH(A956,Delivery!$A$2:$A$3001,0))-INDEX(Delivery!$B$2:$B$3001,MATCH(A956,Delivery!$A$2:$A$3001,0)),"")</f>
        <v>2</v>
      </c>
      <c r="J956" s="5" t="str">
        <f>IF(IFERROR(INDEX(Delivery!$D$2:$D$3001,MATCH(A956,Delivery!$A$2:$A$3001,0)),"")="Delayed","Yes","No")</f>
        <v>No</v>
      </c>
      <c r="K956" s="5" t="str">
        <f>IF(IFERROR(INDEX(Delivery!$D$2:$D$3001,MATCH(A956,Delivery!$A$2:$A$3001,0)),"")="Cancelled","Yes","No")</f>
        <v>No</v>
      </c>
      <c r="L956">
        <f>SUMIF(Sales!B:B,A956,Sales!H:H)</f>
        <v>3810.1400000000003</v>
      </c>
    </row>
    <row r="957" spans="1:12" x14ac:dyDescent="0.35">
      <c r="A957" s="5">
        <v>956</v>
      </c>
      <c r="B957" s="6">
        <v>45574</v>
      </c>
      <c r="C957" s="5">
        <v>269</v>
      </c>
      <c r="D957" s="5">
        <v>5</v>
      </c>
      <c r="E957" s="5" t="str">
        <f>IFERROR(INDEX(Customers!$B$2:$B$901,MATCH(C957,Customers!$A$2:$A$901,0)),"")</f>
        <v>Kavya Chatterjee</v>
      </c>
      <c r="F957" s="5" t="str">
        <f>IFERROR(INDEX(Customers!$C$2:$C$901,MATCH(C957,Customers!$A$2:$A$901,0)),"")</f>
        <v>Consumer</v>
      </c>
      <c r="G957" s="5" t="str">
        <f>IFERROR(INDEX(Regions!$B$2:$B$6,MATCH(D957,Regions!$A$2:$A$6,0)),"")</f>
        <v>Central</v>
      </c>
      <c r="H957" s="5" t="str">
        <f t="shared" si="16"/>
        <v>2024-10</v>
      </c>
      <c r="I957" s="5">
        <f>IFERROR(INDEX(Delivery!$C$2:$C$3001,MATCH(A957,Delivery!$A$2:$A$3001,0))-INDEX(Delivery!$B$2:$B$3001,MATCH(A957,Delivery!$A$2:$A$3001,0)),"")</f>
        <v>3</v>
      </c>
      <c r="J957" s="5" t="str">
        <f>IF(IFERROR(INDEX(Delivery!$D$2:$D$3001,MATCH(A957,Delivery!$A$2:$A$3001,0)),"")="Delayed","Yes","No")</f>
        <v>No</v>
      </c>
      <c r="K957" s="5" t="str">
        <f>IF(IFERROR(INDEX(Delivery!$D$2:$D$3001,MATCH(A957,Delivery!$A$2:$A$3001,0)),"")="Cancelled","Yes","No")</f>
        <v>No</v>
      </c>
      <c r="L957">
        <f>SUMIF(Sales!B:B,A957,Sales!H:H)</f>
        <v>2309.29</v>
      </c>
    </row>
    <row r="958" spans="1:12" x14ac:dyDescent="0.35">
      <c r="A958" s="5">
        <v>957</v>
      </c>
      <c r="B958" s="6">
        <v>45575</v>
      </c>
      <c r="C958" s="5">
        <v>584</v>
      </c>
      <c r="D958" s="5">
        <v>3</v>
      </c>
      <c r="E958" s="5" t="str">
        <f>IFERROR(INDEX(Customers!$B$2:$B$901,MATCH(C958,Customers!$A$2:$A$901,0)),"")</f>
        <v>Krishna Rao</v>
      </c>
      <c r="F958" s="5" t="str">
        <f>IFERROR(INDEX(Customers!$C$2:$C$901,MATCH(C958,Customers!$A$2:$A$901,0)),"")</f>
        <v>Consumer</v>
      </c>
      <c r="G958" s="5" t="str">
        <f>IFERROR(INDEX(Regions!$B$2:$B$6,MATCH(D958,Regions!$A$2:$A$6,0)),"")</f>
        <v>East</v>
      </c>
      <c r="H958" s="5" t="str">
        <f t="shared" si="16"/>
        <v>2024-10</v>
      </c>
      <c r="I958" s="5">
        <f>IFERROR(INDEX(Delivery!$C$2:$C$3001,MATCH(A958,Delivery!$A$2:$A$3001,0))-INDEX(Delivery!$B$2:$B$3001,MATCH(A958,Delivery!$A$2:$A$3001,0)),"")</f>
        <v>6</v>
      </c>
      <c r="J958" s="5" t="str">
        <f>IF(IFERROR(INDEX(Delivery!$D$2:$D$3001,MATCH(A958,Delivery!$A$2:$A$3001,0)),"")="Delayed","Yes","No")</f>
        <v>No</v>
      </c>
      <c r="K958" s="5" t="str">
        <f>IF(IFERROR(INDEX(Delivery!$D$2:$D$3001,MATCH(A958,Delivery!$A$2:$A$3001,0)),"")="Cancelled","Yes","No")</f>
        <v>No</v>
      </c>
      <c r="L958">
        <f>SUMIF(Sales!B:B,A958,Sales!H:H)</f>
        <v>5410.66</v>
      </c>
    </row>
    <row r="959" spans="1:12" x14ac:dyDescent="0.35">
      <c r="A959" s="5">
        <v>958</v>
      </c>
      <c r="B959" s="6">
        <v>45575</v>
      </c>
      <c r="C959" s="5">
        <v>750</v>
      </c>
      <c r="D959" s="5">
        <v>5</v>
      </c>
      <c r="E959" s="5" t="str">
        <f>IFERROR(INDEX(Customers!$B$2:$B$901,MATCH(C959,Customers!$A$2:$A$901,0)),"")</f>
        <v>Anika Gupta</v>
      </c>
      <c r="F959" s="5" t="str">
        <f>IFERROR(INDEX(Customers!$C$2:$C$901,MATCH(C959,Customers!$A$2:$A$901,0)),"")</f>
        <v>Consumer</v>
      </c>
      <c r="G959" s="5" t="str">
        <f>IFERROR(INDEX(Regions!$B$2:$B$6,MATCH(D959,Regions!$A$2:$A$6,0)),"")</f>
        <v>Central</v>
      </c>
      <c r="H959" s="5" t="str">
        <f t="shared" si="16"/>
        <v>2024-10</v>
      </c>
      <c r="I959" s="5">
        <f>IFERROR(INDEX(Delivery!$C$2:$C$3001,MATCH(A959,Delivery!$A$2:$A$3001,0))-INDEX(Delivery!$B$2:$B$3001,MATCH(A959,Delivery!$A$2:$A$3001,0)),"")</f>
        <v>4</v>
      </c>
      <c r="J959" s="5" t="str">
        <f>IF(IFERROR(INDEX(Delivery!$D$2:$D$3001,MATCH(A959,Delivery!$A$2:$A$3001,0)),"")="Delayed","Yes","No")</f>
        <v>No</v>
      </c>
      <c r="K959" s="5" t="str">
        <f>IF(IFERROR(INDEX(Delivery!$D$2:$D$3001,MATCH(A959,Delivery!$A$2:$A$3001,0)),"")="Cancelled","Yes","No")</f>
        <v>No</v>
      </c>
      <c r="L959">
        <f>SUMIF(Sales!B:B,A959,Sales!H:H)</f>
        <v>2213.3200000000002</v>
      </c>
    </row>
    <row r="960" spans="1:12" x14ac:dyDescent="0.35">
      <c r="A960" s="5">
        <v>959</v>
      </c>
      <c r="B960" s="6">
        <v>45575</v>
      </c>
      <c r="C960" s="5">
        <v>129</v>
      </c>
      <c r="D960" s="5">
        <v>3</v>
      </c>
      <c r="E960" s="5" t="str">
        <f>IFERROR(INDEX(Customers!$B$2:$B$901,MATCH(C960,Customers!$A$2:$A$901,0)),"")</f>
        <v>Kiara Verma</v>
      </c>
      <c r="F960" s="5" t="str">
        <f>IFERROR(INDEX(Customers!$C$2:$C$901,MATCH(C960,Customers!$A$2:$A$901,0)),"")</f>
        <v>Consumer</v>
      </c>
      <c r="G960" s="5" t="str">
        <f>IFERROR(INDEX(Regions!$B$2:$B$6,MATCH(D960,Regions!$A$2:$A$6,0)),"")</f>
        <v>East</v>
      </c>
      <c r="H960" s="5" t="str">
        <f t="shared" si="16"/>
        <v>2024-10</v>
      </c>
      <c r="I960" s="5">
        <f>IFERROR(INDEX(Delivery!$C$2:$C$3001,MATCH(A960,Delivery!$A$2:$A$3001,0))-INDEX(Delivery!$B$2:$B$3001,MATCH(A960,Delivery!$A$2:$A$3001,0)),"")</f>
        <v>2</v>
      </c>
      <c r="J960" s="5" t="str">
        <f>IF(IFERROR(INDEX(Delivery!$D$2:$D$3001,MATCH(A960,Delivery!$A$2:$A$3001,0)),"")="Delayed","Yes","No")</f>
        <v>No</v>
      </c>
      <c r="K960" s="5" t="str">
        <f>IF(IFERROR(INDEX(Delivery!$D$2:$D$3001,MATCH(A960,Delivery!$A$2:$A$3001,0)),"")="Cancelled","Yes","No")</f>
        <v>No</v>
      </c>
      <c r="L960">
        <f>SUMIF(Sales!B:B,A960,Sales!H:H)</f>
        <v>519.71</v>
      </c>
    </row>
    <row r="961" spans="1:12" x14ac:dyDescent="0.35">
      <c r="A961" s="5">
        <v>960</v>
      </c>
      <c r="B961" s="6">
        <v>45575</v>
      </c>
      <c r="C961" s="5">
        <v>462</v>
      </c>
      <c r="D961" s="5">
        <v>5</v>
      </c>
      <c r="E961" s="5" t="str">
        <f>IFERROR(INDEX(Customers!$B$2:$B$901,MATCH(C961,Customers!$A$2:$A$901,0)),"")</f>
        <v>Ayaan Pillai</v>
      </c>
      <c r="F961" s="5" t="str">
        <f>IFERROR(INDEX(Customers!$C$2:$C$901,MATCH(C961,Customers!$A$2:$A$901,0)),"")</f>
        <v>SMB</v>
      </c>
      <c r="G961" s="5" t="str">
        <f>IFERROR(INDEX(Regions!$B$2:$B$6,MATCH(D961,Regions!$A$2:$A$6,0)),"")</f>
        <v>Central</v>
      </c>
      <c r="H961" s="5" t="str">
        <f t="shared" si="16"/>
        <v>2024-10</v>
      </c>
      <c r="I961" s="5">
        <f>IFERROR(INDEX(Delivery!$C$2:$C$3001,MATCH(A961,Delivery!$A$2:$A$3001,0))-INDEX(Delivery!$B$2:$B$3001,MATCH(A961,Delivery!$A$2:$A$3001,0)),"")</f>
        <v>2</v>
      </c>
      <c r="J961" s="5" t="str">
        <f>IF(IFERROR(INDEX(Delivery!$D$2:$D$3001,MATCH(A961,Delivery!$A$2:$A$3001,0)),"")="Delayed","Yes","No")</f>
        <v>No</v>
      </c>
      <c r="K961" s="5" t="str">
        <f>IF(IFERROR(INDEX(Delivery!$D$2:$D$3001,MATCH(A961,Delivery!$A$2:$A$3001,0)),"")="Cancelled","Yes","No")</f>
        <v>No</v>
      </c>
      <c r="L961">
        <f>SUMIF(Sales!B:B,A961,Sales!H:H)</f>
        <v>617.46</v>
      </c>
    </row>
    <row r="962" spans="1:12" x14ac:dyDescent="0.35">
      <c r="A962" s="5">
        <v>961</v>
      </c>
      <c r="B962" s="6">
        <v>45575</v>
      </c>
      <c r="C962" s="5">
        <v>140</v>
      </c>
      <c r="D962" s="5">
        <v>4</v>
      </c>
      <c r="E962" s="5" t="str">
        <f>IFERROR(INDEX(Customers!$B$2:$B$901,MATCH(C962,Customers!$A$2:$A$901,0)),"")</f>
        <v>Diya Joshi</v>
      </c>
      <c r="F962" s="5" t="str">
        <f>IFERROR(INDEX(Customers!$C$2:$C$901,MATCH(C962,Customers!$A$2:$A$901,0)),"")</f>
        <v>Consumer</v>
      </c>
      <c r="G962" s="5" t="str">
        <f>IFERROR(INDEX(Regions!$B$2:$B$6,MATCH(D962,Regions!$A$2:$A$6,0)),"")</f>
        <v>West</v>
      </c>
      <c r="H962" s="5" t="str">
        <f t="shared" ref="H962:H1025" si="17">TEXT(B962,"YYYY-MM")</f>
        <v>2024-10</v>
      </c>
      <c r="I962" s="5">
        <f>IFERROR(INDEX(Delivery!$C$2:$C$3001,MATCH(A962,Delivery!$A$2:$A$3001,0))-INDEX(Delivery!$B$2:$B$3001,MATCH(A962,Delivery!$A$2:$A$3001,0)),"")</f>
        <v>3</v>
      </c>
      <c r="J962" s="5" t="str">
        <f>IF(IFERROR(INDEX(Delivery!$D$2:$D$3001,MATCH(A962,Delivery!$A$2:$A$3001,0)),"")="Delayed","Yes","No")</f>
        <v>No</v>
      </c>
      <c r="K962" s="5" t="str">
        <f>IF(IFERROR(INDEX(Delivery!$D$2:$D$3001,MATCH(A962,Delivery!$A$2:$A$3001,0)),"")="Cancelled","Yes","No")</f>
        <v>No</v>
      </c>
      <c r="L962">
        <f>SUMIF(Sales!B:B,A962,Sales!H:H)</f>
        <v>1789.1399999999999</v>
      </c>
    </row>
    <row r="963" spans="1:12" x14ac:dyDescent="0.35">
      <c r="A963" s="5">
        <v>962</v>
      </c>
      <c r="B963" s="6">
        <v>45575</v>
      </c>
      <c r="C963" s="5">
        <v>796</v>
      </c>
      <c r="D963" s="5">
        <v>2</v>
      </c>
      <c r="E963" s="5" t="str">
        <f>IFERROR(INDEX(Customers!$B$2:$B$901,MATCH(C963,Customers!$A$2:$A$901,0)),"")</f>
        <v>Aditya Mehta</v>
      </c>
      <c r="F963" s="5" t="str">
        <f>IFERROR(INDEX(Customers!$C$2:$C$901,MATCH(C963,Customers!$A$2:$A$901,0)),"")</f>
        <v>Consumer</v>
      </c>
      <c r="G963" s="5" t="str">
        <f>IFERROR(INDEX(Regions!$B$2:$B$6,MATCH(D963,Regions!$A$2:$A$6,0)),"")</f>
        <v>South</v>
      </c>
      <c r="H963" s="5" t="str">
        <f t="shared" si="17"/>
        <v>2024-10</v>
      </c>
      <c r="I963" s="5">
        <f>IFERROR(INDEX(Delivery!$C$2:$C$3001,MATCH(A963,Delivery!$A$2:$A$3001,0))-INDEX(Delivery!$B$2:$B$3001,MATCH(A963,Delivery!$A$2:$A$3001,0)),"")</f>
        <v>3</v>
      </c>
      <c r="J963" s="5" t="str">
        <f>IF(IFERROR(INDEX(Delivery!$D$2:$D$3001,MATCH(A963,Delivery!$A$2:$A$3001,0)),"")="Delayed","Yes","No")</f>
        <v>No</v>
      </c>
      <c r="K963" s="5" t="str">
        <f>IF(IFERROR(INDEX(Delivery!$D$2:$D$3001,MATCH(A963,Delivery!$A$2:$A$3001,0)),"")="Cancelled","Yes","No")</f>
        <v>No</v>
      </c>
      <c r="L963">
        <f>SUMIF(Sales!B:B,A963,Sales!H:H)</f>
        <v>579.36</v>
      </c>
    </row>
    <row r="964" spans="1:12" x14ac:dyDescent="0.35">
      <c r="A964" s="5">
        <v>963</v>
      </c>
      <c r="B964" s="6">
        <v>45575</v>
      </c>
      <c r="C964" s="5">
        <v>825</v>
      </c>
      <c r="D964" s="5">
        <v>4</v>
      </c>
      <c r="E964" s="5" t="str">
        <f>IFERROR(INDEX(Customers!$B$2:$B$901,MATCH(C964,Customers!$A$2:$A$901,0)),"")</f>
        <v>Riya Bose</v>
      </c>
      <c r="F964" s="5" t="str">
        <f>IFERROR(INDEX(Customers!$C$2:$C$901,MATCH(C964,Customers!$A$2:$A$901,0)),"")</f>
        <v>Consumer</v>
      </c>
      <c r="G964" s="5" t="str">
        <f>IFERROR(INDEX(Regions!$B$2:$B$6,MATCH(D964,Regions!$A$2:$A$6,0)),"")</f>
        <v>West</v>
      </c>
      <c r="H964" s="5" t="str">
        <f t="shared" si="17"/>
        <v>2024-10</v>
      </c>
      <c r="I964" s="5">
        <f>IFERROR(INDEX(Delivery!$C$2:$C$3001,MATCH(A964,Delivery!$A$2:$A$3001,0))-INDEX(Delivery!$B$2:$B$3001,MATCH(A964,Delivery!$A$2:$A$3001,0)),"")</f>
        <v>2</v>
      </c>
      <c r="J964" s="5" t="str">
        <f>IF(IFERROR(INDEX(Delivery!$D$2:$D$3001,MATCH(A964,Delivery!$A$2:$A$3001,0)),"")="Delayed","Yes","No")</f>
        <v>No</v>
      </c>
      <c r="K964" s="5" t="str">
        <f>IF(IFERROR(INDEX(Delivery!$D$2:$D$3001,MATCH(A964,Delivery!$A$2:$A$3001,0)),"")="Cancelled","Yes","No")</f>
        <v>No</v>
      </c>
      <c r="L964">
        <f>SUMIF(Sales!B:B,A964,Sales!H:H)</f>
        <v>1065.21</v>
      </c>
    </row>
    <row r="965" spans="1:12" x14ac:dyDescent="0.35">
      <c r="A965" s="5">
        <v>964</v>
      </c>
      <c r="B965" s="6">
        <v>45575</v>
      </c>
      <c r="C965" s="5">
        <v>78</v>
      </c>
      <c r="D965" s="5">
        <v>4</v>
      </c>
      <c r="E965" s="5" t="str">
        <f>IFERROR(INDEX(Customers!$B$2:$B$901,MATCH(C965,Customers!$A$2:$A$901,0)),"")</f>
        <v>Vivaan Kapoor</v>
      </c>
      <c r="F965" s="5" t="str">
        <f>IFERROR(INDEX(Customers!$C$2:$C$901,MATCH(C965,Customers!$A$2:$A$901,0)),"")</f>
        <v>Consumer</v>
      </c>
      <c r="G965" s="5" t="str">
        <f>IFERROR(INDEX(Regions!$B$2:$B$6,MATCH(D965,Regions!$A$2:$A$6,0)),"")</f>
        <v>West</v>
      </c>
      <c r="H965" s="5" t="str">
        <f t="shared" si="17"/>
        <v>2024-10</v>
      </c>
      <c r="I965" s="5">
        <f>IFERROR(INDEX(Delivery!$C$2:$C$3001,MATCH(A965,Delivery!$A$2:$A$3001,0))-INDEX(Delivery!$B$2:$B$3001,MATCH(A965,Delivery!$A$2:$A$3001,0)),"")</f>
        <v>-45577</v>
      </c>
      <c r="J965" s="5" t="str">
        <f>IF(IFERROR(INDEX(Delivery!$D$2:$D$3001,MATCH(A965,Delivery!$A$2:$A$3001,0)),"")="Delayed","Yes","No")</f>
        <v>No</v>
      </c>
      <c r="K965" s="5" t="str">
        <f>IF(IFERROR(INDEX(Delivery!$D$2:$D$3001,MATCH(A965,Delivery!$A$2:$A$3001,0)),"")="Cancelled","Yes","No")</f>
        <v>Yes</v>
      </c>
      <c r="L965">
        <f>SUMIF(Sales!B:B,A965,Sales!H:H)</f>
        <v>4028.58</v>
      </c>
    </row>
    <row r="966" spans="1:12" x14ac:dyDescent="0.35">
      <c r="A966" s="5">
        <v>965</v>
      </c>
      <c r="B966" s="6">
        <v>45575</v>
      </c>
      <c r="C966" s="5">
        <v>75</v>
      </c>
      <c r="D966" s="5">
        <v>3</v>
      </c>
      <c r="E966" s="5" t="str">
        <f>IFERROR(INDEX(Customers!$B$2:$B$901,MATCH(C966,Customers!$A$2:$A$901,0)),"")</f>
        <v>Pooja Sharma</v>
      </c>
      <c r="F966" s="5" t="str">
        <f>IFERROR(INDEX(Customers!$C$2:$C$901,MATCH(C966,Customers!$A$2:$A$901,0)),"")</f>
        <v>SMB</v>
      </c>
      <c r="G966" s="5" t="str">
        <f>IFERROR(INDEX(Regions!$B$2:$B$6,MATCH(D966,Regions!$A$2:$A$6,0)),"")</f>
        <v>East</v>
      </c>
      <c r="H966" s="5" t="str">
        <f t="shared" si="17"/>
        <v>2024-10</v>
      </c>
      <c r="I966" s="5">
        <f>IFERROR(INDEX(Delivery!$C$2:$C$3001,MATCH(A966,Delivery!$A$2:$A$3001,0))-INDEX(Delivery!$B$2:$B$3001,MATCH(A966,Delivery!$A$2:$A$3001,0)),"")</f>
        <v>3</v>
      </c>
      <c r="J966" s="5" t="str">
        <f>IF(IFERROR(INDEX(Delivery!$D$2:$D$3001,MATCH(A966,Delivery!$A$2:$A$3001,0)),"")="Delayed","Yes","No")</f>
        <v>No</v>
      </c>
      <c r="K966" s="5" t="str">
        <f>IF(IFERROR(INDEX(Delivery!$D$2:$D$3001,MATCH(A966,Delivery!$A$2:$A$3001,0)),"")="Cancelled","Yes","No")</f>
        <v>No</v>
      </c>
      <c r="L966">
        <f>SUMIF(Sales!B:B,A966,Sales!H:H)</f>
        <v>3639.11</v>
      </c>
    </row>
    <row r="967" spans="1:12" x14ac:dyDescent="0.35">
      <c r="A967" s="5">
        <v>966</v>
      </c>
      <c r="B967" s="6">
        <v>45576</v>
      </c>
      <c r="C967" s="5">
        <v>751</v>
      </c>
      <c r="D967" s="5">
        <v>5</v>
      </c>
      <c r="E967" s="5" t="str">
        <f>IFERROR(INDEX(Customers!$B$2:$B$901,MATCH(C967,Customers!$A$2:$A$901,0)),"")</f>
        <v>Amit Joshi</v>
      </c>
      <c r="F967" s="5" t="str">
        <f>IFERROR(INDEX(Customers!$C$2:$C$901,MATCH(C967,Customers!$A$2:$A$901,0)),"")</f>
        <v>Consumer</v>
      </c>
      <c r="G967" s="5" t="str">
        <f>IFERROR(INDEX(Regions!$B$2:$B$6,MATCH(D967,Regions!$A$2:$A$6,0)),"")</f>
        <v>Central</v>
      </c>
      <c r="H967" s="5" t="str">
        <f t="shared" si="17"/>
        <v>2024-10</v>
      </c>
      <c r="I967" s="5">
        <f>IFERROR(INDEX(Delivery!$C$2:$C$3001,MATCH(A967,Delivery!$A$2:$A$3001,0))-INDEX(Delivery!$B$2:$B$3001,MATCH(A967,Delivery!$A$2:$A$3001,0)),"")</f>
        <v>3</v>
      </c>
      <c r="J967" s="5" t="str">
        <f>IF(IFERROR(INDEX(Delivery!$D$2:$D$3001,MATCH(A967,Delivery!$A$2:$A$3001,0)),"")="Delayed","Yes","No")</f>
        <v>No</v>
      </c>
      <c r="K967" s="5" t="str">
        <f>IF(IFERROR(INDEX(Delivery!$D$2:$D$3001,MATCH(A967,Delivery!$A$2:$A$3001,0)),"")="Cancelled","Yes","No")</f>
        <v>No</v>
      </c>
      <c r="L967">
        <f>SUMIF(Sales!B:B,A967,Sales!H:H)</f>
        <v>3021.65</v>
      </c>
    </row>
    <row r="968" spans="1:12" x14ac:dyDescent="0.35">
      <c r="A968" s="5">
        <v>967</v>
      </c>
      <c r="B968" s="6">
        <v>45576</v>
      </c>
      <c r="C968" s="5">
        <v>381</v>
      </c>
      <c r="D968" s="5">
        <v>5</v>
      </c>
      <c r="E968" s="5" t="str">
        <f>IFERROR(INDEX(Customers!$B$2:$B$901,MATCH(C968,Customers!$A$2:$A$901,0)),"")</f>
        <v>Karthik Reddy</v>
      </c>
      <c r="F968" s="5" t="str">
        <f>IFERROR(INDEX(Customers!$C$2:$C$901,MATCH(C968,Customers!$A$2:$A$901,0)),"")</f>
        <v>SMB</v>
      </c>
      <c r="G968" s="5" t="str">
        <f>IFERROR(INDEX(Regions!$B$2:$B$6,MATCH(D968,Regions!$A$2:$A$6,0)),"")</f>
        <v>Central</v>
      </c>
      <c r="H968" s="5" t="str">
        <f t="shared" si="17"/>
        <v>2024-10</v>
      </c>
      <c r="I968" s="5">
        <f>IFERROR(INDEX(Delivery!$C$2:$C$3001,MATCH(A968,Delivery!$A$2:$A$3001,0))-INDEX(Delivery!$B$2:$B$3001,MATCH(A968,Delivery!$A$2:$A$3001,0)),"")</f>
        <v>2</v>
      </c>
      <c r="J968" s="5" t="str">
        <f>IF(IFERROR(INDEX(Delivery!$D$2:$D$3001,MATCH(A968,Delivery!$A$2:$A$3001,0)),"")="Delayed","Yes","No")</f>
        <v>No</v>
      </c>
      <c r="K968" s="5" t="str">
        <f>IF(IFERROR(INDEX(Delivery!$D$2:$D$3001,MATCH(A968,Delivery!$A$2:$A$3001,0)),"")="Cancelled","Yes","No")</f>
        <v>No</v>
      </c>
      <c r="L968">
        <f>SUMIF(Sales!B:B,A968,Sales!H:H)</f>
        <v>3021.65</v>
      </c>
    </row>
    <row r="969" spans="1:12" x14ac:dyDescent="0.35">
      <c r="A969" s="5">
        <v>968</v>
      </c>
      <c r="B969" s="6">
        <v>45576</v>
      </c>
      <c r="C969" s="5">
        <v>304</v>
      </c>
      <c r="D969" s="5">
        <v>1</v>
      </c>
      <c r="E969" s="5" t="str">
        <f>IFERROR(INDEX(Customers!$B$2:$B$901,MATCH(C969,Customers!$A$2:$A$901,0)),"")</f>
        <v>Pari Joshi</v>
      </c>
      <c r="F969" s="5" t="str">
        <f>IFERROR(INDEX(Customers!$C$2:$C$901,MATCH(C969,Customers!$A$2:$A$901,0)),"")</f>
        <v>Consumer</v>
      </c>
      <c r="G969" s="5" t="str">
        <f>IFERROR(INDEX(Regions!$B$2:$B$6,MATCH(D969,Regions!$A$2:$A$6,0)),"")</f>
        <v>North</v>
      </c>
      <c r="H969" s="5" t="str">
        <f t="shared" si="17"/>
        <v>2024-10</v>
      </c>
      <c r="I969" s="5">
        <f>IFERROR(INDEX(Delivery!$C$2:$C$3001,MATCH(A969,Delivery!$A$2:$A$3001,0))-INDEX(Delivery!$B$2:$B$3001,MATCH(A969,Delivery!$A$2:$A$3001,0)),"")</f>
        <v>5</v>
      </c>
      <c r="J969" s="5" t="str">
        <f>IF(IFERROR(INDEX(Delivery!$D$2:$D$3001,MATCH(A969,Delivery!$A$2:$A$3001,0)),"")="Delayed","Yes","No")</f>
        <v>No</v>
      </c>
      <c r="K969" s="5" t="str">
        <f>IF(IFERROR(INDEX(Delivery!$D$2:$D$3001,MATCH(A969,Delivery!$A$2:$A$3001,0)),"")="Cancelled","Yes","No")</f>
        <v>No</v>
      </c>
      <c r="L969">
        <f>SUMIF(Sales!B:B,A969,Sales!H:H)</f>
        <v>3555.65</v>
      </c>
    </row>
    <row r="970" spans="1:12" x14ac:dyDescent="0.35">
      <c r="A970" s="5">
        <v>969</v>
      </c>
      <c r="B970" s="6">
        <v>45576</v>
      </c>
      <c r="C970" s="5">
        <v>888</v>
      </c>
      <c r="D970" s="5">
        <v>5</v>
      </c>
      <c r="E970" s="5" t="str">
        <f>IFERROR(INDEX(Customers!$B$2:$B$901,MATCH(C970,Customers!$A$2:$A$901,0)),"")</f>
        <v>Amit Sharma</v>
      </c>
      <c r="F970" s="5" t="str">
        <f>IFERROR(INDEX(Customers!$C$2:$C$901,MATCH(C970,Customers!$A$2:$A$901,0)),"")</f>
        <v>Consumer</v>
      </c>
      <c r="G970" s="5" t="str">
        <f>IFERROR(INDEX(Regions!$B$2:$B$6,MATCH(D970,Regions!$A$2:$A$6,0)),"")</f>
        <v>Central</v>
      </c>
      <c r="H970" s="5" t="str">
        <f t="shared" si="17"/>
        <v>2024-10</v>
      </c>
      <c r="I970" s="5">
        <f>IFERROR(INDEX(Delivery!$C$2:$C$3001,MATCH(A970,Delivery!$A$2:$A$3001,0))-INDEX(Delivery!$B$2:$B$3001,MATCH(A970,Delivery!$A$2:$A$3001,0)),"")</f>
        <v>8</v>
      </c>
      <c r="J970" s="5" t="str">
        <f>IF(IFERROR(INDEX(Delivery!$D$2:$D$3001,MATCH(A970,Delivery!$A$2:$A$3001,0)),"")="Delayed","Yes","No")</f>
        <v>Yes</v>
      </c>
      <c r="K970" s="5" t="str">
        <f>IF(IFERROR(INDEX(Delivery!$D$2:$D$3001,MATCH(A970,Delivery!$A$2:$A$3001,0)),"")="Cancelled","Yes","No")</f>
        <v>No</v>
      </c>
      <c r="L970">
        <f>SUMIF(Sales!B:B,A970,Sales!H:H)</f>
        <v>1112.77</v>
      </c>
    </row>
    <row r="971" spans="1:12" x14ac:dyDescent="0.35">
      <c r="A971" s="5">
        <v>970</v>
      </c>
      <c r="B971" s="6">
        <v>45576</v>
      </c>
      <c r="C971" s="5">
        <v>824</v>
      </c>
      <c r="D971" s="5">
        <v>5</v>
      </c>
      <c r="E971" s="5" t="str">
        <f>IFERROR(INDEX(Customers!$B$2:$B$901,MATCH(C971,Customers!$A$2:$A$901,0)),"")</f>
        <v>Arun Sharma</v>
      </c>
      <c r="F971" s="5" t="str">
        <f>IFERROR(INDEX(Customers!$C$2:$C$901,MATCH(C971,Customers!$A$2:$A$901,0)),"")</f>
        <v>SMB</v>
      </c>
      <c r="G971" s="5" t="str">
        <f>IFERROR(INDEX(Regions!$B$2:$B$6,MATCH(D971,Regions!$A$2:$A$6,0)),"")</f>
        <v>Central</v>
      </c>
      <c r="H971" s="5" t="str">
        <f t="shared" si="17"/>
        <v>2024-10</v>
      </c>
      <c r="I971" s="5">
        <f>IFERROR(INDEX(Delivery!$C$2:$C$3001,MATCH(A971,Delivery!$A$2:$A$3001,0))-INDEX(Delivery!$B$2:$B$3001,MATCH(A971,Delivery!$A$2:$A$3001,0)),"")</f>
        <v>11</v>
      </c>
      <c r="J971" s="5" t="str">
        <f>IF(IFERROR(INDEX(Delivery!$D$2:$D$3001,MATCH(A971,Delivery!$A$2:$A$3001,0)),"")="Delayed","Yes","No")</f>
        <v>Yes</v>
      </c>
      <c r="K971" s="5" t="str">
        <f>IF(IFERROR(INDEX(Delivery!$D$2:$D$3001,MATCH(A971,Delivery!$A$2:$A$3001,0)),"")="Cancelled","Yes","No")</f>
        <v>No</v>
      </c>
      <c r="L971">
        <f>SUMIF(Sales!B:B,A971,Sales!H:H)</f>
        <v>1303.81</v>
      </c>
    </row>
    <row r="972" spans="1:12" x14ac:dyDescent="0.35">
      <c r="A972" s="5">
        <v>971</v>
      </c>
      <c r="B972" s="6">
        <v>45576</v>
      </c>
      <c r="C972" s="5">
        <v>215</v>
      </c>
      <c r="D972" s="5">
        <v>1</v>
      </c>
      <c r="E972" s="5" t="str">
        <f>IFERROR(INDEX(Customers!$B$2:$B$901,MATCH(C972,Customers!$A$2:$A$901,0)),"")</f>
        <v>Divya Rao</v>
      </c>
      <c r="F972" s="5" t="str">
        <f>IFERROR(INDEX(Customers!$C$2:$C$901,MATCH(C972,Customers!$A$2:$A$901,0)),"")</f>
        <v>Consumer</v>
      </c>
      <c r="G972" s="5" t="str">
        <f>IFERROR(INDEX(Regions!$B$2:$B$6,MATCH(D972,Regions!$A$2:$A$6,0)),"")</f>
        <v>North</v>
      </c>
      <c r="H972" s="5" t="str">
        <f t="shared" si="17"/>
        <v>2024-10</v>
      </c>
      <c r="I972" s="5">
        <f>IFERROR(INDEX(Delivery!$C$2:$C$3001,MATCH(A972,Delivery!$A$2:$A$3001,0))-INDEX(Delivery!$B$2:$B$3001,MATCH(A972,Delivery!$A$2:$A$3001,0)),"")</f>
        <v>4</v>
      </c>
      <c r="J972" s="5" t="str">
        <f>IF(IFERROR(INDEX(Delivery!$D$2:$D$3001,MATCH(A972,Delivery!$A$2:$A$3001,0)),"")="Delayed","Yes","No")</f>
        <v>No</v>
      </c>
      <c r="K972" s="5" t="str">
        <f>IF(IFERROR(INDEX(Delivery!$D$2:$D$3001,MATCH(A972,Delivery!$A$2:$A$3001,0)),"")="Cancelled","Yes","No")</f>
        <v>No</v>
      </c>
      <c r="L972">
        <f>SUMIF(Sales!B:B,A972,Sales!H:H)</f>
        <v>2011.39</v>
      </c>
    </row>
    <row r="973" spans="1:12" x14ac:dyDescent="0.35">
      <c r="A973" s="5">
        <v>972</v>
      </c>
      <c r="B973" s="6">
        <v>45576</v>
      </c>
      <c r="C973" s="5">
        <v>232</v>
      </c>
      <c r="D973" s="5">
        <v>4</v>
      </c>
      <c r="E973" s="5" t="str">
        <f>IFERROR(INDEX(Customers!$B$2:$B$901,MATCH(C973,Customers!$A$2:$A$901,0)),"")</f>
        <v>Navya Joshi</v>
      </c>
      <c r="F973" s="5" t="str">
        <f>IFERROR(INDEX(Customers!$C$2:$C$901,MATCH(C973,Customers!$A$2:$A$901,0)),"")</f>
        <v>Consumer</v>
      </c>
      <c r="G973" s="5" t="str">
        <f>IFERROR(INDEX(Regions!$B$2:$B$6,MATCH(D973,Regions!$A$2:$A$6,0)),"")</f>
        <v>West</v>
      </c>
      <c r="H973" s="5" t="str">
        <f t="shared" si="17"/>
        <v>2024-10</v>
      </c>
      <c r="I973" s="5">
        <f>IFERROR(INDEX(Delivery!$C$2:$C$3001,MATCH(A973,Delivery!$A$2:$A$3001,0))-INDEX(Delivery!$B$2:$B$3001,MATCH(A973,Delivery!$A$2:$A$3001,0)),"")</f>
        <v>2</v>
      </c>
      <c r="J973" s="5" t="str">
        <f>IF(IFERROR(INDEX(Delivery!$D$2:$D$3001,MATCH(A973,Delivery!$A$2:$A$3001,0)),"")="Delayed","Yes","No")</f>
        <v>No</v>
      </c>
      <c r="K973" s="5" t="str">
        <f>IF(IFERROR(INDEX(Delivery!$D$2:$D$3001,MATCH(A973,Delivery!$A$2:$A$3001,0)),"")="Cancelled","Yes","No")</f>
        <v>No</v>
      </c>
      <c r="L973">
        <f>SUMIF(Sales!B:B,A973,Sales!H:H)</f>
        <v>772.88</v>
      </c>
    </row>
    <row r="974" spans="1:12" x14ac:dyDescent="0.35">
      <c r="A974" s="5">
        <v>973</v>
      </c>
      <c r="B974" s="6">
        <v>45577</v>
      </c>
      <c r="C974" s="5">
        <v>834</v>
      </c>
      <c r="D974" s="5">
        <v>1</v>
      </c>
      <c r="E974" s="5" t="str">
        <f>IFERROR(INDEX(Customers!$B$2:$B$901,MATCH(C974,Customers!$A$2:$A$901,0)),"")</f>
        <v>Karthik Reddy</v>
      </c>
      <c r="F974" s="5" t="str">
        <f>IFERROR(INDEX(Customers!$C$2:$C$901,MATCH(C974,Customers!$A$2:$A$901,0)),"")</f>
        <v>SMB</v>
      </c>
      <c r="G974" s="5" t="str">
        <f>IFERROR(INDEX(Regions!$B$2:$B$6,MATCH(D974,Regions!$A$2:$A$6,0)),"")</f>
        <v>North</v>
      </c>
      <c r="H974" s="5" t="str">
        <f t="shared" si="17"/>
        <v>2024-10</v>
      </c>
      <c r="I974" s="5">
        <f>IFERROR(INDEX(Delivery!$C$2:$C$3001,MATCH(A974,Delivery!$A$2:$A$3001,0))-INDEX(Delivery!$B$2:$B$3001,MATCH(A974,Delivery!$A$2:$A$3001,0)),"")</f>
        <v>12</v>
      </c>
      <c r="J974" s="5" t="str">
        <f>IF(IFERROR(INDEX(Delivery!$D$2:$D$3001,MATCH(A974,Delivery!$A$2:$A$3001,0)),"")="Delayed","Yes","No")</f>
        <v>Yes</v>
      </c>
      <c r="K974" s="5" t="str">
        <f>IF(IFERROR(INDEX(Delivery!$D$2:$D$3001,MATCH(A974,Delivery!$A$2:$A$3001,0)),"")="Cancelled","Yes","No")</f>
        <v>No</v>
      </c>
      <c r="L974">
        <f>SUMIF(Sales!B:B,A974,Sales!H:H)</f>
        <v>2852.21</v>
      </c>
    </row>
    <row r="975" spans="1:12" x14ac:dyDescent="0.35">
      <c r="A975" s="5">
        <v>974</v>
      </c>
      <c r="B975" s="6">
        <v>45577</v>
      </c>
      <c r="C975" s="5">
        <v>840</v>
      </c>
      <c r="D975" s="5">
        <v>3</v>
      </c>
      <c r="E975" s="5" t="str">
        <f>IFERROR(INDEX(Customers!$B$2:$B$901,MATCH(C975,Customers!$A$2:$A$901,0)),"")</f>
        <v>Neha Shetty</v>
      </c>
      <c r="F975" s="5" t="str">
        <f>IFERROR(INDEX(Customers!$C$2:$C$901,MATCH(C975,Customers!$A$2:$A$901,0)),"")</f>
        <v>Corporate</v>
      </c>
      <c r="G975" s="5" t="str">
        <f>IFERROR(INDEX(Regions!$B$2:$B$6,MATCH(D975,Regions!$A$2:$A$6,0)),"")</f>
        <v>East</v>
      </c>
      <c r="H975" s="5" t="str">
        <f t="shared" si="17"/>
        <v>2024-10</v>
      </c>
      <c r="I975" s="5">
        <f>IFERROR(INDEX(Delivery!$C$2:$C$3001,MATCH(A975,Delivery!$A$2:$A$3001,0))-INDEX(Delivery!$B$2:$B$3001,MATCH(A975,Delivery!$A$2:$A$3001,0)),"")</f>
        <v>3</v>
      </c>
      <c r="J975" s="5" t="str">
        <f>IF(IFERROR(INDEX(Delivery!$D$2:$D$3001,MATCH(A975,Delivery!$A$2:$A$3001,0)),"")="Delayed","Yes","No")</f>
        <v>No</v>
      </c>
      <c r="K975" s="5" t="str">
        <f>IF(IFERROR(INDEX(Delivery!$D$2:$D$3001,MATCH(A975,Delivery!$A$2:$A$3001,0)),"")="Cancelled","Yes","No")</f>
        <v>No</v>
      </c>
      <c r="L975">
        <f>SUMIF(Sales!B:B,A975,Sales!H:H)</f>
        <v>519.71</v>
      </c>
    </row>
    <row r="976" spans="1:12" x14ac:dyDescent="0.35">
      <c r="A976" s="5">
        <v>975</v>
      </c>
      <c r="B976" s="6">
        <v>45577</v>
      </c>
      <c r="C976" s="5">
        <v>386</v>
      </c>
      <c r="D976" s="5">
        <v>2</v>
      </c>
      <c r="E976" s="5" t="str">
        <f>IFERROR(INDEX(Customers!$B$2:$B$901,MATCH(C976,Customers!$A$2:$A$901,0)),"")</f>
        <v>Suresh Nair</v>
      </c>
      <c r="F976" s="5" t="str">
        <f>IFERROR(INDEX(Customers!$C$2:$C$901,MATCH(C976,Customers!$A$2:$A$901,0)),"")</f>
        <v>Consumer</v>
      </c>
      <c r="G976" s="5" t="str">
        <f>IFERROR(INDEX(Regions!$B$2:$B$6,MATCH(D976,Regions!$A$2:$A$6,0)),"")</f>
        <v>South</v>
      </c>
      <c r="H976" s="5" t="str">
        <f t="shared" si="17"/>
        <v>2024-10</v>
      </c>
      <c r="I976" s="5">
        <f>IFERROR(INDEX(Delivery!$C$2:$C$3001,MATCH(A976,Delivery!$A$2:$A$3001,0))-INDEX(Delivery!$B$2:$B$3001,MATCH(A976,Delivery!$A$2:$A$3001,0)),"")</f>
        <v>5</v>
      </c>
      <c r="J976" s="5" t="str">
        <f>IF(IFERROR(INDEX(Delivery!$D$2:$D$3001,MATCH(A976,Delivery!$A$2:$A$3001,0)),"")="Delayed","Yes","No")</f>
        <v>No</v>
      </c>
      <c r="K976" s="5" t="str">
        <f>IF(IFERROR(INDEX(Delivery!$D$2:$D$3001,MATCH(A976,Delivery!$A$2:$A$3001,0)),"")="Cancelled","Yes","No")</f>
        <v>No</v>
      </c>
      <c r="L976">
        <f>SUMIF(Sales!B:B,A976,Sales!H:H)</f>
        <v>188.52</v>
      </c>
    </row>
    <row r="977" spans="1:12" x14ac:dyDescent="0.35">
      <c r="A977" s="5">
        <v>976</v>
      </c>
      <c r="B977" s="6">
        <v>45577</v>
      </c>
      <c r="C977" s="5">
        <v>365</v>
      </c>
      <c r="D977" s="5">
        <v>5</v>
      </c>
      <c r="E977" s="5" t="str">
        <f>IFERROR(INDEX(Customers!$B$2:$B$901,MATCH(C977,Customers!$A$2:$A$901,0)),"")</f>
        <v>Vivaan Iyer</v>
      </c>
      <c r="F977" s="5" t="str">
        <f>IFERROR(INDEX(Customers!$C$2:$C$901,MATCH(C977,Customers!$A$2:$A$901,0)),"")</f>
        <v>SMB</v>
      </c>
      <c r="G977" s="5" t="str">
        <f>IFERROR(INDEX(Regions!$B$2:$B$6,MATCH(D977,Regions!$A$2:$A$6,0)),"")</f>
        <v>Central</v>
      </c>
      <c r="H977" s="5" t="str">
        <f t="shared" si="17"/>
        <v>2024-10</v>
      </c>
      <c r="I977" s="5">
        <f>IFERROR(INDEX(Delivery!$C$2:$C$3001,MATCH(A977,Delivery!$A$2:$A$3001,0))-INDEX(Delivery!$B$2:$B$3001,MATCH(A977,Delivery!$A$2:$A$3001,0)),"")</f>
        <v>5</v>
      </c>
      <c r="J977" s="5" t="str">
        <f>IF(IFERROR(INDEX(Delivery!$D$2:$D$3001,MATCH(A977,Delivery!$A$2:$A$3001,0)),"")="Delayed","Yes","No")</f>
        <v>No</v>
      </c>
      <c r="K977" s="5" t="str">
        <f>IF(IFERROR(INDEX(Delivery!$D$2:$D$3001,MATCH(A977,Delivery!$A$2:$A$3001,0)),"")="Cancelled","Yes","No")</f>
        <v>No</v>
      </c>
      <c r="L977">
        <f>SUMIF(Sales!B:B,A977,Sales!H:H)</f>
        <v>407.51</v>
      </c>
    </row>
    <row r="978" spans="1:12" x14ac:dyDescent="0.35">
      <c r="A978" s="5">
        <v>977</v>
      </c>
      <c r="B978" s="6">
        <v>45577</v>
      </c>
      <c r="C978" s="5">
        <v>703</v>
      </c>
      <c r="D978" s="5">
        <v>1</v>
      </c>
      <c r="E978" s="5" t="str">
        <f>IFERROR(INDEX(Customers!$B$2:$B$901,MATCH(C978,Customers!$A$2:$A$901,0)),"")</f>
        <v>Rahul Nair</v>
      </c>
      <c r="F978" s="5" t="str">
        <f>IFERROR(INDEX(Customers!$C$2:$C$901,MATCH(C978,Customers!$A$2:$A$901,0)),"")</f>
        <v>Consumer</v>
      </c>
      <c r="G978" s="5" t="str">
        <f>IFERROR(INDEX(Regions!$B$2:$B$6,MATCH(D978,Regions!$A$2:$A$6,0)),"")</f>
        <v>North</v>
      </c>
      <c r="H978" s="5" t="str">
        <f t="shared" si="17"/>
        <v>2024-10</v>
      </c>
      <c r="I978" s="5">
        <f>IFERROR(INDEX(Delivery!$C$2:$C$3001,MATCH(A978,Delivery!$A$2:$A$3001,0))-INDEX(Delivery!$B$2:$B$3001,MATCH(A978,Delivery!$A$2:$A$3001,0)),"")</f>
        <v>-45577</v>
      </c>
      <c r="J978" s="5" t="str">
        <f>IF(IFERROR(INDEX(Delivery!$D$2:$D$3001,MATCH(A978,Delivery!$A$2:$A$3001,0)),"")="Delayed","Yes","No")</f>
        <v>No</v>
      </c>
      <c r="K978" s="5" t="str">
        <f>IF(IFERROR(INDEX(Delivery!$D$2:$D$3001,MATCH(A978,Delivery!$A$2:$A$3001,0)),"")="Cancelled","Yes","No")</f>
        <v>Yes</v>
      </c>
      <c r="L978">
        <f>SUMIF(Sales!B:B,A978,Sales!H:H)</f>
        <v>175.69</v>
      </c>
    </row>
    <row r="979" spans="1:12" x14ac:dyDescent="0.35">
      <c r="A979" s="5">
        <v>978</v>
      </c>
      <c r="B979" s="6">
        <v>45577</v>
      </c>
      <c r="C979" s="5">
        <v>117</v>
      </c>
      <c r="D979" s="5">
        <v>4</v>
      </c>
      <c r="E979" s="5" t="str">
        <f>IFERROR(INDEX(Customers!$B$2:$B$901,MATCH(C979,Customers!$A$2:$A$901,0)),"")</f>
        <v>Kiara Nair</v>
      </c>
      <c r="F979" s="5" t="str">
        <f>IFERROR(INDEX(Customers!$C$2:$C$901,MATCH(C979,Customers!$A$2:$A$901,0)),"")</f>
        <v>Corporate</v>
      </c>
      <c r="G979" s="5" t="str">
        <f>IFERROR(INDEX(Regions!$B$2:$B$6,MATCH(D979,Regions!$A$2:$A$6,0)),"")</f>
        <v>West</v>
      </c>
      <c r="H979" s="5" t="str">
        <f t="shared" si="17"/>
        <v>2024-10</v>
      </c>
      <c r="I979" s="5">
        <f>IFERROR(INDEX(Delivery!$C$2:$C$3001,MATCH(A979,Delivery!$A$2:$A$3001,0))-INDEX(Delivery!$B$2:$B$3001,MATCH(A979,Delivery!$A$2:$A$3001,0)),"")</f>
        <v>-45577</v>
      </c>
      <c r="J979" s="5" t="str">
        <f>IF(IFERROR(INDEX(Delivery!$D$2:$D$3001,MATCH(A979,Delivery!$A$2:$A$3001,0)),"")="Delayed","Yes","No")</f>
        <v>No</v>
      </c>
      <c r="K979" s="5" t="str">
        <f>IF(IFERROR(INDEX(Delivery!$D$2:$D$3001,MATCH(A979,Delivery!$A$2:$A$3001,0)),"")="Cancelled","Yes","No")</f>
        <v>Yes</v>
      </c>
      <c r="L979">
        <f>SUMIF(Sales!B:B,A979,Sales!H:H)</f>
        <v>1095.82</v>
      </c>
    </row>
    <row r="980" spans="1:12" x14ac:dyDescent="0.35">
      <c r="A980" s="5">
        <v>979</v>
      </c>
      <c r="B980" s="6">
        <v>45577</v>
      </c>
      <c r="C980" s="5">
        <v>255</v>
      </c>
      <c r="D980" s="5">
        <v>2</v>
      </c>
      <c r="E980" s="5" t="str">
        <f>IFERROR(INDEX(Customers!$B$2:$B$901,MATCH(C980,Customers!$A$2:$A$901,0)),"")</f>
        <v>Karthik Menon</v>
      </c>
      <c r="F980" s="5" t="str">
        <f>IFERROR(INDEX(Customers!$C$2:$C$901,MATCH(C980,Customers!$A$2:$A$901,0)),"")</f>
        <v>Consumer</v>
      </c>
      <c r="G980" s="5" t="str">
        <f>IFERROR(INDEX(Regions!$B$2:$B$6,MATCH(D980,Regions!$A$2:$A$6,0)),"")</f>
        <v>South</v>
      </c>
      <c r="H980" s="5" t="str">
        <f t="shared" si="17"/>
        <v>2024-10</v>
      </c>
      <c r="I980" s="5">
        <f>IFERROR(INDEX(Delivery!$C$2:$C$3001,MATCH(A980,Delivery!$A$2:$A$3001,0))-INDEX(Delivery!$B$2:$B$3001,MATCH(A980,Delivery!$A$2:$A$3001,0)),"")</f>
        <v>5</v>
      </c>
      <c r="J980" s="5" t="str">
        <f>IF(IFERROR(INDEX(Delivery!$D$2:$D$3001,MATCH(A980,Delivery!$A$2:$A$3001,0)),"")="Delayed","Yes","No")</f>
        <v>No</v>
      </c>
      <c r="K980" s="5" t="str">
        <f>IF(IFERROR(INDEX(Delivery!$D$2:$D$3001,MATCH(A980,Delivery!$A$2:$A$3001,0)),"")="Cancelled","Yes","No")</f>
        <v>No</v>
      </c>
      <c r="L980">
        <f>SUMIF(Sales!B:B,A980,Sales!H:H)</f>
        <v>552.17999999999995</v>
      </c>
    </row>
    <row r="981" spans="1:12" x14ac:dyDescent="0.35">
      <c r="A981" s="5">
        <v>980</v>
      </c>
      <c r="B981" s="6">
        <v>45577</v>
      </c>
      <c r="C981" s="5">
        <v>73</v>
      </c>
      <c r="D981" s="5">
        <v>4</v>
      </c>
      <c r="E981" s="5" t="str">
        <f>IFERROR(INDEX(Customers!$B$2:$B$901,MATCH(C981,Customers!$A$2:$A$901,0)),"")</f>
        <v>Manoj Malhotra</v>
      </c>
      <c r="F981" s="5" t="str">
        <f>IFERROR(INDEX(Customers!$C$2:$C$901,MATCH(C981,Customers!$A$2:$A$901,0)),"")</f>
        <v>Consumer</v>
      </c>
      <c r="G981" s="5" t="str">
        <f>IFERROR(INDEX(Regions!$B$2:$B$6,MATCH(D981,Regions!$A$2:$A$6,0)),"")</f>
        <v>West</v>
      </c>
      <c r="H981" s="5" t="str">
        <f t="shared" si="17"/>
        <v>2024-10</v>
      </c>
      <c r="I981" s="5">
        <f>IFERROR(INDEX(Delivery!$C$2:$C$3001,MATCH(A981,Delivery!$A$2:$A$3001,0))-INDEX(Delivery!$B$2:$B$3001,MATCH(A981,Delivery!$A$2:$A$3001,0)),"")</f>
        <v>3</v>
      </c>
      <c r="J981" s="5" t="str">
        <f>IF(IFERROR(INDEX(Delivery!$D$2:$D$3001,MATCH(A981,Delivery!$A$2:$A$3001,0)),"")="Delayed","Yes","No")</f>
        <v>No</v>
      </c>
      <c r="K981" s="5" t="str">
        <f>IF(IFERROR(INDEX(Delivery!$D$2:$D$3001,MATCH(A981,Delivery!$A$2:$A$3001,0)),"")="Cancelled","Yes","No")</f>
        <v>No</v>
      </c>
      <c r="L981">
        <f>SUMIF(Sales!B:B,A981,Sales!H:H)</f>
        <v>3452.6000000000004</v>
      </c>
    </row>
    <row r="982" spans="1:12" x14ac:dyDescent="0.35">
      <c r="A982" s="5">
        <v>981</v>
      </c>
      <c r="B982" s="6">
        <v>45577</v>
      </c>
      <c r="C982" s="5">
        <v>141</v>
      </c>
      <c r="D982" s="5">
        <v>3</v>
      </c>
      <c r="E982" s="5" t="str">
        <f>IFERROR(INDEX(Customers!$B$2:$B$901,MATCH(C982,Customers!$A$2:$A$901,0)),"")</f>
        <v>Pooja Das</v>
      </c>
      <c r="F982" s="5" t="str">
        <f>IFERROR(INDEX(Customers!$C$2:$C$901,MATCH(C982,Customers!$A$2:$A$901,0)),"")</f>
        <v>Consumer</v>
      </c>
      <c r="G982" s="5" t="str">
        <f>IFERROR(INDEX(Regions!$B$2:$B$6,MATCH(D982,Regions!$A$2:$A$6,0)),"")</f>
        <v>East</v>
      </c>
      <c r="H982" s="5" t="str">
        <f t="shared" si="17"/>
        <v>2024-10</v>
      </c>
      <c r="I982" s="5">
        <f>IFERROR(INDEX(Delivery!$C$2:$C$3001,MATCH(A982,Delivery!$A$2:$A$3001,0))-INDEX(Delivery!$B$2:$B$3001,MATCH(A982,Delivery!$A$2:$A$3001,0)),"")</f>
        <v>5</v>
      </c>
      <c r="J982" s="5" t="str">
        <f>IF(IFERROR(INDEX(Delivery!$D$2:$D$3001,MATCH(A982,Delivery!$A$2:$A$3001,0)),"")="Delayed","Yes","No")</f>
        <v>No</v>
      </c>
      <c r="K982" s="5" t="str">
        <f>IF(IFERROR(INDEX(Delivery!$D$2:$D$3001,MATCH(A982,Delivery!$A$2:$A$3001,0)),"")="Cancelled","Yes","No")</f>
        <v>No</v>
      </c>
      <c r="L982">
        <f>SUMIF(Sales!B:B,A982,Sales!H:H)</f>
        <v>1322.72</v>
      </c>
    </row>
    <row r="983" spans="1:12" x14ac:dyDescent="0.35">
      <c r="A983" s="5">
        <v>982</v>
      </c>
      <c r="B983" s="6">
        <v>45577</v>
      </c>
      <c r="C983" s="5">
        <v>123</v>
      </c>
      <c r="D983" s="5">
        <v>5</v>
      </c>
      <c r="E983" s="5" t="str">
        <f>IFERROR(INDEX(Customers!$B$2:$B$901,MATCH(C983,Customers!$A$2:$A$901,0)),"")</f>
        <v>Nisha Shetty</v>
      </c>
      <c r="F983" s="5" t="str">
        <f>IFERROR(INDEX(Customers!$C$2:$C$901,MATCH(C983,Customers!$A$2:$A$901,0)),"")</f>
        <v>Consumer</v>
      </c>
      <c r="G983" s="5" t="str">
        <f>IFERROR(INDEX(Regions!$B$2:$B$6,MATCH(D983,Regions!$A$2:$A$6,0)),"")</f>
        <v>Central</v>
      </c>
      <c r="H983" s="5" t="str">
        <f t="shared" si="17"/>
        <v>2024-10</v>
      </c>
      <c r="I983" s="5">
        <f>IFERROR(INDEX(Delivery!$C$2:$C$3001,MATCH(A983,Delivery!$A$2:$A$3001,0))-INDEX(Delivery!$B$2:$B$3001,MATCH(A983,Delivery!$A$2:$A$3001,0)),"")</f>
        <v>9</v>
      </c>
      <c r="J983" s="5" t="str">
        <f>IF(IFERROR(INDEX(Delivery!$D$2:$D$3001,MATCH(A983,Delivery!$A$2:$A$3001,0)),"")="Delayed","Yes","No")</f>
        <v>Yes</v>
      </c>
      <c r="K983" s="5" t="str">
        <f>IF(IFERROR(INDEX(Delivery!$D$2:$D$3001,MATCH(A983,Delivery!$A$2:$A$3001,0)),"")="Cancelled","Yes","No")</f>
        <v>No</v>
      </c>
      <c r="L983">
        <f>SUMIF(Sales!B:B,A983,Sales!H:H)</f>
        <v>2389.0100000000002</v>
      </c>
    </row>
    <row r="984" spans="1:12" x14ac:dyDescent="0.35">
      <c r="A984" s="5">
        <v>983</v>
      </c>
      <c r="B984" s="6">
        <v>45577</v>
      </c>
      <c r="C984" s="5">
        <v>270</v>
      </c>
      <c r="D984" s="5">
        <v>4</v>
      </c>
      <c r="E984" s="5" t="str">
        <f>IFERROR(INDEX(Customers!$B$2:$B$901,MATCH(C984,Customers!$A$2:$A$901,0)),"")</f>
        <v>Priya Das</v>
      </c>
      <c r="F984" s="5" t="str">
        <f>IFERROR(INDEX(Customers!$C$2:$C$901,MATCH(C984,Customers!$A$2:$A$901,0)),"")</f>
        <v>SMB</v>
      </c>
      <c r="G984" s="5" t="str">
        <f>IFERROR(INDEX(Regions!$B$2:$B$6,MATCH(D984,Regions!$A$2:$A$6,0)),"")</f>
        <v>West</v>
      </c>
      <c r="H984" s="5" t="str">
        <f t="shared" si="17"/>
        <v>2024-10</v>
      </c>
      <c r="I984" s="5">
        <f>IFERROR(INDEX(Delivery!$C$2:$C$3001,MATCH(A984,Delivery!$A$2:$A$3001,0))-INDEX(Delivery!$B$2:$B$3001,MATCH(A984,Delivery!$A$2:$A$3001,0)),"")</f>
        <v>4</v>
      </c>
      <c r="J984" s="5" t="str">
        <f>IF(IFERROR(INDEX(Delivery!$D$2:$D$3001,MATCH(A984,Delivery!$A$2:$A$3001,0)),"")="Delayed","Yes","No")</f>
        <v>No</v>
      </c>
      <c r="K984" s="5" t="str">
        <f>IF(IFERROR(INDEX(Delivery!$D$2:$D$3001,MATCH(A984,Delivery!$A$2:$A$3001,0)),"")="Cancelled","Yes","No")</f>
        <v>No</v>
      </c>
      <c r="L984">
        <f>SUMIF(Sales!B:B,A984,Sales!H:H)</f>
        <v>2918.58</v>
      </c>
    </row>
    <row r="985" spans="1:12" x14ac:dyDescent="0.35">
      <c r="A985" s="5">
        <v>984</v>
      </c>
      <c r="B985" s="6">
        <v>45577</v>
      </c>
      <c r="C985" s="5">
        <v>670</v>
      </c>
      <c r="D985" s="5">
        <v>2</v>
      </c>
      <c r="E985" s="5" t="str">
        <f>IFERROR(INDEX(Customers!$B$2:$B$901,MATCH(C985,Customers!$A$2:$A$901,0)),"")</f>
        <v>Neha Das</v>
      </c>
      <c r="F985" s="5" t="str">
        <f>IFERROR(INDEX(Customers!$C$2:$C$901,MATCH(C985,Customers!$A$2:$A$901,0)),"")</f>
        <v>SMB</v>
      </c>
      <c r="G985" s="5" t="str">
        <f>IFERROR(INDEX(Regions!$B$2:$B$6,MATCH(D985,Regions!$A$2:$A$6,0)),"")</f>
        <v>South</v>
      </c>
      <c r="H985" s="5" t="str">
        <f t="shared" si="17"/>
        <v>2024-10</v>
      </c>
      <c r="I985" s="5">
        <f>IFERROR(INDEX(Delivery!$C$2:$C$3001,MATCH(A985,Delivery!$A$2:$A$3001,0))-INDEX(Delivery!$B$2:$B$3001,MATCH(A985,Delivery!$A$2:$A$3001,0)),"")</f>
        <v>3</v>
      </c>
      <c r="J985" s="5" t="str">
        <f>IF(IFERROR(INDEX(Delivery!$D$2:$D$3001,MATCH(A985,Delivery!$A$2:$A$3001,0)),"")="Delayed","Yes","No")</f>
        <v>No</v>
      </c>
      <c r="K985" s="5" t="str">
        <f>IF(IFERROR(INDEX(Delivery!$D$2:$D$3001,MATCH(A985,Delivery!$A$2:$A$3001,0)),"")="Cancelled","Yes","No")</f>
        <v>No</v>
      </c>
      <c r="L985">
        <f>SUMIF(Sales!B:B,A985,Sales!H:H)</f>
        <v>175.69</v>
      </c>
    </row>
    <row r="986" spans="1:12" x14ac:dyDescent="0.35">
      <c r="A986" s="5">
        <v>985</v>
      </c>
      <c r="B986" s="6">
        <v>45577</v>
      </c>
      <c r="C986" s="5">
        <v>840</v>
      </c>
      <c r="D986" s="5">
        <v>3</v>
      </c>
      <c r="E986" s="5" t="str">
        <f>IFERROR(INDEX(Customers!$B$2:$B$901,MATCH(C986,Customers!$A$2:$A$901,0)),"")</f>
        <v>Neha Shetty</v>
      </c>
      <c r="F986" s="5" t="str">
        <f>IFERROR(INDEX(Customers!$C$2:$C$901,MATCH(C986,Customers!$A$2:$A$901,0)),"")</f>
        <v>Corporate</v>
      </c>
      <c r="G986" s="5" t="str">
        <f>IFERROR(INDEX(Regions!$B$2:$B$6,MATCH(D986,Regions!$A$2:$A$6,0)),"")</f>
        <v>East</v>
      </c>
      <c r="H986" s="5" t="str">
        <f t="shared" si="17"/>
        <v>2024-10</v>
      </c>
      <c r="I986" s="5">
        <f>IFERROR(INDEX(Delivery!$C$2:$C$3001,MATCH(A986,Delivery!$A$2:$A$3001,0))-INDEX(Delivery!$B$2:$B$3001,MATCH(A986,Delivery!$A$2:$A$3001,0)),"")</f>
        <v>11</v>
      </c>
      <c r="J986" s="5" t="str">
        <f>IF(IFERROR(INDEX(Delivery!$D$2:$D$3001,MATCH(A986,Delivery!$A$2:$A$3001,0)),"")="Delayed","Yes","No")</f>
        <v>Yes</v>
      </c>
      <c r="K986" s="5" t="str">
        <f>IF(IFERROR(INDEX(Delivery!$D$2:$D$3001,MATCH(A986,Delivery!$A$2:$A$3001,0)),"")="Cancelled","Yes","No")</f>
        <v>No</v>
      </c>
      <c r="L986">
        <f>SUMIF(Sales!B:B,A986,Sales!H:H)</f>
        <v>519.71</v>
      </c>
    </row>
    <row r="987" spans="1:12" x14ac:dyDescent="0.35">
      <c r="A987" s="5">
        <v>986</v>
      </c>
      <c r="B987" s="6">
        <v>45578</v>
      </c>
      <c r="C987" s="5">
        <v>175</v>
      </c>
      <c r="D987" s="5">
        <v>1</v>
      </c>
      <c r="E987" s="5" t="str">
        <f>IFERROR(INDEX(Customers!$B$2:$B$901,MATCH(C987,Customers!$A$2:$A$901,0)),"")</f>
        <v>Manoj Singh</v>
      </c>
      <c r="F987" s="5" t="str">
        <f>IFERROR(INDEX(Customers!$C$2:$C$901,MATCH(C987,Customers!$A$2:$A$901,0)),"")</f>
        <v>Consumer</v>
      </c>
      <c r="G987" s="5" t="str">
        <f>IFERROR(INDEX(Regions!$B$2:$B$6,MATCH(D987,Regions!$A$2:$A$6,0)),"")</f>
        <v>North</v>
      </c>
      <c r="H987" s="5" t="str">
        <f t="shared" si="17"/>
        <v>2024-10</v>
      </c>
      <c r="I987" s="5">
        <f>IFERROR(INDEX(Delivery!$C$2:$C$3001,MATCH(A987,Delivery!$A$2:$A$3001,0))-INDEX(Delivery!$B$2:$B$3001,MATCH(A987,Delivery!$A$2:$A$3001,0)),"")</f>
        <v>5</v>
      </c>
      <c r="J987" s="5" t="str">
        <f>IF(IFERROR(INDEX(Delivery!$D$2:$D$3001,MATCH(A987,Delivery!$A$2:$A$3001,0)),"")="Delayed","Yes","No")</f>
        <v>No</v>
      </c>
      <c r="K987" s="5" t="str">
        <f>IF(IFERROR(INDEX(Delivery!$D$2:$D$3001,MATCH(A987,Delivery!$A$2:$A$3001,0)),"")="Cancelled","Yes","No")</f>
        <v>No</v>
      </c>
      <c r="L987">
        <f>SUMIF(Sales!B:B,A987,Sales!H:H)</f>
        <v>760.11</v>
      </c>
    </row>
    <row r="988" spans="1:12" x14ac:dyDescent="0.35">
      <c r="A988" s="5">
        <v>987</v>
      </c>
      <c r="B988" s="6">
        <v>45578</v>
      </c>
      <c r="C988" s="5">
        <v>165</v>
      </c>
      <c r="D988" s="5">
        <v>3</v>
      </c>
      <c r="E988" s="5" t="str">
        <f>IFERROR(INDEX(Customers!$B$2:$B$901,MATCH(C988,Customers!$A$2:$A$901,0)),"")</f>
        <v>Ishaan Iyer</v>
      </c>
      <c r="F988" s="5" t="str">
        <f>IFERROR(INDEX(Customers!$C$2:$C$901,MATCH(C988,Customers!$A$2:$A$901,0)),"")</f>
        <v>Consumer</v>
      </c>
      <c r="G988" s="5" t="str">
        <f>IFERROR(INDEX(Regions!$B$2:$B$6,MATCH(D988,Regions!$A$2:$A$6,0)),"")</f>
        <v>East</v>
      </c>
      <c r="H988" s="5" t="str">
        <f t="shared" si="17"/>
        <v>2024-10</v>
      </c>
      <c r="I988" s="5">
        <f>IFERROR(INDEX(Delivery!$C$2:$C$3001,MATCH(A988,Delivery!$A$2:$A$3001,0))-INDEX(Delivery!$B$2:$B$3001,MATCH(A988,Delivery!$A$2:$A$3001,0)),"")</f>
        <v>-45579</v>
      </c>
      <c r="J988" s="5" t="str">
        <f>IF(IFERROR(INDEX(Delivery!$D$2:$D$3001,MATCH(A988,Delivery!$A$2:$A$3001,0)),"")="Delayed","Yes","No")</f>
        <v>No</v>
      </c>
      <c r="K988" s="5" t="str">
        <f>IF(IFERROR(INDEX(Delivery!$D$2:$D$3001,MATCH(A988,Delivery!$A$2:$A$3001,0)),"")="Cancelled","Yes","No")</f>
        <v>Yes</v>
      </c>
      <c r="L988">
        <f>SUMIF(Sales!B:B,A988,Sales!H:H)</f>
        <v>1019.93</v>
      </c>
    </row>
    <row r="989" spans="1:12" x14ac:dyDescent="0.35">
      <c r="A989" s="5">
        <v>988</v>
      </c>
      <c r="B989" s="6">
        <v>45578</v>
      </c>
      <c r="C989" s="5">
        <v>487</v>
      </c>
      <c r="D989" s="5">
        <v>4</v>
      </c>
      <c r="E989" s="5" t="str">
        <f>IFERROR(INDEX(Customers!$B$2:$B$901,MATCH(C989,Customers!$A$2:$A$901,0)),"")</f>
        <v>Ananya Iyer</v>
      </c>
      <c r="F989" s="5" t="str">
        <f>IFERROR(INDEX(Customers!$C$2:$C$901,MATCH(C989,Customers!$A$2:$A$901,0)),"")</f>
        <v>Consumer</v>
      </c>
      <c r="G989" s="5" t="str">
        <f>IFERROR(INDEX(Regions!$B$2:$B$6,MATCH(D989,Regions!$A$2:$A$6,0)),"")</f>
        <v>West</v>
      </c>
      <c r="H989" s="5" t="str">
        <f t="shared" si="17"/>
        <v>2024-10</v>
      </c>
      <c r="I989" s="5">
        <f>IFERROR(INDEX(Delivery!$C$2:$C$3001,MATCH(A989,Delivery!$A$2:$A$3001,0))-INDEX(Delivery!$B$2:$B$3001,MATCH(A989,Delivery!$A$2:$A$3001,0)),"")</f>
        <v>5</v>
      </c>
      <c r="J989" s="5" t="str">
        <f>IF(IFERROR(INDEX(Delivery!$D$2:$D$3001,MATCH(A989,Delivery!$A$2:$A$3001,0)),"")="Delayed","Yes","No")</f>
        <v>No</v>
      </c>
      <c r="K989" s="5" t="str">
        <f>IF(IFERROR(INDEX(Delivery!$D$2:$D$3001,MATCH(A989,Delivery!$A$2:$A$3001,0)),"")="Cancelled","Yes","No")</f>
        <v>No</v>
      </c>
      <c r="L989">
        <f>SUMIF(Sales!B:B,A989,Sales!H:H)</f>
        <v>175.69</v>
      </c>
    </row>
    <row r="990" spans="1:12" x14ac:dyDescent="0.35">
      <c r="A990" s="5">
        <v>989</v>
      </c>
      <c r="B990" s="6">
        <v>45578</v>
      </c>
      <c r="C990" s="5">
        <v>598</v>
      </c>
      <c r="D990" s="5">
        <v>5</v>
      </c>
      <c r="E990" s="5" t="str">
        <f>IFERROR(INDEX(Customers!$B$2:$B$901,MATCH(C990,Customers!$A$2:$A$901,0)),"")</f>
        <v>Sai Menon</v>
      </c>
      <c r="F990" s="5" t="str">
        <f>IFERROR(INDEX(Customers!$C$2:$C$901,MATCH(C990,Customers!$A$2:$A$901,0)),"")</f>
        <v>Consumer</v>
      </c>
      <c r="G990" s="5" t="str">
        <f>IFERROR(INDEX(Regions!$B$2:$B$6,MATCH(D990,Regions!$A$2:$A$6,0)),"")</f>
        <v>Central</v>
      </c>
      <c r="H990" s="5" t="str">
        <f t="shared" si="17"/>
        <v>2024-10</v>
      </c>
      <c r="I990" s="5">
        <f>IFERROR(INDEX(Delivery!$C$2:$C$3001,MATCH(A990,Delivery!$A$2:$A$3001,0))-INDEX(Delivery!$B$2:$B$3001,MATCH(A990,Delivery!$A$2:$A$3001,0)),"")</f>
        <v>8</v>
      </c>
      <c r="J990" s="5" t="str">
        <f>IF(IFERROR(INDEX(Delivery!$D$2:$D$3001,MATCH(A990,Delivery!$A$2:$A$3001,0)),"")="Delayed","Yes","No")</f>
        <v>Yes</v>
      </c>
      <c r="K990" s="5" t="str">
        <f>IF(IFERROR(INDEX(Delivery!$D$2:$D$3001,MATCH(A990,Delivery!$A$2:$A$3001,0)),"")="Cancelled","Yes","No")</f>
        <v>No</v>
      </c>
      <c r="L990">
        <f>SUMIF(Sales!B:B,A990,Sales!H:H)</f>
        <v>705.26</v>
      </c>
    </row>
    <row r="991" spans="1:12" x14ac:dyDescent="0.35">
      <c r="A991" s="5">
        <v>990</v>
      </c>
      <c r="B991" s="6">
        <v>45578</v>
      </c>
      <c r="C991" s="5">
        <v>693</v>
      </c>
      <c r="D991" s="5">
        <v>5</v>
      </c>
      <c r="E991" s="5" t="str">
        <f>IFERROR(INDEX(Customers!$B$2:$B$901,MATCH(C991,Customers!$A$2:$A$901,0)),"")</f>
        <v>Neha Reddy</v>
      </c>
      <c r="F991" s="5" t="str">
        <f>IFERROR(INDEX(Customers!$C$2:$C$901,MATCH(C991,Customers!$A$2:$A$901,0)),"")</f>
        <v>SMB</v>
      </c>
      <c r="G991" s="5" t="str">
        <f>IFERROR(INDEX(Regions!$B$2:$B$6,MATCH(D991,Regions!$A$2:$A$6,0)),"")</f>
        <v>Central</v>
      </c>
      <c r="H991" s="5" t="str">
        <f t="shared" si="17"/>
        <v>2024-10</v>
      </c>
      <c r="I991" s="5">
        <f>IFERROR(INDEX(Delivery!$C$2:$C$3001,MATCH(A991,Delivery!$A$2:$A$3001,0))-INDEX(Delivery!$B$2:$B$3001,MATCH(A991,Delivery!$A$2:$A$3001,0)),"")</f>
        <v>2</v>
      </c>
      <c r="J991" s="5" t="str">
        <f>IF(IFERROR(INDEX(Delivery!$D$2:$D$3001,MATCH(A991,Delivery!$A$2:$A$3001,0)),"")="Delayed","Yes","No")</f>
        <v>No</v>
      </c>
      <c r="K991" s="5" t="str">
        <f>IF(IFERROR(INDEX(Delivery!$D$2:$D$3001,MATCH(A991,Delivery!$A$2:$A$3001,0)),"")="Cancelled","Yes","No")</f>
        <v>No</v>
      </c>
      <c r="L991">
        <f>SUMIF(Sales!B:B,A991,Sales!H:H)</f>
        <v>601.26</v>
      </c>
    </row>
    <row r="992" spans="1:12" x14ac:dyDescent="0.35">
      <c r="A992" s="5">
        <v>991</v>
      </c>
      <c r="B992" s="6">
        <v>45578</v>
      </c>
      <c r="C992" s="5">
        <v>480</v>
      </c>
      <c r="D992" s="5">
        <v>4</v>
      </c>
      <c r="E992" s="5" t="str">
        <f>IFERROR(INDEX(Customers!$B$2:$B$901,MATCH(C992,Customers!$A$2:$A$901,0)),"")</f>
        <v>Kiara Sharma</v>
      </c>
      <c r="F992" s="5" t="str">
        <f>IFERROR(INDEX(Customers!$C$2:$C$901,MATCH(C992,Customers!$A$2:$A$901,0)),"")</f>
        <v>Consumer</v>
      </c>
      <c r="G992" s="5" t="str">
        <f>IFERROR(INDEX(Regions!$B$2:$B$6,MATCH(D992,Regions!$A$2:$A$6,0)),"")</f>
        <v>West</v>
      </c>
      <c r="H992" s="5" t="str">
        <f t="shared" si="17"/>
        <v>2024-10</v>
      </c>
      <c r="I992" s="5">
        <f>IFERROR(INDEX(Delivery!$C$2:$C$3001,MATCH(A992,Delivery!$A$2:$A$3001,0))-INDEX(Delivery!$B$2:$B$3001,MATCH(A992,Delivery!$A$2:$A$3001,0)),"")</f>
        <v>-45579</v>
      </c>
      <c r="J992" s="5" t="str">
        <f>IF(IFERROR(INDEX(Delivery!$D$2:$D$3001,MATCH(A992,Delivery!$A$2:$A$3001,0)),"")="Delayed","Yes","No")</f>
        <v>No</v>
      </c>
      <c r="K992" s="5" t="str">
        <f>IF(IFERROR(INDEX(Delivery!$D$2:$D$3001,MATCH(A992,Delivery!$A$2:$A$3001,0)),"")="Cancelled","Yes","No")</f>
        <v>Yes</v>
      </c>
      <c r="L992">
        <f>SUMIF(Sales!B:B,A992,Sales!H:H)</f>
        <v>947.42000000000007</v>
      </c>
    </row>
    <row r="993" spans="1:12" x14ac:dyDescent="0.35">
      <c r="A993" s="5">
        <v>992</v>
      </c>
      <c r="B993" s="6">
        <v>45578</v>
      </c>
      <c r="C993" s="5">
        <v>815</v>
      </c>
      <c r="D993" s="5">
        <v>2</v>
      </c>
      <c r="E993" s="5" t="str">
        <f>IFERROR(INDEX(Customers!$B$2:$B$901,MATCH(C993,Customers!$A$2:$A$901,0)),"")</f>
        <v>Divya Shetty</v>
      </c>
      <c r="F993" s="5" t="str">
        <f>IFERROR(INDEX(Customers!$C$2:$C$901,MATCH(C993,Customers!$A$2:$A$901,0)),"")</f>
        <v>Consumer</v>
      </c>
      <c r="G993" s="5" t="str">
        <f>IFERROR(INDEX(Regions!$B$2:$B$6,MATCH(D993,Regions!$A$2:$A$6,0)),"")</f>
        <v>South</v>
      </c>
      <c r="H993" s="5" t="str">
        <f t="shared" si="17"/>
        <v>2024-10</v>
      </c>
      <c r="I993" s="5">
        <f>IFERROR(INDEX(Delivery!$C$2:$C$3001,MATCH(A993,Delivery!$A$2:$A$3001,0))-INDEX(Delivery!$B$2:$B$3001,MATCH(A993,Delivery!$A$2:$A$3001,0)),"")</f>
        <v>6</v>
      </c>
      <c r="J993" s="5" t="str">
        <f>IF(IFERROR(INDEX(Delivery!$D$2:$D$3001,MATCH(A993,Delivery!$A$2:$A$3001,0)),"")="Delayed","Yes","No")</f>
        <v>No</v>
      </c>
      <c r="K993" s="5" t="str">
        <f>IF(IFERROR(INDEX(Delivery!$D$2:$D$3001,MATCH(A993,Delivery!$A$2:$A$3001,0)),"")="Cancelled","Yes","No")</f>
        <v>No</v>
      </c>
      <c r="L993">
        <f>SUMIF(Sales!B:B,A993,Sales!H:H)</f>
        <v>695.40000000000009</v>
      </c>
    </row>
    <row r="994" spans="1:12" x14ac:dyDescent="0.35">
      <c r="A994" s="5">
        <v>993</v>
      </c>
      <c r="B994" s="6">
        <v>45578</v>
      </c>
      <c r="C994" s="5">
        <v>151</v>
      </c>
      <c r="D994" s="5">
        <v>2</v>
      </c>
      <c r="E994" s="5" t="str">
        <f>IFERROR(INDEX(Customers!$B$2:$B$901,MATCH(C994,Customers!$A$2:$A$901,0)),"")</f>
        <v>Ayaan Chatterjee</v>
      </c>
      <c r="F994" s="5" t="str">
        <f>IFERROR(INDEX(Customers!$C$2:$C$901,MATCH(C994,Customers!$A$2:$A$901,0)),"")</f>
        <v>SMB</v>
      </c>
      <c r="G994" s="5" t="str">
        <f>IFERROR(INDEX(Regions!$B$2:$B$6,MATCH(D994,Regions!$A$2:$A$6,0)),"")</f>
        <v>South</v>
      </c>
      <c r="H994" s="5" t="str">
        <f t="shared" si="17"/>
        <v>2024-10</v>
      </c>
      <c r="I994" s="5">
        <f>IFERROR(INDEX(Delivery!$C$2:$C$3001,MATCH(A994,Delivery!$A$2:$A$3001,0))-INDEX(Delivery!$B$2:$B$3001,MATCH(A994,Delivery!$A$2:$A$3001,0)),"")</f>
        <v>6</v>
      </c>
      <c r="J994" s="5" t="str">
        <f>IF(IFERROR(INDEX(Delivery!$D$2:$D$3001,MATCH(A994,Delivery!$A$2:$A$3001,0)),"")="Delayed","Yes","No")</f>
        <v>No</v>
      </c>
      <c r="K994" s="5" t="str">
        <f>IF(IFERROR(INDEX(Delivery!$D$2:$D$3001,MATCH(A994,Delivery!$A$2:$A$3001,0)),"")="Cancelled","Yes","No")</f>
        <v>No</v>
      </c>
      <c r="L994">
        <f>SUMIF(Sales!B:B,A994,Sales!H:H)</f>
        <v>1303.81</v>
      </c>
    </row>
    <row r="995" spans="1:12" x14ac:dyDescent="0.35">
      <c r="A995" s="5">
        <v>994</v>
      </c>
      <c r="B995" s="6">
        <v>45578</v>
      </c>
      <c r="C995" s="5">
        <v>410</v>
      </c>
      <c r="D995" s="5">
        <v>4</v>
      </c>
      <c r="E995" s="5" t="str">
        <f>IFERROR(INDEX(Customers!$B$2:$B$901,MATCH(C995,Customers!$A$2:$A$901,0)),"")</f>
        <v>Rahul Nair</v>
      </c>
      <c r="F995" s="5" t="str">
        <f>IFERROR(INDEX(Customers!$C$2:$C$901,MATCH(C995,Customers!$A$2:$A$901,0)),"")</f>
        <v>SMB</v>
      </c>
      <c r="G995" s="5" t="str">
        <f>IFERROR(INDEX(Regions!$B$2:$B$6,MATCH(D995,Regions!$A$2:$A$6,0)),"")</f>
        <v>West</v>
      </c>
      <c r="H995" s="5" t="str">
        <f t="shared" si="17"/>
        <v>2024-10</v>
      </c>
      <c r="I995" s="5">
        <f>IFERROR(INDEX(Delivery!$C$2:$C$3001,MATCH(A995,Delivery!$A$2:$A$3001,0))-INDEX(Delivery!$B$2:$B$3001,MATCH(A995,Delivery!$A$2:$A$3001,0)),"")</f>
        <v>4</v>
      </c>
      <c r="J995" s="5" t="str">
        <f>IF(IFERROR(INDEX(Delivery!$D$2:$D$3001,MATCH(A995,Delivery!$A$2:$A$3001,0)),"")="Delayed","Yes","No")</f>
        <v>No</v>
      </c>
      <c r="K995" s="5" t="str">
        <f>IF(IFERROR(INDEX(Delivery!$D$2:$D$3001,MATCH(A995,Delivery!$A$2:$A$3001,0)),"")="Cancelled","Yes","No")</f>
        <v>No</v>
      </c>
      <c r="L995">
        <f>SUMIF(Sales!B:B,A995,Sales!H:H)</f>
        <v>1752.02</v>
      </c>
    </row>
    <row r="996" spans="1:12" x14ac:dyDescent="0.35">
      <c r="A996" s="5">
        <v>995</v>
      </c>
      <c r="B996" s="6">
        <v>45579</v>
      </c>
      <c r="C996" s="5">
        <v>120</v>
      </c>
      <c r="D996" s="5">
        <v>1</v>
      </c>
      <c r="E996" s="5" t="str">
        <f>IFERROR(INDEX(Customers!$B$2:$B$901,MATCH(C996,Customers!$A$2:$A$901,0)),"")</f>
        <v>Ayaan Iyer</v>
      </c>
      <c r="F996" s="5" t="str">
        <f>IFERROR(INDEX(Customers!$C$2:$C$901,MATCH(C996,Customers!$A$2:$A$901,0)),"")</f>
        <v>Consumer</v>
      </c>
      <c r="G996" s="5" t="str">
        <f>IFERROR(INDEX(Regions!$B$2:$B$6,MATCH(D996,Regions!$A$2:$A$6,0)),"")</f>
        <v>North</v>
      </c>
      <c r="H996" s="5" t="str">
        <f t="shared" si="17"/>
        <v>2024-10</v>
      </c>
      <c r="I996" s="5">
        <f>IFERROR(INDEX(Delivery!$C$2:$C$3001,MATCH(A996,Delivery!$A$2:$A$3001,0))-INDEX(Delivery!$B$2:$B$3001,MATCH(A996,Delivery!$A$2:$A$3001,0)),"")</f>
        <v>2</v>
      </c>
      <c r="J996" s="5" t="str">
        <f>IF(IFERROR(INDEX(Delivery!$D$2:$D$3001,MATCH(A996,Delivery!$A$2:$A$3001,0)),"")="Delayed","Yes","No")</f>
        <v>No</v>
      </c>
      <c r="K996" s="5" t="str">
        <f>IF(IFERROR(INDEX(Delivery!$D$2:$D$3001,MATCH(A996,Delivery!$A$2:$A$3001,0)),"")="Cancelled","Yes","No")</f>
        <v>No</v>
      </c>
      <c r="L996">
        <f>SUMIF(Sales!B:B,A996,Sales!H:H)</f>
        <v>1527.62</v>
      </c>
    </row>
    <row r="997" spans="1:12" x14ac:dyDescent="0.35">
      <c r="A997" s="5">
        <v>996</v>
      </c>
      <c r="B997" s="6">
        <v>45579</v>
      </c>
      <c r="C997" s="5">
        <v>887</v>
      </c>
      <c r="D997" s="5">
        <v>4</v>
      </c>
      <c r="E997" s="5" t="str">
        <f>IFERROR(INDEX(Customers!$B$2:$B$901,MATCH(C997,Customers!$A$2:$A$901,0)),"")</f>
        <v>Riya Shetty</v>
      </c>
      <c r="F997" s="5" t="str">
        <f>IFERROR(INDEX(Customers!$C$2:$C$901,MATCH(C997,Customers!$A$2:$A$901,0)),"")</f>
        <v>Consumer</v>
      </c>
      <c r="G997" s="5" t="str">
        <f>IFERROR(INDEX(Regions!$B$2:$B$6,MATCH(D997,Regions!$A$2:$A$6,0)),"")</f>
        <v>West</v>
      </c>
      <c r="H997" s="5" t="str">
        <f t="shared" si="17"/>
        <v>2024-10</v>
      </c>
      <c r="I997" s="5">
        <f>IFERROR(INDEX(Delivery!$C$2:$C$3001,MATCH(A997,Delivery!$A$2:$A$3001,0))-INDEX(Delivery!$B$2:$B$3001,MATCH(A997,Delivery!$A$2:$A$3001,0)),"")</f>
        <v>5</v>
      </c>
      <c r="J997" s="5" t="str">
        <f>IF(IFERROR(INDEX(Delivery!$D$2:$D$3001,MATCH(A997,Delivery!$A$2:$A$3001,0)),"")="Delayed","Yes","No")</f>
        <v>No</v>
      </c>
      <c r="K997" s="5" t="str">
        <f>IF(IFERROR(INDEX(Delivery!$D$2:$D$3001,MATCH(A997,Delivery!$A$2:$A$3001,0)),"")="Cancelled","Yes","No")</f>
        <v>No</v>
      </c>
      <c r="L997">
        <f>SUMIF(Sales!B:B,A997,Sales!H:H)</f>
        <v>798.2</v>
      </c>
    </row>
    <row r="998" spans="1:12" x14ac:dyDescent="0.35">
      <c r="A998" s="5">
        <v>997</v>
      </c>
      <c r="B998" s="6">
        <v>45579</v>
      </c>
      <c r="C998" s="5">
        <v>890</v>
      </c>
      <c r="D998" s="5">
        <v>3</v>
      </c>
      <c r="E998" s="5" t="str">
        <f>IFERROR(INDEX(Customers!$B$2:$B$901,MATCH(C998,Customers!$A$2:$A$901,0)),"")</f>
        <v>Ishaan Rao</v>
      </c>
      <c r="F998" s="5" t="str">
        <f>IFERROR(INDEX(Customers!$C$2:$C$901,MATCH(C998,Customers!$A$2:$A$901,0)),"")</f>
        <v>Corporate</v>
      </c>
      <c r="G998" s="5" t="str">
        <f>IFERROR(INDEX(Regions!$B$2:$B$6,MATCH(D998,Regions!$A$2:$A$6,0)),"")</f>
        <v>East</v>
      </c>
      <c r="H998" s="5" t="str">
        <f t="shared" si="17"/>
        <v>2024-10</v>
      </c>
      <c r="I998" s="5">
        <f>IFERROR(INDEX(Delivery!$C$2:$C$3001,MATCH(A998,Delivery!$A$2:$A$3001,0))-INDEX(Delivery!$B$2:$B$3001,MATCH(A998,Delivery!$A$2:$A$3001,0)),"")</f>
        <v>5</v>
      </c>
      <c r="J998" s="5" t="str">
        <f>IF(IFERROR(INDEX(Delivery!$D$2:$D$3001,MATCH(A998,Delivery!$A$2:$A$3001,0)),"")="Delayed","Yes","No")</f>
        <v>No</v>
      </c>
      <c r="K998" s="5" t="str">
        <f>IF(IFERROR(INDEX(Delivery!$D$2:$D$3001,MATCH(A998,Delivery!$A$2:$A$3001,0)),"")="Cancelled","Yes","No")</f>
        <v>No</v>
      </c>
      <c r="L998">
        <f>SUMIF(Sales!B:B,A998,Sales!H:H)</f>
        <v>777.04</v>
      </c>
    </row>
    <row r="999" spans="1:12" x14ac:dyDescent="0.35">
      <c r="A999" s="5">
        <v>998</v>
      </c>
      <c r="B999" s="6">
        <v>45579</v>
      </c>
      <c r="C999" s="5">
        <v>568</v>
      </c>
      <c r="D999" s="5">
        <v>1</v>
      </c>
      <c r="E999" s="5" t="str">
        <f>IFERROR(INDEX(Customers!$B$2:$B$901,MATCH(C999,Customers!$A$2:$A$901,0)),"")</f>
        <v>Krishna Gupta</v>
      </c>
      <c r="F999" s="5" t="str">
        <f>IFERROR(INDEX(Customers!$C$2:$C$901,MATCH(C999,Customers!$A$2:$A$901,0)),"")</f>
        <v>SMB</v>
      </c>
      <c r="G999" s="5" t="str">
        <f>IFERROR(INDEX(Regions!$B$2:$B$6,MATCH(D999,Regions!$A$2:$A$6,0)),"")</f>
        <v>North</v>
      </c>
      <c r="H999" s="5" t="str">
        <f t="shared" si="17"/>
        <v>2024-10</v>
      </c>
      <c r="I999" s="5">
        <f>IFERROR(INDEX(Delivery!$C$2:$C$3001,MATCH(A999,Delivery!$A$2:$A$3001,0))-INDEX(Delivery!$B$2:$B$3001,MATCH(A999,Delivery!$A$2:$A$3001,0)),"")</f>
        <v>3</v>
      </c>
      <c r="J999" s="5" t="str">
        <f>IF(IFERROR(INDEX(Delivery!$D$2:$D$3001,MATCH(A999,Delivery!$A$2:$A$3001,0)),"")="Delayed","Yes","No")</f>
        <v>No</v>
      </c>
      <c r="K999" s="5" t="str">
        <f>IF(IFERROR(INDEX(Delivery!$D$2:$D$3001,MATCH(A999,Delivery!$A$2:$A$3001,0)),"")="Cancelled","Yes","No")</f>
        <v>No</v>
      </c>
      <c r="L999">
        <f>SUMIF(Sales!B:B,A999,Sales!H:H)</f>
        <v>3021.65</v>
      </c>
    </row>
    <row r="1000" spans="1:12" x14ac:dyDescent="0.35">
      <c r="A1000" s="5">
        <v>999</v>
      </c>
      <c r="B1000" s="6">
        <v>45579</v>
      </c>
      <c r="C1000" s="5">
        <v>728</v>
      </c>
      <c r="D1000" s="5">
        <v>3</v>
      </c>
      <c r="E1000" s="5" t="str">
        <f>IFERROR(INDEX(Customers!$B$2:$B$901,MATCH(C1000,Customers!$A$2:$A$901,0)),"")</f>
        <v>Amit Verma</v>
      </c>
      <c r="F1000" s="5" t="str">
        <f>IFERROR(INDEX(Customers!$C$2:$C$901,MATCH(C1000,Customers!$A$2:$A$901,0)),"")</f>
        <v>Consumer</v>
      </c>
      <c r="G1000" s="5" t="str">
        <f>IFERROR(INDEX(Regions!$B$2:$B$6,MATCH(D1000,Regions!$A$2:$A$6,0)),"")</f>
        <v>East</v>
      </c>
      <c r="H1000" s="5" t="str">
        <f t="shared" si="17"/>
        <v>2024-10</v>
      </c>
      <c r="I1000" s="5">
        <f>IFERROR(INDEX(Delivery!$C$2:$C$3001,MATCH(A1000,Delivery!$A$2:$A$3001,0))-INDEX(Delivery!$B$2:$B$3001,MATCH(A1000,Delivery!$A$2:$A$3001,0)),"")</f>
        <v>5</v>
      </c>
      <c r="J1000" s="5" t="str">
        <f>IF(IFERROR(INDEX(Delivery!$D$2:$D$3001,MATCH(A1000,Delivery!$A$2:$A$3001,0)),"")="Delayed","Yes","No")</f>
        <v>No</v>
      </c>
      <c r="K1000" s="5" t="str">
        <f>IF(IFERROR(INDEX(Delivery!$D$2:$D$3001,MATCH(A1000,Delivery!$A$2:$A$3001,0)),"")="Cancelled","Yes","No")</f>
        <v>No</v>
      </c>
      <c r="L1000">
        <f>SUMIF(Sales!B:B,A1000,Sales!H:H)</f>
        <v>1482.3</v>
      </c>
    </row>
    <row r="1001" spans="1:12" x14ac:dyDescent="0.35">
      <c r="A1001" s="5">
        <v>1000</v>
      </c>
      <c r="B1001" s="6">
        <v>45579</v>
      </c>
      <c r="C1001" s="5">
        <v>513</v>
      </c>
      <c r="D1001" s="5">
        <v>4</v>
      </c>
      <c r="E1001" s="5" t="str">
        <f>IFERROR(INDEX(Customers!$B$2:$B$901,MATCH(C1001,Customers!$A$2:$A$901,0)),"")</f>
        <v>Anika Menon</v>
      </c>
      <c r="F1001" s="5" t="str">
        <f>IFERROR(INDEX(Customers!$C$2:$C$901,MATCH(C1001,Customers!$A$2:$A$901,0)),"")</f>
        <v>Corporate</v>
      </c>
      <c r="G1001" s="5" t="str">
        <f>IFERROR(INDEX(Regions!$B$2:$B$6,MATCH(D1001,Regions!$A$2:$A$6,0)),"")</f>
        <v>West</v>
      </c>
      <c r="H1001" s="5" t="str">
        <f t="shared" si="17"/>
        <v>2024-10</v>
      </c>
      <c r="I1001" s="5">
        <f>IFERROR(INDEX(Delivery!$C$2:$C$3001,MATCH(A1001,Delivery!$A$2:$A$3001,0))-INDEX(Delivery!$B$2:$B$3001,MATCH(A1001,Delivery!$A$2:$A$3001,0)),"")</f>
        <v>5</v>
      </c>
      <c r="J1001" s="5" t="str">
        <f>IF(IFERROR(INDEX(Delivery!$D$2:$D$3001,MATCH(A1001,Delivery!$A$2:$A$3001,0)),"")="Delayed","Yes","No")</f>
        <v>No</v>
      </c>
      <c r="K1001" s="5" t="str">
        <f>IF(IFERROR(INDEX(Delivery!$D$2:$D$3001,MATCH(A1001,Delivery!$A$2:$A$3001,0)),"")="Cancelled","Yes","No")</f>
        <v>No</v>
      </c>
      <c r="L1001">
        <f>SUMIF(Sales!B:B,A1001,Sales!H:H)</f>
        <v>617.46</v>
      </c>
    </row>
    <row r="1002" spans="1:12" x14ac:dyDescent="0.35">
      <c r="A1002" s="5">
        <v>1001</v>
      </c>
      <c r="B1002" s="6">
        <v>45579</v>
      </c>
      <c r="C1002" s="5">
        <v>860</v>
      </c>
      <c r="D1002" s="5">
        <v>1</v>
      </c>
      <c r="E1002" s="5" t="str">
        <f>IFERROR(INDEX(Customers!$B$2:$B$901,MATCH(C1002,Customers!$A$2:$A$901,0)),"")</f>
        <v>Saanvi Rao</v>
      </c>
      <c r="F1002" s="5" t="str">
        <f>IFERROR(INDEX(Customers!$C$2:$C$901,MATCH(C1002,Customers!$A$2:$A$901,0)),"")</f>
        <v>Consumer</v>
      </c>
      <c r="G1002" s="5" t="str">
        <f>IFERROR(INDEX(Regions!$B$2:$B$6,MATCH(D1002,Regions!$A$2:$A$6,0)),"")</f>
        <v>North</v>
      </c>
      <c r="H1002" s="5" t="str">
        <f t="shared" si="17"/>
        <v>2024-10</v>
      </c>
      <c r="I1002" s="5">
        <f>IFERROR(INDEX(Delivery!$C$2:$C$3001,MATCH(A1002,Delivery!$A$2:$A$3001,0))-INDEX(Delivery!$B$2:$B$3001,MATCH(A1002,Delivery!$A$2:$A$3001,0)),"")</f>
        <v>5</v>
      </c>
      <c r="J1002" s="5" t="str">
        <f>IF(IFERROR(INDEX(Delivery!$D$2:$D$3001,MATCH(A1002,Delivery!$A$2:$A$3001,0)),"")="Delayed","Yes","No")</f>
        <v>No</v>
      </c>
      <c r="K1002" s="5" t="str">
        <f>IF(IFERROR(INDEX(Delivery!$D$2:$D$3001,MATCH(A1002,Delivery!$A$2:$A$3001,0)),"")="Cancelled","Yes","No")</f>
        <v>No</v>
      </c>
      <c r="L1002">
        <f>SUMIF(Sales!B:B,A1002,Sales!H:H)</f>
        <v>829.93</v>
      </c>
    </row>
    <row r="1003" spans="1:12" x14ac:dyDescent="0.35">
      <c r="A1003" s="5">
        <v>1002</v>
      </c>
      <c r="B1003" s="6">
        <v>45579</v>
      </c>
      <c r="C1003" s="5">
        <v>693</v>
      </c>
      <c r="D1003" s="5">
        <v>5</v>
      </c>
      <c r="E1003" s="5" t="str">
        <f>IFERROR(INDEX(Customers!$B$2:$B$901,MATCH(C1003,Customers!$A$2:$A$901,0)),"")</f>
        <v>Neha Reddy</v>
      </c>
      <c r="F1003" s="5" t="str">
        <f>IFERROR(INDEX(Customers!$C$2:$C$901,MATCH(C1003,Customers!$A$2:$A$901,0)),"")</f>
        <v>SMB</v>
      </c>
      <c r="G1003" s="5" t="str">
        <f>IFERROR(INDEX(Regions!$B$2:$B$6,MATCH(D1003,Regions!$A$2:$A$6,0)),"")</f>
        <v>Central</v>
      </c>
      <c r="H1003" s="5" t="str">
        <f t="shared" si="17"/>
        <v>2024-10</v>
      </c>
      <c r="I1003" s="5">
        <f>IFERROR(INDEX(Delivery!$C$2:$C$3001,MATCH(A1003,Delivery!$A$2:$A$3001,0))-INDEX(Delivery!$B$2:$B$3001,MATCH(A1003,Delivery!$A$2:$A$3001,0)),"")</f>
        <v>6</v>
      </c>
      <c r="J1003" s="5" t="str">
        <f>IF(IFERROR(INDEX(Delivery!$D$2:$D$3001,MATCH(A1003,Delivery!$A$2:$A$3001,0)),"")="Delayed","Yes","No")</f>
        <v>No</v>
      </c>
      <c r="K1003" s="5" t="str">
        <f>IF(IFERROR(INDEX(Delivery!$D$2:$D$3001,MATCH(A1003,Delivery!$A$2:$A$3001,0)),"")="Cancelled","Yes","No")</f>
        <v>No</v>
      </c>
      <c r="L1003">
        <f>SUMIF(Sales!B:B,A1003,Sales!H:H)</f>
        <v>1320.26</v>
      </c>
    </row>
    <row r="1004" spans="1:12" x14ac:dyDescent="0.35">
      <c r="A1004" s="5">
        <v>1003</v>
      </c>
      <c r="B1004" s="6">
        <v>45579</v>
      </c>
      <c r="C1004" s="5">
        <v>463</v>
      </c>
      <c r="D1004" s="5">
        <v>5</v>
      </c>
      <c r="E1004" s="5" t="str">
        <f>IFERROR(INDEX(Customers!$B$2:$B$901,MATCH(C1004,Customers!$A$2:$A$901,0)),"")</f>
        <v>Aadhya Kapoor</v>
      </c>
      <c r="F1004" s="5" t="str">
        <f>IFERROR(INDEX(Customers!$C$2:$C$901,MATCH(C1004,Customers!$A$2:$A$901,0)),"")</f>
        <v>SMB</v>
      </c>
      <c r="G1004" s="5" t="str">
        <f>IFERROR(INDEX(Regions!$B$2:$B$6,MATCH(D1004,Regions!$A$2:$A$6,0)),"")</f>
        <v>Central</v>
      </c>
      <c r="H1004" s="5" t="str">
        <f t="shared" si="17"/>
        <v>2024-10</v>
      </c>
      <c r="I1004" s="5">
        <f>IFERROR(INDEX(Delivery!$C$2:$C$3001,MATCH(A1004,Delivery!$A$2:$A$3001,0))-INDEX(Delivery!$B$2:$B$3001,MATCH(A1004,Delivery!$A$2:$A$3001,0)),"")</f>
        <v>-45580</v>
      </c>
      <c r="J1004" s="5" t="str">
        <f>IF(IFERROR(INDEX(Delivery!$D$2:$D$3001,MATCH(A1004,Delivery!$A$2:$A$3001,0)),"")="Delayed","Yes","No")</f>
        <v>No</v>
      </c>
      <c r="K1004" s="5" t="str">
        <f>IF(IFERROR(INDEX(Delivery!$D$2:$D$3001,MATCH(A1004,Delivery!$A$2:$A$3001,0)),"")="Cancelled","Yes","No")</f>
        <v>Yes</v>
      </c>
      <c r="L1004">
        <f>SUMIF(Sales!B:B,A1004,Sales!H:H)</f>
        <v>3757.9900000000002</v>
      </c>
    </row>
    <row r="1005" spans="1:12" x14ac:dyDescent="0.35">
      <c r="A1005" s="5">
        <v>1004</v>
      </c>
      <c r="B1005" s="6">
        <v>45579</v>
      </c>
      <c r="C1005" s="5">
        <v>412</v>
      </c>
      <c r="D1005" s="5">
        <v>3</v>
      </c>
      <c r="E1005" s="5" t="str">
        <f>IFERROR(INDEX(Customers!$B$2:$B$901,MATCH(C1005,Customers!$A$2:$A$901,0)),"")</f>
        <v>Anika Patel</v>
      </c>
      <c r="F1005" s="5" t="str">
        <f>IFERROR(INDEX(Customers!$C$2:$C$901,MATCH(C1005,Customers!$A$2:$A$901,0)),"")</f>
        <v>Consumer</v>
      </c>
      <c r="G1005" s="5" t="str">
        <f>IFERROR(INDEX(Regions!$B$2:$B$6,MATCH(D1005,Regions!$A$2:$A$6,0)),"")</f>
        <v>East</v>
      </c>
      <c r="H1005" s="5" t="str">
        <f t="shared" si="17"/>
        <v>2024-10</v>
      </c>
      <c r="I1005" s="5">
        <f>IFERROR(INDEX(Delivery!$C$2:$C$3001,MATCH(A1005,Delivery!$A$2:$A$3001,0))-INDEX(Delivery!$B$2:$B$3001,MATCH(A1005,Delivery!$A$2:$A$3001,0)),"")</f>
        <v>2</v>
      </c>
      <c r="J1005" s="5" t="str">
        <f>IF(IFERROR(INDEX(Delivery!$D$2:$D$3001,MATCH(A1005,Delivery!$A$2:$A$3001,0)),"")="Delayed","Yes","No")</f>
        <v>No</v>
      </c>
      <c r="K1005" s="5" t="str">
        <f>IF(IFERROR(INDEX(Delivery!$D$2:$D$3001,MATCH(A1005,Delivery!$A$2:$A$3001,0)),"")="Cancelled","Yes","No")</f>
        <v>No</v>
      </c>
      <c r="L1005">
        <f>SUMIF(Sales!B:B,A1005,Sales!H:H)</f>
        <v>897.98</v>
      </c>
    </row>
    <row r="1006" spans="1:12" x14ac:dyDescent="0.35">
      <c r="A1006" s="5">
        <v>1005</v>
      </c>
      <c r="B1006" s="6">
        <v>45580</v>
      </c>
      <c r="C1006" s="5">
        <v>626</v>
      </c>
      <c r="D1006" s="5">
        <v>5</v>
      </c>
      <c r="E1006" s="5" t="str">
        <f>IFERROR(INDEX(Customers!$B$2:$B$901,MATCH(C1006,Customers!$A$2:$A$901,0)),"")</f>
        <v>Rohan Singh</v>
      </c>
      <c r="F1006" s="5" t="str">
        <f>IFERROR(INDEX(Customers!$C$2:$C$901,MATCH(C1006,Customers!$A$2:$A$901,0)),"")</f>
        <v>SMB</v>
      </c>
      <c r="G1006" s="5" t="str">
        <f>IFERROR(INDEX(Regions!$B$2:$B$6,MATCH(D1006,Regions!$A$2:$A$6,0)),"")</f>
        <v>Central</v>
      </c>
      <c r="H1006" s="5" t="str">
        <f t="shared" si="17"/>
        <v>2024-10</v>
      </c>
      <c r="I1006" s="5">
        <f>IFERROR(INDEX(Delivery!$C$2:$C$3001,MATCH(A1006,Delivery!$A$2:$A$3001,0))-INDEX(Delivery!$B$2:$B$3001,MATCH(A1006,Delivery!$A$2:$A$3001,0)),"")</f>
        <v>5</v>
      </c>
      <c r="J1006" s="5" t="str">
        <f>IF(IFERROR(INDEX(Delivery!$D$2:$D$3001,MATCH(A1006,Delivery!$A$2:$A$3001,0)),"")="Delayed","Yes","No")</f>
        <v>No</v>
      </c>
      <c r="K1006" s="5" t="str">
        <f>IF(IFERROR(INDEX(Delivery!$D$2:$D$3001,MATCH(A1006,Delivery!$A$2:$A$3001,0)),"")="Cancelled","Yes","No")</f>
        <v>No</v>
      </c>
      <c r="L1006">
        <f>SUMIF(Sales!B:B,A1006,Sales!H:H)</f>
        <v>596.03</v>
      </c>
    </row>
    <row r="1007" spans="1:12" x14ac:dyDescent="0.35">
      <c r="A1007" s="5">
        <v>1006</v>
      </c>
      <c r="B1007" s="6">
        <v>45580</v>
      </c>
      <c r="C1007" s="5">
        <v>132</v>
      </c>
      <c r="D1007" s="5">
        <v>1</v>
      </c>
      <c r="E1007" s="5" t="str">
        <f>IFERROR(INDEX(Customers!$B$2:$B$901,MATCH(C1007,Customers!$A$2:$A$901,0)),"")</f>
        <v>Ishaan Singh</v>
      </c>
      <c r="F1007" s="5" t="str">
        <f>IFERROR(INDEX(Customers!$C$2:$C$901,MATCH(C1007,Customers!$A$2:$A$901,0)),"")</f>
        <v>SMB</v>
      </c>
      <c r="G1007" s="5" t="str">
        <f>IFERROR(INDEX(Regions!$B$2:$B$6,MATCH(D1007,Regions!$A$2:$A$6,0)),"")</f>
        <v>North</v>
      </c>
      <c r="H1007" s="5" t="str">
        <f t="shared" si="17"/>
        <v>2024-10</v>
      </c>
      <c r="I1007" s="5">
        <f>IFERROR(INDEX(Delivery!$C$2:$C$3001,MATCH(A1007,Delivery!$A$2:$A$3001,0))-INDEX(Delivery!$B$2:$B$3001,MATCH(A1007,Delivery!$A$2:$A$3001,0)),"")</f>
        <v>7</v>
      </c>
      <c r="J1007" s="5" t="str">
        <f>IF(IFERROR(INDEX(Delivery!$D$2:$D$3001,MATCH(A1007,Delivery!$A$2:$A$3001,0)),"")="Delayed","Yes","No")</f>
        <v>Yes</v>
      </c>
      <c r="K1007" s="5" t="str">
        <f>IF(IFERROR(INDEX(Delivery!$D$2:$D$3001,MATCH(A1007,Delivery!$A$2:$A$3001,0)),"")="Cancelled","Yes","No")</f>
        <v>No</v>
      </c>
      <c r="L1007">
        <f>SUMIF(Sales!B:B,A1007,Sales!H:H)</f>
        <v>296.57</v>
      </c>
    </row>
    <row r="1008" spans="1:12" x14ac:dyDescent="0.35">
      <c r="A1008" s="5">
        <v>1007</v>
      </c>
      <c r="B1008" s="6">
        <v>45580</v>
      </c>
      <c r="C1008" s="5">
        <v>365</v>
      </c>
      <c r="D1008" s="5">
        <v>5</v>
      </c>
      <c r="E1008" s="5" t="str">
        <f>IFERROR(INDEX(Customers!$B$2:$B$901,MATCH(C1008,Customers!$A$2:$A$901,0)),"")</f>
        <v>Vivaan Iyer</v>
      </c>
      <c r="F1008" s="5" t="str">
        <f>IFERROR(INDEX(Customers!$C$2:$C$901,MATCH(C1008,Customers!$A$2:$A$901,0)),"")</f>
        <v>SMB</v>
      </c>
      <c r="G1008" s="5" t="str">
        <f>IFERROR(INDEX(Regions!$B$2:$B$6,MATCH(D1008,Regions!$A$2:$A$6,0)),"")</f>
        <v>Central</v>
      </c>
      <c r="H1008" s="5" t="str">
        <f t="shared" si="17"/>
        <v>2024-10</v>
      </c>
      <c r="I1008" s="5">
        <f>IFERROR(INDEX(Delivery!$C$2:$C$3001,MATCH(A1008,Delivery!$A$2:$A$3001,0))-INDEX(Delivery!$B$2:$B$3001,MATCH(A1008,Delivery!$A$2:$A$3001,0)),"")</f>
        <v>-45582</v>
      </c>
      <c r="J1008" s="5" t="str">
        <f>IF(IFERROR(INDEX(Delivery!$D$2:$D$3001,MATCH(A1008,Delivery!$A$2:$A$3001,0)),"")="Delayed","Yes","No")</f>
        <v>No</v>
      </c>
      <c r="K1008" s="5" t="str">
        <f>IF(IFERROR(INDEX(Delivery!$D$2:$D$3001,MATCH(A1008,Delivery!$A$2:$A$3001,0)),"")="Cancelled","Yes","No")</f>
        <v>Yes</v>
      </c>
      <c r="L1008">
        <f>SUMIF(Sales!B:B,A1008,Sales!H:H)</f>
        <v>188.52</v>
      </c>
    </row>
    <row r="1009" spans="1:12" x14ac:dyDescent="0.35">
      <c r="A1009" s="5">
        <v>1008</v>
      </c>
      <c r="B1009" s="6">
        <v>45580</v>
      </c>
      <c r="C1009" s="5">
        <v>78</v>
      </c>
      <c r="D1009" s="5">
        <v>4</v>
      </c>
      <c r="E1009" s="5" t="str">
        <f>IFERROR(INDEX(Customers!$B$2:$B$901,MATCH(C1009,Customers!$A$2:$A$901,0)),"")</f>
        <v>Vivaan Kapoor</v>
      </c>
      <c r="F1009" s="5" t="str">
        <f>IFERROR(INDEX(Customers!$C$2:$C$901,MATCH(C1009,Customers!$A$2:$A$901,0)),"")</f>
        <v>Consumer</v>
      </c>
      <c r="G1009" s="5" t="str">
        <f>IFERROR(INDEX(Regions!$B$2:$B$6,MATCH(D1009,Regions!$A$2:$A$6,0)),"")</f>
        <v>West</v>
      </c>
      <c r="H1009" s="5" t="str">
        <f t="shared" si="17"/>
        <v>2024-10</v>
      </c>
      <c r="I1009" s="5">
        <f>IFERROR(INDEX(Delivery!$C$2:$C$3001,MATCH(A1009,Delivery!$A$2:$A$3001,0))-INDEX(Delivery!$B$2:$B$3001,MATCH(A1009,Delivery!$A$2:$A$3001,0)),"")</f>
        <v>4</v>
      </c>
      <c r="J1009" s="5" t="str">
        <f>IF(IFERROR(INDEX(Delivery!$D$2:$D$3001,MATCH(A1009,Delivery!$A$2:$A$3001,0)),"")="Delayed","Yes","No")</f>
        <v>No</v>
      </c>
      <c r="K1009" s="5" t="str">
        <f>IF(IFERROR(INDEX(Delivery!$D$2:$D$3001,MATCH(A1009,Delivery!$A$2:$A$3001,0)),"")="Cancelled","Yes","No")</f>
        <v>No</v>
      </c>
      <c r="L1009">
        <f>SUMIF(Sales!B:B,A1009,Sales!H:H)</f>
        <v>534</v>
      </c>
    </row>
    <row r="1010" spans="1:12" x14ac:dyDescent="0.35">
      <c r="A1010" s="5">
        <v>1009</v>
      </c>
      <c r="B1010" s="6">
        <v>45580</v>
      </c>
      <c r="C1010" s="5">
        <v>353</v>
      </c>
      <c r="D1010" s="5">
        <v>1</v>
      </c>
      <c r="E1010" s="5" t="str">
        <f>IFERROR(INDEX(Customers!$B$2:$B$901,MATCH(C1010,Customers!$A$2:$A$901,0)),"")</f>
        <v>Aadhya Joshi</v>
      </c>
      <c r="F1010" s="5" t="str">
        <f>IFERROR(INDEX(Customers!$C$2:$C$901,MATCH(C1010,Customers!$A$2:$A$901,0)),"")</f>
        <v>Consumer</v>
      </c>
      <c r="G1010" s="5" t="str">
        <f>IFERROR(INDEX(Regions!$B$2:$B$6,MATCH(D1010,Regions!$A$2:$A$6,0)),"")</f>
        <v>North</v>
      </c>
      <c r="H1010" s="5" t="str">
        <f t="shared" si="17"/>
        <v>2024-10</v>
      </c>
      <c r="I1010" s="5">
        <f>IFERROR(INDEX(Delivery!$C$2:$C$3001,MATCH(A1010,Delivery!$A$2:$A$3001,0))-INDEX(Delivery!$B$2:$B$3001,MATCH(A1010,Delivery!$A$2:$A$3001,0)),"")</f>
        <v>6</v>
      </c>
      <c r="J1010" s="5" t="str">
        <f>IF(IFERROR(INDEX(Delivery!$D$2:$D$3001,MATCH(A1010,Delivery!$A$2:$A$3001,0)),"")="Delayed","Yes","No")</f>
        <v>No</v>
      </c>
      <c r="K1010" s="5" t="str">
        <f>IF(IFERROR(INDEX(Delivery!$D$2:$D$3001,MATCH(A1010,Delivery!$A$2:$A$3001,0)),"")="Cancelled","Yes","No")</f>
        <v>No</v>
      </c>
      <c r="L1010">
        <f>SUMIF(Sales!B:B,A1010,Sales!H:H)</f>
        <v>95.97</v>
      </c>
    </row>
    <row r="1011" spans="1:12" x14ac:dyDescent="0.35">
      <c r="A1011" s="5">
        <v>1010</v>
      </c>
      <c r="B1011" s="6">
        <v>45580</v>
      </c>
      <c r="C1011" s="5">
        <v>825</v>
      </c>
      <c r="D1011" s="5">
        <v>4</v>
      </c>
      <c r="E1011" s="5" t="str">
        <f>IFERROR(INDEX(Customers!$B$2:$B$901,MATCH(C1011,Customers!$A$2:$A$901,0)),"")</f>
        <v>Riya Bose</v>
      </c>
      <c r="F1011" s="5" t="str">
        <f>IFERROR(INDEX(Customers!$C$2:$C$901,MATCH(C1011,Customers!$A$2:$A$901,0)),"")</f>
        <v>Consumer</v>
      </c>
      <c r="G1011" s="5" t="str">
        <f>IFERROR(INDEX(Regions!$B$2:$B$6,MATCH(D1011,Regions!$A$2:$A$6,0)),"")</f>
        <v>West</v>
      </c>
      <c r="H1011" s="5" t="str">
        <f t="shared" si="17"/>
        <v>2024-10</v>
      </c>
      <c r="I1011" s="5">
        <f>IFERROR(INDEX(Delivery!$C$2:$C$3001,MATCH(A1011,Delivery!$A$2:$A$3001,0))-INDEX(Delivery!$B$2:$B$3001,MATCH(A1011,Delivery!$A$2:$A$3001,0)),"")</f>
        <v>11</v>
      </c>
      <c r="J1011" s="5" t="str">
        <f>IF(IFERROR(INDEX(Delivery!$D$2:$D$3001,MATCH(A1011,Delivery!$A$2:$A$3001,0)),"")="Delayed","Yes","No")</f>
        <v>Yes</v>
      </c>
      <c r="K1011" s="5" t="str">
        <f>IF(IFERROR(INDEX(Delivery!$D$2:$D$3001,MATCH(A1011,Delivery!$A$2:$A$3001,0)),"")="Cancelled","Yes","No")</f>
        <v>No</v>
      </c>
      <c r="L1011">
        <f>SUMIF(Sales!B:B,A1011,Sales!H:H)</f>
        <v>889.52</v>
      </c>
    </row>
    <row r="1012" spans="1:12" x14ac:dyDescent="0.35">
      <c r="A1012" s="5">
        <v>1011</v>
      </c>
      <c r="B1012" s="6">
        <v>45580</v>
      </c>
      <c r="C1012" s="5">
        <v>448</v>
      </c>
      <c r="D1012" s="5">
        <v>3</v>
      </c>
      <c r="E1012" s="5" t="str">
        <f>IFERROR(INDEX(Customers!$B$2:$B$901,MATCH(C1012,Customers!$A$2:$A$901,0)),"")</f>
        <v>Lakshmi Shetty</v>
      </c>
      <c r="F1012" s="5" t="str">
        <f>IFERROR(INDEX(Customers!$C$2:$C$901,MATCH(C1012,Customers!$A$2:$A$901,0)),"")</f>
        <v>SMB</v>
      </c>
      <c r="G1012" s="5" t="str">
        <f>IFERROR(INDEX(Regions!$B$2:$B$6,MATCH(D1012,Regions!$A$2:$A$6,0)),"")</f>
        <v>East</v>
      </c>
      <c r="H1012" s="5" t="str">
        <f t="shared" si="17"/>
        <v>2024-10</v>
      </c>
      <c r="I1012" s="5">
        <f>IFERROR(INDEX(Delivery!$C$2:$C$3001,MATCH(A1012,Delivery!$A$2:$A$3001,0))-INDEX(Delivery!$B$2:$B$3001,MATCH(A1012,Delivery!$A$2:$A$3001,0)),"")</f>
        <v>-45582</v>
      </c>
      <c r="J1012" s="5" t="str">
        <f>IF(IFERROR(INDEX(Delivery!$D$2:$D$3001,MATCH(A1012,Delivery!$A$2:$A$3001,0)),"")="Delayed","Yes","No")</f>
        <v>No</v>
      </c>
      <c r="K1012" s="5" t="str">
        <f>IF(IFERROR(INDEX(Delivery!$D$2:$D$3001,MATCH(A1012,Delivery!$A$2:$A$3001,0)),"")="Cancelled","Yes","No")</f>
        <v>Yes</v>
      </c>
      <c r="L1012">
        <f>SUMIF(Sales!B:B,A1012,Sales!H:H)</f>
        <v>3680.84</v>
      </c>
    </row>
    <row r="1013" spans="1:12" x14ac:dyDescent="0.35">
      <c r="A1013" s="5">
        <v>1012</v>
      </c>
      <c r="B1013" s="6">
        <v>45580</v>
      </c>
      <c r="C1013" s="5">
        <v>655</v>
      </c>
      <c r="D1013" s="5">
        <v>4</v>
      </c>
      <c r="E1013" s="5" t="str">
        <f>IFERROR(INDEX(Customers!$B$2:$B$901,MATCH(C1013,Customers!$A$2:$A$901,0)),"")</f>
        <v>Arjun Gupta</v>
      </c>
      <c r="F1013" s="5" t="str">
        <f>IFERROR(INDEX(Customers!$C$2:$C$901,MATCH(C1013,Customers!$A$2:$A$901,0)),"")</f>
        <v>SMB</v>
      </c>
      <c r="G1013" s="5" t="str">
        <f>IFERROR(INDEX(Regions!$B$2:$B$6,MATCH(D1013,Regions!$A$2:$A$6,0)),"")</f>
        <v>West</v>
      </c>
      <c r="H1013" s="5" t="str">
        <f t="shared" si="17"/>
        <v>2024-10</v>
      </c>
      <c r="I1013" s="5">
        <f>IFERROR(INDEX(Delivery!$C$2:$C$3001,MATCH(A1013,Delivery!$A$2:$A$3001,0))-INDEX(Delivery!$B$2:$B$3001,MATCH(A1013,Delivery!$A$2:$A$3001,0)),"")</f>
        <v>3</v>
      </c>
      <c r="J1013" s="5" t="str">
        <f>IF(IFERROR(INDEX(Delivery!$D$2:$D$3001,MATCH(A1013,Delivery!$A$2:$A$3001,0)),"")="Delayed","Yes","No")</f>
        <v>No</v>
      </c>
      <c r="K1013" s="5" t="str">
        <f>IF(IFERROR(INDEX(Delivery!$D$2:$D$3001,MATCH(A1013,Delivery!$A$2:$A$3001,0)),"")="Cancelled","Yes","No")</f>
        <v>No</v>
      </c>
      <c r="L1013">
        <f>SUMIF(Sales!B:B,A1013,Sales!H:H)</f>
        <v>772.88</v>
      </c>
    </row>
    <row r="1014" spans="1:12" x14ac:dyDescent="0.35">
      <c r="A1014" s="5">
        <v>1013</v>
      </c>
      <c r="B1014" s="6">
        <v>45580</v>
      </c>
      <c r="C1014" s="5">
        <v>83</v>
      </c>
      <c r="D1014" s="5">
        <v>4</v>
      </c>
      <c r="E1014" s="5" t="str">
        <f>IFERROR(INDEX(Customers!$B$2:$B$901,MATCH(C1014,Customers!$A$2:$A$901,0)),"")</f>
        <v>Karthik Kapoor</v>
      </c>
      <c r="F1014" s="5" t="str">
        <f>IFERROR(INDEX(Customers!$C$2:$C$901,MATCH(C1014,Customers!$A$2:$A$901,0)),"")</f>
        <v>Consumer</v>
      </c>
      <c r="G1014" s="5" t="str">
        <f>IFERROR(INDEX(Regions!$B$2:$B$6,MATCH(D1014,Regions!$A$2:$A$6,0)),"")</f>
        <v>West</v>
      </c>
      <c r="H1014" s="5" t="str">
        <f t="shared" si="17"/>
        <v>2024-10</v>
      </c>
      <c r="I1014" s="5">
        <f>IFERROR(INDEX(Delivery!$C$2:$C$3001,MATCH(A1014,Delivery!$A$2:$A$3001,0))-INDEX(Delivery!$B$2:$B$3001,MATCH(A1014,Delivery!$A$2:$A$3001,0)),"")</f>
        <v>2</v>
      </c>
      <c r="J1014" s="5" t="str">
        <f>IF(IFERROR(INDEX(Delivery!$D$2:$D$3001,MATCH(A1014,Delivery!$A$2:$A$3001,0)),"")="Delayed","Yes","No")</f>
        <v>No</v>
      </c>
      <c r="K1014" s="5" t="str">
        <f>IF(IFERROR(INDEX(Delivery!$D$2:$D$3001,MATCH(A1014,Delivery!$A$2:$A$3001,0)),"")="Cancelled","Yes","No")</f>
        <v>No</v>
      </c>
      <c r="L1014">
        <f>SUMIF(Sales!B:B,A1014,Sales!H:H)</f>
        <v>1478.1399999999999</v>
      </c>
    </row>
    <row r="1015" spans="1:12" x14ac:dyDescent="0.35">
      <c r="A1015" s="5">
        <v>1014</v>
      </c>
      <c r="B1015" s="6">
        <v>45580</v>
      </c>
      <c r="C1015" s="5">
        <v>42</v>
      </c>
      <c r="D1015" s="5">
        <v>3</v>
      </c>
      <c r="E1015" s="5" t="str">
        <f>IFERROR(INDEX(Customers!$B$2:$B$901,MATCH(C1015,Customers!$A$2:$A$901,0)),"")</f>
        <v>Karthik Singh</v>
      </c>
      <c r="F1015" s="5" t="str">
        <f>IFERROR(INDEX(Customers!$C$2:$C$901,MATCH(C1015,Customers!$A$2:$A$901,0)),"")</f>
        <v>SMB</v>
      </c>
      <c r="G1015" s="5" t="str">
        <f>IFERROR(INDEX(Regions!$B$2:$B$6,MATCH(D1015,Regions!$A$2:$A$6,0)),"")</f>
        <v>East</v>
      </c>
      <c r="H1015" s="5" t="str">
        <f t="shared" si="17"/>
        <v>2024-10</v>
      </c>
      <c r="I1015" s="5">
        <f>IFERROR(INDEX(Delivery!$C$2:$C$3001,MATCH(A1015,Delivery!$A$2:$A$3001,0))-INDEX(Delivery!$B$2:$B$3001,MATCH(A1015,Delivery!$A$2:$A$3001,0)),"")</f>
        <v>5</v>
      </c>
      <c r="J1015" s="5" t="str">
        <f>IF(IFERROR(INDEX(Delivery!$D$2:$D$3001,MATCH(A1015,Delivery!$A$2:$A$3001,0)),"")="Delayed","Yes","No")</f>
        <v>No</v>
      </c>
      <c r="K1015" s="5" t="str">
        <f>IF(IFERROR(INDEX(Delivery!$D$2:$D$3001,MATCH(A1015,Delivery!$A$2:$A$3001,0)),"")="Cancelled","Yes","No")</f>
        <v>No</v>
      </c>
      <c r="L1015">
        <f>SUMIF(Sales!B:B,A1015,Sales!H:H)</f>
        <v>617.46</v>
      </c>
    </row>
    <row r="1016" spans="1:12" x14ac:dyDescent="0.35">
      <c r="A1016" s="5">
        <v>1015</v>
      </c>
      <c r="B1016" s="6">
        <v>45580</v>
      </c>
      <c r="C1016" s="5">
        <v>190</v>
      </c>
      <c r="D1016" s="5">
        <v>4</v>
      </c>
      <c r="E1016" s="5" t="str">
        <f>IFERROR(INDEX(Customers!$B$2:$B$901,MATCH(C1016,Customers!$A$2:$A$901,0)),"")</f>
        <v>Ishaan Menon</v>
      </c>
      <c r="F1016" s="5" t="str">
        <f>IFERROR(INDEX(Customers!$C$2:$C$901,MATCH(C1016,Customers!$A$2:$A$901,0)),"")</f>
        <v>SMB</v>
      </c>
      <c r="G1016" s="5" t="str">
        <f>IFERROR(INDEX(Regions!$B$2:$B$6,MATCH(D1016,Regions!$A$2:$A$6,0)),"")</f>
        <v>West</v>
      </c>
      <c r="H1016" s="5" t="str">
        <f t="shared" si="17"/>
        <v>2024-10</v>
      </c>
      <c r="I1016" s="5">
        <f>IFERROR(INDEX(Delivery!$C$2:$C$3001,MATCH(A1016,Delivery!$A$2:$A$3001,0))-INDEX(Delivery!$B$2:$B$3001,MATCH(A1016,Delivery!$A$2:$A$3001,0)),"")</f>
        <v>2</v>
      </c>
      <c r="J1016" s="5" t="str">
        <f>IF(IFERROR(INDEX(Delivery!$D$2:$D$3001,MATCH(A1016,Delivery!$A$2:$A$3001,0)),"")="Delayed","Yes","No")</f>
        <v>No</v>
      </c>
      <c r="K1016" s="5" t="str">
        <f>IF(IFERROR(INDEX(Delivery!$D$2:$D$3001,MATCH(A1016,Delivery!$A$2:$A$3001,0)),"")="Cancelled","Yes","No")</f>
        <v>No</v>
      </c>
      <c r="L1016">
        <f>SUMIF(Sales!B:B,A1016,Sales!H:H)</f>
        <v>2591.19</v>
      </c>
    </row>
    <row r="1017" spans="1:12" x14ac:dyDescent="0.35">
      <c r="A1017" s="5">
        <v>1016</v>
      </c>
      <c r="B1017" s="6">
        <v>45580</v>
      </c>
      <c r="C1017" s="5">
        <v>718</v>
      </c>
      <c r="D1017" s="5">
        <v>4</v>
      </c>
      <c r="E1017" s="5" t="str">
        <f>IFERROR(INDEX(Customers!$B$2:$B$901,MATCH(C1017,Customers!$A$2:$A$901,0)),"")</f>
        <v>Deepa Iyer</v>
      </c>
      <c r="F1017" s="5" t="str">
        <f>IFERROR(INDEX(Customers!$C$2:$C$901,MATCH(C1017,Customers!$A$2:$A$901,0)),"")</f>
        <v>SMB</v>
      </c>
      <c r="G1017" s="5" t="str">
        <f>IFERROR(INDEX(Regions!$B$2:$B$6,MATCH(D1017,Regions!$A$2:$A$6,0)),"")</f>
        <v>West</v>
      </c>
      <c r="H1017" s="5" t="str">
        <f t="shared" si="17"/>
        <v>2024-10</v>
      </c>
      <c r="I1017" s="5">
        <f>IFERROR(INDEX(Delivery!$C$2:$C$3001,MATCH(A1017,Delivery!$A$2:$A$3001,0))-INDEX(Delivery!$B$2:$B$3001,MATCH(A1017,Delivery!$A$2:$A$3001,0)),"")</f>
        <v>-45581</v>
      </c>
      <c r="J1017" s="5" t="str">
        <f>IF(IFERROR(INDEX(Delivery!$D$2:$D$3001,MATCH(A1017,Delivery!$A$2:$A$3001,0)),"")="Delayed","Yes","No")</f>
        <v>No</v>
      </c>
      <c r="K1017" s="5" t="str">
        <f>IF(IFERROR(INDEX(Delivery!$D$2:$D$3001,MATCH(A1017,Delivery!$A$2:$A$3001,0)),"")="Cancelled","Yes","No")</f>
        <v>Yes</v>
      </c>
      <c r="L1017">
        <f>SUMIF(Sales!B:B,A1017,Sales!H:H)</f>
        <v>1478.1399999999999</v>
      </c>
    </row>
    <row r="1018" spans="1:12" x14ac:dyDescent="0.35">
      <c r="A1018" s="5">
        <v>1017</v>
      </c>
      <c r="B1018" s="6">
        <v>45580</v>
      </c>
      <c r="C1018" s="5">
        <v>195</v>
      </c>
      <c r="D1018" s="5">
        <v>4</v>
      </c>
      <c r="E1018" s="5" t="str">
        <f>IFERROR(INDEX(Customers!$B$2:$B$901,MATCH(C1018,Customers!$A$2:$A$901,0)),"")</f>
        <v>Ravi Menon</v>
      </c>
      <c r="F1018" s="5" t="str">
        <f>IFERROR(INDEX(Customers!$C$2:$C$901,MATCH(C1018,Customers!$A$2:$A$901,0)),"")</f>
        <v>Corporate</v>
      </c>
      <c r="G1018" s="5" t="str">
        <f>IFERROR(INDEX(Regions!$B$2:$B$6,MATCH(D1018,Regions!$A$2:$A$6,0)),"")</f>
        <v>West</v>
      </c>
      <c r="H1018" s="5" t="str">
        <f t="shared" si="17"/>
        <v>2024-10</v>
      </c>
      <c r="I1018" s="5">
        <f>IFERROR(INDEX(Delivery!$C$2:$C$3001,MATCH(A1018,Delivery!$A$2:$A$3001,0))-INDEX(Delivery!$B$2:$B$3001,MATCH(A1018,Delivery!$A$2:$A$3001,0)),"")</f>
        <v>2</v>
      </c>
      <c r="J1018" s="5" t="str">
        <f>IF(IFERROR(INDEX(Delivery!$D$2:$D$3001,MATCH(A1018,Delivery!$A$2:$A$3001,0)),"")="Delayed","Yes","No")</f>
        <v>No</v>
      </c>
      <c r="K1018" s="5" t="str">
        <f>IF(IFERROR(INDEX(Delivery!$D$2:$D$3001,MATCH(A1018,Delivery!$A$2:$A$3001,0)),"")="Cancelled","Yes","No")</f>
        <v>No</v>
      </c>
      <c r="L1018">
        <f>SUMIF(Sales!B:B,A1018,Sales!H:H)</f>
        <v>3021.65</v>
      </c>
    </row>
    <row r="1019" spans="1:12" x14ac:dyDescent="0.35">
      <c r="A1019" s="5">
        <v>1018</v>
      </c>
      <c r="B1019" s="6">
        <v>45580</v>
      </c>
      <c r="C1019" s="5">
        <v>127</v>
      </c>
      <c r="D1019" s="5">
        <v>5</v>
      </c>
      <c r="E1019" s="5" t="str">
        <f>IFERROR(INDEX(Customers!$B$2:$B$901,MATCH(C1019,Customers!$A$2:$A$901,0)),"")</f>
        <v>Sai Patel</v>
      </c>
      <c r="F1019" s="5" t="str">
        <f>IFERROR(INDEX(Customers!$C$2:$C$901,MATCH(C1019,Customers!$A$2:$A$901,0)),"")</f>
        <v>Consumer</v>
      </c>
      <c r="G1019" s="5" t="str">
        <f>IFERROR(INDEX(Regions!$B$2:$B$6,MATCH(D1019,Regions!$A$2:$A$6,0)),"")</f>
        <v>Central</v>
      </c>
      <c r="H1019" s="5" t="str">
        <f t="shared" si="17"/>
        <v>2024-10</v>
      </c>
      <c r="I1019" s="5">
        <f>IFERROR(INDEX(Delivery!$C$2:$C$3001,MATCH(A1019,Delivery!$A$2:$A$3001,0))-INDEX(Delivery!$B$2:$B$3001,MATCH(A1019,Delivery!$A$2:$A$3001,0)),"")</f>
        <v>11</v>
      </c>
      <c r="J1019" s="5" t="str">
        <f>IF(IFERROR(INDEX(Delivery!$D$2:$D$3001,MATCH(A1019,Delivery!$A$2:$A$3001,0)),"")="Delayed","Yes","No")</f>
        <v>Yes</v>
      </c>
      <c r="K1019" s="5" t="str">
        <f>IF(IFERROR(INDEX(Delivery!$D$2:$D$3001,MATCH(A1019,Delivery!$A$2:$A$3001,0)),"")="Cancelled","Yes","No")</f>
        <v>No</v>
      </c>
      <c r="L1019">
        <f>SUMIF(Sales!B:B,A1019,Sales!H:H)</f>
        <v>1019.93</v>
      </c>
    </row>
    <row r="1020" spans="1:12" x14ac:dyDescent="0.35">
      <c r="A1020" s="5">
        <v>1019</v>
      </c>
      <c r="B1020" s="6">
        <v>45581</v>
      </c>
      <c r="C1020" s="5">
        <v>658</v>
      </c>
      <c r="D1020" s="5">
        <v>2</v>
      </c>
      <c r="E1020" s="5" t="str">
        <f>IFERROR(INDEX(Customers!$B$2:$B$901,MATCH(C1020,Customers!$A$2:$A$901,0)),"")</f>
        <v>Vivaan Kapoor</v>
      </c>
      <c r="F1020" s="5" t="str">
        <f>IFERROR(INDEX(Customers!$C$2:$C$901,MATCH(C1020,Customers!$A$2:$A$901,0)),"")</f>
        <v>Corporate</v>
      </c>
      <c r="G1020" s="5" t="str">
        <f>IFERROR(INDEX(Regions!$B$2:$B$6,MATCH(D1020,Regions!$A$2:$A$6,0)),"")</f>
        <v>South</v>
      </c>
      <c r="H1020" s="5" t="str">
        <f t="shared" si="17"/>
        <v>2024-10</v>
      </c>
      <c r="I1020" s="5">
        <f>IFERROR(INDEX(Delivery!$C$2:$C$3001,MATCH(A1020,Delivery!$A$2:$A$3001,0))-INDEX(Delivery!$B$2:$B$3001,MATCH(A1020,Delivery!$A$2:$A$3001,0)),"")</f>
        <v>2</v>
      </c>
      <c r="J1020" s="5" t="str">
        <f>IF(IFERROR(INDEX(Delivery!$D$2:$D$3001,MATCH(A1020,Delivery!$A$2:$A$3001,0)),"")="Delayed","Yes","No")</f>
        <v>No</v>
      </c>
      <c r="K1020" s="5" t="str">
        <f>IF(IFERROR(INDEX(Delivery!$D$2:$D$3001,MATCH(A1020,Delivery!$A$2:$A$3001,0)),"")="Cancelled","Yes","No")</f>
        <v>No</v>
      </c>
      <c r="L1020">
        <f>SUMIF(Sales!B:B,A1020,Sales!H:H)</f>
        <v>597.38</v>
      </c>
    </row>
    <row r="1021" spans="1:12" x14ac:dyDescent="0.35">
      <c r="A1021" s="5">
        <v>1020</v>
      </c>
      <c r="B1021" s="6">
        <v>45581</v>
      </c>
      <c r="C1021" s="5">
        <v>513</v>
      </c>
      <c r="D1021" s="5">
        <v>4</v>
      </c>
      <c r="E1021" s="5" t="str">
        <f>IFERROR(INDEX(Customers!$B$2:$B$901,MATCH(C1021,Customers!$A$2:$A$901,0)),"")</f>
        <v>Anika Menon</v>
      </c>
      <c r="F1021" s="5" t="str">
        <f>IFERROR(INDEX(Customers!$C$2:$C$901,MATCH(C1021,Customers!$A$2:$A$901,0)),"")</f>
        <v>Corporate</v>
      </c>
      <c r="G1021" s="5" t="str">
        <f>IFERROR(INDEX(Regions!$B$2:$B$6,MATCH(D1021,Regions!$A$2:$A$6,0)),"")</f>
        <v>West</v>
      </c>
      <c r="H1021" s="5" t="str">
        <f t="shared" si="17"/>
        <v>2024-10</v>
      </c>
      <c r="I1021" s="5">
        <f>IFERROR(INDEX(Delivery!$C$2:$C$3001,MATCH(A1021,Delivery!$A$2:$A$3001,0))-INDEX(Delivery!$B$2:$B$3001,MATCH(A1021,Delivery!$A$2:$A$3001,0)),"")</f>
        <v>3</v>
      </c>
      <c r="J1021" s="5" t="str">
        <f>IF(IFERROR(INDEX(Delivery!$D$2:$D$3001,MATCH(A1021,Delivery!$A$2:$A$3001,0)),"")="Delayed","Yes","No")</f>
        <v>No</v>
      </c>
      <c r="K1021" s="5" t="str">
        <f>IF(IFERROR(INDEX(Delivery!$D$2:$D$3001,MATCH(A1021,Delivery!$A$2:$A$3001,0)),"")="Cancelled","Yes","No")</f>
        <v>No</v>
      </c>
      <c r="L1021">
        <f>SUMIF(Sales!B:B,A1021,Sales!H:H)</f>
        <v>718.67000000000007</v>
      </c>
    </row>
    <row r="1022" spans="1:12" x14ac:dyDescent="0.35">
      <c r="A1022" s="5">
        <v>1021</v>
      </c>
      <c r="B1022" s="6">
        <v>45581</v>
      </c>
      <c r="C1022" s="5">
        <v>151</v>
      </c>
      <c r="D1022" s="5">
        <v>2</v>
      </c>
      <c r="E1022" s="5" t="str">
        <f>IFERROR(INDEX(Customers!$B$2:$B$901,MATCH(C1022,Customers!$A$2:$A$901,0)),"")</f>
        <v>Ayaan Chatterjee</v>
      </c>
      <c r="F1022" s="5" t="str">
        <f>IFERROR(INDEX(Customers!$C$2:$C$901,MATCH(C1022,Customers!$A$2:$A$901,0)),"")</f>
        <v>SMB</v>
      </c>
      <c r="G1022" s="5" t="str">
        <f>IFERROR(INDEX(Regions!$B$2:$B$6,MATCH(D1022,Regions!$A$2:$A$6,0)),"")</f>
        <v>South</v>
      </c>
      <c r="H1022" s="5" t="str">
        <f t="shared" si="17"/>
        <v>2024-10</v>
      </c>
      <c r="I1022" s="5">
        <f>IFERROR(INDEX(Delivery!$C$2:$C$3001,MATCH(A1022,Delivery!$A$2:$A$3001,0))-INDEX(Delivery!$B$2:$B$3001,MATCH(A1022,Delivery!$A$2:$A$3001,0)),"")</f>
        <v>8</v>
      </c>
      <c r="J1022" s="5" t="str">
        <f>IF(IFERROR(INDEX(Delivery!$D$2:$D$3001,MATCH(A1022,Delivery!$A$2:$A$3001,0)),"")="Delayed","Yes","No")</f>
        <v>Yes</v>
      </c>
      <c r="K1022" s="5" t="str">
        <f>IF(IFERROR(INDEX(Delivery!$D$2:$D$3001,MATCH(A1022,Delivery!$A$2:$A$3001,0)),"")="Cancelled","Yes","No")</f>
        <v>No</v>
      </c>
      <c r="L1022">
        <f>SUMIF(Sales!B:B,A1022,Sales!H:H)</f>
        <v>880.95</v>
      </c>
    </row>
    <row r="1023" spans="1:12" x14ac:dyDescent="0.35">
      <c r="A1023" s="5">
        <v>1022</v>
      </c>
      <c r="B1023" s="6">
        <v>45581</v>
      </c>
      <c r="C1023" s="5">
        <v>450</v>
      </c>
      <c r="D1023" s="5">
        <v>5</v>
      </c>
      <c r="E1023" s="5" t="str">
        <f>IFERROR(INDEX(Customers!$B$2:$B$901,MATCH(C1023,Customers!$A$2:$A$901,0)),"")</f>
        <v>Suresh Rao</v>
      </c>
      <c r="F1023" s="5" t="str">
        <f>IFERROR(INDEX(Customers!$C$2:$C$901,MATCH(C1023,Customers!$A$2:$A$901,0)),"")</f>
        <v>Consumer</v>
      </c>
      <c r="G1023" s="5" t="str">
        <f>IFERROR(INDEX(Regions!$B$2:$B$6,MATCH(D1023,Regions!$A$2:$A$6,0)),"")</f>
        <v>Central</v>
      </c>
      <c r="H1023" s="5" t="str">
        <f t="shared" si="17"/>
        <v>2024-10</v>
      </c>
      <c r="I1023" s="5">
        <f>IFERROR(INDEX(Delivery!$C$2:$C$3001,MATCH(A1023,Delivery!$A$2:$A$3001,0))-INDEX(Delivery!$B$2:$B$3001,MATCH(A1023,Delivery!$A$2:$A$3001,0)),"")</f>
        <v>3</v>
      </c>
      <c r="J1023" s="5" t="str">
        <f>IF(IFERROR(INDEX(Delivery!$D$2:$D$3001,MATCH(A1023,Delivery!$A$2:$A$3001,0)),"")="Delayed","Yes","No")</f>
        <v>No</v>
      </c>
      <c r="K1023" s="5" t="str">
        <f>IF(IFERROR(INDEX(Delivery!$D$2:$D$3001,MATCH(A1023,Delivery!$A$2:$A$3001,0)),"")="Cancelled","Yes","No")</f>
        <v>No</v>
      </c>
      <c r="L1023">
        <f>SUMIF(Sales!B:B,A1023,Sales!H:H)</f>
        <v>897.98</v>
      </c>
    </row>
    <row r="1024" spans="1:12" x14ac:dyDescent="0.35">
      <c r="A1024" s="5">
        <v>1023</v>
      </c>
      <c r="B1024" s="6">
        <v>45581</v>
      </c>
      <c r="C1024" s="5">
        <v>210</v>
      </c>
      <c r="D1024" s="5">
        <v>2</v>
      </c>
      <c r="E1024" s="5" t="str">
        <f>IFERROR(INDEX(Customers!$B$2:$B$901,MATCH(C1024,Customers!$A$2:$A$901,0)),"")</f>
        <v>Vivaan Nair</v>
      </c>
      <c r="F1024" s="5" t="str">
        <f>IFERROR(INDEX(Customers!$C$2:$C$901,MATCH(C1024,Customers!$A$2:$A$901,0)),"")</f>
        <v>Consumer</v>
      </c>
      <c r="G1024" s="5" t="str">
        <f>IFERROR(INDEX(Regions!$B$2:$B$6,MATCH(D1024,Regions!$A$2:$A$6,0)),"")</f>
        <v>South</v>
      </c>
      <c r="H1024" s="5" t="str">
        <f t="shared" si="17"/>
        <v>2024-10</v>
      </c>
      <c r="I1024" s="5">
        <f>IFERROR(INDEX(Delivery!$C$2:$C$3001,MATCH(A1024,Delivery!$A$2:$A$3001,0))-INDEX(Delivery!$B$2:$B$3001,MATCH(A1024,Delivery!$A$2:$A$3001,0)),"")</f>
        <v>2</v>
      </c>
      <c r="J1024" s="5" t="str">
        <f>IF(IFERROR(INDEX(Delivery!$D$2:$D$3001,MATCH(A1024,Delivery!$A$2:$A$3001,0)),"")="Delayed","Yes","No")</f>
        <v>No</v>
      </c>
      <c r="K1024" s="5" t="str">
        <f>IF(IFERROR(INDEX(Delivery!$D$2:$D$3001,MATCH(A1024,Delivery!$A$2:$A$3001,0)),"")="Cancelled","Yes","No")</f>
        <v>No</v>
      </c>
      <c r="L1024">
        <f>SUMIF(Sales!B:B,A1024,Sales!H:H)</f>
        <v>184.26</v>
      </c>
    </row>
    <row r="1025" spans="1:12" x14ac:dyDescent="0.35">
      <c r="A1025" s="5">
        <v>1024</v>
      </c>
      <c r="B1025" s="6">
        <v>45581</v>
      </c>
      <c r="C1025" s="5">
        <v>322</v>
      </c>
      <c r="D1025" s="5">
        <v>3</v>
      </c>
      <c r="E1025" s="5" t="str">
        <f>IFERROR(INDEX(Customers!$B$2:$B$901,MATCH(C1025,Customers!$A$2:$A$901,0)),"")</f>
        <v>Kavya Das</v>
      </c>
      <c r="F1025" s="5" t="str">
        <f>IFERROR(INDEX(Customers!$C$2:$C$901,MATCH(C1025,Customers!$A$2:$A$901,0)),"")</f>
        <v>Consumer</v>
      </c>
      <c r="G1025" s="5" t="str">
        <f>IFERROR(INDEX(Regions!$B$2:$B$6,MATCH(D1025,Regions!$A$2:$A$6,0)),"")</f>
        <v>East</v>
      </c>
      <c r="H1025" s="5" t="str">
        <f t="shared" si="17"/>
        <v>2024-10</v>
      </c>
      <c r="I1025" s="5">
        <f>IFERROR(INDEX(Delivery!$C$2:$C$3001,MATCH(A1025,Delivery!$A$2:$A$3001,0))-INDEX(Delivery!$B$2:$B$3001,MATCH(A1025,Delivery!$A$2:$A$3001,0)),"")</f>
        <v>8</v>
      </c>
      <c r="J1025" s="5" t="str">
        <f>IF(IFERROR(INDEX(Delivery!$D$2:$D$3001,MATCH(A1025,Delivery!$A$2:$A$3001,0)),"")="Delayed","Yes","No")</f>
        <v>Yes</v>
      </c>
      <c r="K1025" s="5" t="str">
        <f>IF(IFERROR(INDEX(Delivery!$D$2:$D$3001,MATCH(A1025,Delivery!$A$2:$A$3001,0)),"")="Cancelled","Yes","No")</f>
        <v>No</v>
      </c>
      <c r="L1025">
        <f>SUMIF(Sales!B:B,A1025,Sales!H:H)</f>
        <v>3021.65</v>
      </c>
    </row>
    <row r="1026" spans="1:12" x14ac:dyDescent="0.35">
      <c r="A1026" s="5">
        <v>1025</v>
      </c>
      <c r="B1026" s="6">
        <v>45581</v>
      </c>
      <c r="C1026" s="5">
        <v>465</v>
      </c>
      <c r="D1026" s="5">
        <v>4</v>
      </c>
      <c r="E1026" s="5" t="str">
        <f>IFERROR(INDEX(Customers!$B$2:$B$901,MATCH(C1026,Customers!$A$2:$A$901,0)),"")</f>
        <v>Anika Das</v>
      </c>
      <c r="F1026" s="5" t="str">
        <f>IFERROR(INDEX(Customers!$C$2:$C$901,MATCH(C1026,Customers!$A$2:$A$901,0)),"")</f>
        <v>Consumer</v>
      </c>
      <c r="G1026" s="5" t="str">
        <f>IFERROR(INDEX(Regions!$B$2:$B$6,MATCH(D1026,Regions!$A$2:$A$6,0)),"")</f>
        <v>West</v>
      </c>
      <c r="H1026" s="5" t="str">
        <f t="shared" ref="H1026:H1089" si="18">TEXT(B1026,"YYYY-MM")</f>
        <v>2024-10</v>
      </c>
      <c r="I1026" s="5">
        <f>IFERROR(INDEX(Delivery!$C$2:$C$3001,MATCH(A1026,Delivery!$A$2:$A$3001,0))-INDEX(Delivery!$B$2:$B$3001,MATCH(A1026,Delivery!$A$2:$A$3001,0)),"")</f>
        <v>6</v>
      </c>
      <c r="J1026" s="5" t="str">
        <f>IF(IFERROR(INDEX(Delivery!$D$2:$D$3001,MATCH(A1026,Delivery!$A$2:$A$3001,0)),"")="Delayed","Yes","No")</f>
        <v>No</v>
      </c>
      <c r="K1026" s="5" t="str">
        <f>IF(IFERROR(INDEX(Delivery!$D$2:$D$3001,MATCH(A1026,Delivery!$A$2:$A$3001,0)),"")="Cancelled","Yes","No")</f>
        <v>No</v>
      </c>
      <c r="L1026">
        <f>SUMIF(Sales!B:B,A1026,Sales!H:H)</f>
        <v>1019.93</v>
      </c>
    </row>
    <row r="1027" spans="1:12" x14ac:dyDescent="0.35">
      <c r="A1027" s="5">
        <v>1026</v>
      </c>
      <c r="B1027" s="6">
        <v>45581</v>
      </c>
      <c r="C1027" s="5">
        <v>878</v>
      </c>
      <c r="D1027" s="5">
        <v>2</v>
      </c>
      <c r="E1027" s="5" t="str">
        <f>IFERROR(INDEX(Customers!$B$2:$B$901,MATCH(C1027,Customers!$A$2:$A$901,0)),"")</f>
        <v>Meera Sharma</v>
      </c>
      <c r="F1027" s="5" t="str">
        <f>IFERROR(INDEX(Customers!$C$2:$C$901,MATCH(C1027,Customers!$A$2:$A$901,0)),"")</f>
        <v>Corporate</v>
      </c>
      <c r="G1027" s="5" t="str">
        <f>IFERROR(INDEX(Regions!$B$2:$B$6,MATCH(D1027,Regions!$A$2:$A$6,0)),"")</f>
        <v>South</v>
      </c>
      <c r="H1027" s="5" t="str">
        <f t="shared" si="18"/>
        <v>2024-10</v>
      </c>
      <c r="I1027" s="5">
        <f>IFERROR(INDEX(Delivery!$C$2:$C$3001,MATCH(A1027,Delivery!$A$2:$A$3001,0))-INDEX(Delivery!$B$2:$B$3001,MATCH(A1027,Delivery!$A$2:$A$3001,0)),"")</f>
        <v>-45583</v>
      </c>
      <c r="J1027" s="5" t="str">
        <f>IF(IFERROR(INDEX(Delivery!$D$2:$D$3001,MATCH(A1027,Delivery!$A$2:$A$3001,0)),"")="Delayed","Yes","No")</f>
        <v>No</v>
      </c>
      <c r="K1027" s="5" t="str">
        <f>IF(IFERROR(INDEX(Delivery!$D$2:$D$3001,MATCH(A1027,Delivery!$A$2:$A$3001,0)),"")="Cancelled","Yes","No")</f>
        <v>Yes</v>
      </c>
      <c r="L1027">
        <f>SUMIF(Sales!B:B,A1027,Sales!H:H)</f>
        <v>814.44</v>
      </c>
    </row>
    <row r="1028" spans="1:12" x14ac:dyDescent="0.35">
      <c r="A1028" s="5">
        <v>1027</v>
      </c>
      <c r="B1028" s="6">
        <v>45581</v>
      </c>
      <c r="C1028" s="5">
        <v>325</v>
      </c>
      <c r="D1028" s="5">
        <v>4</v>
      </c>
      <c r="E1028" s="5" t="str">
        <f>IFERROR(INDEX(Customers!$B$2:$B$901,MATCH(C1028,Customers!$A$2:$A$901,0)),"")</f>
        <v>Ishaan Shetty</v>
      </c>
      <c r="F1028" s="5" t="str">
        <f>IFERROR(INDEX(Customers!$C$2:$C$901,MATCH(C1028,Customers!$A$2:$A$901,0)),"")</f>
        <v>Corporate</v>
      </c>
      <c r="G1028" s="5" t="str">
        <f>IFERROR(INDEX(Regions!$B$2:$B$6,MATCH(D1028,Regions!$A$2:$A$6,0)),"")</f>
        <v>West</v>
      </c>
      <c r="H1028" s="5" t="str">
        <f t="shared" si="18"/>
        <v>2024-10</v>
      </c>
      <c r="I1028" s="5">
        <f>IFERROR(INDEX(Delivery!$C$2:$C$3001,MATCH(A1028,Delivery!$A$2:$A$3001,0))-INDEX(Delivery!$B$2:$B$3001,MATCH(A1028,Delivery!$A$2:$A$3001,0)),"")</f>
        <v>9</v>
      </c>
      <c r="J1028" s="5" t="str">
        <f>IF(IFERROR(INDEX(Delivery!$D$2:$D$3001,MATCH(A1028,Delivery!$A$2:$A$3001,0)),"")="Delayed","Yes","No")</f>
        <v>Yes</v>
      </c>
      <c r="K1028" s="5" t="str">
        <f>IF(IFERROR(INDEX(Delivery!$D$2:$D$3001,MATCH(A1028,Delivery!$A$2:$A$3001,0)),"")="Cancelled","Yes","No")</f>
        <v>No</v>
      </c>
      <c r="L1028">
        <f>SUMIF(Sales!B:B,A1028,Sales!H:H)</f>
        <v>798.2</v>
      </c>
    </row>
    <row r="1029" spans="1:12" x14ac:dyDescent="0.35">
      <c r="A1029" s="5">
        <v>1028</v>
      </c>
      <c r="B1029" s="6">
        <v>45581</v>
      </c>
      <c r="C1029" s="5">
        <v>135</v>
      </c>
      <c r="D1029" s="5">
        <v>4</v>
      </c>
      <c r="E1029" s="5" t="str">
        <f>IFERROR(INDEX(Customers!$B$2:$B$901,MATCH(C1029,Customers!$A$2:$A$901,0)),"")</f>
        <v>Amit Singh</v>
      </c>
      <c r="F1029" s="5" t="str">
        <f>IFERROR(INDEX(Customers!$C$2:$C$901,MATCH(C1029,Customers!$A$2:$A$901,0)),"")</f>
        <v>Consumer</v>
      </c>
      <c r="G1029" s="5" t="str">
        <f>IFERROR(INDEX(Regions!$B$2:$B$6,MATCH(D1029,Regions!$A$2:$A$6,0)),"")</f>
        <v>West</v>
      </c>
      <c r="H1029" s="5" t="str">
        <f t="shared" si="18"/>
        <v>2024-10</v>
      </c>
      <c r="I1029" s="5">
        <f>IFERROR(INDEX(Delivery!$C$2:$C$3001,MATCH(A1029,Delivery!$A$2:$A$3001,0))-INDEX(Delivery!$B$2:$B$3001,MATCH(A1029,Delivery!$A$2:$A$3001,0)),"")</f>
        <v>6</v>
      </c>
      <c r="J1029" s="5" t="str">
        <f>IF(IFERROR(INDEX(Delivery!$D$2:$D$3001,MATCH(A1029,Delivery!$A$2:$A$3001,0)),"")="Delayed","Yes","No")</f>
        <v>No</v>
      </c>
      <c r="K1029" s="5" t="str">
        <f>IF(IFERROR(INDEX(Delivery!$D$2:$D$3001,MATCH(A1029,Delivery!$A$2:$A$3001,0)),"")="Cancelled","Yes","No")</f>
        <v>No</v>
      </c>
      <c r="L1029">
        <f>SUMIF(Sales!B:B,A1029,Sales!H:H)</f>
        <v>540.32000000000005</v>
      </c>
    </row>
    <row r="1030" spans="1:12" x14ac:dyDescent="0.35">
      <c r="A1030" s="5">
        <v>1029</v>
      </c>
      <c r="B1030" s="6">
        <v>45582</v>
      </c>
      <c r="C1030" s="5">
        <v>600</v>
      </c>
      <c r="D1030" s="5">
        <v>5</v>
      </c>
      <c r="E1030" s="5" t="str">
        <f>IFERROR(INDEX(Customers!$B$2:$B$901,MATCH(C1030,Customers!$A$2:$A$901,0)),"")</f>
        <v>Riya Gupta</v>
      </c>
      <c r="F1030" s="5" t="str">
        <f>IFERROR(INDEX(Customers!$C$2:$C$901,MATCH(C1030,Customers!$A$2:$A$901,0)),"")</f>
        <v>Consumer</v>
      </c>
      <c r="G1030" s="5" t="str">
        <f>IFERROR(INDEX(Regions!$B$2:$B$6,MATCH(D1030,Regions!$A$2:$A$6,0)),"")</f>
        <v>Central</v>
      </c>
      <c r="H1030" s="5" t="str">
        <f t="shared" si="18"/>
        <v>2024-10</v>
      </c>
      <c r="I1030" s="5">
        <f>IFERROR(INDEX(Delivery!$C$2:$C$3001,MATCH(A1030,Delivery!$A$2:$A$3001,0))-INDEX(Delivery!$B$2:$B$3001,MATCH(A1030,Delivery!$A$2:$A$3001,0)),"")</f>
        <v>5</v>
      </c>
      <c r="J1030" s="5" t="str">
        <f>IF(IFERROR(INDEX(Delivery!$D$2:$D$3001,MATCH(A1030,Delivery!$A$2:$A$3001,0)),"")="Delayed","Yes","No")</f>
        <v>No</v>
      </c>
      <c r="K1030" s="5" t="str">
        <f>IF(IFERROR(INDEX(Delivery!$D$2:$D$3001,MATCH(A1030,Delivery!$A$2:$A$3001,0)),"")="Cancelled","Yes","No")</f>
        <v>No</v>
      </c>
      <c r="L1030">
        <f>SUMIF(Sales!B:B,A1030,Sales!H:H)</f>
        <v>4434.79</v>
      </c>
    </row>
    <row r="1031" spans="1:12" x14ac:dyDescent="0.35">
      <c r="A1031" s="5">
        <v>1030</v>
      </c>
      <c r="B1031" s="6">
        <v>45582</v>
      </c>
      <c r="C1031" s="5">
        <v>764</v>
      </c>
      <c r="D1031" s="5">
        <v>3</v>
      </c>
      <c r="E1031" s="5" t="str">
        <f>IFERROR(INDEX(Customers!$B$2:$B$901,MATCH(C1031,Customers!$A$2:$A$901,0)),"")</f>
        <v>Riya Malhotra</v>
      </c>
      <c r="F1031" s="5" t="str">
        <f>IFERROR(INDEX(Customers!$C$2:$C$901,MATCH(C1031,Customers!$A$2:$A$901,0)),"")</f>
        <v>SMB</v>
      </c>
      <c r="G1031" s="5" t="str">
        <f>IFERROR(INDEX(Regions!$B$2:$B$6,MATCH(D1031,Regions!$A$2:$A$6,0)),"")</f>
        <v>East</v>
      </c>
      <c r="H1031" s="5" t="str">
        <f t="shared" si="18"/>
        <v>2024-10</v>
      </c>
      <c r="I1031" s="5">
        <f>IFERROR(INDEX(Delivery!$C$2:$C$3001,MATCH(A1031,Delivery!$A$2:$A$3001,0))-INDEX(Delivery!$B$2:$B$3001,MATCH(A1031,Delivery!$A$2:$A$3001,0)),"")</f>
        <v>3</v>
      </c>
      <c r="J1031" s="5" t="str">
        <f>IF(IFERROR(INDEX(Delivery!$D$2:$D$3001,MATCH(A1031,Delivery!$A$2:$A$3001,0)),"")="Delayed","Yes","No")</f>
        <v>No</v>
      </c>
      <c r="K1031" s="5" t="str">
        <f>IF(IFERROR(INDEX(Delivery!$D$2:$D$3001,MATCH(A1031,Delivery!$A$2:$A$3001,0)),"")="Cancelled","Yes","No")</f>
        <v>No</v>
      </c>
      <c r="L1031">
        <f>SUMIF(Sales!B:B,A1031,Sales!H:H)</f>
        <v>2011.39</v>
      </c>
    </row>
    <row r="1032" spans="1:12" x14ac:dyDescent="0.35">
      <c r="A1032" s="5">
        <v>1031</v>
      </c>
      <c r="B1032" s="6">
        <v>45582</v>
      </c>
      <c r="C1032" s="5">
        <v>740</v>
      </c>
      <c r="D1032" s="5">
        <v>1</v>
      </c>
      <c r="E1032" s="5" t="str">
        <f>IFERROR(INDEX(Customers!$B$2:$B$901,MATCH(C1032,Customers!$A$2:$A$901,0)),"")</f>
        <v>Priya Chatterjee</v>
      </c>
      <c r="F1032" s="5" t="str">
        <f>IFERROR(INDEX(Customers!$C$2:$C$901,MATCH(C1032,Customers!$A$2:$A$901,0)),"")</f>
        <v>Consumer</v>
      </c>
      <c r="G1032" s="5" t="str">
        <f>IFERROR(INDEX(Regions!$B$2:$B$6,MATCH(D1032,Regions!$A$2:$A$6,0)),"")</f>
        <v>North</v>
      </c>
      <c r="H1032" s="5" t="str">
        <f t="shared" si="18"/>
        <v>2024-10</v>
      </c>
      <c r="I1032" s="5">
        <f>IFERROR(INDEX(Delivery!$C$2:$C$3001,MATCH(A1032,Delivery!$A$2:$A$3001,0))-INDEX(Delivery!$B$2:$B$3001,MATCH(A1032,Delivery!$A$2:$A$3001,0)),"")</f>
        <v>3</v>
      </c>
      <c r="J1032" s="5" t="str">
        <f>IF(IFERROR(INDEX(Delivery!$D$2:$D$3001,MATCH(A1032,Delivery!$A$2:$A$3001,0)),"")="Delayed","Yes","No")</f>
        <v>No</v>
      </c>
      <c r="K1032" s="5" t="str">
        <f>IF(IFERROR(INDEX(Delivery!$D$2:$D$3001,MATCH(A1032,Delivery!$A$2:$A$3001,0)),"")="Cancelled","Yes","No")</f>
        <v>No</v>
      </c>
      <c r="L1032">
        <f>SUMIF(Sales!B:B,A1032,Sales!H:H)</f>
        <v>1296.42</v>
      </c>
    </row>
    <row r="1033" spans="1:12" x14ac:dyDescent="0.35">
      <c r="A1033" s="5">
        <v>1032</v>
      </c>
      <c r="B1033" s="6">
        <v>45582</v>
      </c>
      <c r="C1033" s="5">
        <v>227</v>
      </c>
      <c r="D1033" s="5">
        <v>5</v>
      </c>
      <c r="E1033" s="5" t="str">
        <f>IFERROR(INDEX(Customers!$B$2:$B$901,MATCH(C1033,Customers!$A$2:$A$901,0)),"")</f>
        <v>Arun Verma</v>
      </c>
      <c r="F1033" s="5" t="str">
        <f>IFERROR(INDEX(Customers!$C$2:$C$901,MATCH(C1033,Customers!$A$2:$A$901,0)),"")</f>
        <v>Consumer</v>
      </c>
      <c r="G1033" s="5" t="str">
        <f>IFERROR(INDEX(Regions!$B$2:$B$6,MATCH(D1033,Regions!$A$2:$A$6,0)),"")</f>
        <v>Central</v>
      </c>
      <c r="H1033" s="5" t="str">
        <f t="shared" si="18"/>
        <v>2024-10</v>
      </c>
      <c r="I1033" s="5">
        <f>IFERROR(INDEX(Delivery!$C$2:$C$3001,MATCH(A1033,Delivery!$A$2:$A$3001,0))-INDEX(Delivery!$B$2:$B$3001,MATCH(A1033,Delivery!$A$2:$A$3001,0)),"")</f>
        <v>-45584</v>
      </c>
      <c r="J1033" s="5" t="str">
        <f>IF(IFERROR(INDEX(Delivery!$D$2:$D$3001,MATCH(A1033,Delivery!$A$2:$A$3001,0)),"")="Delayed","Yes","No")</f>
        <v>No</v>
      </c>
      <c r="K1033" s="5" t="str">
        <f>IF(IFERROR(INDEX(Delivery!$D$2:$D$3001,MATCH(A1033,Delivery!$A$2:$A$3001,0)),"")="Cancelled","Yes","No")</f>
        <v>Yes</v>
      </c>
      <c r="L1033">
        <f>SUMIF(Sales!B:B,A1033,Sales!H:H)</f>
        <v>2570.1</v>
      </c>
    </row>
    <row r="1034" spans="1:12" x14ac:dyDescent="0.35">
      <c r="A1034" s="5">
        <v>1033</v>
      </c>
      <c r="B1034" s="6">
        <v>45583</v>
      </c>
      <c r="C1034" s="5">
        <v>819</v>
      </c>
      <c r="D1034" s="5">
        <v>3</v>
      </c>
      <c r="E1034" s="5" t="str">
        <f>IFERROR(INDEX(Customers!$B$2:$B$901,MATCH(C1034,Customers!$A$2:$A$901,0)),"")</f>
        <v>Rahul Krishnan</v>
      </c>
      <c r="F1034" s="5" t="str">
        <f>IFERROR(INDEX(Customers!$C$2:$C$901,MATCH(C1034,Customers!$A$2:$A$901,0)),"")</f>
        <v>Consumer</v>
      </c>
      <c r="G1034" s="5" t="str">
        <f>IFERROR(INDEX(Regions!$B$2:$B$6,MATCH(D1034,Regions!$A$2:$A$6,0)),"")</f>
        <v>East</v>
      </c>
      <c r="H1034" s="5" t="str">
        <f t="shared" si="18"/>
        <v>2024-10</v>
      </c>
      <c r="I1034" s="5">
        <f>IFERROR(INDEX(Delivery!$C$2:$C$3001,MATCH(A1034,Delivery!$A$2:$A$3001,0))-INDEX(Delivery!$B$2:$B$3001,MATCH(A1034,Delivery!$A$2:$A$3001,0)),"")</f>
        <v>5</v>
      </c>
      <c r="J1034" s="5" t="str">
        <f>IF(IFERROR(INDEX(Delivery!$D$2:$D$3001,MATCH(A1034,Delivery!$A$2:$A$3001,0)),"")="Delayed","Yes","No")</f>
        <v>No</v>
      </c>
      <c r="K1034" s="5" t="str">
        <f>IF(IFERROR(INDEX(Delivery!$D$2:$D$3001,MATCH(A1034,Delivery!$A$2:$A$3001,0)),"")="Cancelled","Yes","No")</f>
        <v>No</v>
      </c>
      <c r="L1034">
        <f>SUMIF(Sales!B:B,A1034,Sales!H:H)</f>
        <v>184.26</v>
      </c>
    </row>
    <row r="1035" spans="1:12" x14ac:dyDescent="0.35">
      <c r="A1035" s="5">
        <v>1034</v>
      </c>
      <c r="B1035" s="6">
        <v>45583</v>
      </c>
      <c r="C1035" s="5">
        <v>120</v>
      </c>
      <c r="D1035" s="5">
        <v>1</v>
      </c>
      <c r="E1035" s="5" t="str">
        <f>IFERROR(INDEX(Customers!$B$2:$B$901,MATCH(C1035,Customers!$A$2:$A$901,0)),"")</f>
        <v>Ayaan Iyer</v>
      </c>
      <c r="F1035" s="5" t="str">
        <f>IFERROR(INDEX(Customers!$C$2:$C$901,MATCH(C1035,Customers!$A$2:$A$901,0)),"")</f>
        <v>Consumer</v>
      </c>
      <c r="G1035" s="5" t="str">
        <f>IFERROR(INDEX(Regions!$B$2:$B$6,MATCH(D1035,Regions!$A$2:$A$6,0)),"")</f>
        <v>North</v>
      </c>
      <c r="H1035" s="5" t="str">
        <f t="shared" si="18"/>
        <v>2024-10</v>
      </c>
      <c r="I1035" s="5">
        <f>IFERROR(INDEX(Delivery!$C$2:$C$3001,MATCH(A1035,Delivery!$A$2:$A$3001,0))-INDEX(Delivery!$B$2:$B$3001,MATCH(A1035,Delivery!$A$2:$A$3001,0)),"")</f>
        <v>3</v>
      </c>
      <c r="J1035" s="5" t="str">
        <f>IF(IFERROR(INDEX(Delivery!$D$2:$D$3001,MATCH(A1035,Delivery!$A$2:$A$3001,0)),"")="Delayed","Yes","No")</f>
        <v>No</v>
      </c>
      <c r="K1035" s="5" t="str">
        <f>IF(IFERROR(INDEX(Delivery!$D$2:$D$3001,MATCH(A1035,Delivery!$A$2:$A$3001,0)),"")="Cancelled","Yes","No")</f>
        <v>No</v>
      </c>
      <c r="L1035">
        <f>SUMIF(Sales!B:B,A1035,Sales!H:H)</f>
        <v>772.88</v>
      </c>
    </row>
    <row r="1036" spans="1:12" x14ac:dyDescent="0.35">
      <c r="A1036" s="5">
        <v>1035</v>
      </c>
      <c r="B1036" s="6">
        <v>45583</v>
      </c>
      <c r="C1036" s="5">
        <v>121</v>
      </c>
      <c r="D1036" s="5">
        <v>5</v>
      </c>
      <c r="E1036" s="5" t="str">
        <f>IFERROR(INDEX(Customers!$B$2:$B$901,MATCH(C1036,Customers!$A$2:$A$901,0)),"")</f>
        <v>Vihaan Nair</v>
      </c>
      <c r="F1036" s="5" t="str">
        <f>IFERROR(INDEX(Customers!$C$2:$C$901,MATCH(C1036,Customers!$A$2:$A$901,0)),"")</f>
        <v>Consumer</v>
      </c>
      <c r="G1036" s="5" t="str">
        <f>IFERROR(INDEX(Regions!$B$2:$B$6,MATCH(D1036,Regions!$A$2:$A$6,0)),"")</f>
        <v>Central</v>
      </c>
      <c r="H1036" s="5" t="str">
        <f t="shared" si="18"/>
        <v>2024-10</v>
      </c>
      <c r="I1036" s="5">
        <f>IFERROR(INDEX(Delivery!$C$2:$C$3001,MATCH(A1036,Delivery!$A$2:$A$3001,0))-INDEX(Delivery!$B$2:$B$3001,MATCH(A1036,Delivery!$A$2:$A$3001,0)),"")</f>
        <v>4</v>
      </c>
      <c r="J1036" s="5" t="str">
        <f>IF(IFERROR(INDEX(Delivery!$D$2:$D$3001,MATCH(A1036,Delivery!$A$2:$A$3001,0)),"")="Delayed","Yes","No")</f>
        <v>No</v>
      </c>
      <c r="K1036" s="5" t="str">
        <f>IF(IFERROR(INDEX(Delivery!$D$2:$D$3001,MATCH(A1036,Delivery!$A$2:$A$3001,0)),"")="Cancelled","Yes","No")</f>
        <v>No</v>
      </c>
      <c r="L1036">
        <f>SUMIF(Sales!B:B,A1036,Sales!H:H)</f>
        <v>1019.93</v>
      </c>
    </row>
    <row r="1037" spans="1:12" x14ac:dyDescent="0.35">
      <c r="A1037" s="5">
        <v>1036</v>
      </c>
      <c r="B1037" s="6">
        <v>45583</v>
      </c>
      <c r="C1037" s="5">
        <v>675</v>
      </c>
      <c r="D1037" s="5">
        <v>5</v>
      </c>
      <c r="E1037" s="5" t="str">
        <f>IFERROR(INDEX(Customers!$B$2:$B$901,MATCH(C1037,Customers!$A$2:$A$901,0)),"")</f>
        <v>Myra Shetty</v>
      </c>
      <c r="F1037" s="5" t="str">
        <f>IFERROR(INDEX(Customers!$C$2:$C$901,MATCH(C1037,Customers!$A$2:$A$901,0)),"")</f>
        <v>Consumer</v>
      </c>
      <c r="G1037" s="5" t="str">
        <f>IFERROR(INDEX(Regions!$B$2:$B$6,MATCH(D1037,Regions!$A$2:$A$6,0)),"")</f>
        <v>Central</v>
      </c>
      <c r="H1037" s="5" t="str">
        <f t="shared" si="18"/>
        <v>2024-10</v>
      </c>
      <c r="I1037" s="5">
        <f>IFERROR(INDEX(Delivery!$C$2:$C$3001,MATCH(A1037,Delivery!$A$2:$A$3001,0))-INDEX(Delivery!$B$2:$B$3001,MATCH(A1037,Delivery!$A$2:$A$3001,0)),"")</f>
        <v>2</v>
      </c>
      <c r="J1037" s="5" t="str">
        <f>IF(IFERROR(INDEX(Delivery!$D$2:$D$3001,MATCH(A1037,Delivery!$A$2:$A$3001,0)),"")="Delayed","Yes","No")</f>
        <v>No</v>
      </c>
      <c r="K1037" s="5" t="str">
        <f>IF(IFERROR(INDEX(Delivery!$D$2:$D$3001,MATCH(A1037,Delivery!$A$2:$A$3001,0)),"")="Cancelled","Yes","No")</f>
        <v>No</v>
      </c>
      <c r="L1037">
        <f>SUMIF(Sales!B:B,A1037,Sales!H:H)</f>
        <v>2129.88</v>
      </c>
    </row>
    <row r="1038" spans="1:12" x14ac:dyDescent="0.35">
      <c r="A1038" s="5">
        <v>1037</v>
      </c>
      <c r="B1038" s="6">
        <v>45584</v>
      </c>
      <c r="C1038" s="5">
        <v>641</v>
      </c>
      <c r="D1038" s="5">
        <v>3</v>
      </c>
      <c r="E1038" s="5" t="str">
        <f>IFERROR(INDEX(Customers!$B$2:$B$901,MATCH(C1038,Customers!$A$2:$A$901,0)),"")</f>
        <v>Krishna Menon</v>
      </c>
      <c r="F1038" s="5" t="str">
        <f>IFERROR(INDEX(Customers!$C$2:$C$901,MATCH(C1038,Customers!$A$2:$A$901,0)),"")</f>
        <v>Consumer</v>
      </c>
      <c r="G1038" s="5" t="str">
        <f>IFERROR(INDEX(Regions!$B$2:$B$6,MATCH(D1038,Regions!$A$2:$A$6,0)),"")</f>
        <v>East</v>
      </c>
      <c r="H1038" s="5" t="str">
        <f t="shared" si="18"/>
        <v>2024-10</v>
      </c>
      <c r="I1038" s="5">
        <f>IFERROR(INDEX(Delivery!$C$2:$C$3001,MATCH(A1038,Delivery!$A$2:$A$3001,0))-INDEX(Delivery!$B$2:$B$3001,MATCH(A1038,Delivery!$A$2:$A$3001,0)),"")</f>
        <v>2</v>
      </c>
      <c r="J1038" s="5" t="str">
        <f>IF(IFERROR(INDEX(Delivery!$D$2:$D$3001,MATCH(A1038,Delivery!$A$2:$A$3001,0)),"")="Delayed","Yes","No")</f>
        <v>No</v>
      </c>
      <c r="K1038" s="5" t="str">
        <f>IF(IFERROR(INDEX(Delivery!$D$2:$D$3001,MATCH(A1038,Delivery!$A$2:$A$3001,0)),"")="Cancelled","Yes","No")</f>
        <v>No</v>
      </c>
      <c r="L1038">
        <f>SUMIF(Sales!B:B,A1038,Sales!H:H)</f>
        <v>1573.41</v>
      </c>
    </row>
    <row r="1039" spans="1:12" x14ac:dyDescent="0.35">
      <c r="A1039" s="5">
        <v>1038</v>
      </c>
      <c r="B1039" s="6">
        <v>45584</v>
      </c>
      <c r="C1039" s="5">
        <v>464</v>
      </c>
      <c r="D1039" s="5">
        <v>3</v>
      </c>
      <c r="E1039" s="5" t="str">
        <f>IFERROR(INDEX(Customers!$B$2:$B$901,MATCH(C1039,Customers!$A$2:$A$901,0)),"")</f>
        <v>Kiara Kapoor</v>
      </c>
      <c r="F1039" s="5" t="str">
        <f>IFERROR(INDEX(Customers!$C$2:$C$901,MATCH(C1039,Customers!$A$2:$A$901,0)),"")</f>
        <v>Consumer</v>
      </c>
      <c r="G1039" s="5" t="str">
        <f>IFERROR(INDEX(Regions!$B$2:$B$6,MATCH(D1039,Regions!$A$2:$A$6,0)),"")</f>
        <v>East</v>
      </c>
      <c r="H1039" s="5" t="str">
        <f t="shared" si="18"/>
        <v>2024-10</v>
      </c>
      <c r="I1039" s="5">
        <f>IFERROR(INDEX(Delivery!$C$2:$C$3001,MATCH(A1039,Delivery!$A$2:$A$3001,0))-INDEX(Delivery!$B$2:$B$3001,MATCH(A1039,Delivery!$A$2:$A$3001,0)),"")</f>
        <v>5</v>
      </c>
      <c r="J1039" s="5" t="str">
        <f>IF(IFERROR(INDEX(Delivery!$D$2:$D$3001,MATCH(A1039,Delivery!$A$2:$A$3001,0)),"")="Delayed","Yes","No")</f>
        <v>No</v>
      </c>
      <c r="K1039" s="5" t="str">
        <f>IF(IFERROR(INDEX(Delivery!$D$2:$D$3001,MATCH(A1039,Delivery!$A$2:$A$3001,0)),"")="Cancelled","Yes","No")</f>
        <v>No</v>
      </c>
      <c r="L1039">
        <f>SUMIF(Sales!B:B,A1039,Sales!H:H)</f>
        <v>183.63</v>
      </c>
    </row>
    <row r="1040" spans="1:12" x14ac:dyDescent="0.35">
      <c r="A1040" s="5">
        <v>1039</v>
      </c>
      <c r="B1040" s="6">
        <v>45584</v>
      </c>
      <c r="C1040" s="5">
        <v>626</v>
      </c>
      <c r="D1040" s="5">
        <v>5</v>
      </c>
      <c r="E1040" s="5" t="str">
        <f>IFERROR(INDEX(Customers!$B$2:$B$901,MATCH(C1040,Customers!$A$2:$A$901,0)),"")</f>
        <v>Rohan Singh</v>
      </c>
      <c r="F1040" s="5" t="str">
        <f>IFERROR(INDEX(Customers!$C$2:$C$901,MATCH(C1040,Customers!$A$2:$A$901,0)),"")</f>
        <v>SMB</v>
      </c>
      <c r="G1040" s="5" t="str">
        <f>IFERROR(INDEX(Regions!$B$2:$B$6,MATCH(D1040,Regions!$A$2:$A$6,0)),"")</f>
        <v>Central</v>
      </c>
      <c r="H1040" s="5" t="str">
        <f t="shared" si="18"/>
        <v>2024-10</v>
      </c>
      <c r="I1040" s="5">
        <f>IFERROR(INDEX(Delivery!$C$2:$C$3001,MATCH(A1040,Delivery!$A$2:$A$3001,0))-INDEX(Delivery!$B$2:$B$3001,MATCH(A1040,Delivery!$A$2:$A$3001,0)),"")</f>
        <v>3</v>
      </c>
      <c r="J1040" s="5" t="str">
        <f>IF(IFERROR(INDEX(Delivery!$D$2:$D$3001,MATCH(A1040,Delivery!$A$2:$A$3001,0)),"")="Delayed","Yes","No")</f>
        <v>No</v>
      </c>
      <c r="K1040" s="5" t="str">
        <f>IF(IFERROR(INDEX(Delivery!$D$2:$D$3001,MATCH(A1040,Delivery!$A$2:$A$3001,0)),"")="Cancelled","Yes","No")</f>
        <v>No</v>
      </c>
      <c r="L1040">
        <f>SUMIF(Sales!B:B,A1040,Sales!H:H)</f>
        <v>1752.02</v>
      </c>
    </row>
    <row r="1041" spans="1:12" x14ac:dyDescent="0.35">
      <c r="A1041" s="5">
        <v>1040</v>
      </c>
      <c r="B1041" s="6">
        <v>45584</v>
      </c>
      <c r="C1041" s="5">
        <v>244</v>
      </c>
      <c r="D1041" s="5">
        <v>1</v>
      </c>
      <c r="E1041" s="5" t="str">
        <f>IFERROR(INDEX(Customers!$B$2:$B$901,MATCH(C1041,Customers!$A$2:$A$901,0)),"")</f>
        <v>Myra Kapoor</v>
      </c>
      <c r="F1041" s="5" t="str">
        <f>IFERROR(INDEX(Customers!$C$2:$C$901,MATCH(C1041,Customers!$A$2:$A$901,0)),"")</f>
        <v>SMB</v>
      </c>
      <c r="G1041" s="5" t="str">
        <f>IFERROR(INDEX(Regions!$B$2:$B$6,MATCH(D1041,Regions!$A$2:$A$6,0)),"")</f>
        <v>North</v>
      </c>
      <c r="H1041" s="5" t="str">
        <f t="shared" si="18"/>
        <v>2024-10</v>
      </c>
      <c r="I1041" s="5">
        <f>IFERROR(INDEX(Delivery!$C$2:$C$3001,MATCH(A1041,Delivery!$A$2:$A$3001,0))-INDEX(Delivery!$B$2:$B$3001,MATCH(A1041,Delivery!$A$2:$A$3001,0)),"")</f>
        <v>2</v>
      </c>
      <c r="J1041" s="5" t="str">
        <f>IF(IFERROR(INDEX(Delivery!$D$2:$D$3001,MATCH(A1041,Delivery!$A$2:$A$3001,0)),"")="Delayed","Yes","No")</f>
        <v>No</v>
      </c>
      <c r="K1041" s="5" t="str">
        <f>IF(IFERROR(INDEX(Delivery!$D$2:$D$3001,MATCH(A1041,Delivery!$A$2:$A$3001,0)),"")="Cancelled","Yes","No")</f>
        <v>No</v>
      </c>
      <c r="L1041">
        <f>SUMIF(Sales!B:B,A1041,Sales!H:H)</f>
        <v>188.52</v>
      </c>
    </row>
    <row r="1042" spans="1:12" x14ac:dyDescent="0.35">
      <c r="A1042" s="5">
        <v>1041</v>
      </c>
      <c r="B1042" s="6">
        <v>45584</v>
      </c>
      <c r="C1042" s="5">
        <v>852</v>
      </c>
      <c r="D1042" s="5">
        <v>3</v>
      </c>
      <c r="E1042" s="5" t="str">
        <f>IFERROR(INDEX(Customers!$B$2:$B$901,MATCH(C1042,Customers!$A$2:$A$901,0)),"")</f>
        <v>Anika Nair</v>
      </c>
      <c r="F1042" s="5" t="str">
        <f>IFERROR(INDEX(Customers!$C$2:$C$901,MATCH(C1042,Customers!$A$2:$A$901,0)),"")</f>
        <v>SMB</v>
      </c>
      <c r="G1042" s="5" t="str">
        <f>IFERROR(INDEX(Regions!$B$2:$B$6,MATCH(D1042,Regions!$A$2:$A$6,0)),"")</f>
        <v>East</v>
      </c>
      <c r="H1042" s="5" t="str">
        <f t="shared" si="18"/>
        <v>2024-10</v>
      </c>
      <c r="I1042" s="5">
        <f>IFERROR(INDEX(Delivery!$C$2:$C$3001,MATCH(A1042,Delivery!$A$2:$A$3001,0))-INDEX(Delivery!$B$2:$B$3001,MATCH(A1042,Delivery!$A$2:$A$3001,0)),"")</f>
        <v>5</v>
      </c>
      <c r="J1042" s="5" t="str">
        <f>IF(IFERROR(INDEX(Delivery!$D$2:$D$3001,MATCH(A1042,Delivery!$A$2:$A$3001,0)),"")="Delayed","Yes","No")</f>
        <v>No</v>
      </c>
      <c r="K1042" s="5" t="str">
        <f>IF(IFERROR(INDEX(Delivery!$D$2:$D$3001,MATCH(A1042,Delivery!$A$2:$A$3001,0)),"")="Cancelled","Yes","No")</f>
        <v>No</v>
      </c>
      <c r="L1042">
        <f>SUMIF(Sales!B:B,A1042,Sales!H:H)</f>
        <v>519.71</v>
      </c>
    </row>
    <row r="1043" spans="1:12" x14ac:dyDescent="0.35">
      <c r="A1043" s="5">
        <v>1042</v>
      </c>
      <c r="B1043" s="6">
        <v>45584</v>
      </c>
      <c r="C1043" s="5">
        <v>351</v>
      </c>
      <c r="D1043" s="5">
        <v>5</v>
      </c>
      <c r="E1043" s="5" t="str">
        <f>IFERROR(INDEX(Customers!$B$2:$B$901,MATCH(C1043,Customers!$A$2:$A$901,0)),"")</f>
        <v>Nisha Krishnan</v>
      </c>
      <c r="F1043" s="5" t="str">
        <f>IFERROR(INDEX(Customers!$C$2:$C$901,MATCH(C1043,Customers!$A$2:$A$901,0)),"")</f>
        <v>SMB</v>
      </c>
      <c r="G1043" s="5" t="str">
        <f>IFERROR(INDEX(Regions!$B$2:$B$6,MATCH(D1043,Regions!$A$2:$A$6,0)),"")</f>
        <v>Central</v>
      </c>
      <c r="H1043" s="5" t="str">
        <f t="shared" si="18"/>
        <v>2024-10</v>
      </c>
      <c r="I1043" s="5">
        <f>IFERROR(INDEX(Delivery!$C$2:$C$3001,MATCH(A1043,Delivery!$A$2:$A$3001,0))-INDEX(Delivery!$B$2:$B$3001,MATCH(A1043,Delivery!$A$2:$A$3001,0)),"")</f>
        <v>11</v>
      </c>
      <c r="J1043" s="5" t="str">
        <f>IF(IFERROR(INDEX(Delivery!$D$2:$D$3001,MATCH(A1043,Delivery!$A$2:$A$3001,0)),"")="Delayed","Yes","No")</f>
        <v>Yes</v>
      </c>
      <c r="K1043" s="5" t="str">
        <f>IF(IFERROR(INDEX(Delivery!$D$2:$D$3001,MATCH(A1043,Delivery!$A$2:$A$3001,0)),"")="Cancelled","Yes","No")</f>
        <v>No</v>
      </c>
      <c r="L1043">
        <f>SUMIF(Sales!B:B,A1043,Sales!H:H)</f>
        <v>705.26</v>
      </c>
    </row>
    <row r="1044" spans="1:12" x14ac:dyDescent="0.35">
      <c r="A1044" s="5">
        <v>1043</v>
      </c>
      <c r="B1044" s="6">
        <v>45584</v>
      </c>
      <c r="C1044" s="5">
        <v>693</v>
      </c>
      <c r="D1044" s="5">
        <v>5</v>
      </c>
      <c r="E1044" s="5" t="str">
        <f>IFERROR(INDEX(Customers!$B$2:$B$901,MATCH(C1044,Customers!$A$2:$A$901,0)),"")</f>
        <v>Neha Reddy</v>
      </c>
      <c r="F1044" s="5" t="str">
        <f>IFERROR(INDEX(Customers!$C$2:$C$901,MATCH(C1044,Customers!$A$2:$A$901,0)),"")</f>
        <v>SMB</v>
      </c>
      <c r="G1044" s="5" t="str">
        <f>IFERROR(INDEX(Regions!$B$2:$B$6,MATCH(D1044,Regions!$A$2:$A$6,0)),"")</f>
        <v>Central</v>
      </c>
      <c r="H1044" s="5" t="str">
        <f t="shared" si="18"/>
        <v>2024-10</v>
      </c>
      <c r="I1044" s="5">
        <f>IFERROR(INDEX(Delivery!$C$2:$C$3001,MATCH(A1044,Delivery!$A$2:$A$3001,0))-INDEX(Delivery!$B$2:$B$3001,MATCH(A1044,Delivery!$A$2:$A$3001,0)),"")</f>
        <v>2</v>
      </c>
      <c r="J1044" s="5" t="str">
        <f>IF(IFERROR(INDEX(Delivery!$D$2:$D$3001,MATCH(A1044,Delivery!$A$2:$A$3001,0)),"")="Delayed","Yes","No")</f>
        <v>No</v>
      </c>
      <c r="K1044" s="5" t="str">
        <f>IF(IFERROR(INDEX(Delivery!$D$2:$D$3001,MATCH(A1044,Delivery!$A$2:$A$3001,0)),"")="Cancelled","Yes","No")</f>
        <v>No</v>
      </c>
      <c r="L1044">
        <f>SUMIF(Sales!B:B,A1044,Sales!H:H)</f>
        <v>3289.09</v>
      </c>
    </row>
    <row r="1045" spans="1:12" x14ac:dyDescent="0.35">
      <c r="A1045" s="5">
        <v>1044</v>
      </c>
      <c r="B1045" s="6">
        <v>45584</v>
      </c>
      <c r="C1045" s="5">
        <v>810</v>
      </c>
      <c r="D1045" s="5">
        <v>3</v>
      </c>
      <c r="E1045" s="5" t="str">
        <f>IFERROR(INDEX(Customers!$B$2:$B$901,MATCH(C1045,Customers!$A$2:$A$901,0)),"")</f>
        <v>Kavya Patel</v>
      </c>
      <c r="F1045" s="5" t="str">
        <f>IFERROR(INDEX(Customers!$C$2:$C$901,MATCH(C1045,Customers!$A$2:$A$901,0)),"")</f>
        <v>Corporate</v>
      </c>
      <c r="G1045" s="5" t="str">
        <f>IFERROR(INDEX(Regions!$B$2:$B$6,MATCH(D1045,Regions!$A$2:$A$6,0)),"")</f>
        <v>East</v>
      </c>
      <c r="H1045" s="5" t="str">
        <f t="shared" si="18"/>
        <v>2024-10</v>
      </c>
      <c r="I1045" s="5">
        <f>IFERROR(INDEX(Delivery!$C$2:$C$3001,MATCH(A1045,Delivery!$A$2:$A$3001,0))-INDEX(Delivery!$B$2:$B$3001,MATCH(A1045,Delivery!$A$2:$A$3001,0)),"")</f>
        <v>-45586</v>
      </c>
      <c r="J1045" s="5" t="str">
        <f>IF(IFERROR(INDEX(Delivery!$D$2:$D$3001,MATCH(A1045,Delivery!$A$2:$A$3001,0)),"")="Delayed","Yes","No")</f>
        <v>No</v>
      </c>
      <c r="K1045" s="5" t="str">
        <f>IF(IFERROR(INDEX(Delivery!$D$2:$D$3001,MATCH(A1045,Delivery!$A$2:$A$3001,0)),"")="Cancelled","Yes","No")</f>
        <v>Yes</v>
      </c>
      <c r="L1045">
        <f>SUMIF(Sales!B:B,A1045,Sales!H:H)</f>
        <v>2831.43</v>
      </c>
    </row>
    <row r="1046" spans="1:12" x14ac:dyDescent="0.35">
      <c r="A1046" s="5">
        <v>1045</v>
      </c>
      <c r="B1046" s="6">
        <v>45585</v>
      </c>
      <c r="C1046" s="5">
        <v>452</v>
      </c>
      <c r="D1046" s="5">
        <v>4</v>
      </c>
      <c r="E1046" s="5" t="str">
        <f>IFERROR(INDEX(Customers!$B$2:$B$901,MATCH(C1046,Customers!$A$2:$A$901,0)),"")</f>
        <v>Neha Bose</v>
      </c>
      <c r="F1046" s="5" t="str">
        <f>IFERROR(INDEX(Customers!$C$2:$C$901,MATCH(C1046,Customers!$A$2:$A$901,0)),"")</f>
        <v>Consumer</v>
      </c>
      <c r="G1046" s="5" t="str">
        <f>IFERROR(INDEX(Regions!$B$2:$B$6,MATCH(D1046,Regions!$A$2:$A$6,0)),"")</f>
        <v>West</v>
      </c>
      <c r="H1046" s="5" t="str">
        <f t="shared" si="18"/>
        <v>2024-10</v>
      </c>
      <c r="I1046" s="5">
        <f>IFERROR(INDEX(Delivery!$C$2:$C$3001,MATCH(A1046,Delivery!$A$2:$A$3001,0))-INDEX(Delivery!$B$2:$B$3001,MATCH(A1046,Delivery!$A$2:$A$3001,0)),"")</f>
        <v>5</v>
      </c>
      <c r="J1046" s="5" t="str">
        <f>IF(IFERROR(INDEX(Delivery!$D$2:$D$3001,MATCH(A1046,Delivery!$A$2:$A$3001,0)),"")="Delayed","Yes","No")</f>
        <v>No</v>
      </c>
      <c r="K1046" s="5" t="str">
        <f>IF(IFERROR(INDEX(Delivery!$D$2:$D$3001,MATCH(A1046,Delivery!$A$2:$A$3001,0)),"")="Cancelled","Yes","No")</f>
        <v>No</v>
      </c>
      <c r="L1046">
        <f>SUMIF(Sales!B:B,A1046,Sales!H:H)</f>
        <v>534</v>
      </c>
    </row>
    <row r="1047" spans="1:12" x14ac:dyDescent="0.35">
      <c r="A1047" s="5">
        <v>1046</v>
      </c>
      <c r="B1047" s="6">
        <v>45585</v>
      </c>
      <c r="C1047" s="5">
        <v>3</v>
      </c>
      <c r="D1047" s="5">
        <v>1</v>
      </c>
      <c r="E1047" s="5" t="str">
        <f>IFERROR(INDEX(Customers!$B$2:$B$901,MATCH(C1047,Customers!$A$2:$A$901,0)),"")</f>
        <v>Deepa Malhotra</v>
      </c>
      <c r="F1047" s="5" t="str">
        <f>IFERROR(INDEX(Customers!$C$2:$C$901,MATCH(C1047,Customers!$A$2:$A$901,0)),"")</f>
        <v>Consumer</v>
      </c>
      <c r="G1047" s="5" t="str">
        <f>IFERROR(INDEX(Regions!$B$2:$B$6,MATCH(D1047,Regions!$A$2:$A$6,0)),"")</f>
        <v>North</v>
      </c>
      <c r="H1047" s="5" t="str">
        <f t="shared" si="18"/>
        <v>2024-10</v>
      </c>
      <c r="I1047" s="5">
        <f>IFERROR(INDEX(Delivery!$C$2:$C$3001,MATCH(A1047,Delivery!$A$2:$A$3001,0))-INDEX(Delivery!$B$2:$B$3001,MATCH(A1047,Delivery!$A$2:$A$3001,0)),"")</f>
        <v>6</v>
      </c>
      <c r="J1047" s="5" t="str">
        <f>IF(IFERROR(INDEX(Delivery!$D$2:$D$3001,MATCH(A1047,Delivery!$A$2:$A$3001,0)),"")="Delayed","Yes","No")</f>
        <v>No</v>
      </c>
      <c r="K1047" s="5" t="str">
        <f>IF(IFERROR(INDEX(Delivery!$D$2:$D$3001,MATCH(A1047,Delivery!$A$2:$A$3001,0)),"")="Cancelled","Yes","No")</f>
        <v>No</v>
      </c>
      <c r="L1047">
        <f>SUMIF(Sales!B:B,A1047,Sales!H:H)</f>
        <v>407.51</v>
      </c>
    </row>
    <row r="1048" spans="1:12" x14ac:dyDescent="0.35">
      <c r="A1048" s="5">
        <v>1047</v>
      </c>
      <c r="B1048" s="6">
        <v>45585</v>
      </c>
      <c r="C1048" s="5">
        <v>693</v>
      </c>
      <c r="D1048" s="5">
        <v>5</v>
      </c>
      <c r="E1048" s="5" t="str">
        <f>IFERROR(INDEX(Customers!$B$2:$B$901,MATCH(C1048,Customers!$A$2:$A$901,0)),"")</f>
        <v>Neha Reddy</v>
      </c>
      <c r="F1048" s="5" t="str">
        <f>IFERROR(INDEX(Customers!$C$2:$C$901,MATCH(C1048,Customers!$A$2:$A$901,0)),"")</f>
        <v>SMB</v>
      </c>
      <c r="G1048" s="5" t="str">
        <f>IFERROR(INDEX(Regions!$B$2:$B$6,MATCH(D1048,Regions!$A$2:$A$6,0)),"")</f>
        <v>Central</v>
      </c>
      <c r="H1048" s="5" t="str">
        <f t="shared" si="18"/>
        <v>2024-10</v>
      </c>
      <c r="I1048" s="5">
        <f>IFERROR(INDEX(Delivery!$C$2:$C$3001,MATCH(A1048,Delivery!$A$2:$A$3001,0))-INDEX(Delivery!$B$2:$B$3001,MATCH(A1048,Delivery!$A$2:$A$3001,0)),"")</f>
        <v>6</v>
      </c>
      <c r="J1048" s="5" t="str">
        <f>IF(IFERROR(INDEX(Delivery!$D$2:$D$3001,MATCH(A1048,Delivery!$A$2:$A$3001,0)),"")="Delayed","Yes","No")</f>
        <v>No</v>
      </c>
      <c r="K1048" s="5" t="str">
        <f>IF(IFERROR(INDEX(Delivery!$D$2:$D$3001,MATCH(A1048,Delivery!$A$2:$A$3001,0)),"")="Cancelled","Yes","No")</f>
        <v>No</v>
      </c>
      <c r="L1048">
        <f>SUMIF(Sales!B:B,A1048,Sales!H:H)</f>
        <v>2357.2200000000003</v>
      </c>
    </row>
    <row r="1049" spans="1:12" x14ac:dyDescent="0.35">
      <c r="A1049" s="5">
        <v>1048</v>
      </c>
      <c r="B1049" s="6">
        <v>45585</v>
      </c>
      <c r="C1049" s="5">
        <v>856</v>
      </c>
      <c r="D1049" s="5">
        <v>3</v>
      </c>
      <c r="E1049" s="5" t="str">
        <f>IFERROR(INDEX(Customers!$B$2:$B$901,MATCH(C1049,Customers!$A$2:$A$901,0)),"")</f>
        <v>Vihaan Kapoor</v>
      </c>
      <c r="F1049" s="5" t="str">
        <f>IFERROR(INDEX(Customers!$C$2:$C$901,MATCH(C1049,Customers!$A$2:$A$901,0)),"")</f>
        <v>Consumer</v>
      </c>
      <c r="G1049" s="5" t="str">
        <f>IFERROR(INDEX(Regions!$B$2:$B$6,MATCH(D1049,Regions!$A$2:$A$6,0)),"")</f>
        <v>East</v>
      </c>
      <c r="H1049" s="5" t="str">
        <f t="shared" si="18"/>
        <v>2024-10</v>
      </c>
      <c r="I1049" s="5">
        <f>IFERROR(INDEX(Delivery!$C$2:$C$3001,MATCH(A1049,Delivery!$A$2:$A$3001,0))-INDEX(Delivery!$B$2:$B$3001,MATCH(A1049,Delivery!$A$2:$A$3001,0)),"")</f>
        <v>-45586</v>
      </c>
      <c r="J1049" s="5" t="str">
        <f>IF(IFERROR(INDEX(Delivery!$D$2:$D$3001,MATCH(A1049,Delivery!$A$2:$A$3001,0)),"")="Delayed","Yes","No")</f>
        <v>No</v>
      </c>
      <c r="K1049" s="5" t="str">
        <f>IF(IFERROR(INDEX(Delivery!$D$2:$D$3001,MATCH(A1049,Delivery!$A$2:$A$3001,0)),"")="Cancelled","Yes","No")</f>
        <v>Yes</v>
      </c>
      <c r="L1049">
        <f>SUMIF(Sales!B:B,A1049,Sales!H:H)</f>
        <v>175.69</v>
      </c>
    </row>
    <row r="1050" spans="1:12" x14ac:dyDescent="0.35">
      <c r="A1050" s="5">
        <v>1049</v>
      </c>
      <c r="B1050" s="6">
        <v>45585</v>
      </c>
      <c r="C1050" s="5">
        <v>200</v>
      </c>
      <c r="D1050" s="5">
        <v>3</v>
      </c>
      <c r="E1050" s="5" t="str">
        <f>IFERROR(INDEX(Customers!$B$2:$B$901,MATCH(C1050,Customers!$A$2:$A$901,0)),"")</f>
        <v>Ravi Malhotra</v>
      </c>
      <c r="F1050" s="5" t="str">
        <f>IFERROR(INDEX(Customers!$C$2:$C$901,MATCH(C1050,Customers!$A$2:$A$901,0)),"")</f>
        <v>SMB</v>
      </c>
      <c r="G1050" s="5" t="str">
        <f>IFERROR(INDEX(Regions!$B$2:$B$6,MATCH(D1050,Regions!$A$2:$A$6,0)),"")</f>
        <v>East</v>
      </c>
      <c r="H1050" s="5" t="str">
        <f t="shared" si="18"/>
        <v>2024-10</v>
      </c>
      <c r="I1050" s="5">
        <f>IFERROR(INDEX(Delivery!$C$2:$C$3001,MATCH(A1050,Delivery!$A$2:$A$3001,0))-INDEX(Delivery!$B$2:$B$3001,MATCH(A1050,Delivery!$A$2:$A$3001,0)),"")</f>
        <v>6</v>
      </c>
      <c r="J1050" s="5" t="str">
        <f>IF(IFERROR(INDEX(Delivery!$D$2:$D$3001,MATCH(A1050,Delivery!$A$2:$A$3001,0)),"")="Delayed","Yes","No")</f>
        <v>No</v>
      </c>
      <c r="K1050" s="5" t="str">
        <f>IF(IFERROR(INDEX(Delivery!$D$2:$D$3001,MATCH(A1050,Delivery!$A$2:$A$3001,0)),"")="Cancelled","Yes","No")</f>
        <v>No</v>
      </c>
      <c r="L1050">
        <f>SUMIF(Sales!B:B,A1050,Sales!H:H)</f>
        <v>3851.58</v>
      </c>
    </row>
    <row r="1051" spans="1:12" x14ac:dyDescent="0.35">
      <c r="A1051" s="5">
        <v>1050</v>
      </c>
      <c r="B1051" s="6">
        <v>45585</v>
      </c>
      <c r="C1051" s="5">
        <v>889</v>
      </c>
      <c r="D1051" s="5">
        <v>5</v>
      </c>
      <c r="E1051" s="5" t="str">
        <f>IFERROR(INDEX(Customers!$B$2:$B$901,MATCH(C1051,Customers!$A$2:$A$901,0)),"")</f>
        <v>Krishna Kapoor</v>
      </c>
      <c r="F1051" s="5" t="str">
        <f>IFERROR(INDEX(Customers!$C$2:$C$901,MATCH(C1051,Customers!$A$2:$A$901,0)),"")</f>
        <v>SMB</v>
      </c>
      <c r="G1051" s="5" t="str">
        <f>IFERROR(INDEX(Regions!$B$2:$B$6,MATCH(D1051,Regions!$A$2:$A$6,0)),"")</f>
        <v>Central</v>
      </c>
      <c r="H1051" s="5" t="str">
        <f t="shared" si="18"/>
        <v>2024-10</v>
      </c>
      <c r="I1051" s="5">
        <f>IFERROR(INDEX(Delivery!$C$2:$C$3001,MATCH(A1051,Delivery!$A$2:$A$3001,0))-INDEX(Delivery!$B$2:$B$3001,MATCH(A1051,Delivery!$A$2:$A$3001,0)),"")</f>
        <v>5</v>
      </c>
      <c r="J1051" s="5" t="str">
        <f>IF(IFERROR(INDEX(Delivery!$D$2:$D$3001,MATCH(A1051,Delivery!$A$2:$A$3001,0)),"")="Delayed","Yes","No")</f>
        <v>No</v>
      </c>
      <c r="K1051" s="5" t="str">
        <f>IF(IFERROR(INDEX(Delivery!$D$2:$D$3001,MATCH(A1051,Delivery!$A$2:$A$3001,0)),"")="Cancelled","Yes","No")</f>
        <v>No</v>
      </c>
      <c r="L1051">
        <f>SUMIF(Sales!B:B,A1051,Sales!H:H)</f>
        <v>772.88</v>
      </c>
    </row>
    <row r="1052" spans="1:12" x14ac:dyDescent="0.35">
      <c r="A1052" s="5">
        <v>1051</v>
      </c>
      <c r="B1052" s="6">
        <v>45585</v>
      </c>
      <c r="C1052" s="5">
        <v>53</v>
      </c>
      <c r="D1052" s="5">
        <v>4</v>
      </c>
      <c r="E1052" s="5" t="str">
        <f>IFERROR(INDEX(Customers!$B$2:$B$901,MATCH(C1052,Customers!$A$2:$A$901,0)),"")</f>
        <v>Diya Shetty</v>
      </c>
      <c r="F1052" s="5" t="str">
        <f>IFERROR(INDEX(Customers!$C$2:$C$901,MATCH(C1052,Customers!$A$2:$A$901,0)),"")</f>
        <v>Consumer</v>
      </c>
      <c r="G1052" s="5" t="str">
        <f>IFERROR(INDEX(Regions!$B$2:$B$6,MATCH(D1052,Regions!$A$2:$A$6,0)),"")</f>
        <v>West</v>
      </c>
      <c r="H1052" s="5" t="str">
        <f t="shared" si="18"/>
        <v>2024-10</v>
      </c>
      <c r="I1052" s="5">
        <f>IFERROR(INDEX(Delivery!$C$2:$C$3001,MATCH(A1052,Delivery!$A$2:$A$3001,0))-INDEX(Delivery!$B$2:$B$3001,MATCH(A1052,Delivery!$A$2:$A$3001,0)),"")</f>
        <v>6</v>
      </c>
      <c r="J1052" s="5" t="str">
        <f>IF(IFERROR(INDEX(Delivery!$D$2:$D$3001,MATCH(A1052,Delivery!$A$2:$A$3001,0)),"")="Delayed","Yes","No")</f>
        <v>No</v>
      </c>
      <c r="K1052" s="5" t="str">
        <f>IF(IFERROR(INDEX(Delivery!$D$2:$D$3001,MATCH(A1052,Delivery!$A$2:$A$3001,0)),"")="Cancelled","Yes","No")</f>
        <v>No</v>
      </c>
      <c r="L1052">
        <f>SUMIF(Sales!B:B,A1052,Sales!H:H)</f>
        <v>2357.39</v>
      </c>
    </row>
    <row r="1053" spans="1:12" x14ac:dyDescent="0.35">
      <c r="A1053" s="5">
        <v>1052</v>
      </c>
      <c r="B1053" s="6">
        <v>45585</v>
      </c>
      <c r="C1053" s="5">
        <v>654</v>
      </c>
      <c r="D1053" s="5">
        <v>1</v>
      </c>
      <c r="E1053" s="5" t="str">
        <f>IFERROR(INDEX(Customers!$B$2:$B$901,MATCH(C1053,Customers!$A$2:$A$901,0)),"")</f>
        <v>Vikram Singh</v>
      </c>
      <c r="F1053" s="5" t="str">
        <f>IFERROR(INDEX(Customers!$C$2:$C$901,MATCH(C1053,Customers!$A$2:$A$901,0)),"")</f>
        <v>SMB</v>
      </c>
      <c r="G1053" s="5" t="str">
        <f>IFERROR(INDEX(Regions!$B$2:$B$6,MATCH(D1053,Regions!$A$2:$A$6,0)),"")</f>
        <v>North</v>
      </c>
      <c r="H1053" s="5" t="str">
        <f t="shared" si="18"/>
        <v>2024-10</v>
      </c>
      <c r="I1053" s="5">
        <f>IFERROR(INDEX(Delivery!$C$2:$C$3001,MATCH(A1053,Delivery!$A$2:$A$3001,0))-INDEX(Delivery!$B$2:$B$3001,MATCH(A1053,Delivery!$A$2:$A$3001,0)),"")</f>
        <v>-45587</v>
      </c>
      <c r="J1053" s="5" t="str">
        <f>IF(IFERROR(INDEX(Delivery!$D$2:$D$3001,MATCH(A1053,Delivery!$A$2:$A$3001,0)),"")="Delayed","Yes","No")</f>
        <v>No</v>
      </c>
      <c r="K1053" s="5" t="str">
        <f>IF(IFERROR(INDEX(Delivery!$D$2:$D$3001,MATCH(A1053,Delivery!$A$2:$A$3001,0)),"")="Cancelled","Yes","No")</f>
        <v>Yes</v>
      </c>
      <c r="L1053">
        <f>SUMIF(Sales!B:B,A1053,Sales!H:H)</f>
        <v>1025.1400000000001</v>
      </c>
    </row>
    <row r="1054" spans="1:12" x14ac:dyDescent="0.35">
      <c r="A1054" s="5">
        <v>1053</v>
      </c>
      <c r="B1054" s="6">
        <v>45585</v>
      </c>
      <c r="C1054" s="5">
        <v>825</v>
      </c>
      <c r="D1054" s="5">
        <v>4</v>
      </c>
      <c r="E1054" s="5" t="str">
        <f>IFERROR(INDEX(Customers!$B$2:$B$901,MATCH(C1054,Customers!$A$2:$A$901,0)),"")</f>
        <v>Riya Bose</v>
      </c>
      <c r="F1054" s="5" t="str">
        <f>IFERROR(INDEX(Customers!$C$2:$C$901,MATCH(C1054,Customers!$A$2:$A$901,0)),"")</f>
        <v>Consumer</v>
      </c>
      <c r="G1054" s="5" t="str">
        <f>IFERROR(INDEX(Regions!$B$2:$B$6,MATCH(D1054,Regions!$A$2:$A$6,0)),"")</f>
        <v>West</v>
      </c>
      <c r="H1054" s="5" t="str">
        <f t="shared" si="18"/>
        <v>2024-10</v>
      </c>
      <c r="I1054" s="5">
        <f>IFERROR(INDEX(Delivery!$C$2:$C$3001,MATCH(A1054,Delivery!$A$2:$A$3001,0))-INDEX(Delivery!$B$2:$B$3001,MATCH(A1054,Delivery!$A$2:$A$3001,0)),"")</f>
        <v>3</v>
      </c>
      <c r="J1054" s="5" t="str">
        <f>IF(IFERROR(INDEX(Delivery!$D$2:$D$3001,MATCH(A1054,Delivery!$A$2:$A$3001,0)),"")="Delayed","Yes","No")</f>
        <v>No</v>
      </c>
      <c r="K1054" s="5" t="str">
        <f>IF(IFERROR(INDEX(Delivery!$D$2:$D$3001,MATCH(A1054,Delivery!$A$2:$A$3001,0)),"")="Cancelled","Yes","No")</f>
        <v>No</v>
      </c>
      <c r="L1054">
        <f>SUMIF(Sales!B:B,A1054,Sales!H:H)</f>
        <v>7311.92</v>
      </c>
    </row>
    <row r="1055" spans="1:12" x14ac:dyDescent="0.35">
      <c r="A1055" s="5">
        <v>1054</v>
      </c>
      <c r="B1055" s="6">
        <v>45586</v>
      </c>
      <c r="C1055" s="5">
        <v>859</v>
      </c>
      <c r="D1055" s="5">
        <v>2</v>
      </c>
      <c r="E1055" s="5" t="str">
        <f>IFERROR(INDEX(Customers!$B$2:$B$901,MATCH(C1055,Customers!$A$2:$A$901,0)),"")</f>
        <v>Vikram Mehta</v>
      </c>
      <c r="F1055" s="5" t="str">
        <f>IFERROR(INDEX(Customers!$C$2:$C$901,MATCH(C1055,Customers!$A$2:$A$901,0)),"")</f>
        <v>Corporate</v>
      </c>
      <c r="G1055" s="5" t="str">
        <f>IFERROR(INDEX(Regions!$B$2:$B$6,MATCH(D1055,Regions!$A$2:$A$6,0)),"")</f>
        <v>South</v>
      </c>
      <c r="H1055" s="5" t="str">
        <f t="shared" si="18"/>
        <v>2024-10</v>
      </c>
      <c r="I1055" s="5">
        <f>IFERROR(INDEX(Delivery!$C$2:$C$3001,MATCH(A1055,Delivery!$A$2:$A$3001,0))-INDEX(Delivery!$B$2:$B$3001,MATCH(A1055,Delivery!$A$2:$A$3001,0)),"")</f>
        <v>6</v>
      </c>
      <c r="J1055" s="5" t="str">
        <f>IF(IFERROR(INDEX(Delivery!$D$2:$D$3001,MATCH(A1055,Delivery!$A$2:$A$3001,0)),"")="Delayed","Yes","No")</f>
        <v>Yes</v>
      </c>
      <c r="K1055" s="5" t="str">
        <f>IF(IFERROR(INDEX(Delivery!$D$2:$D$3001,MATCH(A1055,Delivery!$A$2:$A$3001,0)),"")="Cancelled","Yes","No")</f>
        <v>No</v>
      </c>
      <c r="L1055">
        <f>SUMIF(Sales!B:B,A1055,Sales!H:H)</f>
        <v>2305.5700000000002</v>
      </c>
    </row>
    <row r="1056" spans="1:12" x14ac:dyDescent="0.35">
      <c r="A1056" s="5">
        <v>1055</v>
      </c>
      <c r="B1056" s="6">
        <v>45586</v>
      </c>
      <c r="C1056" s="5">
        <v>33</v>
      </c>
      <c r="D1056" s="5">
        <v>3</v>
      </c>
      <c r="E1056" s="5" t="str">
        <f>IFERROR(INDEX(Customers!$B$2:$B$901,MATCH(C1056,Customers!$A$2:$A$901,0)),"")</f>
        <v>Ishaan Mehta</v>
      </c>
      <c r="F1056" s="5" t="str">
        <f>IFERROR(INDEX(Customers!$C$2:$C$901,MATCH(C1056,Customers!$A$2:$A$901,0)),"")</f>
        <v>Consumer</v>
      </c>
      <c r="G1056" s="5" t="str">
        <f>IFERROR(INDEX(Regions!$B$2:$B$6,MATCH(D1056,Regions!$A$2:$A$6,0)),"")</f>
        <v>East</v>
      </c>
      <c r="H1056" s="5" t="str">
        <f t="shared" si="18"/>
        <v>2024-10</v>
      </c>
      <c r="I1056" s="5">
        <f>IFERROR(INDEX(Delivery!$C$2:$C$3001,MATCH(A1056,Delivery!$A$2:$A$3001,0))-INDEX(Delivery!$B$2:$B$3001,MATCH(A1056,Delivery!$A$2:$A$3001,0)),"")</f>
        <v>5</v>
      </c>
      <c r="J1056" s="5" t="str">
        <f>IF(IFERROR(INDEX(Delivery!$D$2:$D$3001,MATCH(A1056,Delivery!$A$2:$A$3001,0)),"")="Delayed","Yes","No")</f>
        <v>No</v>
      </c>
      <c r="K1056" s="5" t="str">
        <f>IF(IFERROR(INDEX(Delivery!$D$2:$D$3001,MATCH(A1056,Delivery!$A$2:$A$3001,0)),"")="Cancelled","Yes","No")</f>
        <v>No</v>
      </c>
      <c r="L1056">
        <f>SUMIF(Sales!B:B,A1056,Sales!H:H)</f>
        <v>175.69</v>
      </c>
    </row>
    <row r="1057" spans="1:12" x14ac:dyDescent="0.35">
      <c r="A1057" s="5">
        <v>1056</v>
      </c>
      <c r="B1057" s="6">
        <v>45586</v>
      </c>
      <c r="C1057" s="5">
        <v>836</v>
      </c>
      <c r="D1057" s="5">
        <v>4</v>
      </c>
      <c r="E1057" s="5" t="str">
        <f>IFERROR(INDEX(Customers!$B$2:$B$901,MATCH(C1057,Customers!$A$2:$A$901,0)),"")</f>
        <v>Vikram Bose</v>
      </c>
      <c r="F1057" s="5" t="str">
        <f>IFERROR(INDEX(Customers!$C$2:$C$901,MATCH(C1057,Customers!$A$2:$A$901,0)),"")</f>
        <v>Consumer</v>
      </c>
      <c r="G1057" s="5" t="str">
        <f>IFERROR(INDEX(Regions!$B$2:$B$6,MATCH(D1057,Regions!$A$2:$A$6,0)),"")</f>
        <v>West</v>
      </c>
      <c r="H1057" s="5" t="str">
        <f t="shared" si="18"/>
        <v>2024-10</v>
      </c>
      <c r="I1057" s="5">
        <f>IFERROR(INDEX(Delivery!$C$2:$C$3001,MATCH(A1057,Delivery!$A$2:$A$3001,0))-INDEX(Delivery!$B$2:$B$3001,MATCH(A1057,Delivery!$A$2:$A$3001,0)),"")</f>
        <v>4</v>
      </c>
      <c r="J1057" s="5" t="str">
        <f>IF(IFERROR(INDEX(Delivery!$D$2:$D$3001,MATCH(A1057,Delivery!$A$2:$A$3001,0)),"")="Delayed","Yes","No")</f>
        <v>No</v>
      </c>
      <c r="K1057" s="5" t="str">
        <f>IF(IFERROR(INDEX(Delivery!$D$2:$D$3001,MATCH(A1057,Delivery!$A$2:$A$3001,0)),"")="Cancelled","Yes","No")</f>
        <v>No</v>
      </c>
      <c r="L1057">
        <f>SUMIF(Sales!B:B,A1057,Sales!H:H)</f>
        <v>942.18000000000006</v>
      </c>
    </row>
    <row r="1058" spans="1:12" x14ac:dyDescent="0.35">
      <c r="A1058" s="5">
        <v>1057</v>
      </c>
      <c r="B1058" s="6">
        <v>45586</v>
      </c>
      <c r="C1058" s="5">
        <v>660</v>
      </c>
      <c r="D1058" s="5">
        <v>2</v>
      </c>
      <c r="E1058" s="5" t="str">
        <f>IFERROR(INDEX(Customers!$B$2:$B$901,MATCH(C1058,Customers!$A$2:$A$901,0)),"")</f>
        <v>Aditya Shetty</v>
      </c>
      <c r="F1058" s="5" t="str">
        <f>IFERROR(INDEX(Customers!$C$2:$C$901,MATCH(C1058,Customers!$A$2:$A$901,0)),"")</f>
        <v>Corporate</v>
      </c>
      <c r="G1058" s="5" t="str">
        <f>IFERROR(INDEX(Regions!$B$2:$B$6,MATCH(D1058,Regions!$A$2:$A$6,0)),"")</f>
        <v>South</v>
      </c>
      <c r="H1058" s="5" t="str">
        <f t="shared" si="18"/>
        <v>2024-10</v>
      </c>
      <c r="I1058" s="5">
        <f>IFERROR(INDEX(Delivery!$C$2:$C$3001,MATCH(A1058,Delivery!$A$2:$A$3001,0))-INDEX(Delivery!$B$2:$B$3001,MATCH(A1058,Delivery!$A$2:$A$3001,0)),"")</f>
        <v>4</v>
      </c>
      <c r="J1058" s="5" t="str">
        <f>IF(IFERROR(INDEX(Delivery!$D$2:$D$3001,MATCH(A1058,Delivery!$A$2:$A$3001,0)),"")="Delayed","Yes","No")</f>
        <v>No</v>
      </c>
      <c r="K1058" s="5" t="str">
        <f>IF(IFERROR(INDEX(Delivery!$D$2:$D$3001,MATCH(A1058,Delivery!$A$2:$A$3001,0)),"")="Cancelled","Yes","No")</f>
        <v>No</v>
      </c>
      <c r="L1058">
        <f>SUMIF(Sales!B:B,A1058,Sales!H:H)</f>
        <v>772.88</v>
      </c>
    </row>
    <row r="1059" spans="1:12" x14ac:dyDescent="0.35">
      <c r="A1059" s="5">
        <v>1058</v>
      </c>
      <c r="B1059" s="6">
        <v>45586</v>
      </c>
      <c r="C1059" s="5">
        <v>771</v>
      </c>
      <c r="D1059" s="5">
        <v>2</v>
      </c>
      <c r="E1059" s="5" t="str">
        <f>IFERROR(INDEX(Customers!$B$2:$B$901,MATCH(C1059,Customers!$A$2:$A$901,0)),"")</f>
        <v>Rahul Krishnan</v>
      </c>
      <c r="F1059" s="5" t="str">
        <f>IFERROR(INDEX(Customers!$C$2:$C$901,MATCH(C1059,Customers!$A$2:$A$901,0)),"")</f>
        <v>Corporate</v>
      </c>
      <c r="G1059" s="5" t="str">
        <f>IFERROR(INDEX(Regions!$B$2:$B$6,MATCH(D1059,Regions!$A$2:$A$6,0)),"")</f>
        <v>South</v>
      </c>
      <c r="H1059" s="5" t="str">
        <f t="shared" si="18"/>
        <v>2024-10</v>
      </c>
      <c r="I1059" s="5">
        <f>IFERROR(INDEX(Delivery!$C$2:$C$3001,MATCH(A1059,Delivery!$A$2:$A$3001,0))-INDEX(Delivery!$B$2:$B$3001,MATCH(A1059,Delivery!$A$2:$A$3001,0)),"")</f>
        <v>6</v>
      </c>
      <c r="J1059" s="5" t="str">
        <f>IF(IFERROR(INDEX(Delivery!$D$2:$D$3001,MATCH(A1059,Delivery!$A$2:$A$3001,0)),"")="Delayed","Yes","No")</f>
        <v>No</v>
      </c>
      <c r="K1059" s="5" t="str">
        <f>IF(IFERROR(INDEX(Delivery!$D$2:$D$3001,MATCH(A1059,Delivery!$A$2:$A$3001,0)),"")="Cancelled","Yes","No")</f>
        <v>No</v>
      </c>
      <c r="L1059">
        <f>SUMIF(Sales!B:B,A1059,Sales!H:H)</f>
        <v>2814.96</v>
      </c>
    </row>
    <row r="1060" spans="1:12" x14ac:dyDescent="0.35">
      <c r="A1060" s="5">
        <v>1059</v>
      </c>
      <c r="B1060" s="6">
        <v>45587</v>
      </c>
      <c r="C1060" s="5">
        <v>528</v>
      </c>
      <c r="D1060" s="5">
        <v>3</v>
      </c>
      <c r="E1060" s="5" t="str">
        <f>IFERROR(INDEX(Customers!$B$2:$B$901,MATCH(C1060,Customers!$A$2:$A$901,0)),"")</f>
        <v>Sai Reddy</v>
      </c>
      <c r="F1060" s="5" t="str">
        <f>IFERROR(INDEX(Customers!$C$2:$C$901,MATCH(C1060,Customers!$A$2:$A$901,0)),"")</f>
        <v>SMB</v>
      </c>
      <c r="G1060" s="5" t="str">
        <f>IFERROR(INDEX(Regions!$B$2:$B$6,MATCH(D1060,Regions!$A$2:$A$6,0)),"")</f>
        <v>East</v>
      </c>
      <c r="H1060" s="5" t="str">
        <f t="shared" si="18"/>
        <v>2024-10</v>
      </c>
      <c r="I1060" s="5">
        <f>IFERROR(INDEX(Delivery!$C$2:$C$3001,MATCH(A1060,Delivery!$A$2:$A$3001,0))-INDEX(Delivery!$B$2:$B$3001,MATCH(A1060,Delivery!$A$2:$A$3001,0)),"")</f>
        <v>6</v>
      </c>
      <c r="J1060" s="5" t="str">
        <f>IF(IFERROR(INDEX(Delivery!$D$2:$D$3001,MATCH(A1060,Delivery!$A$2:$A$3001,0)),"")="Delayed","Yes","No")</f>
        <v>No</v>
      </c>
      <c r="K1060" s="5" t="str">
        <f>IF(IFERROR(INDEX(Delivery!$D$2:$D$3001,MATCH(A1060,Delivery!$A$2:$A$3001,0)),"")="Cancelled","Yes","No")</f>
        <v>No</v>
      </c>
      <c r="L1060">
        <f>SUMIF(Sales!B:B,A1060,Sales!H:H)</f>
        <v>2991.2999999999997</v>
      </c>
    </row>
    <row r="1061" spans="1:12" x14ac:dyDescent="0.35">
      <c r="A1061" s="5">
        <v>1060</v>
      </c>
      <c r="B1061" s="6">
        <v>45587</v>
      </c>
      <c r="C1061" s="5">
        <v>202</v>
      </c>
      <c r="D1061" s="5">
        <v>3</v>
      </c>
      <c r="E1061" s="5" t="str">
        <f>IFERROR(INDEX(Customers!$B$2:$B$901,MATCH(C1061,Customers!$A$2:$A$901,0)),"")</f>
        <v>Reyansh Das</v>
      </c>
      <c r="F1061" s="5" t="str">
        <f>IFERROR(INDEX(Customers!$C$2:$C$901,MATCH(C1061,Customers!$A$2:$A$901,0)),"")</f>
        <v>Consumer</v>
      </c>
      <c r="G1061" s="5" t="str">
        <f>IFERROR(INDEX(Regions!$B$2:$B$6,MATCH(D1061,Regions!$A$2:$A$6,0)),"")</f>
        <v>East</v>
      </c>
      <c r="H1061" s="5" t="str">
        <f t="shared" si="18"/>
        <v>2024-10</v>
      </c>
      <c r="I1061" s="5">
        <f>IFERROR(INDEX(Delivery!$C$2:$C$3001,MATCH(A1061,Delivery!$A$2:$A$3001,0))-INDEX(Delivery!$B$2:$B$3001,MATCH(A1061,Delivery!$A$2:$A$3001,0)),"")</f>
        <v>2</v>
      </c>
      <c r="J1061" s="5" t="str">
        <f>IF(IFERROR(INDEX(Delivery!$D$2:$D$3001,MATCH(A1061,Delivery!$A$2:$A$3001,0)),"")="Delayed","Yes","No")</f>
        <v>No</v>
      </c>
      <c r="K1061" s="5" t="str">
        <f>IF(IFERROR(INDEX(Delivery!$D$2:$D$3001,MATCH(A1061,Delivery!$A$2:$A$3001,0)),"")="Cancelled","Yes","No")</f>
        <v>No</v>
      </c>
      <c r="L1061">
        <f>SUMIF(Sales!B:B,A1061,Sales!H:H)</f>
        <v>622.70000000000005</v>
      </c>
    </row>
    <row r="1062" spans="1:12" x14ac:dyDescent="0.35">
      <c r="A1062" s="5">
        <v>1061</v>
      </c>
      <c r="B1062" s="6">
        <v>45587</v>
      </c>
      <c r="C1062" s="5">
        <v>590</v>
      </c>
      <c r="D1062" s="5">
        <v>4</v>
      </c>
      <c r="E1062" s="5" t="str">
        <f>IFERROR(INDEX(Customers!$B$2:$B$901,MATCH(C1062,Customers!$A$2:$A$901,0)),"")</f>
        <v>Krishna Pillai</v>
      </c>
      <c r="F1062" s="5" t="str">
        <f>IFERROR(INDEX(Customers!$C$2:$C$901,MATCH(C1062,Customers!$A$2:$A$901,0)),"")</f>
        <v>Consumer</v>
      </c>
      <c r="G1062" s="5" t="str">
        <f>IFERROR(INDEX(Regions!$B$2:$B$6,MATCH(D1062,Regions!$A$2:$A$6,0)),"")</f>
        <v>West</v>
      </c>
      <c r="H1062" s="5" t="str">
        <f t="shared" si="18"/>
        <v>2024-10</v>
      </c>
      <c r="I1062" s="5">
        <f>IFERROR(INDEX(Delivery!$C$2:$C$3001,MATCH(A1062,Delivery!$A$2:$A$3001,0))-INDEX(Delivery!$B$2:$B$3001,MATCH(A1062,Delivery!$A$2:$A$3001,0)),"")</f>
        <v>6</v>
      </c>
      <c r="J1062" s="5" t="str">
        <f>IF(IFERROR(INDEX(Delivery!$D$2:$D$3001,MATCH(A1062,Delivery!$A$2:$A$3001,0)),"")="Delayed","Yes","No")</f>
        <v>No</v>
      </c>
      <c r="K1062" s="5" t="str">
        <f>IF(IFERROR(INDEX(Delivery!$D$2:$D$3001,MATCH(A1062,Delivery!$A$2:$A$3001,0)),"")="Cancelled","Yes","No")</f>
        <v>No</v>
      </c>
      <c r="L1062">
        <f>SUMIF(Sales!B:B,A1062,Sales!H:H)</f>
        <v>3639.11</v>
      </c>
    </row>
    <row r="1063" spans="1:12" x14ac:dyDescent="0.35">
      <c r="A1063" s="5">
        <v>1062</v>
      </c>
      <c r="B1063" s="6">
        <v>45587</v>
      </c>
      <c r="C1063" s="5">
        <v>651</v>
      </c>
      <c r="D1063" s="5">
        <v>1</v>
      </c>
      <c r="E1063" s="5" t="str">
        <f>IFERROR(INDEX(Customers!$B$2:$B$901,MATCH(C1063,Customers!$A$2:$A$901,0)),"")</f>
        <v>Arun Menon</v>
      </c>
      <c r="F1063" s="5" t="str">
        <f>IFERROR(INDEX(Customers!$C$2:$C$901,MATCH(C1063,Customers!$A$2:$A$901,0)),"")</f>
        <v>Consumer</v>
      </c>
      <c r="G1063" s="5" t="str">
        <f>IFERROR(INDEX(Regions!$B$2:$B$6,MATCH(D1063,Regions!$A$2:$A$6,0)),"")</f>
        <v>North</v>
      </c>
      <c r="H1063" s="5" t="str">
        <f t="shared" si="18"/>
        <v>2024-10</v>
      </c>
      <c r="I1063" s="5">
        <f>IFERROR(INDEX(Delivery!$C$2:$C$3001,MATCH(A1063,Delivery!$A$2:$A$3001,0))-INDEX(Delivery!$B$2:$B$3001,MATCH(A1063,Delivery!$A$2:$A$3001,0)),"")</f>
        <v>4</v>
      </c>
      <c r="J1063" s="5" t="str">
        <f>IF(IFERROR(INDEX(Delivery!$D$2:$D$3001,MATCH(A1063,Delivery!$A$2:$A$3001,0)),"")="Delayed","Yes","No")</f>
        <v>No</v>
      </c>
      <c r="K1063" s="5" t="str">
        <f>IF(IFERROR(INDEX(Delivery!$D$2:$D$3001,MATCH(A1063,Delivery!$A$2:$A$3001,0)),"")="Cancelled","Yes","No")</f>
        <v>No</v>
      </c>
      <c r="L1063">
        <f>SUMIF(Sales!B:B,A1063,Sales!H:H)</f>
        <v>6656.9</v>
      </c>
    </row>
    <row r="1064" spans="1:12" x14ac:dyDescent="0.35">
      <c r="A1064" s="5">
        <v>1063</v>
      </c>
      <c r="B1064" s="6">
        <v>45587</v>
      </c>
      <c r="C1064" s="5">
        <v>241</v>
      </c>
      <c r="D1064" s="5">
        <v>4</v>
      </c>
      <c r="E1064" s="5" t="str">
        <f>IFERROR(INDEX(Customers!$B$2:$B$901,MATCH(C1064,Customers!$A$2:$A$901,0)),"")</f>
        <v>Deepa Pillai</v>
      </c>
      <c r="F1064" s="5" t="str">
        <f>IFERROR(INDEX(Customers!$C$2:$C$901,MATCH(C1064,Customers!$A$2:$A$901,0)),"")</f>
        <v>Corporate</v>
      </c>
      <c r="G1064" s="5" t="str">
        <f>IFERROR(INDEX(Regions!$B$2:$B$6,MATCH(D1064,Regions!$A$2:$A$6,0)),"")</f>
        <v>West</v>
      </c>
      <c r="H1064" s="5" t="str">
        <f t="shared" si="18"/>
        <v>2024-10</v>
      </c>
      <c r="I1064" s="5">
        <f>IFERROR(INDEX(Delivery!$C$2:$C$3001,MATCH(A1064,Delivery!$A$2:$A$3001,0))-INDEX(Delivery!$B$2:$B$3001,MATCH(A1064,Delivery!$A$2:$A$3001,0)),"")</f>
        <v>3</v>
      </c>
      <c r="J1064" s="5" t="str">
        <f>IF(IFERROR(INDEX(Delivery!$D$2:$D$3001,MATCH(A1064,Delivery!$A$2:$A$3001,0)),"")="Delayed","Yes","No")</f>
        <v>No</v>
      </c>
      <c r="K1064" s="5" t="str">
        <f>IF(IFERROR(INDEX(Delivery!$D$2:$D$3001,MATCH(A1064,Delivery!$A$2:$A$3001,0)),"")="Cancelled","Yes","No")</f>
        <v>No</v>
      </c>
      <c r="L1064">
        <f>SUMIF(Sales!B:B,A1064,Sales!H:H)</f>
        <v>175.69</v>
      </c>
    </row>
    <row r="1065" spans="1:12" x14ac:dyDescent="0.35">
      <c r="A1065" s="5">
        <v>1064</v>
      </c>
      <c r="B1065" s="6">
        <v>45587</v>
      </c>
      <c r="C1065" s="5">
        <v>465</v>
      </c>
      <c r="D1065" s="5">
        <v>4</v>
      </c>
      <c r="E1065" s="5" t="str">
        <f>IFERROR(INDEX(Customers!$B$2:$B$901,MATCH(C1065,Customers!$A$2:$A$901,0)),"")</f>
        <v>Anika Das</v>
      </c>
      <c r="F1065" s="5" t="str">
        <f>IFERROR(INDEX(Customers!$C$2:$C$901,MATCH(C1065,Customers!$A$2:$A$901,0)),"")</f>
        <v>Consumer</v>
      </c>
      <c r="G1065" s="5" t="str">
        <f>IFERROR(INDEX(Regions!$B$2:$B$6,MATCH(D1065,Regions!$A$2:$A$6,0)),"")</f>
        <v>West</v>
      </c>
      <c r="H1065" s="5" t="str">
        <f t="shared" si="18"/>
        <v>2024-10</v>
      </c>
      <c r="I1065" s="5">
        <f>IFERROR(INDEX(Delivery!$C$2:$C$3001,MATCH(A1065,Delivery!$A$2:$A$3001,0))-INDEX(Delivery!$B$2:$B$3001,MATCH(A1065,Delivery!$A$2:$A$3001,0)),"")</f>
        <v>3</v>
      </c>
      <c r="J1065" s="5" t="str">
        <f>IF(IFERROR(INDEX(Delivery!$D$2:$D$3001,MATCH(A1065,Delivery!$A$2:$A$3001,0)),"")="Delayed","Yes","No")</f>
        <v>No</v>
      </c>
      <c r="K1065" s="5" t="str">
        <f>IF(IFERROR(INDEX(Delivery!$D$2:$D$3001,MATCH(A1065,Delivery!$A$2:$A$3001,0)),"")="Cancelled","Yes","No")</f>
        <v>No</v>
      </c>
      <c r="L1065">
        <f>SUMIF(Sales!B:B,A1065,Sales!H:H)</f>
        <v>175.69</v>
      </c>
    </row>
    <row r="1066" spans="1:12" x14ac:dyDescent="0.35">
      <c r="A1066" s="5">
        <v>1065</v>
      </c>
      <c r="B1066" s="6">
        <v>45587</v>
      </c>
      <c r="C1066" s="5">
        <v>727</v>
      </c>
      <c r="D1066" s="5">
        <v>5</v>
      </c>
      <c r="E1066" s="5" t="str">
        <f>IFERROR(INDEX(Customers!$B$2:$B$901,MATCH(C1066,Customers!$A$2:$A$901,0)),"")</f>
        <v>Navya Kapoor</v>
      </c>
      <c r="F1066" s="5" t="str">
        <f>IFERROR(INDEX(Customers!$C$2:$C$901,MATCH(C1066,Customers!$A$2:$A$901,0)),"")</f>
        <v>Consumer</v>
      </c>
      <c r="G1066" s="5" t="str">
        <f>IFERROR(INDEX(Regions!$B$2:$B$6,MATCH(D1066,Regions!$A$2:$A$6,0)),"")</f>
        <v>Central</v>
      </c>
      <c r="H1066" s="5" t="str">
        <f t="shared" si="18"/>
        <v>2024-10</v>
      </c>
      <c r="I1066" s="5">
        <f>IFERROR(INDEX(Delivery!$C$2:$C$3001,MATCH(A1066,Delivery!$A$2:$A$3001,0))-INDEX(Delivery!$B$2:$B$3001,MATCH(A1066,Delivery!$A$2:$A$3001,0)),"")</f>
        <v>-45589</v>
      </c>
      <c r="J1066" s="5" t="str">
        <f>IF(IFERROR(INDEX(Delivery!$D$2:$D$3001,MATCH(A1066,Delivery!$A$2:$A$3001,0)),"")="Delayed","Yes","No")</f>
        <v>No</v>
      </c>
      <c r="K1066" s="5" t="str">
        <f>IF(IFERROR(INDEX(Delivery!$D$2:$D$3001,MATCH(A1066,Delivery!$A$2:$A$3001,0)),"")="Cancelled","Yes","No")</f>
        <v>Yes</v>
      </c>
      <c r="L1066">
        <f>SUMIF(Sales!B:B,A1066,Sales!H:H)</f>
        <v>407.51</v>
      </c>
    </row>
    <row r="1067" spans="1:12" x14ac:dyDescent="0.35">
      <c r="A1067" s="5">
        <v>1066</v>
      </c>
      <c r="B1067" s="6">
        <v>45587</v>
      </c>
      <c r="C1067" s="5">
        <v>694</v>
      </c>
      <c r="D1067" s="5">
        <v>1</v>
      </c>
      <c r="E1067" s="5" t="str">
        <f>IFERROR(INDEX(Customers!$B$2:$B$901,MATCH(C1067,Customers!$A$2:$A$901,0)),"")</f>
        <v>Myra Patel</v>
      </c>
      <c r="F1067" s="5" t="str">
        <f>IFERROR(INDEX(Customers!$C$2:$C$901,MATCH(C1067,Customers!$A$2:$A$901,0)),"")</f>
        <v>Consumer</v>
      </c>
      <c r="G1067" s="5" t="str">
        <f>IFERROR(INDEX(Regions!$B$2:$B$6,MATCH(D1067,Regions!$A$2:$A$6,0)),"")</f>
        <v>North</v>
      </c>
      <c r="H1067" s="5" t="str">
        <f t="shared" si="18"/>
        <v>2024-10</v>
      </c>
      <c r="I1067" s="5">
        <f>IFERROR(INDEX(Delivery!$C$2:$C$3001,MATCH(A1067,Delivery!$A$2:$A$3001,0))-INDEX(Delivery!$B$2:$B$3001,MATCH(A1067,Delivery!$A$2:$A$3001,0)),"")</f>
        <v>3</v>
      </c>
      <c r="J1067" s="5" t="str">
        <f>IF(IFERROR(INDEX(Delivery!$D$2:$D$3001,MATCH(A1067,Delivery!$A$2:$A$3001,0)),"")="Delayed","Yes","No")</f>
        <v>No</v>
      </c>
      <c r="K1067" s="5" t="str">
        <f>IF(IFERROR(INDEX(Delivery!$D$2:$D$3001,MATCH(A1067,Delivery!$A$2:$A$3001,0)),"")="Cancelled","Yes","No")</f>
        <v>No</v>
      </c>
      <c r="L1067">
        <f>SUMIF(Sales!B:B,A1067,Sales!H:H)</f>
        <v>829.93</v>
      </c>
    </row>
    <row r="1068" spans="1:12" x14ac:dyDescent="0.35">
      <c r="A1068" s="5">
        <v>1067</v>
      </c>
      <c r="B1068" s="6">
        <v>45588</v>
      </c>
      <c r="C1068" s="5">
        <v>309</v>
      </c>
      <c r="D1068" s="5">
        <v>3</v>
      </c>
      <c r="E1068" s="5" t="str">
        <f>IFERROR(INDEX(Customers!$B$2:$B$901,MATCH(C1068,Customers!$A$2:$A$901,0)),"")</f>
        <v>Vikram Krishnan</v>
      </c>
      <c r="F1068" s="5" t="str">
        <f>IFERROR(INDEX(Customers!$C$2:$C$901,MATCH(C1068,Customers!$A$2:$A$901,0)),"")</f>
        <v>Consumer</v>
      </c>
      <c r="G1068" s="5" t="str">
        <f>IFERROR(INDEX(Regions!$B$2:$B$6,MATCH(D1068,Regions!$A$2:$A$6,0)),"")</f>
        <v>East</v>
      </c>
      <c r="H1068" s="5" t="str">
        <f t="shared" si="18"/>
        <v>2024-10</v>
      </c>
      <c r="I1068" s="5">
        <f>IFERROR(INDEX(Delivery!$C$2:$C$3001,MATCH(A1068,Delivery!$A$2:$A$3001,0))-INDEX(Delivery!$B$2:$B$3001,MATCH(A1068,Delivery!$A$2:$A$3001,0)),"")</f>
        <v>6</v>
      </c>
      <c r="J1068" s="5" t="str">
        <f>IF(IFERROR(INDEX(Delivery!$D$2:$D$3001,MATCH(A1068,Delivery!$A$2:$A$3001,0)),"")="Delayed","Yes","No")</f>
        <v>No</v>
      </c>
      <c r="K1068" s="5" t="str">
        <f>IF(IFERROR(INDEX(Delivery!$D$2:$D$3001,MATCH(A1068,Delivery!$A$2:$A$3001,0)),"")="Cancelled","Yes","No")</f>
        <v>No</v>
      </c>
      <c r="L1068">
        <f>SUMIF(Sales!B:B,A1068,Sales!H:H)</f>
        <v>552.17999999999995</v>
      </c>
    </row>
    <row r="1069" spans="1:12" x14ac:dyDescent="0.35">
      <c r="A1069" s="5">
        <v>1068</v>
      </c>
      <c r="B1069" s="6">
        <v>45588</v>
      </c>
      <c r="C1069" s="5">
        <v>628</v>
      </c>
      <c r="D1069" s="5">
        <v>4</v>
      </c>
      <c r="E1069" s="5" t="str">
        <f>IFERROR(INDEX(Customers!$B$2:$B$901,MATCH(C1069,Customers!$A$2:$A$901,0)),"")</f>
        <v>Myra Bose</v>
      </c>
      <c r="F1069" s="5" t="str">
        <f>IFERROR(INDEX(Customers!$C$2:$C$901,MATCH(C1069,Customers!$A$2:$A$901,0)),"")</f>
        <v>SMB</v>
      </c>
      <c r="G1069" s="5" t="str">
        <f>IFERROR(INDEX(Regions!$B$2:$B$6,MATCH(D1069,Regions!$A$2:$A$6,0)),"")</f>
        <v>West</v>
      </c>
      <c r="H1069" s="5" t="str">
        <f t="shared" si="18"/>
        <v>2024-10</v>
      </c>
      <c r="I1069" s="5">
        <f>IFERROR(INDEX(Delivery!$C$2:$C$3001,MATCH(A1069,Delivery!$A$2:$A$3001,0))-INDEX(Delivery!$B$2:$B$3001,MATCH(A1069,Delivery!$A$2:$A$3001,0)),"")</f>
        <v>3</v>
      </c>
      <c r="J1069" s="5" t="str">
        <f>IF(IFERROR(INDEX(Delivery!$D$2:$D$3001,MATCH(A1069,Delivery!$A$2:$A$3001,0)),"")="Delayed","Yes","No")</f>
        <v>No</v>
      </c>
      <c r="K1069" s="5" t="str">
        <f>IF(IFERROR(INDEX(Delivery!$D$2:$D$3001,MATCH(A1069,Delivery!$A$2:$A$3001,0)),"")="Cancelled","Yes","No")</f>
        <v>No</v>
      </c>
      <c r="L1069">
        <f>SUMIF(Sales!B:B,A1069,Sales!H:H)</f>
        <v>2490.89</v>
      </c>
    </row>
    <row r="1070" spans="1:12" x14ac:dyDescent="0.35">
      <c r="A1070" s="5">
        <v>1069</v>
      </c>
      <c r="B1070" s="6">
        <v>45588</v>
      </c>
      <c r="C1070" s="5">
        <v>806</v>
      </c>
      <c r="D1070" s="5">
        <v>4</v>
      </c>
      <c r="E1070" s="5" t="str">
        <f>IFERROR(INDEX(Customers!$B$2:$B$901,MATCH(C1070,Customers!$A$2:$A$901,0)),"")</f>
        <v>Ayaan Kapoor</v>
      </c>
      <c r="F1070" s="5" t="str">
        <f>IFERROR(INDEX(Customers!$C$2:$C$901,MATCH(C1070,Customers!$A$2:$A$901,0)),"")</f>
        <v>Consumer</v>
      </c>
      <c r="G1070" s="5" t="str">
        <f>IFERROR(INDEX(Regions!$B$2:$B$6,MATCH(D1070,Regions!$A$2:$A$6,0)),"")</f>
        <v>West</v>
      </c>
      <c r="H1070" s="5" t="str">
        <f t="shared" si="18"/>
        <v>2024-10</v>
      </c>
      <c r="I1070" s="5">
        <f>IFERROR(INDEX(Delivery!$C$2:$C$3001,MATCH(A1070,Delivery!$A$2:$A$3001,0))-INDEX(Delivery!$B$2:$B$3001,MATCH(A1070,Delivery!$A$2:$A$3001,0)),"")</f>
        <v>10</v>
      </c>
      <c r="J1070" s="5" t="str">
        <f>IF(IFERROR(INDEX(Delivery!$D$2:$D$3001,MATCH(A1070,Delivery!$A$2:$A$3001,0)),"")="Delayed","Yes","No")</f>
        <v>Yes</v>
      </c>
      <c r="K1070" s="5" t="str">
        <f>IF(IFERROR(INDEX(Delivery!$D$2:$D$3001,MATCH(A1070,Delivery!$A$2:$A$3001,0)),"")="Cancelled","Yes","No")</f>
        <v>No</v>
      </c>
      <c r="L1070">
        <f>SUMIF(Sales!B:B,A1070,Sales!H:H)</f>
        <v>519.71</v>
      </c>
    </row>
    <row r="1071" spans="1:12" x14ac:dyDescent="0.35">
      <c r="A1071" s="5">
        <v>1070</v>
      </c>
      <c r="B1071" s="6">
        <v>45588</v>
      </c>
      <c r="C1071" s="5">
        <v>771</v>
      </c>
      <c r="D1071" s="5">
        <v>2</v>
      </c>
      <c r="E1071" s="5" t="str">
        <f>IFERROR(INDEX(Customers!$B$2:$B$901,MATCH(C1071,Customers!$A$2:$A$901,0)),"")</f>
        <v>Rahul Krishnan</v>
      </c>
      <c r="F1071" s="5" t="str">
        <f>IFERROR(INDEX(Customers!$C$2:$C$901,MATCH(C1071,Customers!$A$2:$A$901,0)),"")</f>
        <v>Corporate</v>
      </c>
      <c r="G1071" s="5" t="str">
        <f>IFERROR(INDEX(Regions!$B$2:$B$6,MATCH(D1071,Regions!$A$2:$A$6,0)),"")</f>
        <v>South</v>
      </c>
      <c r="H1071" s="5" t="str">
        <f t="shared" si="18"/>
        <v>2024-10</v>
      </c>
      <c r="I1071" s="5">
        <f>IFERROR(INDEX(Delivery!$C$2:$C$3001,MATCH(A1071,Delivery!$A$2:$A$3001,0))-INDEX(Delivery!$B$2:$B$3001,MATCH(A1071,Delivery!$A$2:$A$3001,0)),"")</f>
        <v>3</v>
      </c>
      <c r="J1071" s="5" t="str">
        <f>IF(IFERROR(INDEX(Delivery!$D$2:$D$3001,MATCH(A1071,Delivery!$A$2:$A$3001,0)),"")="Delayed","Yes","No")</f>
        <v>No</v>
      </c>
      <c r="K1071" s="5" t="str">
        <f>IF(IFERROR(INDEX(Delivery!$D$2:$D$3001,MATCH(A1071,Delivery!$A$2:$A$3001,0)),"")="Cancelled","Yes","No")</f>
        <v>No</v>
      </c>
      <c r="L1071">
        <f>SUMIF(Sales!B:B,A1071,Sales!H:H)</f>
        <v>2130.6999999999998</v>
      </c>
    </row>
    <row r="1072" spans="1:12" x14ac:dyDescent="0.35">
      <c r="A1072" s="5">
        <v>1071</v>
      </c>
      <c r="B1072" s="6">
        <v>45588</v>
      </c>
      <c r="C1072" s="5">
        <v>73</v>
      </c>
      <c r="D1072" s="5">
        <v>4</v>
      </c>
      <c r="E1072" s="5" t="str">
        <f>IFERROR(INDEX(Customers!$B$2:$B$901,MATCH(C1072,Customers!$A$2:$A$901,0)),"")</f>
        <v>Manoj Malhotra</v>
      </c>
      <c r="F1072" s="5" t="str">
        <f>IFERROR(INDEX(Customers!$C$2:$C$901,MATCH(C1072,Customers!$A$2:$A$901,0)),"")</f>
        <v>Consumer</v>
      </c>
      <c r="G1072" s="5" t="str">
        <f>IFERROR(INDEX(Regions!$B$2:$B$6,MATCH(D1072,Regions!$A$2:$A$6,0)),"")</f>
        <v>West</v>
      </c>
      <c r="H1072" s="5" t="str">
        <f t="shared" si="18"/>
        <v>2024-10</v>
      </c>
      <c r="I1072" s="5">
        <f>IFERROR(INDEX(Delivery!$C$2:$C$3001,MATCH(A1072,Delivery!$A$2:$A$3001,0))-INDEX(Delivery!$B$2:$B$3001,MATCH(A1072,Delivery!$A$2:$A$3001,0)),"")</f>
        <v>3</v>
      </c>
      <c r="J1072" s="5" t="str">
        <f>IF(IFERROR(INDEX(Delivery!$D$2:$D$3001,MATCH(A1072,Delivery!$A$2:$A$3001,0)),"")="Delayed","Yes","No")</f>
        <v>No</v>
      </c>
      <c r="K1072" s="5" t="str">
        <f>IF(IFERROR(INDEX(Delivery!$D$2:$D$3001,MATCH(A1072,Delivery!$A$2:$A$3001,0)),"")="Cancelled","Yes","No")</f>
        <v>No</v>
      </c>
      <c r="L1072">
        <f>SUMIF(Sales!B:B,A1072,Sales!H:H)</f>
        <v>4224.71</v>
      </c>
    </row>
    <row r="1073" spans="1:12" x14ac:dyDescent="0.35">
      <c r="A1073" s="5">
        <v>1072</v>
      </c>
      <c r="B1073" s="6">
        <v>45588</v>
      </c>
      <c r="C1073" s="5">
        <v>259</v>
      </c>
      <c r="D1073" s="5">
        <v>5</v>
      </c>
      <c r="E1073" s="5" t="str">
        <f>IFERROR(INDEX(Customers!$B$2:$B$901,MATCH(C1073,Customers!$A$2:$A$901,0)),"")</f>
        <v>Rahul Chatterjee</v>
      </c>
      <c r="F1073" s="5" t="str">
        <f>IFERROR(INDEX(Customers!$C$2:$C$901,MATCH(C1073,Customers!$A$2:$A$901,0)),"")</f>
        <v>SMB</v>
      </c>
      <c r="G1073" s="5" t="str">
        <f>IFERROR(INDEX(Regions!$B$2:$B$6,MATCH(D1073,Regions!$A$2:$A$6,0)),"")</f>
        <v>Central</v>
      </c>
      <c r="H1073" s="5" t="str">
        <f t="shared" si="18"/>
        <v>2024-10</v>
      </c>
      <c r="I1073" s="5">
        <f>IFERROR(INDEX(Delivery!$C$2:$C$3001,MATCH(A1073,Delivery!$A$2:$A$3001,0))-INDEX(Delivery!$B$2:$B$3001,MATCH(A1073,Delivery!$A$2:$A$3001,0)),"")</f>
        <v>4</v>
      </c>
      <c r="J1073" s="5" t="str">
        <f>IF(IFERROR(INDEX(Delivery!$D$2:$D$3001,MATCH(A1073,Delivery!$A$2:$A$3001,0)),"")="Delayed","Yes","No")</f>
        <v>No</v>
      </c>
      <c r="K1073" s="5" t="str">
        <f>IF(IFERROR(INDEX(Delivery!$D$2:$D$3001,MATCH(A1073,Delivery!$A$2:$A$3001,0)),"")="Cancelled","Yes","No")</f>
        <v>No</v>
      </c>
      <c r="L1073">
        <f>SUMIF(Sales!B:B,A1073,Sales!H:H)</f>
        <v>80.47</v>
      </c>
    </row>
    <row r="1074" spans="1:12" x14ac:dyDescent="0.35">
      <c r="A1074" s="5">
        <v>1073</v>
      </c>
      <c r="B1074" s="6">
        <v>45588</v>
      </c>
      <c r="C1074" s="5">
        <v>232</v>
      </c>
      <c r="D1074" s="5">
        <v>4</v>
      </c>
      <c r="E1074" s="5" t="str">
        <f>IFERROR(INDEX(Customers!$B$2:$B$901,MATCH(C1074,Customers!$A$2:$A$901,0)),"")</f>
        <v>Navya Joshi</v>
      </c>
      <c r="F1074" s="5" t="str">
        <f>IFERROR(INDEX(Customers!$C$2:$C$901,MATCH(C1074,Customers!$A$2:$A$901,0)),"")</f>
        <v>Consumer</v>
      </c>
      <c r="G1074" s="5" t="str">
        <f>IFERROR(INDEX(Regions!$B$2:$B$6,MATCH(D1074,Regions!$A$2:$A$6,0)),"")</f>
        <v>West</v>
      </c>
      <c r="H1074" s="5" t="str">
        <f t="shared" si="18"/>
        <v>2024-10</v>
      </c>
      <c r="I1074" s="5">
        <f>IFERROR(INDEX(Delivery!$C$2:$C$3001,MATCH(A1074,Delivery!$A$2:$A$3001,0))-INDEX(Delivery!$B$2:$B$3001,MATCH(A1074,Delivery!$A$2:$A$3001,0)),"")</f>
        <v>3</v>
      </c>
      <c r="J1074" s="5" t="str">
        <f>IF(IFERROR(INDEX(Delivery!$D$2:$D$3001,MATCH(A1074,Delivery!$A$2:$A$3001,0)),"")="Delayed","Yes","No")</f>
        <v>No</v>
      </c>
      <c r="K1074" s="5" t="str">
        <f>IF(IFERROR(INDEX(Delivery!$D$2:$D$3001,MATCH(A1074,Delivery!$A$2:$A$3001,0)),"")="Cancelled","Yes","No")</f>
        <v>No</v>
      </c>
      <c r="L1074">
        <f>SUMIF(Sales!B:B,A1074,Sales!H:H)</f>
        <v>540.32000000000005</v>
      </c>
    </row>
    <row r="1075" spans="1:12" x14ac:dyDescent="0.35">
      <c r="A1075" s="5">
        <v>1074</v>
      </c>
      <c r="B1075" s="6">
        <v>45588</v>
      </c>
      <c r="C1075" s="5">
        <v>407</v>
      </c>
      <c r="D1075" s="5">
        <v>3</v>
      </c>
      <c r="E1075" s="5" t="str">
        <f>IFERROR(INDEX(Customers!$B$2:$B$901,MATCH(C1075,Customers!$A$2:$A$901,0)),"")</f>
        <v>Rahul Patel</v>
      </c>
      <c r="F1075" s="5" t="str">
        <f>IFERROR(INDEX(Customers!$C$2:$C$901,MATCH(C1075,Customers!$A$2:$A$901,0)),"")</f>
        <v>SMB</v>
      </c>
      <c r="G1075" s="5" t="str">
        <f>IFERROR(INDEX(Regions!$B$2:$B$6,MATCH(D1075,Regions!$A$2:$A$6,0)),"")</f>
        <v>East</v>
      </c>
      <c r="H1075" s="5" t="str">
        <f t="shared" si="18"/>
        <v>2024-10</v>
      </c>
      <c r="I1075" s="5">
        <f>IFERROR(INDEX(Delivery!$C$2:$C$3001,MATCH(A1075,Delivery!$A$2:$A$3001,0))-INDEX(Delivery!$B$2:$B$3001,MATCH(A1075,Delivery!$A$2:$A$3001,0)),"")</f>
        <v>4</v>
      </c>
      <c r="J1075" s="5" t="str">
        <f>IF(IFERROR(INDEX(Delivery!$D$2:$D$3001,MATCH(A1075,Delivery!$A$2:$A$3001,0)),"")="Delayed","Yes","No")</f>
        <v>No</v>
      </c>
      <c r="K1075" s="5" t="str">
        <f>IF(IFERROR(INDEX(Delivery!$D$2:$D$3001,MATCH(A1075,Delivery!$A$2:$A$3001,0)),"")="Cancelled","Yes","No")</f>
        <v>No</v>
      </c>
      <c r="L1075">
        <f>SUMIF(Sales!B:B,A1075,Sales!H:H)</f>
        <v>3372.94</v>
      </c>
    </row>
    <row r="1076" spans="1:12" x14ac:dyDescent="0.35">
      <c r="A1076" s="5">
        <v>1075</v>
      </c>
      <c r="B1076" s="6">
        <v>45588</v>
      </c>
      <c r="C1076" s="5">
        <v>174</v>
      </c>
      <c r="D1076" s="5">
        <v>2</v>
      </c>
      <c r="E1076" s="5" t="str">
        <f>IFERROR(INDEX(Customers!$B$2:$B$901,MATCH(C1076,Customers!$A$2:$A$901,0)),"")</f>
        <v>Pari Pillai</v>
      </c>
      <c r="F1076" s="5" t="str">
        <f>IFERROR(INDEX(Customers!$C$2:$C$901,MATCH(C1076,Customers!$A$2:$A$901,0)),"")</f>
        <v>SMB</v>
      </c>
      <c r="G1076" s="5" t="str">
        <f>IFERROR(INDEX(Regions!$B$2:$B$6,MATCH(D1076,Regions!$A$2:$A$6,0)),"")</f>
        <v>South</v>
      </c>
      <c r="H1076" s="5" t="str">
        <f t="shared" si="18"/>
        <v>2024-10</v>
      </c>
      <c r="I1076" s="5">
        <f>IFERROR(INDEX(Delivery!$C$2:$C$3001,MATCH(A1076,Delivery!$A$2:$A$3001,0))-INDEX(Delivery!$B$2:$B$3001,MATCH(A1076,Delivery!$A$2:$A$3001,0)),"")</f>
        <v>4</v>
      </c>
      <c r="J1076" s="5" t="str">
        <f>IF(IFERROR(INDEX(Delivery!$D$2:$D$3001,MATCH(A1076,Delivery!$A$2:$A$3001,0)),"")="Delayed","Yes","No")</f>
        <v>No</v>
      </c>
      <c r="K1076" s="5" t="str">
        <f>IF(IFERROR(INDEX(Delivery!$D$2:$D$3001,MATCH(A1076,Delivery!$A$2:$A$3001,0)),"")="Cancelled","Yes","No")</f>
        <v>No</v>
      </c>
      <c r="L1076">
        <f>SUMIF(Sales!B:B,A1076,Sales!H:H)</f>
        <v>777.04</v>
      </c>
    </row>
    <row r="1077" spans="1:12" x14ac:dyDescent="0.35">
      <c r="A1077" s="5">
        <v>1076</v>
      </c>
      <c r="B1077" s="6">
        <v>45588</v>
      </c>
      <c r="C1077" s="5">
        <v>151</v>
      </c>
      <c r="D1077" s="5">
        <v>2</v>
      </c>
      <c r="E1077" s="5" t="str">
        <f>IFERROR(INDEX(Customers!$B$2:$B$901,MATCH(C1077,Customers!$A$2:$A$901,0)),"")</f>
        <v>Ayaan Chatterjee</v>
      </c>
      <c r="F1077" s="5" t="str">
        <f>IFERROR(INDEX(Customers!$C$2:$C$901,MATCH(C1077,Customers!$A$2:$A$901,0)),"")</f>
        <v>SMB</v>
      </c>
      <c r="G1077" s="5" t="str">
        <f>IFERROR(INDEX(Regions!$B$2:$B$6,MATCH(D1077,Regions!$A$2:$A$6,0)),"")</f>
        <v>South</v>
      </c>
      <c r="H1077" s="5" t="str">
        <f t="shared" si="18"/>
        <v>2024-10</v>
      </c>
      <c r="I1077" s="5">
        <f>IFERROR(INDEX(Delivery!$C$2:$C$3001,MATCH(A1077,Delivery!$A$2:$A$3001,0))-INDEX(Delivery!$B$2:$B$3001,MATCH(A1077,Delivery!$A$2:$A$3001,0)),"")</f>
        <v>6</v>
      </c>
      <c r="J1077" s="5" t="str">
        <f>IF(IFERROR(INDEX(Delivery!$D$2:$D$3001,MATCH(A1077,Delivery!$A$2:$A$3001,0)),"")="Delayed","Yes","No")</f>
        <v>No</v>
      </c>
      <c r="K1077" s="5" t="str">
        <f>IF(IFERROR(INDEX(Delivery!$D$2:$D$3001,MATCH(A1077,Delivery!$A$2:$A$3001,0)),"")="Cancelled","Yes","No")</f>
        <v>No</v>
      </c>
      <c r="L1077">
        <f>SUMIF(Sales!B:B,A1077,Sales!H:H)</f>
        <v>351.29</v>
      </c>
    </row>
    <row r="1078" spans="1:12" x14ac:dyDescent="0.35">
      <c r="A1078" s="5">
        <v>1077</v>
      </c>
      <c r="B1078" s="6">
        <v>45589</v>
      </c>
      <c r="C1078" s="5">
        <v>673</v>
      </c>
      <c r="D1078" s="5">
        <v>4</v>
      </c>
      <c r="E1078" s="5" t="str">
        <f>IFERROR(INDEX(Customers!$B$2:$B$901,MATCH(C1078,Customers!$A$2:$A$901,0)),"")</f>
        <v>Lakshmi Gupta</v>
      </c>
      <c r="F1078" s="5" t="str">
        <f>IFERROR(INDEX(Customers!$C$2:$C$901,MATCH(C1078,Customers!$A$2:$A$901,0)),"")</f>
        <v>SMB</v>
      </c>
      <c r="G1078" s="5" t="str">
        <f>IFERROR(INDEX(Regions!$B$2:$B$6,MATCH(D1078,Regions!$A$2:$A$6,0)),"")</f>
        <v>West</v>
      </c>
      <c r="H1078" s="5" t="str">
        <f t="shared" si="18"/>
        <v>2024-10</v>
      </c>
      <c r="I1078" s="5">
        <f>IFERROR(INDEX(Delivery!$C$2:$C$3001,MATCH(A1078,Delivery!$A$2:$A$3001,0))-INDEX(Delivery!$B$2:$B$3001,MATCH(A1078,Delivery!$A$2:$A$3001,0)),"")</f>
        <v>5</v>
      </c>
      <c r="J1078" s="5" t="str">
        <f>IF(IFERROR(INDEX(Delivery!$D$2:$D$3001,MATCH(A1078,Delivery!$A$2:$A$3001,0)),"")="Delayed","Yes","No")</f>
        <v>No</v>
      </c>
      <c r="K1078" s="5" t="str">
        <f>IF(IFERROR(INDEX(Delivery!$D$2:$D$3001,MATCH(A1078,Delivery!$A$2:$A$3001,0)),"")="Cancelled","Yes","No")</f>
        <v>No</v>
      </c>
      <c r="L1078">
        <f>SUMIF(Sales!B:B,A1078,Sales!H:H)</f>
        <v>973.8900000000001</v>
      </c>
    </row>
    <row r="1079" spans="1:12" x14ac:dyDescent="0.35">
      <c r="A1079" s="5">
        <v>1078</v>
      </c>
      <c r="B1079" s="6">
        <v>45589</v>
      </c>
      <c r="C1079" s="5">
        <v>385</v>
      </c>
      <c r="D1079" s="5">
        <v>4</v>
      </c>
      <c r="E1079" s="5" t="str">
        <f>IFERROR(INDEX(Customers!$B$2:$B$901,MATCH(C1079,Customers!$A$2:$A$901,0)),"")</f>
        <v>Lakshmi Reddy</v>
      </c>
      <c r="F1079" s="5" t="str">
        <f>IFERROR(INDEX(Customers!$C$2:$C$901,MATCH(C1079,Customers!$A$2:$A$901,0)),"")</f>
        <v>Consumer</v>
      </c>
      <c r="G1079" s="5" t="str">
        <f>IFERROR(INDEX(Regions!$B$2:$B$6,MATCH(D1079,Regions!$A$2:$A$6,0)),"")</f>
        <v>West</v>
      </c>
      <c r="H1079" s="5" t="str">
        <f t="shared" si="18"/>
        <v>2024-10</v>
      </c>
      <c r="I1079" s="5">
        <f>IFERROR(INDEX(Delivery!$C$2:$C$3001,MATCH(A1079,Delivery!$A$2:$A$3001,0))-INDEX(Delivery!$B$2:$B$3001,MATCH(A1079,Delivery!$A$2:$A$3001,0)),"")</f>
        <v>4</v>
      </c>
      <c r="J1079" s="5" t="str">
        <f>IF(IFERROR(INDEX(Delivery!$D$2:$D$3001,MATCH(A1079,Delivery!$A$2:$A$3001,0)),"")="Delayed","Yes","No")</f>
        <v>No</v>
      </c>
      <c r="K1079" s="5" t="str">
        <f>IF(IFERROR(INDEX(Delivery!$D$2:$D$3001,MATCH(A1079,Delivery!$A$2:$A$3001,0)),"")="Cancelled","Yes","No")</f>
        <v>No</v>
      </c>
      <c r="L1079">
        <f>SUMIF(Sales!B:B,A1079,Sales!H:H)</f>
        <v>798.2</v>
      </c>
    </row>
    <row r="1080" spans="1:12" x14ac:dyDescent="0.35">
      <c r="A1080" s="5">
        <v>1079</v>
      </c>
      <c r="B1080" s="6">
        <v>45589</v>
      </c>
      <c r="C1080" s="5">
        <v>224</v>
      </c>
      <c r="D1080" s="5">
        <v>3</v>
      </c>
      <c r="E1080" s="5" t="str">
        <f>IFERROR(INDEX(Customers!$B$2:$B$901,MATCH(C1080,Customers!$A$2:$A$901,0)),"")</f>
        <v>Deepa Krishnan</v>
      </c>
      <c r="F1080" s="5" t="str">
        <f>IFERROR(INDEX(Customers!$C$2:$C$901,MATCH(C1080,Customers!$A$2:$A$901,0)),"")</f>
        <v>Corporate</v>
      </c>
      <c r="G1080" s="5" t="str">
        <f>IFERROR(INDEX(Regions!$B$2:$B$6,MATCH(D1080,Regions!$A$2:$A$6,0)),"")</f>
        <v>East</v>
      </c>
      <c r="H1080" s="5" t="str">
        <f t="shared" si="18"/>
        <v>2024-10</v>
      </c>
      <c r="I1080" s="5">
        <f>IFERROR(INDEX(Delivery!$C$2:$C$3001,MATCH(A1080,Delivery!$A$2:$A$3001,0))-INDEX(Delivery!$B$2:$B$3001,MATCH(A1080,Delivery!$A$2:$A$3001,0)),"")</f>
        <v>5</v>
      </c>
      <c r="J1080" s="5" t="str">
        <f>IF(IFERROR(INDEX(Delivery!$D$2:$D$3001,MATCH(A1080,Delivery!$A$2:$A$3001,0)),"")="Delayed","Yes","No")</f>
        <v>No</v>
      </c>
      <c r="K1080" s="5" t="str">
        <f>IF(IFERROR(INDEX(Delivery!$D$2:$D$3001,MATCH(A1080,Delivery!$A$2:$A$3001,0)),"")="Cancelled","Yes","No")</f>
        <v>No</v>
      </c>
      <c r="L1080">
        <f>SUMIF(Sales!B:B,A1080,Sales!H:H)</f>
        <v>2213.3200000000002</v>
      </c>
    </row>
    <row r="1081" spans="1:12" x14ac:dyDescent="0.35">
      <c r="A1081" s="5">
        <v>1080</v>
      </c>
      <c r="B1081" s="6">
        <v>45589</v>
      </c>
      <c r="C1081" s="5">
        <v>131</v>
      </c>
      <c r="D1081" s="5">
        <v>5</v>
      </c>
      <c r="E1081" s="5" t="str">
        <f>IFERROR(INDEX(Customers!$B$2:$B$901,MATCH(C1081,Customers!$A$2:$A$901,0)),"")</f>
        <v>Vikram Gupta</v>
      </c>
      <c r="F1081" s="5" t="str">
        <f>IFERROR(INDEX(Customers!$C$2:$C$901,MATCH(C1081,Customers!$A$2:$A$901,0)),"")</f>
        <v>Consumer</v>
      </c>
      <c r="G1081" s="5" t="str">
        <f>IFERROR(INDEX(Regions!$B$2:$B$6,MATCH(D1081,Regions!$A$2:$A$6,0)),"")</f>
        <v>Central</v>
      </c>
      <c r="H1081" s="5" t="str">
        <f t="shared" si="18"/>
        <v>2024-10</v>
      </c>
      <c r="I1081" s="5">
        <f>IFERROR(INDEX(Delivery!$C$2:$C$3001,MATCH(A1081,Delivery!$A$2:$A$3001,0))-INDEX(Delivery!$B$2:$B$3001,MATCH(A1081,Delivery!$A$2:$A$3001,0)),"")</f>
        <v>4</v>
      </c>
      <c r="J1081" s="5" t="str">
        <f>IF(IFERROR(INDEX(Delivery!$D$2:$D$3001,MATCH(A1081,Delivery!$A$2:$A$3001,0)),"")="Delayed","Yes","No")</f>
        <v>No</v>
      </c>
      <c r="K1081" s="5" t="str">
        <f>IF(IFERROR(INDEX(Delivery!$D$2:$D$3001,MATCH(A1081,Delivery!$A$2:$A$3001,0)),"")="Cancelled","Yes","No")</f>
        <v>No</v>
      </c>
      <c r="L1081">
        <f>SUMIF(Sales!B:B,A1081,Sales!H:H)</f>
        <v>705.26</v>
      </c>
    </row>
    <row r="1082" spans="1:12" x14ac:dyDescent="0.35">
      <c r="A1082" s="5">
        <v>1081</v>
      </c>
      <c r="B1082" s="6">
        <v>45589</v>
      </c>
      <c r="C1082" s="5">
        <v>282</v>
      </c>
      <c r="D1082" s="5">
        <v>2</v>
      </c>
      <c r="E1082" s="5" t="str">
        <f>IFERROR(INDEX(Customers!$B$2:$B$901,MATCH(C1082,Customers!$A$2:$A$901,0)),"")</f>
        <v>Ravi Nair</v>
      </c>
      <c r="F1082" s="5" t="str">
        <f>IFERROR(INDEX(Customers!$C$2:$C$901,MATCH(C1082,Customers!$A$2:$A$901,0)),"")</f>
        <v>Consumer</v>
      </c>
      <c r="G1082" s="5" t="str">
        <f>IFERROR(INDEX(Regions!$B$2:$B$6,MATCH(D1082,Regions!$A$2:$A$6,0)),"")</f>
        <v>South</v>
      </c>
      <c r="H1082" s="5" t="str">
        <f t="shared" si="18"/>
        <v>2024-10</v>
      </c>
      <c r="I1082" s="5">
        <f>IFERROR(INDEX(Delivery!$C$2:$C$3001,MATCH(A1082,Delivery!$A$2:$A$3001,0))-INDEX(Delivery!$B$2:$B$3001,MATCH(A1082,Delivery!$A$2:$A$3001,0)),"")</f>
        <v>2</v>
      </c>
      <c r="J1082" s="5" t="str">
        <f>IF(IFERROR(INDEX(Delivery!$D$2:$D$3001,MATCH(A1082,Delivery!$A$2:$A$3001,0)),"")="Delayed","Yes","No")</f>
        <v>No</v>
      </c>
      <c r="K1082" s="5" t="str">
        <f>IF(IFERROR(INDEX(Delivery!$D$2:$D$3001,MATCH(A1082,Delivery!$A$2:$A$3001,0)),"")="Cancelled","Yes","No")</f>
        <v>No</v>
      </c>
      <c r="L1082">
        <f>SUMIF(Sales!B:B,A1082,Sales!H:H)</f>
        <v>829.93</v>
      </c>
    </row>
    <row r="1083" spans="1:12" x14ac:dyDescent="0.35">
      <c r="A1083" s="5">
        <v>1082</v>
      </c>
      <c r="B1083" s="6">
        <v>45589</v>
      </c>
      <c r="C1083" s="5">
        <v>726</v>
      </c>
      <c r="D1083" s="5">
        <v>1</v>
      </c>
      <c r="E1083" s="5" t="str">
        <f>IFERROR(INDEX(Customers!$B$2:$B$901,MATCH(C1083,Customers!$A$2:$A$901,0)),"")</f>
        <v>Rahul Joshi</v>
      </c>
      <c r="F1083" s="5" t="str">
        <f>IFERROR(INDEX(Customers!$C$2:$C$901,MATCH(C1083,Customers!$A$2:$A$901,0)),"")</f>
        <v>Corporate</v>
      </c>
      <c r="G1083" s="5" t="str">
        <f>IFERROR(INDEX(Regions!$B$2:$B$6,MATCH(D1083,Regions!$A$2:$A$6,0)),"")</f>
        <v>North</v>
      </c>
      <c r="H1083" s="5" t="str">
        <f t="shared" si="18"/>
        <v>2024-10</v>
      </c>
      <c r="I1083" s="5">
        <f>IFERROR(INDEX(Delivery!$C$2:$C$3001,MATCH(A1083,Delivery!$A$2:$A$3001,0))-INDEX(Delivery!$B$2:$B$3001,MATCH(A1083,Delivery!$A$2:$A$3001,0)),"")</f>
        <v>11</v>
      </c>
      <c r="J1083" s="5" t="str">
        <f>IF(IFERROR(INDEX(Delivery!$D$2:$D$3001,MATCH(A1083,Delivery!$A$2:$A$3001,0)),"")="Delayed","Yes","No")</f>
        <v>Yes</v>
      </c>
      <c r="K1083" s="5" t="str">
        <f>IF(IFERROR(INDEX(Delivery!$D$2:$D$3001,MATCH(A1083,Delivery!$A$2:$A$3001,0)),"")="Cancelled","Yes","No")</f>
        <v>No</v>
      </c>
      <c r="L1083">
        <f>SUMIF(Sales!B:B,A1083,Sales!H:H)</f>
        <v>390.4</v>
      </c>
    </row>
    <row r="1084" spans="1:12" x14ac:dyDescent="0.35">
      <c r="A1084" s="5">
        <v>1083</v>
      </c>
      <c r="B1084" s="6">
        <v>45589</v>
      </c>
      <c r="C1084" s="5">
        <v>561</v>
      </c>
      <c r="D1084" s="5">
        <v>5</v>
      </c>
      <c r="E1084" s="5" t="str">
        <f>IFERROR(INDEX(Customers!$B$2:$B$901,MATCH(C1084,Customers!$A$2:$A$901,0)),"")</f>
        <v>Rahul Mehta</v>
      </c>
      <c r="F1084" s="5" t="str">
        <f>IFERROR(INDEX(Customers!$C$2:$C$901,MATCH(C1084,Customers!$A$2:$A$901,0)),"")</f>
        <v>Consumer</v>
      </c>
      <c r="G1084" s="5" t="str">
        <f>IFERROR(INDEX(Regions!$B$2:$B$6,MATCH(D1084,Regions!$A$2:$A$6,0)),"")</f>
        <v>Central</v>
      </c>
      <c r="H1084" s="5" t="str">
        <f t="shared" si="18"/>
        <v>2024-10</v>
      </c>
      <c r="I1084" s="5">
        <f>IFERROR(INDEX(Delivery!$C$2:$C$3001,MATCH(A1084,Delivery!$A$2:$A$3001,0))-INDEX(Delivery!$B$2:$B$3001,MATCH(A1084,Delivery!$A$2:$A$3001,0)),"")</f>
        <v>11</v>
      </c>
      <c r="J1084" s="5" t="str">
        <f>IF(IFERROR(INDEX(Delivery!$D$2:$D$3001,MATCH(A1084,Delivery!$A$2:$A$3001,0)),"")="Delayed","Yes","No")</f>
        <v>Yes</v>
      </c>
      <c r="K1084" s="5" t="str">
        <f>IF(IFERROR(INDEX(Delivery!$D$2:$D$3001,MATCH(A1084,Delivery!$A$2:$A$3001,0)),"")="Cancelled","Yes","No")</f>
        <v>No</v>
      </c>
      <c r="L1084">
        <f>SUMIF(Sales!B:B,A1084,Sales!H:H)</f>
        <v>188.52</v>
      </c>
    </row>
    <row r="1085" spans="1:12" x14ac:dyDescent="0.35">
      <c r="A1085" s="5">
        <v>1084</v>
      </c>
      <c r="B1085" s="6">
        <v>45589</v>
      </c>
      <c r="C1085" s="5">
        <v>738</v>
      </c>
      <c r="D1085" s="5">
        <v>2</v>
      </c>
      <c r="E1085" s="5" t="str">
        <f>IFERROR(INDEX(Customers!$B$2:$B$901,MATCH(C1085,Customers!$A$2:$A$901,0)),"")</f>
        <v>Saanvi Gupta</v>
      </c>
      <c r="F1085" s="5" t="str">
        <f>IFERROR(INDEX(Customers!$C$2:$C$901,MATCH(C1085,Customers!$A$2:$A$901,0)),"")</f>
        <v>SMB</v>
      </c>
      <c r="G1085" s="5" t="str">
        <f>IFERROR(INDEX(Regions!$B$2:$B$6,MATCH(D1085,Regions!$A$2:$A$6,0)),"")</f>
        <v>South</v>
      </c>
      <c r="H1085" s="5" t="str">
        <f t="shared" si="18"/>
        <v>2024-10</v>
      </c>
      <c r="I1085" s="5">
        <f>IFERROR(INDEX(Delivery!$C$2:$C$3001,MATCH(A1085,Delivery!$A$2:$A$3001,0))-INDEX(Delivery!$B$2:$B$3001,MATCH(A1085,Delivery!$A$2:$A$3001,0)),"")</f>
        <v>3</v>
      </c>
      <c r="J1085" s="5" t="str">
        <f>IF(IFERROR(INDEX(Delivery!$D$2:$D$3001,MATCH(A1085,Delivery!$A$2:$A$3001,0)),"")="Delayed","Yes","No")</f>
        <v>No</v>
      </c>
      <c r="K1085" s="5" t="str">
        <f>IF(IFERROR(INDEX(Delivery!$D$2:$D$3001,MATCH(A1085,Delivery!$A$2:$A$3001,0)),"")="Cancelled","Yes","No")</f>
        <v>No</v>
      </c>
      <c r="L1085">
        <f>SUMIF(Sales!B:B,A1085,Sales!H:H)</f>
        <v>3021.65</v>
      </c>
    </row>
    <row r="1086" spans="1:12" x14ac:dyDescent="0.35">
      <c r="A1086" s="5">
        <v>1085</v>
      </c>
      <c r="B1086" s="6">
        <v>45589</v>
      </c>
      <c r="C1086" s="5">
        <v>716</v>
      </c>
      <c r="D1086" s="5">
        <v>4</v>
      </c>
      <c r="E1086" s="5" t="str">
        <f>IFERROR(INDEX(Customers!$B$2:$B$901,MATCH(C1086,Customers!$A$2:$A$901,0)),"")</f>
        <v>Ravi Nair</v>
      </c>
      <c r="F1086" s="5" t="str">
        <f>IFERROR(INDEX(Customers!$C$2:$C$901,MATCH(C1086,Customers!$A$2:$A$901,0)),"")</f>
        <v>Consumer</v>
      </c>
      <c r="G1086" s="5" t="str">
        <f>IFERROR(INDEX(Regions!$B$2:$B$6,MATCH(D1086,Regions!$A$2:$A$6,0)),"")</f>
        <v>West</v>
      </c>
      <c r="H1086" s="5" t="str">
        <f t="shared" si="18"/>
        <v>2024-10</v>
      </c>
      <c r="I1086" s="5">
        <f>IFERROR(INDEX(Delivery!$C$2:$C$3001,MATCH(A1086,Delivery!$A$2:$A$3001,0))-INDEX(Delivery!$B$2:$B$3001,MATCH(A1086,Delivery!$A$2:$A$3001,0)),"")</f>
        <v>5</v>
      </c>
      <c r="J1086" s="5" t="str">
        <f>IF(IFERROR(INDEX(Delivery!$D$2:$D$3001,MATCH(A1086,Delivery!$A$2:$A$3001,0)),"")="Delayed","Yes","No")</f>
        <v>No</v>
      </c>
      <c r="K1086" s="5" t="str">
        <f>IF(IFERROR(INDEX(Delivery!$D$2:$D$3001,MATCH(A1086,Delivery!$A$2:$A$3001,0)),"")="Cancelled","Yes","No")</f>
        <v>No</v>
      </c>
      <c r="L1086">
        <f>SUMIF(Sales!B:B,A1086,Sales!H:H)</f>
        <v>412.15</v>
      </c>
    </row>
    <row r="1087" spans="1:12" x14ac:dyDescent="0.35">
      <c r="A1087" s="5">
        <v>1086</v>
      </c>
      <c r="B1087" s="6">
        <v>45589</v>
      </c>
      <c r="C1087" s="5">
        <v>891</v>
      </c>
      <c r="D1087" s="5">
        <v>1</v>
      </c>
      <c r="E1087" s="5" t="str">
        <f>IFERROR(INDEX(Customers!$B$2:$B$901,MATCH(C1087,Customers!$A$2:$A$901,0)),"")</f>
        <v>Arun Mehta</v>
      </c>
      <c r="F1087" s="5" t="str">
        <f>IFERROR(INDEX(Customers!$C$2:$C$901,MATCH(C1087,Customers!$A$2:$A$901,0)),"")</f>
        <v>Consumer</v>
      </c>
      <c r="G1087" s="5" t="str">
        <f>IFERROR(INDEX(Regions!$B$2:$B$6,MATCH(D1087,Regions!$A$2:$A$6,0)),"")</f>
        <v>North</v>
      </c>
      <c r="H1087" s="5" t="str">
        <f t="shared" si="18"/>
        <v>2024-10</v>
      </c>
      <c r="I1087" s="5">
        <f>IFERROR(INDEX(Delivery!$C$2:$C$3001,MATCH(A1087,Delivery!$A$2:$A$3001,0))-INDEX(Delivery!$B$2:$B$3001,MATCH(A1087,Delivery!$A$2:$A$3001,0)),"")</f>
        <v>6</v>
      </c>
      <c r="J1087" s="5" t="str">
        <f>IF(IFERROR(INDEX(Delivery!$D$2:$D$3001,MATCH(A1087,Delivery!$A$2:$A$3001,0)),"")="Delayed","Yes","No")</f>
        <v>No</v>
      </c>
      <c r="K1087" s="5" t="str">
        <f>IF(IFERROR(INDEX(Delivery!$D$2:$D$3001,MATCH(A1087,Delivery!$A$2:$A$3001,0)),"")="Cancelled","Yes","No")</f>
        <v>No</v>
      </c>
      <c r="L1087">
        <f>SUMIF(Sales!B:B,A1087,Sales!H:H)</f>
        <v>622.70000000000005</v>
      </c>
    </row>
    <row r="1088" spans="1:12" x14ac:dyDescent="0.35">
      <c r="A1088" s="5">
        <v>1087</v>
      </c>
      <c r="B1088" s="6">
        <v>45590</v>
      </c>
      <c r="C1088" s="5">
        <v>33</v>
      </c>
      <c r="D1088" s="5">
        <v>3</v>
      </c>
      <c r="E1088" s="5" t="str">
        <f>IFERROR(INDEX(Customers!$B$2:$B$901,MATCH(C1088,Customers!$A$2:$A$901,0)),"")</f>
        <v>Ishaan Mehta</v>
      </c>
      <c r="F1088" s="5" t="str">
        <f>IFERROR(INDEX(Customers!$C$2:$C$901,MATCH(C1088,Customers!$A$2:$A$901,0)),"")</f>
        <v>Consumer</v>
      </c>
      <c r="G1088" s="5" t="str">
        <f>IFERROR(INDEX(Regions!$B$2:$B$6,MATCH(D1088,Regions!$A$2:$A$6,0)),"")</f>
        <v>East</v>
      </c>
      <c r="H1088" s="5" t="str">
        <f t="shared" si="18"/>
        <v>2024-10</v>
      </c>
      <c r="I1088" s="5">
        <f>IFERROR(INDEX(Delivery!$C$2:$C$3001,MATCH(A1088,Delivery!$A$2:$A$3001,0))-INDEX(Delivery!$B$2:$B$3001,MATCH(A1088,Delivery!$A$2:$A$3001,0)),"")</f>
        <v>5</v>
      </c>
      <c r="J1088" s="5" t="str">
        <f>IF(IFERROR(INDEX(Delivery!$D$2:$D$3001,MATCH(A1088,Delivery!$A$2:$A$3001,0)),"")="Delayed","Yes","No")</f>
        <v>No</v>
      </c>
      <c r="K1088" s="5" t="str">
        <f>IF(IFERROR(INDEX(Delivery!$D$2:$D$3001,MATCH(A1088,Delivery!$A$2:$A$3001,0)),"")="Cancelled","Yes","No")</f>
        <v>No</v>
      </c>
      <c r="L1088">
        <f>SUMIF(Sales!B:B,A1088,Sales!H:H)</f>
        <v>1322.72</v>
      </c>
    </row>
    <row r="1089" spans="1:12" x14ac:dyDescent="0.35">
      <c r="A1089" s="5">
        <v>1088</v>
      </c>
      <c r="B1089" s="6">
        <v>45590</v>
      </c>
      <c r="C1089" s="5">
        <v>631</v>
      </c>
      <c r="D1089" s="5">
        <v>5</v>
      </c>
      <c r="E1089" s="5" t="str">
        <f>IFERROR(INDEX(Customers!$B$2:$B$901,MATCH(C1089,Customers!$A$2:$A$901,0)),"")</f>
        <v>Kiara Joshi</v>
      </c>
      <c r="F1089" s="5" t="str">
        <f>IFERROR(INDEX(Customers!$C$2:$C$901,MATCH(C1089,Customers!$A$2:$A$901,0)),"")</f>
        <v>SMB</v>
      </c>
      <c r="G1089" s="5" t="str">
        <f>IFERROR(INDEX(Regions!$B$2:$B$6,MATCH(D1089,Regions!$A$2:$A$6,0)),"")</f>
        <v>Central</v>
      </c>
      <c r="H1089" s="5" t="str">
        <f t="shared" si="18"/>
        <v>2024-10</v>
      </c>
      <c r="I1089" s="5">
        <f>IFERROR(INDEX(Delivery!$C$2:$C$3001,MATCH(A1089,Delivery!$A$2:$A$3001,0))-INDEX(Delivery!$B$2:$B$3001,MATCH(A1089,Delivery!$A$2:$A$3001,0)),"")</f>
        <v>5</v>
      </c>
      <c r="J1089" s="5" t="str">
        <f>IF(IFERROR(INDEX(Delivery!$D$2:$D$3001,MATCH(A1089,Delivery!$A$2:$A$3001,0)),"")="Delayed","Yes","No")</f>
        <v>No</v>
      </c>
      <c r="K1089" s="5" t="str">
        <f>IF(IFERROR(INDEX(Delivery!$D$2:$D$3001,MATCH(A1089,Delivery!$A$2:$A$3001,0)),"")="Cancelled","Yes","No")</f>
        <v>No</v>
      </c>
      <c r="L1089">
        <f>SUMIF(Sales!B:B,A1089,Sales!H:H)</f>
        <v>3794.53</v>
      </c>
    </row>
    <row r="1090" spans="1:12" x14ac:dyDescent="0.35">
      <c r="A1090" s="5">
        <v>1089</v>
      </c>
      <c r="B1090" s="6">
        <v>45590</v>
      </c>
      <c r="C1090" s="5">
        <v>182</v>
      </c>
      <c r="D1090" s="5">
        <v>2</v>
      </c>
      <c r="E1090" s="5" t="str">
        <f>IFERROR(INDEX(Customers!$B$2:$B$901,MATCH(C1090,Customers!$A$2:$A$901,0)),"")</f>
        <v>Rahul Rao</v>
      </c>
      <c r="F1090" s="5" t="str">
        <f>IFERROR(INDEX(Customers!$C$2:$C$901,MATCH(C1090,Customers!$A$2:$A$901,0)),"")</f>
        <v>SMB</v>
      </c>
      <c r="G1090" s="5" t="str">
        <f>IFERROR(INDEX(Regions!$B$2:$B$6,MATCH(D1090,Regions!$A$2:$A$6,0)),"")</f>
        <v>South</v>
      </c>
      <c r="H1090" s="5" t="str">
        <f t="shared" ref="H1090:H1153" si="19">TEXT(B1090,"YYYY-MM")</f>
        <v>2024-10</v>
      </c>
      <c r="I1090" s="5">
        <f>IFERROR(INDEX(Delivery!$C$2:$C$3001,MATCH(A1090,Delivery!$A$2:$A$3001,0))-INDEX(Delivery!$B$2:$B$3001,MATCH(A1090,Delivery!$A$2:$A$3001,0)),"")</f>
        <v>4</v>
      </c>
      <c r="J1090" s="5" t="str">
        <f>IF(IFERROR(INDEX(Delivery!$D$2:$D$3001,MATCH(A1090,Delivery!$A$2:$A$3001,0)),"")="Delayed","Yes","No")</f>
        <v>No</v>
      </c>
      <c r="K1090" s="5" t="str">
        <f>IF(IFERROR(INDEX(Delivery!$D$2:$D$3001,MATCH(A1090,Delivery!$A$2:$A$3001,0)),"")="Cancelled","Yes","No")</f>
        <v>No</v>
      </c>
      <c r="L1090">
        <f>SUMIF(Sales!B:B,A1090,Sales!H:H)</f>
        <v>2213.3200000000002</v>
      </c>
    </row>
    <row r="1091" spans="1:12" x14ac:dyDescent="0.35">
      <c r="A1091" s="5">
        <v>1090</v>
      </c>
      <c r="B1091" s="6">
        <v>45590</v>
      </c>
      <c r="C1091" s="5">
        <v>210</v>
      </c>
      <c r="D1091" s="5">
        <v>2</v>
      </c>
      <c r="E1091" s="5" t="str">
        <f>IFERROR(INDEX(Customers!$B$2:$B$901,MATCH(C1091,Customers!$A$2:$A$901,0)),"")</f>
        <v>Vivaan Nair</v>
      </c>
      <c r="F1091" s="5" t="str">
        <f>IFERROR(INDEX(Customers!$C$2:$C$901,MATCH(C1091,Customers!$A$2:$A$901,0)),"")</f>
        <v>Consumer</v>
      </c>
      <c r="G1091" s="5" t="str">
        <f>IFERROR(INDEX(Regions!$B$2:$B$6,MATCH(D1091,Regions!$A$2:$A$6,0)),"")</f>
        <v>South</v>
      </c>
      <c r="H1091" s="5" t="str">
        <f t="shared" si="19"/>
        <v>2024-10</v>
      </c>
      <c r="I1091" s="5">
        <f>IFERROR(INDEX(Delivery!$C$2:$C$3001,MATCH(A1091,Delivery!$A$2:$A$3001,0))-INDEX(Delivery!$B$2:$B$3001,MATCH(A1091,Delivery!$A$2:$A$3001,0)),"")</f>
        <v>6</v>
      </c>
      <c r="J1091" s="5" t="str">
        <f>IF(IFERROR(INDEX(Delivery!$D$2:$D$3001,MATCH(A1091,Delivery!$A$2:$A$3001,0)),"")="Delayed","Yes","No")</f>
        <v>Yes</v>
      </c>
      <c r="K1091" s="5" t="str">
        <f>IF(IFERROR(INDEX(Delivery!$D$2:$D$3001,MATCH(A1091,Delivery!$A$2:$A$3001,0)),"")="Cancelled","Yes","No")</f>
        <v>No</v>
      </c>
      <c r="L1091">
        <f>SUMIF(Sales!B:B,A1091,Sales!H:H)</f>
        <v>508.8</v>
      </c>
    </row>
    <row r="1092" spans="1:12" x14ac:dyDescent="0.35">
      <c r="A1092" s="5">
        <v>1091</v>
      </c>
      <c r="B1092" s="6">
        <v>45590</v>
      </c>
      <c r="C1092" s="5">
        <v>73</v>
      </c>
      <c r="D1092" s="5">
        <v>4</v>
      </c>
      <c r="E1092" s="5" t="str">
        <f>IFERROR(INDEX(Customers!$B$2:$B$901,MATCH(C1092,Customers!$A$2:$A$901,0)),"")</f>
        <v>Manoj Malhotra</v>
      </c>
      <c r="F1092" s="5" t="str">
        <f>IFERROR(INDEX(Customers!$C$2:$C$901,MATCH(C1092,Customers!$A$2:$A$901,0)),"")</f>
        <v>Consumer</v>
      </c>
      <c r="G1092" s="5" t="str">
        <f>IFERROR(INDEX(Regions!$B$2:$B$6,MATCH(D1092,Regions!$A$2:$A$6,0)),"")</f>
        <v>West</v>
      </c>
      <c r="H1092" s="5" t="str">
        <f t="shared" si="19"/>
        <v>2024-10</v>
      </c>
      <c r="I1092" s="5">
        <f>IFERROR(INDEX(Delivery!$C$2:$C$3001,MATCH(A1092,Delivery!$A$2:$A$3001,0))-INDEX(Delivery!$B$2:$B$3001,MATCH(A1092,Delivery!$A$2:$A$3001,0)),"")</f>
        <v>4</v>
      </c>
      <c r="J1092" s="5" t="str">
        <f>IF(IFERROR(INDEX(Delivery!$D$2:$D$3001,MATCH(A1092,Delivery!$A$2:$A$3001,0)),"")="Delayed","Yes","No")</f>
        <v>No</v>
      </c>
      <c r="K1092" s="5" t="str">
        <f>IF(IFERROR(INDEX(Delivery!$D$2:$D$3001,MATCH(A1092,Delivery!$A$2:$A$3001,0)),"")="Cancelled","Yes","No")</f>
        <v>No</v>
      </c>
      <c r="L1092">
        <f>SUMIF(Sales!B:B,A1092,Sales!H:H)</f>
        <v>1484.94</v>
      </c>
    </row>
    <row r="1093" spans="1:12" x14ac:dyDescent="0.35">
      <c r="A1093" s="5">
        <v>1092</v>
      </c>
      <c r="B1093" s="6">
        <v>45591</v>
      </c>
      <c r="C1093" s="5">
        <v>671</v>
      </c>
      <c r="D1093" s="5">
        <v>3</v>
      </c>
      <c r="E1093" s="5" t="str">
        <f>IFERROR(INDEX(Customers!$B$2:$B$901,MATCH(C1093,Customers!$A$2:$A$901,0)),"")</f>
        <v>Pari Joshi</v>
      </c>
      <c r="F1093" s="5" t="str">
        <f>IFERROR(INDEX(Customers!$C$2:$C$901,MATCH(C1093,Customers!$A$2:$A$901,0)),"")</f>
        <v>Consumer</v>
      </c>
      <c r="G1093" s="5" t="str">
        <f>IFERROR(INDEX(Regions!$B$2:$B$6,MATCH(D1093,Regions!$A$2:$A$6,0)),"")</f>
        <v>East</v>
      </c>
      <c r="H1093" s="5" t="str">
        <f t="shared" si="19"/>
        <v>2024-10</v>
      </c>
      <c r="I1093" s="5">
        <f>IFERROR(INDEX(Delivery!$C$2:$C$3001,MATCH(A1093,Delivery!$A$2:$A$3001,0))-INDEX(Delivery!$B$2:$B$3001,MATCH(A1093,Delivery!$A$2:$A$3001,0)),"")</f>
        <v>3</v>
      </c>
      <c r="J1093" s="5" t="str">
        <f>IF(IFERROR(INDEX(Delivery!$D$2:$D$3001,MATCH(A1093,Delivery!$A$2:$A$3001,0)),"")="Delayed","Yes","No")</f>
        <v>No</v>
      </c>
      <c r="K1093" s="5" t="str">
        <f>IF(IFERROR(INDEX(Delivery!$D$2:$D$3001,MATCH(A1093,Delivery!$A$2:$A$3001,0)),"")="Cancelled","Yes","No")</f>
        <v>No</v>
      </c>
      <c r="L1093">
        <f>SUMIF(Sales!B:B,A1093,Sales!H:H)</f>
        <v>2129.88</v>
      </c>
    </row>
    <row r="1094" spans="1:12" x14ac:dyDescent="0.35">
      <c r="A1094" s="5">
        <v>1093</v>
      </c>
      <c r="B1094" s="6">
        <v>45591</v>
      </c>
      <c r="C1094" s="5">
        <v>42</v>
      </c>
      <c r="D1094" s="5">
        <v>3</v>
      </c>
      <c r="E1094" s="5" t="str">
        <f>IFERROR(INDEX(Customers!$B$2:$B$901,MATCH(C1094,Customers!$A$2:$A$901,0)),"")</f>
        <v>Karthik Singh</v>
      </c>
      <c r="F1094" s="5" t="str">
        <f>IFERROR(INDEX(Customers!$C$2:$C$901,MATCH(C1094,Customers!$A$2:$A$901,0)),"")</f>
        <v>SMB</v>
      </c>
      <c r="G1094" s="5" t="str">
        <f>IFERROR(INDEX(Regions!$B$2:$B$6,MATCH(D1094,Regions!$A$2:$A$6,0)),"")</f>
        <v>East</v>
      </c>
      <c r="H1094" s="5" t="str">
        <f t="shared" si="19"/>
        <v>2024-10</v>
      </c>
      <c r="I1094" s="5">
        <f>IFERROR(INDEX(Delivery!$C$2:$C$3001,MATCH(A1094,Delivery!$A$2:$A$3001,0))-INDEX(Delivery!$B$2:$B$3001,MATCH(A1094,Delivery!$A$2:$A$3001,0)),"")</f>
        <v>3</v>
      </c>
      <c r="J1094" s="5" t="str">
        <f>IF(IFERROR(INDEX(Delivery!$D$2:$D$3001,MATCH(A1094,Delivery!$A$2:$A$3001,0)),"")="Delayed","Yes","No")</f>
        <v>No</v>
      </c>
      <c r="K1094" s="5" t="str">
        <f>IF(IFERROR(INDEX(Delivery!$D$2:$D$3001,MATCH(A1094,Delivery!$A$2:$A$3001,0)),"")="Cancelled","Yes","No")</f>
        <v>No</v>
      </c>
      <c r="L1094">
        <f>SUMIF(Sales!B:B,A1094,Sales!H:H)</f>
        <v>3703.86</v>
      </c>
    </row>
    <row r="1095" spans="1:12" x14ac:dyDescent="0.35">
      <c r="A1095" s="5">
        <v>1094</v>
      </c>
      <c r="B1095" s="6">
        <v>45591</v>
      </c>
      <c r="C1095" s="5">
        <v>506</v>
      </c>
      <c r="D1095" s="5">
        <v>1</v>
      </c>
      <c r="E1095" s="5" t="str">
        <f>IFERROR(INDEX(Customers!$B$2:$B$901,MATCH(C1095,Customers!$A$2:$A$901,0)),"")</f>
        <v>Arun Bose</v>
      </c>
      <c r="F1095" s="5" t="str">
        <f>IFERROR(INDEX(Customers!$C$2:$C$901,MATCH(C1095,Customers!$A$2:$A$901,0)),"")</f>
        <v>Consumer</v>
      </c>
      <c r="G1095" s="5" t="str">
        <f>IFERROR(INDEX(Regions!$B$2:$B$6,MATCH(D1095,Regions!$A$2:$A$6,0)),"")</f>
        <v>North</v>
      </c>
      <c r="H1095" s="5" t="str">
        <f t="shared" si="19"/>
        <v>2024-10</v>
      </c>
      <c r="I1095" s="5">
        <f>IFERROR(INDEX(Delivery!$C$2:$C$3001,MATCH(A1095,Delivery!$A$2:$A$3001,0))-INDEX(Delivery!$B$2:$B$3001,MATCH(A1095,Delivery!$A$2:$A$3001,0)),"")</f>
        <v>6</v>
      </c>
      <c r="J1095" s="5" t="str">
        <f>IF(IFERROR(INDEX(Delivery!$D$2:$D$3001,MATCH(A1095,Delivery!$A$2:$A$3001,0)),"")="Delayed","Yes","No")</f>
        <v>No</v>
      </c>
      <c r="K1095" s="5" t="str">
        <f>IF(IFERROR(INDEX(Delivery!$D$2:$D$3001,MATCH(A1095,Delivery!$A$2:$A$3001,0)),"")="Cancelled","Yes","No")</f>
        <v>No</v>
      </c>
      <c r="L1095">
        <f>SUMIF(Sales!B:B,A1095,Sales!H:H)</f>
        <v>284.49</v>
      </c>
    </row>
    <row r="1096" spans="1:12" x14ac:dyDescent="0.35">
      <c r="A1096" s="5">
        <v>1095</v>
      </c>
      <c r="B1096" s="6">
        <v>45591</v>
      </c>
      <c r="C1096" s="5">
        <v>167</v>
      </c>
      <c r="D1096" s="5">
        <v>4</v>
      </c>
      <c r="E1096" s="5" t="str">
        <f>IFERROR(INDEX(Customers!$B$2:$B$901,MATCH(C1096,Customers!$A$2:$A$901,0)),"")</f>
        <v>Meera Kapoor</v>
      </c>
      <c r="F1096" s="5" t="str">
        <f>IFERROR(INDEX(Customers!$C$2:$C$901,MATCH(C1096,Customers!$A$2:$A$901,0)),"")</f>
        <v>SMB</v>
      </c>
      <c r="G1096" s="5" t="str">
        <f>IFERROR(INDEX(Regions!$B$2:$B$6,MATCH(D1096,Regions!$A$2:$A$6,0)),"")</f>
        <v>West</v>
      </c>
      <c r="H1096" s="5" t="str">
        <f t="shared" si="19"/>
        <v>2024-10</v>
      </c>
      <c r="I1096" s="5">
        <f>IFERROR(INDEX(Delivery!$C$2:$C$3001,MATCH(A1096,Delivery!$A$2:$A$3001,0))-INDEX(Delivery!$B$2:$B$3001,MATCH(A1096,Delivery!$A$2:$A$3001,0)),"")</f>
        <v>4</v>
      </c>
      <c r="J1096" s="5" t="str">
        <f>IF(IFERROR(INDEX(Delivery!$D$2:$D$3001,MATCH(A1096,Delivery!$A$2:$A$3001,0)),"")="Delayed","Yes","No")</f>
        <v>No</v>
      </c>
      <c r="K1096" s="5" t="str">
        <f>IF(IFERROR(INDEX(Delivery!$D$2:$D$3001,MATCH(A1096,Delivery!$A$2:$A$3001,0)),"")="Cancelled","Yes","No")</f>
        <v>No</v>
      </c>
      <c r="L1096">
        <f>SUMIF(Sales!B:B,A1096,Sales!H:H)</f>
        <v>798.2</v>
      </c>
    </row>
    <row r="1097" spans="1:12" x14ac:dyDescent="0.35">
      <c r="A1097" s="5">
        <v>1096</v>
      </c>
      <c r="B1097" s="6">
        <v>45591</v>
      </c>
      <c r="C1097" s="5">
        <v>686</v>
      </c>
      <c r="D1097" s="5">
        <v>3</v>
      </c>
      <c r="E1097" s="5" t="str">
        <f>IFERROR(INDEX(Customers!$B$2:$B$901,MATCH(C1097,Customers!$A$2:$A$901,0)),"")</f>
        <v>Lakshmi Verma</v>
      </c>
      <c r="F1097" s="5" t="str">
        <f>IFERROR(INDEX(Customers!$C$2:$C$901,MATCH(C1097,Customers!$A$2:$A$901,0)),"")</f>
        <v>Consumer</v>
      </c>
      <c r="G1097" s="5" t="str">
        <f>IFERROR(INDEX(Regions!$B$2:$B$6,MATCH(D1097,Regions!$A$2:$A$6,0)),"")</f>
        <v>East</v>
      </c>
      <c r="H1097" s="5" t="str">
        <f t="shared" si="19"/>
        <v>2024-10</v>
      </c>
      <c r="I1097" s="5">
        <f>IFERROR(INDEX(Delivery!$C$2:$C$3001,MATCH(A1097,Delivery!$A$2:$A$3001,0))-INDEX(Delivery!$B$2:$B$3001,MATCH(A1097,Delivery!$A$2:$A$3001,0)),"")</f>
        <v>5</v>
      </c>
      <c r="J1097" s="5" t="str">
        <f>IF(IFERROR(INDEX(Delivery!$D$2:$D$3001,MATCH(A1097,Delivery!$A$2:$A$3001,0)),"")="Delayed","Yes","No")</f>
        <v>No</v>
      </c>
      <c r="K1097" s="5" t="str">
        <f>IF(IFERROR(INDEX(Delivery!$D$2:$D$3001,MATCH(A1097,Delivery!$A$2:$A$3001,0)),"")="Cancelled","Yes","No")</f>
        <v>No</v>
      </c>
      <c r="L1097">
        <f>SUMIF(Sales!B:B,A1097,Sales!H:H)</f>
        <v>1296.42</v>
      </c>
    </row>
    <row r="1098" spans="1:12" x14ac:dyDescent="0.35">
      <c r="A1098" s="5">
        <v>1097</v>
      </c>
      <c r="B1098" s="6">
        <v>45591</v>
      </c>
      <c r="C1098" s="5">
        <v>267</v>
      </c>
      <c r="D1098" s="5">
        <v>3</v>
      </c>
      <c r="E1098" s="5" t="str">
        <f>IFERROR(INDEX(Customers!$B$2:$B$901,MATCH(C1098,Customers!$A$2:$A$901,0)),"")</f>
        <v>Ishaan Verma</v>
      </c>
      <c r="F1098" s="5" t="str">
        <f>IFERROR(INDEX(Customers!$C$2:$C$901,MATCH(C1098,Customers!$A$2:$A$901,0)),"")</f>
        <v>Consumer</v>
      </c>
      <c r="G1098" s="5" t="str">
        <f>IFERROR(INDEX(Regions!$B$2:$B$6,MATCH(D1098,Regions!$A$2:$A$6,0)),"")</f>
        <v>East</v>
      </c>
      <c r="H1098" s="5" t="str">
        <f t="shared" si="19"/>
        <v>2024-10</v>
      </c>
      <c r="I1098" s="5">
        <f>IFERROR(INDEX(Delivery!$C$2:$C$3001,MATCH(A1098,Delivery!$A$2:$A$3001,0))-INDEX(Delivery!$B$2:$B$3001,MATCH(A1098,Delivery!$A$2:$A$3001,0)),"")</f>
        <v>-45592</v>
      </c>
      <c r="J1098" s="5" t="str">
        <f>IF(IFERROR(INDEX(Delivery!$D$2:$D$3001,MATCH(A1098,Delivery!$A$2:$A$3001,0)),"")="Delayed","Yes","No")</f>
        <v>No</v>
      </c>
      <c r="K1098" s="5" t="str">
        <f>IF(IFERROR(INDEX(Delivery!$D$2:$D$3001,MATCH(A1098,Delivery!$A$2:$A$3001,0)),"")="Cancelled","Yes","No")</f>
        <v>Yes</v>
      </c>
      <c r="L1098">
        <f>SUMIF(Sales!B:B,A1098,Sales!H:H)</f>
        <v>2475.38</v>
      </c>
    </row>
    <row r="1099" spans="1:12" x14ac:dyDescent="0.35">
      <c r="A1099" s="5">
        <v>1098</v>
      </c>
      <c r="B1099" s="6">
        <v>45591</v>
      </c>
      <c r="C1099" s="5">
        <v>60</v>
      </c>
      <c r="D1099" s="5">
        <v>5</v>
      </c>
      <c r="E1099" s="5" t="str">
        <f>IFERROR(INDEX(Customers!$B$2:$B$901,MATCH(C1099,Customers!$A$2:$A$901,0)),"")</f>
        <v>Arjun Chatterjee</v>
      </c>
      <c r="F1099" s="5" t="str">
        <f>IFERROR(INDEX(Customers!$C$2:$C$901,MATCH(C1099,Customers!$A$2:$A$901,0)),"")</f>
        <v>Consumer</v>
      </c>
      <c r="G1099" s="5" t="str">
        <f>IFERROR(INDEX(Regions!$B$2:$B$6,MATCH(D1099,Regions!$A$2:$A$6,0)),"")</f>
        <v>Central</v>
      </c>
      <c r="H1099" s="5" t="str">
        <f t="shared" si="19"/>
        <v>2024-10</v>
      </c>
      <c r="I1099" s="5">
        <f>IFERROR(INDEX(Delivery!$C$2:$C$3001,MATCH(A1099,Delivery!$A$2:$A$3001,0))-INDEX(Delivery!$B$2:$B$3001,MATCH(A1099,Delivery!$A$2:$A$3001,0)),"")</f>
        <v>6</v>
      </c>
      <c r="J1099" s="5" t="str">
        <f>IF(IFERROR(INDEX(Delivery!$D$2:$D$3001,MATCH(A1099,Delivery!$A$2:$A$3001,0)),"")="Delayed","Yes","No")</f>
        <v>No</v>
      </c>
      <c r="K1099" s="5" t="str">
        <f>IF(IFERROR(INDEX(Delivery!$D$2:$D$3001,MATCH(A1099,Delivery!$A$2:$A$3001,0)),"")="Cancelled","Yes","No")</f>
        <v>No</v>
      </c>
      <c r="L1099">
        <f>SUMIF(Sales!B:B,A1099,Sales!H:H)</f>
        <v>2951.7400000000002</v>
      </c>
    </row>
    <row r="1100" spans="1:12" x14ac:dyDescent="0.35">
      <c r="A1100" s="5">
        <v>1099</v>
      </c>
      <c r="B1100" s="6">
        <v>45592</v>
      </c>
      <c r="C1100" s="5">
        <v>848</v>
      </c>
      <c r="D1100" s="5">
        <v>4</v>
      </c>
      <c r="E1100" s="5" t="str">
        <f>IFERROR(INDEX(Customers!$B$2:$B$901,MATCH(C1100,Customers!$A$2:$A$901,0)),"")</f>
        <v>Pooja Joshi</v>
      </c>
      <c r="F1100" s="5" t="str">
        <f>IFERROR(INDEX(Customers!$C$2:$C$901,MATCH(C1100,Customers!$A$2:$A$901,0)),"")</f>
        <v>Consumer</v>
      </c>
      <c r="G1100" s="5" t="str">
        <f>IFERROR(INDEX(Regions!$B$2:$B$6,MATCH(D1100,Regions!$A$2:$A$6,0)),"")</f>
        <v>West</v>
      </c>
      <c r="H1100" s="5" t="str">
        <f t="shared" si="19"/>
        <v>2024-10</v>
      </c>
      <c r="I1100" s="5">
        <f>IFERROR(INDEX(Delivery!$C$2:$C$3001,MATCH(A1100,Delivery!$A$2:$A$3001,0))-INDEX(Delivery!$B$2:$B$3001,MATCH(A1100,Delivery!$A$2:$A$3001,0)),"")</f>
        <v>6</v>
      </c>
      <c r="J1100" s="5" t="str">
        <f>IF(IFERROR(INDEX(Delivery!$D$2:$D$3001,MATCH(A1100,Delivery!$A$2:$A$3001,0)),"")="Delayed","Yes","No")</f>
        <v>No</v>
      </c>
      <c r="K1100" s="5" t="str">
        <f>IF(IFERROR(INDEX(Delivery!$D$2:$D$3001,MATCH(A1100,Delivery!$A$2:$A$3001,0)),"")="Cancelled","Yes","No")</f>
        <v>No</v>
      </c>
      <c r="L1100">
        <f>SUMIF(Sales!B:B,A1100,Sales!H:H)</f>
        <v>2432.0300000000002</v>
      </c>
    </row>
    <row r="1101" spans="1:12" x14ac:dyDescent="0.35">
      <c r="A1101" s="5">
        <v>1100</v>
      </c>
      <c r="B1101" s="6">
        <v>45592</v>
      </c>
      <c r="C1101" s="5">
        <v>213</v>
      </c>
      <c r="D1101" s="5">
        <v>1</v>
      </c>
      <c r="E1101" s="5" t="str">
        <f>IFERROR(INDEX(Customers!$B$2:$B$901,MATCH(C1101,Customers!$A$2:$A$901,0)),"")</f>
        <v>Kavya Das</v>
      </c>
      <c r="F1101" s="5" t="str">
        <f>IFERROR(INDEX(Customers!$C$2:$C$901,MATCH(C1101,Customers!$A$2:$A$901,0)),"")</f>
        <v>Consumer</v>
      </c>
      <c r="G1101" s="5" t="str">
        <f>IFERROR(INDEX(Regions!$B$2:$B$6,MATCH(D1101,Regions!$A$2:$A$6,0)),"")</f>
        <v>North</v>
      </c>
      <c r="H1101" s="5" t="str">
        <f t="shared" si="19"/>
        <v>2024-10</v>
      </c>
      <c r="I1101" s="5">
        <f>IFERROR(INDEX(Delivery!$C$2:$C$3001,MATCH(A1101,Delivery!$A$2:$A$3001,0))-INDEX(Delivery!$B$2:$B$3001,MATCH(A1101,Delivery!$A$2:$A$3001,0)),"")</f>
        <v>5</v>
      </c>
      <c r="J1101" s="5" t="str">
        <f>IF(IFERROR(INDEX(Delivery!$D$2:$D$3001,MATCH(A1101,Delivery!$A$2:$A$3001,0)),"")="Delayed","Yes","No")</f>
        <v>No</v>
      </c>
      <c r="K1101" s="5" t="str">
        <f>IF(IFERROR(INDEX(Delivery!$D$2:$D$3001,MATCH(A1101,Delivery!$A$2:$A$3001,0)),"")="Cancelled","Yes","No")</f>
        <v>No</v>
      </c>
      <c r="L1101">
        <f>SUMIF(Sales!B:B,A1101,Sales!H:H)</f>
        <v>591.14</v>
      </c>
    </row>
    <row r="1102" spans="1:12" x14ac:dyDescent="0.35">
      <c r="A1102" s="5">
        <v>1101</v>
      </c>
      <c r="B1102" s="6">
        <v>45592</v>
      </c>
      <c r="C1102" s="5">
        <v>362</v>
      </c>
      <c r="D1102" s="5">
        <v>2</v>
      </c>
      <c r="E1102" s="5" t="str">
        <f>IFERROR(INDEX(Customers!$B$2:$B$901,MATCH(C1102,Customers!$A$2:$A$901,0)),"")</f>
        <v>Suresh Menon</v>
      </c>
      <c r="F1102" s="5" t="str">
        <f>IFERROR(INDEX(Customers!$C$2:$C$901,MATCH(C1102,Customers!$A$2:$A$901,0)),"")</f>
        <v>SMB</v>
      </c>
      <c r="G1102" s="5" t="str">
        <f>IFERROR(INDEX(Regions!$B$2:$B$6,MATCH(D1102,Regions!$A$2:$A$6,0)),"")</f>
        <v>South</v>
      </c>
      <c r="H1102" s="5" t="str">
        <f t="shared" si="19"/>
        <v>2024-10</v>
      </c>
      <c r="I1102" s="5">
        <f>IFERROR(INDEX(Delivery!$C$2:$C$3001,MATCH(A1102,Delivery!$A$2:$A$3001,0))-INDEX(Delivery!$B$2:$B$3001,MATCH(A1102,Delivery!$A$2:$A$3001,0)),"")</f>
        <v>4</v>
      </c>
      <c r="J1102" s="5" t="str">
        <f>IF(IFERROR(INDEX(Delivery!$D$2:$D$3001,MATCH(A1102,Delivery!$A$2:$A$3001,0)),"")="Delayed","Yes","No")</f>
        <v>No</v>
      </c>
      <c r="K1102" s="5" t="str">
        <f>IF(IFERROR(INDEX(Delivery!$D$2:$D$3001,MATCH(A1102,Delivery!$A$2:$A$3001,0)),"")="Cancelled","Yes","No")</f>
        <v>No</v>
      </c>
      <c r="L1102">
        <f>SUMIF(Sales!B:B,A1102,Sales!H:H)</f>
        <v>184.26</v>
      </c>
    </row>
    <row r="1103" spans="1:12" x14ac:dyDescent="0.35">
      <c r="A1103" s="5">
        <v>1102</v>
      </c>
      <c r="B1103" s="6">
        <v>45592</v>
      </c>
      <c r="C1103" s="5">
        <v>166</v>
      </c>
      <c r="D1103" s="5">
        <v>3</v>
      </c>
      <c r="E1103" s="5" t="str">
        <f>IFERROR(INDEX(Customers!$B$2:$B$901,MATCH(C1103,Customers!$A$2:$A$901,0)),"")</f>
        <v>Ravi Kapoor</v>
      </c>
      <c r="F1103" s="5" t="str">
        <f>IFERROR(INDEX(Customers!$C$2:$C$901,MATCH(C1103,Customers!$A$2:$A$901,0)),"")</f>
        <v>Corporate</v>
      </c>
      <c r="G1103" s="5" t="str">
        <f>IFERROR(INDEX(Regions!$B$2:$B$6,MATCH(D1103,Regions!$A$2:$A$6,0)),"")</f>
        <v>East</v>
      </c>
      <c r="H1103" s="5" t="str">
        <f t="shared" si="19"/>
        <v>2024-10</v>
      </c>
      <c r="I1103" s="5">
        <f>IFERROR(INDEX(Delivery!$C$2:$C$3001,MATCH(A1103,Delivery!$A$2:$A$3001,0))-INDEX(Delivery!$B$2:$B$3001,MATCH(A1103,Delivery!$A$2:$A$3001,0)),"")</f>
        <v>4</v>
      </c>
      <c r="J1103" s="5" t="str">
        <f>IF(IFERROR(INDEX(Delivery!$D$2:$D$3001,MATCH(A1103,Delivery!$A$2:$A$3001,0)),"")="Delayed","Yes","No")</f>
        <v>No</v>
      </c>
      <c r="K1103" s="5" t="str">
        <f>IF(IFERROR(INDEX(Delivery!$D$2:$D$3001,MATCH(A1103,Delivery!$A$2:$A$3001,0)),"")="Cancelled","Yes","No")</f>
        <v>No</v>
      </c>
      <c r="L1103">
        <f>SUMIF(Sales!B:B,A1103,Sales!H:H)</f>
        <v>1927.71</v>
      </c>
    </row>
    <row r="1104" spans="1:12" x14ac:dyDescent="0.35">
      <c r="A1104" s="5">
        <v>1103</v>
      </c>
      <c r="B1104" s="6">
        <v>45592</v>
      </c>
      <c r="C1104" s="5">
        <v>185</v>
      </c>
      <c r="D1104" s="5">
        <v>2</v>
      </c>
      <c r="E1104" s="5" t="str">
        <f>IFERROR(INDEX(Customers!$B$2:$B$901,MATCH(C1104,Customers!$A$2:$A$901,0)),"")</f>
        <v>Kavya Verma</v>
      </c>
      <c r="F1104" s="5" t="str">
        <f>IFERROR(INDEX(Customers!$C$2:$C$901,MATCH(C1104,Customers!$A$2:$A$901,0)),"")</f>
        <v>Consumer</v>
      </c>
      <c r="G1104" s="5" t="str">
        <f>IFERROR(INDEX(Regions!$B$2:$B$6,MATCH(D1104,Regions!$A$2:$A$6,0)),"")</f>
        <v>South</v>
      </c>
      <c r="H1104" s="5" t="str">
        <f t="shared" si="19"/>
        <v>2024-10</v>
      </c>
      <c r="I1104" s="5">
        <f>IFERROR(INDEX(Delivery!$C$2:$C$3001,MATCH(A1104,Delivery!$A$2:$A$3001,0))-INDEX(Delivery!$B$2:$B$3001,MATCH(A1104,Delivery!$A$2:$A$3001,0)),"")</f>
        <v>4</v>
      </c>
      <c r="J1104" s="5" t="str">
        <f>IF(IFERROR(INDEX(Delivery!$D$2:$D$3001,MATCH(A1104,Delivery!$A$2:$A$3001,0)),"")="Delayed","Yes","No")</f>
        <v>No</v>
      </c>
      <c r="K1104" s="5" t="str">
        <f>IF(IFERROR(INDEX(Delivery!$D$2:$D$3001,MATCH(A1104,Delivery!$A$2:$A$3001,0)),"")="Cancelled","Yes","No")</f>
        <v>No</v>
      </c>
      <c r="L1104">
        <f>SUMIF(Sales!B:B,A1104,Sales!H:H)</f>
        <v>2490.89</v>
      </c>
    </row>
    <row r="1105" spans="1:12" x14ac:dyDescent="0.35">
      <c r="A1105" s="5">
        <v>1104</v>
      </c>
      <c r="B1105" s="6">
        <v>45593</v>
      </c>
      <c r="C1105" s="5">
        <v>400</v>
      </c>
      <c r="D1105" s="5">
        <v>5</v>
      </c>
      <c r="E1105" s="5" t="str">
        <f>IFERROR(INDEX(Customers!$B$2:$B$901,MATCH(C1105,Customers!$A$2:$A$901,0)),"")</f>
        <v>Vikram Menon</v>
      </c>
      <c r="F1105" s="5" t="str">
        <f>IFERROR(INDEX(Customers!$C$2:$C$901,MATCH(C1105,Customers!$A$2:$A$901,0)),"")</f>
        <v>Consumer</v>
      </c>
      <c r="G1105" s="5" t="str">
        <f>IFERROR(INDEX(Regions!$B$2:$B$6,MATCH(D1105,Regions!$A$2:$A$6,0)),"")</f>
        <v>Central</v>
      </c>
      <c r="H1105" s="5" t="str">
        <f t="shared" si="19"/>
        <v>2024-10</v>
      </c>
      <c r="I1105" s="5">
        <f>IFERROR(INDEX(Delivery!$C$2:$C$3001,MATCH(A1105,Delivery!$A$2:$A$3001,0))-INDEX(Delivery!$B$2:$B$3001,MATCH(A1105,Delivery!$A$2:$A$3001,0)),"")</f>
        <v>4</v>
      </c>
      <c r="J1105" s="5" t="str">
        <f>IF(IFERROR(INDEX(Delivery!$D$2:$D$3001,MATCH(A1105,Delivery!$A$2:$A$3001,0)),"")="Delayed","Yes","No")</f>
        <v>No</v>
      </c>
      <c r="K1105" s="5" t="str">
        <f>IF(IFERROR(INDEX(Delivery!$D$2:$D$3001,MATCH(A1105,Delivery!$A$2:$A$3001,0)),"")="Cancelled","Yes","No")</f>
        <v>No</v>
      </c>
      <c r="L1105">
        <f>SUMIF(Sales!B:B,A1105,Sales!H:H)</f>
        <v>2043.78</v>
      </c>
    </row>
    <row r="1106" spans="1:12" x14ac:dyDescent="0.35">
      <c r="A1106" s="5">
        <v>1105</v>
      </c>
      <c r="B1106" s="6">
        <v>45593</v>
      </c>
      <c r="C1106" s="5">
        <v>43</v>
      </c>
      <c r="D1106" s="5">
        <v>5</v>
      </c>
      <c r="E1106" s="5" t="str">
        <f>IFERROR(INDEX(Customers!$B$2:$B$901,MATCH(C1106,Customers!$A$2:$A$901,0)),"")</f>
        <v>Sanjay Kapoor</v>
      </c>
      <c r="F1106" s="5" t="str">
        <f>IFERROR(INDEX(Customers!$C$2:$C$901,MATCH(C1106,Customers!$A$2:$A$901,0)),"")</f>
        <v>Corporate</v>
      </c>
      <c r="G1106" s="5" t="str">
        <f>IFERROR(INDEX(Regions!$B$2:$B$6,MATCH(D1106,Regions!$A$2:$A$6,0)),"")</f>
        <v>Central</v>
      </c>
      <c r="H1106" s="5" t="str">
        <f t="shared" si="19"/>
        <v>2024-10</v>
      </c>
      <c r="I1106" s="5">
        <f>IFERROR(INDEX(Delivery!$C$2:$C$3001,MATCH(A1106,Delivery!$A$2:$A$3001,0))-INDEX(Delivery!$B$2:$B$3001,MATCH(A1106,Delivery!$A$2:$A$3001,0)),"")</f>
        <v>-45594</v>
      </c>
      <c r="J1106" s="5" t="str">
        <f>IF(IFERROR(INDEX(Delivery!$D$2:$D$3001,MATCH(A1106,Delivery!$A$2:$A$3001,0)),"")="Delayed","Yes","No")</f>
        <v>No</v>
      </c>
      <c r="K1106" s="5" t="str">
        <f>IF(IFERROR(INDEX(Delivery!$D$2:$D$3001,MATCH(A1106,Delivery!$A$2:$A$3001,0)),"")="Cancelled","Yes","No")</f>
        <v>Yes</v>
      </c>
      <c r="L1106">
        <f>SUMIF(Sales!B:B,A1106,Sales!H:H)</f>
        <v>829.93</v>
      </c>
    </row>
    <row r="1107" spans="1:12" x14ac:dyDescent="0.35">
      <c r="A1107" s="5">
        <v>1106</v>
      </c>
      <c r="B1107" s="6">
        <v>45593</v>
      </c>
      <c r="C1107" s="5">
        <v>9</v>
      </c>
      <c r="D1107" s="5">
        <v>2</v>
      </c>
      <c r="E1107" s="5" t="str">
        <f>IFERROR(INDEX(Customers!$B$2:$B$901,MATCH(C1107,Customers!$A$2:$A$901,0)),"")</f>
        <v>Aadhya Kapoor</v>
      </c>
      <c r="F1107" s="5" t="str">
        <f>IFERROR(INDEX(Customers!$C$2:$C$901,MATCH(C1107,Customers!$A$2:$A$901,0)),"")</f>
        <v>SMB</v>
      </c>
      <c r="G1107" s="5" t="str">
        <f>IFERROR(INDEX(Regions!$B$2:$B$6,MATCH(D1107,Regions!$A$2:$A$6,0)),"")</f>
        <v>South</v>
      </c>
      <c r="H1107" s="5" t="str">
        <f t="shared" si="19"/>
        <v>2024-10</v>
      </c>
      <c r="I1107" s="5">
        <f>IFERROR(INDEX(Delivery!$C$2:$C$3001,MATCH(A1107,Delivery!$A$2:$A$3001,0))-INDEX(Delivery!$B$2:$B$3001,MATCH(A1107,Delivery!$A$2:$A$3001,0)),"")</f>
        <v>6</v>
      </c>
      <c r="J1107" s="5" t="str">
        <f>IF(IFERROR(INDEX(Delivery!$D$2:$D$3001,MATCH(A1107,Delivery!$A$2:$A$3001,0)),"")="Delayed","Yes","No")</f>
        <v>No</v>
      </c>
      <c r="K1107" s="5" t="str">
        <f>IF(IFERROR(INDEX(Delivery!$D$2:$D$3001,MATCH(A1107,Delivery!$A$2:$A$3001,0)),"")="Cancelled","Yes","No")</f>
        <v>No</v>
      </c>
      <c r="L1107">
        <f>SUMIF(Sales!B:B,A1107,Sales!H:H)</f>
        <v>772.88</v>
      </c>
    </row>
    <row r="1108" spans="1:12" x14ac:dyDescent="0.35">
      <c r="A1108" s="5">
        <v>1107</v>
      </c>
      <c r="B1108" s="6">
        <v>45593</v>
      </c>
      <c r="C1108" s="5">
        <v>531</v>
      </c>
      <c r="D1108" s="5">
        <v>5</v>
      </c>
      <c r="E1108" s="5" t="str">
        <f>IFERROR(INDEX(Customers!$B$2:$B$901,MATCH(C1108,Customers!$A$2:$A$901,0)),"")</f>
        <v>Myra Bose</v>
      </c>
      <c r="F1108" s="5" t="str">
        <f>IFERROR(INDEX(Customers!$C$2:$C$901,MATCH(C1108,Customers!$A$2:$A$901,0)),"")</f>
        <v>Corporate</v>
      </c>
      <c r="G1108" s="5" t="str">
        <f>IFERROR(INDEX(Regions!$B$2:$B$6,MATCH(D1108,Regions!$A$2:$A$6,0)),"")</f>
        <v>Central</v>
      </c>
      <c r="H1108" s="5" t="str">
        <f t="shared" si="19"/>
        <v>2024-10</v>
      </c>
      <c r="I1108" s="5">
        <f>IFERROR(INDEX(Delivery!$C$2:$C$3001,MATCH(A1108,Delivery!$A$2:$A$3001,0))-INDEX(Delivery!$B$2:$B$3001,MATCH(A1108,Delivery!$A$2:$A$3001,0)),"")</f>
        <v>2</v>
      </c>
      <c r="J1108" s="5" t="str">
        <f>IF(IFERROR(INDEX(Delivery!$D$2:$D$3001,MATCH(A1108,Delivery!$A$2:$A$3001,0)),"")="Delayed","Yes","No")</f>
        <v>No</v>
      </c>
      <c r="K1108" s="5" t="str">
        <f>IF(IFERROR(INDEX(Delivery!$D$2:$D$3001,MATCH(A1108,Delivery!$A$2:$A$3001,0)),"")="Cancelled","Yes","No")</f>
        <v>No</v>
      </c>
      <c r="L1108">
        <f>SUMIF(Sales!B:B,A1108,Sales!H:H)</f>
        <v>952.73</v>
      </c>
    </row>
    <row r="1109" spans="1:12" x14ac:dyDescent="0.35">
      <c r="A1109" s="5">
        <v>1108</v>
      </c>
      <c r="B1109" s="6">
        <v>45593</v>
      </c>
      <c r="C1109" s="5">
        <v>309</v>
      </c>
      <c r="D1109" s="5">
        <v>3</v>
      </c>
      <c r="E1109" s="5" t="str">
        <f>IFERROR(INDEX(Customers!$B$2:$B$901,MATCH(C1109,Customers!$A$2:$A$901,0)),"")</f>
        <v>Vikram Krishnan</v>
      </c>
      <c r="F1109" s="5" t="str">
        <f>IFERROR(INDEX(Customers!$C$2:$C$901,MATCH(C1109,Customers!$A$2:$A$901,0)),"")</f>
        <v>Consumer</v>
      </c>
      <c r="G1109" s="5" t="str">
        <f>IFERROR(INDEX(Regions!$B$2:$B$6,MATCH(D1109,Regions!$A$2:$A$6,0)),"")</f>
        <v>East</v>
      </c>
      <c r="H1109" s="5" t="str">
        <f t="shared" si="19"/>
        <v>2024-10</v>
      </c>
      <c r="I1109" s="5">
        <f>IFERROR(INDEX(Delivery!$C$2:$C$3001,MATCH(A1109,Delivery!$A$2:$A$3001,0))-INDEX(Delivery!$B$2:$B$3001,MATCH(A1109,Delivery!$A$2:$A$3001,0)),"")</f>
        <v>-45595</v>
      </c>
      <c r="J1109" s="5" t="str">
        <f>IF(IFERROR(INDEX(Delivery!$D$2:$D$3001,MATCH(A1109,Delivery!$A$2:$A$3001,0)),"")="Delayed","Yes","No")</f>
        <v>No</v>
      </c>
      <c r="K1109" s="5" t="str">
        <f>IF(IFERROR(INDEX(Delivery!$D$2:$D$3001,MATCH(A1109,Delivery!$A$2:$A$3001,0)),"")="Cancelled","Yes","No")</f>
        <v>Yes</v>
      </c>
      <c r="L1109">
        <f>SUMIF(Sales!B:B,A1109,Sales!H:H)</f>
        <v>95.97</v>
      </c>
    </row>
    <row r="1110" spans="1:12" x14ac:dyDescent="0.35">
      <c r="A1110" s="5">
        <v>1109</v>
      </c>
      <c r="B1110" s="6">
        <v>45593</v>
      </c>
      <c r="C1110" s="5">
        <v>856</v>
      </c>
      <c r="D1110" s="5">
        <v>3</v>
      </c>
      <c r="E1110" s="5" t="str">
        <f>IFERROR(INDEX(Customers!$B$2:$B$901,MATCH(C1110,Customers!$A$2:$A$901,0)),"")</f>
        <v>Vihaan Kapoor</v>
      </c>
      <c r="F1110" s="5" t="str">
        <f>IFERROR(INDEX(Customers!$C$2:$C$901,MATCH(C1110,Customers!$A$2:$A$901,0)),"")</f>
        <v>Consumer</v>
      </c>
      <c r="G1110" s="5" t="str">
        <f>IFERROR(INDEX(Regions!$B$2:$B$6,MATCH(D1110,Regions!$A$2:$A$6,0)),"")</f>
        <v>East</v>
      </c>
      <c r="H1110" s="5" t="str">
        <f t="shared" si="19"/>
        <v>2024-10</v>
      </c>
      <c r="I1110" s="5">
        <f>IFERROR(INDEX(Delivery!$C$2:$C$3001,MATCH(A1110,Delivery!$A$2:$A$3001,0))-INDEX(Delivery!$B$2:$B$3001,MATCH(A1110,Delivery!$A$2:$A$3001,0)),"")</f>
        <v>2</v>
      </c>
      <c r="J1110" s="5" t="str">
        <f>IF(IFERROR(INDEX(Delivery!$D$2:$D$3001,MATCH(A1110,Delivery!$A$2:$A$3001,0)),"")="Delayed","Yes","No")</f>
        <v>No</v>
      </c>
      <c r="K1110" s="5" t="str">
        <f>IF(IFERROR(INDEX(Delivery!$D$2:$D$3001,MATCH(A1110,Delivery!$A$2:$A$3001,0)),"")="Cancelled","Yes","No")</f>
        <v>No</v>
      </c>
      <c r="L1110">
        <f>SUMIF(Sales!B:B,A1110,Sales!H:H)</f>
        <v>1049.6399999999999</v>
      </c>
    </row>
    <row r="1111" spans="1:12" x14ac:dyDescent="0.35">
      <c r="A1111" s="5">
        <v>1110</v>
      </c>
      <c r="B1111" s="6">
        <v>45593</v>
      </c>
      <c r="C1111" s="5">
        <v>864</v>
      </c>
      <c r="D1111" s="5">
        <v>5</v>
      </c>
      <c r="E1111" s="5" t="str">
        <f>IFERROR(INDEX(Customers!$B$2:$B$901,MATCH(C1111,Customers!$A$2:$A$901,0)),"")</f>
        <v>Ishaan Krishnan</v>
      </c>
      <c r="F1111" s="5" t="str">
        <f>IFERROR(INDEX(Customers!$C$2:$C$901,MATCH(C1111,Customers!$A$2:$A$901,0)),"")</f>
        <v>Consumer</v>
      </c>
      <c r="G1111" s="5" t="str">
        <f>IFERROR(INDEX(Regions!$B$2:$B$6,MATCH(D1111,Regions!$A$2:$A$6,0)),"")</f>
        <v>Central</v>
      </c>
      <c r="H1111" s="5" t="str">
        <f t="shared" si="19"/>
        <v>2024-10</v>
      </c>
      <c r="I1111" s="5">
        <f>IFERROR(INDEX(Delivery!$C$2:$C$3001,MATCH(A1111,Delivery!$A$2:$A$3001,0))-INDEX(Delivery!$B$2:$B$3001,MATCH(A1111,Delivery!$A$2:$A$3001,0)),"")</f>
        <v>6</v>
      </c>
      <c r="J1111" s="5" t="str">
        <f>IF(IFERROR(INDEX(Delivery!$D$2:$D$3001,MATCH(A1111,Delivery!$A$2:$A$3001,0)),"")="Delayed","Yes","No")</f>
        <v>No</v>
      </c>
      <c r="K1111" s="5" t="str">
        <f>IF(IFERROR(INDEX(Delivery!$D$2:$D$3001,MATCH(A1111,Delivery!$A$2:$A$3001,0)),"")="Cancelled","Yes","No")</f>
        <v>No</v>
      </c>
      <c r="L1111">
        <f>SUMIF(Sales!B:B,A1111,Sales!H:H)</f>
        <v>188.52</v>
      </c>
    </row>
    <row r="1112" spans="1:12" x14ac:dyDescent="0.35">
      <c r="A1112" s="5">
        <v>1111</v>
      </c>
      <c r="B1112" s="6">
        <v>45593</v>
      </c>
      <c r="C1112" s="5">
        <v>8</v>
      </c>
      <c r="D1112" s="5">
        <v>4</v>
      </c>
      <c r="E1112" s="5" t="str">
        <f>IFERROR(INDEX(Customers!$B$2:$B$901,MATCH(C1112,Customers!$A$2:$A$901,0)),"")</f>
        <v>Sai Menon</v>
      </c>
      <c r="F1112" s="5" t="str">
        <f>IFERROR(INDEX(Customers!$C$2:$C$901,MATCH(C1112,Customers!$A$2:$A$901,0)),"")</f>
        <v>Consumer</v>
      </c>
      <c r="G1112" s="5" t="str">
        <f>IFERROR(INDEX(Regions!$B$2:$B$6,MATCH(D1112,Regions!$A$2:$A$6,0)),"")</f>
        <v>West</v>
      </c>
      <c r="H1112" s="5" t="str">
        <f t="shared" si="19"/>
        <v>2024-10</v>
      </c>
      <c r="I1112" s="5">
        <f>IFERROR(INDEX(Delivery!$C$2:$C$3001,MATCH(A1112,Delivery!$A$2:$A$3001,0))-INDEX(Delivery!$B$2:$B$3001,MATCH(A1112,Delivery!$A$2:$A$3001,0)),"")</f>
        <v>6</v>
      </c>
      <c r="J1112" s="5" t="str">
        <f>IF(IFERROR(INDEX(Delivery!$D$2:$D$3001,MATCH(A1112,Delivery!$A$2:$A$3001,0)),"")="Delayed","Yes","No")</f>
        <v>No</v>
      </c>
      <c r="K1112" s="5" t="str">
        <f>IF(IFERROR(INDEX(Delivery!$D$2:$D$3001,MATCH(A1112,Delivery!$A$2:$A$3001,0)),"")="Cancelled","Yes","No")</f>
        <v>No</v>
      </c>
      <c r="L1112">
        <f>SUMIF(Sales!B:B,A1112,Sales!H:H)</f>
        <v>880.95</v>
      </c>
    </row>
    <row r="1113" spans="1:12" x14ac:dyDescent="0.35">
      <c r="A1113" s="5">
        <v>1112</v>
      </c>
      <c r="B1113" s="6">
        <v>45593</v>
      </c>
      <c r="C1113" s="5">
        <v>551</v>
      </c>
      <c r="D1113" s="5">
        <v>5</v>
      </c>
      <c r="E1113" s="5" t="str">
        <f>IFERROR(INDEX(Customers!$B$2:$B$901,MATCH(C1113,Customers!$A$2:$A$901,0)),"")</f>
        <v>Ishaan Bose</v>
      </c>
      <c r="F1113" s="5" t="str">
        <f>IFERROR(INDEX(Customers!$C$2:$C$901,MATCH(C1113,Customers!$A$2:$A$901,0)),"")</f>
        <v>Consumer</v>
      </c>
      <c r="G1113" s="5" t="str">
        <f>IFERROR(INDEX(Regions!$B$2:$B$6,MATCH(D1113,Regions!$A$2:$A$6,0)),"")</f>
        <v>Central</v>
      </c>
      <c r="H1113" s="5" t="str">
        <f t="shared" si="19"/>
        <v>2024-10</v>
      </c>
      <c r="I1113" s="5">
        <f>IFERROR(INDEX(Delivery!$C$2:$C$3001,MATCH(A1113,Delivery!$A$2:$A$3001,0))-INDEX(Delivery!$B$2:$B$3001,MATCH(A1113,Delivery!$A$2:$A$3001,0)),"")</f>
        <v>3</v>
      </c>
      <c r="J1113" s="5" t="str">
        <f>IF(IFERROR(INDEX(Delivery!$D$2:$D$3001,MATCH(A1113,Delivery!$A$2:$A$3001,0)),"")="Delayed","Yes","No")</f>
        <v>No</v>
      </c>
      <c r="K1113" s="5" t="str">
        <f>IF(IFERROR(INDEX(Delivery!$D$2:$D$3001,MATCH(A1113,Delivery!$A$2:$A$3001,0)),"")="Cancelled","Yes","No")</f>
        <v>No</v>
      </c>
      <c r="L1113">
        <f>SUMIF(Sales!B:B,A1113,Sales!H:H)</f>
        <v>2094.62</v>
      </c>
    </row>
    <row r="1114" spans="1:12" x14ac:dyDescent="0.35">
      <c r="A1114" s="5">
        <v>1113</v>
      </c>
      <c r="B1114" s="6">
        <v>45593</v>
      </c>
      <c r="C1114" s="5">
        <v>233</v>
      </c>
      <c r="D1114" s="5">
        <v>5</v>
      </c>
      <c r="E1114" s="5" t="str">
        <f>IFERROR(INDEX(Customers!$B$2:$B$901,MATCH(C1114,Customers!$A$2:$A$901,0)),"")</f>
        <v>Ravi Shetty</v>
      </c>
      <c r="F1114" s="5" t="str">
        <f>IFERROR(INDEX(Customers!$C$2:$C$901,MATCH(C1114,Customers!$A$2:$A$901,0)),"")</f>
        <v>Corporate</v>
      </c>
      <c r="G1114" s="5" t="str">
        <f>IFERROR(INDEX(Regions!$B$2:$B$6,MATCH(D1114,Regions!$A$2:$A$6,0)),"")</f>
        <v>Central</v>
      </c>
      <c r="H1114" s="5" t="str">
        <f t="shared" si="19"/>
        <v>2024-10</v>
      </c>
      <c r="I1114" s="5">
        <f>IFERROR(INDEX(Delivery!$C$2:$C$3001,MATCH(A1114,Delivery!$A$2:$A$3001,0))-INDEX(Delivery!$B$2:$B$3001,MATCH(A1114,Delivery!$A$2:$A$3001,0)),"")</f>
        <v>4</v>
      </c>
      <c r="J1114" s="5" t="str">
        <f>IF(IFERROR(INDEX(Delivery!$D$2:$D$3001,MATCH(A1114,Delivery!$A$2:$A$3001,0)),"")="Delayed","Yes","No")</f>
        <v>No</v>
      </c>
      <c r="K1114" s="5" t="str">
        <f>IF(IFERROR(INDEX(Delivery!$D$2:$D$3001,MATCH(A1114,Delivery!$A$2:$A$3001,0)),"")="Cancelled","Yes","No")</f>
        <v>No</v>
      </c>
      <c r="L1114">
        <f>SUMIF(Sales!B:B,A1114,Sales!H:H)</f>
        <v>3827.04</v>
      </c>
    </row>
    <row r="1115" spans="1:12" x14ac:dyDescent="0.35">
      <c r="A1115" s="5">
        <v>1114</v>
      </c>
      <c r="B1115" s="6">
        <v>45594</v>
      </c>
      <c r="C1115" s="5">
        <v>72</v>
      </c>
      <c r="D1115" s="5">
        <v>3</v>
      </c>
      <c r="E1115" s="5" t="str">
        <f>IFERROR(INDEX(Customers!$B$2:$B$901,MATCH(C1115,Customers!$A$2:$A$901,0)),"")</f>
        <v>Aadhya Iyer</v>
      </c>
      <c r="F1115" s="5" t="str">
        <f>IFERROR(INDEX(Customers!$C$2:$C$901,MATCH(C1115,Customers!$A$2:$A$901,0)),"")</f>
        <v>Consumer</v>
      </c>
      <c r="G1115" s="5" t="str">
        <f>IFERROR(INDEX(Regions!$B$2:$B$6,MATCH(D1115,Regions!$A$2:$A$6,0)),"")</f>
        <v>East</v>
      </c>
      <c r="H1115" s="5" t="str">
        <f t="shared" si="19"/>
        <v>2024-10</v>
      </c>
      <c r="I1115" s="5">
        <f>IFERROR(INDEX(Delivery!$C$2:$C$3001,MATCH(A1115,Delivery!$A$2:$A$3001,0))-INDEX(Delivery!$B$2:$B$3001,MATCH(A1115,Delivery!$A$2:$A$3001,0)),"")</f>
        <v>3</v>
      </c>
      <c r="J1115" s="5" t="str">
        <f>IF(IFERROR(INDEX(Delivery!$D$2:$D$3001,MATCH(A1115,Delivery!$A$2:$A$3001,0)),"")="Delayed","Yes","No")</f>
        <v>No</v>
      </c>
      <c r="K1115" s="5" t="str">
        <f>IF(IFERROR(INDEX(Delivery!$D$2:$D$3001,MATCH(A1115,Delivery!$A$2:$A$3001,0)),"")="Cancelled","Yes","No")</f>
        <v>No</v>
      </c>
      <c r="L1115">
        <f>SUMIF(Sales!B:B,A1115,Sales!H:H)</f>
        <v>5594.92</v>
      </c>
    </row>
    <row r="1116" spans="1:12" x14ac:dyDescent="0.35">
      <c r="A1116" s="5">
        <v>1115</v>
      </c>
      <c r="B1116" s="6">
        <v>45594</v>
      </c>
      <c r="C1116" s="5">
        <v>657</v>
      </c>
      <c r="D1116" s="5">
        <v>4</v>
      </c>
      <c r="E1116" s="5" t="str">
        <f>IFERROR(INDEX(Customers!$B$2:$B$901,MATCH(C1116,Customers!$A$2:$A$901,0)),"")</f>
        <v>Ananya Joshi</v>
      </c>
      <c r="F1116" s="5" t="str">
        <f>IFERROR(INDEX(Customers!$C$2:$C$901,MATCH(C1116,Customers!$A$2:$A$901,0)),"")</f>
        <v>Consumer</v>
      </c>
      <c r="G1116" s="5" t="str">
        <f>IFERROR(INDEX(Regions!$B$2:$B$6,MATCH(D1116,Regions!$A$2:$A$6,0)),"")</f>
        <v>West</v>
      </c>
      <c r="H1116" s="5" t="str">
        <f t="shared" si="19"/>
        <v>2024-10</v>
      </c>
      <c r="I1116" s="5">
        <f>IFERROR(INDEX(Delivery!$C$2:$C$3001,MATCH(A1116,Delivery!$A$2:$A$3001,0))-INDEX(Delivery!$B$2:$B$3001,MATCH(A1116,Delivery!$A$2:$A$3001,0)),"")</f>
        <v>4</v>
      </c>
      <c r="J1116" s="5" t="str">
        <f>IF(IFERROR(INDEX(Delivery!$D$2:$D$3001,MATCH(A1116,Delivery!$A$2:$A$3001,0)),"")="Delayed","Yes","No")</f>
        <v>No</v>
      </c>
      <c r="K1116" s="5" t="str">
        <f>IF(IFERROR(INDEX(Delivery!$D$2:$D$3001,MATCH(A1116,Delivery!$A$2:$A$3001,0)),"")="Cancelled","Yes","No")</f>
        <v>No</v>
      </c>
      <c r="L1116">
        <f>SUMIF(Sales!B:B,A1116,Sales!H:H)</f>
        <v>2490.89</v>
      </c>
    </row>
    <row r="1117" spans="1:12" x14ac:dyDescent="0.35">
      <c r="A1117" s="5">
        <v>1116</v>
      </c>
      <c r="B1117" s="6">
        <v>45594</v>
      </c>
      <c r="C1117" s="5">
        <v>351</v>
      </c>
      <c r="D1117" s="5">
        <v>5</v>
      </c>
      <c r="E1117" s="5" t="str">
        <f>IFERROR(INDEX(Customers!$B$2:$B$901,MATCH(C1117,Customers!$A$2:$A$901,0)),"")</f>
        <v>Nisha Krishnan</v>
      </c>
      <c r="F1117" s="5" t="str">
        <f>IFERROR(INDEX(Customers!$C$2:$C$901,MATCH(C1117,Customers!$A$2:$A$901,0)),"")</f>
        <v>SMB</v>
      </c>
      <c r="G1117" s="5" t="str">
        <f>IFERROR(INDEX(Regions!$B$2:$B$6,MATCH(D1117,Regions!$A$2:$A$6,0)),"")</f>
        <v>Central</v>
      </c>
      <c r="H1117" s="5" t="str">
        <f t="shared" si="19"/>
        <v>2024-10</v>
      </c>
      <c r="I1117" s="5">
        <f>IFERROR(INDEX(Delivery!$C$2:$C$3001,MATCH(A1117,Delivery!$A$2:$A$3001,0))-INDEX(Delivery!$B$2:$B$3001,MATCH(A1117,Delivery!$A$2:$A$3001,0)),"")</f>
        <v>4</v>
      </c>
      <c r="J1117" s="5" t="str">
        <f>IF(IFERROR(INDEX(Delivery!$D$2:$D$3001,MATCH(A1117,Delivery!$A$2:$A$3001,0)),"")="Delayed","Yes","No")</f>
        <v>No</v>
      </c>
      <c r="K1117" s="5" t="str">
        <f>IF(IFERROR(INDEX(Delivery!$D$2:$D$3001,MATCH(A1117,Delivery!$A$2:$A$3001,0)),"")="Cancelled","Yes","No")</f>
        <v>No</v>
      </c>
      <c r="L1117">
        <f>SUMIF(Sales!B:B,A1117,Sales!H:H)</f>
        <v>1458.83</v>
      </c>
    </row>
    <row r="1118" spans="1:12" x14ac:dyDescent="0.35">
      <c r="A1118" s="5">
        <v>1117</v>
      </c>
      <c r="B1118" s="6">
        <v>45594</v>
      </c>
      <c r="C1118" s="5">
        <v>239</v>
      </c>
      <c r="D1118" s="5">
        <v>2</v>
      </c>
      <c r="E1118" s="5" t="str">
        <f>IFERROR(INDEX(Customers!$B$2:$B$901,MATCH(C1118,Customers!$A$2:$A$901,0)),"")</f>
        <v>Nisha Iyer</v>
      </c>
      <c r="F1118" s="5" t="str">
        <f>IFERROR(INDEX(Customers!$C$2:$C$901,MATCH(C1118,Customers!$A$2:$A$901,0)),"")</f>
        <v>SMB</v>
      </c>
      <c r="G1118" s="5" t="str">
        <f>IFERROR(INDEX(Regions!$B$2:$B$6,MATCH(D1118,Regions!$A$2:$A$6,0)),"")</f>
        <v>South</v>
      </c>
      <c r="H1118" s="5" t="str">
        <f t="shared" si="19"/>
        <v>2024-10</v>
      </c>
      <c r="I1118" s="5">
        <f>IFERROR(INDEX(Delivery!$C$2:$C$3001,MATCH(A1118,Delivery!$A$2:$A$3001,0))-INDEX(Delivery!$B$2:$B$3001,MATCH(A1118,Delivery!$A$2:$A$3001,0)),"")</f>
        <v>6</v>
      </c>
      <c r="J1118" s="5" t="str">
        <f>IF(IFERROR(INDEX(Delivery!$D$2:$D$3001,MATCH(A1118,Delivery!$A$2:$A$3001,0)),"")="Delayed","Yes","No")</f>
        <v>No</v>
      </c>
      <c r="K1118" s="5" t="str">
        <f>IF(IFERROR(INDEX(Delivery!$D$2:$D$3001,MATCH(A1118,Delivery!$A$2:$A$3001,0)),"")="Cancelled","Yes","No")</f>
        <v>No</v>
      </c>
      <c r="L1118">
        <f>SUMIF(Sales!B:B,A1118,Sales!H:H)</f>
        <v>175.69</v>
      </c>
    </row>
    <row r="1119" spans="1:12" x14ac:dyDescent="0.35">
      <c r="A1119" s="5">
        <v>1118</v>
      </c>
      <c r="B1119" s="6">
        <v>45595</v>
      </c>
      <c r="C1119" s="5">
        <v>418</v>
      </c>
      <c r="D1119" s="5">
        <v>1</v>
      </c>
      <c r="E1119" s="5" t="str">
        <f>IFERROR(INDEX(Customers!$B$2:$B$901,MATCH(C1119,Customers!$A$2:$A$901,0)),"")</f>
        <v>Priya Menon</v>
      </c>
      <c r="F1119" s="5" t="str">
        <f>IFERROR(INDEX(Customers!$C$2:$C$901,MATCH(C1119,Customers!$A$2:$A$901,0)),"")</f>
        <v>Consumer</v>
      </c>
      <c r="G1119" s="5" t="str">
        <f>IFERROR(INDEX(Regions!$B$2:$B$6,MATCH(D1119,Regions!$A$2:$A$6,0)),"")</f>
        <v>North</v>
      </c>
      <c r="H1119" s="5" t="str">
        <f t="shared" si="19"/>
        <v>2024-10</v>
      </c>
      <c r="I1119" s="5">
        <f>IFERROR(INDEX(Delivery!$C$2:$C$3001,MATCH(A1119,Delivery!$A$2:$A$3001,0))-INDEX(Delivery!$B$2:$B$3001,MATCH(A1119,Delivery!$A$2:$A$3001,0)),"")</f>
        <v>6</v>
      </c>
      <c r="J1119" s="5" t="str">
        <f>IF(IFERROR(INDEX(Delivery!$D$2:$D$3001,MATCH(A1119,Delivery!$A$2:$A$3001,0)),"")="Delayed","Yes","No")</f>
        <v>No</v>
      </c>
      <c r="K1119" s="5" t="str">
        <f>IF(IFERROR(INDEX(Delivery!$D$2:$D$3001,MATCH(A1119,Delivery!$A$2:$A$3001,0)),"")="Cancelled","Yes","No")</f>
        <v>No</v>
      </c>
      <c r="L1119">
        <f>SUMIF(Sales!B:B,A1119,Sales!H:H)</f>
        <v>617.46</v>
      </c>
    </row>
    <row r="1120" spans="1:12" x14ac:dyDescent="0.35">
      <c r="A1120" s="5">
        <v>1119</v>
      </c>
      <c r="B1120" s="6">
        <v>45595</v>
      </c>
      <c r="C1120" s="5">
        <v>147</v>
      </c>
      <c r="D1120" s="5">
        <v>5</v>
      </c>
      <c r="E1120" s="5" t="str">
        <f>IFERROR(INDEX(Customers!$B$2:$B$901,MATCH(C1120,Customers!$A$2:$A$901,0)),"")</f>
        <v>Kavya Verma</v>
      </c>
      <c r="F1120" s="5" t="str">
        <f>IFERROR(INDEX(Customers!$C$2:$C$901,MATCH(C1120,Customers!$A$2:$A$901,0)),"")</f>
        <v>Consumer</v>
      </c>
      <c r="G1120" s="5" t="str">
        <f>IFERROR(INDEX(Regions!$B$2:$B$6,MATCH(D1120,Regions!$A$2:$A$6,0)),"")</f>
        <v>Central</v>
      </c>
      <c r="H1120" s="5" t="str">
        <f t="shared" si="19"/>
        <v>2024-10</v>
      </c>
      <c r="I1120" s="5">
        <f>IFERROR(INDEX(Delivery!$C$2:$C$3001,MATCH(A1120,Delivery!$A$2:$A$3001,0))-INDEX(Delivery!$B$2:$B$3001,MATCH(A1120,Delivery!$A$2:$A$3001,0)),"")</f>
        <v>-45596</v>
      </c>
      <c r="J1120" s="5" t="str">
        <f>IF(IFERROR(INDEX(Delivery!$D$2:$D$3001,MATCH(A1120,Delivery!$A$2:$A$3001,0)),"")="Delayed","Yes","No")</f>
        <v>No</v>
      </c>
      <c r="K1120" s="5" t="str">
        <f>IF(IFERROR(INDEX(Delivery!$D$2:$D$3001,MATCH(A1120,Delivery!$A$2:$A$3001,0)),"")="Cancelled","Yes","No")</f>
        <v>Yes</v>
      </c>
      <c r="L1120">
        <f>SUMIF(Sales!B:B,A1120,Sales!H:H)</f>
        <v>4440.6000000000004</v>
      </c>
    </row>
    <row r="1121" spans="1:12" x14ac:dyDescent="0.35">
      <c r="A1121" s="5">
        <v>1120</v>
      </c>
      <c r="B1121" s="6">
        <v>45595</v>
      </c>
      <c r="C1121" s="5">
        <v>591</v>
      </c>
      <c r="D1121" s="5">
        <v>3</v>
      </c>
      <c r="E1121" s="5" t="str">
        <f>IFERROR(INDEX(Customers!$B$2:$B$901,MATCH(C1121,Customers!$A$2:$A$901,0)),"")</f>
        <v>Reyansh Reddy</v>
      </c>
      <c r="F1121" s="5" t="str">
        <f>IFERROR(INDEX(Customers!$C$2:$C$901,MATCH(C1121,Customers!$A$2:$A$901,0)),"")</f>
        <v>Consumer</v>
      </c>
      <c r="G1121" s="5" t="str">
        <f>IFERROR(INDEX(Regions!$B$2:$B$6,MATCH(D1121,Regions!$A$2:$A$6,0)),"")</f>
        <v>East</v>
      </c>
      <c r="H1121" s="5" t="str">
        <f t="shared" si="19"/>
        <v>2024-10</v>
      </c>
      <c r="I1121" s="5">
        <f>IFERROR(INDEX(Delivery!$C$2:$C$3001,MATCH(A1121,Delivery!$A$2:$A$3001,0))-INDEX(Delivery!$B$2:$B$3001,MATCH(A1121,Delivery!$A$2:$A$3001,0)),"")</f>
        <v>6</v>
      </c>
      <c r="J1121" s="5" t="str">
        <f>IF(IFERROR(INDEX(Delivery!$D$2:$D$3001,MATCH(A1121,Delivery!$A$2:$A$3001,0)),"")="Delayed","Yes","No")</f>
        <v>Yes</v>
      </c>
      <c r="K1121" s="5" t="str">
        <f>IF(IFERROR(INDEX(Delivery!$D$2:$D$3001,MATCH(A1121,Delivery!$A$2:$A$3001,0)),"")="Cancelled","Yes","No")</f>
        <v>No</v>
      </c>
      <c r="L1121">
        <f>SUMIF(Sales!B:B,A1121,Sales!H:H)</f>
        <v>891.31</v>
      </c>
    </row>
    <row r="1122" spans="1:12" x14ac:dyDescent="0.35">
      <c r="A1122" s="5">
        <v>1121</v>
      </c>
      <c r="B1122" s="6">
        <v>45595</v>
      </c>
      <c r="C1122" s="5">
        <v>277</v>
      </c>
      <c r="D1122" s="5">
        <v>4</v>
      </c>
      <c r="E1122" s="5" t="str">
        <f>IFERROR(INDEX(Customers!$B$2:$B$901,MATCH(C1122,Customers!$A$2:$A$901,0)),"")</f>
        <v>Divya Iyer</v>
      </c>
      <c r="F1122" s="5" t="str">
        <f>IFERROR(INDEX(Customers!$C$2:$C$901,MATCH(C1122,Customers!$A$2:$A$901,0)),"")</f>
        <v>Corporate</v>
      </c>
      <c r="G1122" s="5" t="str">
        <f>IFERROR(INDEX(Regions!$B$2:$B$6,MATCH(D1122,Regions!$A$2:$A$6,0)),"")</f>
        <v>West</v>
      </c>
      <c r="H1122" s="5" t="str">
        <f t="shared" si="19"/>
        <v>2024-10</v>
      </c>
      <c r="I1122" s="5">
        <f>IFERROR(INDEX(Delivery!$C$2:$C$3001,MATCH(A1122,Delivery!$A$2:$A$3001,0))-INDEX(Delivery!$B$2:$B$3001,MATCH(A1122,Delivery!$A$2:$A$3001,0)),"")</f>
        <v>3</v>
      </c>
      <c r="J1122" s="5" t="str">
        <f>IF(IFERROR(INDEX(Delivery!$D$2:$D$3001,MATCH(A1122,Delivery!$A$2:$A$3001,0)),"")="Delayed","Yes","No")</f>
        <v>No</v>
      </c>
      <c r="K1122" s="5" t="str">
        <f>IF(IFERROR(INDEX(Delivery!$D$2:$D$3001,MATCH(A1122,Delivery!$A$2:$A$3001,0)),"")="Cancelled","Yes","No")</f>
        <v>No</v>
      </c>
      <c r="L1122">
        <f>SUMIF(Sales!B:B,A1122,Sales!H:H)</f>
        <v>4029.4500000000003</v>
      </c>
    </row>
    <row r="1123" spans="1:12" x14ac:dyDescent="0.35">
      <c r="A1123" s="5">
        <v>1122</v>
      </c>
      <c r="B1123" s="6">
        <v>45595</v>
      </c>
      <c r="C1123" s="5">
        <v>853</v>
      </c>
      <c r="D1123" s="5">
        <v>4</v>
      </c>
      <c r="E1123" s="5" t="str">
        <f>IFERROR(INDEX(Customers!$B$2:$B$901,MATCH(C1123,Customers!$A$2:$A$901,0)),"")</f>
        <v>Meera Verma</v>
      </c>
      <c r="F1123" s="5" t="str">
        <f>IFERROR(INDEX(Customers!$C$2:$C$901,MATCH(C1123,Customers!$A$2:$A$901,0)),"")</f>
        <v>Consumer</v>
      </c>
      <c r="G1123" s="5" t="str">
        <f>IFERROR(INDEX(Regions!$B$2:$B$6,MATCH(D1123,Regions!$A$2:$A$6,0)),"")</f>
        <v>West</v>
      </c>
      <c r="H1123" s="5" t="str">
        <f t="shared" si="19"/>
        <v>2024-10</v>
      </c>
      <c r="I1123" s="5">
        <f>IFERROR(INDEX(Delivery!$C$2:$C$3001,MATCH(A1123,Delivery!$A$2:$A$3001,0))-INDEX(Delivery!$B$2:$B$3001,MATCH(A1123,Delivery!$A$2:$A$3001,0)),"")</f>
        <v>5</v>
      </c>
      <c r="J1123" s="5" t="str">
        <f>IF(IFERROR(INDEX(Delivery!$D$2:$D$3001,MATCH(A1123,Delivery!$A$2:$A$3001,0)),"")="Delayed","Yes","No")</f>
        <v>No</v>
      </c>
      <c r="K1123" s="5" t="str">
        <f>IF(IFERROR(INDEX(Delivery!$D$2:$D$3001,MATCH(A1123,Delivery!$A$2:$A$3001,0)),"")="Cancelled","Yes","No")</f>
        <v>No</v>
      </c>
      <c r="L1123">
        <f>SUMIF(Sales!B:B,A1123,Sales!H:H)</f>
        <v>540.32000000000005</v>
      </c>
    </row>
    <row r="1124" spans="1:12" x14ac:dyDescent="0.35">
      <c r="A1124" s="5">
        <v>1123</v>
      </c>
      <c r="B1124" s="6">
        <v>45596</v>
      </c>
      <c r="C1124" s="5">
        <v>552</v>
      </c>
      <c r="D1124" s="5">
        <v>4</v>
      </c>
      <c r="E1124" s="5" t="str">
        <f>IFERROR(INDEX(Customers!$B$2:$B$901,MATCH(C1124,Customers!$A$2:$A$901,0)),"")</f>
        <v>Lakshmi Kapoor</v>
      </c>
      <c r="F1124" s="5" t="str">
        <f>IFERROR(INDEX(Customers!$C$2:$C$901,MATCH(C1124,Customers!$A$2:$A$901,0)),"")</f>
        <v>Consumer</v>
      </c>
      <c r="G1124" s="5" t="str">
        <f>IFERROR(INDEX(Regions!$B$2:$B$6,MATCH(D1124,Regions!$A$2:$A$6,0)),"")</f>
        <v>West</v>
      </c>
      <c r="H1124" s="5" t="str">
        <f t="shared" si="19"/>
        <v>2024-10</v>
      </c>
      <c r="I1124" s="5">
        <f>IFERROR(INDEX(Delivery!$C$2:$C$3001,MATCH(A1124,Delivery!$A$2:$A$3001,0))-INDEX(Delivery!$B$2:$B$3001,MATCH(A1124,Delivery!$A$2:$A$3001,0)),"")</f>
        <v>5</v>
      </c>
      <c r="J1124" s="5" t="str">
        <f>IF(IFERROR(INDEX(Delivery!$D$2:$D$3001,MATCH(A1124,Delivery!$A$2:$A$3001,0)),"")="Delayed","Yes","No")</f>
        <v>No</v>
      </c>
      <c r="K1124" s="5" t="str">
        <f>IF(IFERROR(INDEX(Delivery!$D$2:$D$3001,MATCH(A1124,Delivery!$A$2:$A$3001,0)),"")="Cancelled","Yes","No")</f>
        <v>No</v>
      </c>
      <c r="L1124">
        <f>SUMIF(Sales!B:B,A1124,Sales!H:H)</f>
        <v>1095.4000000000001</v>
      </c>
    </row>
    <row r="1125" spans="1:12" x14ac:dyDescent="0.35">
      <c r="A1125" s="5">
        <v>1124</v>
      </c>
      <c r="B1125" s="6">
        <v>45596</v>
      </c>
      <c r="C1125" s="5">
        <v>726</v>
      </c>
      <c r="D1125" s="5">
        <v>1</v>
      </c>
      <c r="E1125" s="5" t="str">
        <f>IFERROR(INDEX(Customers!$B$2:$B$901,MATCH(C1125,Customers!$A$2:$A$901,0)),"")</f>
        <v>Rahul Joshi</v>
      </c>
      <c r="F1125" s="5" t="str">
        <f>IFERROR(INDEX(Customers!$C$2:$C$901,MATCH(C1125,Customers!$A$2:$A$901,0)),"")</f>
        <v>Corporate</v>
      </c>
      <c r="G1125" s="5" t="str">
        <f>IFERROR(INDEX(Regions!$B$2:$B$6,MATCH(D1125,Regions!$A$2:$A$6,0)),"")</f>
        <v>North</v>
      </c>
      <c r="H1125" s="5" t="str">
        <f t="shared" si="19"/>
        <v>2024-10</v>
      </c>
      <c r="I1125" s="5">
        <f>IFERROR(INDEX(Delivery!$C$2:$C$3001,MATCH(A1125,Delivery!$A$2:$A$3001,0))-INDEX(Delivery!$B$2:$B$3001,MATCH(A1125,Delivery!$A$2:$A$3001,0)),"")</f>
        <v>3</v>
      </c>
      <c r="J1125" s="5" t="str">
        <f>IF(IFERROR(INDEX(Delivery!$D$2:$D$3001,MATCH(A1125,Delivery!$A$2:$A$3001,0)),"")="Delayed","Yes","No")</f>
        <v>No</v>
      </c>
      <c r="K1125" s="5" t="str">
        <f>IF(IFERROR(INDEX(Delivery!$D$2:$D$3001,MATCH(A1125,Delivery!$A$2:$A$3001,0)),"")="Cancelled","Yes","No")</f>
        <v>No</v>
      </c>
      <c r="L1125">
        <f>SUMIF(Sales!B:B,A1125,Sales!H:H)</f>
        <v>1169.6399999999999</v>
      </c>
    </row>
    <row r="1126" spans="1:12" x14ac:dyDescent="0.35">
      <c r="A1126" s="5">
        <v>1125</v>
      </c>
      <c r="B1126" s="6">
        <v>45596</v>
      </c>
      <c r="C1126" s="5">
        <v>856</v>
      </c>
      <c r="D1126" s="5">
        <v>3</v>
      </c>
      <c r="E1126" s="5" t="str">
        <f>IFERROR(INDEX(Customers!$B$2:$B$901,MATCH(C1126,Customers!$A$2:$A$901,0)),"")</f>
        <v>Vihaan Kapoor</v>
      </c>
      <c r="F1126" s="5" t="str">
        <f>IFERROR(INDEX(Customers!$C$2:$C$901,MATCH(C1126,Customers!$A$2:$A$901,0)),"")</f>
        <v>Consumer</v>
      </c>
      <c r="G1126" s="5" t="str">
        <f>IFERROR(INDEX(Regions!$B$2:$B$6,MATCH(D1126,Regions!$A$2:$A$6,0)),"")</f>
        <v>East</v>
      </c>
      <c r="H1126" s="5" t="str">
        <f t="shared" si="19"/>
        <v>2024-10</v>
      </c>
      <c r="I1126" s="5">
        <f>IFERROR(INDEX(Delivery!$C$2:$C$3001,MATCH(A1126,Delivery!$A$2:$A$3001,0))-INDEX(Delivery!$B$2:$B$3001,MATCH(A1126,Delivery!$A$2:$A$3001,0)),"")</f>
        <v>2</v>
      </c>
      <c r="J1126" s="5" t="str">
        <f>IF(IFERROR(INDEX(Delivery!$D$2:$D$3001,MATCH(A1126,Delivery!$A$2:$A$3001,0)),"")="Delayed","Yes","No")</f>
        <v>No</v>
      </c>
      <c r="K1126" s="5" t="str">
        <f>IF(IFERROR(INDEX(Delivery!$D$2:$D$3001,MATCH(A1126,Delivery!$A$2:$A$3001,0)),"")="Cancelled","Yes","No")</f>
        <v>No</v>
      </c>
      <c r="L1126">
        <f>SUMIF(Sales!B:B,A1126,Sales!H:H)</f>
        <v>1412.98</v>
      </c>
    </row>
    <row r="1127" spans="1:12" x14ac:dyDescent="0.35">
      <c r="A1127" s="5">
        <v>1126</v>
      </c>
      <c r="B1127" s="6">
        <v>45596</v>
      </c>
      <c r="C1127" s="5">
        <v>83</v>
      </c>
      <c r="D1127" s="5">
        <v>4</v>
      </c>
      <c r="E1127" s="5" t="str">
        <f>IFERROR(INDEX(Customers!$B$2:$B$901,MATCH(C1127,Customers!$A$2:$A$901,0)),"")</f>
        <v>Karthik Kapoor</v>
      </c>
      <c r="F1127" s="5" t="str">
        <f>IFERROR(INDEX(Customers!$C$2:$C$901,MATCH(C1127,Customers!$A$2:$A$901,0)),"")</f>
        <v>Consumer</v>
      </c>
      <c r="G1127" s="5" t="str">
        <f>IFERROR(INDEX(Regions!$B$2:$B$6,MATCH(D1127,Regions!$A$2:$A$6,0)),"")</f>
        <v>West</v>
      </c>
      <c r="H1127" s="5" t="str">
        <f t="shared" si="19"/>
        <v>2024-10</v>
      </c>
      <c r="I1127" s="5">
        <f>IFERROR(INDEX(Delivery!$C$2:$C$3001,MATCH(A1127,Delivery!$A$2:$A$3001,0))-INDEX(Delivery!$B$2:$B$3001,MATCH(A1127,Delivery!$A$2:$A$3001,0)),"")</f>
        <v>5</v>
      </c>
      <c r="J1127" s="5" t="str">
        <f>IF(IFERROR(INDEX(Delivery!$D$2:$D$3001,MATCH(A1127,Delivery!$A$2:$A$3001,0)),"")="Delayed","Yes","No")</f>
        <v>No</v>
      </c>
      <c r="K1127" s="5" t="str">
        <f>IF(IFERROR(INDEX(Delivery!$D$2:$D$3001,MATCH(A1127,Delivery!$A$2:$A$3001,0)),"")="Cancelled","Yes","No")</f>
        <v>No</v>
      </c>
      <c r="L1127">
        <f>SUMIF(Sales!B:B,A1127,Sales!H:H)</f>
        <v>3021.65</v>
      </c>
    </row>
    <row r="1128" spans="1:12" x14ac:dyDescent="0.35">
      <c r="A1128" s="5">
        <v>1127</v>
      </c>
      <c r="B1128" s="6">
        <v>45596</v>
      </c>
      <c r="C1128" s="5">
        <v>705</v>
      </c>
      <c r="D1128" s="5">
        <v>2</v>
      </c>
      <c r="E1128" s="5" t="str">
        <f>IFERROR(INDEX(Customers!$B$2:$B$901,MATCH(C1128,Customers!$A$2:$A$901,0)),"")</f>
        <v>Saanvi Reddy</v>
      </c>
      <c r="F1128" s="5" t="str">
        <f>IFERROR(INDEX(Customers!$C$2:$C$901,MATCH(C1128,Customers!$A$2:$A$901,0)),"")</f>
        <v>Consumer</v>
      </c>
      <c r="G1128" s="5" t="str">
        <f>IFERROR(INDEX(Regions!$B$2:$B$6,MATCH(D1128,Regions!$A$2:$A$6,0)),"")</f>
        <v>South</v>
      </c>
      <c r="H1128" s="5" t="str">
        <f t="shared" si="19"/>
        <v>2024-10</v>
      </c>
      <c r="I1128" s="5">
        <f>IFERROR(INDEX(Delivery!$C$2:$C$3001,MATCH(A1128,Delivery!$A$2:$A$3001,0))-INDEX(Delivery!$B$2:$B$3001,MATCH(A1128,Delivery!$A$2:$A$3001,0)),"")</f>
        <v>2</v>
      </c>
      <c r="J1128" s="5" t="str">
        <f>IF(IFERROR(INDEX(Delivery!$D$2:$D$3001,MATCH(A1128,Delivery!$A$2:$A$3001,0)),"")="Delayed","Yes","No")</f>
        <v>No</v>
      </c>
      <c r="K1128" s="5" t="str">
        <f>IF(IFERROR(INDEX(Delivery!$D$2:$D$3001,MATCH(A1128,Delivery!$A$2:$A$3001,0)),"")="Cancelled","Yes","No")</f>
        <v>No</v>
      </c>
      <c r="L1128">
        <f>SUMIF(Sales!B:B,A1128,Sales!H:H)</f>
        <v>2213.3200000000002</v>
      </c>
    </row>
    <row r="1129" spans="1:12" x14ac:dyDescent="0.35">
      <c r="A1129" s="5">
        <v>1128</v>
      </c>
      <c r="B1129" s="6">
        <v>45596</v>
      </c>
      <c r="C1129" s="5">
        <v>365</v>
      </c>
      <c r="D1129" s="5">
        <v>5</v>
      </c>
      <c r="E1129" s="5" t="str">
        <f>IFERROR(INDEX(Customers!$B$2:$B$901,MATCH(C1129,Customers!$A$2:$A$901,0)),"")</f>
        <v>Vivaan Iyer</v>
      </c>
      <c r="F1129" s="5" t="str">
        <f>IFERROR(INDEX(Customers!$C$2:$C$901,MATCH(C1129,Customers!$A$2:$A$901,0)),"")</f>
        <v>SMB</v>
      </c>
      <c r="G1129" s="5" t="str">
        <f>IFERROR(INDEX(Regions!$B$2:$B$6,MATCH(D1129,Regions!$A$2:$A$6,0)),"")</f>
        <v>Central</v>
      </c>
      <c r="H1129" s="5" t="str">
        <f t="shared" si="19"/>
        <v>2024-10</v>
      </c>
      <c r="I1129" s="5">
        <f>IFERROR(INDEX(Delivery!$C$2:$C$3001,MATCH(A1129,Delivery!$A$2:$A$3001,0))-INDEX(Delivery!$B$2:$B$3001,MATCH(A1129,Delivery!$A$2:$A$3001,0)),"")</f>
        <v>6</v>
      </c>
      <c r="J1129" s="5" t="str">
        <f>IF(IFERROR(INDEX(Delivery!$D$2:$D$3001,MATCH(A1129,Delivery!$A$2:$A$3001,0)),"")="Delayed","Yes","No")</f>
        <v>No</v>
      </c>
      <c r="K1129" s="5" t="str">
        <f>IF(IFERROR(INDEX(Delivery!$D$2:$D$3001,MATCH(A1129,Delivery!$A$2:$A$3001,0)),"")="Cancelled","Yes","No")</f>
        <v>No</v>
      </c>
      <c r="L1129">
        <f>SUMIF(Sales!B:B,A1129,Sales!H:H)</f>
        <v>2129.88</v>
      </c>
    </row>
    <row r="1130" spans="1:12" x14ac:dyDescent="0.35">
      <c r="A1130" s="5">
        <v>1129</v>
      </c>
      <c r="B1130" s="6">
        <v>45596</v>
      </c>
      <c r="C1130" s="5">
        <v>434</v>
      </c>
      <c r="D1130" s="5">
        <v>1</v>
      </c>
      <c r="E1130" s="5" t="str">
        <f>IFERROR(INDEX(Customers!$B$2:$B$901,MATCH(C1130,Customers!$A$2:$A$901,0)),"")</f>
        <v>Arjun Mehta</v>
      </c>
      <c r="F1130" s="5" t="str">
        <f>IFERROR(INDEX(Customers!$C$2:$C$901,MATCH(C1130,Customers!$A$2:$A$901,0)),"")</f>
        <v>SMB</v>
      </c>
      <c r="G1130" s="5" t="str">
        <f>IFERROR(INDEX(Regions!$B$2:$B$6,MATCH(D1130,Regions!$A$2:$A$6,0)),"")</f>
        <v>North</v>
      </c>
      <c r="H1130" s="5" t="str">
        <f t="shared" si="19"/>
        <v>2024-10</v>
      </c>
      <c r="I1130" s="5">
        <f>IFERROR(INDEX(Delivery!$C$2:$C$3001,MATCH(A1130,Delivery!$A$2:$A$3001,0))-INDEX(Delivery!$B$2:$B$3001,MATCH(A1130,Delivery!$A$2:$A$3001,0)),"")</f>
        <v>-45596</v>
      </c>
      <c r="J1130" s="5" t="str">
        <f>IF(IFERROR(INDEX(Delivery!$D$2:$D$3001,MATCH(A1130,Delivery!$A$2:$A$3001,0)),"")="Delayed","Yes","No")</f>
        <v>No</v>
      </c>
      <c r="K1130" s="5" t="str">
        <f>IF(IFERROR(INDEX(Delivery!$D$2:$D$3001,MATCH(A1130,Delivery!$A$2:$A$3001,0)),"")="Cancelled","Yes","No")</f>
        <v>Yes</v>
      </c>
      <c r="L1130">
        <f>SUMIF(Sales!B:B,A1130,Sales!H:H)</f>
        <v>1490.12</v>
      </c>
    </row>
    <row r="1131" spans="1:12" x14ac:dyDescent="0.35">
      <c r="A1131" s="5">
        <v>1130</v>
      </c>
      <c r="B1131" s="6">
        <v>45596</v>
      </c>
      <c r="C1131" s="5">
        <v>523</v>
      </c>
      <c r="D1131" s="5">
        <v>2</v>
      </c>
      <c r="E1131" s="5" t="str">
        <f>IFERROR(INDEX(Customers!$B$2:$B$901,MATCH(C1131,Customers!$A$2:$A$901,0)),"")</f>
        <v>Arjun Malhotra</v>
      </c>
      <c r="F1131" s="5" t="str">
        <f>IFERROR(INDEX(Customers!$C$2:$C$901,MATCH(C1131,Customers!$A$2:$A$901,0)),"")</f>
        <v>Corporate</v>
      </c>
      <c r="G1131" s="5" t="str">
        <f>IFERROR(INDEX(Regions!$B$2:$B$6,MATCH(D1131,Regions!$A$2:$A$6,0)),"")</f>
        <v>South</v>
      </c>
      <c r="H1131" s="5" t="str">
        <f t="shared" si="19"/>
        <v>2024-10</v>
      </c>
      <c r="I1131" s="5">
        <f>IFERROR(INDEX(Delivery!$C$2:$C$3001,MATCH(A1131,Delivery!$A$2:$A$3001,0))-INDEX(Delivery!$B$2:$B$3001,MATCH(A1131,Delivery!$A$2:$A$3001,0)),"")</f>
        <v>6</v>
      </c>
      <c r="J1131" s="5" t="str">
        <f>IF(IFERROR(INDEX(Delivery!$D$2:$D$3001,MATCH(A1131,Delivery!$A$2:$A$3001,0)),"")="Delayed","Yes","No")</f>
        <v>Yes</v>
      </c>
      <c r="K1131" s="5" t="str">
        <f>IF(IFERROR(INDEX(Delivery!$D$2:$D$3001,MATCH(A1131,Delivery!$A$2:$A$3001,0)),"")="Cancelled","Yes","No")</f>
        <v>No</v>
      </c>
      <c r="L1131">
        <f>SUMIF(Sales!B:B,A1131,Sales!H:H)</f>
        <v>2918.58</v>
      </c>
    </row>
    <row r="1132" spans="1:12" x14ac:dyDescent="0.35">
      <c r="A1132" s="5">
        <v>1131</v>
      </c>
      <c r="B1132" s="6">
        <v>45596</v>
      </c>
      <c r="C1132" s="5">
        <v>561</v>
      </c>
      <c r="D1132" s="5">
        <v>5</v>
      </c>
      <c r="E1132" s="5" t="str">
        <f>IFERROR(INDEX(Customers!$B$2:$B$901,MATCH(C1132,Customers!$A$2:$A$901,0)),"")</f>
        <v>Rahul Mehta</v>
      </c>
      <c r="F1132" s="5" t="str">
        <f>IFERROR(INDEX(Customers!$C$2:$C$901,MATCH(C1132,Customers!$A$2:$A$901,0)),"")</f>
        <v>Consumer</v>
      </c>
      <c r="G1132" s="5" t="str">
        <f>IFERROR(INDEX(Regions!$B$2:$B$6,MATCH(D1132,Regions!$A$2:$A$6,0)),"")</f>
        <v>Central</v>
      </c>
      <c r="H1132" s="5" t="str">
        <f t="shared" si="19"/>
        <v>2024-10</v>
      </c>
      <c r="I1132" s="5">
        <f>IFERROR(INDEX(Delivery!$C$2:$C$3001,MATCH(A1132,Delivery!$A$2:$A$3001,0))-INDEX(Delivery!$B$2:$B$3001,MATCH(A1132,Delivery!$A$2:$A$3001,0)),"")</f>
        <v>2</v>
      </c>
      <c r="J1132" s="5" t="str">
        <f>IF(IFERROR(INDEX(Delivery!$D$2:$D$3001,MATCH(A1132,Delivery!$A$2:$A$3001,0)),"")="Delayed","Yes","No")</f>
        <v>No</v>
      </c>
      <c r="K1132" s="5" t="str">
        <f>IF(IFERROR(INDEX(Delivery!$D$2:$D$3001,MATCH(A1132,Delivery!$A$2:$A$3001,0)),"")="Cancelled","Yes","No")</f>
        <v>No</v>
      </c>
      <c r="L1132">
        <f>SUMIF(Sales!B:B,A1132,Sales!H:H)</f>
        <v>3021.65</v>
      </c>
    </row>
    <row r="1133" spans="1:12" x14ac:dyDescent="0.35">
      <c r="A1133" s="5">
        <v>1132</v>
      </c>
      <c r="B1133" s="6">
        <v>45596</v>
      </c>
      <c r="C1133" s="5">
        <v>764</v>
      </c>
      <c r="D1133" s="5">
        <v>3</v>
      </c>
      <c r="E1133" s="5" t="str">
        <f>IFERROR(INDEX(Customers!$B$2:$B$901,MATCH(C1133,Customers!$A$2:$A$901,0)),"")</f>
        <v>Riya Malhotra</v>
      </c>
      <c r="F1133" s="5" t="str">
        <f>IFERROR(INDEX(Customers!$C$2:$C$901,MATCH(C1133,Customers!$A$2:$A$901,0)),"")</f>
        <v>SMB</v>
      </c>
      <c r="G1133" s="5" t="str">
        <f>IFERROR(INDEX(Regions!$B$2:$B$6,MATCH(D1133,Regions!$A$2:$A$6,0)),"")</f>
        <v>East</v>
      </c>
      <c r="H1133" s="5" t="str">
        <f t="shared" si="19"/>
        <v>2024-10</v>
      </c>
      <c r="I1133" s="5">
        <f>IFERROR(INDEX(Delivery!$C$2:$C$3001,MATCH(A1133,Delivery!$A$2:$A$3001,0))-INDEX(Delivery!$B$2:$B$3001,MATCH(A1133,Delivery!$A$2:$A$3001,0)),"")</f>
        <v>12</v>
      </c>
      <c r="J1133" s="5" t="str">
        <f>IF(IFERROR(INDEX(Delivery!$D$2:$D$3001,MATCH(A1133,Delivery!$A$2:$A$3001,0)),"")="Delayed","Yes","No")</f>
        <v>Yes</v>
      </c>
      <c r="K1133" s="5" t="str">
        <f>IF(IFERROR(INDEX(Delivery!$D$2:$D$3001,MATCH(A1133,Delivery!$A$2:$A$3001,0)),"")="Cancelled","Yes","No")</f>
        <v>No</v>
      </c>
      <c r="L1133">
        <f>SUMIF(Sales!B:B,A1133,Sales!H:H)</f>
        <v>2213.3200000000002</v>
      </c>
    </row>
    <row r="1134" spans="1:12" x14ac:dyDescent="0.35">
      <c r="A1134" s="5">
        <v>1133</v>
      </c>
      <c r="B1134" s="6">
        <v>45596</v>
      </c>
      <c r="C1134" s="5">
        <v>174</v>
      </c>
      <c r="D1134" s="5">
        <v>2</v>
      </c>
      <c r="E1134" s="5" t="str">
        <f>IFERROR(INDEX(Customers!$B$2:$B$901,MATCH(C1134,Customers!$A$2:$A$901,0)),"")</f>
        <v>Pari Pillai</v>
      </c>
      <c r="F1134" s="5" t="str">
        <f>IFERROR(INDEX(Customers!$C$2:$C$901,MATCH(C1134,Customers!$A$2:$A$901,0)),"")</f>
        <v>SMB</v>
      </c>
      <c r="G1134" s="5" t="str">
        <f>IFERROR(INDEX(Regions!$B$2:$B$6,MATCH(D1134,Regions!$A$2:$A$6,0)),"")</f>
        <v>South</v>
      </c>
      <c r="H1134" s="5" t="str">
        <f t="shared" si="19"/>
        <v>2024-10</v>
      </c>
      <c r="I1134" s="5">
        <f>IFERROR(INDEX(Delivery!$C$2:$C$3001,MATCH(A1134,Delivery!$A$2:$A$3001,0))-INDEX(Delivery!$B$2:$B$3001,MATCH(A1134,Delivery!$A$2:$A$3001,0)),"")</f>
        <v>4</v>
      </c>
      <c r="J1134" s="5" t="str">
        <f>IF(IFERROR(INDEX(Delivery!$D$2:$D$3001,MATCH(A1134,Delivery!$A$2:$A$3001,0)),"")="Delayed","Yes","No")</f>
        <v>No</v>
      </c>
      <c r="K1134" s="5" t="str">
        <f>IF(IFERROR(INDEX(Delivery!$D$2:$D$3001,MATCH(A1134,Delivery!$A$2:$A$3001,0)),"")="Cancelled","Yes","No")</f>
        <v>No</v>
      </c>
      <c r="L1134">
        <f>SUMIF(Sales!B:B,A1134,Sales!H:H)</f>
        <v>801.72</v>
      </c>
    </row>
    <row r="1135" spans="1:12" x14ac:dyDescent="0.35">
      <c r="A1135" s="5">
        <v>1134</v>
      </c>
      <c r="B1135" s="6">
        <v>45597</v>
      </c>
      <c r="C1135" s="5">
        <v>550</v>
      </c>
      <c r="D1135" s="5">
        <v>3</v>
      </c>
      <c r="E1135" s="5" t="str">
        <f>IFERROR(INDEX(Customers!$B$2:$B$901,MATCH(C1135,Customers!$A$2:$A$901,0)),"")</f>
        <v>Pari Rao</v>
      </c>
      <c r="F1135" s="5" t="str">
        <f>IFERROR(INDEX(Customers!$C$2:$C$901,MATCH(C1135,Customers!$A$2:$A$901,0)),"")</f>
        <v>Consumer</v>
      </c>
      <c r="G1135" s="5" t="str">
        <f>IFERROR(INDEX(Regions!$B$2:$B$6,MATCH(D1135,Regions!$A$2:$A$6,0)),"")</f>
        <v>East</v>
      </c>
      <c r="H1135" s="5" t="str">
        <f t="shared" si="19"/>
        <v>2024-11</v>
      </c>
      <c r="I1135" s="5">
        <f>IFERROR(INDEX(Delivery!$C$2:$C$3001,MATCH(A1135,Delivery!$A$2:$A$3001,0))-INDEX(Delivery!$B$2:$B$3001,MATCH(A1135,Delivery!$A$2:$A$3001,0)),"")</f>
        <v>4</v>
      </c>
      <c r="J1135" s="5" t="str">
        <f>IF(IFERROR(INDEX(Delivery!$D$2:$D$3001,MATCH(A1135,Delivery!$A$2:$A$3001,0)),"")="Delayed","Yes","No")</f>
        <v>No</v>
      </c>
      <c r="K1135" s="5" t="str">
        <f>IF(IFERROR(INDEX(Delivery!$D$2:$D$3001,MATCH(A1135,Delivery!$A$2:$A$3001,0)),"")="Cancelled","Yes","No")</f>
        <v>No</v>
      </c>
      <c r="L1135">
        <f>SUMIF(Sales!B:B,A1135,Sales!H:H)</f>
        <v>5786.56</v>
      </c>
    </row>
    <row r="1136" spans="1:12" x14ac:dyDescent="0.35">
      <c r="A1136" s="5">
        <v>1135</v>
      </c>
      <c r="B1136" s="6">
        <v>45597</v>
      </c>
      <c r="C1136" s="5">
        <v>627</v>
      </c>
      <c r="D1136" s="5">
        <v>1</v>
      </c>
      <c r="E1136" s="5" t="str">
        <f>IFERROR(INDEX(Customers!$B$2:$B$901,MATCH(C1136,Customers!$A$2:$A$901,0)),"")</f>
        <v>Ayaan Bose</v>
      </c>
      <c r="F1136" s="5" t="str">
        <f>IFERROR(INDEX(Customers!$C$2:$C$901,MATCH(C1136,Customers!$A$2:$A$901,0)),"")</f>
        <v>Corporate</v>
      </c>
      <c r="G1136" s="5" t="str">
        <f>IFERROR(INDEX(Regions!$B$2:$B$6,MATCH(D1136,Regions!$A$2:$A$6,0)),"")</f>
        <v>North</v>
      </c>
      <c r="H1136" s="5" t="str">
        <f t="shared" si="19"/>
        <v>2024-11</v>
      </c>
      <c r="I1136" s="5">
        <f>IFERROR(INDEX(Delivery!$C$2:$C$3001,MATCH(A1136,Delivery!$A$2:$A$3001,0))-INDEX(Delivery!$B$2:$B$3001,MATCH(A1136,Delivery!$A$2:$A$3001,0)),"")</f>
        <v>6</v>
      </c>
      <c r="J1136" s="5" t="str">
        <f>IF(IFERROR(INDEX(Delivery!$D$2:$D$3001,MATCH(A1136,Delivery!$A$2:$A$3001,0)),"")="Delayed","Yes","No")</f>
        <v>No</v>
      </c>
      <c r="K1136" s="5" t="str">
        <f>IF(IFERROR(INDEX(Delivery!$D$2:$D$3001,MATCH(A1136,Delivery!$A$2:$A$3001,0)),"")="Cancelled","Yes","No")</f>
        <v>No</v>
      </c>
      <c r="L1136">
        <f>SUMIF(Sales!B:B,A1136,Sales!H:H)</f>
        <v>798.2</v>
      </c>
    </row>
    <row r="1137" spans="1:12" x14ac:dyDescent="0.35">
      <c r="A1137" s="5">
        <v>1136</v>
      </c>
      <c r="B1137" s="6">
        <v>45597</v>
      </c>
      <c r="C1137" s="5">
        <v>302</v>
      </c>
      <c r="D1137" s="5">
        <v>5</v>
      </c>
      <c r="E1137" s="5" t="str">
        <f>IFERROR(INDEX(Customers!$B$2:$B$901,MATCH(C1137,Customers!$A$2:$A$901,0)),"")</f>
        <v>Meera Sharma</v>
      </c>
      <c r="F1137" s="5" t="str">
        <f>IFERROR(INDEX(Customers!$C$2:$C$901,MATCH(C1137,Customers!$A$2:$A$901,0)),"")</f>
        <v>Corporate</v>
      </c>
      <c r="G1137" s="5" t="str">
        <f>IFERROR(INDEX(Regions!$B$2:$B$6,MATCH(D1137,Regions!$A$2:$A$6,0)),"")</f>
        <v>Central</v>
      </c>
      <c r="H1137" s="5" t="str">
        <f t="shared" si="19"/>
        <v>2024-11</v>
      </c>
      <c r="I1137" s="5">
        <f>IFERROR(INDEX(Delivery!$C$2:$C$3001,MATCH(A1137,Delivery!$A$2:$A$3001,0))-INDEX(Delivery!$B$2:$B$3001,MATCH(A1137,Delivery!$A$2:$A$3001,0)),"")</f>
        <v>5</v>
      </c>
      <c r="J1137" s="5" t="str">
        <f>IF(IFERROR(INDEX(Delivery!$D$2:$D$3001,MATCH(A1137,Delivery!$A$2:$A$3001,0)),"")="Delayed","Yes","No")</f>
        <v>No</v>
      </c>
      <c r="K1137" s="5" t="str">
        <f>IF(IFERROR(INDEX(Delivery!$D$2:$D$3001,MATCH(A1137,Delivery!$A$2:$A$3001,0)),"")="Cancelled","Yes","No")</f>
        <v>No</v>
      </c>
      <c r="L1137">
        <f>SUMIF(Sales!B:B,A1137,Sales!H:H)</f>
        <v>2129.88</v>
      </c>
    </row>
    <row r="1138" spans="1:12" x14ac:dyDescent="0.35">
      <c r="A1138" s="5">
        <v>1137</v>
      </c>
      <c r="B1138" s="6">
        <v>45597</v>
      </c>
      <c r="C1138" s="5">
        <v>114</v>
      </c>
      <c r="D1138" s="5">
        <v>1</v>
      </c>
      <c r="E1138" s="5" t="str">
        <f>IFERROR(INDEX(Customers!$B$2:$B$901,MATCH(C1138,Customers!$A$2:$A$901,0)),"")</f>
        <v>Divya Shetty</v>
      </c>
      <c r="F1138" s="5" t="str">
        <f>IFERROR(INDEX(Customers!$C$2:$C$901,MATCH(C1138,Customers!$A$2:$A$901,0)),"")</f>
        <v>Consumer</v>
      </c>
      <c r="G1138" s="5" t="str">
        <f>IFERROR(INDEX(Regions!$B$2:$B$6,MATCH(D1138,Regions!$A$2:$A$6,0)),"")</f>
        <v>North</v>
      </c>
      <c r="H1138" s="5" t="str">
        <f t="shared" si="19"/>
        <v>2024-11</v>
      </c>
      <c r="I1138" s="5">
        <f>IFERROR(INDEX(Delivery!$C$2:$C$3001,MATCH(A1138,Delivery!$A$2:$A$3001,0))-INDEX(Delivery!$B$2:$B$3001,MATCH(A1138,Delivery!$A$2:$A$3001,0)),"")</f>
        <v>5</v>
      </c>
      <c r="J1138" s="5" t="str">
        <f>IF(IFERROR(INDEX(Delivery!$D$2:$D$3001,MATCH(A1138,Delivery!$A$2:$A$3001,0)),"")="Delayed","Yes","No")</f>
        <v>No</v>
      </c>
      <c r="K1138" s="5" t="str">
        <f>IF(IFERROR(INDEX(Delivery!$D$2:$D$3001,MATCH(A1138,Delivery!$A$2:$A$3001,0)),"")="Cancelled","Yes","No")</f>
        <v>No</v>
      </c>
      <c r="L1138">
        <f>SUMIF(Sales!B:B,A1138,Sales!H:H)</f>
        <v>534</v>
      </c>
    </row>
    <row r="1139" spans="1:12" x14ac:dyDescent="0.35">
      <c r="A1139" s="5">
        <v>1138</v>
      </c>
      <c r="B1139" s="6">
        <v>45597</v>
      </c>
      <c r="C1139" s="5">
        <v>821</v>
      </c>
      <c r="D1139" s="5">
        <v>5</v>
      </c>
      <c r="E1139" s="5" t="str">
        <f>IFERROR(INDEX(Customers!$B$2:$B$901,MATCH(C1139,Customers!$A$2:$A$901,0)),"")</f>
        <v>Pari Iyer</v>
      </c>
      <c r="F1139" s="5" t="str">
        <f>IFERROR(INDEX(Customers!$C$2:$C$901,MATCH(C1139,Customers!$A$2:$A$901,0)),"")</f>
        <v>Consumer</v>
      </c>
      <c r="G1139" s="5" t="str">
        <f>IFERROR(INDEX(Regions!$B$2:$B$6,MATCH(D1139,Regions!$A$2:$A$6,0)),"")</f>
        <v>Central</v>
      </c>
      <c r="H1139" s="5" t="str">
        <f t="shared" si="19"/>
        <v>2024-11</v>
      </c>
      <c r="I1139" s="5">
        <f>IFERROR(INDEX(Delivery!$C$2:$C$3001,MATCH(A1139,Delivery!$A$2:$A$3001,0))-INDEX(Delivery!$B$2:$B$3001,MATCH(A1139,Delivery!$A$2:$A$3001,0)),"")</f>
        <v>5</v>
      </c>
      <c r="J1139" s="5" t="str">
        <f>IF(IFERROR(INDEX(Delivery!$D$2:$D$3001,MATCH(A1139,Delivery!$A$2:$A$3001,0)),"")="Delayed","Yes","No")</f>
        <v>No</v>
      </c>
      <c r="K1139" s="5" t="str">
        <f>IF(IFERROR(INDEX(Delivery!$D$2:$D$3001,MATCH(A1139,Delivery!$A$2:$A$3001,0)),"")="Cancelled","Yes","No")</f>
        <v>No</v>
      </c>
      <c r="L1139">
        <f>SUMIF(Sales!B:B,A1139,Sales!H:H)</f>
        <v>3351.86</v>
      </c>
    </row>
    <row r="1140" spans="1:12" x14ac:dyDescent="0.35">
      <c r="A1140" s="5">
        <v>1139</v>
      </c>
      <c r="B1140" s="6">
        <v>45597</v>
      </c>
      <c r="C1140" s="5">
        <v>50</v>
      </c>
      <c r="D1140" s="5">
        <v>3</v>
      </c>
      <c r="E1140" s="5" t="str">
        <f>IFERROR(INDEX(Customers!$B$2:$B$901,MATCH(C1140,Customers!$A$2:$A$901,0)),"")</f>
        <v>Rohan Reddy</v>
      </c>
      <c r="F1140" s="5" t="str">
        <f>IFERROR(INDEX(Customers!$C$2:$C$901,MATCH(C1140,Customers!$A$2:$A$901,0)),"")</f>
        <v>Corporate</v>
      </c>
      <c r="G1140" s="5" t="str">
        <f>IFERROR(INDEX(Regions!$B$2:$B$6,MATCH(D1140,Regions!$A$2:$A$6,0)),"")</f>
        <v>East</v>
      </c>
      <c r="H1140" s="5" t="str">
        <f t="shared" si="19"/>
        <v>2024-11</v>
      </c>
      <c r="I1140" s="5">
        <f>IFERROR(INDEX(Delivery!$C$2:$C$3001,MATCH(A1140,Delivery!$A$2:$A$3001,0))-INDEX(Delivery!$B$2:$B$3001,MATCH(A1140,Delivery!$A$2:$A$3001,0)),"")</f>
        <v>2</v>
      </c>
      <c r="J1140" s="5" t="str">
        <f>IF(IFERROR(INDEX(Delivery!$D$2:$D$3001,MATCH(A1140,Delivery!$A$2:$A$3001,0)),"")="Delayed","Yes","No")</f>
        <v>No</v>
      </c>
      <c r="K1140" s="5" t="str">
        <f>IF(IFERROR(INDEX(Delivery!$D$2:$D$3001,MATCH(A1140,Delivery!$A$2:$A$3001,0)),"")="Cancelled","Yes","No")</f>
        <v>No</v>
      </c>
      <c r="L1140">
        <f>SUMIF(Sales!B:B,A1140,Sales!H:H)</f>
        <v>1967.6299999999999</v>
      </c>
    </row>
    <row r="1141" spans="1:12" x14ac:dyDescent="0.35">
      <c r="A1141" s="5">
        <v>1140</v>
      </c>
      <c r="B1141" s="6">
        <v>45597</v>
      </c>
      <c r="C1141" s="5">
        <v>566</v>
      </c>
      <c r="D1141" s="5">
        <v>5</v>
      </c>
      <c r="E1141" s="5" t="str">
        <f>IFERROR(INDEX(Customers!$B$2:$B$901,MATCH(C1141,Customers!$A$2:$A$901,0)),"")</f>
        <v>Ayaan Menon</v>
      </c>
      <c r="F1141" s="5" t="str">
        <f>IFERROR(INDEX(Customers!$C$2:$C$901,MATCH(C1141,Customers!$A$2:$A$901,0)),"")</f>
        <v>Consumer</v>
      </c>
      <c r="G1141" s="5" t="str">
        <f>IFERROR(INDEX(Regions!$B$2:$B$6,MATCH(D1141,Regions!$A$2:$A$6,0)),"")</f>
        <v>Central</v>
      </c>
      <c r="H1141" s="5" t="str">
        <f t="shared" si="19"/>
        <v>2024-11</v>
      </c>
      <c r="I1141" s="5">
        <f>IFERROR(INDEX(Delivery!$C$2:$C$3001,MATCH(A1141,Delivery!$A$2:$A$3001,0))-INDEX(Delivery!$B$2:$B$3001,MATCH(A1141,Delivery!$A$2:$A$3001,0)),"")</f>
        <v>4</v>
      </c>
      <c r="J1141" s="5" t="str">
        <f>IF(IFERROR(INDEX(Delivery!$D$2:$D$3001,MATCH(A1141,Delivery!$A$2:$A$3001,0)),"")="Delayed","Yes","No")</f>
        <v>No</v>
      </c>
      <c r="K1141" s="5" t="str">
        <f>IF(IFERROR(INDEX(Delivery!$D$2:$D$3001,MATCH(A1141,Delivery!$A$2:$A$3001,0)),"")="Cancelled","Yes","No")</f>
        <v>No</v>
      </c>
      <c r="L1141">
        <f>SUMIF(Sales!B:B,A1141,Sales!H:H)</f>
        <v>176.98</v>
      </c>
    </row>
    <row r="1142" spans="1:12" x14ac:dyDescent="0.35">
      <c r="A1142" s="5">
        <v>1141</v>
      </c>
      <c r="B1142" s="6">
        <v>45597</v>
      </c>
      <c r="C1142" s="5">
        <v>531</v>
      </c>
      <c r="D1142" s="5">
        <v>5</v>
      </c>
      <c r="E1142" s="5" t="str">
        <f>IFERROR(INDEX(Customers!$B$2:$B$901,MATCH(C1142,Customers!$A$2:$A$901,0)),"")</f>
        <v>Myra Bose</v>
      </c>
      <c r="F1142" s="5" t="str">
        <f>IFERROR(INDEX(Customers!$C$2:$C$901,MATCH(C1142,Customers!$A$2:$A$901,0)),"")</f>
        <v>Corporate</v>
      </c>
      <c r="G1142" s="5" t="str">
        <f>IFERROR(INDEX(Regions!$B$2:$B$6,MATCH(D1142,Regions!$A$2:$A$6,0)),"")</f>
        <v>Central</v>
      </c>
      <c r="H1142" s="5" t="str">
        <f t="shared" si="19"/>
        <v>2024-11</v>
      </c>
      <c r="I1142" s="5">
        <f>IFERROR(INDEX(Delivery!$C$2:$C$3001,MATCH(A1142,Delivery!$A$2:$A$3001,0))-INDEX(Delivery!$B$2:$B$3001,MATCH(A1142,Delivery!$A$2:$A$3001,0)),"")</f>
        <v>-45598</v>
      </c>
      <c r="J1142" s="5" t="str">
        <f>IF(IFERROR(INDEX(Delivery!$D$2:$D$3001,MATCH(A1142,Delivery!$A$2:$A$3001,0)),"")="Delayed","Yes","No")</f>
        <v>No</v>
      </c>
      <c r="K1142" s="5" t="str">
        <f>IF(IFERROR(INDEX(Delivery!$D$2:$D$3001,MATCH(A1142,Delivery!$A$2:$A$3001,0)),"")="Cancelled","Yes","No")</f>
        <v>Yes</v>
      </c>
      <c r="L1142">
        <f>SUMIF(Sales!B:B,A1142,Sales!H:H)</f>
        <v>3021.65</v>
      </c>
    </row>
    <row r="1143" spans="1:12" x14ac:dyDescent="0.35">
      <c r="A1143" s="5">
        <v>1142</v>
      </c>
      <c r="B1143" s="6">
        <v>45597</v>
      </c>
      <c r="C1143" s="5">
        <v>574</v>
      </c>
      <c r="D1143" s="5">
        <v>4</v>
      </c>
      <c r="E1143" s="5" t="str">
        <f>IFERROR(INDEX(Customers!$B$2:$B$901,MATCH(C1143,Customers!$A$2:$A$901,0)),"")</f>
        <v>Ishaan Joshi</v>
      </c>
      <c r="F1143" s="5" t="str">
        <f>IFERROR(INDEX(Customers!$C$2:$C$901,MATCH(C1143,Customers!$A$2:$A$901,0)),"")</f>
        <v>Corporate</v>
      </c>
      <c r="G1143" s="5" t="str">
        <f>IFERROR(INDEX(Regions!$B$2:$B$6,MATCH(D1143,Regions!$A$2:$A$6,0)),"")</f>
        <v>West</v>
      </c>
      <c r="H1143" s="5" t="str">
        <f t="shared" si="19"/>
        <v>2024-11</v>
      </c>
      <c r="I1143" s="5">
        <f>IFERROR(INDEX(Delivery!$C$2:$C$3001,MATCH(A1143,Delivery!$A$2:$A$3001,0))-INDEX(Delivery!$B$2:$B$3001,MATCH(A1143,Delivery!$A$2:$A$3001,0)),"")</f>
        <v>4</v>
      </c>
      <c r="J1143" s="5" t="str">
        <f>IF(IFERROR(INDEX(Delivery!$D$2:$D$3001,MATCH(A1143,Delivery!$A$2:$A$3001,0)),"")="Delayed","Yes","No")</f>
        <v>No</v>
      </c>
      <c r="K1143" s="5" t="str">
        <f>IF(IFERROR(INDEX(Delivery!$D$2:$D$3001,MATCH(A1143,Delivery!$A$2:$A$3001,0)),"")="Cancelled","Yes","No")</f>
        <v>No</v>
      </c>
      <c r="L1143">
        <f>SUMIF(Sales!B:B,A1143,Sales!H:H)</f>
        <v>2213.3200000000002</v>
      </c>
    </row>
    <row r="1144" spans="1:12" x14ac:dyDescent="0.35">
      <c r="A1144" s="5">
        <v>1143</v>
      </c>
      <c r="B1144" s="6">
        <v>45597</v>
      </c>
      <c r="C1144" s="5">
        <v>849</v>
      </c>
      <c r="D1144" s="5">
        <v>4</v>
      </c>
      <c r="E1144" s="5" t="str">
        <f>IFERROR(INDEX(Customers!$B$2:$B$901,MATCH(C1144,Customers!$A$2:$A$901,0)),"")</f>
        <v>Meera Rao</v>
      </c>
      <c r="F1144" s="5" t="str">
        <f>IFERROR(INDEX(Customers!$C$2:$C$901,MATCH(C1144,Customers!$A$2:$A$901,0)),"")</f>
        <v>SMB</v>
      </c>
      <c r="G1144" s="5" t="str">
        <f>IFERROR(INDEX(Regions!$B$2:$B$6,MATCH(D1144,Regions!$A$2:$A$6,0)),"")</f>
        <v>West</v>
      </c>
      <c r="H1144" s="5" t="str">
        <f t="shared" si="19"/>
        <v>2024-11</v>
      </c>
      <c r="I1144" s="5">
        <f>IFERROR(INDEX(Delivery!$C$2:$C$3001,MATCH(A1144,Delivery!$A$2:$A$3001,0))-INDEX(Delivery!$B$2:$B$3001,MATCH(A1144,Delivery!$A$2:$A$3001,0)),"")</f>
        <v>2</v>
      </c>
      <c r="J1144" s="5" t="str">
        <f>IF(IFERROR(INDEX(Delivery!$D$2:$D$3001,MATCH(A1144,Delivery!$A$2:$A$3001,0)),"")="Delayed","Yes","No")</f>
        <v>No</v>
      </c>
      <c r="K1144" s="5" t="str">
        <f>IF(IFERROR(INDEX(Delivery!$D$2:$D$3001,MATCH(A1144,Delivery!$A$2:$A$3001,0)),"")="Cancelled","Yes","No")</f>
        <v>No</v>
      </c>
      <c r="L1144">
        <f>SUMIF(Sales!B:B,A1144,Sales!H:H)</f>
        <v>559.36</v>
      </c>
    </row>
    <row r="1145" spans="1:12" x14ac:dyDescent="0.35">
      <c r="A1145" s="5">
        <v>1144</v>
      </c>
      <c r="B1145" s="6">
        <v>45597</v>
      </c>
      <c r="C1145" s="5">
        <v>876</v>
      </c>
      <c r="D1145" s="5">
        <v>2</v>
      </c>
      <c r="E1145" s="5" t="str">
        <f>IFERROR(INDEX(Customers!$B$2:$B$901,MATCH(C1145,Customers!$A$2:$A$901,0)),"")</f>
        <v>Aditya Rao</v>
      </c>
      <c r="F1145" s="5" t="str">
        <f>IFERROR(INDEX(Customers!$C$2:$C$901,MATCH(C1145,Customers!$A$2:$A$901,0)),"")</f>
        <v>SMB</v>
      </c>
      <c r="G1145" s="5" t="str">
        <f>IFERROR(INDEX(Regions!$B$2:$B$6,MATCH(D1145,Regions!$A$2:$A$6,0)),"")</f>
        <v>South</v>
      </c>
      <c r="H1145" s="5" t="str">
        <f t="shared" si="19"/>
        <v>2024-11</v>
      </c>
      <c r="I1145" s="5">
        <f>IFERROR(INDEX(Delivery!$C$2:$C$3001,MATCH(A1145,Delivery!$A$2:$A$3001,0))-INDEX(Delivery!$B$2:$B$3001,MATCH(A1145,Delivery!$A$2:$A$3001,0)),"")</f>
        <v>3</v>
      </c>
      <c r="J1145" s="5" t="str">
        <f>IF(IFERROR(INDEX(Delivery!$D$2:$D$3001,MATCH(A1145,Delivery!$A$2:$A$3001,0)),"")="Delayed","Yes","No")</f>
        <v>No</v>
      </c>
      <c r="K1145" s="5" t="str">
        <f>IF(IFERROR(INDEX(Delivery!$D$2:$D$3001,MATCH(A1145,Delivery!$A$2:$A$3001,0)),"")="Cancelled","Yes","No")</f>
        <v>No</v>
      </c>
      <c r="L1145">
        <f>SUMIF(Sales!B:B,A1145,Sales!H:H)</f>
        <v>4706.34</v>
      </c>
    </row>
    <row r="1146" spans="1:12" x14ac:dyDescent="0.35">
      <c r="A1146" s="5">
        <v>1145</v>
      </c>
      <c r="B1146" s="6">
        <v>45597</v>
      </c>
      <c r="C1146" s="5">
        <v>197</v>
      </c>
      <c r="D1146" s="5">
        <v>2</v>
      </c>
      <c r="E1146" s="5" t="str">
        <f>IFERROR(INDEX(Customers!$B$2:$B$901,MATCH(C1146,Customers!$A$2:$A$901,0)),"")</f>
        <v>Riya Pillai</v>
      </c>
      <c r="F1146" s="5" t="str">
        <f>IFERROR(INDEX(Customers!$C$2:$C$901,MATCH(C1146,Customers!$A$2:$A$901,0)),"")</f>
        <v>Consumer</v>
      </c>
      <c r="G1146" s="5" t="str">
        <f>IFERROR(INDEX(Regions!$B$2:$B$6,MATCH(D1146,Regions!$A$2:$A$6,0)),"")</f>
        <v>South</v>
      </c>
      <c r="H1146" s="5" t="str">
        <f t="shared" si="19"/>
        <v>2024-11</v>
      </c>
      <c r="I1146" s="5">
        <f>IFERROR(INDEX(Delivery!$C$2:$C$3001,MATCH(A1146,Delivery!$A$2:$A$3001,0))-INDEX(Delivery!$B$2:$B$3001,MATCH(A1146,Delivery!$A$2:$A$3001,0)),"")</f>
        <v>3</v>
      </c>
      <c r="J1146" s="5" t="str">
        <f>IF(IFERROR(INDEX(Delivery!$D$2:$D$3001,MATCH(A1146,Delivery!$A$2:$A$3001,0)),"")="Delayed","Yes","No")</f>
        <v>No</v>
      </c>
      <c r="K1146" s="5" t="str">
        <f>IF(IFERROR(INDEX(Delivery!$D$2:$D$3001,MATCH(A1146,Delivery!$A$2:$A$3001,0)),"")="Cancelled","Yes","No")</f>
        <v>No</v>
      </c>
      <c r="L1146">
        <f>SUMIF(Sales!B:B,A1146,Sales!H:H)</f>
        <v>3021.65</v>
      </c>
    </row>
    <row r="1147" spans="1:12" x14ac:dyDescent="0.35">
      <c r="A1147" s="5">
        <v>1146</v>
      </c>
      <c r="B1147" s="6">
        <v>45597</v>
      </c>
      <c r="C1147" s="5">
        <v>635</v>
      </c>
      <c r="D1147" s="5">
        <v>3</v>
      </c>
      <c r="E1147" s="5" t="str">
        <f>IFERROR(INDEX(Customers!$B$2:$B$901,MATCH(C1147,Customers!$A$2:$A$901,0)),"")</f>
        <v>Aarav Kapoor</v>
      </c>
      <c r="F1147" s="5" t="str">
        <f>IFERROR(INDEX(Customers!$C$2:$C$901,MATCH(C1147,Customers!$A$2:$A$901,0)),"")</f>
        <v>SMB</v>
      </c>
      <c r="G1147" s="5" t="str">
        <f>IFERROR(INDEX(Regions!$B$2:$B$6,MATCH(D1147,Regions!$A$2:$A$6,0)),"")</f>
        <v>East</v>
      </c>
      <c r="H1147" s="5" t="str">
        <f t="shared" si="19"/>
        <v>2024-11</v>
      </c>
      <c r="I1147" s="5">
        <f>IFERROR(INDEX(Delivery!$C$2:$C$3001,MATCH(A1147,Delivery!$A$2:$A$3001,0))-INDEX(Delivery!$B$2:$B$3001,MATCH(A1147,Delivery!$A$2:$A$3001,0)),"")</f>
        <v>4</v>
      </c>
      <c r="J1147" s="5" t="str">
        <f>IF(IFERROR(INDEX(Delivery!$D$2:$D$3001,MATCH(A1147,Delivery!$A$2:$A$3001,0)),"")="Delayed","Yes","No")</f>
        <v>No</v>
      </c>
      <c r="K1147" s="5" t="str">
        <f>IF(IFERROR(INDEX(Delivery!$D$2:$D$3001,MATCH(A1147,Delivery!$A$2:$A$3001,0)),"")="Cancelled","Yes","No")</f>
        <v>No</v>
      </c>
      <c r="L1147">
        <f>SUMIF(Sales!B:B,A1147,Sales!H:H)</f>
        <v>741.85</v>
      </c>
    </row>
    <row r="1148" spans="1:12" x14ac:dyDescent="0.35">
      <c r="A1148" s="5">
        <v>1147</v>
      </c>
      <c r="B1148" s="6">
        <v>45597</v>
      </c>
      <c r="C1148" s="5">
        <v>716</v>
      </c>
      <c r="D1148" s="5">
        <v>4</v>
      </c>
      <c r="E1148" s="5" t="str">
        <f>IFERROR(INDEX(Customers!$B$2:$B$901,MATCH(C1148,Customers!$A$2:$A$901,0)),"")</f>
        <v>Ravi Nair</v>
      </c>
      <c r="F1148" s="5" t="str">
        <f>IFERROR(INDEX(Customers!$C$2:$C$901,MATCH(C1148,Customers!$A$2:$A$901,0)),"")</f>
        <v>Consumer</v>
      </c>
      <c r="G1148" s="5" t="str">
        <f>IFERROR(INDEX(Regions!$B$2:$B$6,MATCH(D1148,Regions!$A$2:$A$6,0)),"")</f>
        <v>West</v>
      </c>
      <c r="H1148" s="5" t="str">
        <f t="shared" si="19"/>
        <v>2024-11</v>
      </c>
      <c r="I1148" s="5">
        <f>IFERROR(INDEX(Delivery!$C$2:$C$3001,MATCH(A1148,Delivery!$A$2:$A$3001,0))-INDEX(Delivery!$B$2:$B$3001,MATCH(A1148,Delivery!$A$2:$A$3001,0)),"")</f>
        <v>11</v>
      </c>
      <c r="J1148" s="5" t="str">
        <f>IF(IFERROR(INDEX(Delivery!$D$2:$D$3001,MATCH(A1148,Delivery!$A$2:$A$3001,0)),"")="Delayed","Yes","No")</f>
        <v>Yes</v>
      </c>
      <c r="K1148" s="5" t="str">
        <f>IF(IFERROR(INDEX(Delivery!$D$2:$D$3001,MATCH(A1148,Delivery!$A$2:$A$3001,0)),"")="Cancelled","Yes","No")</f>
        <v>No</v>
      </c>
      <c r="L1148">
        <f>SUMIF(Sales!B:B,A1148,Sales!H:H)</f>
        <v>705.26</v>
      </c>
    </row>
    <row r="1149" spans="1:12" x14ac:dyDescent="0.35">
      <c r="A1149" s="5">
        <v>1148</v>
      </c>
      <c r="B1149" s="6">
        <v>45598</v>
      </c>
      <c r="C1149" s="5">
        <v>438</v>
      </c>
      <c r="D1149" s="5">
        <v>5</v>
      </c>
      <c r="E1149" s="5" t="str">
        <f>IFERROR(INDEX(Customers!$B$2:$B$901,MATCH(C1149,Customers!$A$2:$A$901,0)),"")</f>
        <v>Sneha Reddy</v>
      </c>
      <c r="F1149" s="5" t="str">
        <f>IFERROR(INDEX(Customers!$C$2:$C$901,MATCH(C1149,Customers!$A$2:$A$901,0)),"")</f>
        <v>Consumer</v>
      </c>
      <c r="G1149" s="5" t="str">
        <f>IFERROR(INDEX(Regions!$B$2:$B$6,MATCH(D1149,Regions!$A$2:$A$6,0)),"")</f>
        <v>Central</v>
      </c>
      <c r="H1149" s="5" t="str">
        <f t="shared" si="19"/>
        <v>2024-11</v>
      </c>
      <c r="I1149" s="5">
        <f>IFERROR(INDEX(Delivery!$C$2:$C$3001,MATCH(A1149,Delivery!$A$2:$A$3001,0))-INDEX(Delivery!$B$2:$B$3001,MATCH(A1149,Delivery!$A$2:$A$3001,0)),"")</f>
        <v>4</v>
      </c>
      <c r="J1149" s="5" t="str">
        <f>IF(IFERROR(INDEX(Delivery!$D$2:$D$3001,MATCH(A1149,Delivery!$A$2:$A$3001,0)),"")="Delayed","Yes","No")</f>
        <v>No</v>
      </c>
      <c r="K1149" s="5" t="str">
        <f>IF(IFERROR(INDEX(Delivery!$D$2:$D$3001,MATCH(A1149,Delivery!$A$2:$A$3001,0)),"")="Cancelled","Yes","No")</f>
        <v>No</v>
      </c>
      <c r="L1149">
        <f>SUMIF(Sales!B:B,A1149,Sales!H:H)</f>
        <v>175.69</v>
      </c>
    </row>
    <row r="1150" spans="1:12" x14ac:dyDescent="0.35">
      <c r="A1150" s="5">
        <v>1149</v>
      </c>
      <c r="B1150" s="6">
        <v>45598</v>
      </c>
      <c r="C1150" s="5">
        <v>626</v>
      </c>
      <c r="D1150" s="5">
        <v>5</v>
      </c>
      <c r="E1150" s="5" t="str">
        <f>IFERROR(INDEX(Customers!$B$2:$B$901,MATCH(C1150,Customers!$A$2:$A$901,0)),"")</f>
        <v>Rohan Singh</v>
      </c>
      <c r="F1150" s="5" t="str">
        <f>IFERROR(INDEX(Customers!$C$2:$C$901,MATCH(C1150,Customers!$A$2:$A$901,0)),"")</f>
        <v>SMB</v>
      </c>
      <c r="G1150" s="5" t="str">
        <f>IFERROR(INDEX(Regions!$B$2:$B$6,MATCH(D1150,Regions!$A$2:$A$6,0)),"")</f>
        <v>Central</v>
      </c>
      <c r="H1150" s="5" t="str">
        <f t="shared" si="19"/>
        <v>2024-11</v>
      </c>
      <c r="I1150" s="5">
        <f>IFERROR(INDEX(Delivery!$C$2:$C$3001,MATCH(A1150,Delivery!$A$2:$A$3001,0))-INDEX(Delivery!$B$2:$B$3001,MATCH(A1150,Delivery!$A$2:$A$3001,0)),"")</f>
        <v>6</v>
      </c>
      <c r="J1150" s="5" t="str">
        <f>IF(IFERROR(INDEX(Delivery!$D$2:$D$3001,MATCH(A1150,Delivery!$A$2:$A$3001,0)),"")="Delayed","Yes","No")</f>
        <v>No</v>
      </c>
      <c r="K1150" s="5" t="str">
        <f>IF(IFERROR(INDEX(Delivery!$D$2:$D$3001,MATCH(A1150,Delivery!$A$2:$A$3001,0)),"")="Cancelled","Yes","No")</f>
        <v>No</v>
      </c>
      <c r="L1150">
        <f>SUMIF(Sales!B:B,A1150,Sales!H:H)</f>
        <v>1019.93</v>
      </c>
    </row>
    <row r="1151" spans="1:12" x14ac:dyDescent="0.35">
      <c r="A1151" s="5">
        <v>1150</v>
      </c>
      <c r="B1151" s="6">
        <v>45598</v>
      </c>
      <c r="C1151" s="5">
        <v>22</v>
      </c>
      <c r="D1151" s="5">
        <v>1</v>
      </c>
      <c r="E1151" s="5" t="str">
        <f>IFERROR(INDEX(Customers!$B$2:$B$901,MATCH(C1151,Customers!$A$2:$A$901,0)),"")</f>
        <v>Manoj Shetty</v>
      </c>
      <c r="F1151" s="5" t="str">
        <f>IFERROR(INDEX(Customers!$C$2:$C$901,MATCH(C1151,Customers!$A$2:$A$901,0)),"")</f>
        <v>SMB</v>
      </c>
      <c r="G1151" s="5" t="str">
        <f>IFERROR(INDEX(Regions!$B$2:$B$6,MATCH(D1151,Regions!$A$2:$A$6,0)),"")</f>
        <v>North</v>
      </c>
      <c r="H1151" s="5" t="str">
        <f t="shared" si="19"/>
        <v>2024-11</v>
      </c>
      <c r="I1151" s="5">
        <f>IFERROR(INDEX(Delivery!$C$2:$C$3001,MATCH(A1151,Delivery!$A$2:$A$3001,0))-INDEX(Delivery!$B$2:$B$3001,MATCH(A1151,Delivery!$A$2:$A$3001,0)),"")</f>
        <v>6</v>
      </c>
      <c r="J1151" s="5" t="str">
        <f>IF(IFERROR(INDEX(Delivery!$D$2:$D$3001,MATCH(A1151,Delivery!$A$2:$A$3001,0)),"")="Delayed","Yes","No")</f>
        <v>No</v>
      </c>
      <c r="K1151" s="5" t="str">
        <f>IF(IFERROR(INDEX(Delivery!$D$2:$D$3001,MATCH(A1151,Delivery!$A$2:$A$3001,0)),"")="Cancelled","Yes","No")</f>
        <v>No</v>
      </c>
      <c r="L1151">
        <f>SUMIF(Sales!B:B,A1151,Sales!H:H)</f>
        <v>1671.28</v>
      </c>
    </row>
    <row r="1152" spans="1:12" x14ac:dyDescent="0.35">
      <c r="A1152" s="5">
        <v>1151</v>
      </c>
      <c r="B1152" s="6">
        <v>45598</v>
      </c>
      <c r="C1152" s="5">
        <v>384</v>
      </c>
      <c r="D1152" s="5">
        <v>2</v>
      </c>
      <c r="E1152" s="5" t="str">
        <f>IFERROR(INDEX(Customers!$B$2:$B$901,MATCH(C1152,Customers!$A$2:$A$901,0)),"")</f>
        <v>Ravi Kapoor</v>
      </c>
      <c r="F1152" s="5" t="str">
        <f>IFERROR(INDEX(Customers!$C$2:$C$901,MATCH(C1152,Customers!$A$2:$A$901,0)),"")</f>
        <v>Consumer</v>
      </c>
      <c r="G1152" s="5" t="str">
        <f>IFERROR(INDEX(Regions!$B$2:$B$6,MATCH(D1152,Regions!$A$2:$A$6,0)),"")</f>
        <v>South</v>
      </c>
      <c r="H1152" s="5" t="str">
        <f t="shared" si="19"/>
        <v>2024-11</v>
      </c>
      <c r="I1152" s="5">
        <f>IFERROR(INDEX(Delivery!$C$2:$C$3001,MATCH(A1152,Delivery!$A$2:$A$3001,0))-INDEX(Delivery!$B$2:$B$3001,MATCH(A1152,Delivery!$A$2:$A$3001,0)),"")</f>
        <v>2</v>
      </c>
      <c r="J1152" s="5" t="str">
        <f>IF(IFERROR(INDEX(Delivery!$D$2:$D$3001,MATCH(A1152,Delivery!$A$2:$A$3001,0)),"")="Delayed","Yes","No")</f>
        <v>No</v>
      </c>
      <c r="K1152" s="5" t="str">
        <f>IF(IFERROR(INDEX(Delivery!$D$2:$D$3001,MATCH(A1152,Delivery!$A$2:$A$3001,0)),"")="Cancelled","Yes","No")</f>
        <v>No</v>
      </c>
      <c r="L1152">
        <f>SUMIF(Sales!B:B,A1152,Sales!H:H)</f>
        <v>1340.87</v>
      </c>
    </row>
    <row r="1153" spans="1:12" x14ac:dyDescent="0.35">
      <c r="A1153" s="5">
        <v>1152</v>
      </c>
      <c r="B1153" s="6">
        <v>45598</v>
      </c>
      <c r="C1153" s="5">
        <v>366</v>
      </c>
      <c r="D1153" s="5">
        <v>1</v>
      </c>
      <c r="E1153" s="5" t="str">
        <f>IFERROR(INDEX(Customers!$B$2:$B$901,MATCH(C1153,Customers!$A$2:$A$901,0)),"")</f>
        <v>Pari Gupta</v>
      </c>
      <c r="F1153" s="5" t="str">
        <f>IFERROR(INDEX(Customers!$C$2:$C$901,MATCH(C1153,Customers!$A$2:$A$901,0)),"")</f>
        <v>Consumer</v>
      </c>
      <c r="G1153" s="5" t="str">
        <f>IFERROR(INDEX(Regions!$B$2:$B$6,MATCH(D1153,Regions!$A$2:$A$6,0)),"")</f>
        <v>North</v>
      </c>
      <c r="H1153" s="5" t="str">
        <f t="shared" si="19"/>
        <v>2024-11</v>
      </c>
      <c r="I1153" s="5">
        <f>IFERROR(INDEX(Delivery!$C$2:$C$3001,MATCH(A1153,Delivery!$A$2:$A$3001,0))-INDEX(Delivery!$B$2:$B$3001,MATCH(A1153,Delivery!$A$2:$A$3001,0)),"")</f>
        <v>12</v>
      </c>
      <c r="J1153" s="5" t="str">
        <f>IF(IFERROR(INDEX(Delivery!$D$2:$D$3001,MATCH(A1153,Delivery!$A$2:$A$3001,0)),"")="Delayed","Yes","No")</f>
        <v>Yes</v>
      </c>
      <c r="K1153" s="5" t="str">
        <f>IF(IFERROR(INDEX(Delivery!$D$2:$D$3001,MATCH(A1153,Delivery!$A$2:$A$3001,0)),"")="Cancelled","Yes","No")</f>
        <v>No</v>
      </c>
      <c r="L1153">
        <f>SUMIF(Sales!B:B,A1153,Sales!H:H)</f>
        <v>2969.3</v>
      </c>
    </row>
    <row r="1154" spans="1:12" x14ac:dyDescent="0.35">
      <c r="A1154" s="5">
        <v>1153</v>
      </c>
      <c r="B1154" s="6">
        <v>45598</v>
      </c>
      <c r="C1154" s="5">
        <v>681</v>
      </c>
      <c r="D1154" s="5">
        <v>4</v>
      </c>
      <c r="E1154" s="5" t="str">
        <f>IFERROR(INDEX(Customers!$B$2:$B$901,MATCH(C1154,Customers!$A$2:$A$901,0)),"")</f>
        <v>Krishna Patel</v>
      </c>
      <c r="F1154" s="5" t="str">
        <f>IFERROR(INDEX(Customers!$C$2:$C$901,MATCH(C1154,Customers!$A$2:$A$901,0)),"")</f>
        <v>Corporate</v>
      </c>
      <c r="G1154" s="5" t="str">
        <f>IFERROR(INDEX(Regions!$B$2:$B$6,MATCH(D1154,Regions!$A$2:$A$6,0)),"")</f>
        <v>West</v>
      </c>
      <c r="H1154" s="5" t="str">
        <f t="shared" ref="H1154:H1217" si="20">TEXT(B1154,"YYYY-MM")</f>
        <v>2024-11</v>
      </c>
      <c r="I1154" s="5">
        <f>IFERROR(INDEX(Delivery!$C$2:$C$3001,MATCH(A1154,Delivery!$A$2:$A$3001,0))-INDEX(Delivery!$B$2:$B$3001,MATCH(A1154,Delivery!$A$2:$A$3001,0)),"")</f>
        <v>11</v>
      </c>
      <c r="J1154" s="5" t="str">
        <f>IF(IFERROR(INDEX(Delivery!$D$2:$D$3001,MATCH(A1154,Delivery!$A$2:$A$3001,0)),"")="Delayed","Yes","No")</f>
        <v>Yes</v>
      </c>
      <c r="K1154" s="5" t="str">
        <f>IF(IFERROR(INDEX(Delivery!$D$2:$D$3001,MATCH(A1154,Delivery!$A$2:$A$3001,0)),"")="Cancelled","Yes","No")</f>
        <v>No</v>
      </c>
      <c r="L1154">
        <f>SUMIF(Sales!B:B,A1154,Sales!H:H)</f>
        <v>2455.8900000000003</v>
      </c>
    </row>
    <row r="1155" spans="1:12" x14ac:dyDescent="0.35">
      <c r="A1155" s="5">
        <v>1154</v>
      </c>
      <c r="B1155" s="6">
        <v>45598</v>
      </c>
      <c r="C1155" s="5">
        <v>244</v>
      </c>
      <c r="D1155" s="5">
        <v>1</v>
      </c>
      <c r="E1155" s="5" t="str">
        <f>IFERROR(INDEX(Customers!$B$2:$B$901,MATCH(C1155,Customers!$A$2:$A$901,0)),"")</f>
        <v>Myra Kapoor</v>
      </c>
      <c r="F1155" s="5" t="str">
        <f>IFERROR(INDEX(Customers!$C$2:$C$901,MATCH(C1155,Customers!$A$2:$A$901,0)),"")</f>
        <v>SMB</v>
      </c>
      <c r="G1155" s="5" t="str">
        <f>IFERROR(INDEX(Regions!$B$2:$B$6,MATCH(D1155,Regions!$A$2:$A$6,0)),"")</f>
        <v>North</v>
      </c>
      <c r="H1155" s="5" t="str">
        <f t="shared" si="20"/>
        <v>2024-11</v>
      </c>
      <c r="I1155" s="5">
        <f>IFERROR(INDEX(Delivery!$C$2:$C$3001,MATCH(A1155,Delivery!$A$2:$A$3001,0))-INDEX(Delivery!$B$2:$B$3001,MATCH(A1155,Delivery!$A$2:$A$3001,0)),"")</f>
        <v>-45600</v>
      </c>
      <c r="J1155" s="5" t="str">
        <f>IF(IFERROR(INDEX(Delivery!$D$2:$D$3001,MATCH(A1155,Delivery!$A$2:$A$3001,0)),"")="Delayed","Yes","No")</f>
        <v>No</v>
      </c>
      <c r="K1155" s="5" t="str">
        <f>IF(IFERROR(INDEX(Delivery!$D$2:$D$3001,MATCH(A1155,Delivery!$A$2:$A$3001,0)),"")="Cancelled","Yes","No")</f>
        <v>Yes</v>
      </c>
      <c r="L1155">
        <f>SUMIF(Sales!B:B,A1155,Sales!H:H)</f>
        <v>773.06999999999994</v>
      </c>
    </row>
    <row r="1156" spans="1:12" x14ac:dyDescent="0.35">
      <c r="A1156" s="5">
        <v>1155</v>
      </c>
      <c r="B1156" s="6">
        <v>45598</v>
      </c>
      <c r="C1156" s="5">
        <v>831</v>
      </c>
      <c r="D1156" s="5">
        <v>4</v>
      </c>
      <c r="E1156" s="5" t="str">
        <f>IFERROR(INDEX(Customers!$B$2:$B$901,MATCH(C1156,Customers!$A$2:$A$901,0)),"")</f>
        <v>Rahul Nair</v>
      </c>
      <c r="F1156" s="5" t="str">
        <f>IFERROR(INDEX(Customers!$C$2:$C$901,MATCH(C1156,Customers!$A$2:$A$901,0)),"")</f>
        <v>SMB</v>
      </c>
      <c r="G1156" s="5" t="str">
        <f>IFERROR(INDEX(Regions!$B$2:$B$6,MATCH(D1156,Regions!$A$2:$A$6,0)),"")</f>
        <v>West</v>
      </c>
      <c r="H1156" s="5" t="str">
        <f t="shared" si="20"/>
        <v>2024-11</v>
      </c>
      <c r="I1156" s="5">
        <f>IFERROR(INDEX(Delivery!$C$2:$C$3001,MATCH(A1156,Delivery!$A$2:$A$3001,0))-INDEX(Delivery!$B$2:$B$3001,MATCH(A1156,Delivery!$A$2:$A$3001,0)),"")</f>
        <v>5</v>
      </c>
      <c r="J1156" s="5" t="str">
        <f>IF(IFERROR(INDEX(Delivery!$D$2:$D$3001,MATCH(A1156,Delivery!$A$2:$A$3001,0)),"")="Delayed","Yes","No")</f>
        <v>No</v>
      </c>
      <c r="K1156" s="5" t="str">
        <f>IF(IFERROR(INDEX(Delivery!$D$2:$D$3001,MATCH(A1156,Delivery!$A$2:$A$3001,0)),"")="Cancelled","Yes","No")</f>
        <v>No</v>
      </c>
      <c r="L1156">
        <f>SUMIF(Sales!B:B,A1156,Sales!H:H)</f>
        <v>2401.84</v>
      </c>
    </row>
    <row r="1157" spans="1:12" x14ac:dyDescent="0.35">
      <c r="A1157" s="5">
        <v>1156</v>
      </c>
      <c r="B1157" s="6">
        <v>45598</v>
      </c>
      <c r="C1157" s="5">
        <v>631</v>
      </c>
      <c r="D1157" s="5">
        <v>5</v>
      </c>
      <c r="E1157" s="5" t="str">
        <f>IFERROR(INDEX(Customers!$B$2:$B$901,MATCH(C1157,Customers!$A$2:$A$901,0)),"")</f>
        <v>Kiara Joshi</v>
      </c>
      <c r="F1157" s="5" t="str">
        <f>IFERROR(INDEX(Customers!$C$2:$C$901,MATCH(C1157,Customers!$A$2:$A$901,0)),"")</f>
        <v>SMB</v>
      </c>
      <c r="G1157" s="5" t="str">
        <f>IFERROR(INDEX(Regions!$B$2:$B$6,MATCH(D1157,Regions!$A$2:$A$6,0)),"")</f>
        <v>Central</v>
      </c>
      <c r="H1157" s="5" t="str">
        <f t="shared" si="20"/>
        <v>2024-11</v>
      </c>
      <c r="I1157" s="5">
        <f>IFERROR(INDEX(Delivery!$C$2:$C$3001,MATCH(A1157,Delivery!$A$2:$A$3001,0))-INDEX(Delivery!$B$2:$B$3001,MATCH(A1157,Delivery!$A$2:$A$3001,0)),"")</f>
        <v>2</v>
      </c>
      <c r="J1157" s="5" t="str">
        <f>IF(IFERROR(INDEX(Delivery!$D$2:$D$3001,MATCH(A1157,Delivery!$A$2:$A$3001,0)),"")="Delayed","Yes","No")</f>
        <v>No</v>
      </c>
      <c r="K1157" s="5" t="str">
        <f>IF(IFERROR(INDEX(Delivery!$D$2:$D$3001,MATCH(A1157,Delivery!$A$2:$A$3001,0)),"")="Cancelled","Yes","No")</f>
        <v>No</v>
      </c>
      <c r="L1157">
        <f>SUMIF(Sales!B:B,A1157,Sales!H:H)</f>
        <v>657.75</v>
      </c>
    </row>
    <row r="1158" spans="1:12" x14ac:dyDescent="0.35">
      <c r="A1158" s="5">
        <v>1157</v>
      </c>
      <c r="B1158" s="6">
        <v>45599</v>
      </c>
      <c r="C1158" s="5">
        <v>658</v>
      </c>
      <c r="D1158" s="5">
        <v>2</v>
      </c>
      <c r="E1158" s="5" t="str">
        <f>IFERROR(INDEX(Customers!$B$2:$B$901,MATCH(C1158,Customers!$A$2:$A$901,0)),"")</f>
        <v>Vivaan Kapoor</v>
      </c>
      <c r="F1158" s="5" t="str">
        <f>IFERROR(INDEX(Customers!$C$2:$C$901,MATCH(C1158,Customers!$A$2:$A$901,0)),"")</f>
        <v>Corporate</v>
      </c>
      <c r="G1158" s="5" t="str">
        <f>IFERROR(INDEX(Regions!$B$2:$B$6,MATCH(D1158,Regions!$A$2:$A$6,0)),"")</f>
        <v>South</v>
      </c>
      <c r="H1158" s="5" t="str">
        <f t="shared" si="20"/>
        <v>2024-11</v>
      </c>
      <c r="I1158" s="5">
        <f>IFERROR(INDEX(Delivery!$C$2:$C$3001,MATCH(A1158,Delivery!$A$2:$A$3001,0))-INDEX(Delivery!$B$2:$B$3001,MATCH(A1158,Delivery!$A$2:$A$3001,0)),"")</f>
        <v>3</v>
      </c>
      <c r="J1158" s="5" t="str">
        <f>IF(IFERROR(INDEX(Delivery!$D$2:$D$3001,MATCH(A1158,Delivery!$A$2:$A$3001,0)),"")="Delayed","Yes","No")</f>
        <v>No</v>
      </c>
      <c r="K1158" s="5" t="str">
        <f>IF(IFERROR(INDEX(Delivery!$D$2:$D$3001,MATCH(A1158,Delivery!$A$2:$A$3001,0)),"")="Cancelled","Yes","No")</f>
        <v>No</v>
      </c>
      <c r="L1158">
        <f>SUMIF(Sales!B:B,A1158,Sales!H:H)</f>
        <v>2490.89</v>
      </c>
    </row>
    <row r="1159" spans="1:12" x14ac:dyDescent="0.35">
      <c r="A1159" s="5">
        <v>1158</v>
      </c>
      <c r="B1159" s="6">
        <v>45599</v>
      </c>
      <c r="C1159" s="5">
        <v>846</v>
      </c>
      <c r="D1159" s="5">
        <v>2</v>
      </c>
      <c r="E1159" s="5" t="str">
        <f>IFERROR(INDEX(Customers!$B$2:$B$901,MATCH(C1159,Customers!$A$2:$A$901,0)),"")</f>
        <v>Sneha Nair</v>
      </c>
      <c r="F1159" s="5" t="str">
        <f>IFERROR(INDEX(Customers!$C$2:$C$901,MATCH(C1159,Customers!$A$2:$A$901,0)),"")</f>
        <v>SMB</v>
      </c>
      <c r="G1159" s="5" t="str">
        <f>IFERROR(INDEX(Regions!$B$2:$B$6,MATCH(D1159,Regions!$A$2:$A$6,0)),"")</f>
        <v>South</v>
      </c>
      <c r="H1159" s="5" t="str">
        <f t="shared" si="20"/>
        <v>2024-11</v>
      </c>
      <c r="I1159" s="5">
        <f>IFERROR(INDEX(Delivery!$C$2:$C$3001,MATCH(A1159,Delivery!$A$2:$A$3001,0))-INDEX(Delivery!$B$2:$B$3001,MATCH(A1159,Delivery!$A$2:$A$3001,0)),"")</f>
        <v>2</v>
      </c>
      <c r="J1159" s="5" t="str">
        <f>IF(IFERROR(INDEX(Delivery!$D$2:$D$3001,MATCH(A1159,Delivery!$A$2:$A$3001,0)),"")="Delayed","Yes","No")</f>
        <v>No</v>
      </c>
      <c r="K1159" s="5" t="str">
        <f>IF(IFERROR(INDEX(Delivery!$D$2:$D$3001,MATCH(A1159,Delivery!$A$2:$A$3001,0)),"")="Cancelled","Yes","No")</f>
        <v>No</v>
      </c>
      <c r="L1159">
        <f>SUMIF(Sales!B:B,A1159,Sales!H:H)</f>
        <v>2305.5700000000002</v>
      </c>
    </row>
    <row r="1160" spans="1:12" x14ac:dyDescent="0.35">
      <c r="A1160" s="5">
        <v>1159</v>
      </c>
      <c r="B1160" s="6">
        <v>45599</v>
      </c>
      <c r="C1160" s="5">
        <v>455</v>
      </c>
      <c r="D1160" s="5">
        <v>4</v>
      </c>
      <c r="E1160" s="5" t="str">
        <f>IFERROR(INDEX(Customers!$B$2:$B$901,MATCH(C1160,Customers!$A$2:$A$901,0)),"")</f>
        <v>Vihaan Mehta</v>
      </c>
      <c r="F1160" s="5" t="str">
        <f>IFERROR(INDEX(Customers!$C$2:$C$901,MATCH(C1160,Customers!$A$2:$A$901,0)),"")</f>
        <v>Consumer</v>
      </c>
      <c r="G1160" s="5" t="str">
        <f>IFERROR(INDEX(Regions!$B$2:$B$6,MATCH(D1160,Regions!$A$2:$A$6,0)),"")</f>
        <v>West</v>
      </c>
      <c r="H1160" s="5" t="str">
        <f t="shared" si="20"/>
        <v>2024-11</v>
      </c>
      <c r="I1160" s="5">
        <f>IFERROR(INDEX(Delivery!$C$2:$C$3001,MATCH(A1160,Delivery!$A$2:$A$3001,0))-INDEX(Delivery!$B$2:$B$3001,MATCH(A1160,Delivery!$A$2:$A$3001,0)),"")</f>
        <v>-45601</v>
      </c>
      <c r="J1160" s="5" t="str">
        <f>IF(IFERROR(INDEX(Delivery!$D$2:$D$3001,MATCH(A1160,Delivery!$A$2:$A$3001,0)),"")="Delayed","Yes","No")</f>
        <v>No</v>
      </c>
      <c r="K1160" s="5" t="str">
        <f>IF(IFERROR(INDEX(Delivery!$D$2:$D$3001,MATCH(A1160,Delivery!$A$2:$A$3001,0)),"")="Cancelled","Yes","No")</f>
        <v>Yes</v>
      </c>
      <c r="L1160">
        <f>SUMIF(Sales!B:B,A1160,Sales!H:H)</f>
        <v>1696.5499999999997</v>
      </c>
    </row>
    <row r="1161" spans="1:12" x14ac:dyDescent="0.35">
      <c r="A1161" s="5">
        <v>1160</v>
      </c>
      <c r="B1161" s="6">
        <v>45599</v>
      </c>
      <c r="C1161" s="5">
        <v>448</v>
      </c>
      <c r="D1161" s="5">
        <v>3</v>
      </c>
      <c r="E1161" s="5" t="str">
        <f>IFERROR(INDEX(Customers!$B$2:$B$901,MATCH(C1161,Customers!$A$2:$A$901,0)),"")</f>
        <v>Lakshmi Shetty</v>
      </c>
      <c r="F1161" s="5" t="str">
        <f>IFERROR(INDEX(Customers!$C$2:$C$901,MATCH(C1161,Customers!$A$2:$A$901,0)),"")</f>
        <v>SMB</v>
      </c>
      <c r="G1161" s="5" t="str">
        <f>IFERROR(INDEX(Regions!$B$2:$B$6,MATCH(D1161,Regions!$A$2:$A$6,0)),"")</f>
        <v>East</v>
      </c>
      <c r="H1161" s="5" t="str">
        <f t="shared" si="20"/>
        <v>2024-11</v>
      </c>
      <c r="I1161" s="5">
        <f>IFERROR(INDEX(Delivery!$C$2:$C$3001,MATCH(A1161,Delivery!$A$2:$A$3001,0))-INDEX(Delivery!$B$2:$B$3001,MATCH(A1161,Delivery!$A$2:$A$3001,0)),"")</f>
        <v>2</v>
      </c>
      <c r="J1161" s="5" t="str">
        <f>IF(IFERROR(INDEX(Delivery!$D$2:$D$3001,MATCH(A1161,Delivery!$A$2:$A$3001,0)),"")="Delayed","Yes","No")</f>
        <v>No</v>
      </c>
      <c r="K1161" s="5" t="str">
        <f>IF(IFERROR(INDEX(Delivery!$D$2:$D$3001,MATCH(A1161,Delivery!$A$2:$A$3001,0)),"")="Cancelled","Yes","No")</f>
        <v>No</v>
      </c>
      <c r="L1161">
        <f>SUMIF(Sales!B:B,A1161,Sales!H:H)</f>
        <v>772.88</v>
      </c>
    </row>
    <row r="1162" spans="1:12" x14ac:dyDescent="0.35">
      <c r="A1162" s="5">
        <v>1161</v>
      </c>
      <c r="B1162" s="6">
        <v>45599</v>
      </c>
      <c r="C1162" s="5">
        <v>9</v>
      </c>
      <c r="D1162" s="5">
        <v>2</v>
      </c>
      <c r="E1162" s="5" t="str">
        <f>IFERROR(INDEX(Customers!$B$2:$B$901,MATCH(C1162,Customers!$A$2:$A$901,0)),"")</f>
        <v>Aadhya Kapoor</v>
      </c>
      <c r="F1162" s="5" t="str">
        <f>IFERROR(INDEX(Customers!$C$2:$C$901,MATCH(C1162,Customers!$A$2:$A$901,0)),"")</f>
        <v>SMB</v>
      </c>
      <c r="G1162" s="5" t="str">
        <f>IFERROR(INDEX(Regions!$B$2:$B$6,MATCH(D1162,Regions!$A$2:$A$6,0)),"")</f>
        <v>South</v>
      </c>
      <c r="H1162" s="5" t="str">
        <f t="shared" si="20"/>
        <v>2024-11</v>
      </c>
      <c r="I1162" s="5">
        <f>IFERROR(INDEX(Delivery!$C$2:$C$3001,MATCH(A1162,Delivery!$A$2:$A$3001,0))-INDEX(Delivery!$B$2:$B$3001,MATCH(A1162,Delivery!$A$2:$A$3001,0)),"")</f>
        <v>2</v>
      </c>
      <c r="J1162" s="5" t="str">
        <f>IF(IFERROR(INDEX(Delivery!$D$2:$D$3001,MATCH(A1162,Delivery!$A$2:$A$3001,0)),"")="Delayed","Yes","No")</f>
        <v>No</v>
      </c>
      <c r="K1162" s="5" t="str">
        <f>IF(IFERROR(INDEX(Delivery!$D$2:$D$3001,MATCH(A1162,Delivery!$A$2:$A$3001,0)),"")="Cancelled","Yes","No")</f>
        <v>No</v>
      </c>
      <c r="L1162">
        <f>SUMIF(Sales!B:B,A1162,Sales!H:H)</f>
        <v>617.46</v>
      </c>
    </row>
    <row r="1163" spans="1:12" x14ac:dyDescent="0.35">
      <c r="A1163" s="5">
        <v>1162</v>
      </c>
      <c r="B1163" s="6">
        <v>45599</v>
      </c>
      <c r="C1163" s="5">
        <v>81</v>
      </c>
      <c r="D1163" s="5">
        <v>2</v>
      </c>
      <c r="E1163" s="5" t="str">
        <f>IFERROR(INDEX(Customers!$B$2:$B$901,MATCH(C1163,Customers!$A$2:$A$901,0)),"")</f>
        <v>Deepa Nair</v>
      </c>
      <c r="F1163" s="5" t="str">
        <f>IFERROR(INDEX(Customers!$C$2:$C$901,MATCH(C1163,Customers!$A$2:$A$901,0)),"")</f>
        <v>SMB</v>
      </c>
      <c r="G1163" s="5" t="str">
        <f>IFERROR(INDEX(Regions!$B$2:$B$6,MATCH(D1163,Regions!$A$2:$A$6,0)),"")</f>
        <v>South</v>
      </c>
      <c r="H1163" s="5" t="str">
        <f t="shared" si="20"/>
        <v>2024-11</v>
      </c>
      <c r="I1163" s="5">
        <f>IFERROR(INDEX(Delivery!$C$2:$C$3001,MATCH(A1163,Delivery!$A$2:$A$3001,0))-INDEX(Delivery!$B$2:$B$3001,MATCH(A1163,Delivery!$A$2:$A$3001,0)),"")</f>
        <v>6</v>
      </c>
      <c r="J1163" s="5" t="str">
        <f>IF(IFERROR(INDEX(Delivery!$D$2:$D$3001,MATCH(A1163,Delivery!$A$2:$A$3001,0)),"")="Delayed","Yes","No")</f>
        <v>No</v>
      </c>
      <c r="K1163" s="5" t="str">
        <f>IF(IFERROR(INDEX(Delivery!$D$2:$D$3001,MATCH(A1163,Delivery!$A$2:$A$3001,0)),"")="Cancelled","Yes","No")</f>
        <v>No</v>
      </c>
      <c r="L1163">
        <f>SUMIF(Sales!B:B,A1163,Sales!H:H)</f>
        <v>2076.29</v>
      </c>
    </row>
    <row r="1164" spans="1:12" x14ac:dyDescent="0.35">
      <c r="A1164" s="5">
        <v>1163</v>
      </c>
      <c r="B1164" s="6">
        <v>45600</v>
      </c>
      <c r="C1164" s="5">
        <v>710</v>
      </c>
      <c r="D1164" s="5">
        <v>5</v>
      </c>
      <c r="E1164" s="5" t="str">
        <f>IFERROR(INDEX(Customers!$B$2:$B$901,MATCH(C1164,Customers!$A$2:$A$901,0)),"")</f>
        <v>Anika Menon</v>
      </c>
      <c r="F1164" s="5" t="str">
        <f>IFERROR(INDEX(Customers!$C$2:$C$901,MATCH(C1164,Customers!$A$2:$A$901,0)),"")</f>
        <v>SMB</v>
      </c>
      <c r="G1164" s="5" t="str">
        <f>IFERROR(INDEX(Regions!$B$2:$B$6,MATCH(D1164,Regions!$A$2:$A$6,0)),"")</f>
        <v>Central</v>
      </c>
      <c r="H1164" s="5" t="str">
        <f t="shared" si="20"/>
        <v>2024-11</v>
      </c>
      <c r="I1164" s="5">
        <f>IFERROR(INDEX(Delivery!$C$2:$C$3001,MATCH(A1164,Delivery!$A$2:$A$3001,0))-INDEX(Delivery!$B$2:$B$3001,MATCH(A1164,Delivery!$A$2:$A$3001,0)),"")</f>
        <v>6</v>
      </c>
      <c r="J1164" s="5" t="str">
        <f>IF(IFERROR(INDEX(Delivery!$D$2:$D$3001,MATCH(A1164,Delivery!$A$2:$A$3001,0)),"")="Delayed","Yes","No")</f>
        <v>No</v>
      </c>
      <c r="K1164" s="5" t="str">
        <f>IF(IFERROR(INDEX(Delivery!$D$2:$D$3001,MATCH(A1164,Delivery!$A$2:$A$3001,0)),"")="Cancelled","Yes","No")</f>
        <v>No</v>
      </c>
      <c r="L1164">
        <f>SUMIF(Sales!B:B,A1164,Sales!H:H)</f>
        <v>1296.42</v>
      </c>
    </row>
    <row r="1165" spans="1:12" x14ac:dyDescent="0.35">
      <c r="A1165" s="5">
        <v>1164</v>
      </c>
      <c r="B1165" s="6">
        <v>45600</v>
      </c>
      <c r="C1165" s="5">
        <v>546</v>
      </c>
      <c r="D1165" s="5">
        <v>3</v>
      </c>
      <c r="E1165" s="5" t="str">
        <f>IFERROR(INDEX(Customers!$B$2:$B$901,MATCH(C1165,Customers!$A$2:$A$901,0)),"")</f>
        <v>Rahul Bose</v>
      </c>
      <c r="F1165" s="5" t="str">
        <f>IFERROR(INDEX(Customers!$C$2:$C$901,MATCH(C1165,Customers!$A$2:$A$901,0)),"")</f>
        <v>SMB</v>
      </c>
      <c r="G1165" s="5" t="str">
        <f>IFERROR(INDEX(Regions!$B$2:$B$6,MATCH(D1165,Regions!$A$2:$A$6,0)),"")</f>
        <v>East</v>
      </c>
      <c r="H1165" s="5" t="str">
        <f t="shared" si="20"/>
        <v>2024-11</v>
      </c>
      <c r="I1165" s="5">
        <f>IFERROR(INDEX(Delivery!$C$2:$C$3001,MATCH(A1165,Delivery!$A$2:$A$3001,0))-INDEX(Delivery!$B$2:$B$3001,MATCH(A1165,Delivery!$A$2:$A$3001,0)),"")</f>
        <v>3</v>
      </c>
      <c r="J1165" s="5" t="str">
        <f>IF(IFERROR(INDEX(Delivery!$D$2:$D$3001,MATCH(A1165,Delivery!$A$2:$A$3001,0)),"")="Delayed","Yes","No")</f>
        <v>No</v>
      </c>
      <c r="K1165" s="5" t="str">
        <f>IF(IFERROR(INDEX(Delivery!$D$2:$D$3001,MATCH(A1165,Delivery!$A$2:$A$3001,0)),"")="Cancelled","Yes","No")</f>
        <v>No</v>
      </c>
      <c r="L1165">
        <f>SUMIF(Sales!B:B,A1165,Sales!H:H)</f>
        <v>407.51</v>
      </c>
    </row>
    <row r="1166" spans="1:12" x14ac:dyDescent="0.35">
      <c r="A1166" s="5">
        <v>1165</v>
      </c>
      <c r="B1166" s="6">
        <v>45600</v>
      </c>
      <c r="C1166" s="5">
        <v>662</v>
      </c>
      <c r="D1166" s="5">
        <v>2</v>
      </c>
      <c r="E1166" s="5" t="str">
        <f>IFERROR(INDEX(Customers!$B$2:$B$901,MATCH(C1166,Customers!$A$2:$A$901,0)),"")</f>
        <v>Vihaan Iyer</v>
      </c>
      <c r="F1166" s="5" t="str">
        <f>IFERROR(INDEX(Customers!$C$2:$C$901,MATCH(C1166,Customers!$A$2:$A$901,0)),"")</f>
        <v>Consumer</v>
      </c>
      <c r="G1166" s="5" t="str">
        <f>IFERROR(INDEX(Regions!$B$2:$B$6,MATCH(D1166,Regions!$A$2:$A$6,0)),"")</f>
        <v>South</v>
      </c>
      <c r="H1166" s="5" t="str">
        <f t="shared" si="20"/>
        <v>2024-11</v>
      </c>
      <c r="I1166" s="5">
        <f>IFERROR(INDEX(Delivery!$C$2:$C$3001,MATCH(A1166,Delivery!$A$2:$A$3001,0))-INDEX(Delivery!$B$2:$B$3001,MATCH(A1166,Delivery!$A$2:$A$3001,0)),"")</f>
        <v>3</v>
      </c>
      <c r="J1166" s="5" t="str">
        <f>IF(IFERROR(INDEX(Delivery!$D$2:$D$3001,MATCH(A1166,Delivery!$A$2:$A$3001,0)),"")="Delayed","Yes","No")</f>
        <v>No</v>
      </c>
      <c r="K1166" s="5" t="str">
        <f>IF(IFERROR(INDEX(Delivery!$D$2:$D$3001,MATCH(A1166,Delivery!$A$2:$A$3001,0)),"")="Cancelled","Yes","No")</f>
        <v>No</v>
      </c>
      <c r="L1166">
        <f>SUMIF(Sales!B:B,A1166,Sales!H:H)</f>
        <v>3965.34</v>
      </c>
    </row>
    <row r="1167" spans="1:12" x14ac:dyDescent="0.35">
      <c r="A1167" s="5">
        <v>1166</v>
      </c>
      <c r="B1167" s="6">
        <v>45600</v>
      </c>
      <c r="C1167" s="5">
        <v>377</v>
      </c>
      <c r="D1167" s="5">
        <v>5</v>
      </c>
      <c r="E1167" s="5" t="str">
        <f>IFERROR(INDEX(Customers!$B$2:$B$901,MATCH(C1167,Customers!$A$2:$A$901,0)),"")</f>
        <v>Divya Chatterjee</v>
      </c>
      <c r="F1167" s="5" t="str">
        <f>IFERROR(INDEX(Customers!$C$2:$C$901,MATCH(C1167,Customers!$A$2:$A$901,0)),"")</f>
        <v>Consumer</v>
      </c>
      <c r="G1167" s="5" t="str">
        <f>IFERROR(INDEX(Regions!$B$2:$B$6,MATCH(D1167,Regions!$A$2:$A$6,0)),"")</f>
        <v>Central</v>
      </c>
      <c r="H1167" s="5" t="str">
        <f t="shared" si="20"/>
        <v>2024-11</v>
      </c>
      <c r="I1167" s="5">
        <f>IFERROR(INDEX(Delivery!$C$2:$C$3001,MATCH(A1167,Delivery!$A$2:$A$3001,0))-INDEX(Delivery!$B$2:$B$3001,MATCH(A1167,Delivery!$A$2:$A$3001,0)),"")</f>
        <v>6</v>
      </c>
      <c r="J1167" s="5" t="str">
        <f>IF(IFERROR(INDEX(Delivery!$D$2:$D$3001,MATCH(A1167,Delivery!$A$2:$A$3001,0)),"")="Delayed","Yes","No")</f>
        <v>No</v>
      </c>
      <c r="K1167" s="5" t="str">
        <f>IF(IFERROR(INDEX(Delivery!$D$2:$D$3001,MATCH(A1167,Delivery!$A$2:$A$3001,0)),"")="Cancelled","Yes","No")</f>
        <v>No</v>
      </c>
      <c r="L1167">
        <f>SUMIF(Sales!B:B,A1167,Sales!H:H)</f>
        <v>1005.6199999999999</v>
      </c>
    </row>
    <row r="1168" spans="1:12" x14ac:dyDescent="0.35">
      <c r="A1168" s="5">
        <v>1167</v>
      </c>
      <c r="B1168" s="6">
        <v>45600</v>
      </c>
      <c r="C1168" s="5">
        <v>145</v>
      </c>
      <c r="D1168" s="5">
        <v>1</v>
      </c>
      <c r="E1168" s="5" t="str">
        <f>IFERROR(INDEX(Customers!$B$2:$B$901,MATCH(C1168,Customers!$A$2:$A$901,0)),"")</f>
        <v>Aarav Mehta</v>
      </c>
      <c r="F1168" s="5" t="str">
        <f>IFERROR(INDEX(Customers!$C$2:$C$901,MATCH(C1168,Customers!$A$2:$A$901,0)),"")</f>
        <v>Consumer</v>
      </c>
      <c r="G1168" s="5" t="str">
        <f>IFERROR(INDEX(Regions!$B$2:$B$6,MATCH(D1168,Regions!$A$2:$A$6,0)),"")</f>
        <v>North</v>
      </c>
      <c r="H1168" s="5" t="str">
        <f t="shared" si="20"/>
        <v>2024-11</v>
      </c>
      <c r="I1168" s="5">
        <f>IFERROR(INDEX(Delivery!$C$2:$C$3001,MATCH(A1168,Delivery!$A$2:$A$3001,0))-INDEX(Delivery!$B$2:$B$3001,MATCH(A1168,Delivery!$A$2:$A$3001,0)),"")</f>
        <v>5</v>
      </c>
      <c r="J1168" s="5" t="str">
        <f>IF(IFERROR(INDEX(Delivery!$D$2:$D$3001,MATCH(A1168,Delivery!$A$2:$A$3001,0)),"")="Delayed","Yes","No")</f>
        <v>No</v>
      </c>
      <c r="K1168" s="5" t="str">
        <f>IF(IFERROR(INDEX(Delivery!$D$2:$D$3001,MATCH(A1168,Delivery!$A$2:$A$3001,0)),"")="Cancelled","Yes","No")</f>
        <v>No</v>
      </c>
      <c r="L1168">
        <f>SUMIF(Sales!B:B,A1168,Sales!H:H)</f>
        <v>519.71</v>
      </c>
    </row>
    <row r="1169" spans="1:12" x14ac:dyDescent="0.35">
      <c r="A1169" s="5">
        <v>1168</v>
      </c>
      <c r="B1169" s="6">
        <v>45600</v>
      </c>
      <c r="C1169" s="5">
        <v>101</v>
      </c>
      <c r="D1169" s="5">
        <v>5</v>
      </c>
      <c r="E1169" s="5" t="str">
        <f>IFERROR(INDEX(Customers!$B$2:$B$901,MATCH(C1169,Customers!$A$2:$A$901,0)),"")</f>
        <v>Kavya Menon</v>
      </c>
      <c r="F1169" s="5" t="str">
        <f>IFERROR(INDEX(Customers!$C$2:$C$901,MATCH(C1169,Customers!$A$2:$A$901,0)),"")</f>
        <v>SMB</v>
      </c>
      <c r="G1169" s="5" t="str">
        <f>IFERROR(INDEX(Regions!$B$2:$B$6,MATCH(D1169,Regions!$A$2:$A$6,0)),"")</f>
        <v>Central</v>
      </c>
      <c r="H1169" s="5" t="str">
        <f t="shared" si="20"/>
        <v>2024-11</v>
      </c>
      <c r="I1169" s="5">
        <f>IFERROR(INDEX(Delivery!$C$2:$C$3001,MATCH(A1169,Delivery!$A$2:$A$3001,0))-INDEX(Delivery!$B$2:$B$3001,MATCH(A1169,Delivery!$A$2:$A$3001,0)),"")</f>
        <v>4</v>
      </c>
      <c r="J1169" s="5" t="str">
        <f>IF(IFERROR(INDEX(Delivery!$D$2:$D$3001,MATCH(A1169,Delivery!$A$2:$A$3001,0)),"")="Delayed","Yes","No")</f>
        <v>No</v>
      </c>
      <c r="K1169" s="5" t="str">
        <f>IF(IFERROR(INDEX(Delivery!$D$2:$D$3001,MATCH(A1169,Delivery!$A$2:$A$3001,0)),"")="Cancelled","Yes","No")</f>
        <v>No</v>
      </c>
      <c r="L1169">
        <f>SUMIF(Sales!B:B,A1169,Sales!H:H)</f>
        <v>184.26</v>
      </c>
    </row>
    <row r="1170" spans="1:12" x14ac:dyDescent="0.35">
      <c r="A1170" s="5">
        <v>1169</v>
      </c>
      <c r="B1170" s="6">
        <v>45600</v>
      </c>
      <c r="C1170" s="5">
        <v>842</v>
      </c>
      <c r="D1170" s="5">
        <v>4</v>
      </c>
      <c r="E1170" s="5" t="str">
        <f>IFERROR(INDEX(Customers!$B$2:$B$901,MATCH(C1170,Customers!$A$2:$A$901,0)),"")</f>
        <v>Amit Krishnan</v>
      </c>
      <c r="F1170" s="5" t="str">
        <f>IFERROR(INDEX(Customers!$C$2:$C$901,MATCH(C1170,Customers!$A$2:$A$901,0)),"")</f>
        <v>SMB</v>
      </c>
      <c r="G1170" s="5" t="str">
        <f>IFERROR(INDEX(Regions!$B$2:$B$6,MATCH(D1170,Regions!$A$2:$A$6,0)),"")</f>
        <v>West</v>
      </c>
      <c r="H1170" s="5" t="str">
        <f t="shared" si="20"/>
        <v>2024-11</v>
      </c>
      <c r="I1170" s="5">
        <f>IFERROR(INDEX(Delivery!$C$2:$C$3001,MATCH(A1170,Delivery!$A$2:$A$3001,0))-INDEX(Delivery!$B$2:$B$3001,MATCH(A1170,Delivery!$A$2:$A$3001,0)),"")</f>
        <v>7</v>
      </c>
      <c r="J1170" s="5" t="str">
        <f>IF(IFERROR(INDEX(Delivery!$D$2:$D$3001,MATCH(A1170,Delivery!$A$2:$A$3001,0)),"")="Delayed","Yes","No")</f>
        <v>Yes</v>
      </c>
      <c r="K1170" s="5" t="str">
        <f>IF(IFERROR(INDEX(Delivery!$D$2:$D$3001,MATCH(A1170,Delivery!$A$2:$A$3001,0)),"")="Cancelled","Yes","No")</f>
        <v>No</v>
      </c>
      <c r="L1170">
        <f>SUMIF(Sales!B:B,A1170,Sales!H:H)</f>
        <v>4166.0200000000004</v>
      </c>
    </row>
    <row r="1171" spans="1:12" x14ac:dyDescent="0.35">
      <c r="A1171" s="5">
        <v>1170</v>
      </c>
      <c r="B1171" s="6">
        <v>45600</v>
      </c>
      <c r="C1171" s="5">
        <v>660</v>
      </c>
      <c r="D1171" s="5">
        <v>2</v>
      </c>
      <c r="E1171" s="5" t="str">
        <f>IFERROR(INDEX(Customers!$B$2:$B$901,MATCH(C1171,Customers!$A$2:$A$901,0)),"")</f>
        <v>Aditya Shetty</v>
      </c>
      <c r="F1171" s="5" t="str">
        <f>IFERROR(INDEX(Customers!$C$2:$C$901,MATCH(C1171,Customers!$A$2:$A$901,0)),"")</f>
        <v>Corporate</v>
      </c>
      <c r="G1171" s="5" t="str">
        <f>IFERROR(INDEX(Regions!$B$2:$B$6,MATCH(D1171,Regions!$A$2:$A$6,0)),"")</f>
        <v>South</v>
      </c>
      <c r="H1171" s="5" t="str">
        <f t="shared" si="20"/>
        <v>2024-11</v>
      </c>
      <c r="I1171" s="5">
        <f>IFERROR(INDEX(Delivery!$C$2:$C$3001,MATCH(A1171,Delivery!$A$2:$A$3001,0))-INDEX(Delivery!$B$2:$B$3001,MATCH(A1171,Delivery!$A$2:$A$3001,0)),"")</f>
        <v>5</v>
      </c>
      <c r="J1171" s="5" t="str">
        <f>IF(IFERROR(INDEX(Delivery!$D$2:$D$3001,MATCH(A1171,Delivery!$A$2:$A$3001,0)),"")="Delayed","Yes","No")</f>
        <v>No</v>
      </c>
      <c r="K1171" s="5" t="str">
        <f>IF(IFERROR(INDEX(Delivery!$D$2:$D$3001,MATCH(A1171,Delivery!$A$2:$A$3001,0)),"")="Cancelled","Yes","No")</f>
        <v>No</v>
      </c>
      <c r="L1171">
        <f>SUMIF(Sales!B:B,A1171,Sales!H:H)</f>
        <v>407.51</v>
      </c>
    </row>
    <row r="1172" spans="1:12" x14ac:dyDescent="0.35">
      <c r="A1172" s="5">
        <v>1171</v>
      </c>
      <c r="B1172" s="6">
        <v>45600</v>
      </c>
      <c r="C1172" s="5">
        <v>126</v>
      </c>
      <c r="D1172" s="5">
        <v>3</v>
      </c>
      <c r="E1172" s="5" t="str">
        <f>IFERROR(INDEX(Customers!$B$2:$B$901,MATCH(C1172,Customers!$A$2:$A$901,0)),"")</f>
        <v>Reyansh Gupta</v>
      </c>
      <c r="F1172" s="5" t="str">
        <f>IFERROR(INDEX(Customers!$C$2:$C$901,MATCH(C1172,Customers!$A$2:$A$901,0)),"")</f>
        <v>Corporate</v>
      </c>
      <c r="G1172" s="5" t="str">
        <f>IFERROR(INDEX(Regions!$B$2:$B$6,MATCH(D1172,Regions!$A$2:$A$6,0)),"")</f>
        <v>East</v>
      </c>
      <c r="H1172" s="5" t="str">
        <f t="shared" si="20"/>
        <v>2024-11</v>
      </c>
      <c r="I1172" s="5">
        <f>IFERROR(INDEX(Delivery!$C$2:$C$3001,MATCH(A1172,Delivery!$A$2:$A$3001,0))-INDEX(Delivery!$B$2:$B$3001,MATCH(A1172,Delivery!$A$2:$A$3001,0)),"")</f>
        <v>6</v>
      </c>
      <c r="J1172" s="5" t="str">
        <f>IF(IFERROR(INDEX(Delivery!$D$2:$D$3001,MATCH(A1172,Delivery!$A$2:$A$3001,0)),"")="Delayed","Yes","No")</f>
        <v>No</v>
      </c>
      <c r="K1172" s="5" t="str">
        <f>IF(IFERROR(INDEX(Delivery!$D$2:$D$3001,MATCH(A1172,Delivery!$A$2:$A$3001,0)),"")="Cancelled","Yes","No")</f>
        <v>No</v>
      </c>
      <c r="L1172">
        <f>SUMIF(Sales!B:B,A1172,Sales!H:H)</f>
        <v>2129.88</v>
      </c>
    </row>
    <row r="1173" spans="1:12" x14ac:dyDescent="0.35">
      <c r="A1173" s="5">
        <v>1172</v>
      </c>
      <c r="B1173" s="6">
        <v>45601</v>
      </c>
      <c r="C1173" s="5">
        <v>245</v>
      </c>
      <c r="D1173" s="5">
        <v>2</v>
      </c>
      <c r="E1173" s="5" t="str">
        <f>IFERROR(INDEX(Customers!$B$2:$B$901,MATCH(C1173,Customers!$A$2:$A$901,0)),"")</f>
        <v>Aadhya Rao</v>
      </c>
      <c r="F1173" s="5" t="str">
        <f>IFERROR(INDEX(Customers!$C$2:$C$901,MATCH(C1173,Customers!$A$2:$A$901,0)),"")</f>
        <v>SMB</v>
      </c>
      <c r="G1173" s="5" t="str">
        <f>IFERROR(INDEX(Regions!$B$2:$B$6,MATCH(D1173,Regions!$A$2:$A$6,0)),"")</f>
        <v>South</v>
      </c>
      <c r="H1173" s="5" t="str">
        <f t="shared" si="20"/>
        <v>2024-11</v>
      </c>
      <c r="I1173" s="5">
        <f>IFERROR(INDEX(Delivery!$C$2:$C$3001,MATCH(A1173,Delivery!$A$2:$A$3001,0))-INDEX(Delivery!$B$2:$B$3001,MATCH(A1173,Delivery!$A$2:$A$3001,0)),"")</f>
        <v>-45603</v>
      </c>
      <c r="J1173" s="5" t="str">
        <f>IF(IFERROR(INDEX(Delivery!$D$2:$D$3001,MATCH(A1173,Delivery!$A$2:$A$3001,0)),"")="Delayed","Yes","No")</f>
        <v>No</v>
      </c>
      <c r="K1173" s="5" t="str">
        <f>IF(IFERROR(INDEX(Delivery!$D$2:$D$3001,MATCH(A1173,Delivery!$A$2:$A$3001,0)),"")="Cancelled","Yes","No")</f>
        <v>Yes</v>
      </c>
      <c r="L1173">
        <f>SUMIF(Sales!B:B,A1173,Sales!H:H)</f>
        <v>3167.08</v>
      </c>
    </row>
    <row r="1174" spans="1:12" x14ac:dyDescent="0.35">
      <c r="A1174" s="5">
        <v>1173</v>
      </c>
      <c r="B1174" s="6">
        <v>45601</v>
      </c>
      <c r="C1174" s="5">
        <v>161</v>
      </c>
      <c r="D1174" s="5">
        <v>4</v>
      </c>
      <c r="E1174" s="5" t="str">
        <f>IFERROR(INDEX(Customers!$B$2:$B$901,MATCH(C1174,Customers!$A$2:$A$901,0)),"")</f>
        <v>Rohan Pillai</v>
      </c>
      <c r="F1174" s="5" t="str">
        <f>IFERROR(INDEX(Customers!$C$2:$C$901,MATCH(C1174,Customers!$A$2:$A$901,0)),"")</f>
        <v>Corporate</v>
      </c>
      <c r="G1174" s="5" t="str">
        <f>IFERROR(INDEX(Regions!$B$2:$B$6,MATCH(D1174,Regions!$A$2:$A$6,0)),"")</f>
        <v>West</v>
      </c>
      <c r="H1174" s="5" t="str">
        <f t="shared" si="20"/>
        <v>2024-11</v>
      </c>
      <c r="I1174" s="5">
        <f>IFERROR(INDEX(Delivery!$C$2:$C$3001,MATCH(A1174,Delivery!$A$2:$A$3001,0))-INDEX(Delivery!$B$2:$B$3001,MATCH(A1174,Delivery!$A$2:$A$3001,0)),"")</f>
        <v>6</v>
      </c>
      <c r="J1174" s="5" t="str">
        <f>IF(IFERROR(INDEX(Delivery!$D$2:$D$3001,MATCH(A1174,Delivery!$A$2:$A$3001,0)),"")="Delayed","Yes","No")</f>
        <v>No</v>
      </c>
      <c r="K1174" s="5" t="str">
        <f>IF(IFERROR(INDEX(Delivery!$D$2:$D$3001,MATCH(A1174,Delivery!$A$2:$A$3001,0)),"")="Cancelled","Yes","No")</f>
        <v>No</v>
      </c>
      <c r="L1174">
        <f>SUMIF(Sales!B:B,A1174,Sales!H:H)</f>
        <v>798.2</v>
      </c>
    </row>
    <row r="1175" spans="1:12" x14ac:dyDescent="0.35">
      <c r="A1175" s="5">
        <v>1174</v>
      </c>
      <c r="B1175" s="6">
        <v>45601</v>
      </c>
      <c r="C1175" s="5">
        <v>263</v>
      </c>
      <c r="D1175" s="5">
        <v>3</v>
      </c>
      <c r="E1175" s="5" t="str">
        <f>IFERROR(INDEX(Customers!$B$2:$B$901,MATCH(C1175,Customers!$A$2:$A$901,0)),"")</f>
        <v>Manoj Chatterjee</v>
      </c>
      <c r="F1175" s="5" t="str">
        <f>IFERROR(INDEX(Customers!$C$2:$C$901,MATCH(C1175,Customers!$A$2:$A$901,0)),"")</f>
        <v>Consumer</v>
      </c>
      <c r="G1175" s="5" t="str">
        <f>IFERROR(INDEX(Regions!$B$2:$B$6,MATCH(D1175,Regions!$A$2:$A$6,0)),"")</f>
        <v>East</v>
      </c>
      <c r="H1175" s="5" t="str">
        <f t="shared" si="20"/>
        <v>2024-11</v>
      </c>
      <c r="I1175" s="5">
        <f>IFERROR(INDEX(Delivery!$C$2:$C$3001,MATCH(A1175,Delivery!$A$2:$A$3001,0))-INDEX(Delivery!$B$2:$B$3001,MATCH(A1175,Delivery!$A$2:$A$3001,0)),"")</f>
        <v>5</v>
      </c>
      <c r="J1175" s="5" t="str">
        <f>IF(IFERROR(INDEX(Delivery!$D$2:$D$3001,MATCH(A1175,Delivery!$A$2:$A$3001,0)),"")="Delayed","Yes","No")</f>
        <v>No</v>
      </c>
      <c r="K1175" s="5" t="str">
        <f>IF(IFERROR(INDEX(Delivery!$D$2:$D$3001,MATCH(A1175,Delivery!$A$2:$A$3001,0)),"")="Cancelled","Yes","No")</f>
        <v>No</v>
      </c>
      <c r="L1175">
        <f>SUMIF(Sales!B:B,A1175,Sales!H:H)</f>
        <v>3021.65</v>
      </c>
    </row>
    <row r="1176" spans="1:12" x14ac:dyDescent="0.35">
      <c r="A1176" s="5">
        <v>1175</v>
      </c>
      <c r="B1176" s="6">
        <v>45601</v>
      </c>
      <c r="C1176" s="5">
        <v>561</v>
      </c>
      <c r="D1176" s="5">
        <v>5</v>
      </c>
      <c r="E1176" s="5" t="str">
        <f>IFERROR(INDEX(Customers!$B$2:$B$901,MATCH(C1176,Customers!$A$2:$A$901,0)),"")</f>
        <v>Rahul Mehta</v>
      </c>
      <c r="F1176" s="5" t="str">
        <f>IFERROR(INDEX(Customers!$C$2:$C$901,MATCH(C1176,Customers!$A$2:$A$901,0)),"")</f>
        <v>Consumer</v>
      </c>
      <c r="G1176" s="5" t="str">
        <f>IFERROR(INDEX(Regions!$B$2:$B$6,MATCH(D1176,Regions!$A$2:$A$6,0)),"")</f>
        <v>Central</v>
      </c>
      <c r="H1176" s="5" t="str">
        <f t="shared" si="20"/>
        <v>2024-11</v>
      </c>
      <c r="I1176" s="5">
        <f>IFERROR(INDEX(Delivery!$C$2:$C$3001,MATCH(A1176,Delivery!$A$2:$A$3001,0))-INDEX(Delivery!$B$2:$B$3001,MATCH(A1176,Delivery!$A$2:$A$3001,0)),"")</f>
        <v>2</v>
      </c>
      <c r="J1176" s="5" t="str">
        <f>IF(IFERROR(INDEX(Delivery!$D$2:$D$3001,MATCH(A1176,Delivery!$A$2:$A$3001,0)),"")="Delayed","Yes","No")</f>
        <v>No</v>
      </c>
      <c r="K1176" s="5" t="str">
        <f>IF(IFERROR(INDEX(Delivery!$D$2:$D$3001,MATCH(A1176,Delivery!$A$2:$A$3001,0)),"")="Cancelled","Yes","No")</f>
        <v>No</v>
      </c>
      <c r="L1176">
        <f>SUMIF(Sales!B:B,A1176,Sales!H:H)</f>
        <v>329.69</v>
      </c>
    </row>
    <row r="1177" spans="1:12" x14ac:dyDescent="0.35">
      <c r="A1177" s="5">
        <v>1176</v>
      </c>
      <c r="B1177" s="6">
        <v>45601</v>
      </c>
      <c r="C1177" s="5">
        <v>364</v>
      </c>
      <c r="D1177" s="5">
        <v>3</v>
      </c>
      <c r="E1177" s="5" t="str">
        <f>IFERROR(INDEX(Customers!$B$2:$B$901,MATCH(C1177,Customers!$A$2:$A$901,0)),"")</f>
        <v>Sanjay Chatterjee</v>
      </c>
      <c r="F1177" s="5" t="str">
        <f>IFERROR(INDEX(Customers!$C$2:$C$901,MATCH(C1177,Customers!$A$2:$A$901,0)),"")</f>
        <v>Consumer</v>
      </c>
      <c r="G1177" s="5" t="str">
        <f>IFERROR(INDEX(Regions!$B$2:$B$6,MATCH(D1177,Regions!$A$2:$A$6,0)),"")</f>
        <v>East</v>
      </c>
      <c r="H1177" s="5" t="str">
        <f t="shared" si="20"/>
        <v>2024-11</v>
      </c>
      <c r="I1177" s="5">
        <f>IFERROR(INDEX(Delivery!$C$2:$C$3001,MATCH(A1177,Delivery!$A$2:$A$3001,0))-INDEX(Delivery!$B$2:$B$3001,MATCH(A1177,Delivery!$A$2:$A$3001,0)),"")</f>
        <v>5</v>
      </c>
      <c r="J1177" s="5" t="str">
        <f>IF(IFERROR(INDEX(Delivery!$D$2:$D$3001,MATCH(A1177,Delivery!$A$2:$A$3001,0)),"")="Delayed","Yes","No")</f>
        <v>No</v>
      </c>
      <c r="K1177" s="5" t="str">
        <f>IF(IFERROR(INDEX(Delivery!$D$2:$D$3001,MATCH(A1177,Delivery!$A$2:$A$3001,0)),"")="Cancelled","Yes","No")</f>
        <v>No</v>
      </c>
      <c r="L1177">
        <f>SUMIF(Sales!B:B,A1177,Sales!H:H)</f>
        <v>2490.89</v>
      </c>
    </row>
    <row r="1178" spans="1:12" x14ac:dyDescent="0.35">
      <c r="A1178" s="5">
        <v>1177</v>
      </c>
      <c r="B1178" s="6">
        <v>45601</v>
      </c>
      <c r="C1178" s="5">
        <v>750</v>
      </c>
      <c r="D1178" s="5">
        <v>5</v>
      </c>
      <c r="E1178" s="5" t="str">
        <f>IFERROR(INDEX(Customers!$B$2:$B$901,MATCH(C1178,Customers!$A$2:$A$901,0)),"")</f>
        <v>Anika Gupta</v>
      </c>
      <c r="F1178" s="5" t="str">
        <f>IFERROR(INDEX(Customers!$C$2:$C$901,MATCH(C1178,Customers!$A$2:$A$901,0)),"")</f>
        <v>Consumer</v>
      </c>
      <c r="G1178" s="5" t="str">
        <f>IFERROR(INDEX(Regions!$B$2:$B$6,MATCH(D1178,Regions!$A$2:$A$6,0)),"")</f>
        <v>Central</v>
      </c>
      <c r="H1178" s="5" t="str">
        <f t="shared" si="20"/>
        <v>2024-11</v>
      </c>
      <c r="I1178" s="5">
        <f>IFERROR(INDEX(Delivery!$C$2:$C$3001,MATCH(A1178,Delivery!$A$2:$A$3001,0))-INDEX(Delivery!$B$2:$B$3001,MATCH(A1178,Delivery!$A$2:$A$3001,0)),"")</f>
        <v>3</v>
      </c>
      <c r="J1178" s="5" t="str">
        <f>IF(IFERROR(INDEX(Delivery!$D$2:$D$3001,MATCH(A1178,Delivery!$A$2:$A$3001,0)),"")="Delayed","Yes","No")</f>
        <v>No</v>
      </c>
      <c r="K1178" s="5" t="str">
        <f>IF(IFERROR(INDEX(Delivery!$D$2:$D$3001,MATCH(A1178,Delivery!$A$2:$A$3001,0)),"")="Cancelled","Yes","No")</f>
        <v>No</v>
      </c>
      <c r="L1178">
        <f>SUMIF(Sales!B:B,A1178,Sales!H:H)</f>
        <v>3117.62</v>
      </c>
    </row>
    <row r="1179" spans="1:12" x14ac:dyDescent="0.35">
      <c r="A1179" s="5">
        <v>1178</v>
      </c>
      <c r="B1179" s="6">
        <v>45601</v>
      </c>
      <c r="C1179" s="5">
        <v>56</v>
      </c>
      <c r="D1179" s="5">
        <v>2</v>
      </c>
      <c r="E1179" s="5" t="str">
        <f>IFERROR(INDEX(Customers!$B$2:$B$901,MATCH(C1179,Customers!$A$2:$A$901,0)),"")</f>
        <v>Aadhya Bose</v>
      </c>
      <c r="F1179" s="5" t="str">
        <f>IFERROR(INDEX(Customers!$C$2:$C$901,MATCH(C1179,Customers!$A$2:$A$901,0)),"")</f>
        <v>Consumer</v>
      </c>
      <c r="G1179" s="5" t="str">
        <f>IFERROR(INDEX(Regions!$B$2:$B$6,MATCH(D1179,Regions!$A$2:$A$6,0)),"")</f>
        <v>South</v>
      </c>
      <c r="H1179" s="5" t="str">
        <f t="shared" si="20"/>
        <v>2024-11</v>
      </c>
      <c r="I1179" s="5">
        <f>IFERROR(INDEX(Delivery!$C$2:$C$3001,MATCH(A1179,Delivery!$A$2:$A$3001,0))-INDEX(Delivery!$B$2:$B$3001,MATCH(A1179,Delivery!$A$2:$A$3001,0)),"")</f>
        <v>2</v>
      </c>
      <c r="J1179" s="5" t="str">
        <f>IF(IFERROR(INDEX(Delivery!$D$2:$D$3001,MATCH(A1179,Delivery!$A$2:$A$3001,0)),"")="Delayed","Yes","No")</f>
        <v>No</v>
      </c>
      <c r="K1179" s="5" t="str">
        <f>IF(IFERROR(INDEX(Delivery!$D$2:$D$3001,MATCH(A1179,Delivery!$A$2:$A$3001,0)),"")="Cancelled","Yes","No")</f>
        <v>No</v>
      </c>
      <c r="L1179">
        <f>SUMIF(Sales!B:B,A1179,Sales!H:H)</f>
        <v>4325.46</v>
      </c>
    </row>
    <row r="1180" spans="1:12" x14ac:dyDescent="0.35">
      <c r="A1180" s="5">
        <v>1179</v>
      </c>
      <c r="B1180" s="6">
        <v>45601</v>
      </c>
      <c r="C1180" s="5">
        <v>32</v>
      </c>
      <c r="D1180" s="5">
        <v>1</v>
      </c>
      <c r="E1180" s="5" t="str">
        <f>IFERROR(INDEX(Customers!$B$2:$B$901,MATCH(C1180,Customers!$A$2:$A$901,0)),"")</f>
        <v>Deepa Mehta</v>
      </c>
      <c r="F1180" s="5" t="str">
        <f>IFERROR(INDEX(Customers!$C$2:$C$901,MATCH(C1180,Customers!$A$2:$A$901,0)),"")</f>
        <v>Consumer</v>
      </c>
      <c r="G1180" s="5" t="str">
        <f>IFERROR(INDEX(Regions!$B$2:$B$6,MATCH(D1180,Regions!$A$2:$A$6,0)),"")</f>
        <v>North</v>
      </c>
      <c r="H1180" s="5" t="str">
        <f t="shared" si="20"/>
        <v>2024-11</v>
      </c>
      <c r="I1180" s="5">
        <f>IFERROR(INDEX(Delivery!$C$2:$C$3001,MATCH(A1180,Delivery!$A$2:$A$3001,0))-INDEX(Delivery!$B$2:$B$3001,MATCH(A1180,Delivery!$A$2:$A$3001,0)),"")</f>
        <v>6</v>
      </c>
      <c r="J1180" s="5" t="str">
        <f>IF(IFERROR(INDEX(Delivery!$D$2:$D$3001,MATCH(A1180,Delivery!$A$2:$A$3001,0)),"")="Delayed","Yes","No")</f>
        <v>No</v>
      </c>
      <c r="K1180" s="5" t="str">
        <f>IF(IFERROR(INDEX(Delivery!$D$2:$D$3001,MATCH(A1180,Delivery!$A$2:$A$3001,0)),"")="Cancelled","Yes","No")</f>
        <v>No</v>
      </c>
      <c r="L1180">
        <f>SUMIF(Sales!B:B,A1180,Sales!H:H)</f>
        <v>2213.3200000000002</v>
      </c>
    </row>
    <row r="1181" spans="1:12" x14ac:dyDescent="0.35">
      <c r="A1181" s="5">
        <v>1180</v>
      </c>
      <c r="B1181" s="6">
        <v>45602</v>
      </c>
      <c r="C1181" s="5">
        <v>705</v>
      </c>
      <c r="D1181" s="5">
        <v>2</v>
      </c>
      <c r="E1181" s="5" t="str">
        <f>IFERROR(INDEX(Customers!$B$2:$B$901,MATCH(C1181,Customers!$A$2:$A$901,0)),"")</f>
        <v>Saanvi Reddy</v>
      </c>
      <c r="F1181" s="5" t="str">
        <f>IFERROR(INDEX(Customers!$C$2:$C$901,MATCH(C1181,Customers!$A$2:$A$901,0)),"")</f>
        <v>Consumer</v>
      </c>
      <c r="G1181" s="5" t="str">
        <f>IFERROR(INDEX(Regions!$B$2:$B$6,MATCH(D1181,Regions!$A$2:$A$6,0)),"")</f>
        <v>South</v>
      </c>
      <c r="H1181" s="5" t="str">
        <f t="shared" si="20"/>
        <v>2024-11</v>
      </c>
      <c r="I1181" s="5">
        <f>IFERROR(INDEX(Delivery!$C$2:$C$3001,MATCH(A1181,Delivery!$A$2:$A$3001,0))-INDEX(Delivery!$B$2:$B$3001,MATCH(A1181,Delivery!$A$2:$A$3001,0)),"")</f>
        <v>-45603</v>
      </c>
      <c r="J1181" s="5" t="str">
        <f>IF(IFERROR(INDEX(Delivery!$D$2:$D$3001,MATCH(A1181,Delivery!$A$2:$A$3001,0)),"")="Delayed","Yes","No")</f>
        <v>No</v>
      </c>
      <c r="K1181" s="5" t="str">
        <f>IF(IFERROR(INDEX(Delivery!$D$2:$D$3001,MATCH(A1181,Delivery!$A$2:$A$3001,0)),"")="Cancelled","Yes","No")</f>
        <v>Yes</v>
      </c>
      <c r="L1181">
        <f>SUMIF(Sales!B:B,A1181,Sales!H:H)</f>
        <v>2432.0300000000002</v>
      </c>
    </row>
    <row r="1182" spans="1:12" x14ac:dyDescent="0.35">
      <c r="A1182" s="5">
        <v>1181</v>
      </c>
      <c r="B1182" s="6">
        <v>45602</v>
      </c>
      <c r="C1182" s="5">
        <v>756</v>
      </c>
      <c r="D1182" s="5">
        <v>1</v>
      </c>
      <c r="E1182" s="5" t="str">
        <f>IFERROR(INDEX(Customers!$B$2:$B$901,MATCH(C1182,Customers!$A$2:$A$901,0)),"")</f>
        <v>Amit Krishnan</v>
      </c>
      <c r="F1182" s="5" t="str">
        <f>IFERROR(INDEX(Customers!$C$2:$C$901,MATCH(C1182,Customers!$A$2:$A$901,0)),"")</f>
        <v>Corporate</v>
      </c>
      <c r="G1182" s="5" t="str">
        <f>IFERROR(INDEX(Regions!$B$2:$B$6,MATCH(D1182,Regions!$A$2:$A$6,0)),"")</f>
        <v>North</v>
      </c>
      <c r="H1182" s="5" t="str">
        <f t="shared" si="20"/>
        <v>2024-11</v>
      </c>
      <c r="I1182" s="5">
        <f>IFERROR(INDEX(Delivery!$C$2:$C$3001,MATCH(A1182,Delivery!$A$2:$A$3001,0))-INDEX(Delivery!$B$2:$B$3001,MATCH(A1182,Delivery!$A$2:$A$3001,0)),"")</f>
        <v>6</v>
      </c>
      <c r="J1182" s="5" t="str">
        <f>IF(IFERROR(INDEX(Delivery!$D$2:$D$3001,MATCH(A1182,Delivery!$A$2:$A$3001,0)),"")="Delayed","Yes","No")</f>
        <v>No</v>
      </c>
      <c r="K1182" s="5" t="str">
        <f>IF(IFERROR(INDEX(Delivery!$D$2:$D$3001,MATCH(A1182,Delivery!$A$2:$A$3001,0)),"")="Cancelled","Yes","No")</f>
        <v>No</v>
      </c>
      <c r="L1182">
        <f>SUMIF(Sales!B:B,A1182,Sales!H:H)</f>
        <v>705.26</v>
      </c>
    </row>
    <row r="1183" spans="1:12" x14ac:dyDescent="0.35">
      <c r="A1183" s="5">
        <v>1182</v>
      </c>
      <c r="B1183" s="6">
        <v>45602</v>
      </c>
      <c r="C1183" s="5">
        <v>589</v>
      </c>
      <c r="D1183" s="5">
        <v>4</v>
      </c>
      <c r="E1183" s="5" t="str">
        <f>IFERROR(INDEX(Customers!$B$2:$B$901,MATCH(C1183,Customers!$A$2:$A$901,0)),"")</f>
        <v>Aarav Krishnan</v>
      </c>
      <c r="F1183" s="5" t="str">
        <f>IFERROR(INDEX(Customers!$C$2:$C$901,MATCH(C1183,Customers!$A$2:$A$901,0)),"")</f>
        <v>SMB</v>
      </c>
      <c r="G1183" s="5" t="str">
        <f>IFERROR(INDEX(Regions!$B$2:$B$6,MATCH(D1183,Regions!$A$2:$A$6,0)),"")</f>
        <v>West</v>
      </c>
      <c r="H1183" s="5" t="str">
        <f t="shared" si="20"/>
        <v>2024-11</v>
      </c>
      <c r="I1183" s="5">
        <f>IFERROR(INDEX(Delivery!$C$2:$C$3001,MATCH(A1183,Delivery!$A$2:$A$3001,0))-INDEX(Delivery!$B$2:$B$3001,MATCH(A1183,Delivery!$A$2:$A$3001,0)),"")</f>
        <v>5</v>
      </c>
      <c r="J1183" s="5" t="str">
        <f>IF(IFERROR(INDEX(Delivery!$D$2:$D$3001,MATCH(A1183,Delivery!$A$2:$A$3001,0)),"")="Delayed","Yes","No")</f>
        <v>No</v>
      </c>
      <c r="K1183" s="5" t="str">
        <f>IF(IFERROR(INDEX(Delivery!$D$2:$D$3001,MATCH(A1183,Delivery!$A$2:$A$3001,0)),"")="Cancelled","Yes","No")</f>
        <v>No</v>
      </c>
      <c r="L1183">
        <f>SUMIF(Sales!B:B,A1183,Sales!H:H)</f>
        <v>2011.39</v>
      </c>
    </row>
    <row r="1184" spans="1:12" x14ac:dyDescent="0.35">
      <c r="A1184" s="5">
        <v>1183</v>
      </c>
      <c r="B1184" s="6">
        <v>45602</v>
      </c>
      <c r="C1184" s="5">
        <v>207</v>
      </c>
      <c r="D1184" s="5">
        <v>2</v>
      </c>
      <c r="E1184" s="5" t="str">
        <f>IFERROR(INDEX(Customers!$B$2:$B$901,MATCH(C1184,Customers!$A$2:$A$901,0)),"")</f>
        <v>Vikram Gupta</v>
      </c>
      <c r="F1184" s="5" t="str">
        <f>IFERROR(INDEX(Customers!$C$2:$C$901,MATCH(C1184,Customers!$A$2:$A$901,0)),"")</f>
        <v>SMB</v>
      </c>
      <c r="G1184" s="5" t="str">
        <f>IFERROR(INDEX(Regions!$B$2:$B$6,MATCH(D1184,Regions!$A$2:$A$6,0)),"")</f>
        <v>South</v>
      </c>
      <c r="H1184" s="5" t="str">
        <f t="shared" si="20"/>
        <v>2024-11</v>
      </c>
      <c r="I1184" s="5">
        <f>IFERROR(INDEX(Delivery!$C$2:$C$3001,MATCH(A1184,Delivery!$A$2:$A$3001,0))-INDEX(Delivery!$B$2:$B$3001,MATCH(A1184,Delivery!$A$2:$A$3001,0)),"")</f>
        <v>6</v>
      </c>
      <c r="J1184" s="5" t="str">
        <f>IF(IFERROR(INDEX(Delivery!$D$2:$D$3001,MATCH(A1184,Delivery!$A$2:$A$3001,0)),"")="Delayed","Yes","No")</f>
        <v>No</v>
      </c>
      <c r="K1184" s="5" t="str">
        <f>IF(IFERROR(INDEX(Delivery!$D$2:$D$3001,MATCH(A1184,Delivery!$A$2:$A$3001,0)),"")="Cancelled","Yes","No")</f>
        <v>No</v>
      </c>
      <c r="L1184">
        <f>SUMIF(Sales!B:B,A1184,Sales!H:H)</f>
        <v>183.63</v>
      </c>
    </row>
    <row r="1185" spans="1:12" x14ac:dyDescent="0.35">
      <c r="A1185" s="5">
        <v>1184</v>
      </c>
      <c r="B1185" s="6">
        <v>45602</v>
      </c>
      <c r="C1185" s="5">
        <v>540</v>
      </c>
      <c r="D1185" s="5">
        <v>4</v>
      </c>
      <c r="E1185" s="5" t="str">
        <f>IFERROR(INDEX(Customers!$B$2:$B$901,MATCH(C1185,Customers!$A$2:$A$901,0)),"")</f>
        <v>Karthik Mehta</v>
      </c>
      <c r="F1185" s="5" t="str">
        <f>IFERROR(INDEX(Customers!$C$2:$C$901,MATCH(C1185,Customers!$A$2:$A$901,0)),"")</f>
        <v>Consumer</v>
      </c>
      <c r="G1185" s="5" t="str">
        <f>IFERROR(INDEX(Regions!$B$2:$B$6,MATCH(D1185,Regions!$A$2:$A$6,0)),"")</f>
        <v>West</v>
      </c>
      <c r="H1185" s="5" t="str">
        <f t="shared" si="20"/>
        <v>2024-11</v>
      </c>
      <c r="I1185" s="5">
        <f>IFERROR(INDEX(Delivery!$C$2:$C$3001,MATCH(A1185,Delivery!$A$2:$A$3001,0))-INDEX(Delivery!$B$2:$B$3001,MATCH(A1185,Delivery!$A$2:$A$3001,0)),"")</f>
        <v>6</v>
      </c>
      <c r="J1185" s="5" t="str">
        <f>IF(IFERROR(INDEX(Delivery!$D$2:$D$3001,MATCH(A1185,Delivery!$A$2:$A$3001,0)),"")="Delayed","Yes","No")</f>
        <v>No</v>
      </c>
      <c r="K1185" s="5" t="str">
        <f>IF(IFERROR(INDEX(Delivery!$D$2:$D$3001,MATCH(A1185,Delivery!$A$2:$A$3001,0)),"")="Cancelled","Yes","No")</f>
        <v>No</v>
      </c>
      <c r="L1185">
        <f>SUMIF(Sales!B:B,A1185,Sales!H:H)</f>
        <v>1296.42</v>
      </c>
    </row>
    <row r="1186" spans="1:12" x14ac:dyDescent="0.35">
      <c r="A1186" s="5">
        <v>1185</v>
      </c>
      <c r="B1186" s="6">
        <v>45602</v>
      </c>
      <c r="C1186" s="5">
        <v>81</v>
      </c>
      <c r="D1186" s="5">
        <v>2</v>
      </c>
      <c r="E1186" s="5" t="str">
        <f>IFERROR(INDEX(Customers!$B$2:$B$901,MATCH(C1186,Customers!$A$2:$A$901,0)),"")</f>
        <v>Deepa Nair</v>
      </c>
      <c r="F1186" s="5" t="str">
        <f>IFERROR(INDEX(Customers!$C$2:$C$901,MATCH(C1186,Customers!$A$2:$A$901,0)),"")</f>
        <v>SMB</v>
      </c>
      <c r="G1186" s="5" t="str">
        <f>IFERROR(INDEX(Regions!$B$2:$B$6,MATCH(D1186,Regions!$A$2:$A$6,0)),"")</f>
        <v>South</v>
      </c>
      <c r="H1186" s="5" t="str">
        <f t="shared" si="20"/>
        <v>2024-11</v>
      </c>
      <c r="I1186" s="5">
        <f>IFERROR(INDEX(Delivery!$C$2:$C$3001,MATCH(A1186,Delivery!$A$2:$A$3001,0))-INDEX(Delivery!$B$2:$B$3001,MATCH(A1186,Delivery!$A$2:$A$3001,0)),"")</f>
        <v>2</v>
      </c>
      <c r="J1186" s="5" t="str">
        <f>IF(IFERROR(INDEX(Delivery!$D$2:$D$3001,MATCH(A1186,Delivery!$A$2:$A$3001,0)),"")="Delayed","Yes","No")</f>
        <v>No</v>
      </c>
      <c r="K1186" s="5" t="str">
        <f>IF(IFERROR(INDEX(Delivery!$D$2:$D$3001,MATCH(A1186,Delivery!$A$2:$A$3001,0)),"")="Cancelled","Yes","No")</f>
        <v>No</v>
      </c>
      <c r="L1186">
        <f>SUMIF(Sales!B:B,A1186,Sales!H:H)</f>
        <v>1303.81</v>
      </c>
    </row>
    <row r="1187" spans="1:12" x14ac:dyDescent="0.35">
      <c r="A1187" s="5">
        <v>1186</v>
      </c>
      <c r="B1187" s="6">
        <v>45602</v>
      </c>
      <c r="C1187" s="5">
        <v>464</v>
      </c>
      <c r="D1187" s="5">
        <v>3</v>
      </c>
      <c r="E1187" s="5" t="str">
        <f>IFERROR(INDEX(Customers!$B$2:$B$901,MATCH(C1187,Customers!$A$2:$A$901,0)),"")</f>
        <v>Kiara Kapoor</v>
      </c>
      <c r="F1187" s="5" t="str">
        <f>IFERROR(INDEX(Customers!$C$2:$C$901,MATCH(C1187,Customers!$A$2:$A$901,0)),"")</f>
        <v>Consumer</v>
      </c>
      <c r="G1187" s="5" t="str">
        <f>IFERROR(INDEX(Regions!$B$2:$B$6,MATCH(D1187,Regions!$A$2:$A$6,0)),"")</f>
        <v>East</v>
      </c>
      <c r="H1187" s="5" t="str">
        <f t="shared" si="20"/>
        <v>2024-11</v>
      </c>
      <c r="I1187" s="5">
        <f>IFERROR(INDEX(Delivery!$C$2:$C$3001,MATCH(A1187,Delivery!$A$2:$A$3001,0))-INDEX(Delivery!$B$2:$B$3001,MATCH(A1187,Delivery!$A$2:$A$3001,0)),"")</f>
        <v>3</v>
      </c>
      <c r="J1187" s="5" t="str">
        <f>IF(IFERROR(INDEX(Delivery!$D$2:$D$3001,MATCH(A1187,Delivery!$A$2:$A$3001,0)),"")="Delayed","Yes","No")</f>
        <v>No</v>
      </c>
      <c r="K1187" s="5" t="str">
        <f>IF(IFERROR(INDEX(Delivery!$D$2:$D$3001,MATCH(A1187,Delivery!$A$2:$A$3001,0)),"")="Cancelled","Yes","No")</f>
        <v>No</v>
      </c>
      <c r="L1187">
        <f>SUMIF(Sales!B:B,A1187,Sales!H:H)</f>
        <v>519.71</v>
      </c>
    </row>
    <row r="1188" spans="1:12" x14ac:dyDescent="0.35">
      <c r="A1188" s="5">
        <v>1187</v>
      </c>
      <c r="B1188" s="6">
        <v>45603</v>
      </c>
      <c r="C1188" s="5">
        <v>391</v>
      </c>
      <c r="D1188" s="5">
        <v>3</v>
      </c>
      <c r="E1188" s="5" t="str">
        <f>IFERROR(INDEX(Customers!$B$2:$B$901,MATCH(C1188,Customers!$A$2:$A$901,0)),"")</f>
        <v>Pooja Gupta</v>
      </c>
      <c r="F1188" s="5" t="str">
        <f>IFERROR(INDEX(Customers!$C$2:$C$901,MATCH(C1188,Customers!$A$2:$A$901,0)),"")</f>
        <v>SMB</v>
      </c>
      <c r="G1188" s="5" t="str">
        <f>IFERROR(INDEX(Regions!$B$2:$B$6,MATCH(D1188,Regions!$A$2:$A$6,0)),"")</f>
        <v>East</v>
      </c>
      <c r="H1188" s="5" t="str">
        <f t="shared" si="20"/>
        <v>2024-11</v>
      </c>
      <c r="I1188" s="5">
        <f>IFERROR(INDEX(Delivery!$C$2:$C$3001,MATCH(A1188,Delivery!$A$2:$A$3001,0))-INDEX(Delivery!$B$2:$B$3001,MATCH(A1188,Delivery!$A$2:$A$3001,0)),"")</f>
        <v>4</v>
      </c>
      <c r="J1188" s="5" t="str">
        <f>IF(IFERROR(INDEX(Delivery!$D$2:$D$3001,MATCH(A1188,Delivery!$A$2:$A$3001,0)),"")="Delayed","Yes","No")</f>
        <v>No</v>
      </c>
      <c r="K1188" s="5" t="str">
        <f>IF(IFERROR(INDEX(Delivery!$D$2:$D$3001,MATCH(A1188,Delivery!$A$2:$A$3001,0)),"")="Cancelled","Yes","No")</f>
        <v>No</v>
      </c>
      <c r="L1188">
        <f>SUMIF(Sales!B:B,A1188,Sales!H:H)</f>
        <v>772.88</v>
      </c>
    </row>
    <row r="1189" spans="1:12" x14ac:dyDescent="0.35">
      <c r="A1189" s="5">
        <v>1188</v>
      </c>
      <c r="B1189" s="6">
        <v>45603</v>
      </c>
      <c r="C1189" s="5">
        <v>72</v>
      </c>
      <c r="D1189" s="5">
        <v>3</v>
      </c>
      <c r="E1189" s="5" t="str">
        <f>IFERROR(INDEX(Customers!$B$2:$B$901,MATCH(C1189,Customers!$A$2:$A$901,0)),"")</f>
        <v>Aadhya Iyer</v>
      </c>
      <c r="F1189" s="5" t="str">
        <f>IFERROR(INDEX(Customers!$C$2:$C$901,MATCH(C1189,Customers!$A$2:$A$901,0)),"")</f>
        <v>Consumer</v>
      </c>
      <c r="G1189" s="5" t="str">
        <f>IFERROR(INDEX(Regions!$B$2:$B$6,MATCH(D1189,Regions!$A$2:$A$6,0)),"")</f>
        <v>East</v>
      </c>
      <c r="H1189" s="5" t="str">
        <f t="shared" si="20"/>
        <v>2024-11</v>
      </c>
      <c r="I1189" s="5">
        <f>IFERROR(INDEX(Delivery!$C$2:$C$3001,MATCH(A1189,Delivery!$A$2:$A$3001,0))-INDEX(Delivery!$B$2:$B$3001,MATCH(A1189,Delivery!$A$2:$A$3001,0)),"")</f>
        <v>2</v>
      </c>
      <c r="J1189" s="5" t="str">
        <f>IF(IFERROR(INDEX(Delivery!$D$2:$D$3001,MATCH(A1189,Delivery!$A$2:$A$3001,0)),"")="Delayed","Yes","No")</f>
        <v>No</v>
      </c>
      <c r="K1189" s="5" t="str">
        <f>IF(IFERROR(INDEX(Delivery!$D$2:$D$3001,MATCH(A1189,Delivery!$A$2:$A$3001,0)),"")="Cancelled","Yes","No")</f>
        <v>No</v>
      </c>
      <c r="L1189">
        <f>SUMIF(Sales!B:B,A1189,Sales!H:H)</f>
        <v>777.04</v>
      </c>
    </row>
    <row r="1190" spans="1:12" x14ac:dyDescent="0.35">
      <c r="A1190" s="5">
        <v>1189</v>
      </c>
      <c r="B1190" s="6">
        <v>45603</v>
      </c>
      <c r="C1190" s="5">
        <v>670</v>
      </c>
      <c r="D1190" s="5">
        <v>2</v>
      </c>
      <c r="E1190" s="5" t="str">
        <f>IFERROR(INDEX(Customers!$B$2:$B$901,MATCH(C1190,Customers!$A$2:$A$901,0)),"")</f>
        <v>Neha Das</v>
      </c>
      <c r="F1190" s="5" t="str">
        <f>IFERROR(INDEX(Customers!$C$2:$C$901,MATCH(C1190,Customers!$A$2:$A$901,0)),"")</f>
        <v>SMB</v>
      </c>
      <c r="G1190" s="5" t="str">
        <f>IFERROR(INDEX(Regions!$B$2:$B$6,MATCH(D1190,Regions!$A$2:$A$6,0)),"")</f>
        <v>South</v>
      </c>
      <c r="H1190" s="5" t="str">
        <f t="shared" si="20"/>
        <v>2024-11</v>
      </c>
      <c r="I1190" s="5">
        <f>IFERROR(INDEX(Delivery!$C$2:$C$3001,MATCH(A1190,Delivery!$A$2:$A$3001,0))-INDEX(Delivery!$B$2:$B$3001,MATCH(A1190,Delivery!$A$2:$A$3001,0)),"")</f>
        <v>3</v>
      </c>
      <c r="J1190" s="5" t="str">
        <f>IF(IFERROR(INDEX(Delivery!$D$2:$D$3001,MATCH(A1190,Delivery!$A$2:$A$3001,0)),"")="Delayed","Yes","No")</f>
        <v>No</v>
      </c>
      <c r="K1190" s="5" t="str">
        <f>IF(IFERROR(INDEX(Delivery!$D$2:$D$3001,MATCH(A1190,Delivery!$A$2:$A$3001,0)),"")="Cancelled","Yes","No")</f>
        <v>No</v>
      </c>
      <c r="L1190">
        <f>SUMIF(Sales!B:B,A1190,Sales!H:H)</f>
        <v>2389.0100000000002</v>
      </c>
    </row>
    <row r="1191" spans="1:12" x14ac:dyDescent="0.35">
      <c r="A1191" s="5">
        <v>1190</v>
      </c>
      <c r="B1191" s="6">
        <v>45603</v>
      </c>
      <c r="C1191" s="5">
        <v>835</v>
      </c>
      <c r="D1191" s="5">
        <v>4</v>
      </c>
      <c r="E1191" s="5" t="str">
        <f>IFERROR(INDEX(Customers!$B$2:$B$901,MATCH(C1191,Customers!$A$2:$A$901,0)),"")</f>
        <v>Vikram Reddy</v>
      </c>
      <c r="F1191" s="5" t="str">
        <f>IFERROR(INDEX(Customers!$C$2:$C$901,MATCH(C1191,Customers!$A$2:$A$901,0)),"")</f>
        <v>SMB</v>
      </c>
      <c r="G1191" s="5" t="str">
        <f>IFERROR(INDEX(Regions!$B$2:$B$6,MATCH(D1191,Regions!$A$2:$A$6,0)),"")</f>
        <v>West</v>
      </c>
      <c r="H1191" s="5" t="str">
        <f t="shared" si="20"/>
        <v>2024-11</v>
      </c>
      <c r="I1191" s="5">
        <f>IFERROR(INDEX(Delivery!$C$2:$C$3001,MATCH(A1191,Delivery!$A$2:$A$3001,0))-INDEX(Delivery!$B$2:$B$3001,MATCH(A1191,Delivery!$A$2:$A$3001,0)),"")</f>
        <v>2</v>
      </c>
      <c r="J1191" s="5" t="str">
        <f>IF(IFERROR(INDEX(Delivery!$D$2:$D$3001,MATCH(A1191,Delivery!$A$2:$A$3001,0)),"")="Delayed","Yes","No")</f>
        <v>No</v>
      </c>
      <c r="K1191" s="5" t="str">
        <f>IF(IFERROR(INDEX(Delivery!$D$2:$D$3001,MATCH(A1191,Delivery!$A$2:$A$3001,0)),"")="Cancelled","Yes","No")</f>
        <v>No</v>
      </c>
      <c r="L1191">
        <f>SUMIF(Sales!B:B,A1191,Sales!H:H)</f>
        <v>412.15</v>
      </c>
    </row>
    <row r="1192" spans="1:12" x14ac:dyDescent="0.35">
      <c r="A1192" s="5">
        <v>1191</v>
      </c>
      <c r="B1192" s="6">
        <v>45603</v>
      </c>
      <c r="C1192" s="5">
        <v>117</v>
      </c>
      <c r="D1192" s="5">
        <v>4</v>
      </c>
      <c r="E1192" s="5" t="str">
        <f>IFERROR(INDEX(Customers!$B$2:$B$901,MATCH(C1192,Customers!$A$2:$A$901,0)),"")</f>
        <v>Kiara Nair</v>
      </c>
      <c r="F1192" s="5" t="str">
        <f>IFERROR(INDEX(Customers!$C$2:$C$901,MATCH(C1192,Customers!$A$2:$A$901,0)),"")</f>
        <v>Corporate</v>
      </c>
      <c r="G1192" s="5" t="str">
        <f>IFERROR(INDEX(Regions!$B$2:$B$6,MATCH(D1192,Regions!$A$2:$A$6,0)),"")</f>
        <v>West</v>
      </c>
      <c r="H1192" s="5" t="str">
        <f t="shared" si="20"/>
        <v>2024-11</v>
      </c>
      <c r="I1192" s="5">
        <f>IFERROR(INDEX(Delivery!$C$2:$C$3001,MATCH(A1192,Delivery!$A$2:$A$3001,0))-INDEX(Delivery!$B$2:$B$3001,MATCH(A1192,Delivery!$A$2:$A$3001,0)),"")</f>
        <v>2</v>
      </c>
      <c r="J1192" s="5" t="str">
        <f>IF(IFERROR(INDEX(Delivery!$D$2:$D$3001,MATCH(A1192,Delivery!$A$2:$A$3001,0)),"")="Delayed","Yes","No")</f>
        <v>No</v>
      </c>
      <c r="K1192" s="5" t="str">
        <f>IF(IFERROR(INDEX(Delivery!$D$2:$D$3001,MATCH(A1192,Delivery!$A$2:$A$3001,0)),"")="Cancelled","Yes","No")</f>
        <v>No</v>
      </c>
      <c r="L1192">
        <f>SUMIF(Sales!B:B,A1192,Sales!H:H)</f>
        <v>3206.4900000000002</v>
      </c>
    </row>
    <row r="1193" spans="1:12" x14ac:dyDescent="0.35">
      <c r="A1193" s="5">
        <v>1192</v>
      </c>
      <c r="B1193" s="6">
        <v>45603</v>
      </c>
      <c r="C1193" s="5">
        <v>788</v>
      </c>
      <c r="D1193" s="5">
        <v>1</v>
      </c>
      <c r="E1193" s="5" t="str">
        <f>IFERROR(INDEX(Customers!$B$2:$B$901,MATCH(C1193,Customers!$A$2:$A$901,0)),"")</f>
        <v>Reyansh Sharma</v>
      </c>
      <c r="F1193" s="5" t="str">
        <f>IFERROR(INDEX(Customers!$C$2:$C$901,MATCH(C1193,Customers!$A$2:$A$901,0)),"")</f>
        <v>Consumer</v>
      </c>
      <c r="G1193" s="5" t="str">
        <f>IFERROR(INDEX(Regions!$B$2:$B$6,MATCH(D1193,Regions!$A$2:$A$6,0)),"")</f>
        <v>North</v>
      </c>
      <c r="H1193" s="5" t="str">
        <f t="shared" si="20"/>
        <v>2024-11</v>
      </c>
      <c r="I1193" s="5">
        <f>IFERROR(INDEX(Delivery!$C$2:$C$3001,MATCH(A1193,Delivery!$A$2:$A$3001,0))-INDEX(Delivery!$B$2:$B$3001,MATCH(A1193,Delivery!$A$2:$A$3001,0)),"")</f>
        <v>3</v>
      </c>
      <c r="J1193" s="5" t="str">
        <f>IF(IFERROR(INDEX(Delivery!$D$2:$D$3001,MATCH(A1193,Delivery!$A$2:$A$3001,0)),"")="Delayed","Yes","No")</f>
        <v>No</v>
      </c>
      <c r="K1193" s="5" t="str">
        <f>IF(IFERROR(INDEX(Delivery!$D$2:$D$3001,MATCH(A1193,Delivery!$A$2:$A$3001,0)),"")="Cancelled","Yes","No")</f>
        <v>No</v>
      </c>
      <c r="L1193">
        <f>SUMIF(Sales!B:B,A1193,Sales!H:H)</f>
        <v>798.2</v>
      </c>
    </row>
    <row r="1194" spans="1:12" x14ac:dyDescent="0.35">
      <c r="A1194" s="5">
        <v>1193</v>
      </c>
      <c r="B1194" s="6">
        <v>45604</v>
      </c>
      <c r="C1194" s="5">
        <v>60</v>
      </c>
      <c r="D1194" s="5">
        <v>5</v>
      </c>
      <c r="E1194" s="5" t="str">
        <f>IFERROR(INDEX(Customers!$B$2:$B$901,MATCH(C1194,Customers!$A$2:$A$901,0)),"")</f>
        <v>Arjun Chatterjee</v>
      </c>
      <c r="F1194" s="5" t="str">
        <f>IFERROR(INDEX(Customers!$C$2:$C$901,MATCH(C1194,Customers!$A$2:$A$901,0)),"")</f>
        <v>Consumer</v>
      </c>
      <c r="G1194" s="5" t="str">
        <f>IFERROR(INDEX(Regions!$B$2:$B$6,MATCH(D1194,Regions!$A$2:$A$6,0)),"")</f>
        <v>Central</v>
      </c>
      <c r="H1194" s="5" t="str">
        <f t="shared" si="20"/>
        <v>2024-11</v>
      </c>
      <c r="I1194" s="5">
        <f>IFERROR(INDEX(Delivery!$C$2:$C$3001,MATCH(A1194,Delivery!$A$2:$A$3001,0))-INDEX(Delivery!$B$2:$B$3001,MATCH(A1194,Delivery!$A$2:$A$3001,0)),"")</f>
        <v>4</v>
      </c>
      <c r="J1194" s="5" t="str">
        <f>IF(IFERROR(INDEX(Delivery!$D$2:$D$3001,MATCH(A1194,Delivery!$A$2:$A$3001,0)),"")="Delayed","Yes","No")</f>
        <v>No</v>
      </c>
      <c r="K1194" s="5" t="str">
        <f>IF(IFERROR(INDEX(Delivery!$D$2:$D$3001,MATCH(A1194,Delivery!$A$2:$A$3001,0)),"")="Cancelled","Yes","No")</f>
        <v>No</v>
      </c>
      <c r="L1194">
        <f>SUMIF(Sales!B:B,A1194,Sales!H:H)</f>
        <v>1949.71</v>
      </c>
    </row>
    <row r="1195" spans="1:12" x14ac:dyDescent="0.35">
      <c r="A1195" s="5">
        <v>1194</v>
      </c>
      <c r="B1195" s="6">
        <v>45604</v>
      </c>
      <c r="C1195" s="5">
        <v>645</v>
      </c>
      <c r="D1195" s="5">
        <v>2</v>
      </c>
      <c r="E1195" s="5" t="str">
        <f>IFERROR(INDEX(Customers!$B$2:$B$901,MATCH(C1195,Customers!$A$2:$A$901,0)),"")</f>
        <v>Suresh Reddy</v>
      </c>
      <c r="F1195" s="5" t="str">
        <f>IFERROR(INDEX(Customers!$C$2:$C$901,MATCH(C1195,Customers!$A$2:$A$901,0)),"")</f>
        <v>Consumer</v>
      </c>
      <c r="G1195" s="5" t="str">
        <f>IFERROR(INDEX(Regions!$B$2:$B$6,MATCH(D1195,Regions!$A$2:$A$6,0)),"")</f>
        <v>South</v>
      </c>
      <c r="H1195" s="5" t="str">
        <f t="shared" si="20"/>
        <v>2024-11</v>
      </c>
      <c r="I1195" s="5">
        <f>IFERROR(INDEX(Delivery!$C$2:$C$3001,MATCH(A1195,Delivery!$A$2:$A$3001,0))-INDEX(Delivery!$B$2:$B$3001,MATCH(A1195,Delivery!$A$2:$A$3001,0)),"")</f>
        <v>6</v>
      </c>
      <c r="J1195" s="5" t="str">
        <f>IF(IFERROR(INDEX(Delivery!$D$2:$D$3001,MATCH(A1195,Delivery!$A$2:$A$3001,0)),"")="Delayed","Yes","No")</f>
        <v>No</v>
      </c>
      <c r="K1195" s="5" t="str">
        <f>IF(IFERROR(INDEX(Delivery!$D$2:$D$3001,MATCH(A1195,Delivery!$A$2:$A$3001,0)),"")="Cancelled","Yes","No")</f>
        <v>No</v>
      </c>
      <c r="L1195">
        <f>SUMIF(Sales!B:B,A1195,Sales!H:H)</f>
        <v>1019.93</v>
      </c>
    </row>
    <row r="1196" spans="1:12" x14ac:dyDescent="0.35">
      <c r="A1196" s="5">
        <v>1195</v>
      </c>
      <c r="B1196" s="6">
        <v>45604</v>
      </c>
      <c r="C1196" s="5">
        <v>755</v>
      </c>
      <c r="D1196" s="5">
        <v>1</v>
      </c>
      <c r="E1196" s="5" t="str">
        <f>IFERROR(INDEX(Customers!$B$2:$B$901,MATCH(C1196,Customers!$A$2:$A$901,0)),"")</f>
        <v>Ishaan Bose</v>
      </c>
      <c r="F1196" s="5" t="str">
        <f>IFERROR(INDEX(Customers!$C$2:$C$901,MATCH(C1196,Customers!$A$2:$A$901,0)),"")</f>
        <v>SMB</v>
      </c>
      <c r="G1196" s="5" t="str">
        <f>IFERROR(INDEX(Regions!$B$2:$B$6,MATCH(D1196,Regions!$A$2:$A$6,0)),"")</f>
        <v>North</v>
      </c>
      <c r="H1196" s="5" t="str">
        <f t="shared" si="20"/>
        <v>2024-11</v>
      </c>
      <c r="I1196" s="5">
        <f>IFERROR(INDEX(Delivery!$C$2:$C$3001,MATCH(A1196,Delivery!$A$2:$A$3001,0))-INDEX(Delivery!$B$2:$B$3001,MATCH(A1196,Delivery!$A$2:$A$3001,0)),"")</f>
        <v>2</v>
      </c>
      <c r="J1196" s="5" t="str">
        <f>IF(IFERROR(INDEX(Delivery!$D$2:$D$3001,MATCH(A1196,Delivery!$A$2:$A$3001,0)),"")="Delayed","Yes","No")</f>
        <v>No</v>
      </c>
      <c r="K1196" s="5" t="str">
        <f>IF(IFERROR(INDEX(Delivery!$D$2:$D$3001,MATCH(A1196,Delivery!$A$2:$A$3001,0)),"")="Cancelled","Yes","No")</f>
        <v>No</v>
      </c>
      <c r="L1196">
        <f>SUMIF(Sales!B:B,A1196,Sales!H:H)</f>
        <v>407.51</v>
      </c>
    </row>
    <row r="1197" spans="1:12" x14ac:dyDescent="0.35">
      <c r="A1197" s="5">
        <v>1196</v>
      </c>
      <c r="B1197" s="6">
        <v>45604</v>
      </c>
      <c r="C1197" s="5">
        <v>454</v>
      </c>
      <c r="D1197" s="5">
        <v>2</v>
      </c>
      <c r="E1197" s="5" t="str">
        <f>IFERROR(INDEX(Customers!$B$2:$B$901,MATCH(C1197,Customers!$A$2:$A$901,0)),"")</f>
        <v>Pari Menon</v>
      </c>
      <c r="F1197" s="5" t="str">
        <f>IFERROR(INDEX(Customers!$C$2:$C$901,MATCH(C1197,Customers!$A$2:$A$901,0)),"")</f>
        <v>Consumer</v>
      </c>
      <c r="G1197" s="5" t="str">
        <f>IFERROR(INDEX(Regions!$B$2:$B$6,MATCH(D1197,Regions!$A$2:$A$6,0)),"")</f>
        <v>South</v>
      </c>
      <c r="H1197" s="5" t="str">
        <f t="shared" si="20"/>
        <v>2024-11</v>
      </c>
      <c r="I1197" s="5">
        <f>IFERROR(INDEX(Delivery!$C$2:$C$3001,MATCH(A1197,Delivery!$A$2:$A$3001,0))-INDEX(Delivery!$B$2:$B$3001,MATCH(A1197,Delivery!$A$2:$A$3001,0)),"")</f>
        <v>5</v>
      </c>
      <c r="J1197" s="5" t="str">
        <f>IF(IFERROR(INDEX(Delivery!$D$2:$D$3001,MATCH(A1197,Delivery!$A$2:$A$3001,0)),"")="Delayed","Yes","No")</f>
        <v>No</v>
      </c>
      <c r="K1197" s="5" t="str">
        <f>IF(IFERROR(INDEX(Delivery!$D$2:$D$3001,MATCH(A1197,Delivery!$A$2:$A$3001,0)),"")="Cancelled","Yes","No")</f>
        <v>No</v>
      </c>
      <c r="L1197">
        <f>SUMIF(Sales!B:B,A1197,Sales!H:H)</f>
        <v>534</v>
      </c>
    </row>
    <row r="1198" spans="1:12" x14ac:dyDescent="0.35">
      <c r="A1198" s="5">
        <v>1197</v>
      </c>
      <c r="B1198" s="6">
        <v>45604</v>
      </c>
      <c r="C1198" s="5">
        <v>728</v>
      </c>
      <c r="D1198" s="5">
        <v>3</v>
      </c>
      <c r="E1198" s="5" t="str">
        <f>IFERROR(INDEX(Customers!$B$2:$B$901,MATCH(C1198,Customers!$A$2:$A$901,0)),"")</f>
        <v>Amit Verma</v>
      </c>
      <c r="F1198" s="5" t="str">
        <f>IFERROR(INDEX(Customers!$C$2:$C$901,MATCH(C1198,Customers!$A$2:$A$901,0)),"")</f>
        <v>Consumer</v>
      </c>
      <c r="G1198" s="5" t="str">
        <f>IFERROR(INDEX(Regions!$B$2:$B$6,MATCH(D1198,Regions!$A$2:$A$6,0)),"")</f>
        <v>East</v>
      </c>
      <c r="H1198" s="5" t="str">
        <f t="shared" si="20"/>
        <v>2024-11</v>
      </c>
      <c r="I1198" s="5">
        <f>IFERROR(INDEX(Delivery!$C$2:$C$3001,MATCH(A1198,Delivery!$A$2:$A$3001,0))-INDEX(Delivery!$B$2:$B$3001,MATCH(A1198,Delivery!$A$2:$A$3001,0)),"")</f>
        <v>6</v>
      </c>
      <c r="J1198" s="5" t="str">
        <f>IF(IFERROR(INDEX(Delivery!$D$2:$D$3001,MATCH(A1198,Delivery!$A$2:$A$3001,0)),"")="Delayed","Yes","No")</f>
        <v>No</v>
      </c>
      <c r="K1198" s="5" t="str">
        <f>IF(IFERROR(INDEX(Delivery!$D$2:$D$3001,MATCH(A1198,Delivery!$A$2:$A$3001,0)),"")="Cancelled","Yes","No")</f>
        <v>No</v>
      </c>
      <c r="L1198">
        <f>SUMIF(Sales!B:B,A1198,Sales!H:H)</f>
        <v>184.26</v>
      </c>
    </row>
    <row r="1199" spans="1:12" x14ac:dyDescent="0.35">
      <c r="A1199" s="5">
        <v>1198</v>
      </c>
      <c r="B1199" s="6">
        <v>45604</v>
      </c>
      <c r="C1199" s="5">
        <v>846</v>
      </c>
      <c r="D1199" s="5">
        <v>2</v>
      </c>
      <c r="E1199" s="5" t="str">
        <f>IFERROR(INDEX(Customers!$B$2:$B$901,MATCH(C1199,Customers!$A$2:$A$901,0)),"")</f>
        <v>Sneha Nair</v>
      </c>
      <c r="F1199" s="5" t="str">
        <f>IFERROR(INDEX(Customers!$C$2:$C$901,MATCH(C1199,Customers!$A$2:$A$901,0)),"")</f>
        <v>SMB</v>
      </c>
      <c r="G1199" s="5" t="str">
        <f>IFERROR(INDEX(Regions!$B$2:$B$6,MATCH(D1199,Regions!$A$2:$A$6,0)),"")</f>
        <v>South</v>
      </c>
      <c r="H1199" s="5" t="str">
        <f t="shared" si="20"/>
        <v>2024-11</v>
      </c>
      <c r="I1199" s="5">
        <f>IFERROR(INDEX(Delivery!$C$2:$C$3001,MATCH(A1199,Delivery!$A$2:$A$3001,0))-INDEX(Delivery!$B$2:$B$3001,MATCH(A1199,Delivery!$A$2:$A$3001,0)),"")</f>
        <v>6</v>
      </c>
      <c r="J1199" s="5" t="str">
        <f>IF(IFERROR(INDEX(Delivery!$D$2:$D$3001,MATCH(A1199,Delivery!$A$2:$A$3001,0)),"")="Delayed","Yes","No")</f>
        <v>No</v>
      </c>
      <c r="K1199" s="5" t="str">
        <f>IF(IFERROR(INDEX(Delivery!$D$2:$D$3001,MATCH(A1199,Delivery!$A$2:$A$3001,0)),"")="Cancelled","Yes","No")</f>
        <v>No</v>
      </c>
      <c r="L1199">
        <f>SUMIF(Sales!B:B,A1199,Sales!H:H)</f>
        <v>3340.45</v>
      </c>
    </row>
    <row r="1200" spans="1:12" x14ac:dyDescent="0.35">
      <c r="A1200" s="5">
        <v>1199</v>
      </c>
      <c r="B1200" s="6">
        <v>45604</v>
      </c>
      <c r="C1200" s="5">
        <v>491</v>
      </c>
      <c r="D1200" s="5">
        <v>3</v>
      </c>
      <c r="E1200" s="5" t="str">
        <f>IFERROR(INDEX(Customers!$B$2:$B$901,MATCH(C1200,Customers!$A$2:$A$901,0)),"")</f>
        <v>Lakshmi Verma</v>
      </c>
      <c r="F1200" s="5" t="str">
        <f>IFERROR(INDEX(Customers!$C$2:$C$901,MATCH(C1200,Customers!$A$2:$A$901,0)),"")</f>
        <v>Consumer</v>
      </c>
      <c r="G1200" s="5" t="str">
        <f>IFERROR(INDEX(Regions!$B$2:$B$6,MATCH(D1200,Regions!$A$2:$A$6,0)),"")</f>
        <v>East</v>
      </c>
      <c r="H1200" s="5" t="str">
        <f t="shared" si="20"/>
        <v>2024-11</v>
      </c>
      <c r="I1200" s="5">
        <f>IFERROR(INDEX(Delivery!$C$2:$C$3001,MATCH(A1200,Delivery!$A$2:$A$3001,0))-INDEX(Delivery!$B$2:$B$3001,MATCH(A1200,Delivery!$A$2:$A$3001,0)),"")</f>
        <v>6</v>
      </c>
      <c r="J1200" s="5" t="str">
        <f>IF(IFERROR(INDEX(Delivery!$D$2:$D$3001,MATCH(A1200,Delivery!$A$2:$A$3001,0)),"")="Delayed","Yes","No")</f>
        <v>No</v>
      </c>
      <c r="K1200" s="5" t="str">
        <f>IF(IFERROR(INDEX(Delivery!$D$2:$D$3001,MATCH(A1200,Delivery!$A$2:$A$3001,0)),"")="Cancelled","Yes","No")</f>
        <v>No</v>
      </c>
      <c r="L1200">
        <f>SUMIF(Sales!B:B,A1200,Sales!H:H)</f>
        <v>1485.52</v>
      </c>
    </row>
    <row r="1201" spans="1:12" x14ac:dyDescent="0.35">
      <c r="A1201" s="5">
        <v>1200</v>
      </c>
      <c r="B1201" s="6">
        <v>45604</v>
      </c>
      <c r="C1201" s="5">
        <v>538</v>
      </c>
      <c r="D1201" s="5">
        <v>1</v>
      </c>
      <c r="E1201" s="5" t="str">
        <f>IFERROR(INDEX(Customers!$B$2:$B$901,MATCH(C1201,Customers!$A$2:$A$901,0)),"")</f>
        <v>Ayaan Sharma</v>
      </c>
      <c r="F1201" s="5" t="str">
        <f>IFERROR(INDEX(Customers!$C$2:$C$901,MATCH(C1201,Customers!$A$2:$A$901,0)),"")</f>
        <v>SMB</v>
      </c>
      <c r="G1201" s="5" t="str">
        <f>IFERROR(INDEX(Regions!$B$2:$B$6,MATCH(D1201,Regions!$A$2:$A$6,0)),"")</f>
        <v>North</v>
      </c>
      <c r="H1201" s="5" t="str">
        <f t="shared" si="20"/>
        <v>2024-11</v>
      </c>
      <c r="I1201" s="5">
        <f>IFERROR(INDEX(Delivery!$C$2:$C$3001,MATCH(A1201,Delivery!$A$2:$A$3001,0))-INDEX(Delivery!$B$2:$B$3001,MATCH(A1201,Delivery!$A$2:$A$3001,0)),"")</f>
        <v>3</v>
      </c>
      <c r="J1201" s="5" t="str">
        <f>IF(IFERROR(INDEX(Delivery!$D$2:$D$3001,MATCH(A1201,Delivery!$A$2:$A$3001,0)),"")="Delayed","Yes","No")</f>
        <v>No</v>
      </c>
      <c r="K1201" s="5" t="str">
        <f>IF(IFERROR(INDEX(Delivery!$D$2:$D$3001,MATCH(A1201,Delivery!$A$2:$A$3001,0)),"")="Cancelled","Yes","No")</f>
        <v>No</v>
      </c>
      <c r="L1201">
        <f>SUMIF(Sales!B:B,A1201,Sales!H:H)</f>
        <v>2490.89</v>
      </c>
    </row>
    <row r="1202" spans="1:12" x14ac:dyDescent="0.35">
      <c r="A1202" s="5">
        <v>1201</v>
      </c>
      <c r="B1202" s="6">
        <v>45604</v>
      </c>
      <c r="C1202" s="5">
        <v>832</v>
      </c>
      <c r="D1202" s="5">
        <v>1</v>
      </c>
      <c r="E1202" s="5" t="str">
        <f>IFERROR(INDEX(Customers!$B$2:$B$901,MATCH(C1202,Customers!$A$2:$A$901,0)),"")</f>
        <v>Anika Shetty</v>
      </c>
      <c r="F1202" s="5" t="str">
        <f>IFERROR(INDEX(Customers!$C$2:$C$901,MATCH(C1202,Customers!$A$2:$A$901,0)),"")</f>
        <v>Consumer</v>
      </c>
      <c r="G1202" s="5" t="str">
        <f>IFERROR(INDEX(Regions!$B$2:$B$6,MATCH(D1202,Regions!$A$2:$A$6,0)),"")</f>
        <v>North</v>
      </c>
      <c r="H1202" s="5" t="str">
        <f t="shared" si="20"/>
        <v>2024-11</v>
      </c>
      <c r="I1202" s="5">
        <f>IFERROR(INDEX(Delivery!$C$2:$C$3001,MATCH(A1202,Delivery!$A$2:$A$3001,0))-INDEX(Delivery!$B$2:$B$3001,MATCH(A1202,Delivery!$A$2:$A$3001,0)),"")</f>
        <v>6</v>
      </c>
      <c r="J1202" s="5" t="str">
        <f>IF(IFERROR(INDEX(Delivery!$D$2:$D$3001,MATCH(A1202,Delivery!$A$2:$A$3001,0)),"")="Delayed","Yes","No")</f>
        <v>No</v>
      </c>
      <c r="K1202" s="5" t="str">
        <f>IF(IFERROR(INDEX(Delivery!$D$2:$D$3001,MATCH(A1202,Delivery!$A$2:$A$3001,0)),"")="Cancelled","Yes","No")</f>
        <v>No</v>
      </c>
      <c r="L1202">
        <f>SUMIF(Sales!B:B,A1202,Sales!H:H)</f>
        <v>1392.39</v>
      </c>
    </row>
    <row r="1203" spans="1:12" x14ac:dyDescent="0.35">
      <c r="A1203" s="5">
        <v>1202</v>
      </c>
      <c r="B1203" s="6">
        <v>45604</v>
      </c>
      <c r="C1203" s="5">
        <v>242</v>
      </c>
      <c r="D1203" s="5">
        <v>4</v>
      </c>
      <c r="E1203" s="5" t="str">
        <f>IFERROR(INDEX(Customers!$B$2:$B$901,MATCH(C1203,Customers!$A$2:$A$901,0)),"")</f>
        <v>Aadhya Bose</v>
      </c>
      <c r="F1203" s="5" t="str">
        <f>IFERROR(INDEX(Customers!$C$2:$C$901,MATCH(C1203,Customers!$A$2:$A$901,0)),"")</f>
        <v>Consumer</v>
      </c>
      <c r="G1203" s="5" t="str">
        <f>IFERROR(INDEX(Regions!$B$2:$B$6,MATCH(D1203,Regions!$A$2:$A$6,0)),"")</f>
        <v>West</v>
      </c>
      <c r="H1203" s="5" t="str">
        <f t="shared" si="20"/>
        <v>2024-11</v>
      </c>
      <c r="I1203" s="5">
        <f>IFERROR(INDEX(Delivery!$C$2:$C$3001,MATCH(A1203,Delivery!$A$2:$A$3001,0))-INDEX(Delivery!$B$2:$B$3001,MATCH(A1203,Delivery!$A$2:$A$3001,0)),"")</f>
        <v>2</v>
      </c>
      <c r="J1203" s="5" t="str">
        <f>IF(IFERROR(INDEX(Delivery!$D$2:$D$3001,MATCH(A1203,Delivery!$A$2:$A$3001,0)),"")="Delayed","Yes","No")</f>
        <v>No</v>
      </c>
      <c r="K1203" s="5" t="str">
        <f>IF(IFERROR(INDEX(Delivery!$D$2:$D$3001,MATCH(A1203,Delivery!$A$2:$A$3001,0)),"")="Cancelled","Yes","No")</f>
        <v>No</v>
      </c>
      <c r="L1203">
        <f>SUMIF(Sales!B:B,A1203,Sales!H:H)</f>
        <v>540.32000000000005</v>
      </c>
    </row>
    <row r="1204" spans="1:12" x14ac:dyDescent="0.35">
      <c r="A1204" s="5">
        <v>1203</v>
      </c>
      <c r="B1204" s="6">
        <v>45605</v>
      </c>
      <c r="C1204" s="5">
        <v>644</v>
      </c>
      <c r="D1204" s="5">
        <v>4</v>
      </c>
      <c r="E1204" s="5" t="str">
        <f>IFERROR(INDEX(Customers!$B$2:$B$901,MATCH(C1204,Customers!$A$2:$A$901,0)),"")</f>
        <v>Ishaan Reddy</v>
      </c>
      <c r="F1204" s="5" t="str">
        <f>IFERROR(INDEX(Customers!$C$2:$C$901,MATCH(C1204,Customers!$A$2:$A$901,0)),"")</f>
        <v>Consumer</v>
      </c>
      <c r="G1204" s="5" t="str">
        <f>IFERROR(INDEX(Regions!$B$2:$B$6,MATCH(D1204,Regions!$A$2:$A$6,0)),"")</f>
        <v>West</v>
      </c>
      <c r="H1204" s="5" t="str">
        <f t="shared" si="20"/>
        <v>2024-11</v>
      </c>
      <c r="I1204" s="5">
        <f>IFERROR(INDEX(Delivery!$C$2:$C$3001,MATCH(A1204,Delivery!$A$2:$A$3001,0))-INDEX(Delivery!$B$2:$B$3001,MATCH(A1204,Delivery!$A$2:$A$3001,0)),"")</f>
        <v>3</v>
      </c>
      <c r="J1204" s="5" t="str">
        <f>IF(IFERROR(INDEX(Delivery!$D$2:$D$3001,MATCH(A1204,Delivery!$A$2:$A$3001,0)),"")="Delayed","Yes","No")</f>
        <v>No</v>
      </c>
      <c r="K1204" s="5" t="str">
        <f>IF(IFERROR(INDEX(Delivery!$D$2:$D$3001,MATCH(A1204,Delivery!$A$2:$A$3001,0)),"")="Cancelled","Yes","No")</f>
        <v>No</v>
      </c>
      <c r="L1204">
        <f>SUMIF(Sales!B:B,A1204,Sales!H:H)</f>
        <v>552.17999999999995</v>
      </c>
    </row>
    <row r="1205" spans="1:12" x14ac:dyDescent="0.35">
      <c r="A1205" s="5">
        <v>1204</v>
      </c>
      <c r="B1205" s="6">
        <v>45605</v>
      </c>
      <c r="C1205" s="5">
        <v>637</v>
      </c>
      <c r="D1205" s="5">
        <v>1</v>
      </c>
      <c r="E1205" s="5" t="str">
        <f>IFERROR(INDEX(Customers!$B$2:$B$901,MATCH(C1205,Customers!$A$2:$A$901,0)),"")</f>
        <v>Vihaan Nair</v>
      </c>
      <c r="F1205" s="5" t="str">
        <f>IFERROR(INDEX(Customers!$C$2:$C$901,MATCH(C1205,Customers!$A$2:$A$901,0)),"")</f>
        <v>Corporate</v>
      </c>
      <c r="G1205" s="5" t="str">
        <f>IFERROR(INDEX(Regions!$B$2:$B$6,MATCH(D1205,Regions!$A$2:$A$6,0)),"")</f>
        <v>North</v>
      </c>
      <c r="H1205" s="5" t="str">
        <f t="shared" si="20"/>
        <v>2024-11</v>
      </c>
      <c r="I1205" s="5">
        <f>IFERROR(INDEX(Delivery!$C$2:$C$3001,MATCH(A1205,Delivery!$A$2:$A$3001,0))-INDEX(Delivery!$B$2:$B$3001,MATCH(A1205,Delivery!$A$2:$A$3001,0)),"")</f>
        <v>6</v>
      </c>
      <c r="J1205" s="5" t="str">
        <f>IF(IFERROR(INDEX(Delivery!$D$2:$D$3001,MATCH(A1205,Delivery!$A$2:$A$3001,0)),"")="Delayed","Yes","No")</f>
        <v>No</v>
      </c>
      <c r="K1205" s="5" t="str">
        <f>IF(IFERROR(INDEX(Delivery!$D$2:$D$3001,MATCH(A1205,Delivery!$A$2:$A$3001,0)),"")="Cancelled","Yes","No")</f>
        <v>No</v>
      </c>
      <c r="L1205">
        <f>SUMIF(Sales!B:B,A1205,Sales!H:H)</f>
        <v>1296.42</v>
      </c>
    </row>
    <row r="1206" spans="1:12" x14ac:dyDescent="0.35">
      <c r="A1206" s="5">
        <v>1205</v>
      </c>
      <c r="B1206" s="6">
        <v>45605</v>
      </c>
      <c r="C1206" s="5">
        <v>596</v>
      </c>
      <c r="D1206" s="5">
        <v>4</v>
      </c>
      <c r="E1206" s="5" t="str">
        <f>IFERROR(INDEX(Customers!$B$2:$B$901,MATCH(C1206,Customers!$A$2:$A$901,0)),"")</f>
        <v>Krishna Reddy</v>
      </c>
      <c r="F1206" s="5" t="str">
        <f>IFERROR(INDEX(Customers!$C$2:$C$901,MATCH(C1206,Customers!$A$2:$A$901,0)),"")</f>
        <v>Consumer</v>
      </c>
      <c r="G1206" s="5" t="str">
        <f>IFERROR(INDEX(Regions!$B$2:$B$6,MATCH(D1206,Regions!$A$2:$A$6,0)),"")</f>
        <v>West</v>
      </c>
      <c r="H1206" s="5" t="str">
        <f t="shared" si="20"/>
        <v>2024-11</v>
      </c>
      <c r="I1206" s="5">
        <f>IFERROR(INDEX(Delivery!$C$2:$C$3001,MATCH(A1206,Delivery!$A$2:$A$3001,0))-INDEX(Delivery!$B$2:$B$3001,MATCH(A1206,Delivery!$A$2:$A$3001,0)),"")</f>
        <v>3</v>
      </c>
      <c r="J1206" s="5" t="str">
        <f>IF(IFERROR(INDEX(Delivery!$D$2:$D$3001,MATCH(A1206,Delivery!$A$2:$A$3001,0)),"")="Delayed","Yes","No")</f>
        <v>No</v>
      </c>
      <c r="K1206" s="5" t="str">
        <f>IF(IFERROR(INDEX(Delivery!$D$2:$D$3001,MATCH(A1206,Delivery!$A$2:$A$3001,0)),"")="Cancelled","Yes","No")</f>
        <v>No</v>
      </c>
      <c r="L1206">
        <f>SUMIF(Sales!B:B,A1206,Sales!H:H)</f>
        <v>2142.42</v>
      </c>
    </row>
    <row r="1207" spans="1:12" x14ac:dyDescent="0.35">
      <c r="A1207" s="5">
        <v>1206</v>
      </c>
      <c r="B1207" s="6">
        <v>45605</v>
      </c>
      <c r="C1207" s="5">
        <v>595</v>
      </c>
      <c r="D1207" s="5">
        <v>1</v>
      </c>
      <c r="E1207" s="5" t="str">
        <f>IFERROR(INDEX(Customers!$B$2:$B$901,MATCH(C1207,Customers!$A$2:$A$901,0)),"")</f>
        <v>Ravi Chatterjee</v>
      </c>
      <c r="F1207" s="5" t="str">
        <f>IFERROR(INDEX(Customers!$C$2:$C$901,MATCH(C1207,Customers!$A$2:$A$901,0)),"")</f>
        <v>SMB</v>
      </c>
      <c r="G1207" s="5" t="str">
        <f>IFERROR(INDEX(Regions!$B$2:$B$6,MATCH(D1207,Regions!$A$2:$A$6,0)),"")</f>
        <v>North</v>
      </c>
      <c r="H1207" s="5" t="str">
        <f t="shared" si="20"/>
        <v>2024-11</v>
      </c>
      <c r="I1207" s="5">
        <f>IFERROR(INDEX(Delivery!$C$2:$C$3001,MATCH(A1207,Delivery!$A$2:$A$3001,0))-INDEX(Delivery!$B$2:$B$3001,MATCH(A1207,Delivery!$A$2:$A$3001,0)),"")</f>
        <v>11</v>
      </c>
      <c r="J1207" s="5" t="str">
        <f>IF(IFERROR(INDEX(Delivery!$D$2:$D$3001,MATCH(A1207,Delivery!$A$2:$A$3001,0)),"")="Delayed","Yes","No")</f>
        <v>Yes</v>
      </c>
      <c r="K1207" s="5" t="str">
        <f>IF(IFERROR(INDEX(Delivery!$D$2:$D$3001,MATCH(A1207,Delivery!$A$2:$A$3001,0)),"")="Cancelled","Yes","No")</f>
        <v>No</v>
      </c>
      <c r="L1207">
        <f>SUMIF(Sales!B:B,A1207,Sales!H:H)</f>
        <v>183.63</v>
      </c>
    </row>
    <row r="1208" spans="1:12" x14ac:dyDescent="0.35">
      <c r="A1208" s="5">
        <v>1207</v>
      </c>
      <c r="B1208" s="6">
        <v>45605</v>
      </c>
      <c r="C1208" s="5">
        <v>223</v>
      </c>
      <c r="D1208" s="5">
        <v>1</v>
      </c>
      <c r="E1208" s="5" t="str">
        <f>IFERROR(INDEX(Customers!$B$2:$B$901,MATCH(C1208,Customers!$A$2:$A$901,0)),"")</f>
        <v>Karthik Chatterjee</v>
      </c>
      <c r="F1208" s="5" t="str">
        <f>IFERROR(INDEX(Customers!$C$2:$C$901,MATCH(C1208,Customers!$A$2:$A$901,0)),"")</f>
        <v>Consumer</v>
      </c>
      <c r="G1208" s="5" t="str">
        <f>IFERROR(INDEX(Regions!$B$2:$B$6,MATCH(D1208,Regions!$A$2:$A$6,0)),"")</f>
        <v>North</v>
      </c>
      <c r="H1208" s="5" t="str">
        <f t="shared" si="20"/>
        <v>2024-11</v>
      </c>
      <c r="I1208" s="5">
        <f>IFERROR(INDEX(Delivery!$C$2:$C$3001,MATCH(A1208,Delivery!$A$2:$A$3001,0))-INDEX(Delivery!$B$2:$B$3001,MATCH(A1208,Delivery!$A$2:$A$3001,0)),"")</f>
        <v>6</v>
      </c>
      <c r="J1208" s="5" t="str">
        <f>IF(IFERROR(INDEX(Delivery!$D$2:$D$3001,MATCH(A1208,Delivery!$A$2:$A$3001,0)),"")="Delayed","Yes","No")</f>
        <v>No</v>
      </c>
      <c r="K1208" s="5" t="str">
        <f>IF(IFERROR(INDEX(Delivery!$D$2:$D$3001,MATCH(A1208,Delivery!$A$2:$A$3001,0)),"")="Cancelled","Yes","No")</f>
        <v>No</v>
      </c>
      <c r="L1208">
        <f>SUMIF(Sales!B:B,A1208,Sales!H:H)</f>
        <v>2666.58</v>
      </c>
    </row>
    <row r="1209" spans="1:12" x14ac:dyDescent="0.35">
      <c r="A1209" s="5">
        <v>1208</v>
      </c>
      <c r="B1209" s="6">
        <v>45605</v>
      </c>
      <c r="C1209" s="5">
        <v>817</v>
      </c>
      <c r="D1209" s="5">
        <v>2</v>
      </c>
      <c r="E1209" s="5" t="str">
        <f>IFERROR(INDEX(Customers!$B$2:$B$901,MATCH(C1209,Customers!$A$2:$A$901,0)),"")</f>
        <v>Vihaan Sharma</v>
      </c>
      <c r="F1209" s="5" t="str">
        <f>IFERROR(INDEX(Customers!$C$2:$C$901,MATCH(C1209,Customers!$A$2:$A$901,0)),"")</f>
        <v>Corporate</v>
      </c>
      <c r="G1209" s="5" t="str">
        <f>IFERROR(INDEX(Regions!$B$2:$B$6,MATCH(D1209,Regions!$A$2:$A$6,0)),"")</f>
        <v>South</v>
      </c>
      <c r="H1209" s="5" t="str">
        <f t="shared" si="20"/>
        <v>2024-11</v>
      </c>
      <c r="I1209" s="5">
        <f>IFERROR(INDEX(Delivery!$C$2:$C$3001,MATCH(A1209,Delivery!$A$2:$A$3001,0))-INDEX(Delivery!$B$2:$B$3001,MATCH(A1209,Delivery!$A$2:$A$3001,0)),"")</f>
        <v>3</v>
      </c>
      <c r="J1209" s="5" t="str">
        <f>IF(IFERROR(INDEX(Delivery!$D$2:$D$3001,MATCH(A1209,Delivery!$A$2:$A$3001,0)),"")="Delayed","Yes","No")</f>
        <v>No</v>
      </c>
      <c r="K1209" s="5" t="str">
        <f>IF(IFERROR(INDEX(Delivery!$D$2:$D$3001,MATCH(A1209,Delivery!$A$2:$A$3001,0)),"")="Cancelled","Yes","No")</f>
        <v>No</v>
      </c>
      <c r="L1209">
        <f>SUMIF(Sales!B:B,A1209,Sales!H:H)</f>
        <v>617.46</v>
      </c>
    </row>
    <row r="1210" spans="1:12" x14ac:dyDescent="0.35">
      <c r="A1210" s="5">
        <v>1209</v>
      </c>
      <c r="B1210" s="6">
        <v>45605</v>
      </c>
      <c r="C1210" s="5">
        <v>564</v>
      </c>
      <c r="D1210" s="5">
        <v>1</v>
      </c>
      <c r="E1210" s="5" t="str">
        <f>IFERROR(INDEX(Customers!$B$2:$B$901,MATCH(C1210,Customers!$A$2:$A$901,0)),"")</f>
        <v>Pari Rao</v>
      </c>
      <c r="F1210" s="5" t="str">
        <f>IFERROR(INDEX(Customers!$C$2:$C$901,MATCH(C1210,Customers!$A$2:$A$901,0)),"")</f>
        <v>SMB</v>
      </c>
      <c r="G1210" s="5" t="str">
        <f>IFERROR(INDEX(Regions!$B$2:$B$6,MATCH(D1210,Regions!$A$2:$A$6,0)),"")</f>
        <v>North</v>
      </c>
      <c r="H1210" s="5" t="str">
        <f t="shared" si="20"/>
        <v>2024-11</v>
      </c>
      <c r="I1210" s="5">
        <f>IFERROR(INDEX(Delivery!$C$2:$C$3001,MATCH(A1210,Delivery!$A$2:$A$3001,0))-INDEX(Delivery!$B$2:$B$3001,MATCH(A1210,Delivery!$A$2:$A$3001,0)),"")</f>
        <v>3</v>
      </c>
      <c r="J1210" s="5" t="str">
        <f>IF(IFERROR(INDEX(Delivery!$D$2:$D$3001,MATCH(A1210,Delivery!$A$2:$A$3001,0)),"")="Delayed","Yes","No")</f>
        <v>No</v>
      </c>
      <c r="K1210" s="5" t="str">
        <f>IF(IFERROR(INDEX(Delivery!$D$2:$D$3001,MATCH(A1210,Delivery!$A$2:$A$3001,0)),"")="Cancelled","Yes","No")</f>
        <v>No</v>
      </c>
      <c r="L1210">
        <f>SUMIF(Sales!B:B,A1210,Sales!H:H)</f>
        <v>2389.0100000000002</v>
      </c>
    </row>
    <row r="1211" spans="1:12" x14ac:dyDescent="0.35">
      <c r="A1211" s="5">
        <v>1210</v>
      </c>
      <c r="B1211" s="6">
        <v>45605</v>
      </c>
      <c r="C1211" s="5">
        <v>272</v>
      </c>
      <c r="D1211" s="5">
        <v>4</v>
      </c>
      <c r="E1211" s="5" t="str">
        <f>IFERROR(INDEX(Customers!$B$2:$B$901,MATCH(C1211,Customers!$A$2:$A$901,0)),"")</f>
        <v>Karthik Reddy</v>
      </c>
      <c r="F1211" s="5" t="str">
        <f>IFERROR(INDEX(Customers!$C$2:$C$901,MATCH(C1211,Customers!$A$2:$A$901,0)),"")</f>
        <v>Consumer</v>
      </c>
      <c r="G1211" s="5" t="str">
        <f>IFERROR(INDEX(Regions!$B$2:$B$6,MATCH(D1211,Regions!$A$2:$A$6,0)),"")</f>
        <v>West</v>
      </c>
      <c r="H1211" s="5" t="str">
        <f t="shared" si="20"/>
        <v>2024-11</v>
      </c>
      <c r="I1211" s="5">
        <f>IFERROR(INDEX(Delivery!$C$2:$C$3001,MATCH(A1211,Delivery!$A$2:$A$3001,0))-INDEX(Delivery!$B$2:$B$3001,MATCH(A1211,Delivery!$A$2:$A$3001,0)),"")</f>
        <v>6</v>
      </c>
      <c r="J1211" s="5" t="str">
        <f>IF(IFERROR(INDEX(Delivery!$D$2:$D$3001,MATCH(A1211,Delivery!$A$2:$A$3001,0)),"")="Delayed","Yes","No")</f>
        <v>No</v>
      </c>
      <c r="K1211" s="5" t="str">
        <f>IF(IFERROR(INDEX(Delivery!$D$2:$D$3001,MATCH(A1211,Delivery!$A$2:$A$3001,0)),"")="Cancelled","Yes","No")</f>
        <v>No</v>
      </c>
      <c r="L1211">
        <f>SUMIF(Sales!B:B,A1211,Sales!H:H)</f>
        <v>2490.89</v>
      </c>
    </row>
    <row r="1212" spans="1:12" x14ac:dyDescent="0.35">
      <c r="A1212" s="5">
        <v>1211</v>
      </c>
      <c r="B1212" s="6">
        <v>45605</v>
      </c>
      <c r="C1212" s="5">
        <v>175</v>
      </c>
      <c r="D1212" s="5">
        <v>1</v>
      </c>
      <c r="E1212" s="5" t="str">
        <f>IFERROR(INDEX(Customers!$B$2:$B$901,MATCH(C1212,Customers!$A$2:$A$901,0)),"")</f>
        <v>Manoj Singh</v>
      </c>
      <c r="F1212" s="5" t="str">
        <f>IFERROR(INDEX(Customers!$C$2:$C$901,MATCH(C1212,Customers!$A$2:$A$901,0)),"")</f>
        <v>Consumer</v>
      </c>
      <c r="G1212" s="5" t="str">
        <f>IFERROR(INDEX(Regions!$B$2:$B$6,MATCH(D1212,Regions!$A$2:$A$6,0)),"")</f>
        <v>North</v>
      </c>
      <c r="H1212" s="5" t="str">
        <f t="shared" si="20"/>
        <v>2024-11</v>
      </c>
      <c r="I1212" s="5">
        <f>IFERROR(INDEX(Delivery!$C$2:$C$3001,MATCH(A1212,Delivery!$A$2:$A$3001,0))-INDEX(Delivery!$B$2:$B$3001,MATCH(A1212,Delivery!$A$2:$A$3001,0)),"")</f>
        <v>2</v>
      </c>
      <c r="J1212" s="5" t="str">
        <f>IF(IFERROR(INDEX(Delivery!$D$2:$D$3001,MATCH(A1212,Delivery!$A$2:$A$3001,0)),"")="Delayed","Yes","No")</f>
        <v>No</v>
      </c>
      <c r="K1212" s="5" t="str">
        <f>IF(IFERROR(INDEX(Delivery!$D$2:$D$3001,MATCH(A1212,Delivery!$A$2:$A$3001,0)),"")="Cancelled","Yes","No")</f>
        <v>No</v>
      </c>
      <c r="L1212">
        <f>SUMIF(Sales!B:B,A1212,Sales!H:H)</f>
        <v>772.88</v>
      </c>
    </row>
    <row r="1213" spans="1:12" x14ac:dyDescent="0.35">
      <c r="A1213" s="5">
        <v>1212</v>
      </c>
      <c r="B1213" s="6">
        <v>45605</v>
      </c>
      <c r="C1213" s="5">
        <v>650</v>
      </c>
      <c r="D1213" s="5">
        <v>4</v>
      </c>
      <c r="E1213" s="5" t="str">
        <f>IFERROR(INDEX(Customers!$B$2:$B$901,MATCH(C1213,Customers!$A$2:$A$901,0)),"")</f>
        <v>Diya Sharma</v>
      </c>
      <c r="F1213" s="5" t="str">
        <f>IFERROR(INDEX(Customers!$C$2:$C$901,MATCH(C1213,Customers!$A$2:$A$901,0)),"")</f>
        <v>SMB</v>
      </c>
      <c r="G1213" s="5" t="str">
        <f>IFERROR(INDEX(Regions!$B$2:$B$6,MATCH(D1213,Regions!$A$2:$A$6,0)),"")</f>
        <v>West</v>
      </c>
      <c r="H1213" s="5" t="str">
        <f t="shared" si="20"/>
        <v>2024-11</v>
      </c>
      <c r="I1213" s="5">
        <f>IFERROR(INDEX(Delivery!$C$2:$C$3001,MATCH(A1213,Delivery!$A$2:$A$3001,0))-INDEX(Delivery!$B$2:$B$3001,MATCH(A1213,Delivery!$A$2:$A$3001,0)),"")</f>
        <v>4</v>
      </c>
      <c r="J1213" s="5" t="str">
        <f>IF(IFERROR(INDEX(Delivery!$D$2:$D$3001,MATCH(A1213,Delivery!$A$2:$A$3001,0)),"")="Delayed","Yes","No")</f>
        <v>No</v>
      </c>
      <c r="K1213" s="5" t="str">
        <f>IF(IFERROR(INDEX(Delivery!$D$2:$D$3001,MATCH(A1213,Delivery!$A$2:$A$3001,0)),"")="Cancelled","Yes","No")</f>
        <v>No</v>
      </c>
      <c r="L1213">
        <f>SUMIF(Sales!B:B,A1213,Sales!H:H)</f>
        <v>7534.7900000000009</v>
      </c>
    </row>
    <row r="1214" spans="1:12" x14ac:dyDescent="0.35">
      <c r="A1214" s="5">
        <v>1213</v>
      </c>
      <c r="B1214" s="6">
        <v>45605</v>
      </c>
      <c r="C1214" s="5">
        <v>19</v>
      </c>
      <c r="D1214" s="5">
        <v>2</v>
      </c>
      <c r="E1214" s="5" t="str">
        <f>IFERROR(INDEX(Customers!$B$2:$B$901,MATCH(C1214,Customers!$A$2:$A$901,0)),"")</f>
        <v>Divya Krishnan</v>
      </c>
      <c r="F1214" s="5" t="str">
        <f>IFERROR(INDEX(Customers!$C$2:$C$901,MATCH(C1214,Customers!$A$2:$A$901,0)),"")</f>
        <v>SMB</v>
      </c>
      <c r="G1214" s="5" t="str">
        <f>IFERROR(INDEX(Regions!$B$2:$B$6,MATCH(D1214,Regions!$A$2:$A$6,0)),"")</f>
        <v>South</v>
      </c>
      <c r="H1214" s="5" t="str">
        <f t="shared" si="20"/>
        <v>2024-11</v>
      </c>
      <c r="I1214" s="5">
        <f>IFERROR(INDEX(Delivery!$C$2:$C$3001,MATCH(A1214,Delivery!$A$2:$A$3001,0))-INDEX(Delivery!$B$2:$B$3001,MATCH(A1214,Delivery!$A$2:$A$3001,0)),"")</f>
        <v>4</v>
      </c>
      <c r="J1214" s="5" t="str">
        <f>IF(IFERROR(INDEX(Delivery!$D$2:$D$3001,MATCH(A1214,Delivery!$A$2:$A$3001,0)),"")="Delayed","Yes","No")</f>
        <v>No</v>
      </c>
      <c r="K1214" s="5" t="str">
        <f>IF(IFERROR(INDEX(Delivery!$D$2:$D$3001,MATCH(A1214,Delivery!$A$2:$A$3001,0)),"")="Cancelled","Yes","No")</f>
        <v>No</v>
      </c>
      <c r="L1214">
        <f>SUMIF(Sales!B:B,A1214,Sales!H:H)</f>
        <v>175.69</v>
      </c>
    </row>
    <row r="1215" spans="1:12" x14ac:dyDescent="0.35">
      <c r="A1215" s="5">
        <v>1214</v>
      </c>
      <c r="B1215" s="6">
        <v>45605</v>
      </c>
      <c r="C1215" s="5">
        <v>471</v>
      </c>
      <c r="D1215" s="5">
        <v>4</v>
      </c>
      <c r="E1215" s="5" t="str">
        <f>IFERROR(INDEX(Customers!$B$2:$B$901,MATCH(C1215,Customers!$A$2:$A$901,0)),"")</f>
        <v>Karthik Singh</v>
      </c>
      <c r="F1215" s="5" t="str">
        <f>IFERROR(INDEX(Customers!$C$2:$C$901,MATCH(C1215,Customers!$A$2:$A$901,0)),"")</f>
        <v>SMB</v>
      </c>
      <c r="G1215" s="5" t="str">
        <f>IFERROR(INDEX(Regions!$B$2:$B$6,MATCH(D1215,Regions!$A$2:$A$6,0)),"")</f>
        <v>West</v>
      </c>
      <c r="H1215" s="5" t="str">
        <f t="shared" si="20"/>
        <v>2024-11</v>
      </c>
      <c r="I1215" s="5">
        <f>IFERROR(INDEX(Delivery!$C$2:$C$3001,MATCH(A1215,Delivery!$A$2:$A$3001,0))-INDEX(Delivery!$B$2:$B$3001,MATCH(A1215,Delivery!$A$2:$A$3001,0)),"")</f>
        <v>2</v>
      </c>
      <c r="J1215" s="5" t="str">
        <f>IF(IFERROR(INDEX(Delivery!$D$2:$D$3001,MATCH(A1215,Delivery!$A$2:$A$3001,0)),"")="Delayed","Yes","No")</f>
        <v>No</v>
      </c>
      <c r="K1215" s="5" t="str">
        <f>IF(IFERROR(INDEX(Delivery!$D$2:$D$3001,MATCH(A1215,Delivery!$A$2:$A$3001,0)),"")="Cancelled","Yes","No")</f>
        <v>No</v>
      </c>
      <c r="L1215">
        <f>SUMIF(Sales!B:B,A1215,Sales!H:H)</f>
        <v>552.17999999999995</v>
      </c>
    </row>
    <row r="1216" spans="1:12" x14ac:dyDescent="0.35">
      <c r="A1216" s="5">
        <v>1215</v>
      </c>
      <c r="B1216" s="6">
        <v>45606</v>
      </c>
      <c r="C1216" s="5">
        <v>184</v>
      </c>
      <c r="D1216" s="5">
        <v>1</v>
      </c>
      <c r="E1216" s="5" t="str">
        <f>IFERROR(INDEX(Customers!$B$2:$B$901,MATCH(C1216,Customers!$A$2:$A$901,0)),"")</f>
        <v>Krishna Reddy</v>
      </c>
      <c r="F1216" s="5" t="str">
        <f>IFERROR(INDEX(Customers!$C$2:$C$901,MATCH(C1216,Customers!$A$2:$A$901,0)),"")</f>
        <v>SMB</v>
      </c>
      <c r="G1216" s="5" t="str">
        <f>IFERROR(INDEX(Regions!$B$2:$B$6,MATCH(D1216,Regions!$A$2:$A$6,0)),"")</f>
        <v>North</v>
      </c>
      <c r="H1216" s="5" t="str">
        <f t="shared" si="20"/>
        <v>2024-11</v>
      </c>
      <c r="I1216" s="5">
        <f>IFERROR(INDEX(Delivery!$C$2:$C$3001,MATCH(A1216,Delivery!$A$2:$A$3001,0))-INDEX(Delivery!$B$2:$B$3001,MATCH(A1216,Delivery!$A$2:$A$3001,0)),"")</f>
        <v>-45606</v>
      </c>
      <c r="J1216" s="5" t="str">
        <f>IF(IFERROR(INDEX(Delivery!$D$2:$D$3001,MATCH(A1216,Delivery!$A$2:$A$3001,0)),"")="Delayed","Yes","No")</f>
        <v>No</v>
      </c>
      <c r="K1216" s="5" t="str">
        <f>IF(IFERROR(INDEX(Delivery!$D$2:$D$3001,MATCH(A1216,Delivery!$A$2:$A$3001,0)),"")="Cancelled","Yes","No")</f>
        <v>Yes</v>
      </c>
      <c r="L1216">
        <f>SUMIF(Sales!B:B,A1216,Sales!H:H)</f>
        <v>2049.2199999999998</v>
      </c>
    </row>
    <row r="1217" spans="1:12" x14ac:dyDescent="0.35">
      <c r="A1217" s="5">
        <v>1216</v>
      </c>
      <c r="B1217" s="6">
        <v>45606</v>
      </c>
      <c r="C1217" s="5">
        <v>825</v>
      </c>
      <c r="D1217" s="5">
        <v>4</v>
      </c>
      <c r="E1217" s="5" t="str">
        <f>IFERROR(INDEX(Customers!$B$2:$B$901,MATCH(C1217,Customers!$A$2:$A$901,0)),"")</f>
        <v>Riya Bose</v>
      </c>
      <c r="F1217" s="5" t="str">
        <f>IFERROR(INDEX(Customers!$C$2:$C$901,MATCH(C1217,Customers!$A$2:$A$901,0)),"")</f>
        <v>Consumer</v>
      </c>
      <c r="G1217" s="5" t="str">
        <f>IFERROR(INDEX(Regions!$B$2:$B$6,MATCH(D1217,Regions!$A$2:$A$6,0)),"")</f>
        <v>West</v>
      </c>
      <c r="H1217" s="5" t="str">
        <f t="shared" si="20"/>
        <v>2024-11</v>
      </c>
      <c r="I1217" s="5">
        <f>IFERROR(INDEX(Delivery!$C$2:$C$3001,MATCH(A1217,Delivery!$A$2:$A$3001,0))-INDEX(Delivery!$B$2:$B$3001,MATCH(A1217,Delivery!$A$2:$A$3001,0)),"")</f>
        <v>3</v>
      </c>
      <c r="J1217" s="5" t="str">
        <f>IF(IFERROR(INDEX(Delivery!$D$2:$D$3001,MATCH(A1217,Delivery!$A$2:$A$3001,0)),"")="Delayed","Yes","No")</f>
        <v>No</v>
      </c>
      <c r="K1217" s="5" t="str">
        <f>IF(IFERROR(INDEX(Delivery!$D$2:$D$3001,MATCH(A1217,Delivery!$A$2:$A$3001,0)),"")="Cancelled","Yes","No")</f>
        <v>No</v>
      </c>
      <c r="L1217">
        <f>SUMIF(Sales!B:B,A1217,Sales!H:H)</f>
        <v>705.26</v>
      </c>
    </row>
    <row r="1218" spans="1:12" x14ac:dyDescent="0.35">
      <c r="A1218" s="5">
        <v>1217</v>
      </c>
      <c r="B1218" s="6">
        <v>45606</v>
      </c>
      <c r="C1218" s="5">
        <v>643</v>
      </c>
      <c r="D1218" s="5">
        <v>5</v>
      </c>
      <c r="E1218" s="5" t="str">
        <f>IFERROR(INDEX(Customers!$B$2:$B$901,MATCH(C1218,Customers!$A$2:$A$901,0)),"")</f>
        <v>Saanvi Nair</v>
      </c>
      <c r="F1218" s="5" t="str">
        <f>IFERROR(INDEX(Customers!$C$2:$C$901,MATCH(C1218,Customers!$A$2:$A$901,0)),"")</f>
        <v>SMB</v>
      </c>
      <c r="G1218" s="5" t="str">
        <f>IFERROR(INDEX(Regions!$B$2:$B$6,MATCH(D1218,Regions!$A$2:$A$6,0)),"")</f>
        <v>Central</v>
      </c>
      <c r="H1218" s="5" t="str">
        <f t="shared" ref="H1218:H1281" si="21">TEXT(B1218,"YYYY-MM")</f>
        <v>2024-11</v>
      </c>
      <c r="I1218" s="5">
        <f>IFERROR(INDEX(Delivery!$C$2:$C$3001,MATCH(A1218,Delivery!$A$2:$A$3001,0))-INDEX(Delivery!$B$2:$B$3001,MATCH(A1218,Delivery!$A$2:$A$3001,0)),"")</f>
        <v>6</v>
      </c>
      <c r="J1218" s="5" t="str">
        <f>IF(IFERROR(INDEX(Delivery!$D$2:$D$3001,MATCH(A1218,Delivery!$A$2:$A$3001,0)),"")="Delayed","Yes","No")</f>
        <v>No</v>
      </c>
      <c r="K1218" s="5" t="str">
        <f>IF(IFERROR(INDEX(Delivery!$D$2:$D$3001,MATCH(A1218,Delivery!$A$2:$A$3001,0)),"")="Cancelled","Yes","No")</f>
        <v>No</v>
      </c>
      <c r="L1218">
        <f>SUMIF(Sales!B:B,A1218,Sales!H:H)</f>
        <v>1672.88</v>
      </c>
    </row>
    <row r="1219" spans="1:12" x14ac:dyDescent="0.35">
      <c r="A1219" s="5">
        <v>1218</v>
      </c>
      <c r="B1219" s="6">
        <v>45606</v>
      </c>
      <c r="C1219" s="5">
        <v>391</v>
      </c>
      <c r="D1219" s="5">
        <v>3</v>
      </c>
      <c r="E1219" s="5" t="str">
        <f>IFERROR(INDEX(Customers!$B$2:$B$901,MATCH(C1219,Customers!$A$2:$A$901,0)),"")</f>
        <v>Pooja Gupta</v>
      </c>
      <c r="F1219" s="5" t="str">
        <f>IFERROR(INDEX(Customers!$C$2:$C$901,MATCH(C1219,Customers!$A$2:$A$901,0)),"")</f>
        <v>SMB</v>
      </c>
      <c r="G1219" s="5" t="str">
        <f>IFERROR(INDEX(Regions!$B$2:$B$6,MATCH(D1219,Regions!$A$2:$A$6,0)),"")</f>
        <v>East</v>
      </c>
      <c r="H1219" s="5" t="str">
        <f t="shared" si="21"/>
        <v>2024-11</v>
      </c>
      <c r="I1219" s="5">
        <f>IFERROR(INDEX(Delivery!$C$2:$C$3001,MATCH(A1219,Delivery!$A$2:$A$3001,0))-INDEX(Delivery!$B$2:$B$3001,MATCH(A1219,Delivery!$A$2:$A$3001,0)),"")</f>
        <v>6</v>
      </c>
      <c r="J1219" s="5" t="str">
        <f>IF(IFERROR(INDEX(Delivery!$D$2:$D$3001,MATCH(A1219,Delivery!$A$2:$A$3001,0)),"")="Delayed","Yes","No")</f>
        <v>No</v>
      </c>
      <c r="K1219" s="5" t="str">
        <f>IF(IFERROR(INDEX(Delivery!$D$2:$D$3001,MATCH(A1219,Delivery!$A$2:$A$3001,0)),"")="Cancelled","Yes","No")</f>
        <v>No</v>
      </c>
      <c r="L1219">
        <f>SUMIF(Sales!B:B,A1219,Sales!H:H)</f>
        <v>718.47</v>
      </c>
    </row>
    <row r="1220" spans="1:12" x14ac:dyDescent="0.35">
      <c r="A1220" s="5">
        <v>1219</v>
      </c>
      <c r="B1220" s="6">
        <v>45606</v>
      </c>
      <c r="C1220" s="5">
        <v>551</v>
      </c>
      <c r="D1220" s="5">
        <v>5</v>
      </c>
      <c r="E1220" s="5" t="str">
        <f>IFERROR(INDEX(Customers!$B$2:$B$901,MATCH(C1220,Customers!$A$2:$A$901,0)),"")</f>
        <v>Ishaan Bose</v>
      </c>
      <c r="F1220" s="5" t="str">
        <f>IFERROR(INDEX(Customers!$C$2:$C$901,MATCH(C1220,Customers!$A$2:$A$901,0)),"")</f>
        <v>Consumer</v>
      </c>
      <c r="G1220" s="5" t="str">
        <f>IFERROR(INDEX(Regions!$B$2:$B$6,MATCH(D1220,Regions!$A$2:$A$6,0)),"")</f>
        <v>Central</v>
      </c>
      <c r="H1220" s="5" t="str">
        <f t="shared" si="21"/>
        <v>2024-11</v>
      </c>
      <c r="I1220" s="5">
        <f>IFERROR(INDEX(Delivery!$C$2:$C$3001,MATCH(A1220,Delivery!$A$2:$A$3001,0))-INDEX(Delivery!$B$2:$B$3001,MATCH(A1220,Delivery!$A$2:$A$3001,0)),"")</f>
        <v>4</v>
      </c>
      <c r="J1220" s="5" t="str">
        <f>IF(IFERROR(INDEX(Delivery!$D$2:$D$3001,MATCH(A1220,Delivery!$A$2:$A$3001,0)),"")="Delayed","Yes","No")</f>
        <v>No</v>
      </c>
      <c r="K1220" s="5" t="str">
        <f>IF(IFERROR(INDEX(Delivery!$D$2:$D$3001,MATCH(A1220,Delivery!$A$2:$A$3001,0)),"")="Cancelled","Yes","No")</f>
        <v>No</v>
      </c>
      <c r="L1220">
        <f>SUMIF(Sales!B:B,A1220,Sales!H:H)</f>
        <v>597.38</v>
      </c>
    </row>
    <row r="1221" spans="1:12" x14ac:dyDescent="0.35">
      <c r="A1221" s="5">
        <v>1220</v>
      </c>
      <c r="B1221" s="6">
        <v>45606</v>
      </c>
      <c r="C1221" s="5">
        <v>434</v>
      </c>
      <c r="D1221" s="5">
        <v>1</v>
      </c>
      <c r="E1221" s="5" t="str">
        <f>IFERROR(INDEX(Customers!$B$2:$B$901,MATCH(C1221,Customers!$A$2:$A$901,0)),"")</f>
        <v>Arjun Mehta</v>
      </c>
      <c r="F1221" s="5" t="str">
        <f>IFERROR(INDEX(Customers!$C$2:$C$901,MATCH(C1221,Customers!$A$2:$A$901,0)),"")</f>
        <v>SMB</v>
      </c>
      <c r="G1221" s="5" t="str">
        <f>IFERROR(INDEX(Regions!$B$2:$B$6,MATCH(D1221,Regions!$A$2:$A$6,0)),"")</f>
        <v>North</v>
      </c>
      <c r="H1221" s="5" t="str">
        <f t="shared" si="21"/>
        <v>2024-11</v>
      </c>
      <c r="I1221" s="5">
        <f>IFERROR(INDEX(Delivery!$C$2:$C$3001,MATCH(A1221,Delivery!$A$2:$A$3001,0))-INDEX(Delivery!$B$2:$B$3001,MATCH(A1221,Delivery!$A$2:$A$3001,0)),"")</f>
        <v>6</v>
      </c>
      <c r="J1221" s="5" t="str">
        <f>IF(IFERROR(INDEX(Delivery!$D$2:$D$3001,MATCH(A1221,Delivery!$A$2:$A$3001,0)),"")="Delayed","Yes","No")</f>
        <v>No</v>
      </c>
      <c r="K1221" s="5" t="str">
        <f>IF(IFERROR(INDEX(Delivery!$D$2:$D$3001,MATCH(A1221,Delivery!$A$2:$A$3001,0)),"")="Cancelled","Yes","No")</f>
        <v>No</v>
      </c>
      <c r="L1221">
        <f>SUMIF(Sales!B:B,A1221,Sales!H:H)</f>
        <v>1679.15</v>
      </c>
    </row>
    <row r="1222" spans="1:12" x14ac:dyDescent="0.35">
      <c r="A1222" s="5">
        <v>1221</v>
      </c>
      <c r="B1222" s="6">
        <v>45606</v>
      </c>
      <c r="C1222" s="5">
        <v>62</v>
      </c>
      <c r="D1222" s="5">
        <v>2</v>
      </c>
      <c r="E1222" s="5" t="str">
        <f>IFERROR(INDEX(Customers!$B$2:$B$901,MATCH(C1222,Customers!$A$2:$A$901,0)),"")</f>
        <v>Aarav Reddy</v>
      </c>
      <c r="F1222" s="5" t="str">
        <f>IFERROR(INDEX(Customers!$C$2:$C$901,MATCH(C1222,Customers!$A$2:$A$901,0)),"")</f>
        <v>SMB</v>
      </c>
      <c r="G1222" s="5" t="str">
        <f>IFERROR(INDEX(Regions!$B$2:$B$6,MATCH(D1222,Regions!$A$2:$A$6,0)),"")</f>
        <v>South</v>
      </c>
      <c r="H1222" s="5" t="str">
        <f t="shared" si="21"/>
        <v>2024-11</v>
      </c>
      <c r="I1222" s="5">
        <f>IFERROR(INDEX(Delivery!$C$2:$C$3001,MATCH(A1222,Delivery!$A$2:$A$3001,0))-INDEX(Delivery!$B$2:$B$3001,MATCH(A1222,Delivery!$A$2:$A$3001,0)),"")</f>
        <v>5</v>
      </c>
      <c r="J1222" s="5" t="str">
        <f>IF(IFERROR(INDEX(Delivery!$D$2:$D$3001,MATCH(A1222,Delivery!$A$2:$A$3001,0)),"")="Delayed","Yes","No")</f>
        <v>No</v>
      </c>
      <c r="K1222" s="5" t="str">
        <f>IF(IFERROR(INDEX(Delivery!$D$2:$D$3001,MATCH(A1222,Delivery!$A$2:$A$3001,0)),"")="Cancelled","Yes","No")</f>
        <v>No</v>
      </c>
      <c r="L1222">
        <f>SUMIF(Sales!B:B,A1222,Sales!H:H)</f>
        <v>1415.66</v>
      </c>
    </row>
    <row r="1223" spans="1:12" x14ac:dyDescent="0.35">
      <c r="A1223" s="5">
        <v>1222</v>
      </c>
      <c r="B1223" s="6">
        <v>45607</v>
      </c>
      <c r="C1223" s="5">
        <v>367</v>
      </c>
      <c r="D1223" s="5">
        <v>4</v>
      </c>
      <c r="E1223" s="5" t="str">
        <f>IFERROR(INDEX(Customers!$B$2:$B$901,MATCH(C1223,Customers!$A$2:$A$901,0)),"")</f>
        <v>Kiara Pillai</v>
      </c>
      <c r="F1223" s="5" t="str">
        <f>IFERROR(INDEX(Customers!$C$2:$C$901,MATCH(C1223,Customers!$A$2:$A$901,0)),"")</f>
        <v>Consumer</v>
      </c>
      <c r="G1223" s="5" t="str">
        <f>IFERROR(INDEX(Regions!$B$2:$B$6,MATCH(D1223,Regions!$A$2:$A$6,0)),"")</f>
        <v>West</v>
      </c>
      <c r="H1223" s="5" t="str">
        <f t="shared" si="21"/>
        <v>2024-11</v>
      </c>
      <c r="I1223" s="5">
        <f>IFERROR(INDEX(Delivery!$C$2:$C$3001,MATCH(A1223,Delivery!$A$2:$A$3001,0))-INDEX(Delivery!$B$2:$B$3001,MATCH(A1223,Delivery!$A$2:$A$3001,0)),"")</f>
        <v>3</v>
      </c>
      <c r="J1223" s="5" t="str">
        <f>IF(IFERROR(INDEX(Delivery!$D$2:$D$3001,MATCH(A1223,Delivery!$A$2:$A$3001,0)),"")="Delayed","Yes","No")</f>
        <v>No</v>
      </c>
      <c r="K1223" s="5" t="str">
        <f>IF(IFERROR(INDEX(Delivery!$D$2:$D$3001,MATCH(A1223,Delivery!$A$2:$A$3001,0)),"")="Cancelled","Yes","No")</f>
        <v>No</v>
      </c>
      <c r="L1223">
        <f>SUMIF(Sales!B:B,A1223,Sales!H:H)</f>
        <v>760.11</v>
      </c>
    </row>
    <row r="1224" spans="1:12" x14ac:dyDescent="0.35">
      <c r="A1224" s="5">
        <v>1223</v>
      </c>
      <c r="B1224" s="6">
        <v>45607</v>
      </c>
      <c r="C1224" s="5">
        <v>557</v>
      </c>
      <c r="D1224" s="5">
        <v>4</v>
      </c>
      <c r="E1224" s="5" t="str">
        <f>IFERROR(INDEX(Customers!$B$2:$B$901,MATCH(C1224,Customers!$A$2:$A$901,0)),"")</f>
        <v>Rahul Malhotra</v>
      </c>
      <c r="F1224" s="5" t="str">
        <f>IFERROR(INDEX(Customers!$C$2:$C$901,MATCH(C1224,Customers!$A$2:$A$901,0)),"")</f>
        <v>Corporate</v>
      </c>
      <c r="G1224" s="5" t="str">
        <f>IFERROR(INDEX(Regions!$B$2:$B$6,MATCH(D1224,Regions!$A$2:$A$6,0)),"")</f>
        <v>West</v>
      </c>
      <c r="H1224" s="5" t="str">
        <f t="shared" si="21"/>
        <v>2024-11</v>
      </c>
      <c r="I1224" s="5">
        <f>IFERROR(INDEX(Delivery!$C$2:$C$3001,MATCH(A1224,Delivery!$A$2:$A$3001,0))-INDEX(Delivery!$B$2:$B$3001,MATCH(A1224,Delivery!$A$2:$A$3001,0)),"")</f>
        <v>3</v>
      </c>
      <c r="J1224" s="5" t="str">
        <f>IF(IFERROR(INDEX(Delivery!$D$2:$D$3001,MATCH(A1224,Delivery!$A$2:$A$3001,0)),"")="Delayed","Yes","No")</f>
        <v>No</v>
      </c>
      <c r="K1224" s="5" t="str">
        <f>IF(IFERROR(INDEX(Delivery!$D$2:$D$3001,MATCH(A1224,Delivery!$A$2:$A$3001,0)),"")="Cancelled","Yes","No")</f>
        <v>No</v>
      </c>
      <c r="L1224">
        <f>SUMIF(Sales!B:B,A1224,Sales!H:H)</f>
        <v>552.17999999999995</v>
      </c>
    </row>
    <row r="1225" spans="1:12" x14ac:dyDescent="0.35">
      <c r="A1225" s="5">
        <v>1224</v>
      </c>
      <c r="B1225" s="6">
        <v>45607</v>
      </c>
      <c r="C1225" s="5">
        <v>448</v>
      </c>
      <c r="D1225" s="5">
        <v>3</v>
      </c>
      <c r="E1225" s="5" t="str">
        <f>IFERROR(INDEX(Customers!$B$2:$B$901,MATCH(C1225,Customers!$A$2:$A$901,0)),"")</f>
        <v>Lakshmi Shetty</v>
      </c>
      <c r="F1225" s="5" t="str">
        <f>IFERROR(INDEX(Customers!$C$2:$C$901,MATCH(C1225,Customers!$A$2:$A$901,0)),"")</f>
        <v>SMB</v>
      </c>
      <c r="G1225" s="5" t="str">
        <f>IFERROR(INDEX(Regions!$B$2:$B$6,MATCH(D1225,Regions!$A$2:$A$6,0)),"")</f>
        <v>East</v>
      </c>
      <c r="H1225" s="5" t="str">
        <f t="shared" si="21"/>
        <v>2024-11</v>
      </c>
      <c r="I1225" s="5">
        <f>IFERROR(INDEX(Delivery!$C$2:$C$3001,MATCH(A1225,Delivery!$A$2:$A$3001,0))-INDEX(Delivery!$B$2:$B$3001,MATCH(A1225,Delivery!$A$2:$A$3001,0)),"")</f>
        <v>4</v>
      </c>
      <c r="J1225" s="5" t="str">
        <f>IF(IFERROR(INDEX(Delivery!$D$2:$D$3001,MATCH(A1225,Delivery!$A$2:$A$3001,0)),"")="Delayed","Yes","No")</f>
        <v>No</v>
      </c>
      <c r="K1225" s="5" t="str">
        <f>IF(IFERROR(INDEX(Delivery!$D$2:$D$3001,MATCH(A1225,Delivery!$A$2:$A$3001,0)),"")="Cancelled","Yes","No")</f>
        <v>No</v>
      </c>
      <c r="L1225">
        <f>SUMIF(Sales!B:B,A1225,Sales!H:H)</f>
        <v>1503.46</v>
      </c>
    </row>
    <row r="1226" spans="1:12" x14ac:dyDescent="0.35">
      <c r="A1226" s="5">
        <v>1225</v>
      </c>
      <c r="B1226" s="6">
        <v>45607</v>
      </c>
      <c r="C1226" s="5">
        <v>853</v>
      </c>
      <c r="D1226" s="5">
        <v>4</v>
      </c>
      <c r="E1226" s="5" t="str">
        <f>IFERROR(INDEX(Customers!$B$2:$B$901,MATCH(C1226,Customers!$A$2:$A$901,0)),"")</f>
        <v>Meera Verma</v>
      </c>
      <c r="F1226" s="5" t="str">
        <f>IFERROR(INDEX(Customers!$C$2:$C$901,MATCH(C1226,Customers!$A$2:$A$901,0)),"")</f>
        <v>Consumer</v>
      </c>
      <c r="G1226" s="5" t="str">
        <f>IFERROR(INDEX(Regions!$B$2:$B$6,MATCH(D1226,Regions!$A$2:$A$6,0)),"")</f>
        <v>West</v>
      </c>
      <c r="H1226" s="5" t="str">
        <f t="shared" si="21"/>
        <v>2024-11</v>
      </c>
      <c r="I1226" s="5">
        <f>IFERROR(INDEX(Delivery!$C$2:$C$3001,MATCH(A1226,Delivery!$A$2:$A$3001,0))-INDEX(Delivery!$B$2:$B$3001,MATCH(A1226,Delivery!$A$2:$A$3001,0)),"")</f>
        <v>6</v>
      </c>
      <c r="J1226" s="5" t="str">
        <f>IF(IFERROR(INDEX(Delivery!$D$2:$D$3001,MATCH(A1226,Delivery!$A$2:$A$3001,0)),"")="Delayed","Yes","No")</f>
        <v>No</v>
      </c>
      <c r="K1226" s="5" t="str">
        <f>IF(IFERROR(INDEX(Delivery!$D$2:$D$3001,MATCH(A1226,Delivery!$A$2:$A$3001,0)),"")="Cancelled","Yes","No")</f>
        <v>No</v>
      </c>
      <c r="L1226">
        <f>SUMIF(Sales!B:B,A1226,Sales!H:H)</f>
        <v>242.57</v>
      </c>
    </row>
    <row r="1227" spans="1:12" x14ac:dyDescent="0.35">
      <c r="A1227" s="5">
        <v>1226</v>
      </c>
      <c r="B1227" s="6">
        <v>45607</v>
      </c>
      <c r="C1227" s="5">
        <v>312</v>
      </c>
      <c r="D1227" s="5">
        <v>1</v>
      </c>
      <c r="E1227" s="5" t="str">
        <f>IFERROR(INDEX(Customers!$B$2:$B$901,MATCH(C1227,Customers!$A$2:$A$901,0)),"")</f>
        <v>Manoj Verma</v>
      </c>
      <c r="F1227" s="5" t="str">
        <f>IFERROR(INDEX(Customers!$C$2:$C$901,MATCH(C1227,Customers!$A$2:$A$901,0)),"")</f>
        <v>Consumer</v>
      </c>
      <c r="G1227" s="5" t="str">
        <f>IFERROR(INDEX(Regions!$B$2:$B$6,MATCH(D1227,Regions!$A$2:$A$6,0)),"")</f>
        <v>North</v>
      </c>
      <c r="H1227" s="5" t="str">
        <f t="shared" si="21"/>
        <v>2024-11</v>
      </c>
      <c r="I1227" s="5">
        <f>IFERROR(INDEX(Delivery!$C$2:$C$3001,MATCH(A1227,Delivery!$A$2:$A$3001,0))-INDEX(Delivery!$B$2:$B$3001,MATCH(A1227,Delivery!$A$2:$A$3001,0)),"")</f>
        <v>3</v>
      </c>
      <c r="J1227" s="5" t="str">
        <f>IF(IFERROR(INDEX(Delivery!$D$2:$D$3001,MATCH(A1227,Delivery!$A$2:$A$3001,0)),"")="Delayed","Yes","No")</f>
        <v>No</v>
      </c>
      <c r="K1227" s="5" t="str">
        <f>IF(IFERROR(INDEX(Delivery!$D$2:$D$3001,MATCH(A1227,Delivery!$A$2:$A$3001,0)),"")="Cancelled","Yes","No")</f>
        <v>No</v>
      </c>
      <c r="L1227">
        <f>SUMIF(Sales!B:B,A1227,Sales!H:H)</f>
        <v>3021.65</v>
      </c>
    </row>
    <row r="1228" spans="1:12" x14ac:dyDescent="0.35">
      <c r="A1228" s="5">
        <v>1227</v>
      </c>
      <c r="B1228" s="6">
        <v>45607</v>
      </c>
      <c r="C1228" s="5">
        <v>472</v>
      </c>
      <c r="D1228" s="5">
        <v>3</v>
      </c>
      <c r="E1228" s="5" t="str">
        <f>IFERROR(INDEX(Customers!$B$2:$B$901,MATCH(C1228,Customers!$A$2:$A$901,0)),"")</f>
        <v>Rahul Chatterjee</v>
      </c>
      <c r="F1228" s="5" t="str">
        <f>IFERROR(INDEX(Customers!$C$2:$C$901,MATCH(C1228,Customers!$A$2:$A$901,0)),"")</f>
        <v>Consumer</v>
      </c>
      <c r="G1228" s="5" t="str">
        <f>IFERROR(INDEX(Regions!$B$2:$B$6,MATCH(D1228,Regions!$A$2:$A$6,0)),"")</f>
        <v>East</v>
      </c>
      <c r="H1228" s="5" t="str">
        <f t="shared" si="21"/>
        <v>2024-11</v>
      </c>
      <c r="I1228" s="5">
        <f>IFERROR(INDEX(Delivery!$C$2:$C$3001,MATCH(A1228,Delivery!$A$2:$A$3001,0))-INDEX(Delivery!$B$2:$B$3001,MATCH(A1228,Delivery!$A$2:$A$3001,0)),"")</f>
        <v>2</v>
      </c>
      <c r="J1228" s="5" t="str">
        <f>IF(IFERROR(INDEX(Delivery!$D$2:$D$3001,MATCH(A1228,Delivery!$A$2:$A$3001,0)),"")="Delayed","Yes","No")</f>
        <v>No</v>
      </c>
      <c r="K1228" s="5" t="str">
        <f>IF(IFERROR(INDEX(Delivery!$D$2:$D$3001,MATCH(A1228,Delivery!$A$2:$A$3001,0)),"")="Cancelled","Yes","No")</f>
        <v>No</v>
      </c>
      <c r="L1228">
        <f>SUMIF(Sales!B:B,A1228,Sales!H:H)</f>
        <v>3541.36</v>
      </c>
    </row>
    <row r="1229" spans="1:12" x14ac:dyDescent="0.35">
      <c r="A1229" s="5">
        <v>1228</v>
      </c>
      <c r="B1229" s="6">
        <v>45607</v>
      </c>
      <c r="C1229" s="5">
        <v>317</v>
      </c>
      <c r="D1229" s="5">
        <v>2</v>
      </c>
      <c r="E1229" s="5" t="str">
        <f>IFERROR(INDEX(Customers!$B$2:$B$901,MATCH(C1229,Customers!$A$2:$A$901,0)),"")</f>
        <v>Kavya Kapoor</v>
      </c>
      <c r="F1229" s="5" t="str">
        <f>IFERROR(INDEX(Customers!$C$2:$C$901,MATCH(C1229,Customers!$A$2:$A$901,0)),"")</f>
        <v>Consumer</v>
      </c>
      <c r="G1229" s="5" t="str">
        <f>IFERROR(INDEX(Regions!$B$2:$B$6,MATCH(D1229,Regions!$A$2:$A$6,0)),"")</f>
        <v>South</v>
      </c>
      <c r="H1229" s="5" t="str">
        <f t="shared" si="21"/>
        <v>2024-11</v>
      </c>
      <c r="I1229" s="5">
        <f>IFERROR(INDEX(Delivery!$C$2:$C$3001,MATCH(A1229,Delivery!$A$2:$A$3001,0))-INDEX(Delivery!$B$2:$B$3001,MATCH(A1229,Delivery!$A$2:$A$3001,0)),"")</f>
        <v>4</v>
      </c>
      <c r="J1229" s="5" t="str">
        <f>IF(IFERROR(INDEX(Delivery!$D$2:$D$3001,MATCH(A1229,Delivery!$A$2:$A$3001,0)),"")="Delayed","Yes","No")</f>
        <v>No</v>
      </c>
      <c r="K1229" s="5" t="str">
        <f>IF(IFERROR(INDEX(Delivery!$D$2:$D$3001,MATCH(A1229,Delivery!$A$2:$A$3001,0)),"")="Cancelled","Yes","No")</f>
        <v>No</v>
      </c>
      <c r="L1229">
        <f>SUMIF(Sales!B:B,A1229,Sales!H:H)</f>
        <v>645.05000000000007</v>
      </c>
    </row>
    <row r="1230" spans="1:12" x14ac:dyDescent="0.35">
      <c r="A1230" s="5">
        <v>1229</v>
      </c>
      <c r="B1230" s="6">
        <v>45607</v>
      </c>
      <c r="C1230" s="5">
        <v>809</v>
      </c>
      <c r="D1230" s="5">
        <v>5</v>
      </c>
      <c r="E1230" s="5" t="str">
        <f>IFERROR(INDEX(Customers!$B$2:$B$901,MATCH(C1230,Customers!$A$2:$A$901,0)),"")</f>
        <v>Suresh Joshi</v>
      </c>
      <c r="F1230" s="5" t="str">
        <f>IFERROR(INDEX(Customers!$C$2:$C$901,MATCH(C1230,Customers!$A$2:$A$901,0)),"")</f>
        <v>Consumer</v>
      </c>
      <c r="G1230" s="5" t="str">
        <f>IFERROR(INDEX(Regions!$B$2:$B$6,MATCH(D1230,Regions!$A$2:$A$6,0)),"")</f>
        <v>Central</v>
      </c>
      <c r="H1230" s="5" t="str">
        <f t="shared" si="21"/>
        <v>2024-11</v>
      </c>
      <c r="I1230" s="5">
        <f>IFERROR(INDEX(Delivery!$C$2:$C$3001,MATCH(A1230,Delivery!$A$2:$A$3001,0))-INDEX(Delivery!$B$2:$B$3001,MATCH(A1230,Delivery!$A$2:$A$3001,0)),"")</f>
        <v>6</v>
      </c>
      <c r="J1230" s="5" t="str">
        <f>IF(IFERROR(INDEX(Delivery!$D$2:$D$3001,MATCH(A1230,Delivery!$A$2:$A$3001,0)),"")="Delayed","Yes","No")</f>
        <v>No</v>
      </c>
      <c r="K1230" s="5" t="str">
        <f>IF(IFERROR(INDEX(Delivery!$D$2:$D$3001,MATCH(A1230,Delivery!$A$2:$A$3001,0)),"")="Cancelled","Yes","No")</f>
        <v>No</v>
      </c>
      <c r="L1230">
        <f>SUMIF(Sales!B:B,A1230,Sales!H:H)</f>
        <v>95.97</v>
      </c>
    </row>
    <row r="1231" spans="1:12" x14ac:dyDescent="0.35">
      <c r="A1231" s="5">
        <v>1230</v>
      </c>
      <c r="B1231" s="6">
        <v>45607</v>
      </c>
      <c r="C1231" s="5">
        <v>825</v>
      </c>
      <c r="D1231" s="5">
        <v>4</v>
      </c>
      <c r="E1231" s="5" t="str">
        <f>IFERROR(INDEX(Customers!$B$2:$B$901,MATCH(C1231,Customers!$A$2:$A$901,0)),"")</f>
        <v>Riya Bose</v>
      </c>
      <c r="F1231" s="5" t="str">
        <f>IFERROR(INDEX(Customers!$C$2:$C$901,MATCH(C1231,Customers!$A$2:$A$901,0)),"")</f>
        <v>Consumer</v>
      </c>
      <c r="G1231" s="5" t="str">
        <f>IFERROR(INDEX(Regions!$B$2:$B$6,MATCH(D1231,Regions!$A$2:$A$6,0)),"")</f>
        <v>West</v>
      </c>
      <c r="H1231" s="5" t="str">
        <f t="shared" si="21"/>
        <v>2024-11</v>
      </c>
      <c r="I1231" s="5">
        <f>IFERROR(INDEX(Delivery!$C$2:$C$3001,MATCH(A1231,Delivery!$A$2:$A$3001,0))-INDEX(Delivery!$B$2:$B$3001,MATCH(A1231,Delivery!$A$2:$A$3001,0)),"")</f>
        <v>4</v>
      </c>
      <c r="J1231" s="5" t="str">
        <f>IF(IFERROR(INDEX(Delivery!$D$2:$D$3001,MATCH(A1231,Delivery!$A$2:$A$3001,0)),"")="Delayed","Yes","No")</f>
        <v>No</v>
      </c>
      <c r="K1231" s="5" t="str">
        <f>IF(IFERROR(INDEX(Delivery!$D$2:$D$3001,MATCH(A1231,Delivery!$A$2:$A$3001,0)),"")="Cancelled","Yes","No")</f>
        <v>No</v>
      </c>
      <c r="L1231">
        <f>SUMIF(Sales!B:B,A1231,Sales!H:H)</f>
        <v>1741.75</v>
      </c>
    </row>
    <row r="1232" spans="1:12" x14ac:dyDescent="0.35">
      <c r="A1232" s="5">
        <v>1231</v>
      </c>
      <c r="B1232" s="6">
        <v>45607</v>
      </c>
      <c r="C1232" s="5">
        <v>420</v>
      </c>
      <c r="D1232" s="5">
        <v>3</v>
      </c>
      <c r="E1232" s="5" t="str">
        <f>IFERROR(INDEX(Customers!$B$2:$B$901,MATCH(C1232,Customers!$A$2:$A$901,0)),"")</f>
        <v>Riya Reddy</v>
      </c>
      <c r="F1232" s="5" t="str">
        <f>IFERROR(INDEX(Customers!$C$2:$C$901,MATCH(C1232,Customers!$A$2:$A$901,0)),"")</f>
        <v>Corporate</v>
      </c>
      <c r="G1232" s="5" t="str">
        <f>IFERROR(INDEX(Regions!$B$2:$B$6,MATCH(D1232,Regions!$A$2:$A$6,0)),"")</f>
        <v>East</v>
      </c>
      <c r="H1232" s="5" t="str">
        <f t="shared" si="21"/>
        <v>2024-11</v>
      </c>
      <c r="I1232" s="5">
        <f>IFERROR(INDEX(Delivery!$C$2:$C$3001,MATCH(A1232,Delivery!$A$2:$A$3001,0))-INDEX(Delivery!$B$2:$B$3001,MATCH(A1232,Delivery!$A$2:$A$3001,0)),"")</f>
        <v>5</v>
      </c>
      <c r="J1232" s="5" t="str">
        <f>IF(IFERROR(INDEX(Delivery!$D$2:$D$3001,MATCH(A1232,Delivery!$A$2:$A$3001,0)),"")="Delayed","Yes","No")</f>
        <v>No</v>
      </c>
      <c r="K1232" s="5" t="str">
        <f>IF(IFERROR(INDEX(Delivery!$D$2:$D$3001,MATCH(A1232,Delivery!$A$2:$A$3001,0)),"")="Cancelled","Yes","No")</f>
        <v>No</v>
      </c>
      <c r="L1232">
        <f>SUMIF(Sales!B:B,A1232,Sales!H:H)</f>
        <v>2213.3200000000002</v>
      </c>
    </row>
    <row r="1233" spans="1:12" x14ac:dyDescent="0.35">
      <c r="A1233" s="5">
        <v>1232</v>
      </c>
      <c r="B1233" s="6">
        <v>45608</v>
      </c>
      <c r="C1233" s="5">
        <v>172</v>
      </c>
      <c r="D1233" s="5">
        <v>2</v>
      </c>
      <c r="E1233" s="5" t="str">
        <f>IFERROR(INDEX(Customers!$B$2:$B$901,MATCH(C1233,Customers!$A$2:$A$901,0)),"")</f>
        <v>Pari Bose</v>
      </c>
      <c r="F1233" s="5" t="str">
        <f>IFERROR(INDEX(Customers!$C$2:$C$901,MATCH(C1233,Customers!$A$2:$A$901,0)),"")</f>
        <v>Consumer</v>
      </c>
      <c r="G1233" s="5" t="str">
        <f>IFERROR(INDEX(Regions!$B$2:$B$6,MATCH(D1233,Regions!$A$2:$A$6,0)),"")</f>
        <v>South</v>
      </c>
      <c r="H1233" s="5" t="str">
        <f t="shared" si="21"/>
        <v>2024-11</v>
      </c>
      <c r="I1233" s="5">
        <f>IFERROR(INDEX(Delivery!$C$2:$C$3001,MATCH(A1233,Delivery!$A$2:$A$3001,0))-INDEX(Delivery!$B$2:$B$3001,MATCH(A1233,Delivery!$A$2:$A$3001,0)),"")</f>
        <v>-45610</v>
      </c>
      <c r="J1233" s="5" t="str">
        <f>IF(IFERROR(INDEX(Delivery!$D$2:$D$3001,MATCH(A1233,Delivery!$A$2:$A$3001,0)),"")="Delayed","Yes","No")</f>
        <v>No</v>
      </c>
      <c r="K1233" s="5" t="str">
        <f>IF(IFERROR(INDEX(Delivery!$D$2:$D$3001,MATCH(A1233,Delivery!$A$2:$A$3001,0)),"")="Cancelled","Yes","No")</f>
        <v>Yes</v>
      </c>
      <c r="L1233">
        <f>SUMIF(Sales!B:B,A1233,Sales!H:H)</f>
        <v>4439.99</v>
      </c>
    </row>
    <row r="1234" spans="1:12" x14ac:dyDescent="0.35">
      <c r="A1234" s="5">
        <v>1233</v>
      </c>
      <c r="B1234" s="6">
        <v>45608</v>
      </c>
      <c r="C1234" s="5">
        <v>388</v>
      </c>
      <c r="D1234" s="5">
        <v>3</v>
      </c>
      <c r="E1234" s="5" t="str">
        <f>IFERROR(INDEX(Customers!$B$2:$B$901,MATCH(C1234,Customers!$A$2:$A$901,0)),"")</f>
        <v>Krishna Bose</v>
      </c>
      <c r="F1234" s="5" t="str">
        <f>IFERROR(INDEX(Customers!$C$2:$C$901,MATCH(C1234,Customers!$A$2:$A$901,0)),"")</f>
        <v>Consumer</v>
      </c>
      <c r="G1234" s="5" t="str">
        <f>IFERROR(INDEX(Regions!$B$2:$B$6,MATCH(D1234,Regions!$A$2:$A$6,0)),"")</f>
        <v>East</v>
      </c>
      <c r="H1234" s="5" t="str">
        <f t="shared" si="21"/>
        <v>2024-11</v>
      </c>
      <c r="I1234" s="5">
        <f>IFERROR(INDEX(Delivery!$C$2:$C$3001,MATCH(A1234,Delivery!$A$2:$A$3001,0))-INDEX(Delivery!$B$2:$B$3001,MATCH(A1234,Delivery!$A$2:$A$3001,0)),"")</f>
        <v>6</v>
      </c>
      <c r="J1234" s="5" t="str">
        <f>IF(IFERROR(INDEX(Delivery!$D$2:$D$3001,MATCH(A1234,Delivery!$A$2:$A$3001,0)),"")="Delayed","Yes","No")</f>
        <v>No</v>
      </c>
      <c r="K1234" s="5" t="str">
        <f>IF(IFERROR(INDEX(Delivery!$D$2:$D$3001,MATCH(A1234,Delivery!$A$2:$A$3001,0)),"")="Cancelled","Yes","No")</f>
        <v>No</v>
      </c>
      <c r="L1234">
        <f>SUMIF(Sales!B:B,A1234,Sales!H:H)</f>
        <v>5234.97</v>
      </c>
    </row>
    <row r="1235" spans="1:12" x14ac:dyDescent="0.35">
      <c r="A1235" s="5">
        <v>1234</v>
      </c>
      <c r="B1235" s="6">
        <v>45608</v>
      </c>
      <c r="C1235" s="5">
        <v>725</v>
      </c>
      <c r="D1235" s="5">
        <v>3</v>
      </c>
      <c r="E1235" s="5" t="str">
        <f>IFERROR(INDEX(Customers!$B$2:$B$901,MATCH(C1235,Customers!$A$2:$A$901,0)),"")</f>
        <v>Meera Das</v>
      </c>
      <c r="F1235" s="5" t="str">
        <f>IFERROR(INDEX(Customers!$C$2:$C$901,MATCH(C1235,Customers!$A$2:$A$901,0)),"")</f>
        <v>SMB</v>
      </c>
      <c r="G1235" s="5" t="str">
        <f>IFERROR(INDEX(Regions!$B$2:$B$6,MATCH(D1235,Regions!$A$2:$A$6,0)),"")</f>
        <v>East</v>
      </c>
      <c r="H1235" s="5" t="str">
        <f t="shared" si="21"/>
        <v>2024-11</v>
      </c>
      <c r="I1235" s="5">
        <f>IFERROR(INDEX(Delivery!$C$2:$C$3001,MATCH(A1235,Delivery!$A$2:$A$3001,0))-INDEX(Delivery!$B$2:$B$3001,MATCH(A1235,Delivery!$A$2:$A$3001,0)),"")</f>
        <v>6</v>
      </c>
      <c r="J1235" s="5" t="str">
        <f>IF(IFERROR(INDEX(Delivery!$D$2:$D$3001,MATCH(A1235,Delivery!$A$2:$A$3001,0)),"")="Delayed","Yes","No")</f>
        <v>No</v>
      </c>
      <c r="K1235" s="5" t="str">
        <f>IF(IFERROR(INDEX(Delivery!$D$2:$D$3001,MATCH(A1235,Delivery!$A$2:$A$3001,0)),"")="Cancelled","Yes","No")</f>
        <v>No</v>
      </c>
      <c r="L1235">
        <f>SUMIF(Sales!B:B,A1235,Sales!H:H)</f>
        <v>175.69</v>
      </c>
    </row>
    <row r="1236" spans="1:12" x14ac:dyDescent="0.35">
      <c r="A1236" s="5">
        <v>1235</v>
      </c>
      <c r="B1236" s="6">
        <v>45608</v>
      </c>
      <c r="C1236" s="5">
        <v>312</v>
      </c>
      <c r="D1236" s="5">
        <v>1</v>
      </c>
      <c r="E1236" s="5" t="str">
        <f>IFERROR(INDEX(Customers!$B$2:$B$901,MATCH(C1236,Customers!$A$2:$A$901,0)),"")</f>
        <v>Manoj Verma</v>
      </c>
      <c r="F1236" s="5" t="str">
        <f>IFERROR(INDEX(Customers!$C$2:$C$901,MATCH(C1236,Customers!$A$2:$A$901,0)),"")</f>
        <v>Consumer</v>
      </c>
      <c r="G1236" s="5" t="str">
        <f>IFERROR(INDEX(Regions!$B$2:$B$6,MATCH(D1236,Regions!$A$2:$A$6,0)),"")</f>
        <v>North</v>
      </c>
      <c r="H1236" s="5" t="str">
        <f t="shared" si="21"/>
        <v>2024-11</v>
      </c>
      <c r="I1236" s="5">
        <f>IFERROR(INDEX(Delivery!$C$2:$C$3001,MATCH(A1236,Delivery!$A$2:$A$3001,0))-INDEX(Delivery!$B$2:$B$3001,MATCH(A1236,Delivery!$A$2:$A$3001,0)),"")</f>
        <v>3</v>
      </c>
      <c r="J1236" s="5" t="str">
        <f>IF(IFERROR(INDEX(Delivery!$D$2:$D$3001,MATCH(A1236,Delivery!$A$2:$A$3001,0)),"")="Delayed","Yes","No")</f>
        <v>No</v>
      </c>
      <c r="K1236" s="5" t="str">
        <f>IF(IFERROR(INDEX(Delivery!$D$2:$D$3001,MATCH(A1236,Delivery!$A$2:$A$3001,0)),"")="Cancelled","Yes","No")</f>
        <v>No</v>
      </c>
      <c r="L1236">
        <f>SUMIF(Sales!B:B,A1236,Sales!H:H)</f>
        <v>1157.7800000000002</v>
      </c>
    </row>
    <row r="1237" spans="1:12" x14ac:dyDescent="0.35">
      <c r="A1237" s="5">
        <v>1236</v>
      </c>
      <c r="B1237" s="6">
        <v>45608</v>
      </c>
      <c r="C1237" s="5">
        <v>825</v>
      </c>
      <c r="D1237" s="5">
        <v>4</v>
      </c>
      <c r="E1237" s="5" t="str">
        <f>IFERROR(INDEX(Customers!$B$2:$B$901,MATCH(C1237,Customers!$A$2:$A$901,0)),"")</f>
        <v>Riya Bose</v>
      </c>
      <c r="F1237" s="5" t="str">
        <f>IFERROR(INDEX(Customers!$C$2:$C$901,MATCH(C1237,Customers!$A$2:$A$901,0)),"")</f>
        <v>Consumer</v>
      </c>
      <c r="G1237" s="5" t="str">
        <f>IFERROR(INDEX(Regions!$B$2:$B$6,MATCH(D1237,Regions!$A$2:$A$6,0)),"")</f>
        <v>West</v>
      </c>
      <c r="H1237" s="5" t="str">
        <f t="shared" si="21"/>
        <v>2024-11</v>
      </c>
      <c r="I1237" s="5">
        <f>IFERROR(INDEX(Delivery!$C$2:$C$3001,MATCH(A1237,Delivery!$A$2:$A$3001,0))-INDEX(Delivery!$B$2:$B$3001,MATCH(A1237,Delivery!$A$2:$A$3001,0)),"")</f>
        <v>2</v>
      </c>
      <c r="J1237" s="5" t="str">
        <f>IF(IFERROR(INDEX(Delivery!$D$2:$D$3001,MATCH(A1237,Delivery!$A$2:$A$3001,0)),"")="Delayed","Yes","No")</f>
        <v>No</v>
      </c>
      <c r="K1237" s="5" t="str">
        <f>IF(IFERROR(INDEX(Delivery!$D$2:$D$3001,MATCH(A1237,Delivery!$A$2:$A$3001,0)),"")="Cancelled","Yes","No")</f>
        <v>No</v>
      </c>
      <c r="L1237">
        <f>SUMIF(Sales!B:B,A1237,Sales!H:H)</f>
        <v>534</v>
      </c>
    </row>
    <row r="1238" spans="1:12" x14ac:dyDescent="0.35">
      <c r="A1238" s="5">
        <v>1237</v>
      </c>
      <c r="B1238" s="6">
        <v>45608</v>
      </c>
      <c r="C1238" s="5">
        <v>724</v>
      </c>
      <c r="D1238" s="5">
        <v>1</v>
      </c>
      <c r="E1238" s="5" t="str">
        <f>IFERROR(INDEX(Customers!$B$2:$B$901,MATCH(C1238,Customers!$A$2:$A$901,0)),"")</f>
        <v>Reyansh Reddy</v>
      </c>
      <c r="F1238" s="5" t="str">
        <f>IFERROR(INDEX(Customers!$C$2:$C$901,MATCH(C1238,Customers!$A$2:$A$901,0)),"")</f>
        <v>Consumer</v>
      </c>
      <c r="G1238" s="5" t="str">
        <f>IFERROR(INDEX(Regions!$B$2:$B$6,MATCH(D1238,Regions!$A$2:$A$6,0)),"")</f>
        <v>North</v>
      </c>
      <c r="H1238" s="5" t="str">
        <f t="shared" si="21"/>
        <v>2024-11</v>
      </c>
      <c r="I1238" s="5">
        <f>IFERROR(INDEX(Delivery!$C$2:$C$3001,MATCH(A1238,Delivery!$A$2:$A$3001,0))-INDEX(Delivery!$B$2:$B$3001,MATCH(A1238,Delivery!$A$2:$A$3001,0)),"")</f>
        <v>6</v>
      </c>
      <c r="J1238" s="5" t="str">
        <f>IF(IFERROR(INDEX(Delivery!$D$2:$D$3001,MATCH(A1238,Delivery!$A$2:$A$3001,0)),"")="Delayed","Yes","No")</f>
        <v>No</v>
      </c>
      <c r="K1238" s="5" t="str">
        <f>IF(IFERROR(INDEX(Delivery!$D$2:$D$3001,MATCH(A1238,Delivery!$A$2:$A$3001,0)),"")="Cancelled","Yes","No")</f>
        <v>No</v>
      </c>
      <c r="L1238">
        <f>SUMIF(Sales!B:B,A1238,Sales!H:H)</f>
        <v>798.2</v>
      </c>
    </row>
    <row r="1239" spans="1:12" x14ac:dyDescent="0.35">
      <c r="A1239" s="5">
        <v>1238</v>
      </c>
      <c r="B1239" s="6">
        <v>45608</v>
      </c>
      <c r="C1239" s="5">
        <v>120</v>
      </c>
      <c r="D1239" s="5">
        <v>1</v>
      </c>
      <c r="E1239" s="5" t="str">
        <f>IFERROR(INDEX(Customers!$B$2:$B$901,MATCH(C1239,Customers!$A$2:$A$901,0)),"")</f>
        <v>Ayaan Iyer</v>
      </c>
      <c r="F1239" s="5" t="str">
        <f>IFERROR(INDEX(Customers!$C$2:$C$901,MATCH(C1239,Customers!$A$2:$A$901,0)),"")</f>
        <v>Consumer</v>
      </c>
      <c r="G1239" s="5" t="str">
        <f>IFERROR(INDEX(Regions!$B$2:$B$6,MATCH(D1239,Regions!$A$2:$A$6,0)),"")</f>
        <v>North</v>
      </c>
      <c r="H1239" s="5" t="str">
        <f t="shared" si="21"/>
        <v>2024-11</v>
      </c>
      <c r="I1239" s="5">
        <f>IFERROR(INDEX(Delivery!$C$2:$C$3001,MATCH(A1239,Delivery!$A$2:$A$3001,0))-INDEX(Delivery!$B$2:$B$3001,MATCH(A1239,Delivery!$A$2:$A$3001,0)),"")</f>
        <v>4</v>
      </c>
      <c r="J1239" s="5" t="str">
        <f>IF(IFERROR(INDEX(Delivery!$D$2:$D$3001,MATCH(A1239,Delivery!$A$2:$A$3001,0)),"")="Delayed","Yes","No")</f>
        <v>No</v>
      </c>
      <c r="K1239" s="5" t="str">
        <f>IF(IFERROR(INDEX(Delivery!$D$2:$D$3001,MATCH(A1239,Delivery!$A$2:$A$3001,0)),"")="Cancelled","Yes","No")</f>
        <v>No</v>
      </c>
      <c r="L1239">
        <f>SUMIF(Sales!B:B,A1239,Sales!H:H)</f>
        <v>4124.79</v>
      </c>
    </row>
    <row r="1240" spans="1:12" x14ac:dyDescent="0.35">
      <c r="A1240" s="5">
        <v>1239</v>
      </c>
      <c r="B1240" s="6">
        <v>45608</v>
      </c>
      <c r="C1240" s="5">
        <v>472</v>
      </c>
      <c r="D1240" s="5">
        <v>3</v>
      </c>
      <c r="E1240" s="5" t="str">
        <f>IFERROR(INDEX(Customers!$B$2:$B$901,MATCH(C1240,Customers!$A$2:$A$901,0)),"")</f>
        <v>Rahul Chatterjee</v>
      </c>
      <c r="F1240" s="5" t="str">
        <f>IFERROR(INDEX(Customers!$C$2:$C$901,MATCH(C1240,Customers!$A$2:$A$901,0)),"")</f>
        <v>Consumer</v>
      </c>
      <c r="G1240" s="5" t="str">
        <f>IFERROR(INDEX(Regions!$B$2:$B$6,MATCH(D1240,Regions!$A$2:$A$6,0)),"")</f>
        <v>East</v>
      </c>
      <c r="H1240" s="5" t="str">
        <f t="shared" si="21"/>
        <v>2024-11</v>
      </c>
      <c r="I1240" s="5">
        <f>IFERROR(INDEX(Delivery!$C$2:$C$3001,MATCH(A1240,Delivery!$A$2:$A$3001,0))-INDEX(Delivery!$B$2:$B$3001,MATCH(A1240,Delivery!$A$2:$A$3001,0)),"")</f>
        <v>8</v>
      </c>
      <c r="J1240" s="5" t="str">
        <f>IF(IFERROR(INDEX(Delivery!$D$2:$D$3001,MATCH(A1240,Delivery!$A$2:$A$3001,0)),"")="Delayed","Yes","No")</f>
        <v>Yes</v>
      </c>
      <c r="K1240" s="5" t="str">
        <f>IF(IFERROR(INDEX(Delivery!$D$2:$D$3001,MATCH(A1240,Delivery!$A$2:$A$3001,0)),"")="Cancelled","Yes","No")</f>
        <v>No</v>
      </c>
      <c r="L1240">
        <f>SUMIF(Sales!B:B,A1240,Sales!H:H)</f>
        <v>184.26</v>
      </c>
    </row>
    <row r="1241" spans="1:12" x14ac:dyDescent="0.35">
      <c r="A1241" s="5">
        <v>1240</v>
      </c>
      <c r="B1241" s="6">
        <v>45608</v>
      </c>
      <c r="C1241" s="5">
        <v>788</v>
      </c>
      <c r="D1241" s="5">
        <v>1</v>
      </c>
      <c r="E1241" s="5" t="str">
        <f>IFERROR(INDEX(Customers!$B$2:$B$901,MATCH(C1241,Customers!$A$2:$A$901,0)),"")</f>
        <v>Reyansh Sharma</v>
      </c>
      <c r="F1241" s="5" t="str">
        <f>IFERROR(INDEX(Customers!$C$2:$C$901,MATCH(C1241,Customers!$A$2:$A$901,0)),"")</f>
        <v>Consumer</v>
      </c>
      <c r="G1241" s="5" t="str">
        <f>IFERROR(INDEX(Regions!$B$2:$B$6,MATCH(D1241,Regions!$A$2:$A$6,0)),"")</f>
        <v>North</v>
      </c>
      <c r="H1241" s="5" t="str">
        <f t="shared" si="21"/>
        <v>2024-11</v>
      </c>
      <c r="I1241" s="5">
        <f>IFERROR(INDEX(Delivery!$C$2:$C$3001,MATCH(A1241,Delivery!$A$2:$A$3001,0))-INDEX(Delivery!$B$2:$B$3001,MATCH(A1241,Delivery!$A$2:$A$3001,0)),"")</f>
        <v>5</v>
      </c>
      <c r="J1241" s="5" t="str">
        <f>IF(IFERROR(INDEX(Delivery!$D$2:$D$3001,MATCH(A1241,Delivery!$A$2:$A$3001,0)),"")="Delayed","Yes","No")</f>
        <v>No</v>
      </c>
      <c r="K1241" s="5" t="str">
        <f>IF(IFERROR(INDEX(Delivery!$D$2:$D$3001,MATCH(A1241,Delivery!$A$2:$A$3001,0)),"")="Cancelled","Yes","No")</f>
        <v>No</v>
      </c>
      <c r="L1241">
        <f>SUMIF(Sales!B:B,A1241,Sales!H:H)</f>
        <v>540.32000000000005</v>
      </c>
    </row>
    <row r="1242" spans="1:12" x14ac:dyDescent="0.35">
      <c r="A1242" s="5">
        <v>1241</v>
      </c>
      <c r="B1242" s="6">
        <v>45608</v>
      </c>
      <c r="C1242" s="5">
        <v>846</v>
      </c>
      <c r="D1242" s="5">
        <v>2</v>
      </c>
      <c r="E1242" s="5" t="str">
        <f>IFERROR(INDEX(Customers!$B$2:$B$901,MATCH(C1242,Customers!$A$2:$A$901,0)),"")</f>
        <v>Sneha Nair</v>
      </c>
      <c r="F1242" s="5" t="str">
        <f>IFERROR(INDEX(Customers!$C$2:$C$901,MATCH(C1242,Customers!$A$2:$A$901,0)),"")</f>
        <v>SMB</v>
      </c>
      <c r="G1242" s="5" t="str">
        <f>IFERROR(INDEX(Regions!$B$2:$B$6,MATCH(D1242,Regions!$A$2:$A$6,0)),"")</f>
        <v>South</v>
      </c>
      <c r="H1242" s="5" t="str">
        <f t="shared" si="21"/>
        <v>2024-11</v>
      </c>
      <c r="I1242" s="5">
        <f>IFERROR(INDEX(Delivery!$C$2:$C$3001,MATCH(A1242,Delivery!$A$2:$A$3001,0))-INDEX(Delivery!$B$2:$B$3001,MATCH(A1242,Delivery!$A$2:$A$3001,0)),"")</f>
        <v>-45610</v>
      </c>
      <c r="J1242" s="5" t="str">
        <f>IF(IFERROR(INDEX(Delivery!$D$2:$D$3001,MATCH(A1242,Delivery!$A$2:$A$3001,0)),"")="Delayed","Yes","No")</f>
        <v>No</v>
      </c>
      <c r="K1242" s="5" t="str">
        <f>IF(IFERROR(INDEX(Delivery!$D$2:$D$3001,MATCH(A1242,Delivery!$A$2:$A$3001,0)),"")="Cancelled","Yes","No")</f>
        <v>Yes</v>
      </c>
      <c r="L1242">
        <f>SUMIF(Sales!B:B,A1242,Sales!H:H)</f>
        <v>5527.5300000000007</v>
      </c>
    </row>
    <row r="1243" spans="1:12" x14ac:dyDescent="0.35">
      <c r="A1243" s="5">
        <v>1242</v>
      </c>
      <c r="B1243" s="6">
        <v>45609</v>
      </c>
      <c r="C1243" s="5">
        <v>104</v>
      </c>
      <c r="D1243" s="5">
        <v>3</v>
      </c>
      <c r="E1243" s="5" t="str">
        <f>IFERROR(INDEX(Customers!$B$2:$B$901,MATCH(C1243,Customers!$A$2:$A$901,0)),"")</f>
        <v>Navya Shetty</v>
      </c>
      <c r="F1243" s="5" t="str">
        <f>IFERROR(INDEX(Customers!$C$2:$C$901,MATCH(C1243,Customers!$A$2:$A$901,0)),"")</f>
        <v>Corporate</v>
      </c>
      <c r="G1243" s="5" t="str">
        <f>IFERROR(INDEX(Regions!$B$2:$B$6,MATCH(D1243,Regions!$A$2:$A$6,0)),"")</f>
        <v>East</v>
      </c>
      <c r="H1243" s="5" t="str">
        <f t="shared" si="21"/>
        <v>2024-11</v>
      </c>
      <c r="I1243" s="5">
        <f>IFERROR(INDEX(Delivery!$C$2:$C$3001,MATCH(A1243,Delivery!$A$2:$A$3001,0))-INDEX(Delivery!$B$2:$B$3001,MATCH(A1243,Delivery!$A$2:$A$3001,0)),"")</f>
        <v>6</v>
      </c>
      <c r="J1243" s="5" t="str">
        <f>IF(IFERROR(INDEX(Delivery!$D$2:$D$3001,MATCH(A1243,Delivery!$A$2:$A$3001,0)),"")="Delayed","Yes","No")</f>
        <v>No</v>
      </c>
      <c r="K1243" s="5" t="str">
        <f>IF(IFERROR(INDEX(Delivery!$D$2:$D$3001,MATCH(A1243,Delivery!$A$2:$A$3001,0)),"")="Cancelled","Yes","No")</f>
        <v>No</v>
      </c>
      <c r="L1243">
        <f>SUMIF(Sales!B:B,A1243,Sales!H:H)</f>
        <v>184.26</v>
      </c>
    </row>
    <row r="1244" spans="1:12" x14ac:dyDescent="0.35">
      <c r="A1244" s="5">
        <v>1243</v>
      </c>
      <c r="B1244" s="6">
        <v>45609</v>
      </c>
      <c r="C1244" s="5">
        <v>91</v>
      </c>
      <c r="D1244" s="5">
        <v>2</v>
      </c>
      <c r="E1244" s="5" t="str">
        <f>IFERROR(INDEX(Customers!$B$2:$B$901,MATCH(C1244,Customers!$A$2:$A$901,0)),"")</f>
        <v>Neha Kapoor</v>
      </c>
      <c r="F1244" s="5" t="str">
        <f>IFERROR(INDEX(Customers!$C$2:$C$901,MATCH(C1244,Customers!$A$2:$A$901,0)),"")</f>
        <v>SMB</v>
      </c>
      <c r="G1244" s="5" t="str">
        <f>IFERROR(INDEX(Regions!$B$2:$B$6,MATCH(D1244,Regions!$A$2:$A$6,0)),"")</f>
        <v>South</v>
      </c>
      <c r="H1244" s="5" t="str">
        <f t="shared" si="21"/>
        <v>2024-11</v>
      </c>
      <c r="I1244" s="5">
        <f>IFERROR(INDEX(Delivery!$C$2:$C$3001,MATCH(A1244,Delivery!$A$2:$A$3001,0))-INDEX(Delivery!$B$2:$B$3001,MATCH(A1244,Delivery!$A$2:$A$3001,0)),"")</f>
        <v>3</v>
      </c>
      <c r="J1244" s="5" t="str">
        <f>IF(IFERROR(INDEX(Delivery!$D$2:$D$3001,MATCH(A1244,Delivery!$A$2:$A$3001,0)),"")="Delayed","Yes","No")</f>
        <v>No</v>
      </c>
      <c r="K1244" s="5" t="str">
        <f>IF(IFERROR(INDEX(Delivery!$D$2:$D$3001,MATCH(A1244,Delivery!$A$2:$A$3001,0)),"")="Cancelled","Yes","No")</f>
        <v>No</v>
      </c>
      <c r="L1244">
        <f>SUMIF(Sales!B:B,A1244,Sales!H:H)</f>
        <v>412.15</v>
      </c>
    </row>
    <row r="1245" spans="1:12" x14ac:dyDescent="0.35">
      <c r="A1245" s="5">
        <v>1244</v>
      </c>
      <c r="B1245" s="6">
        <v>45610</v>
      </c>
      <c r="C1245" s="5">
        <v>435</v>
      </c>
      <c r="D1245" s="5">
        <v>2</v>
      </c>
      <c r="E1245" s="5" t="str">
        <f>IFERROR(INDEX(Customers!$B$2:$B$901,MATCH(C1245,Customers!$A$2:$A$901,0)),"")</f>
        <v>Aditya Rao</v>
      </c>
      <c r="F1245" s="5" t="str">
        <f>IFERROR(INDEX(Customers!$C$2:$C$901,MATCH(C1245,Customers!$A$2:$A$901,0)),"")</f>
        <v>Consumer</v>
      </c>
      <c r="G1245" s="5" t="str">
        <f>IFERROR(INDEX(Regions!$B$2:$B$6,MATCH(D1245,Regions!$A$2:$A$6,0)),"")</f>
        <v>South</v>
      </c>
      <c r="H1245" s="5" t="str">
        <f t="shared" si="21"/>
        <v>2024-11</v>
      </c>
      <c r="I1245" s="5">
        <f>IFERROR(INDEX(Delivery!$C$2:$C$3001,MATCH(A1245,Delivery!$A$2:$A$3001,0))-INDEX(Delivery!$B$2:$B$3001,MATCH(A1245,Delivery!$A$2:$A$3001,0)),"")</f>
        <v>3</v>
      </c>
      <c r="J1245" s="5" t="str">
        <f>IF(IFERROR(INDEX(Delivery!$D$2:$D$3001,MATCH(A1245,Delivery!$A$2:$A$3001,0)),"")="Delayed","Yes","No")</f>
        <v>No</v>
      </c>
      <c r="K1245" s="5" t="str">
        <f>IF(IFERROR(INDEX(Delivery!$D$2:$D$3001,MATCH(A1245,Delivery!$A$2:$A$3001,0)),"")="Cancelled","Yes","No")</f>
        <v>No</v>
      </c>
      <c r="L1245">
        <f>SUMIF(Sales!B:B,A1245,Sales!H:H)</f>
        <v>175.69</v>
      </c>
    </row>
    <row r="1246" spans="1:12" x14ac:dyDescent="0.35">
      <c r="A1246" s="5">
        <v>1245</v>
      </c>
      <c r="B1246" s="6">
        <v>45610</v>
      </c>
      <c r="C1246" s="5">
        <v>460</v>
      </c>
      <c r="D1246" s="5">
        <v>2</v>
      </c>
      <c r="E1246" s="5" t="str">
        <f>IFERROR(INDEX(Customers!$B$2:$B$901,MATCH(C1246,Customers!$A$2:$A$901,0)),"")</f>
        <v>Vikram Mehta</v>
      </c>
      <c r="F1246" s="5" t="str">
        <f>IFERROR(INDEX(Customers!$C$2:$C$901,MATCH(C1246,Customers!$A$2:$A$901,0)),"")</f>
        <v>Consumer</v>
      </c>
      <c r="G1246" s="5" t="str">
        <f>IFERROR(INDEX(Regions!$B$2:$B$6,MATCH(D1246,Regions!$A$2:$A$6,0)),"")</f>
        <v>South</v>
      </c>
      <c r="H1246" s="5" t="str">
        <f t="shared" si="21"/>
        <v>2024-11</v>
      </c>
      <c r="I1246" s="5">
        <f>IFERROR(INDEX(Delivery!$C$2:$C$3001,MATCH(A1246,Delivery!$A$2:$A$3001,0))-INDEX(Delivery!$B$2:$B$3001,MATCH(A1246,Delivery!$A$2:$A$3001,0)),"")</f>
        <v>4</v>
      </c>
      <c r="J1246" s="5" t="str">
        <f>IF(IFERROR(INDEX(Delivery!$D$2:$D$3001,MATCH(A1246,Delivery!$A$2:$A$3001,0)),"")="Delayed","Yes","No")</f>
        <v>No</v>
      </c>
      <c r="K1246" s="5" t="str">
        <f>IF(IFERROR(INDEX(Delivery!$D$2:$D$3001,MATCH(A1246,Delivery!$A$2:$A$3001,0)),"")="Cancelled","Yes","No")</f>
        <v>No</v>
      </c>
      <c r="L1246">
        <f>SUMIF(Sales!B:B,A1246,Sales!H:H)</f>
        <v>718.26</v>
      </c>
    </row>
    <row r="1247" spans="1:12" x14ac:dyDescent="0.35">
      <c r="A1247" s="5">
        <v>1246</v>
      </c>
      <c r="B1247" s="6">
        <v>45610</v>
      </c>
      <c r="C1247" s="5">
        <v>227</v>
      </c>
      <c r="D1247" s="5">
        <v>5</v>
      </c>
      <c r="E1247" s="5" t="str">
        <f>IFERROR(INDEX(Customers!$B$2:$B$901,MATCH(C1247,Customers!$A$2:$A$901,0)),"")</f>
        <v>Arun Verma</v>
      </c>
      <c r="F1247" s="5" t="str">
        <f>IFERROR(INDEX(Customers!$C$2:$C$901,MATCH(C1247,Customers!$A$2:$A$901,0)),"")</f>
        <v>Consumer</v>
      </c>
      <c r="G1247" s="5" t="str">
        <f>IFERROR(INDEX(Regions!$B$2:$B$6,MATCH(D1247,Regions!$A$2:$A$6,0)),"")</f>
        <v>Central</v>
      </c>
      <c r="H1247" s="5" t="str">
        <f t="shared" si="21"/>
        <v>2024-11</v>
      </c>
      <c r="I1247" s="5">
        <f>IFERROR(INDEX(Delivery!$C$2:$C$3001,MATCH(A1247,Delivery!$A$2:$A$3001,0))-INDEX(Delivery!$B$2:$B$3001,MATCH(A1247,Delivery!$A$2:$A$3001,0)),"")</f>
        <v>3</v>
      </c>
      <c r="J1247" s="5" t="str">
        <f>IF(IFERROR(INDEX(Delivery!$D$2:$D$3001,MATCH(A1247,Delivery!$A$2:$A$3001,0)),"")="Delayed","Yes","No")</f>
        <v>No</v>
      </c>
      <c r="K1247" s="5" t="str">
        <f>IF(IFERROR(INDEX(Delivery!$D$2:$D$3001,MATCH(A1247,Delivery!$A$2:$A$3001,0)),"")="Cancelled","Yes","No")</f>
        <v>No</v>
      </c>
      <c r="L1247">
        <f>SUMIF(Sales!B:B,A1247,Sales!H:H)</f>
        <v>5234.97</v>
      </c>
    </row>
    <row r="1248" spans="1:12" x14ac:dyDescent="0.35">
      <c r="A1248" s="5">
        <v>1247</v>
      </c>
      <c r="B1248" s="6">
        <v>45610</v>
      </c>
      <c r="C1248" s="5">
        <v>820</v>
      </c>
      <c r="D1248" s="5">
        <v>4</v>
      </c>
      <c r="E1248" s="5" t="str">
        <f>IFERROR(INDEX(Customers!$B$2:$B$901,MATCH(C1248,Customers!$A$2:$A$901,0)),"")</f>
        <v>Sanjay Menon</v>
      </c>
      <c r="F1248" s="5" t="str">
        <f>IFERROR(INDEX(Customers!$C$2:$C$901,MATCH(C1248,Customers!$A$2:$A$901,0)),"")</f>
        <v>Consumer</v>
      </c>
      <c r="G1248" s="5" t="str">
        <f>IFERROR(INDEX(Regions!$B$2:$B$6,MATCH(D1248,Regions!$A$2:$A$6,0)),"")</f>
        <v>West</v>
      </c>
      <c r="H1248" s="5" t="str">
        <f t="shared" si="21"/>
        <v>2024-11</v>
      </c>
      <c r="I1248" s="5">
        <f>IFERROR(INDEX(Delivery!$C$2:$C$3001,MATCH(A1248,Delivery!$A$2:$A$3001,0))-INDEX(Delivery!$B$2:$B$3001,MATCH(A1248,Delivery!$A$2:$A$3001,0)),"")</f>
        <v>-45611</v>
      </c>
      <c r="J1248" s="5" t="str">
        <f>IF(IFERROR(INDEX(Delivery!$D$2:$D$3001,MATCH(A1248,Delivery!$A$2:$A$3001,0)),"")="Delayed","Yes","No")</f>
        <v>No</v>
      </c>
      <c r="K1248" s="5" t="str">
        <f>IF(IFERROR(INDEX(Delivery!$D$2:$D$3001,MATCH(A1248,Delivery!$A$2:$A$3001,0)),"")="Cancelled","Yes","No")</f>
        <v>Yes</v>
      </c>
      <c r="L1248">
        <f>SUMIF(Sales!B:B,A1248,Sales!H:H)</f>
        <v>798.62</v>
      </c>
    </row>
    <row r="1249" spans="1:12" x14ac:dyDescent="0.35">
      <c r="A1249" s="5">
        <v>1248</v>
      </c>
      <c r="B1249" s="6">
        <v>45610</v>
      </c>
      <c r="C1249" s="5">
        <v>199</v>
      </c>
      <c r="D1249" s="5">
        <v>1</v>
      </c>
      <c r="E1249" s="5" t="str">
        <f>IFERROR(INDEX(Customers!$B$2:$B$901,MATCH(C1249,Customers!$A$2:$A$901,0)),"")</f>
        <v>Vikram Nair</v>
      </c>
      <c r="F1249" s="5" t="str">
        <f>IFERROR(INDEX(Customers!$C$2:$C$901,MATCH(C1249,Customers!$A$2:$A$901,0)),"")</f>
        <v>SMB</v>
      </c>
      <c r="G1249" s="5" t="str">
        <f>IFERROR(INDEX(Regions!$B$2:$B$6,MATCH(D1249,Regions!$A$2:$A$6,0)),"")</f>
        <v>North</v>
      </c>
      <c r="H1249" s="5" t="str">
        <f t="shared" si="21"/>
        <v>2024-11</v>
      </c>
      <c r="I1249" s="5">
        <f>IFERROR(INDEX(Delivery!$C$2:$C$3001,MATCH(A1249,Delivery!$A$2:$A$3001,0))-INDEX(Delivery!$B$2:$B$3001,MATCH(A1249,Delivery!$A$2:$A$3001,0)),"")</f>
        <v>-45612</v>
      </c>
      <c r="J1249" s="5" t="str">
        <f>IF(IFERROR(INDEX(Delivery!$D$2:$D$3001,MATCH(A1249,Delivery!$A$2:$A$3001,0)),"")="Delayed","Yes","No")</f>
        <v>No</v>
      </c>
      <c r="K1249" s="5" t="str">
        <f>IF(IFERROR(INDEX(Delivery!$D$2:$D$3001,MATCH(A1249,Delivery!$A$2:$A$3001,0)),"")="Cancelled","Yes","No")</f>
        <v>Yes</v>
      </c>
      <c r="L1249">
        <f>SUMIF(Sales!B:B,A1249,Sales!H:H)</f>
        <v>1216.25</v>
      </c>
    </row>
    <row r="1250" spans="1:12" x14ac:dyDescent="0.35">
      <c r="A1250" s="5">
        <v>1249</v>
      </c>
      <c r="B1250" s="6">
        <v>45610</v>
      </c>
      <c r="C1250" s="5">
        <v>627</v>
      </c>
      <c r="D1250" s="5">
        <v>1</v>
      </c>
      <c r="E1250" s="5" t="str">
        <f>IFERROR(INDEX(Customers!$B$2:$B$901,MATCH(C1250,Customers!$A$2:$A$901,0)),"")</f>
        <v>Ayaan Bose</v>
      </c>
      <c r="F1250" s="5" t="str">
        <f>IFERROR(INDEX(Customers!$C$2:$C$901,MATCH(C1250,Customers!$A$2:$A$901,0)),"")</f>
        <v>Corporate</v>
      </c>
      <c r="G1250" s="5" t="str">
        <f>IFERROR(INDEX(Regions!$B$2:$B$6,MATCH(D1250,Regions!$A$2:$A$6,0)),"")</f>
        <v>North</v>
      </c>
      <c r="H1250" s="5" t="str">
        <f t="shared" si="21"/>
        <v>2024-11</v>
      </c>
      <c r="I1250" s="5">
        <f>IFERROR(INDEX(Delivery!$C$2:$C$3001,MATCH(A1250,Delivery!$A$2:$A$3001,0))-INDEX(Delivery!$B$2:$B$3001,MATCH(A1250,Delivery!$A$2:$A$3001,0)),"")</f>
        <v>3</v>
      </c>
      <c r="J1250" s="5" t="str">
        <f>IF(IFERROR(INDEX(Delivery!$D$2:$D$3001,MATCH(A1250,Delivery!$A$2:$A$3001,0)),"")="Delayed","Yes","No")</f>
        <v>No</v>
      </c>
      <c r="K1250" s="5" t="str">
        <f>IF(IFERROR(INDEX(Delivery!$D$2:$D$3001,MATCH(A1250,Delivery!$A$2:$A$3001,0)),"")="Cancelled","Yes","No")</f>
        <v>No</v>
      </c>
      <c r="L1250">
        <f>SUMIF(Sales!B:B,A1250,Sales!H:H)</f>
        <v>184.26</v>
      </c>
    </row>
    <row r="1251" spans="1:12" x14ac:dyDescent="0.35">
      <c r="A1251" s="5">
        <v>1250</v>
      </c>
      <c r="B1251" s="6">
        <v>45611</v>
      </c>
      <c r="C1251" s="5">
        <v>671</v>
      </c>
      <c r="D1251" s="5">
        <v>3</v>
      </c>
      <c r="E1251" s="5" t="str">
        <f>IFERROR(INDEX(Customers!$B$2:$B$901,MATCH(C1251,Customers!$A$2:$A$901,0)),"")</f>
        <v>Pari Joshi</v>
      </c>
      <c r="F1251" s="5" t="str">
        <f>IFERROR(INDEX(Customers!$C$2:$C$901,MATCH(C1251,Customers!$A$2:$A$901,0)),"")</f>
        <v>Consumer</v>
      </c>
      <c r="G1251" s="5" t="str">
        <f>IFERROR(INDEX(Regions!$B$2:$B$6,MATCH(D1251,Regions!$A$2:$A$6,0)),"")</f>
        <v>East</v>
      </c>
      <c r="H1251" s="5" t="str">
        <f t="shared" si="21"/>
        <v>2024-11</v>
      </c>
      <c r="I1251" s="5">
        <f>IFERROR(INDEX(Delivery!$C$2:$C$3001,MATCH(A1251,Delivery!$A$2:$A$3001,0))-INDEX(Delivery!$B$2:$B$3001,MATCH(A1251,Delivery!$A$2:$A$3001,0)),"")</f>
        <v>3</v>
      </c>
      <c r="J1251" s="5" t="str">
        <f>IF(IFERROR(INDEX(Delivery!$D$2:$D$3001,MATCH(A1251,Delivery!$A$2:$A$3001,0)),"")="Delayed","Yes","No")</f>
        <v>No</v>
      </c>
      <c r="K1251" s="5" t="str">
        <f>IF(IFERROR(INDEX(Delivery!$D$2:$D$3001,MATCH(A1251,Delivery!$A$2:$A$3001,0)),"")="Cancelled","Yes","No")</f>
        <v>No</v>
      </c>
      <c r="L1251">
        <f>SUMIF(Sales!B:B,A1251,Sales!H:H)</f>
        <v>880.95</v>
      </c>
    </row>
    <row r="1252" spans="1:12" x14ac:dyDescent="0.35">
      <c r="A1252" s="5">
        <v>1251</v>
      </c>
      <c r="B1252" s="6">
        <v>45611</v>
      </c>
      <c r="C1252" s="5">
        <v>26</v>
      </c>
      <c r="D1252" s="5">
        <v>1</v>
      </c>
      <c r="E1252" s="5" t="str">
        <f>IFERROR(INDEX(Customers!$B$2:$B$901,MATCH(C1252,Customers!$A$2:$A$901,0)),"")</f>
        <v>Arun Rao</v>
      </c>
      <c r="F1252" s="5" t="str">
        <f>IFERROR(INDEX(Customers!$C$2:$C$901,MATCH(C1252,Customers!$A$2:$A$901,0)),"")</f>
        <v>SMB</v>
      </c>
      <c r="G1252" s="5" t="str">
        <f>IFERROR(INDEX(Regions!$B$2:$B$6,MATCH(D1252,Regions!$A$2:$A$6,0)),"")</f>
        <v>North</v>
      </c>
      <c r="H1252" s="5" t="str">
        <f t="shared" si="21"/>
        <v>2024-11</v>
      </c>
      <c r="I1252" s="5">
        <f>IFERROR(INDEX(Delivery!$C$2:$C$3001,MATCH(A1252,Delivery!$A$2:$A$3001,0))-INDEX(Delivery!$B$2:$B$3001,MATCH(A1252,Delivery!$A$2:$A$3001,0)),"")</f>
        <v>4</v>
      </c>
      <c r="J1252" s="5" t="str">
        <f>IF(IFERROR(INDEX(Delivery!$D$2:$D$3001,MATCH(A1252,Delivery!$A$2:$A$3001,0)),"")="Delayed","Yes","No")</f>
        <v>No</v>
      </c>
      <c r="K1252" s="5" t="str">
        <f>IF(IFERROR(INDEX(Delivery!$D$2:$D$3001,MATCH(A1252,Delivery!$A$2:$A$3001,0)),"")="Cancelled","Yes","No")</f>
        <v>No</v>
      </c>
      <c r="L1252">
        <f>SUMIF(Sales!B:B,A1252,Sales!H:H)</f>
        <v>3021.65</v>
      </c>
    </row>
    <row r="1253" spans="1:12" x14ac:dyDescent="0.35">
      <c r="A1253" s="5">
        <v>1252</v>
      </c>
      <c r="B1253" s="6">
        <v>45611</v>
      </c>
      <c r="C1253" s="5">
        <v>46</v>
      </c>
      <c r="D1253" s="5">
        <v>5</v>
      </c>
      <c r="E1253" s="5" t="str">
        <f>IFERROR(INDEX(Customers!$B$2:$B$901,MATCH(C1253,Customers!$A$2:$A$901,0)),"")</f>
        <v>Sneha Krishnan</v>
      </c>
      <c r="F1253" s="5" t="str">
        <f>IFERROR(INDEX(Customers!$C$2:$C$901,MATCH(C1253,Customers!$A$2:$A$901,0)),"")</f>
        <v>Consumer</v>
      </c>
      <c r="G1253" s="5" t="str">
        <f>IFERROR(INDEX(Regions!$B$2:$B$6,MATCH(D1253,Regions!$A$2:$A$6,0)),"")</f>
        <v>Central</v>
      </c>
      <c r="H1253" s="5" t="str">
        <f t="shared" si="21"/>
        <v>2024-11</v>
      </c>
      <c r="I1253" s="5">
        <f>IFERROR(INDEX(Delivery!$C$2:$C$3001,MATCH(A1253,Delivery!$A$2:$A$3001,0))-INDEX(Delivery!$B$2:$B$3001,MATCH(A1253,Delivery!$A$2:$A$3001,0)),"")</f>
        <v>5</v>
      </c>
      <c r="J1253" s="5" t="str">
        <f>IF(IFERROR(INDEX(Delivery!$D$2:$D$3001,MATCH(A1253,Delivery!$A$2:$A$3001,0)),"")="Delayed","Yes","No")</f>
        <v>No</v>
      </c>
      <c r="K1253" s="5" t="str">
        <f>IF(IFERROR(INDEX(Delivery!$D$2:$D$3001,MATCH(A1253,Delivery!$A$2:$A$3001,0)),"")="Cancelled","Yes","No")</f>
        <v>No</v>
      </c>
      <c r="L1253">
        <f>SUMIF(Sales!B:B,A1253,Sales!H:H)</f>
        <v>5234.97</v>
      </c>
    </row>
    <row r="1254" spans="1:12" x14ac:dyDescent="0.35">
      <c r="A1254" s="5">
        <v>1253</v>
      </c>
      <c r="B1254" s="6">
        <v>45611</v>
      </c>
      <c r="C1254" s="5">
        <v>552</v>
      </c>
      <c r="D1254" s="5">
        <v>4</v>
      </c>
      <c r="E1254" s="5" t="str">
        <f>IFERROR(INDEX(Customers!$B$2:$B$901,MATCH(C1254,Customers!$A$2:$A$901,0)),"")</f>
        <v>Lakshmi Kapoor</v>
      </c>
      <c r="F1254" s="5" t="str">
        <f>IFERROR(INDEX(Customers!$C$2:$C$901,MATCH(C1254,Customers!$A$2:$A$901,0)),"")</f>
        <v>Consumer</v>
      </c>
      <c r="G1254" s="5" t="str">
        <f>IFERROR(INDEX(Regions!$B$2:$B$6,MATCH(D1254,Regions!$A$2:$A$6,0)),"")</f>
        <v>West</v>
      </c>
      <c r="H1254" s="5" t="str">
        <f t="shared" si="21"/>
        <v>2024-11</v>
      </c>
      <c r="I1254" s="5">
        <f>IFERROR(INDEX(Delivery!$C$2:$C$3001,MATCH(A1254,Delivery!$A$2:$A$3001,0))-INDEX(Delivery!$B$2:$B$3001,MATCH(A1254,Delivery!$A$2:$A$3001,0)),"")</f>
        <v>6</v>
      </c>
      <c r="J1254" s="5" t="str">
        <f>IF(IFERROR(INDEX(Delivery!$D$2:$D$3001,MATCH(A1254,Delivery!$A$2:$A$3001,0)),"")="Delayed","Yes","No")</f>
        <v>No</v>
      </c>
      <c r="K1254" s="5" t="str">
        <f>IF(IFERROR(INDEX(Delivery!$D$2:$D$3001,MATCH(A1254,Delivery!$A$2:$A$3001,0)),"")="Cancelled","Yes","No")</f>
        <v>No</v>
      </c>
      <c r="L1254">
        <f>SUMIF(Sales!B:B,A1254,Sales!H:H)</f>
        <v>705.26</v>
      </c>
    </row>
    <row r="1255" spans="1:12" x14ac:dyDescent="0.35">
      <c r="A1255" s="5">
        <v>1254</v>
      </c>
      <c r="B1255" s="6">
        <v>45611</v>
      </c>
      <c r="C1255" s="5">
        <v>100</v>
      </c>
      <c r="D1255" s="5">
        <v>1</v>
      </c>
      <c r="E1255" s="5" t="str">
        <f>IFERROR(INDEX(Customers!$B$2:$B$901,MATCH(C1255,Customers!$A$2:$A$901,0)),"")</f>
        <v>Rohan Menon</v>
      </c>
      <c r="F1255" s="5" t="str">
        <f>IFERROR(INDEX(Customers!$C$2:$C$901,MATCH(C1255,Customers!$A$2:$A$901,0)),"")</f>
        <v>SMB</v>
      </c>
      <c r="G1255" s="5" t="str">
        <f>IFERROR(INDEX(Regions!$B$2:$B$6,MATCH(D1255,Regions!$A$2:$A$6,0)),"")</f>
        <v>North</v>
      </c>
      <c r="H1255" s="5" t="str">
        <f t="shared" si="21"/>
        <v>2024-11</v>
      </c>
      <c r="I1255" s="5">
        <f>IFERROR(INDEX(Delivery!$C$2:$C$3001,MATCH(A1255,Delivery!$A$2:$A$3001,0))-INDEX(Delivery!$B$2:$B$3001,MATCH(A1255,Delivery!$A$2:$A$3001,0)),"")</f>
        <v>2</v>
      </c>
      <c r="J1255" s="5" t="str">
        <f>IF(IFERROR(INDEX(Delivery!$D$2:$D$3001,MATCH(A1255,Delivery!$A$2:$A$3001,0)),"")="Delayed","Yes","No")</f>
        <v>No</v>
      </c>
      <c r="K1255" s="5" t="str">
        <f>IF(IFERROR(INDEX(Delivery!$D$2:$D$3001,MATCH(A1255,Delivery!$A$2:$A$3001,0)),"")="Cancelled","Yes","No")</f>
        <v>No</v>
      </c>
      <c r="L1255">
        <f>SUMIF(Sales!B:B,A1255,Sales!H:H)</f>
        <v>2213.3200000000002</v>
      </c>
    </row>
    <row r="1256" spans="1:12" x14ac:dyDescent="0.35">
      <c r="A1256" s="5">
        <v>1255</v>
      </c>
      <c r="B1256" s="6">
        <v>45611</v>
      </c>
      <c r="C1256" s="5">
        <v>161</v>
      </c>
      <c r="D1256" s="5">
        <v>4</v>
      </c>
      <c r="E1256" s="5" t="str">
        <f>IFERROR(INDEX(Customers!$B$2:$B$901,MATCH(C1256,Customers!$A$2:$A$901,0)),"")</f>
        <v>Rohan Pillai</v>
      </c>
      <c r="F1256" s="5" t="str">
        <f>IFERROR(INDEX(Customers!$C$2:$C$901,MATCH(C1256,Customers!$A$2:$A$901,0)),"")</f>
        <v>Corporate</v>
      </c>
      <c r="G1256" s="5" t="str">
        <f>IFERROR(INDEX(Regions!$B$2:$B$6,MATCH(D1256,Regions!$A$2:$A$6,0)),"")</f>
        <v>West</v>
      </c>
      <c r="H1256" s="5" t="str">
        <f t="shared" si="21"/>
        <v>2024-11</v>
      </c>
      <c r="I1256" s="5">
        <f>IFERROR(INDEX(Delivery!$C$2:$C$3001,MATCH(A1256,Delivery!$A$2:$A$3001,0))-INDEX(Delivery!$B$2:$B$3001,MATCH(A1256,Delivery!$A$2:$A$3001,0)),"")</f>
        <v>8</v>
      </c>
      <c r="J1256" s="5" t="str">
        <f>IF(IFERROR(INDEX(Delivery!$D$2:$D$3001,MATCH(A1256,Delivery!$A$2:$A$3001,0)),"")="Delayed","Yes","No")</f>
        <v>Yes</v>
      </c>
      <c r="K1256" s="5" t="str">
        <f>IF(IFERROR(INDEX(Delivery!$D$2:$D$3001,MATCH(A1256,Delivery!$A$2:$A$3001,0)),"")="Cancelled","Yes","No")</f>
        <v>No</v>
      </c>
      <c r="L1256">
        <f>SUMIF(Sales!B:B,A1256,Sales!H:H)</f>
        <v>2213.3200000000002</v>
      </c>
    </row>
    <row r="1257" spans="1:12" x14ac:dyDescent="0.35">
      <c r="A1257" s="5">
        <v>1256</v>
      </c>
      <c r="B1257" s="6">
        <v>45611</v>
      </c>
      <c r="C1257" s="5">
        <v>776</v>
      </c>
      <c r="D1257" s="5">
        <v>3</v>
      </c>
      <c r="E1257" s="5" t="str">
        <f>IFERROR(INDEX(Customers!$B$2:$B$901,MATCH(C1257,Customers!$A$2:$A$901,0)),"")</f>
        <v>Saanvi Das</v>
      </c>
      <c r="F1257" s="5" t="str">
        <f>IFERROR(INDEX(Customers!$C$2:$C$901,MATCH(C1257,Customers!$A$2:$A$901,0)),"")</f>
        <v>SMB</v>
      </c>
      <c r="G1257" s="5" t="str">
        <f>IFERROR(INDEX(Regions!$B$2:$B$6,MATCH(D1257,Regions!$A$2:$A$6,0)),"")</f>
        <v>East</v>
      </c>
      <c r="H1257" s="5" t="str">
        <f t="shared" si="21"/>
        <v>2024-11</v>
      </c>
      <c r="I1257" s="5">
        <f>IFERROR(INDEX(Delivery!$C$2:$C$3001,MATCH(A1257,Delivery!$A$2:$A$3001,0))-INDEX(Delivery!$B$2:$B$3001,MATCH(A1257,Delivery!$A$2:$A$3001,0)),"")</f>
        <v>4</v>
      </c>
      <c r="J1257" s="5" t="str">
        <f>IF(IFERROR(INDEX(Delivery!$D$2:$D$3001,MATCH(A1257,Delivery!$A$2:$A$3001,0)),"")="Delayed","Yes","No")</f>
        <v>No</v>
      </c>
      <c r="K1257" s="5" t="str">
        <f>IF(IFERROR(INDEX(Delivery!$D$2:$D$3001,MATCH(A1257,Delivery!$A$2:$A$3001,0)),"")="Cancelled","Yes","No")</f>
        <v>No</v>
      </c>
      <c r="L1257">
        <f>SUMIF(Sales!B:B,A1257,Sales!H:H)</f>
        <v>2213.3200000000002</v>
      </c>
    </row>
    <row r="1258" spans="1:12" x14ac:dyDescent="0.35">
      <c r="A1258" s="5">
        <v>1257</v>
      </c>
      <c r="B1258" s="6">
        <v>45611</v>
      </c>
      <c r="C1258" s="5">
        <v>404</v>
      </c>
      <c r="D1258" s="5">
        <v>1</v>
      </c>
      <c r="E1258" s="5" t="str">
        <f>IFERROR(INDEX(Customers!$B$2:$B$901,MATCH(C1258,Customers!$A$2:$A$901,0)),"")</f>
        <v>Saanvi Rao</v>
      </c>
      <c r="F1258" s="5" t="str">
        <f>IFERROR(INDEX(Customers!$C$2:$C$901,MATCH(C1258,Customers!$A$2:$A$901,0)),"")</f>
        <v>Consumer</v>
      </c>
      <c r="G1258" s="5" t="str">
        <f>IFERROR(INDEX(Regions!$B$2:$B$6,MATCH(D1258,Regions!$A$2:$A$6,0)),"")</f>
        <v>North</v>
      </c>
      <c r="H1258" s="5" t="str">
        <f t="shared" si="21"/>
        <v>2024-11</v>
      </c>
      <c r="I1258" s="5">
        <f>IFERROR(INDEX(Delivery!$C$2:$C$3001,MATCH(A1258,Delivery!$A$2:$A$3001,0))-INDEX(Delivery!$B$2:$B$3001,MATCH(A1258,Delivery!$A$2:$A$3001,0)),"")</f>
        <v>3</v>
      </c>
      <c r="J1258" s="5" t="str">
        <f>IF(IFERROR(INDEX(Delivery!$D$2:$D$3001,MATCH(A1258,Delivery!$A$2:$A$3001,0)),"")="Delayed","Yes","No")</f>
        <v>No</v>
      </c>
      <c r="K1258" s="5" t="str">
        <f>IF(IFERROR(INDEX(Delivery!$D$2:$D$3001,MATCH(A1258,Delivery!$A$2:$A$3001,0)),"")="Cancelled","Yes","No")</f>
        <v>No</v>
      </c>
      <c r="L1258">
        <f>SUMIF(Sales!B:B,A1258,Sales!H:H)</f>
        <v>829.93</v>
      </c>
    </row>
    <row r="1259" spans="1:12" x14ac:dyDescent="0.35">
      <c r="A1259" s="5">
        <v>1258</v>
      </c>
      <c r="B1259" s="6">
        <v>45611</v>
      </c>
      <c r="C1259" s="5">
        <v>331</v>
      </c>
      <c r="D1259" s="5">
        <v>5</v>
      </c>
      <c r="E1259" s="5" t="str">
        <f>IFERROR(INDEX(Customers!$B$2:$B$901,MATCH(C1259,Customers!$A$2:$A$901,0)),"")</f>
        <v>Diya Pillai</v>
      </c>
      <c r="F1259" s="5" t="str">
        <f>IFERROR(INDEX(Customers!$C$2:$C$901,MATCH(C1259,Customers!$A$2:$A$901,0)),"")</f>
        <v>Consumer</v>
      </c>
      <c r="G1259" s="5" t="str">
        <f>IFERROR(INDEX(Regions!$B$2:$B$6,MATCH(D1259,Regions!$A$2:$A$6,0)),"")</f>
        <v>Central</v>
      </c>
      <c r="H1259" s="5" t="str">
        <f t="shared" si="21"/>
        <v>2024-11</v>
      </c>
      <c r="I1259" s="5">
        <f>IFERROR(INDEX(Delivery!$C$2:$C$3001,MATCH(A1259,Delivery!$A$2:$A$3001,0))-INDEX(Delivery!$B$2:$B$3001,MATCH(A1259,Delivery!$A$2:$A$3001,0)),"")</f>
        <v>12</v>
      </c>
      <c r="J1259" s="5" t="str">
        <f>IF(IFERROR(INDEX(Delivery!$D$2:$D$3001,MATCH(A1259,Delivery!$A$2:$A$3001,0)),"")="Delayed","Yes","No")</f>
        <v>Yes</v>
      </c>
      <c r="K1259" s="5" t="str">
        <f>IF(IFERROR(INDEX(Delivery!$D$2:$D$3001,MATCH(A1259,Delivery!$A$2:$A$3001,0)),"")="Cancelled","Yes","No")</f>
        <v>No</v>
      </c>
      <c r="L1259">
        <f>SUMIF(Sales!B:B,A1259,Sales!H:H)</f>
        <v>760.11</v>
      </c>
    </row>
    <row r="1260" spans="1:12" x14ac:dyDescent="0.35">
      <c r="A1260" s="5">
        <v>1259</v>
      </c>
      <c r="B1260" s="6">
        <v>45611</v>
      </c>
      <c r="C1260" s="5">
        <v>840</v>
      </c>
      <c r="D1260" s="5">
        <v>3</v>
      </c>
      <c r="E1260" s="5" t="str">
        <f>IFERROR(INDEX(Customers!$B$2:$B$901,MATCH(C1260,Customers!$A$2:$A$901,0)),"")</f>
        <v>Neha Shetty</v>
      </c>
      <c r="F1260" s="5" t="str">
        <f>IFERROR(INDEX(Customers!$C$2:$C$901,MATCH(C1260,Customers!$A$2:$A$901,0)),"")</f>
        <v>Corporate</v>
      </c>
      <c r="G1260" s="5" t="str">
        <f>IFERROR(INDEX(Regions!$B$2:$B$6,MATCH(D1260,Regions!$A$2:$A$6,0)),"")</f>
        <v>East</v>
      </c>
      <c r="H1260" s="5" t="str">
        <f t="shared" si="21"/>
        <v>2024-11</v>
      </c>
      <c r="I1260" s="5">
        <f>IFERROR(INDEX(Delivery!$C$2:$C$3001,MATCH(A1260,Delivery!$A$2:$A$3001,0))-INDEX(Delivery!$B$2:$B$3001,MATCH(A1260,Delivery!$A$2:$A$3001,0)),"")</f>
        <v>3</v>
      </c>
      <c r="J1260" s="5" t="str">
        <f>IF(IFERROR(INDEX(Delivery!$D$2:$D$3001,MATCH(A1260,Delivery!$A$2:$A$3001,0)),"")="Delayed","Yes","No")</f>
        <v>No</v>
      </c>
      <c r="K1260" s="5" t="str">
        <f>IF(IFERROR(INDEX(Delivery!$D$2:$D$3001,MATCH(A1260,Delivery!$A$2:$A$3001,0)),"")="Cancelled","Yes","No")</f>
        <v>No</v>
      </c>
      <c r="L1260">
        <f>SUMIF(Sales!B:B,A1260,Sales!H:H)</f>
        <v>3726.91</v>
      </c>
    </row>
    <row r="1261" spans="1:12" x14ac:dyDescent="0.35">
      <c r="A1261" s="5">
        <v>1260</v>
      </c>
      <c r="B1261" s="6">
        <v>45611</v>
      </c>
      <c r="C1261" s="5">
        <v>386</v>
      </c>
      <c r="D1261" s="5">
        <v>2</v>
      </c>
      <c r="E1261" s="5" t="str">
        <f>IFERROR(INDEX(Customers!$B$2:$B$901,MATCH(C1261,Customers!$A$2:$A$901,0)),"")</f>
        <v>Suresh Nair</v>
      </c>
      <c r="F1261" s="5" t="str">
        <f>IFERROR(INDEX(Customers!$C$2:$C$901,MATCH(C1261,Customers!$A$2:$A$901,0)),"")</f>
        <v>Consumer</v>
      </c>
      <c r="G1261" s="5" t="str">
        <f>IFERROR(INDEX(Regions!$B$2:$B$6,MATCH(D1261,Regions!$A$2:$A$6,0)),"")</f>
        <v>South</v>
      </c>
      <c r="H1261" s="5" t="str">
        <f t="shared" si="21"/>
        <v>2024-11</v>
      </c>
      <c r="I1261" s="5">
        <f>IFERROR(INDEX(Delivery!$C$2:$C$3001,MATCH(A1261,Delivery!$A$2:$A$3001,0))-INDEX(Delivery!$B$2:$B$3001,MATCH(A1261,Delivery!$A$2:$A$3001,0)),"")</f>
        <v>-45612</v>
      </c>
      <c r="J1261" s="5" t="str">
        <f>IF(IFERROR(INDEX(Delivery!$D$2:$D$3001,MATCH(A1261,Delivery!$A$2:$A$3001,0)),"")="Delayed","Yes","No")</f>
        <v>No</v>
      </c>
      <c r="K1261" s="5" t="str">
        <f>IF(IFERROR(INDEX(Delivery!$D$2:$D$3001,MATCH(A1261,Delivery!$A$2:$A$3001,0)),"")="Cancelled","Yes","No")</f>
        <v>Yes</v>
      </c>
      <c r="L1261">
        <f>SUMIF(Sales!B:B,A1261,Sales!H:H)</f>
        <v>183.63</v>
      </c>
    </row>
    <row r="1262" spans="1:12" x14ac:dyDescent="0.35">
      <c r="A1262" s="5">
        <v>1261</v>
      </c>
      <c r="B1262" s="6">
        <v>45612</v>
      </c>
      <c r="C1262" s="5">
        <v>185</v>
      </c>
      <c r="D1262" s="5">
        <v>2</v>
      </c>
      <c r="E1262" s="5" t="str">
        <f>IFERROR(INDEX(Customers!$B$2:$B$901,MATCH(C1262,Customers!$A$2:$A$901,0)),"")</f>
        <v>Kavya Verma</v>
      </c>
      <c r="F1262" s="5" t="str">
        <f>IFERROR(INDEX(Customers!$C$2:$C$901,MATCH(C1262,Customers!$A$2:$A$901,0)),"")</f>
        <v>Consumer</v>
      </c>
      <c r="G1262" s="5" t="str">
        <f>IFERROR(INDEX(Regions!$B$2:$B$6,MATCH(D1262,Regions!$A$2:$A$6,0)),"")</f>
        <v>South</v>
      </c>
      <c r="H1262" s="5" t="str">
        <f t="shared" si="21"/>
        <v>2024-11</v>
      </c>
      <c r="I1262" s="5">
        <f>IFERROR(INDEX(Delivery!$C$2:$C$3001,MATCH(A1262,Delivery!$A$2:$A$3001,0))-INDEX(Delivery!$B$2:$B$3001,MATCH(A1262,Delivery!$A$2:$A$3001,0)),"")</f>
        <v>4</v>
      </c>
      <c r="J1262" s="5" t="str">
        <f>IF(IFERROR(INDEX(Delivery!$D$2:$D$3001,MATCH(A1262,Delivery!$A$2:$A$3001,0)),"")="Delayed","Yes","No")</f>
        <v>No</v>
      </c>
      <c r="K1262" s="5" t="str">
        <f>IF(IFERROR(INDEX(Delivery!$D$2:$D$3001,MATCH(A1262,Delivery!$A$2:$A$3001,0)),"")="Cancelled","Yes","No")</f>
        <v>No</v>
      </c>
      <c r="L1262">
        <f>SUMIF(Sales!B:B,A1262,Sales!H:H)</f>
        <v>2620.83</v>
      </c>
    </row>
    <row r="1263" spans="1:12" x14ac:dyDescent="0.35">
      <c r="A1263" s="5">
        <v>1262</v>
      </c>
      <c r="B1263" s="6">
        <v>45612</v>
      </c>
      <c r="C1263" s="5">
        <v>376</v>
      </c>
      <c r="D1263" s="5">
        <v>3</v>
      </c>
      <c r="E1263" s="5" t="str">
        <f>IFERROR(INDEX(Customers!$B$2:$B$901,MATCH(C1263,Customers!$A$2:$A$901,0)),"")</f>
        <v>Aditya Verma</v>
      </c>
      <c r="F1263" s="5" t="str">
        <f>IFERROR(INDEX(Customers!$C$2:$C$901,MATCH(C1263,Customers!$A$2:$A$901,0)),"")</f>
        <v>Consumer</v>
      </c>
      <c r="G1263" s="5" t="str">
        <f>IFERROR(INDEX(Regions!$B$2:$B$6,MATCH(D1263,Regions!$A$2:$A$6,0)),"")</f>
        <v>East</v>
      </c>
      <c r="H1263" s="5" t="str">
        <f t="shared" si="21"/>
        <v>2024-11</v>
      </c>
      <c r="I1263" s="5">
        <f>IFERROR(INDEX(Delivery!$C$2:$C$3001,MATCH(A1263,Delivery!$A$2:$A$3001,0))-INDEX(Delivery!$B$2:$B$3001,MATCH(A1263,Delivery!$A$2:$A$3001,0)),"")</f>
        <v>6</v>
      </c>
      <c r="J1263" s="5" t="str">
        <f>IF(IFERROR(INDEX(Delivery!$D$2:$D$3001,MATCH(A1263,Delivery!$A$2:$A$3001,0)),"")="Delayed","Yes","No")</f>
        <v>No</v>
      </c>
      <c r="K1263" s="5" t="str">
        <f>IF(IFERROR(INDEX(Delivery!$D$2:$D$3001,MATCH(A1263,Delivery!$A$2:$A$3001,0)),"")="Cancelled","Yes","No")</f>
        <v>No</v>
      </c>
      <c r="L1263">
        <f>SUMIF(Sales!B:B,A1263,Sales!H:H)</f>
        <v>3011.5200000000004</v>
      </c>
    </row>
    <row r="1264" spans="1:12" x14ac:dyDescent="0.35">
      <c r="A1264" s="5">
        <v>1263</v>
      </c>
      <c r="B1264" s="6">
        <v>45612</v>
      </c>
      <c r="C1264" s="5">
        <v>434</v>
      </c>
      <c r="D1264" s="5">
        <v>1</v>
      </c>
      <c r="E1264" s="5" t="str">
        <f>IFERROR(INDEX(Customers!$B$2:$B$901,MATCH(C1264,Customers!$A$2:$A$901,0)),"")</f>
        <v>Arjun Mehta</v>
      </c>
      <c r="F1264" s="5" t="str">
        <f>IFERROR(INDEX(Customers!$C$2:$C$901,MATCH(C1264,Customers!$A$2:$A$901,0)),"")</f>
        <v>SMB</v>
      </c>
      <c r="G1264" s="5" t="str">
        <f>IFERROR(INDEX(Regions!$B$2:$B$6,MATCH(D1264,Regions!$A$2:$A$6,0)),"")</f>
        <v>North</v>
      </c>
      <c r="H1264" s="5" t="str">
        <f t="shared" si="21"/>
        <v>2024-11</v>
      </c>
      <c r="I1264" s="5">
        <f>IFERROR(INDEX(Delivery!$C$2:$C$3001,MATCH(A1264,Delivery!$A$2:$A$3001,0))-INDEX(Delivery!$B$2:$B$3001,MATCH(A1264,Delivery!$A$2:$A$3001,0)),"")</f>
        <v>9</v>
      </c>
      <c r="J1264" s="5" t="str">
        <f>IF(IFERROR(INDEX(Delivery!$D$2:$D$3001,MATCH(A1264,Delivery!$A$2:$A$3001,0)),"")="Delayed","Yes","No")</f>
        <v>Yes</v>
      </c>
      <c r="K1264" s="5" t="str">
        <f>IF(IFERROR(INDEX(Delivery!$D$2:$D$3001,MATCH(A1264,Delivery!$A$2:$A$3001,0)),"")="Cancelled","Yes","No")</f>
        <v>No</v>
      </c>
      <c r="L1264">
        <f>SUMIF(Sales!B:B,A1264,Sales!H:H)</f>
        <v>175.69</v>
      </c>
    </row>
    <row r="1265" spans="1:12" x14ac:dyDescent="0.35">
      <c r="A1265" s="5">
        <v>1264</v>
      </c>
      <c r="B1265" s="6">
        <v>45612</v>
      </c>
      <c r="C1265" s="5">
        <v>737</v>
      </c>
      <c r="D1265" s="5">
        <v>1</v>
      </c>
      <c r="E1265" s="5" t="str">
        <f>IFERROR(INDEX(Customers!$B$2:$B$901,MATCH(C1265,Customers!$A$2:$A$901,0)),"")</f>
        <v>Krishna Bose</v>
      </c>
      <c r="F1265" s="5" t="str">
        <f>IFERROR(INDEX(Customers!$C$2:$C$901,MATCH(C1265,Customers!$A$2:$A$901,0)),"")</f>
        <v>SMB</v>
      </c>
      <c r="G1265" s="5" t="str">
        <f>IFERROR(INDEX(Regions!$B$2:$B$6,MATCH(D1265,Regions!$A$2:$A$6,0)),"")</f>
        <v>North</v>
      </c>
      <c r="H1265" s="5" t="str">
        <f t="shared" si="21"/>
        <v>2024-11</v>
      </c>
      <c r="I1265" s="5">
        <f>IFERROR(INDEX(Delivery!$C$2:$C$3001,MATCH(A1265,Delivery!$A$2:$A$3001,0))-INDEX(Delivery!$B$2:$B$3001,MATCH(A1265,Delivery!$A$2:$A$3001,0)),"")</f>
        <v>4</v>
      </c>
      <c r="J1265" s="5" t="str">
        <f>IF(IFERROR(INDEX(Delivery!$D$2:$D$3001,MATCH(A1265,Delivery!$A$2:$A$3001,0)),"")="Delayed","Yes","No")</f>
        <v>No</v>
      </c>
      <c r="K1265" s="5" t="str">
        <f>IF(IFERROR(INDEX(Delivery!$D$2:$D$3001,MATCH(A1265,Delivery!$A$2:$A$3001,0)),"")="Cancelled","Yes","No")</f>
        <v>No</v>
      </c>
      <c r="L1265">
        <f>SUMIF(Sales!B:B,A1265,Sales!H:H)</f>
        <v>7264.5599999999995</v>
      </c>
    </row>
    <row r="1266" spans="1:12" x14ac:dyDescent="0.35">
      <c r="A1266" s="5">
        <v>1265</v>
      </c>
      <c r="B1266" s="6">
        <v>45612</v>
      </c>
      <c r="C1266" s="5">
        <v>747</v>
      </c>
      <c r="D1266" s="5">
        <v>1</v>
      </c>
      <c r="E1266" s="5" t="str">
        <f>IFERROR(INDEX(Customers!$B$2:$B$901,MATCH(C1266,Customers!$A$2:$A$901,0)),"")</f>
        <v>Krishna Patel</v>
      </c>
      <c r="F1266" s="5" t="str">
        <f>IFERROR(INDEX(Customers!$C$2:$C$901,MATCH(C1266,Customers!$A$2:$A$901,0)),"")</f>
        <v>Corporate</v>
      </c>
      <c r="G1266" s="5" t="str">
        <f>IFERROR(INDEX(Regions!$B$2:$B$6,MATCH(D1266,Regions!$A$2:$A$6,0)),"")</f>
        <v>North</v>
      </c>
      <c r="H1266" s="5" t="str">
        <f t="shared" si="21"/>
        <v>2024-11</v>
      </c>
      <c r="I1266" s="5">
        <f>IFERROR(INDEX(Delivery!$C$2:$C$3001,MATCH(A1266,Delivery!$A$2:$A$3001,0))-INDEX(Delivery!$B$2:$B$3001,MATCH(A1266,Delivery!$A$2:$A$3001,0)),"")</f>
        <v>6</v>
      </c>
      <c r="J1266" s="5" t="str">
        <f>IF(IFERROR(INDEX(Delivery!$D$2:$D$3001,MATCH(A1266,Delivery!$A$2:$A$3001,0)),"")="Delayed","Yes","No")</f>
        <v>No</v>
      </c>
      <c r="K1266" s="5" t="str">
        <f>IF(IFERROR(INDEX(Delivery!$D$2:$D$3001,MATCH(A1266,Delivery!$A$2:$A$3001,0)),"")="Cancelled","Yes","No")</f>
        <v>No</v>
      </c>
      <c r="L1266">
        <f>SUMIF(Sales!B:B,A1266,Sales!H:H)</f>
        <v>184.26</v>
      </c>
    </row>
    <row r="1267" spans="1:12" x14ac:dyDescent="0.35">
      <c r="A1267" s="5">
        <v>1266</v>
      </c>
      <c r="B1267" s="6">
        <v>45612</v>
      </c>
      <c r="C1267" s="5">
        <v>182</v>
      </c>
      <c r="D1267" s="5">
        <v>2</v>
      </c>
      <c r="E1267" s="5" t="str">
        <f>IFERROR(INDEX(Customers!$B$2:$B$901,MATCH(C1267,Customers!$A$2:$A$901,0)),"")</f>
        <v>Rahul Rao</v>
      </c>
      <c r="F1267" s="5" t="str">
        <f>IFERROR(INDEX(Customers!$C$2:$C$901,MATCH(C1267,Customers!$A$2:$A$901,0)),"")</f>
        <v>SMB</v>
      </c>
      <c r="G1267" s="5" t="str">
        <f>IFERROR(INDEX(Regions!$B$2:$B$6,MATCH(D1267,Regions!$A$2:$A$6,0)),"")</f>
        <v>South</v>
      </c>
      <c r="H1267" s="5" t="str">
        <f t="shared" si="21"/>
        <v>2024-11</v>
      </c>
      <c r="I1267" s="5">
        <f>IFERROR(INDEX(Delivery!$C$2:$C$3001,MATCH(A1267,Delivery!$A$2:$A$3001,0))-INDEX(Delivery!$B$2:$B$3001,MATCH(A1267,Delivery!$A$2:$A$3001,0)),"")</f>
        <v>3</v>
      </c>
      <c r="J1267" s="5" t="str">
        <f>IF(IFERROR(INDEX(Delivery!$D$2:$D$3001,MATCH(A1267,Delivery!$A$2:$A$3001,0)),"")="Delayed","Yes","No")</f>
        <v>No</v>
      </c>
      <c r="K1267" s="5" t="str">
        <f>IF(IFERROR(INDEX(Delivery!$D$2:$D$3001,MATCH(A1267,Delivery!$A$2:$A$3001,0)),"")="Cancelled","Yes","No")</f>
        <v>No</v>
      </c>
      <c r="L1267">
        <f>SUMIF(Sales!B:B,A1267,Sales!H:H)</f>
        <v>763.62</v>
      </c>
    </row>
    <row r="1268" spans="1:12" x14ac:dyDescent="0.35">
      <c r="A1268" s="5">
        <v>1267</v>
      </c>
      <c r="B1268" s="6">
        <v>45612</v>
      </c>
      <c r="C1268" s="5">
        <v>382</v>
      </c>
      <c r="D1268" s="5">
        <v>5</v>
      </c>
      <c r="E1268" s="5" t="str">
        <f>IFERROR(INDEX(Customers!$B$2:$B$901,MATCH(C1268,Customers!$A$2:$A$901,0)),"")</f>
        <v>Vivaan Shetty</v>
      </c>
      <c r="F1268" s="5" t="str">
        <f>IFERROR(INDEX(Customers!$C$2:$C$901,MATCH(C1268,Customers!$A$2:$A$901,0)),"")</f>
        <v>Consumer</v>
      </c>
      <c r="G1268" s="5" t="str">
        <f>IFERROR(INDEX(Regions!$B$2:$B$6,MATCH(D1268,Regions!$A$2:$A$6,0)),"")</f>
        <v>Central</v>
      </c>
      <c r="H1268" s="5" t="str">
        <f t="shared" si="21"/>
        <v>2024-11</v>
      </c>
      <c r="I1268" s="5">
        <f>IFERROR(INDEX(Delivery!$C$2:$C$3001,MATCH(A1268,Delivery!$A$2:$A$3001,0))-INDEX(Delivery!$B$2:$B$3001,MATCH(A1268,Delivery!$A$2:$A$3001,0)),"")</f>
        <v>2</v>
      </c>
      <c r="J1268" s="5" t="str">
        <f>IF(IFERROR(INDEX(Delivery!$D$2:$D$3001,MATCH(A1268,Delivery!$A$2:$A$3001,0)),"")="Delayed","Yes","No")</f>
        <v>No</v>
      </c>
      <c r="K1268" s="5" t="str">
        <f>IF(IFERROR(INDEX(Delivery!$D$2:$D$3001,MATCH(A1268,Delivery!$A$2:$A$3001,0)),"")="Cancelled","Yes","No")</f>
        <v>No</v>
      </c>
      <c r="L1268">
        <f>SUMIF(Sales!B:B,A1268,Sales!H:H)</f>
        <v>772.88</v>
      </c>
    </row>
    <row r="1269" spans="1:12" x14ac:dyDescent="0.35">
      <c r="A1269" s="5">
        <v>1268</v>
      </c>
      <c r="B1269" s="6">
        <v>45612</v>
      </c>
      <c r="C1269" s="5">
        <v>851</v>
      </c>
      <c r="D1269" s="5">
        <v>2</v>
      </c>
      <c r="E1269" s="5" t="str">
        <f>IFERROR(INDEX(Customers!$B$2:$B$901,MATCH(C1269,Customers!$A$2:$A$901,0)),"")</f>
        <v>Vihaan Gupta</v>
      </c>
      <c r="F1269" s="5" t="str">
        <f>IFERROR(INDEX(Customers!$C$2:$C$901,MATCH(C1269,Customers!$A$2:$A$901,0)),"")</f>
        <v>Consumer</v>
      </c>
      <c r="G1269" s="5" t="str">
        <f>IFERROR(INDEX(Regions!$B$2:$B$6,MATCH(D1269,Regions!$A$2:$A$6,0)),"")</f>
        <v>South</v>
      </c>
      <c r="H1269" s="5" t="str">
        <f t="shared" si="21"/>
        <v>2024-11</v>
      </c>
      <c r="I1269" s="5">
        <f>IFERROR(INDEX(Delivery!$C$2:$C$3001,MATCH(A1269,Delivery!$A$2:$A$3001,0))-INDEX(Delivery!$B$2:$B$3001,MATCH(A1269,Delivery!$A$2:$A$3001,0)),"")</f>
        <v>2</v>
      </c>
      <c r="J1269" s="5" t="str">
        <f>IF(IFERROR(INDEX(Delivery!$D$2:$D$3001,MATCH(A1269,Delivery!$A$2:$A$3001,0)),"")="Delayed","Yes","No")</f>
        <v>No</v>
      </c>
      <c r="K1269" s="5" t="str">
        <f>IF(IFERROR(INDEX(Delivery!$D$2:$D$3001,MATCH(A1269,Delivery!$A$2:$A$3001,0)),"")="Cancelled","Yes","No")</f>
        <v>No</v>
      </c>
      <c r="L1269">
        <f>SUMIF(Sales!B:B,A1269,Sales!H:H)</f>
        <v>162.82</v>
      </c>
    </row>
    <row r="1270" spans="1:12" x14ac:dyDescent="0.35">
      <c r="A1270" s="5">
        <v>1269</v>
      </c>
      <c r="B1270" s="6">
        <v>45612</v>
      </c>
      <c r="C1270" s="5">
        <v>185</v>
      </c>
      <c r="D1270" s="5">
        <v>2</v>
      </c>
      <c r="E1270" s="5" t="str">
        <f>IFERROR(INDEX(Customers!$B$2:$B$901,MATCH(C1270,Customers!$A$2:$A$901,0)),"")</f>
        <v>Kavya Verma</v>
      </c>
      <c r="F1270" s="5" t="str">
        <f>IFERROR(INDEX(Customers!$C$2:$C$901,MATCH(C1270,Customers!$A$2:$A$901,0)),"")</f>
        <v>Consumer</v>
      </c>
      <c r="G1270" s="5" t="str">
        <f>IFERROR(INDEX(Regions!$B$2:$B$6,MATCH(D1270,Regions!$A$2:$A$6,0)),"")</f>
        <v>South</v>
      </c>
      <c r="H1270" s="5" t="str">
        <f t="shared" si="21"/>
        <v>2024-11</v>
      </c>
      <c r="I1270" s="5">
        <f>IFERROR(INDEX(Delivery!$C$2:$C$3001,MATCH(A1270,Delivery!$A$2:$A$3001,0))-INDEX(Delivery!$B$2:$B$3001,MATCH(A1270,Delivery!$A$2:$A$3001,0)),"")</f>
        <v>6</v>
      </c>
      <c r="J1270" s="5" t="str">
        <f>IF(IFERROR(INDEX(Delivery!$D$2:$D$3001,MATCH(A1270,Delivery!$A$2:$A$3001,0)),"")="Delayed","Yes","No")</f>
        <v>No</v>
      </c>
      <c r="K1270" s="5" t="str">
        <f>IF(IFERROR(INDEX(Delivery!$D$2:$D$3001,MATCH(A1270,Delivery!$A$2:$A$3001,0)),"")="Cancelled","Yes","No")</f>
        <v>No</v>
      </c>
      <c r="L1270">
        <f>SUMIF(Sales!B:B,A1270,Sales!H:H)</f>
        <v>961.3</v>
      </c>
    </row>
    <row r="1271" spans="1:12" x14ac:dyDescent="0.35">
      <c r="A1271" s="5">
        <v>1270</v>
      </c>
      <c r="B1271" s="6">
        <v>45612</v>
      </c>
      <c r="C1271" s="5">
        <v>181</v>
      </c>
      <c r="D1271" s="5">
        <v>1</v>
      </c>
      <c r="E1271" s="5" t="str">
        <f>IFERROR(INDEX(Customers!$B$2:$B$901,MATCH(C1271,Customers!$A$2:$A$901,0)),"")</f>
        <v>Amit Singh</v>
      </c>
      <c r="F1271" s="5" t="str">
        <f>IFERROR(INDEX(Customers!$C$2:$C$901,MATCH(C1271,Customers!$A$2:$A$901,0)),"")</f>
        <v>Consumer</v>
      </c>
      <c r="G1271" s="5" t="str">
        <f>IFERROR(INDEX(Regions!$B$2:$B$6,MATCH(D1271,Regions!$A$2:$A$6,0)),"")</f>
        <v>North</v>
      </c>
      <c r="H1271" s="5" t="str">
        <f t="shared" si="21"/>
        <v>2024-11</v>
      </c>
      <c r="I1271" s="5">
        <f>IFERROR(INDEX(Delivery!$C$2:$C$3001,MATCH(A1271,Delivery!$A$2:$A$3001,0))-INDEX(Delivery!$B$2:$B$3001,MATCH(A1271,Delivery!$A$2:$A$3001,0)),"")</f>
        <v>11</v>
      </c>
      <c r="J1271" s="5" t="str">
        <f>IF(IFERROR(INDEX(Delivery!$D$2:$D$3001,MATCH(A1271,Delivery!$A$2:$A$3001,0)),"")="Delayed","Yes","No")</f>
        <v>Yes</v>
      </c>
      <c r="K1271" s="5" t="str">
        <f>IF(IFERROR(INDEX(Delivery!$D$2:$D$3001,MATCH(A1271,Delivery!$A$2:$A$3001,0)),"")="Cancelled","Yes","No")</f>
        <v>No</v>
      </c>
      <c r="L1271">
        <f>SUMIF(Sales!B:B,A1271,Sales!H:H)</f>
        <v>800.55</v>
      </c>
    </row>
    <row r="1272" spans="1:12" x14ac:dyDescent="0.35">
      <c r="A1272" s="5">
        <v>1271</v>
      </c>
      <c r="B1272" s="6">
        <v>45612</v>
      </c>
      <c r="C1272" s="5">
        <v>361</v>
      </c>
      <c r="D1272" s="5">
        <v>4</v>
      </c>
      <c r="E1272" s="5" t="str">
        <f>IFERROR(INDEX(Customers!$B$2:$B$901,MATCH(C1272,Customers!$A$2:$A$901,0)),"")</f>
        <v>Reyansh Verma</v>
      </c>
      <c r="F1272" s="5" t="str">
        <f>IFERROR(INDEX(Customers!$C$2:$C$901,MATCH(C1272,Customers!$A$2:$A$901,0)),"")</f>
        <v>Consumer</v>
      </c>
      <c r="G1272" s="5" t="str">
        <f>IFERROR(INDEX(Regions!$B$2:$B$6,MATCH(D1272,Regions!$A$2:$A$6,0)),"")</f>
        <v>West</v>
      </c>
      <c r="H1272" s="5" t="str">
        <f t="shared" si="21"/>
        <v>2024-11</v>
      </c>
      <c r="I1272" s="5">
        <f>IFERROR(INDEX(Delivery!$C$2:$C$3001,MATCH(A1272,Delivery!$A$2:$A$3001,0))-INDEX(Delivery!$B$2:$B$3001,MATCH(A1272,Delivery!$A$2:$A$3001,0)),"")</f>
        <v>2</v>
      </c>
      <c r="J1272" s="5" t="str">
        <f>IF(IFERROR(INDEX(Delivery!$D$2:$D$3001,MATCH(A1272,Delivery!$A$2:$A$3001,0)),"")="Delayed","Yes","No")</f>
        <v>No</v>
      </c>
      <c r="K1272" s="5" t="str">
        <f>IF(IFERROR(INDEX(Delivery!$D$2:$D$3001,MATCH(A1272,Delivery!$A$2:$A$3001,0)),"")="Cancelled","Yes","No")</f>
        <v>No</v>
      </c>
      <c r="L1272">
        <f>SUMIF(Sales!B:B,A1272,Sales!H:H)</f>
        <v>3021.65</v>
      </c>
    </row>
    <row r="1273" spans="1:12" x14ac:dyDescent="0.35">
      <c r="A1273" s="5">
        <v>1272</v>
      </c>
      <c r="B1273" s="6">
        <v>45613</v>
      </c>
      <c r="C1273" s="5">
        <v>829</v>
      </c>
      <c r="D1273" s="5">
        <v>3</v>
      </c>
      <c r="E1273" s="5" t="str">
        <f>IFERROR(INDEX(Customers!$B$2:$B$901,MATCH(C1273,Customers!$A$2:$A$901,0)),"")</f>
        <v>Karthik Das</v>
      </c>
      <c r="F1273" s="5" t="str">
        <f>IFERROR(INDEX(Customers!$C$2:$C$901,MATCH(C1273,Customers!$A$2:$A$901,0)),"")</f>
        <v>SMB</v>
      </c>
      <c r="G1273" s="5" t="str">
        <f>IFERROR(INDEX(Regions!$B$2:$B$6,MATCH(D1273,Regions!$A$2:$A$6,0)),"")</f>
        <v>East</v>
      </c>
      <c r="H1273" s="5" t="str">
        <f t="shared" si="21"/>
        <v>2024-11</v>
      </c>
      <c r="I1273" s="5">
        <f>IFERROR(INDEX(Delivery!$C$2:$C$3001,MATCH(A1273,Delivery!$A$2:$A$3001,0))-INDEX(Delivery!$B$2:$B$3001,MATCH(A1273,Delivery!$A$2:$A$3001,0)),"")</f>
        <v>2</v>
      </c>
      <c r="J1273" s="5" t="str">
        <f>IF(IFERROR(INDEX(Delivery!$D$2:$D$3001,MATCH(A1273,Delivery!$A$2:$A$3001,0)),"")="Delayed","Yes","No")</f>
        <v>No</v>
      </c>
      <c r="K1273" s="5" t="str">
        <f>IF(IFERROR(INDEX(Delivery!$D$2:$D$3001,MATCH(A1273,Delivery!$A$2:$A$3001,0)),"")="Cancelled","Yes","No")</f>
        <v>No</v>
      </c>
      <c r="L1273">
        <f>SUMIF(Sales!B:B,A1273,Sales!H:H)</f>
        <v>1144.3699999999999</v>
      </c>
    </row>
    <row r="1274" spans="1:12" x14ac:dyDescent="0.35">
      <c r="A1274" s="5">
        <v>1273</v>
      </c>
      <c r="B1274" s="6">
        <v>45613</v>
      </c>
      <c r="C1274" s="5">
        <v>262</v>
      </c>
      <c r="D1274" s="5">
        <v>1</v>
      </c>
      <c r="E1274" s="5" t="str">
        <f>IFERROR(INDEX(Customers!$B$2:$B$901,MATCH(C1274,Customers!$A$2:$A$901,0)),"")</f>
        <v>Vikram Verma</v>
      </c>
      <c r="F1274" s="5" t="str">
        <f>IFERROR(INDEX(Customers!$C$2:$C$901,MATCH(C1274,Customers!$A$2:$A$901,0)),"")</f>
        <v>Consumer</v>
      </c>
      <c r="G1274" s="5" t="str">
        <f>IFERROR(INDEX(Regions!$B$2:$B$6,MATCH(D1274,Regions!$A$2:$A$6,0)),"")</f>
        <v>North</v>
      </c>
      <c r="H1274" s="5" t="str">
        <f t="shared" si="21"/>
        <v>2024-11</v>
      </c>
      <c r="I1274" s="5">
        <f>IFERROR(INDEX(Delivery!$C$2:$C$3001,MATCH(A1274,Delivery!$A$2:$A$3001,0))-INDEX(Delivery!$B$2:$B$3001,MATCH(A1274,Delivery!$A$2:$A$3001,0)),"")</f>
        <v>2</v>
      </c>
      <c r="J1274" s="5" t="str">
        <f>IF(IFERROR(INDEX(Delivery!$D$2:$D$3001,MATCH(A1274,Delivery!$A$2:$A$3001,0)),"")="Delayed","Yes","No")</f>
        <v>No</v>
      </c>
      <c r="K1274" s="5" t="str">
        <f>IF(IFERROR(INDEX(Delivery!$D$2:$D$3001,MATCH(A1274,Delivery!$A$2:$A$3001,0)),"")="Cancelled","Yes","No")</f>
        <v>No</v>
      </c>
      <c r="L1274">
        <f>SUMIF(Sales!B:B,A1274,Sales!H:H)</f>
        <v>741.85</v>
      </c>
    </row>
    <row r="1275" spans="1:12" x14ac:dyDescent="0.35">
      <c r="A1275" s="5">
        <v>1274</v>
      </c>
      <c r="B1275" s="6">
        <v>45613</v>
      </c>
      <c r="C1275" s="5">
        <v>484</v>
      </c>
      <c r="D1275" s="5">
        <v>2</v>
      </c>
      <c r="E1275" s="5" t="str">
        <f>IFERROR(INDEX(Customers!$B$2:$B$901,MATCH(C1275,Customers!$A$2:$A$901,0)),"")</f>
        <v>Lakshmi Menon</v>
      </c>
      <c r="F1275" s="5" t="str">
        <f>IFERROR(INDEX(Customers!$C$2:$C$901,MATCH(C1275,Customers!$A$2:$A$901,0)),"")</f>
        <v>SMB</v>
      </c>
      <c r="G1275" s="5" t="str">
        <f>IFERROR(INDEX(Regions!$B$2:$B$6,MATCH(D1275,Regions!$A$2:$A$6,0)),"")</f>
        <v>South</v>
      </c>
      <c r="H1275" s="5" t="str">
        <f t="shared" si="21"/>
        <v>2024-11</v>
      </c>
      <c r="I1275" s="5">
        <f>IFERROR(INDEX(Delivery!$C$2:$C$3001,MATCH(A1275,Delivery!$A$2:$A$3001,0))-INDEX(Delivery!$B$2:$B$3001,MATCH(A1275,Delivery!$A$2:$A$3001,0)),"")</f>
        <v>3</v>
      </c>
      <c r="J1275" s="5" t="str">
        <f>IF(IFERROR(INDEX(Delivery!$D$2:$D$3001,MATCH(A1275,Delivery!$A$2:$A$3001,0)),"")="Delayed","Yes","No")</f>
        <v>No</v>
      </c>
      <c r="K1275" s="5" t="str">
        <f>IF(IFERROR(INDEX(Delivery!$D$2:$D$3001,MATCH(A1275,Delivery!$A$2:$A$3001,0)),"")="Cancelled","Yes","No")</f>
        <v>No</v>
      </c>
      <c r="L1275">
        <f>SUMIF(Sales!B:B,A1275,Sales!H:H)</f>
        <v>1303.81</v>
      </c>
    </row>
    <row r="1276" spans="1:12" x14ac:dyDescent="0.35">
      <c r="A1276" s="5">
        <v>1275</v>
      </c>
      <c r="B1276" s="6">
        <v>45613</v>
      </c>
      <c r="C1276" s="5">
        <v>199</v>
      </c>
      <c r="D1276" s="5">
        <v>1</v>
      </c>
      <c r="E1276" s="5" t="str">
        <f>IFERROR(INDEX(Customers!$B$2:$B$901,MATCH(C1276,Customers!$A$2:$A$901,0)),"")</f>
        <v>Vikram Nair</v>
      </c>
      <c r="F1276" s="5" t="str">
        <f>IFERROR(INDEX(Customers!$C$2:$C$901,MATCH(C1276,Customers!$A$2:$A$901,0)),"")</f>
        <v>SMB</v>
      </c>
      <c r="G1276" s="5" t="str">
        <f>IFERROR(INDEX(Regions!$B$2:$B$6,MATCH(D1276,Regions!$A$2:$A$6,0)),"")</f>
        <v>North</v>
      </c>
      <c r="H1276" s="5" t="str">
        <f t="shared" si="21"/>
        <v>2024-11</v>
      </c>
      <c r="I1276" s="5">
        <f>IFERROR(INDEX(Delivery!$C$2:$C$3001,MATCH(A1276,Delivery!$A$2:$A$3001,0))-INDEX(Delivery!$B$2:$B$3001,MATCH(A1276,Delivery!$A$2:$A$3001,0)),"")</f>
        <v>2</v>
      </c>
      <c r="J1276" s="5" t="str">
        <f>IF(IFERROR(INDEX(Delivery!$D$2:$D$3001,MATCH(A1276,Delivery!$A$2:$A$3001,0)),"")="Delayed","Yes","No")</f>
        <v>No</v>
      </c>
      <c r="K1276" s="5" t="str">
        <f>IF(IFERROR(INDEX(Delivery!$D$2:$D$3001,MATCH(A1276,Delivery!$A$2:$A$3001,0)),"")="Cancelled","Yes","No")</f>
        <v>No</v>
      </c>
      <c r="L1276">
        <f>SUMIF(Sales!B:B,A1276,Sales!H:H)</f>
        <v>1672.88</v>
      </c>
    </row>
    <row r="1277" spans="1:12" x14ac:dyDescent="0.35">
      <c r="A1277" s="5">
        <v>1276</v>
      </c>
      <c r="B1277" s="6">
        <v>45613</v>
      </c>
      <c r="C1277" s="5">
        <v>128</v>
      </c>
      <c r="D1277" s="5">
        <v>5</v>
      </c>
      <c r="E1277" s="5" t="str">
        <f>IFERROR(INDEX(Customers!$B$2:$B$901,MATCH(C1277,Customers!$A$2:$A$901,0)),"")</f>
        <v>Ananya Sharma</v>
      </c>
      <c r="F1277" s="5" t="str">
        <f>IFERROR(INDEX(Customers!$C$2:$C$901,MATCH(C1277,Customers!$A$2:$A$901,0)),"")</f>
        <v>Consumer</v>
      </c>
      <c r="G1277" s="5" t="str">
        <f>IFERROR(INDEX(Regions!$B$2:$B$6,MATCH(D1277,Regions!$A$2:$A$6,0)),"")</f>
        <v>Central</v>
      </c>
      <c r="H1277" s="5" t="str">
        <f t="shared" si="21"/>
        <v>2024-11</v>
      </c>
      <c r="I1277" s="5">
        <f>IFERROR(INDEX(Delivery!$C$2:$C$3001,MATCH(A1277,Delivery!$A$2:$A$3001,0))-INDEX(Delivery!$B$2:$B$3001,MATCH(A1277,Delivery!$A$2:$A$3001,0)),"")</f>
        <v>2</v>
      </c>
      <c r="J1277" s="5" t="str">
        <f>IF(IFERROR(INDEX(Delivery!$D$2:$D$3001,MATCH(A1277,Delivery!$A$2:$A$3001,0)),"")="Delayed","Yes","No")</f>
        <v>No</v>
      </c>
      <c r="K1277" s="5" t="str">
        <f>IF(IFERROR(INDEX(Delivery!$D$2:$D$3001,MATCH(A1277,Delivery!$A$2:$A$3001,0)),"")="Cancelled","Yes","No")</f>
        <v>No</v>
      </c>
      <c r="L1277">
        <f>SUMIF(Sales!B:B,A1277,Sales!H:H)</f>
        <v>982.46</v>
      </c>
    </row>
    <row r="1278" spans="1:12" x14ac:dyDescent="0.35">
      <c r="A1278" s="5">
        <v>1277</v>
      </c>
      <c r="B1278" s="6">
        <v>45613</v>
      </c>
      <c r="C1278" s="5">
        <v>269</v>
      </c>
      <c r="D1278" s="5">
        <v>5</v>
      </c>
      <c r="E1278" s="5" t="str">
        <f>IFERROR(INDEX(Customers!$B$2:$B$901,MATCH(C1278,Customers!$A$2:$A$901,0)),"")</f>
        <v>Kavya Chatterjee</v>
      </c>
      <c r="F1278" s="5" t="str">
        <f>IFERROR(INDEX(Customers!$C$2:$C$901,MATCH(C1278,Customers!$A$2:$A$901,0)),"")</f>
        <v>Consumer</v>
      </c>
      <c r="G1278" s="5" t="str">
        <f>IFERROR(INDEX(Regions!$B$2:$B$6,MATCH(D1278,Regions!$A$2:$A$6,0)),"")</f>
        <v>Central</v>
      </c>
      <c r="H1278" s="5" t="str">
        <f t="shared" si="21"/>
        <v>2024-11</v>
      </c>
      <c r="I1278" s="5">
        <f>IFERROR(INDEX(Delivery!$C$2:$C$3001,MATCH(A1278,Delivery!$A$2:$A$3001,0))-INDEX(Delivery!$B$2:$B$3001,MATCH(A1278,Delivery!$A$2:$A$3001,0)),"")</f>
        <v>2</v>
      </c>
      <c r="J1278" s="5" t="str">
        <f>IF(IFERROR(INDEX(Delivery!$D$2:$D$3001,MATCH(A1278,Delivery!$A$2:$A$3001,0)),"")="Delayed","Yes","No")</f>
        <v>No</v>
      </c>
      <c r="K1278" s="5" t="str">
        <f>IF(IFERROR(INDEX(Delivery!$D$2:$D$3001,MATCH(A1278,Delivery!$A$2:$A$3001,0)),"")="Cancelled","Yes","No")</f>
        <v>No</v>
      </c>
      <c r="L1278">
        <f>SUMIF(Sales!B:B,A1278,Sales!H:H)</f>
        <v>3021.65</v>
      </c>
    </row>
    <row r="1279" spans="1:12" x14ac:dyDescent="0.35">
      <c r="A1279" s="5">
        <v>1278</v>
      </c>
      <c r="B1279" s="6">
        <v>45613</v>
      </c>
      <c r="C1279" s="5">
        <v>401</v>
      </c>
      <c r="D1279" s="5">
        <v>3</v>
      </c>
      <c r="E1279" s="5" t="str">
        <f>IFERROR(INDEX(Customers!$B$2:$B$901,MATCH(C1279,Customers!$A$2:$A$901,0)),"")</f>
        <v>Myra Verma</v>
      </c>
      <c r="F1279" s="5" t="str">
        <f>IFERROR(INDEX(Customers!$C$2:$C$901,MATCH(C1279,Customers!$A$2:$A$901,0)),"")</f>
        <v>Consumer</v>
      </c>
      <c r="G1279" s="5" t="str">
        <f>IFERROR(INDEX(Regions!$B$2:$B$6,MATCH(D1279,Regions!$A$2:$A$6,0)),"")</f>
        <v>East</v>
      </c>
      <c r="H1279" s="5" t="str">
        <f t="shared" si="21"/>
        <v>2024-11</v>
      </c>
      <c r="I1279" s="5">
        <f>IFERROR(INDEX(Delivery!$C$2:$C$3001,MATCH(A1279,Delivery!$A$2:$A$3001,0))-INDEX(Delivery!$B$2:$B$3001,MATCH(A1279,Delivery!$A$2:$A$3001,0)),"")</f>
        <v>6</v>
      </c>
      <c r="J1279" s="5" t="str">
        <f>IF(IFERROR(INDEX(Delivery!$D$2:$D$3001,MATCH(A1279,Delivery!$A$2:$A$3001,0)),"")="Delayed","Yes","No")</f>
        <v>No</v>
      </c>
      <c r="K1279" s="5" t="str">
        <f>IF(IFERROR(INDEX(Delivery!$D$2:$D$3001,MATCH(A1279,Delivery!$A$2:$A$3001,0)),"")="Cancelled","Yes","No")</f>
        <v>No</v>
      </c>
      <c r="L1279">
        <f>SUMIF(Sales!B:B,A1279,Sales!H:H)</f>
        <v>584.66</v>
      </c>
    </row>
    <row r="1280" spans="1:12" x14ac:dyDescent="0.35">
      <c r="A1280" s="5">
        <v>1279</v>
      </c>
      <c r="B1280" s="6">
        <v>45613</v>
      </c>
      <c r="C1280" s="5">
        <v>666</v>
      </c>
      <c r="D1280" s="5">
        <v>1</v>
      </c>
      <c r="E1280" s="5" t="str">
        <f>IFERROR(INDEX(Customers!$B$2:$B$901,MATCH(C1280,Customers!$A$2:$A$901,0)),"")</f>
        <v>Vivaan Krishnan</v>
      </c>
      <c r="F1280" s="5" t="str">
        <f>IFERROR(INDEX(Customers!$C$2:$C$901,MATCH(C1280,Customers!$A$2:$A$901,0)),"")</f>
        <v>Consumer</v>
      </c>
      <c r="G1280" s="5" t="str">
        <f>IFERROR(INDEX(Regions!$B$2:$B$6,MATCH(D1280,Regions!$A$2:$A$6,0)),"")</f>
        <v>North</v>
      </c>
      <c r="H1280" s="5" t="str">
        <f t="shared" si="21"/>
        <v>2024-11</v>
      </c>
      <c r="I1280" s="5">
        <f>IFERROR(INDEX(Delivery!$C$2:$C$3001,MATCH(A1280,Delivery!$A$2:$A$3001,0))-INDEX(Delivery!$B$2:$B$3001,MATCH(A1280,Delivery!$A$2:$A$3001,0)),"")</f>
        <v>4</v>
      </c>
      <c r="J1280" s="5" t="str">
        <f>IF(IFERROR(INDEX(Delivery!$D$2:$D$3001,MATCH(A1280,Delivery!$A$2:$A$3001,0)),"")="Delayed","Yes","No")</f>
        <v>No</v>
      </c>
      <c r="K1280" s="5" t="str">
        <f>IF(IFERROR(INDEX(Delivery!$D$2:$D$3001,MATCH(A1280,Delivery!$A$2:$A$3001,0)),"")="Cancelled","Yes","No")</f>
        <v>No</v>
      </c>
      <c r="L1280">
        <f>SUMIF(Sales!B:B,A1280,Sales!H:H)</f>
        <v>2104.2600000000002</v>
      </c>
    </row>
    <row r="1281" spans="1:12" x14ac:dyDescent="0.35">
      <c r="A1281" s="5">
        <v>1280</v>
      </c>
      <c r="B1281" s="6">
        <v>45614</v>
      </c>
      <c r="C1281" s="5">
        <v>370</v>
      </c>
      <c r="D1281" s="5">
        <v>2</v>
      </c>
      <c r="E1281" s="5" t="str">
        <f>IFERROR(INDEX(Customers!$B$2:$B$901,MATCH(C1281,Customers!$A$2:$A$901,0)),"")</f>
        <v>Amit Verma</v>
      </c>
      <c r="F1281" s="5" t="str">
        <f>IFERROR(INDEX(Customers!$C$2:$C$901,MATCH(C1281,Customers!$A$2:$A$901,0)),"")</f>
        <v>Consumer</v>
      </c>
      <c r="G1281" s="5" t="str">
        <f>IFERROR(INDEX(Regions!$B$2:$B$6,MATCH(D1281,Regions!$A$2:$A$6,0)),"")</f>
        <v>South</v>
      </c>
      <c r="H1281" s="5" t="str">
        <f t="shared" si="21"/>
        <v>2024-11</v>
      </c>
      <c r="I1281" s="5">
        <f>IFERROR(INDEX(Delivery!$C$2:$C$3001,MATCH(A1281,Delivery!$A$2:$A$3001,0))-INDEX(Delivery!$B$2:$B$3001,MATCH(A1281,Delivery!$A$2:$A$3001,0)),"")</f>
        <v>3</v>
      </c>
      <c r="J1281" s="5" t="str">
        <f>IF(IFERROR(INDEX(Delivery!$D$2:$D$3001,MATCH(A1281,Delivery!$A$2:$A$3001,0)),"")="Delayed","Yes","No")</f>
        <v>No</v>
      </c>
      <c r="K1281" s="5" t="str">
        <f>IF(IFERROR(INDEX(Delivery!$D$2:$D$3001,MATCH(A1281,Delivery!$A$2:$A$3001,0)),"")="Cancelled","Yes","No")</f>
        <v>No</v>
      </c>
      <c r="L1281">
        <f>SUMIF(Sales!B:B,A1281,Sales!H:H)</f>
        <v>3205.91</v>
      </c>
    </row>
    <row r="1282" spans="1:12" x14ac:dyDescent="0.35">
      <c r="A1282" s="5">
        <v>1281</v>
      </c>
      <c r="B1282" s="6">
        <v>45614</v>
      </c>
      <c r="C1282" s="5">
        <v>710</v>
      </c>
      <c r="D1282" s="5">
        <v>5</v>
      </c>
      <c r="E1282" s="5" t="str">
        <f>IFERROR(INDEX(Customers!$B$2:$B$901,MATCH(C1282,Customers!$A$2:$A$901,0)),"")</f>
        <v>Anika Menon</v>
      </c>
      <c r="F1282" s="5" t="str">
        <f>IFERROR(INDEX(Customers!$C$2:$C$901,MATCH(C1282,Customers!$A$2:$A$901,0)),"")</f>
        <v>SMB</v>
      </c>
      <c r="G1282" s="5" t="str">
        <f>IFERROR(INDEX(Regions!$B$2:$B$6,MATCH(D1282,Regions!$A$2:$A$6,0)),"")</f>
        <v>Central</v>
      </c>
      <c r="H1282" s="5" t="str">
        <f t="shared" ref="H1282:H1345" si="22">TEXT(B1282,"YYYY-MM")</f>
        <v>2024-11</v>
      </c>
      <c r="I1282" s="5">
        <f>IFERROR(INDEX(Delivery!$C$2:$C$3001,MATCH(A1282,Delivery!$A$2:$A$3001,0))-INDEX(Delivery!$B$2:$B$3001,MATCH(A1282,Delivery!$A$2:$A$3001,0)),"")</f>
        <v>6</v>
      </c>
      <c r="J1282" s="5" t="str">
        <f>IF(IFERROR(INDEX(Delivery!$D$2:$D$3001,MATCH(A1282,Delivery!$A$2:$A$3001,0)),"")="Delayed","Yes","No")</f>
        <v>No</v>
      </c>
      <c r="K1282" s="5" t="str">
        <f>IF(IFERROR(INDEX(Delivery!$D$2:$D$3001,MATCH(A1282,Delivery!$A$2:$A$3001,0)),"")="Cancelled","Yes","No")</f>
        <v>No</v>
      </c>
      <c r="L1282">
        <f>SUMIF(Sales!B:B,A1282,Sales!H:H)</f>
        <v>4592.7300000000005</v>
      </c>
    </row>
    <row r="1283" spans="1:12" x14ac:dyDescent="0.35">
      <c r="A1283" s="5">
        <v>1282</v>
      </c>
      <c r="B1283" s="6">
        <v>45614</v>
      </c>
      <c r="C1283" s="5">
        <v>831</v>
      </c>
      <c r="D1283" s="5">
        <v>4</v>
      </c>
      <c r="E1283" s="5" t="str">
        <f>IFERROR(INDEX(Customers!$B$2:$B$901,MATCH(C1283,Customers!$A$2:$A$901,0)),"")</f>
        <v>Rahul Nair</v>
      </c>
      <c r="F1283" s="5" t="str">
        <f>IFERROR(INDEX(Customers!$C$2:$C$901,MATCH(C1283,Customers!$A$2:$A$901,0)),"")</f>
        <v>SMB</v>
      </c>
      <c r="G1283" s="5" t="str">
        <f>IFERROR(INDEX(Regions!$B$2:$B$6,MATCH(D1283,Regions!$A$2:$A$6,0)),"")</f>
        <v>West</v>
      </c>
      <c r="H1283" s="5" t="str">
        <f t="shared" si="22"/>
        <v>2024-11</v>
      </c>
      <c r="I1283" s="5">
        <f>IFERROR(INDEX(Delivery!$C$2:$C$3001,MATCH(A1283,Delivery!$A$2:$A$3001,0))-INDEX(Delivery!$B$2:$B$3001,MATCH(A1283,Delivery!$A$2:$A$3001,0)),"")</f>
        <v>8</v>
      </c>
      <c r="J1283" s="5" t="str">
        <f>IF(IFERROR(INDEX(Delivery!$D$2:$D$3001,MATCH(A1283,Delivery!$A$2:$A$3001,0)),"")="Delayed","Yes","No")</f>
        <v>Yes</v>
      </c>
      <c r="K1283" s="5" t="str">
        <f>IF(IFERROR(INDEX(Delivery!$D$2:$D$3001,MATCH(A1283,Delivery!$A$2:$A$3001,0)),"")="Cancelled","Yes","No")</f>
        <v>No</v>
      </c>
      <c r="L1283">
        <f>SUMIF(Sales!B:B,A1283,Sales!H:H)</f>
        <v>2990.36</v>
      </c>
    </row>
    <row r="1284" spans="1:12" x14ac:dyDescent="0.35">
      <c r="A1284" s="5">
        <v>1283</v>
      </c>
      <c r="B1284" s="6">
        <v>45614</v>
      </c>
      <c r="C1284" s="5">
        <v>86</v>
      </c>
      <c r="D1284" s="5">
        <v>1</v>
      </c>
      <c r="E1284" s="5" t="str">
        <f>IFERROR(INDEX(Customers!$B$2:$B$901,MATCH(C1284,Customers!$A$2:$A$901,0)),"")</f>
        <v>Vivaan Menon</v>
      </c>
      <c r="F1284" s="5" t="str">
        <f>IFERROR(INDEX(Customers!$C$2:$C$901,MATCH(C1284,Customers!$A$2:$A$901,0)),"")</f>
        <v>Consumer</v>
      </c>
      <c r="G1284" s="5" t="str">
        <f>IFERROR(INDEX(Regions!$B$2:$B$6,MATCH(D1284,Regions!$A$2:$A$6,0)),"")</f>
        <v>North</v>
      </c>
      <c r="H1284" s="5" t="str">
        <f t="shared" si="22"/>
        <v>2024-11</v>
      </c>
      <c r="I1284" s="5">
        <f>IFERROR(INDEX(Delivery!$C$2:$C$3001,MATCH(A1284,Delivery!$A$2:$A$3001,0))-INDEX(Delivery!$B$2:$B$3001,MATCH(A1284,Delivery!$A$2:$A$3001,0)),"")</f>
        <v>5</v>
      </c>
      <c r="J1284" s="5" t="str">
        <f>IF(IFERROR(INDEX(Delivery!$D$2:$D$3001,MATCH(A1284,Delivery!$A$2:$A$3001,0)),"")="Delayed","Yes","No")</f>
        <v>No</v>
      </c>
      <c r="K1284" s="5" t="str">
        <f>IF(IFERROR(INDEX(Delivery!$D$2:$D$3001,MATCH(A1284,Delivery!$A$2:$A$3001,0)),"")="Cancelled","Yes","No")</f>
        <v>No</v>
      </c>
      <c r="L1284">
        <f>SUMIF(Sales!B:B,A1284,Sales!H:H)</f>
        <v>2839.2300000000005</v>
      </c>
    </row>
    <row r="1285" spans="1:12" x14ac:dyDescent="0.35">
      <c r="A1285" s="5">
        <v>1284</v>
      </c>
      <c r="B1285" s="6">
        <v>45614</v>
      </c>
      <c r="C1285" s="5">
        <v>630</v>
      </c>
      <c r="D1285" s="5">
        <v>3</v>
      </c>
      <c r="E1285" s="5" t="str">
        <f>IFERROR(INDEX(Customers!$B$2:$B$901,MATCH(C1285,Customers!$A$2:$A$901,0)),"")</f>
        <v>Sai Mehta</v>
      </c>
      <c r="F1285" s="5" t="str">
        <f>IFERROR(INDEX(Customers!$C$2:$C$901,MATCH(C1285,Customers!$A$2:$A$901,0)),"")</f>
        <v>Consumer</v>
      </c>
      <c r="G1285" s="5" t="str">
        <f>IFERROR(INDEX(Regions!$B$2:$B$6,MATCH(D1285,Regions!$A$2:$A$6,0)),"")</f>
        <v>East</v>
      </c>
      <c r="H1285" s="5" t="str">
        <f t="shared" si="22"/>
        <v>2024-11</v>
      </c>
      <c r="I1285" s="5">
        <f>IFERROR(INDEX(Delivery!$C$2:$C$3001,MATCH(A1285,Delivery!$A$2:$A$3001,0))-INDEX(Delivery!$B$2:$B$3001,MATCH(A1285,Delivery!$A$2:$A$3001,0)),"")</f>
        <v>11</v>
      </c>
      <c r="J1285" s="5" t="str">
        <f>IF(IFERROR(INDEX(Delivery!$D$2:$D$3001,MATCH(A1285,Delivery!$A$2:$A$3001,0)),"")="Delayed","Yes","No")</f>
        <v>Yes</v>
      </c>
      <c r="K1285" s="5" t="str">
        <f>IF(IFERROR(INDEX(Delivery!$D$2:$D$3001,MATCH(A1285,Delivery!$A$2:$A$3001,0)),"")="Cancelled","Yes","No")</f>
        <v>No</v>
      </c>
      <c r="L1285">
        <f>SUMIF(Sales!B:B,A1285,Sales!H:H)</f>
        <v>1296.42</v>
      </c>
    </row>
    <row r="1286" spans="1:12" x14ac:dyDescent="0.35">
      <c r="A1286" s="5">
        <v>1285</v>
      </c>
      <c r="B1286" s="6">
        <v>45614</v>
      </c>
      <c r="C1286" s="5">
        <v>234</v>
      </c>
      <c r="D1286" s="5">
        <v>3</v>
      </c>
      <c r="E1286" s="5" t="str">
        <f>IFERROR(INDEX(Customers!$B$2:$B$901,MATCH(C1286,Customers!$A$2:$A$901,0)),"")</f>
        <v>Nisha Singh</v>
      </c>
      <c r="F1286" s="5" t="str">
        <f>IFERROR(INDEX(Customers!$C$2:$C$901,MATCH(C1286,Customers!$A$2:$A$901,0)),"")</f>
        <v>Consumer</v>
      </c>
      <c r="G1286" s="5" t="str">
        <f>IFERROR(INDEX(Regions!$B$2:$B$6,MATCH(D1286,Regions!$A$2:$A$6,0)),"")</f>
        <v>East</v>
      </c>
      <c r="H1286" s="5" t="str">
        <f t="shared" si="22"/>
        <v>2024-11</v>
      </c>
      <c r="I1286" s="5">
        <f>IFERROR(INDEX(Delivery!$C$2:$C$3001,MATCH(A1286,Delivery!$A$2:$A$3001,0))-INDEX(Delivery!$B$2:$B$3001,MATCH(A1286,Delivery!$A$2:$A$3001,0)),"")</f>
        <v>4</v>
      </c>
      <c r="J1286" s="5" t="str">
        <f>IF(IFERROR(INDEX(Delivery!$D$2:$D$3001,MATCH(A1286,Delivery!$A$2:$A$3001,0)),"")="Delayed","Yes","No")</f>
        <v>No</v>
      </c>
      <c r="K1286" s="5" t="str">
        <f>IF(IFERROR(INDEX(Delivery!$D$2:$D$3001,MATCH(A1286,Delivery!$A$2:$A$3001,0)),"")="Cancelled","Yes","No")</f>
        <v>No</v>
      </c>
      <c r="L1286">
        <f>SUMIF(Sales!B:B,A1286,Sales!H:H)</f>
        <v>705.26</v>
      </c>
    </row>
    <row r="1287" spans="1:12" x14ac:dyDescent="0.35">
      <c r="A1287" s="5">
        <v>1286</v>
      </c>
      <c r="B1287" s="6">
        <v>45614</v>
      </c>
      <c r="C1287" s="5">
        <v>314</v>
      </c>
      <c r="D1287" s="5">
        <v>2</v>
      </c>
      <c r="E1287" s="5" t="str">
        <f>IFERROR(INDEX(Customers!$B$2:$B$901,MATCH(C1287,Customers!$A$2:$A$901,0)),"")</f>
        <v>Meera Pillai</v>
      </c>
      <c r="F1287" s="5" t="str">
        <f>IFERROR(INDEX(Customers!$C$2:$C$901,MATCH(C1287,Customers!$A$2:$A$901,0)),"")</f>
        <v>Consumer</v>
      </c>
      <c r="G1287" s="5" t="str">
        <f>IFERROR(INDEX(Regions!$B$2:$B$6,MATCH(D1287,Regions!$A$2:$A$6,0)),"")</f>
        <v>South</v>
      </c>
      <c r="H1287" s="5" t="str">
        <f t="shared" si="22"/>
        <v>2024-11</v>
      </c>
      <c r="I1287" s="5">
        <f>IFERROR(INDEX(Delivery!$C$2:$C$3001,MATCH(A1287,Delivery!$A$2:$A$3001,0))-INDEX(Delivery!$B$2:$B$3001,MATCH(A1287,Delivery!$A$2:$A$3001,0)),"")</f>
        <v>2</v>
      </c>
      <c r="J1287" s="5" t="str">
        <f>IF(IFERROR(INDEX(Delivery!$D$2:$D$3001,MATCH(A1287,Delivery!$A$2:$A$3001,0)),"")="Delayed","Yes","No")</f>
        <v>No</v>
      </c>
      <c r="K1287" s="5" t="str">
        <f>IF(IFERROR(INDEX(Delivery!$D$2:$D$3001,MATCH(A1287,Delivery!$A$2:$A$3001,0)),"")="Cancelled","Yes","No")</f>
        <v>No</v>
      </c>
      <c r="L1287">
        <f>SUMIF(Sales!B:B,A1287,Sales!H:H)</f>
        <v>1296.42</v>
      </c>
    </row>
    <row r="1288" spans="1:12" x14ac:dyDescent="0.35">
      <c r="A1288" s="5">
        <v>1287</v>
      </c>
      <c r="B1288" s="6">
        <v>45614</v>
      </c>
      <c r="C1288" s="5">
        <v>84</v>
      </c>
      <c r="D1288" s="5">
        <v>5</v>
      </c>
      <c r="E1288" s="5" t="str">
        <f>IFERROR(INDEX(Customers!$B$2:$B$901,MATCH(C1288,Customers!$A$2:$A$901,0)),"")</f>
        <v>Sai Pillai</v>
      </c>
      <c r="F1288" s="5" t="str">
        <f>IFERROR(INDEX(Customers!$C$2:$C$901,MATCH(C1288,Customers!$A$2:$A$901,0)),"")</f>
        <v>Consumer</v>
      </c>
      <c r="G1288" s="5" t="str">
        <f>IFERROR(INDEX(Regions!$B$2:$B$6,MATCH(D1288,Regions!$A$2:$A$6,0)),"")</f>
        <v>Central</v>
      </c>
      <c r="H1288" s="5" t="str">
        <f t="shared" si="22"/>
        <v>2024-11</v>
      </c>
      <c r="I1288" s="5">
        <f>IFERROR(INDEX(Delivery!$C$2:$C$3001,MATCH(A1288,Delivery!$A$2:$A$3001,0))-INDEX(Delivery!$B$2:$B$3001,MATCH(A1288,Delivery!$A$2:$A$3001,0)),"")</f>
        <v>-45614</v>
      </c>
      <c r="J1288" s="5" t="str">
        <f>IF(IFERROR(INDEX(Delivery!$D$2:$D$3001,MATCH(A1288,Delivery!$A$2:$A$3001,0)),"")="Delayed","Yes","No")</f>
        <v>No</v>
      </c>
      <c r="K1288" s="5" t="str">
        <f>IF(IFERROR(INDEX(Delivery!$D$2:$D$3001,MATCH(A1288,Delivery!$A$2:$A$3001,0)),"")="Cancelled","Yes","No")</f>
        <v>Yes</v>
      </c>
      <c r="L1288">
        <f>SUMIF(Sales!B:B,A1288,Sales!H:H)</f>
        <v>4737.41</v>
      </c>
    </row>
    <row r="1289" spans="1:12" x14ac:dyDescent="0.35">
      <c r="A1289" s="5">
        <v>1288</v>
      </c>
      <c r="B1289" s="6">
        <v>45614</v>
      </c>
      <c r="C1289" s="5">
        <v>540</v>
      </c>
      <c r="D1289" s="5">
        <v>4</v>
      </c>
      <c r="E1289" s="5" t="str">
        <f>IFERROR(INDEX(Customers!$B$2:$B$901,MATCH(C1289,Customers!$A$2:$A$901,0)),"")</f>
        <v>Karthik Mehta</v>
      </c>
      <c r="F1289" s="5" t="str">
        <f>IFERROR(INDEX(Customers!$C$2:$C$901,MATCH(C1289,Customers!$A$2:$A$901,0)),"")</f>
        <v>Consumer</v>
      </c>
      <c r="G1289" s="5" t="str">
        <f>IFERROR(INDEX(Regions!$B$2:$B$6,MATCH(D1289,Regions!$A$2:$A$6,0)),"")</f>
        <v>West</v>
      </c>
      <c r="H1289" s="5" t="str">
        <f t="shared" si="22"/>
        <v>2024-11</v>
      </c>
      <c r="I1289" s="5">
        <f>IFERROR(INDEX(Delivery!$C$2:$C$3001,MATCH(A1289,Delivery!$A$2:$A$3001,0))-INDEX(Delivery!$B$2:$B$3001,MATCH(A1289,Delivery!$A$2:$A$3001,0)),"")</f>
        <v>5</v>
      </c>
      <c r="J1289" s="5" t="str">
        <f>IF(IFERROR(INDEX(Delivery!$D$2:$D$3001,MATCH(A1289,Delivery!$A$2:$A$3001,0)),"")="Delayed","Yes","No")</f>
        <v>No</v>
      </c>
      <c r="K1289" s="5" t="str">
        <f>IF(IFERROR(INDEX(Delivery!$D$2:$D$3001,MATCH(A1289,Delivery!$A$2:$A$3001,0)),"")="Cancelled","Yes","No")</f>
        <v>No</v>
      </c>
      <c r="L1289">
        <f>SUMIF(Sales!B:B,A1289,Sales!H:H)</f>
        <v>2129.88</v>
      </c>
    </row>
    <row r="1290" spans="1:12" x14ac:dyDescent="0.35">
      <c r="A1290" s="5">
        <v>1289</v>
      </c>
      <c r="B1290" s="6">
        <v>45614</v>
      </c>
      <c r="C1290" s="5">
        <v>772</v>
      </c>
      <c r="D1290" s="5">
        <v>2</v>
      </c>
      <c r="E1290" s="5" t="str">
        <f>IFERROR(INDEX(Customers!$B$2:$B$901,MATCH(C1290,Customers!$A$2:$A$901,0)),"")</f>
        <v>Vihaan Sharma</v>
      </c>
      <c r="F1290" s="5" t="str">
        <f>IFERROR(INDEX(Customers!$C$2:$C$901,MATCH(C1290,Customers!$A$2:$A$901,0)),"")</f>
        <v>Consumer</v>
      </c>
      <c r="G1290" s="5" t="str">
        <f>IFERROR(INDEX(Regions!$B$2:$B$6,MATCH(D1290,Regions!$A$2:$A$6,0)),"")</f>
        <v>South</v>
      </c>
      <c r="H1290" s="5" t="str">
        <f t="shared" si="22"/>
        <v>2024-11</v>
      </c>
      <c r="I1290" s="5">
        <f>IFERROR(INDEX(Delivery!$C$2:$C$3001,MATCH(A1290,Delivery!$A$2:$A$3001,0))-INDEX(Delivery!$B$2:$B$3001,MATCH(A1290,Delivery!$A$2:$A$3001,0)),"")</f>
        <v>6</v>
      </c>
      <c r="J1290" s="5" t="str">
        <f>IF(IFERROR(INDEX(Delivery!$D$2:$D$3001,MATCH(A1290,Delivery!$A$2:$A$3001,0)),"")="Delayed","Yes","No")</f>
        <v>No</v>
      </c>
      <c r="K1290" s="5" t="str">
        <f>IF(IFERROR(INDEX(Delivery!$D$2:$D$3001,MATCH(A1290,Delivery!$A$2:$A$3001,0)),"")="Cancelled","Yes","No")</f>
        <v>No</v>
      </c>
      <c r="L1290">
        <f>SUMIF(Sales!B:B,A1290,Sales!H:H)</f>
        <v>5234.97</v>
      </c>
    </row>
    <row r="1291" spans="1:12" x14ac:dyDescent="0.35">
      <c r="A1291" s="5">
        <v>1290</v>
      </c>
      <c r="B1291" s="6">
        <v>45614</v>
      </c>
      <c r="C1291" s="5">
        <v>267</v>
      </c>
      <c r="D1291" s="5">
        <v>3</v>
      </c>
      <c r="E1291" s="5" t="str">
        <f>IFERROR(INDEX(Customers!$B$2:$B$901,MATCH(C1291,Customers!$A$2:$A$901,0)),"")</f>
        <v>Ishaan Verma</v>
      </c>
      <c r="F1291" s="5" t="str">
        <f>IFERROR(INDEX(Customers!$C$2:$C$901,MATCH(C1291,Customers!$A$2:$A$901,0)),"")</f>
        <v>Consumer</v>
      </c>
      <c r="G1291" s="5" t="str">
        <f>IFERROR(INDEX(Regions!$B$2:$B$6,MATCH(D1291,Regions!$A$2:$A$6,0)),"")</f>
        <v>East</v>
      </c>
      <c r="H1291" s="5" t="str">
        <f t="shared" si="22"/>
        <v>2024-11</v>
      </c>
      <c r="I1291" s="5">
        <f>IFERROR(INDEX(Delivery!$C$2:$C$3001,MATCH(A1291,Delivery!$A$2:$A$3001,0))-INDEX(Delivery!$B$2:$B$3001,MATCH(A1291,Delivery!$A$2:$A$3001,0)),"")</f>
        <v>5</v>
      </c>
      <c r="J1291" s="5" t="str">
        <f>IF(IFERROR(INDEX(Delivery!$D$2:$D$3001,MATCH(A1291,Delivery!$A$2:$A$3001,0)),"")="Delayed","Yes","No")</f>
        <v>No</v>
      </c>
      <c r="K1291" s="5" t="str">
        <f>IF(IFERROR(INDEX(Delivery!$D$2:$D$3001,MATCH(A1291,Delivery!$A$2:$A$3001,0)),"")="Cancelled","Yes","No")</f>
        <v>No</v>
      </c>
      <c r="L1291">
        <f>SUMIF(Sales!B:B,A1291,Sales!H:H)</f>
        <v>1319.47</v>
      </c>
    </row>
    <row r="1292" spans="1:12" x14ac:dyDescent="0.35">
      <c r="A1292" s="5">
        <v>1291</v>
      </c>
      <c r="B1292" s="6">
        <v>45614</v>
      </c>
      <c r="C1292" s="5">
        <v>627</v>
      </c>
      <c r="D1292" s="5">
        <v>1</v>
      </c>
      <c r="E1292" s="5" t="str">
        <f>IFERROR(INDEX(Customers!$B$2:$B$901,MATCH(C1292,Customers!$A$2:$A$901,0)),"")</f>
        <v>Ayaan Bose</v>
      </c>
      <c r="F1292" s="5" t="str">
        <f>IFERROR(INDEX(Customers!$C$2:$C$901,MATCH(C1292,Customers!$A$2:$A$901,0)),"")</f>
        <v>Corporate</v>
      </c>
      <c r="G1292" s="5" t="str">
        <f>IFERROR(INDEX(Regions!$B$2:$B$6,MATCH(D1292,Regions!$A$2:$A$6,0)),"")</f>
        <v>North</v>
      </c>
      <c r="H1292" s="5" t="str">
        <f t="shared" si="22"/>
        <v>2024-11</v>
      </c>
      <c r="I1292" s="5">
        <f>IFERROR(INDEX(Delivery!$C$2:$C$3001,MATCH(A1292,Delivery!$A$2:$A$3001,0))-INDEX(Delivery!$B$2:$B$3001,MATCH(A1292,Delivery!$A$2:$A$3001,0)),"")</f>
        <v>3</v>
      </c>
      <c r="J1292" s="5" t="str">
        <f>IF(IFERROR(INDEX(Delivery!$D$2:$D$3001,MATCH(A1292,Delivery!$A$2:$A$3001,0)),"")="Delayed","Yes","No")</f>
        <v>No</v>
      </c>
      <c r="K1292" s="5" t="str">
        <f>IF(IFERROR(INDEX(Delivery!$D$2:$D$3001,MATCH(A1292,Delivery!$A$2:$A$3001,0)),"")="Cancelled","Yes","No")</f>
        <v>No</v>
      </c>
      <c r="L1292">
        <f>SUMIF(Sales!B:B,A1292,Sales!H:H)</f>
        <v>1885.65</v>
      </c>
    </row>
    <row r="1293" spans="1:12" x14ac:dyDescent="0.35">
      <c r="A1293" s="5">
        <v>1292</v>
      </c>
      <c r="B1293" s="6">
        <v>45615</v>
      </c>
      <c r="C1293" s="5">
        <v>734</v>
      </c>
      <c r="D1293" s="5">
        <v>4</v>
      </c>
      <c r="E1293" s="5" t="str">
        <f>IFERROR(INDEX(Customers!$B$2:$B$901,MATCH(C1293,Customers!$A$2:$A$901,0)),"")</f>
        <v>Kavya Gupta</v>
      </c>
      <c r="F1293" s="5" t="str">
        <f>IFERROR(INDEX(Customers!$C$2:$C$901,MATCH(C1293,Customers!$A$2:$A$901,0)),"")</f>
        <v>SMB</v>
      </c>
      <c r="G1293" s="5" t="str">
        <f>IFERROR(INDEX(Regions!$B$2:$B$6,MATCH(D1293,Regions!$A$2:$A$6,0)),"")</f>
        <v>West</v>
      </c>
      <c r="H1293" s="5" t="str">
        <f t="shared" si="22"/>
        <v>2024-11</v>
      </c>
      <c r="I1293" s="5">
        <f>IFERROR(INDEX(Delivery!$C$2:$C$3001,MATCH(A1293,Delivery!$A$2:$A$3001,0))-INDEX(Delivery!$B$2:$B$3001,MATCH(A1293,Delivery!$A$2:$A$3001,0)),"")</f>
        <v>11</v>
      </c>
      <c r="J1293" s="5" t="str">
        <f>IF(IFERROR(INDEX(Delivery!$D$2:$D$3001,MATCH(A1293,Delivery!$A$2:$A$3001,0)),"")="Delayed","Yes","No")</f>
        <v>Yes</v>
      </c>
      <c r="K1293" s="5" t="str">
        <f>IF(IFERROR(INDEX(Delivery!$D$2:$D$3001,MATCH(A1293,Delivery!$A$2:$A$3001,0)),"")="Cancelled","Yes","No")</f>
        <v>No</v>
      </c>
      <c r="L1293">
        <f>SUMIF(Sales!B:B,A1293,Sales!H:H)</f>
        <v>145.43</v>
      </c>
    </row>
    <row r="1294" spans="1:12" x14ac:dyDescent="0.35">
      <c r="A1294" s="5">
        <v>1293</v>
      </c>
      <c r="B1294" s="6">
        <v>45615</v>
      </c>
      <c r="C1294" s="5">
        <v>371</v>
      </c>
      <c r="D1294" s="5">
        <v>5</v>
      </c>
      <c r="E1294" s="5" t="str">
        <f>IFERROR(INDEX(Customers!$B$2:$B$901,MATCH(C1294,Customers!$A$2:$A$901,0)),"")</f>
        <v>Arun Rao</v>
      </c>
      <c r="F1294" s="5" t="str">
        <f>IFERROR(INDEX(Customers!$C$2:$C$901,MATCH(C1294,Customers!$A$2:$A$901,0)),"")</f>
        <v>Consumer</v>
      </c>
      <c r="G1294" s="5" t="str">
        <f>IFERROR(INDEX(Regions!$B$2:$B$6,MATCH(D1294,Regions!$A$2:$A$6,0)),"")</f>
        <v>Central</v>
      </c>
      <c r="H1294" s="5" t="str">
        <f t="shared" si="22"/>
        <v>2024-11</v>
      </c>
      <c r="I1294" s="5">
        <f>IFERROR(INDEX(Delivery!$C$2:$C$3001,MATCH(A1294,Delivery!$A$2:$A$3001,0))-INDEX(Delivery!$B$2:$B$3001,MATCH(A1294,Delivery!$A$2:$A$3001,0)),"")</f>
        <v>2</v>
      </c>
      <c r="J1294" s="5" t="str">
        <f>IF(IFERROR(INDEX(Delivery!$D$2:$D$3001,MATCH(A1294,Delivery!$A$2:$A$3001,0)),"")="Delayed","Yes","No")</f>
        <v>No</v>
      </c>
      <c r="K1294" s="5" t="str">
        <f>IF(IFERROR(INDEX(Delivery!$D$2:$D$3001,MATCH(A1294,Delivery!$A$2:$A$3001,0)),"")="Cancelled","Yes","No")</f>
        <v>No</v>
      </c>
      <c r="L1294">
        <f>SUMIF(Sales!B:B,A1294,Sales!H:H)</f>
        <v>184.26</v>
      </c>
    </row>
    <row r="1295" spans="1:12" x14ac:dyDescent="0.35">
      <c r="A1295" s="5">
        <v>1294</v>
      </c>
      <c r="B1295" s="6">
        <v>45615</v>
      </c>
      <c r="C1295" s="5">
        <v>245</v>
      </c>
      <c r="D1295" s="5">
        <v>2</v>
      </c>
      <c r="E1295" s="5" t="str">
        <f>IFERROR(INDEX(Customers!$B$2:$B$901,MATCH(C1295,Customers!$A$2:$A$901,0)),"")</f>
        <v>Aadhya Rao</v>
      </c>
      <c r="F1295" s="5" t="str">
        <f>IFERROR(INDEX(Customers!$C$2:$C$901,MATCH(C1295,Customers!$A$2:$A$901,0)),"")</f>
        <v>SMB</v>
      </c>
      <c r="G1295" s="5" t="str">
        <f>IFERROR(INDEX(Regions!$B$2:$B$6,MATCH(D1295,Regions!$A$2:$A$6,0)),"")</f>
        <v>South</v>
      </c>
      <c r="H1295" s="5" t="str">
        <f t="shared" si="22"/>
        <v>2024-11</v>
      </c>
      <c r="I1295" s="5">
        <f>IFERROR(INDEX(Delivery!$C$2:$C$3001,MATCH(A1295,Delivery!$A$2:$A$3001,0))-INDEX(Delivery!$B$2:$B$3001,MATCH(A1295,Delivery!$A$2:$A$3001,0)),"")</f>
        <v>6</v>
      </c>
      <c r="J1295" s="5" t="str">
        <f>IF(IFERROR(INDEX(Delivery!$D$2:$D$3001,MATCH(A1295,Delivery!$A$2:$A$3001,0)),"")="Delayed","Yes","No")</f>
        <v>No</v>
      </c>
      <c r="K1295" s="5" t="str">
        <f>IF(IFERROR(INDEX(Delivery!$D$2:$D$3001,MATCH(A1295,Delivery!$A$2:$A$3001,0)),"")="Cancelled","Yes","No")</f>
        <v>No</v>
      </c>
      <c r="L1295">
        <f>SUMIF(Sales!B:B,A1295,Sales!H:H)</f>
        <v>2490.89</v>
      </c>
    </row>
    <row r="1296" spans="1:12" x14ac:dyDescent="0.35">
      <c r="A1296" s="5">
        <v>1295</v>
      </c>
      <c r="B1296" s="6">
        <v>45615</v>
      </c>
      <c r="C1296" s="5">
        <v>120</v>
      </c>
      <c r="D1296" s="5">
        <v>1</v>
      </c>
      <c r="E1296" s="5" t="str">
        <f>IFERROR(INDEX(Customers!$B$2:$B$901,MATCH(C1296,Customers!$A$2:$A$901,0)),"")</f>
        <v>Ayaan Iyer</v>
      </c>
      <c r="F1296" s="5" t="str">
        <f>IFERROR(INDEX(Customers!$C$2:$C$901,MATCH(C1296,Customers!$A$2:$A$901,0)),"")</f>
        <v>Consumer</v>
      </c>
      <c r="G1296" s="5" t="str">
        <f>IFERROR(INDEX(Regions!$B$2:$B$6,MATCH(D1296,Regions!$A$2:$A$6,0)),"")</f>
        <v>North</v>
      </c>
      <c r="H1296" s="5" t="str">
        <f t="shared" si="22"/>
        <v>2024-11</v>
      </c>
      <c r="I1296" s="5">
        <f>IFERROR(INDEX(Delivery!$C$2:$C$3001,MATCH(A1296,Delivery!$A$2:$A$3001,0))-INDEX(Delivery!$B$2:$B$3001,MATCH(A1296,Delivery!$A$2:$A$3001,0)),"")</f>
        <v>5</v>
      </c>
      <c r="J1296" s="5" t="str">
        <f>IF(IFERROR(INDEX(Delivery!$D$2:$D$3001,MATCH(A1296,Delivery!$A$2:$A$3001,0)),"")="Delayed","Yes","No")</f>
        <v>No</v>
      </c>
      <c r="K1296" s="5" t="str">
        <f>IF(IFERROR(INDEX(Delivery!$D$2:$D$3001,MATCH(A1296,Delivery!$A$2:$A$3001,0)),"")="Cancelled","Yes","No")</f>
        <v>No</v>
      </c>
      <c r="L1296">
        <f>SUMIF(Sales!B:B,A1296,Sales!H:H)</f>
        <v>552.17999999999995</v>
      </c>
    </row>
    <row r="1297" spans="1:12" x14ac:dyDescent="0.35">
      <c r="A1297" s="5">
        <v>1296</v>
      </c>
      <c r="B1297" s="6">
        <v>45615</v>
      </c>
      <c r="C1297" s="5">
        <v>836</v>
      </c>
      <c r="D1297" s="5">
        <v>4</v>
      </c>
      <c r="E1297" s="5" t="str">
        <f>IFERROR(INDEX(Customers!$B$2:$B$901,MATCH(C1297,Customers!$A$2:$A$901,0)),"")</f>
        <v>Vikram Bose</v>
      </c>
      <c r="F1297" s="5" t="str">
        <f>IFERROR(INDEX(Customers!$C$2:$C$901,MATCH(C1297,Customers!$A$2:$A$901,0)),"")</f>
        <v>Consumer</v>
      </c>
      <c r="G1297" s="5" t="str">
        <f>IFERROR(INDEX(Regions!$B$2:$B$6,MATCH(D1297,Regions!$A$2:$A$6,0)),"")</f>
        <v>West</v>
      </c>
      <c r="H1297" s="5" t="str">
        <f t="shared" si="22"/>
        <v>2024-11</v>
      </c>
      <c r="I1297" s="5">
        <f>IFERROR(INDEX(Delivery!$C$2:$C$3001,MATCH(A1297,Delivery!$A$2:$A$3001,0))-INDEX(Delivery!$B$2:$B$3001,MATCH(A1297,Delivery!$A$2:$A$3001,0)),"")</f>
        <v>9</v>
      </c>
      <c r="J1297" s="5" t="str">
        <f>IF(IFERROR(INDEX(Delivery!$D$2:$D$3001,MATCH(A1297,Delivery!$A$2:$A$3001,0)),"")="Delayed","Yes","No")</f>
        <v>Yes</v>
      </c>
      <c r="K1297" s="5" t="str">
        <f>IF(IFERROR(INDEX(Delivery!$D$2:$D$3001,MATCH(A1297,Delivery!$A$2:$A$3001,0)),"")="Cancelled","Yes","No")</f>
        <v>No</v>
      </c>
      <c r="L1297">
        <f>SUMIF(Sales!B:B,A1297,Sales!H:H)</f>
        <v>798.2</v>
      </c>
    </row>
    <row r="1298" spans="1:12" x14ac:dyDescent="0.35">
      <c r="A1298" s="5">
        <v>1297</v>
      </c>
      <c r="B1298" s="6">
        <v>45615</v>
      </c>
      <c r="C1298" s="5">
        <v>261</v>
      </c>
      <c r="D1298" s="5">
        <v>3</v>
      </c>
      <c r="E1298" s="5" t="str">
        <f>IFERROR(INDEX(Customers!$B$2:$B$901,MATCH(C1298,Customers!$A$2:$A$901,0)),"")</f>
        <v>Kavya Iyer</v>
      </c>
      <c r="F1298" s="5" t="str">
        <f>IFERROR(INDEX(Customers!$C$2:$C$901,MATCH(C1298,Customers!$A$2:$A$901,0)),"")</f>
        <v>Consumer</v>
      </c>
      <c r="G1298" s="5" t="str">
        <f>IFERROR(INDEX(Regions!$B$2:$B$6,MATCH(D1298,Regions!$A$2:$A$6,0)),"")</f>
        <v>East</v>
      </c>
      <c r="H1298" s="5" t="str">
        <f t="shared" si="22"/>
        <v>2024-11</v>
      </c>
      <c r="I1298" s="5">
        <f>IFERROR(INDEX(Delivery!$C$2:$C$3001,MATCH(A1298,Delivery!$A$2:$A$3001,0))-INDEX(Delivery!$B$2:$B$3001,MATCH(A1298,Delivery!$A$2:$A$3001,0)),"")</f>
        <v>6</v>
      </c>
      <c r="J1298" s="5" t="str">
        <f>IF(IFERROR(INDEX(Delivery!$D$2:$D$3001,MATCH(A1298,Delivery!$A$2:$A$3001,0)),"")="Delayed","Yes","No")</f>
        <v>No</v>
      </c>
      <c r="K1298" s="5" t="str">
        <f>IF(IFERROR(INDEX(Delivery!$D$2:$D$3001,MATCH(A1298,Delivery!$A$2:$A$3001,0)),"")="Cancelled","Yes","No")</f>
        <v>No</v>
      </c>
      <c r="L1298">
        <f>SUMIF(Sales!B:B,A1298,Sales!H:H)</f>
        <v>2069.3000000000002</v>
      </c>
    </row>
    <row r="1299" spans="1:12" x14ac:dyDescent="0.35">
      <c r="A1299" s="5">
        <v>1298</v>
      </c>
      <c r="B1299" s="6">
        <v>45615</v>
      </c>
      <c r="C1299" s="5">
        <v>600</v>
      </c>
      <c r="D1299" s="5">
        <v>5</v>
      </c>
      <c r="E1299" s="5" t="str">
        <f>IFERROR(INDEX(Customers!$B$2:$B$901,MATCH(C1299,Customers!$A$2:$A$901,0)),"")</f>
        <v>Riya Gupta</v>
      </c>
      <c r="F1299" s="5" t="str">
        <f>IFERROR(INDEX(Customers!$C$2:$C$901,MATCH(C1299,Customers!$A$2:$A$901,0)),"")</f>
        <v>Consumer</v>
      </c>
      <c r="G1299" s="5" t="str">
        <f>IFERROR(INDEX(Regions!$B$2:$B$6,MATCH(D1299,Regions!$A$2:$A$6,0)),"")</f>
        <v>Central</v>
      </c>
      <c r="H1299" s="5" t="str">
        <f t="shared" si="22"/>
        <v>2024-11</v>
      </c>
      <c r="I1299" s="5">
        <f>IFERROR(INDEX(Delivery!$C$2:$C$3001,MATCH(A1299,Delivery!$A$2:$A$3001,0))-INDEX(Delivery!$B$2:$B$3001,MATCH(A1299,Delivery!$A$2:$A$3001,0)),"")</f>
        <v>3</v>
      </c>
      <c r="J1299" s="5" t="str">
        <f>IF(IFERROR(INDEX(Delivery!$D$2:$D$3001,MATCH(A1299,Delivery!$A$2:$A$3001,0)),"")="Delayed","Yes","No")</f>
        <v>No</v>
      </c>
      <c r="K1299" s="5" t="str">
        <f>IF(IFERROR(INDEX(Delivery!$D$2:$D$3001,MATCH(A1299,Delivery!$A$2:$A$3001,0)),"")="Cancelled","Yes","No")</f>
        <v>No</v>
      </c>
      <c r="L1299">
        <f>SUMIF(Sales!B:B,A1299,Sales!H:H)</f>
        <v>95.97</v>
      </c>
    </row>
    <row r="1300" spans="1:12" x14ac:dyDescent="0.35">
      <c r="A1300" s="5">
        <v>1299</v>
      </c>
      <c r="B1300" s="6">
        <v>45615</v>
      </c>
      <c r="C1300" s="5">
        <v>432</v>
      </c>
      <c r="D1300" s="5">
        <v>1</v>
      </c>
      <c r="E1300" s="5" t="str">
        <f>IFERROR(INDEX(Customers!$B$2:$B$901,MATCH(C1300,Customers!$A$2:$A$901,0)),"")</f>
        <v>Vivaan Kapoor</v>
      </c>
      <c r="F1300" s="5" t="str">
        <f>IFERROR(INDEX(Customers!$C$2:$C$901,MATCH(C1300,Customers!$A$2:$A$901,0)),"")</f>
        <v>Consumer</v>
      </c>
      <c r="G1300" s="5" t="str">
        <f>IFERROR(INDEX(Regions!$B$2:$B$6,MATCH(D1300,Regions!$A$2:$A$6,0)),"")</f>
        <v>North</v>
      </c>
      <c r="H1300" s="5" t="str">
        <f t="shared" si="22"/>
        <v>2024-11</v>
      </c>
      <c r="I1300" s="5">
        <f>IFERROR(INDEX(Delivery!$C$2:$C$3001,MATCH(A1300,Delivery!$A$2:$A$3001,0))-INDEX(Delivery!$B$2:$B$3001,MATCH(A1300,Delivery!$A$2:$A$3001,0)),"")</f>
        <v>3</v>
      </c>
      <c r="J1300" s="5" t="str">
        <f>IF(IFERROR(INDEX(Delivery!$D$2:$D$3001,MATCH(A1300,Delivery!$A$2:$A$3001,0)),"")="Delayed","Yes","No")</f>
        <v>No</v>
      </c>
      <c r="K1300" s="5" t="str">
        <f>IF(IFERROR(INDEX(Delivery!$D$2:$D$3001,MATCH(A1300,Delivery!$A$2:$A$3001,0)),"")="Cancelled","Yes","No")</f>
        <v>No</v>
      </c>
      <c r="L1300">
        <f>SUMIF(Sales!B:B,A1300,Sales!H:H)</f>
        <v>3412.05</v>
      </c>
    </row>
    <row r="1301" spans="1:12" x14ac:dyDescent="0.35">
      <c r="A1301" s="5">
        <v>1300</v>
      </c>
      <c r="B1301" s="6">
        <v>45615</v>
      </c>
      <c r="C1301" s="5">
        <v>761</v>
      </c>
      <c r="D1301" s="5">
        <v>4</v>
      </c>
      <c r="E1301" s="5" t="str">
        <f>IFERROR(INDEX(Customers!$B$2:$B$901,MATCH(C1301,Customers!$A$2:$A$901,0)),"")</f>
        <v>Arun Patel</v>
      </c>
      <c r="F1301" s="5" t="str">
        <f>IFERROR(INDEX(Customers!$C$2:$C$901,MATCH(C1301,Customers!$A$2:$A$901,0)),"")</f>
        <v>Consumer</v>
      </c>
      <c r="G1301" s="5" t="str">
        <f>IFERROR(INDEX(Regions!$B$2:$B$6,MATCH(D1301,Regions!$A$2:$A$6,0)),"")</f>
        <v>West</v>
      </c>
      <c r="H1301" s="5" t="str">
        <f t="shared" si="22"/>
        <v>2024-11</v>
      </c>
      <c r="I1301" s="5">
        <f>IFERROR(INDEX(Delivery!$C$2:$C$3001,MATCH(A1301,Delivery!$A$2:$A$3001,0))-INDEX(Delivery!$B$2:$B$3001,MATCH(A1301,Delivery!$A$2:$A$3001,0)),"")</f>
        <v>2</v>
      </c>
      <c r="J1301" s="5" t="str">
        <f>IF(IFERROR(INDEX(Delivery!$D$2:$D$3001,MATCH(A1301,Delivery!$A$2:$A$3001,0)),"")="Delayed","Yes","No")</f>
        <v>No</v>
      </c>
      <c r="K1301" s="5" t="str">
        <f>IF(IFERROR(INDEX(Delivery!$D$2:$D$3001,MATCH(A1301,Delivery!$A$2:$A$3001,0)),"")="Cancelled","Yes","No")</f>
        <v>No</v>
      </c>
      <c r="L1301">
        <f>SUMIF(Sales!B:B,A1301,Sales!H:H)</f>
        <v>772.88</v>
      </c>
    </row>
    <row r="1302" spans="1:12" x14ac:dyDescent="0.35">
      <c r="A1302" s="5">
        <v>1301</v>
      </c>
      <c r="B1302" s="6">
        <v>45616</v>
      </c>
      <c r="C1302" s="5">
        <v>270</v>
      </c>
      <c r="D1302" s="5">
        <v>4</v>
      </c>
      <c r="E1302" s="5" t="str">
        <f>IFERROR(INDEX(Customers!$B$2:$B$901,MATCH(C1302,Customers!$A$2:$A$901,0)),"")</f>
        <v>Priya Das</v>
      </c>
      <c r="F1302" s="5" t="str">
        <f>IFERROR(INDEX(Customers!$C$2:$C$901,MATCH(C1302,Customers!$A$2:$A$901,0)),"")</f>
        <v>SMB</v>
      </c>
      <c r="G1302" s="5" t="str">
        <f>IFERROR(INDEX(Regions!$B$2:$B$6,MATCH(D1302,Regions!$A$2:$A$6,0)),"")</f>
        <v>West</v>
      </c>
      <c r="H1302" s="5" t="str">
        <f t="shared" si="22"/>
        <v>2024-11</v>
      </c>
      <c r="I1302" s="5">
        <f>IFERROR(INDEX(Delivery!$C$2:$C$3001,MATCH(A1302,Delivery!$A$2:$A$3001,0))-INDEX(Delivery!$B$2:$B$3001,MATCH(A1302,Delivery!$A$2:$A$3001,0)),"")</f>
        <v>6</v>
      </c>
      <c r="J1302" s="5" t="str">
        <f>IF(IFERROR(INDEX(Delivery!$D$2:$D$3001,MATCH(A1302,Delivery!$A$2:$A$3001,0)),"")="Delayed","Yes","No")</f>
        <v>No</v>
      </c>
      <c r="K1302" s="5" t="str">
        <f>IF(IFERROR(INDEX(Delivery!$D$2:$D$3001,MATCH(A1302,Delivery!$A$2:$A$3001,0)),"")="Cancelled","Yes","No")</f>
        <v>No</v>
      </c>
      <c r="L1302">
        <f>SUMIF(Sales!B:B,A1302,Sales!H:H)</f>
        <v>184.26</v>
      </c>
    </row>
    <row r="1303" spans="1:12" x14ac:dyDescent="0.35">
      <c r="A1303" s="5">
        <v>1302</v>
      </c>
      <c r="B1303" s="6">
        <v>45616</v>
      </c>
      <c r="C1303" s="5">
        <v>762</v>
      </c>
      <c r="D1303" s="5">
        <v>2</v>
      </c>
      <c r="E1303" s="5" t="str">
        <f>IFERROR(INDEX(Customers!$B$2:$B$901,MATCH(C1303,Customers!$A$2:$A$901,0)),"")</f>
        <v>Anika Mehta</v>
      </c>
      <c r="F1303" s="5" t="str">
        <f>IFERROR(INDEX(Customers!$C$2:$C$901,MATCH(C1303,Customers!$A$2:$A$901,0)),"")</f>
        <v>SMB</v>
      </c>
      <c r="G1303" s="5" t="str">
        <f>IFERROR(INDEX(Regions!$B$2:$B$6,MATCH(D1303,Regions!$A$2:$A$6,0)),"")</f>
        <v>South</v>
      </c>
      <c r="H1303" s="5" t="str">
        <f t="shared" si="22"/>
        <v>2024-11</v>
      </c>
      <c r="I1303" s="5">
        <f>IFERROR(INDEX(Delivery!$C$2:$C$3001,MATCH(A1303,Delivery!$A$2:$A$3001,0))-INDEX(Delivery!$B$2:$B$3001,MATCH(A1303,Delivery!$A$2:$A$3001,0)),"")</f>
        <v>-45618</v>
      </c>
      <c r="J1303" s="5" t="str">
        <f>IF(IFERROR(INDEX(Delivery!$D$2:$D$3001,MATCH(A1303,Delivery!$A$2:$A$3001,0)),"")="Delayed","Yes","No")</f>
        <v>No</v>
      </c>
      <c r="K1303" s="5" t="str">
        <f>IF(IFERROR(INDEX(Delivery!$D$2:$D$3001,MATCH(A1303,Delivery!$A$2:$A$3001,0)),"")="Cancelled","Yes","No")</f>
        <v>Yes</v>
      </c>
      <c r="L1303">
        <f>SUMIF(Sales!B:B,A1303,Sales!H:H)</f>
        <v>3021.65</v>
      </c>
    </row>
    <row r="1304" spans="1:12" x14ac:dyDescent="0.35">
      <c r="A1304" s="5">
        <v>1303</v>
      </c>
      <c r="B1304" s="6">
        <v>45616</v>
      </c>
      <c r="C1304" s="5">
        <v>825</v>
      </c>
      <c r="D1304" s="5">
        <v>4</v>
      </c>
      <c r="E1304" s="5" t="str">
        <f>IFERROR(INDEX(Customers!$B$2:$B$901,MATCH(C1304,Customers!$A$2:$A$901,0)),"")</f>
        <v>Riya Bose</v>
      </c>
      <c r="F1304" s="5" t="str">
        <f>IFERROR(INDEX(Customers!$C$2:$C$901,MATCH(C1304,Customers!$A$2:$A$901,0)),"")</f>
        <v>Consumer</v>
      </c>
      <c r="G1304" s="5" t="str">
        <f>IFERROR(INDEX(Regions!$B$2:$B$6,MATCH(D1304,Regions!$A$2:$A$6,0)),"")</f>
        <v>West</v>
      </c>
      <c r="H1304" s="5" t="str">
        <f t="shared" si="22"/>
        <v>2024-11</v>
      </c>
      <c r="I1304" s="5">
        <f>IFERROR(INDEX(Delivery!$C$2:$C$3001,MATCH(A1304,Delivery!$A$2:$A$3001,0))-INDEX(Delivery!$B$2:$B$3001,MATCH(A1304,Delivery!$A$2:$A$3001,0)),"")</f>
        <v>11</v>
      </c>
      <c r="J1304" s="5" t="str">
        <f>IF(IFERROR(INDEX(Delivery!$D$2:$D$3001,MATCH(A1304,Delivery!$A$2:$A$3001,0)),"")="Delayed","Yes","No")</f>
        <v>Yes</v>
      </c>
      <c r="K1304" s="5" t="str">
        <f>IF(IFERROR(INDEX(Delivery!$D$2:$D$3001,MATCH(A1304,Delivery!$A$2:$A$3001,0)),"")="Cancelled","Yes","No")</f>
        <v>No</v>
      </c>
      <c r="L1304">
        <f>SUMIF(Sales!B:B,A1304,Sales!H:H)</f>
        <v>3726.91</v>
      </c>
    </row>
    <row r="1305" spans="1:12" x14ac:dyDescent="0.35">
      <c r="A1305" s="5">
        <v>1304</v>
      </c>
      <c r="B1305" s="6">
        <v>45616</v>
      </c>
      <c r="C1305" s="5">
        <v>758</v>
      </c>
      <c r="D1305" s="5">
        <v>5</v>
      </c>
      <c r="E1305" s="5" t="str">
        <f>IFERROR(INDEX(Customers!$B$2:$B$901,MATCH(C1305,Customers!$A$2:$A$901,0)),"")</f>
        <v>Neha Verma</v>
      </c>
      <c r="F1305" s="5" t="str">
        <f>IFERROR(INDEX(Customers!$C$2:$C$901,MATCH(C1305,Customers!$A$2:$A$901,0)),"")</f>
        <v>Consumer</v>
      </c>
      <c r="G1305" s="5" t="str">
        <f>IFERROR(INDEX(Regions!$B$2:$B$6,MATCH(D1305,Regions!$A$2:$A$6,0)),"")</f>
        <v>Central</v>
      </c>
      <c r="H1305" s="5" t="str">
        <f t="shared" si="22"/>
        <v>2024-11</v>
      </c>
      <c r="I1305" s="5">
        <f>IFERROR(INDEX(Delivery!$C$2:$C$3001,MATCH(A1305,Delivery!$A$2:$A$3001,0))-INDEX(Delivery!$B$2:$B$3001,MATCH(A1305,Delivery!$A$2:$A$3001,0)),"")</f>
        <v>6</v>
      </c>
      <c r="J1305" s="5" t="str">
        <f>IF(IFERROR(INDEX(Delivery!$D$2:$D$3001,MATCH(A1305,Delivery!$A$2:$A$3001,0)),"")="Delayed","Yes","No")</f>
        <v>No</v>
      </c>
      <c r="K1305" s="5" t="str">
        <f>IF(IFERROR(INDEX(Delivery!$D$2:$D$3001,MATCH(A1305,Delivery!$A$2:$A$3001,0)),"")="Cancelled","Yes","No")</f>
        <v>No</v>
      </c>
      <c r="L1305">
        <f>SUMIF(Sales!B:B,A1305,Sales!H:H)</f>
        <v>617.46</v>
      </c>
    </row>
    <row r="1306" spans="1:12" x14ac:dyDescent="0.35">
      <c r="A1306" s="5">
        <v>1305</v>
      </c>
      <c r="B1306" s="6">
        <v>45616</v>
      </c>
      <c r="C1306" s="5">
        <v>268</v>
      </c>
      <c r="D1306" s="5">
        <v>1</v>
      </c>
      <c r="E1306" s="5" t="str">
        <f>IFERROR(INDEX(Customers!$B$2:$B$901,MATCH(C1306,Customers!$A$2:$A$901,0)),"")</f>
        <v>Sai Bose</v>
      </c>
      <c r="F1306" s="5" t="str">
        <f>IFERROR(INDEX(Customers!$C$2:$C$901,MATCH(C1306,Customers!$A$2:$A$901,0)),"")</f>
        <v>Corporate</v>
      </c>
      <c r="G1306" s="5" t="str">
        <f>IFERROR(INDEX(Regions!$B$2:$B$6,MATCH(D1306,Regions!$A$2:$A$6,0)),"")</f>
        <v>North</v>
      </c>
      <c r="H1306" s="5" t="str">
        <f t="shared" si="22"/>
        <v>2024-11</v>
      </c>
      <c r="I1306" s="5">
        <f>IFERROR(INDEX(Delivery!$C$2:$C$3001,MATCH(A1306,Delivery!$A$2:$A$3001,0))-INDEX(Delivery!$B$2:$B$3001,MATCH(A1306,Delivery!$A$2:$A$3001,0)),"")</f>
        <v>5</v>
      </c>
      <c r="J1306" s="5" t="str">
        <f>IF(IFERROR(INDEX(Delivery!$D$2:$D$3001,MATCH(A1306,Delivery!$A$2:$A$3001,0)),"")="Delayed","Yes","No")</f>
        <v>No</v>
      </c>
      <c r="K1306" s="5" t="str">
        <f>IF(IFERROR(INDEX(Delivery!$D$2:$D$3001,MATCH(A1306,Delivery!$A$2:$A$3001,0)),"")="Cancelled","Yes","No")</f>
        <v>No</v>
      </c>
      <c r="L1306">
        <f>SUMIF(Sales!B:B,A1306,Sales!H:H)</f>
        <v>2753.6400000000003</v>
      </c>
    </row>
    <row r="1307" spans="1:12" x14ac:dyDescent="0.35">
      <c r="A1307" s="5">
        <v>1306</v>
      </c>
      <c r="B1307" s="6">
        <v>45616</v>
      </c>
      <c r="C1307" s="5">
        <v>253</v>
      </c>
      <c r="D1307" s="5">
        <v>5</v>
      </c>
      <c r="E1307" s="5" t="str">
        <f>IFERROR(INDEX(Customers!$B$2:$B$901,MATCH(C1307,Customers!$A$2:$A$901,0)),"")</f>
        <v>Deepa Reddy</v>
      </c>
      <c r="F1307" s="5" t="str">
        <f>IFERROR(INDEX(Customers!$C$2:$C$901,MATCH(C1307,Customers!$A$2:$A$901,0)),"")</f>
        <v>Consumer</v>
      </c>
      <c r="G1307" s="5" t="str">
        <f>IFERROR(INDEX(Regions!$B$2:$B$6,MATCH(D1307,Regions!$A$2:$A$6,0)),"")</f>
        <v>Central</v>
      </c>
      <c r="H1307" s="5" t="str">
        <f t="shared" si="22"/>
        <v>2024-11</v>
      </c>
      <c r="I1307" s="5">
        <f>IFERROR(INDEX(Delivery!$C$2:$C$3001,MATCH(A1307,Delivery!$A$2:$A$3001,0))-INDEX(Delivery!$B$2:$B$3001,MATCH(A1307,Delivery!$A$2:$A$3001,0)),"")</f>
        <v>2</v>
      </c>
      <c r="J1307" s="5" t="str">
        <f>IF(IFERROR(INDEX(Delivery!$D$2:$D$3001,MATCH(A1307,Delivery!$A$2:$A$3001,0)),"")="Delayed","Yes","No")</f>
        <v>No</v>
      </c>
      <c r="K1307" s="5" t="str">
        <f>IF(IFERROR(INDEX(Delivery!$D$2:$D$3001,MATCH(A1307,Delivery!$A$2:$A$3001,0)),"")="Cancelled","Yes","No")</f>
        <v>No</v>
      </c>
      <c r="L1307">
        <f>SUMIF(Sales!B:B,A1307,Sales!H:H)</f>
        <v>4336.12</v>
      </c>
    </row>
    <row r="1308" spans="1:12" x14ac:dyDescent="0.35">
      <c r="A1308" s="5">
        <v>1307</v>
      </c>
      <c r="B1308" s="6">
        <v>45616</v>
      </c>
      <c r="C1308" s="5">
        <v>372</v>
      </c>
      <c r="D1308" s="5">
        <v>5</v>
      </c>
      <c r="E1308" s="5" t="str">
        <f>IFERROR(INDEX(Customers!$B$2:$B$901,MATCH(C1308,Customers!$A$2:$A$901,0)),"")</f>
        <v>Arun Singh</v>
      </c>
      <c r="F1308" s="5" t="str">
        <f>IFERROR(INDEX(Customers!$C$2:$C$901,MATCH(C1308,Customers!$A$2:$A$901,0)),"")</f>
        <v>SMB</v>
      </c>
      <c r="G1308" s="5" t="str">
        <f>IFERROR(INDEX(Regions!$B$2:$B$6,MATCH(D1308,Regions!$A$2:$A$6,0)),"")</f>
        <v>Central</v>
      </c>
      <c r="H1308" s="5" t="str">
        <f t="shared" si="22"/>
        <v>2024-11</v>
      </c>
      <c r="I1308" s="5">
        <f>IFERROR(INDEX(Delivery!$C$2:$C$3001,MATCH(A1308,Delivery!$A$2:$A$3001,0))-INDEX(Delivery!$B$2:$B$3001,MATCH(A1308,Delivery!$A$2:$A$3001,0)),"")</f>
        <v>3</v>
      </c>
      <c r="J1308" s="5" t="str">
        <f>IF(IFERROR(INDEX(Delivery!$D$2:$D$3001,MATCH(A1308,Delivery!$A$2:$A$3001,0)),"")="Delayed","Yes","No")</f>
        <v>No</v>
      </c>
      <c r="K1308" s="5" t="str">
        <f>IF(IFERROR(INDEX(Delivery!$D$2:$D$3001,MATCH(A1308,Delivery!$A$2:$A$3001,0)),"")="Cancelled","Yes","No")</f>
        <v>No</v>
      </c>
      <c r="L1308">
        <f>SUMIF(Sales!B:B,A1308,Sales!H:H)</f>
        <v>184.26</v>
      </c>
    </row>
    <row r="1309" spans="1:12" x14ac:dyDescent="0.35">
      <c r="A1309" s="5">
        <v>1308</v>
      </c>
      <c r="B1309" s="6">
        <v>45616</v>
      </c>
      <c r="C1309" s="5">
        <v>703</v>
      </c>
      <c r="D1309" s="5">
        <v>1</v>
      </c>
      <c r="E1309" s="5" t="str">
        <f>IFERROR(INDEX(Customers!$B$2:$B$901,MATCH(C1309,Customers!$A$2:$A$901,0)),"")</f>
        <v>Rahul Nair</v>
      </c>
      <c r="F1309" s="5" t="str">
        <f>IFERROR(INDEX(Customers!$C$2:$C$901,MATCH(C1309,Customers!$A$2:$A$901,0)),"")</f>
        <v>Consumer</v>
      </c>
      <c r="G1309" s="5" t="str">
        <f>IFERROR(INDEX(Regions!$B$2:$B$6,MATCH(D1309,Regions!$A$2:$A$6,0)),"")</f>
        <v>North</v>
      </c>
      <c r="H1309" s="5" t="str">
        <f t="shared" si="22"/>
        <v>2024-11</v>
      </c>
      <c r="I1309" s="5">
        <f>IFERROR(INDEX(Delivery!$C$2:$C$3001,MATCH(A1309,Delivery!$A$2:$A$3001,0))-INDEX(Delivery!$B$2:$B$3001,MATCH(A1309,Delivery!$A$2:$A$3001,0)),"")</f>
        <v>8</v>
      </c>
      <c r="J1309" s="5" t="str">
        <f>IF(IFERROR(INDEX(Delivery!$D$2:$D$3001,MATCH(A1309,Delivery!$A$2:$A$3001,0)),"")="Delayed","Yes","No")</f>
        <v>Yes</v>
      </c>
      <c r="K1309" s="5" t="str">
        <f>IF(IFERROR(INDEX(Delivery!$D$2:$D$3001,MATCH(A1309,Delivery!$A$2:$A$3001,0)),"")="Cancelled","Yes","No")</f>
        <v>No</v>
      </c>
      <c r="L1309">
        <f>SUMIF(Sales!B:B,A1309,Sales!H:H)</f>
        <v>793.15000000000009</v>
      </c>
    </row>
    <row r="1310" spans="1:12" x14ac:dyDescent="0.35">
      <c r="A1310" s="5">
        <v>1309</v>
      </c>
      <c r="B1310" s="6">
        <v>45616</v>
      </c>
      <c r="C1310" s="5">
        <v>585</v>
      </c>
      <c r="D1310" s="5">
        <v>2</v>
      </c>
      <c r="E1310" s="5" t="str">
        <f>IFERROR(INDEX(Customers!$B$2:$B$901,MATCH(C1310,Customers!$A$2:$A$901,0)),"")</f>
        <v>Priya Singh</v>
      </c>
      <c r="F1310" s="5" t="str">
        <f>IFERROR(INDEX(Customers!$C$2:$C$901,MATCH(C1310,Customers!$A$2:$A$901,0)),"")</f>
        <v>Consumer</v>
      </c>
      <c r="G1310" s="5" t="str">
        <f>IFERROR(INDEX(Regions!$B$2:$B$6,MATCH(D1310,Regions!$A$2:$A$6,0)),"")</f>
        <v>South</v>
      </c>
      <c r="H1310" s="5" t="str">
        <f t="shared" si="22"/>
        <v>2024-11</v>
      </c>
      <c r="I1310" s="5">
        <f>IFERROR(INDEX(Delivery!$C$2:$C$3001,MATCH(A1310,Delivery!$A$2:$A$3001,0))-INDEX(Delivery!$B$2:$B$3001,MATCH(A1310,Delivery!$A$2:$A$3001,0)),"")</f>
        <v>8</v>
      </c>
      <c r="J1310" s="5" t="str">
        <f>IF(IFERROR(INDEX(Delivery!$D$2:$D$3001,MATCH(A1310,Delivery!$A$2:$A$3001,0)),"")="Delayed","Yes","No")</f>
        <v>Yes</v>
      </c>
      <c r="K1310" s="5" t="str">
        <f>IF(IFERROR(INDEX(Delivery!$D$2:$D$3001,MATCH(A1310,Delivery!$A$2:$A$3001,0)),"")="Cancelled","Yes","No")</f>
        <v>No</v>
      </c>
      <c r="L1310">
        <f>SUMIF(Sales!B:B,A1310,Sales!H:H)</f>
        <v>1099.8399999999999</v>
      </c>
    </row>
    <row r="1311" spans="1:12" x14ac:dyDescent="0.35">
      <c r="A1311" s="5">
        <v>1310</v>
      </c>
      <c r="B1311" s="6">
        <v>45616</v>
      </c>
      <c r="C1311" s="5">
        <v>226</v>
      </c>
      <c r="D1311" s="5">
        <v>3</v>
      </c>
      <c r="E1311" s="5" t="str">
        <f>IFERROR(INDEX(Customers!$B$2:$B$901,MATCH(C1311,Customers!$A$2:$A$901,0)),"")</f>
        <v>Deepa Reddy</v>
      </c>
      <c r="F1311" s="5" t="str">
        <f>IFERROR(INDEX(Customers!$C$2:$C$901,MATCH(C1311,Customers!$A$2:$A$901,0)),"")</f>
        <v>Corporate</v>
      </c>
      <c r="G1311" s="5" t="str">
        <f>IFERROR(INDEX(Regions!$B$2:$B$6,MATCH(D1311,Regions!$A$2:$A$6,0)),"")</f>
        <v>East</v>
      </c>
      <c r="H1311" s="5" t="str">
        <f t="shared" si="22"/>
        <v>2024-11</v>
      </c>
      <c r="I1311" s="5">
        <f>IFERROR(INDEX(Delivery!$C$2:$C$3001,MATCH(A1311,Delivery!$A$2:$A$3001,0))-INDEX(Delivery!$B$2:$B$3001,MATCH(A1311,Delivery!$A$2:$A$3001,0)),"")</f>
        <v>2</v>
      </c>
      <c r="J1311" s="5" t="str">
        <f>IF(IFERROR(INDEX(Delivery!$D$2:$D$3001,MATCH(A1311,Delivery!$A$2:$A$3001,0)),"")="Delayed","Yes","No")</f>
        <v>No</v>
      </c>
      <c r="K1311" s="5" t="str">
        <f>IF(IFERROR(INDEX(Delivery!$D$2:$D$3001,MATCH(A1311,Delivery!$A$2:$A$3001,0)),"")="Cancelled","Yes","No")</f>
        <v>No</v>
      </c>
      <c r="L1311">
        <f>SUMIF(Sales!B:B,A1311,Sales!H:H)</f>
        <v>552.17999999999995</v>
      </c>
    </row>
    <row r="1312" spans="1:12" x14ac:dyDescent="0.35">
      <c r="A1312" s="5">
        <v>1311</v>
      </c>
      <c r="B1312" s="6">
        <v>45617</v>
      </c>
      <c r="C1312" s="5">
        <v>412</v>
      </c>
      <c r="D1312" s="5">
        <v>3</v>
      </c>
      <c r="E1312" s="5" t="str">
        <f>IFERROR(INDEX(Customers!$B$2:$B$901,MATCH(C1312,Customers!$A$2:$A$901,0)),"")</f>
        <v>Anika Patel</v>
      </c>
      <c r="F1312" s="5" t="str">
        <f>IFERROR(INDEX(Customers!$C$2:$C$901,MATCH(C1312,Customers!$A$2:$A$901,0)),"")</f>
        <v>Consumer</v>
      </c>
      <c r="G1312" s="5" t="str">
        <f>IFERROR(INDEX(Regions!$B$2:$B$6,MATCH(D1312,Regions!$A$2:$A$6,0)),"")</f>
        <v>East</v>
      </c>
      <c r="H1312" s="5" t="str">
        <f t="shared" si="22"/>
        <v>2024-11</v>
      </c>
      <c r="I1312" s="5">
        <f>IFERROR(INDEX(Delivery!$C$2:$C$3001,MATCH(A1312,Delivery!$A$2:$A$3001,0))-INDEX(Delivery!$B$2:$B$3001,MATCH(A1312,Delivery!$A$2:$A$3001,0)),"")</f>
        <v>4</v>
      </c>
      <c r="J1312" s="5" t="str">
        <f>IF(IFERROR(INDEX(Delivery!$D$2:$D$3001,MATCH(A1312,Delivery!$A$2:$A$3001,0)),"")="Delayed","Yes","No")</f>
        <v>No</v>
      </c>
      <c r="K1312" s="5" t="str">
        <f>IF(IFERROR(INDEX(Delivery!$D$2:$D$3001,MATCH(A1312,Delivery!$A$2:$A$3001,0)),"")="Cancelled","Yes","No")</f>
        <v>No</v>
      </c>
      <c r="L1312">
        <f>SUMIF(Sales!B:B,A1312,Sales!H:H)</f>
        <v>2356.9299999999998</v>
      </c>
    </row>
    <row r="1313" spans="1:12" x14ac:dyDescent="0.35">
      <c r="A1313" s="5">
        <v>1312</v>
      </c>
      <c r="B1313" s="6">
        <v>45617</v>
      </c>
      <c r="C1313" s="5">
        <v>214</v>
      </c>
      <c r="D1313" s="5">
        <v>1</v>
      </c>
      <c r="E1313" s="5" t="str">
        <f>IFERROR(INDEX(Customers!$B$2:$B$901,MATCH(C1313,Customers!$A$2:$A$901,0)),"")</f>
        <v>Sanjay Menon</v>
      </c>
      <c r="F1313" s="5" t="str">
        <f>IFERROR(INDEX(Customers!$C$2:$C$901,MATCH(C1313,Customers!$A$2:$A$901,0)),"")</f>
        <v>SMB</v>
      </c>
      <c r="G1313" s="5" t="str">
        <f>IFERROR(INDEX(Regions!$B$2:$B$6,MATCH(D1313,Regions!$A$2:$A$6,0)),"")</f>
        <v>North</v>
      </c>
      <c r="H1313" s="5" t="str">
        <f t="shared" si="22"/>
        <v>2024-11</v>
      </c>
      <c r="I1313" s="5">
        <f>IFERROR(INDEX(Delivery!$C$2:$C$3001,MATCH(A1313,Delivery!$A$2:$A$3001,0))-INDEX(Delivery!$B$2:$B$3001,MATCH(A1313,Delivery!$A$2:$A$3001,0)),"")</f>
        <v>2</v>
      </c>
      <c r="J1313" s="5" t="str">
        <f>IF(IFERROR(INDEX(Delivery!$D$2:$D$3001,MATCH(A1313,Delivery!$A$2:$A$3001,0)),"")="Delayed","Yes","No")</f>
        <v>No</v>
      </c>
      <c r="K1313" s="5" t="str">
        <f>IF(IFERROR(INDEX(Delivery!$D$2:$D$3001,MATCH(A1313,Delivery!$A$2:$A$3001,0)),"")="Cancelled","Yes","No")</f>
        <v>No</v>
      </c>
      <c r="L1313">
        <f>SUMIF(Sales!B:B,A1313,Sales!H:H)</f>
        <v>793.15000000000009</v>
      </c>
    </row>
    <row r="1314" spans="1:12" x14ac:dyDescent="0.35">
      <c r="A1314" s="5">
        <v>1313</v>
      </c>
      <c r="B1314" s="6">
        <v>45617</v>
      </c>
      <c r="C1314" s="5">
        <v>729</v>
      </c>
      <c r="D1314" s="5">
        <v>3</v>
      </c>
      <c r="E1314" s="5" t="str">
        <f>IFERROR(INDEX(Customers!$B$2:$B$901,MATCH(C1314,Customers!$A$2:$A$901,0)),"")</f>
        <v>Pari Verma</v>
      </c>
      <c r="F1314" s="5" t="str">
        <f>IFERROR(INDEX(Customers!$C$2:$C$901,MATCH(C1314,Customers!$A$2:$A$901,0)),"")</f>
        <v>Corporate</v>
      </c>
      <c r="G1314" s="5" t="str">
        <f>IFERROR(INDEX(Regions!$B$2:$B$6,MATCH(D1314,Regions!$A$2:$A$6,0)),"")</f>
        <v>East</v>
      </c>
      <c r="H1314" s="5" t="str">
        <f t="shared" si="22"/>
        <v>2024-11</v>
      </c>
      <c r="I1314" s="5">
        <f>IFERROR(INDEX(Delivery!$C$2:$C$3001,MATCH(A1314,Delivery!$A$2:$A$3001,0))-INDEX(Delivery!$B$2:$B$3001,MATCH(A1314,Delivery!$A$2:$A$3001,0)),"")</f>
        <v>3</v>
      </c>
      <c r="J1314" s="5" t="str">
        <f>IF(IFERROR(INDEX(Delivery!$D$2:$D$3001,MATCH(A1314,Delivery!$A$2:$A$3001,0)),"")="Delayed","Yes","No")</f>
        <v>No</v>
      </c>
      <c r="K1314" s="5" t="str">
        <f>IF(IFERROR(INDEX(Delivery!$D$2:$D$3001,MATCH(A1314,Delivery!$A$2:$A$3001,0)),"")="Cancelled","Yes","No")</f>
        <v>No</v>
      </c>
      <c r="L1314">
        <f>SUMIF(Sales!B:B,A1314,Sales!H:H)</f>
        <v>617.46</v>
      </c>
    </row>
    <row r="1315" spans="1:12" x14ac:dyDescent="0.35">
      <c r="A1315" s="5">
        <v>1314</v>
      </c>
      <c r="B1315" s="6">
        <v>45617</v>
      </c>
      <c r="C1315" s="5">
        <v>786</v>
      </c>
      <c r="D1315" s="5">
        <v>3</v>
      </c>
      <c r="E1315" s="5" t="str">
        <f>IFERROR(INDEX(Customers!$B$2:$B$901,MATCH(C1315,Customers!$A$2:$A$901,0)),"")</f>
        <v>Aditya Kapoor</v>
      </c>
      <c r="F1315" s="5" t="str">
        <f>IFERROR(INDEX(Customers!$C$2:$C$901,MATCH(C1315,Customers!$A$2:$A$901,0)),"")</f>
        <v>SMB</v>
      </c>
      <c r="G1315" s="5" t="str">
        <f>IFERROR(INDEX(Regions!$B$2:$B$6,MATCH(D1315,Regions!$A$2:$A$6,0)),"")</f>
        <v>East</v>
      </c>
      <c r="H1315" s="5" t="str">
        <f t="shared" si="22"/>
        <v>2024-11</v>
      </c>
      <c r="I1315" s="5">
        <f>IFERROR(INDEX(Delivery!$C$2:$C$3001,MATCH(A1315,Delivery!$A$2:$A$3001,0))-INDEX(Delivery!$B$2:$B$3001,MATCH(A1315,Delivery!$A$2:$A$3001,0)),"")</f>
        <v>4</v>
      </c>
      <c r="J1315" s="5" t="str">
        <f>IF(IFERROR(INDEX(Delivery!$D$2:$D$3001,MATCH(A1315,Delivery!$A$2:$A$3001,0)),"")="Delayed","Yes","No")</f>
        <v>No</v>
      </c>
      <c r="K1315" s="5" t="str">
        <f>IF(IFERROR(INDEX(Delivery!$D$2:$D$3001,MATCH(A1315,Delivery!$A$2:$A$3001,0)),"")="Cancelled","Yes","No")</f>
        <v>No</v>
      </c>
      <c r="L1315">
        <f>SUMIF(Sales!B:B,A1315,Sales!H:H)</f>
        <v>312.64999999999998</v>
      </c>
    </row>
    <row r="1316" spans="1:12" x14ac:dyDescent="0.35">
      <c r="A1316" s="5">
        <v>1315</v>
      </c>
      <c r="B1316" s="6">
        <v>45617</v>
      </c>
      <c r="C1316" s="5">
        <v>283</v>
      </c>
      <c r="D1316" s="5">
        <v>2</v>
      </c>
      <c r="E1316" s="5" t="str">
        <f>IFERROR(INDEX(Customers!$B$2:$B$901,MATCH(C1316,Customers!$A$2:$A$901,0)),"")</f>
        <v>Diya Shetty</v>
      </c>
      <c r="F1316" s="5" t="str">
        <f>IFERROR(INDEX(Customers!$C$2:$C$901,MATCH(C1316,Customers!$A$2:$A$901,0)),"")</f>
        <v>SMB</v>
      </c>
      <c r="G1316" s="5" t="str">
        <f>IFERROR(INDEX(Regions!$B$2:$B$6,MATCH(D1316,Regions!$A$2:$A$6,0)),"")</f>
        <v>South</v>
      </c>
      <c r="H1316" s="5" t="str">
        <f t="shared" si="22"/>
        <v>2024-11</v>
      </c>
      <c r="I1316" s="5">
        <f>IFERROR(INDEX(Delivery!$C$2:$C$3001,MATCH(A1316,Delivery!$A$2:$A$3001,0))-INDEX(Delivery!$B$2:$B$3001,MATCH(A1316,Delivery!$A$2:$A$3001,0)),"")</f>
        <v>6</v>
      </c>
      <c r="J1316" s="5" t="str">
        <f>IF(IFERROR(INDEX(Delivery!$D$2:$D$3001,MATCH(A1316,Delivery!$A$2:$A$3001,0)),"")="Delayed","Yes","No")</f>
        <v>No</v>
      </c>
      <c r="K1316" s="5" t="str">
        <f>IF(IFERROR(INDEX(Delivery!$D$2:$D$3001,MATCH(A1316,Delivery!$A$2:$A$3001,0)),"")="Cancelled","Yes","No")</f>
        <v>No</v>
      </c>
      <c r="L1316">
        <f>SUMIF(Sales!B:B,A1316,Sales!H:H)</f>
        <v>3021.65</v>
      </c>
    </row>
    <row r="1317" spans="1:12" x14ac:dyDescent="0.35">
      <c r="A1317" s="5">
        <v>1316</v>
      </c>
      <c r="B1317" s="6">
        <v>45618</v>
      </c>
      <c r="C1317" s="5">
        <v>857</v>
      </c>
      <c r="D1317" s="5">
        <v>2</v>
      </c>
      <c r="E1317" s="5" t="str">
        <f>IFERROR(INDEX(Customers!$B$2:$B$901,MATCH(C1317,Customers!$A$2:$A$901,0)),"")</f>
        <v>Vihaan Sharma</v>
      </c>
      <c r="F1317" s="5" t="str">
        <f>IFERROR(INDEX(Customers!$C$2:$C$901,MATCH(C1317,Customers!$A$2:$A$901,0)),"")</f>
        <v>Corporate</v>
      </c>
      <c r="G1317" s="5" t="str">
        <f>IFERROR(INDEX(Regions!$B$2:$B$6,MATCH(D1317,Regions!$A$2:$A$6,0)),"")</f>
        <v>South</v>
      </c>
      <c r="H1317" s="5" t="str">
        <f t="shared" si="22"/>
        <v>2024-11</v>
      </c>
      <c r="I1317" s="5">
        <f>IFERROR(INDEX(Delivery!$C$2:$C$3001,MATCH(A1317,Delivery!$A$2:$A$3001,0))-INDEX(Delivery!$B$2:$B$3001,MATCH(A1317,Delivery!$A$2:$A$3001,0)),"")</f>
        <v>5</v>
      </c>
      <c r="J1317" s="5" t="str">
        <f>IF(IFERROR(INDEX(Delivery!$D$2:$D$3001,MATCH(A1317,Delivery!$A$2:$A$3001,0)),"")="Delayed","Yes","No")</f>
        <v>No</v>
      </c>
      <c r="K1317" s="5" t="str">
        <f>IF(IFERROR(INDEX(Delivery!$D$2:$D$3001,MATCH(A1317,Delivery!$A$2:$A$3001,0)),"")="Cancelled","Yes","No")</f>
        <v>No</v>
      </c>
      <c r="L1317">
        <f>SUMIF(Sales!B:B,A1317,Sales!H:H)</f>
        <v>579.36</v>
      </c>
    </row>
    <row r="1318" spans="1:12" x14ac:dyDescent="0.35">
      <c r="A1318" s="5">
        <v>1317</v>
      </c>
      <c r="B1318" s="6">
        <v>45618</v>
      </c>
      <c r="C1318" s="5">
        <v>450</v>
      </c>
      <c r="D1318" s="5">
        <v>5</v>
      </c>
      <c r="E1318" s="5" t="str">
        <f>IFERROR(INDEX(Customers!$B$2:$B$901,MATCH(C1318,Customers!$A$2:$A$901,0)),"")</f>
        <v>Suresh Rao</v>
      </c>
      <c r="F1318" s="5" t="str">
        <f>IFERROR(INDEX(Customers!$C$2:$C$901,MATCH(C1318,Customers!$A$2:$A$901,0)),"")</f>
        <v>Consumer</v>
      </c>
      <c r="G1318" s="5" t="str">
        <f>IFERROR(INDEX(Regions!$B$2:$B$6,MATCH(D1318,Regions!$A$2:$A$6,0)),"")</f>
        <v>Central</v>
      </c>
      <c r="H1318" s="5" t="str">
        <f t="shared" si="22"/>
        <v>2024-11</v>
      </c>
      <c r="I1318" s="5">
        <f>IFERROR(INDEX(Delivery!$C$2:$C$3001,MATCH(A1318,Delivery!$A$2:$A$3001,0))-INDEX(Delivery!$B$2:$B$3001,MATCH(A1318,Delivery!$A$2:$A$3001,0)),"")</f>
        <v>3</v>
      </c>
      <c r="J1318" s="5" t="str">
        <f>IF(IFERROR(INDEX(Delivery!$D$2:$D$3001,MATCH(A1318,Delivery!$A$2:$A$3001,0)),"")="Delayed","Yes","No")</f>
        <v>No</v>
      </c>
      <c r="K1318" s="5" t="str">
        <f>IF(IFERROR(INDEX(Delivery!$D$2:$D$3001,MATCH(A1318,Delivery!$A$2:$A$3001,0)),"")="Cancelled","Yes","No")</f>
        <v>No</v>
      </c>
      <c r="L1318">
        <f>SUMIF(Sales!B:B,A1318,Sales!H:H)</f>
        <v>3098.08</v>
      </c>
    </row>
    <row r="1319" spans="1:12" x14ac:dyDescent="0.35">
      <c r="A1319" s="5">
        <v>1318</v>
      </c>
      <c r="B1319" s="6">
        <v>45618</v>
      </c>
      <c r="C1319" s="5">
        <v>346</v>
      </c>
      <c r="D1319" s="5">
        <v>2</v>
      </c>
      <c r="E1319" s="5" t="str">
        <f>IFERROR(INDEX(Customers!$B$2:$B$901,MATCH(C1319,Customers!$A$2:$A$901,0)),"")</f>
        <v>Riya Patel</v>
      </c>
      <c r="F1319" s="5" t="str">
        <f>IFERROR(INDEX(Customers!$C$2:$C$901,MATCH(C1319,Customers!$A$2:$A$901,0)),"")</f>
        <v>Consumer</v>
      </c>
      <c r="G1319" s="5" t="str">
        <f>IFERROR(INDEX(Regions!$B$2:$B$6,MATCH(D1319,Regions!$A$2:$A$6,0)),"")</f>
        <v>South</v>
      </c>
      <c r="H1319" s="5" t="str">
        <f t="shared" si="22"/>
        <v>2024-11</v>
      </c>
      <c r="I1319" s="5">
        <f>IFERROR(INDEX(Delivery!$C$2:$C$3001,MATCH(A1319,Delivery!$A$2:$A$3001,0))-INDEX(Delivery!$B$2:$B$3001,MATCH(A1319,Delivery!$A$2:$A$3001,0)),"")</f>
        <v>9</v>
      </c>
      <c r="J1319" s="5" t="str">
        <f>IF(IFERROR(INDEX(Delivery!$D$2:$D$3001,MATCH(A1319,Delivery!$A$2:$A$3001,0)),"")="Delayed","Yes","No")</f>
        <v>Yes</v>
      </c>
      <c r="K1319" s="5" t="str">
        <f>IF(IFERROR(INDEX(Delivery!$D$2:$D$3001,MATCH(A1319,Delivery!$A$2:$A$3001,0)),"")="Cancelled","Yes","No")</f>
        <v>No</v>
      </c>
      <c r="L1319">
        <f>SUMIF(Sales!B:B,A1319,Sales!H:H)</f>
        <v>705.26</v>
      </c>
    </row>
    <row r="1320" spans="1:12" x14ac:dyDescent="0.35">
      <c r="A1320" s="5">
        <v>1319</v>
      </c>
      <c r="B1320" s="6">
        <v>45618</v>
      </c>
      <c r="C1320" s="5">
        <v>33</v>
      </c>
      <c r="D1320" s="5">
        <v>3</v>
      </c>
      <c r="E1320" s="5" t="str">
        <f>IFERROR(INDEX(Customers!$B$2:$B$901,MATCH(C1320,Customers!$A$2:$A$901,0)),"")</f>
        <v>Ishaan Mehta</v>
      </c>
      <c r="F1320" s="5" t="str">
        <f>IFERROR(INDEX(Customers!$C$2:$C$901,MATCH(C1320,Customers!$A$2:$A$901,0)),"")</f>
        <v>Consumer</v>
      </c>
      <c r="G1320" s="5" t="str">
        <f>IFERROR(INDEX(Regions!$B$2:$B$6,MATCH(D1320,Regions!$A$2:$A$6,0)),"")</f>
        <v>East</v>
      </c>
      <c r="H1320" s="5" t="str">
        <f t="shared" si="22"/>
        <v>2024-11</v>
      </c>
      <c r="I1320" s="5">
        <f>IFERROR(INDEX(Delivery!$C$2:$C$3001,MATCH(A1320,Delivery!$A$2:$A$3001,0))-INDEX(Delivery!$B$2:$B$3001,MATCH(A1320,Delivery!$A$2:$A$3001,0)),"")</f>
        <v>8</v>
      </c>
      <c r="J1320" s="5" t="str">
        <f>IF(IFERROR(INDEX(Delivery!$D$2:$D$3001,MATCH(A1320,Delivery!$A$2:$A$3001,0)),"")="Delayed","Yes","No")</f>
        <v>Yes</v>
      </c>
      <c r="K1320" s="5" t="str">
        <f>IF(IFERROR(INDEX(Delivery!$D$2:$D$3001,MATCH(A1320,Delivery!$A$2:$A$3001,0)),"")="Cancelled","Yes","No")</f>
        <v>No</v>
      </c>
      <c r="L1320">
        <f>SUMIF(Sales!B:B,A1320,Sales!H:H)</f>
        <v>3919.63</v>
      </c>
    </row>
    <row r="1321" spans="1:12" x14ac:dyDescent="0.35">
      <c r="A1321" s="5">
        <v>1320</v>
      </c>
      <c r="B1321" s="6">
        <v>45618</v>
      </c>
      <c r="C1321" s="5">
        <v>275</v>
      </c>
      <c r="D1321" s="5">
        <v>1</v>
      </c>
      <c r="E1321" s="5" t="str">
        <f>IFERROR(INDEX(Customers!$B$2:$B$901,MATCH(C1321,Customers!$A$2:$A$901,0)),"")</f>
        <v>Amit Nair</v>
      </c>
      <c r="F1321" s="5" t="str">
        <f>IFERROR(INDEX(Customers!$C$2:$C$901,MATCH(C1321,Customers!$A$2:$A$901,0)),"")</f>
        <v>Consumer</v>
      </c>
      <c r="G1321" s="5" t="str">
        <f>IFERROR(INDEX(Regions!$B$2:$B$6,MATCH(D1321,Regions!$A$2:$A$6,0)),"")</f>
        <v>North</v>
      </c>
      <c r="H1321" s="5" t="str">
        <f t="shared" si="22"/>
        <v>2024-11</v>
      </c>
      <c r="I1321" s="5">
        <f>IFERROR(INDEX(Delivery!$C$2:$C$3001,MATCH(A1321,Delivery!$A$2:$A$3001,0))-INDEX(Delivery!$B$2:$B$3001,MATCH(A1321,Delivery!$A$2:$A$3001,0)),"")</f>
        <v>4</v>
      </c>
      <c r="J1321" s="5" t="str">
        <f>IF(IFERROR(INDEX(Delivery!$D$2:$D$3001,MATCH(A1321,Delivery!$A$2:$A$3001,0)),"")="Delayed","Yes","No")</f>
        <v>No</v>
      </c>
      <c r="K1321" s="5" t="str">
        <f>IF(IFERROR(INDEX(Delivery!$D$2:$D$3001,MATCH(A1321,Delivery!$A$2:$A$3001,0)),"")="Cancelled","Yes","No")</f>
        <v>No</v>
      </c>
      <c r="L1321">
        <f>SUMIF(Sales!B:B,A1321,Sales!H:H)</f>
        <v>253.01</v>
      </c>
    </row>
    <row r="1322" spans="1:12" x14ac:dyDescent="0.35">
      <c r="A1322" s="5">
        <v>1321</v>
      </c>
      <c r="B1322" s="6">
        <v>45618</v>
      </c>
      <c r="C1322" s="5">
        <v>771</v>
      </c>
      <c r="D1322" s="5">
        <v>2</v>
      </c>
      <c r="E1322" s="5" t="str">
        <f>IFERROR(INDEX(Customers!$B$2:$B$901,MATCH(C1322,Customers!$A$2:$A$901,0)),"")</f>
        <v>Rahul Krishnan</v>
      </c>
      <c r="F1322" s="5" t="str">
        <f>IFERROR(INDEX(Customers!$C$2:$C$901,MATCH(C1322,Customers!$A$2:$A$901,0)),"")</f>
        <v>Corporate</v>
      </c>
      <c r="G1322" s="5" t="str">
        <f>IFERROR(INDEX(Regions!$B$2:$B$6,MATCH(D1322,Regions!$A$2:$A$6,0)),"")</f>
        <v>South</v>
      </c>
      <c r="H1322" s="5" t="str">
        <f t="shared" si="22"/>
        <v>2024-11</v>
      </c>
      <c r="I1322" s="5">
        <f>IFERROR(INDEX(Delivery!$C$2:$C$3001,MATCH(A1322,Delivery!$A$2:$A$3001,0))-INDEX(Delivery!$B$2:$B$3001,MATCH(A1322,Delivery!$A$2:$A$3001,0)),"")</f>
        <v>5</v>
      </c>
      <c r="J1322" s="5" t="str">
        <f>IF(IFERROR(INDEX(Delivery!$D$2:$D$3001,MATCH(A1322,Delivery!$A$2:$A$3001,0)),"")="Delayed","Yes","No")</f>
        <v>No</v>
      </c>
      <c r="K1322" s="5" t="str">
        <f>IF(IFERROR(INDEX(Delivery!$D$2:$D$3001,MATCH(A1322,Delivery!$A$2:$A$3001,0)),"")="Cancelled","Yes","No")</f>
        <v>No</v>
      </c>
      <c r="L1322">
        <f>SUMIF(Sales!B:B,A1322,Sales!H:H)</f>
        <v>1672.88</v>
      </c>
    </row>
    <row r="1323" spans="1:12" x14ac:dyDescent="0.35">
      <c r="A1323" s="5">
        <v>1322</v>
      </c>
      <c r="B1323" s="6">
        <v>45618</v>
      </c>
      <c r="C1323" s="5">
        <v>644</v>
      </c>
      <c r="D1323" s="5">
        <v>4</v>
      </c>
      <c r="E1323" s="5" t="str">
        <f>IFERROR(INDEX(Customers!$B$2:$B$901,MATCH(C1323,Customers!$A$2:$A$901,0)),"")</f>
        <v>Ishaan Reddy</v>
      </c>
      <c r="F1323" s="5" t="str">
        <f>IFERROR(INDEX(Customers!$C$2:$C$901,MATCH(C1323,Customers!$A$2:$A$901,0)),"")</f>
        <v>Consumer</v>
      </c>
      <c r="G1323" s="5" t="str">
        <f>IFERROR(INDEX(Regions!$B$2:$B$6,MATCH(D1323,Regions!$A$2:$A$6,0)),"")</f>
        <v>West</v>
      </c>
      <c r="H1323" s="5" t="str">
        <f t="shared" si="22"/>
        <v>2024-11</v>
      </c>
      <c r="I1323" s="5">
        <f>IFERROR(INDEX(Delivery!$C$2:$C$3001,MATCH(A1323,Delivery!$A$2:$A$3001,0))-INDEX(Delivery!$B$2:$B$3001,MATCH(A1323,Delivery!$A$2:$A$3001,0)),"")</f>
        <v>5</v>
      </c>
      <c r="J1323" s="5" t="str">
        <f>IF(IFERROR(INDEX(Delivery!$D$2:$D$3001,MATCH(A1323,Delivery!$A$2:$A$3001,0)),"")="Delayed","Yes","No")</f>
        <v>No</v>
      </c>
      <c r="K1323" s="5" t="str">
        <f>IF(IFERROR(INDEX(Delivery!$D$2:$D$3001,MATCH(A1323,Delivery!$A$2:$A$3001,0)),"")="Cancelled","Yes","No")</f>
        <v>No</v>
      </c>
      <c r="L1323">
        <f>SUMIF(Sales!B:B,A1323,Sales!H:H)</f>
        <v>2396.9500000000003</v>
      </c>
    </row>
    <row r="1324" spans="1:12" x14ac:dyDescent="0.35">
      <c r="A1324" s="5">
        <v>1323</v>
      </c>
      <c r="B1324" s="6">
        <v>45619</v>
      </c>
      <c r="C1324" s="5">
        <v>838</v>
      </c>
      <c r="D1324" s="5">
        <v>2</v>
      </c>
      <c r="E1324" s="5" t="str">
        <f>IFERROR(INDEX(Customers!$B$2:$B$901,MATCH(C1324,Customers!$A$2:$A$901,0)),"")</f>
        <v>Pooja Bose</v>
      </c>
      <c r="F1324" s="5" t="str">
        <f>IFERROR(INDEX(Customers!$C$2:$C$901,MATCH(C1324,Customers!$A$2:$A$901,0)),"")</f>
        <v>SMB</v>
      </c>
      <c r="G1324" s="5" t="str">
        <f>IFERROR(INDEX(Regions!$B$2:$B$6,MATCH(D1324,Regions!$A$2:$A$6,0)),"")</f>
        <v>South</v>
      </c>
      <c r="H1324" s="5" t="str">
        <f t="shared" si="22"/>
        <v>2024-11</v>
      </c>
      <c r="I1324" s="5">
        <f>IFERROR(INDEX(Delivery!$C$2:$C$3001,MATCH(A1324,Delivery!$A$2:$A$3001,0))-INDEX(Delivery!$B$2:$B$3001,MATCH(A1324,Delivery!$A$2:$A$3001,0)),"")</f>
        <v>-45621</v>
      </c>
      <c r="J1324" s="5" t="str">
        <f>IF(IFERROR(INDEX(Delivery!$D$2:$D$3001,MATCH(A1324,Delivery!$A$2:$A$3001,0)),"")="Delayed","Yes","No")</f>
        <v>No</v>
      </c>
      <c r="K1324" s="5" t="str">
        <f>IF(IFERROR(INDEX(Delivery!$D$2:$D$3001,MATCH(A1324,Delivery!$A$2:$A$3001,0)),"")="Cancelled","Yes","No")</f>
        <v>Yes</v>
      </c>
      <c r="L1324">
        <f>SUMIF(Sales!B:B,A1324,Sales!H:H)</f>
        <v>798.2</v>
      </c>
    </row>
    <row r="1325" spans="1:12" x14ac:dyDescent="0.35">
      <c r="A1325" s="5">
        <v>1324</v>
      </c>
      <c r="B1325" s="6">
        <v>45619</v>
      </c>
      <c r="C1325" s="5">
        <v>28</v>
      </c>
      <c r="D1325" s="5">
        <v>3</v>
      </c>
      <c r="E1325" s="5" t="str">
        <f>IFERROR(INDEX(Customers!$B$2:$B$901,MATCH(C1325,Customers!$A$2:$A$901,0)),"")</f>
        <v>Navya Rao</v>
      </c>
      <c r="F1325" s="5" t="str">
        <f>IFERROR(INDEX(Customers!$C$2:$C$901,MATCH(C1325,Customers!$A$2:$A$901,0)),"")</f>
        <v>Corporate</v>
      </c>
      <c r="G1325" s="5" t="str">
        <f>IFERROR(INDEX(Regions!$B$2:$B$6,MATCH(D1325,Regions!$A$2:$A$6,0)),"")</f>
        <v>East</v>
      </c>
      <c r="H1325" s="5" t="str">
        <f t="shared" si="22"/>
        <v>2024-11</v>
      </c>
      <c r="I1325" s="5">
        <f>IFERROR(INDEX(Delivery!$C$2:$C$3001,MATCH(A1325,Delivery!$A$2:$A$3001,0))-INDEX(Delivery!$B$2:$B$3001,MATCH(A1325,Delivery!$A$2:$A$3001,0)),"")</f>
        <v>6</v>
      </c>
      <c r="J1325" s="5" t="str">
        <f>IF(IFERROR(INDEX(Delivery!$D$2:$D$3001,MATCH(A1325,Delivery!$A$2:$A$3001,0)),"")="Delayed","Yes","No")</f>
        <v>No</v>
      </c>
      <c r="K1325" s="5" t="str">
        <f>IF(IFERROR(INDEX(Delivery!$D$2:$D$3001,MATCH(A1325,Delivery!$A$2:$A$3001,0)),"")="Cancelled","Yes","No")</f>
        <v>No</v>
      </c>
      <c r="L1325">
        <f>SUMIF(Sales!B:B,A1325,Sales!H:H)</f>
        <v>786.6</v>
      </c>
    </row>
    <row r="1326" spans="1:12" x14ac:dyDescent="0.35">
      <c r="A1326" s="5">
        <v>1325</v>
      </c>
      <c r="B1326" s="6">
        <v>45619</v>
      </c>
      <c r="C1326" s="5">
        <v>708</v>
      </c>
      <c r="D1326" s="5">
        <v>4</v>
      </c>
      <c r="E1326" s="5" t="str">
        <f>IFERROR(INDEX(Customers!$B$2:$B$901,MATCH(C1326,Customers!$A$2:$A$901,0)),"")</f>
        <v>Meera Kapoor</v>
      </c>
      <c r="F1326" s="5" t="str">
        <f>IFERROR(INDEX(Customers!$C$2:$C$901,MATCH(C1326,Customers!$A$2:$A$901,0)),"")</f>
        <v>Consumer</v>
      </c>
      <c r="G1326" s="5" t="str">
        <f>IFERROR(INDEX(Regions!$B$2:$B$6,MATCH(D1326,Regions!$A$2:$A$6,0)),"")</f>
        <v>West</v>
      </c>
      <c r="H1326" s="5" t="str">
        <f t="shared" si="22"/>
        <v>2024-11</v>
      </c>
      <c r="I1326" s="5">
        <f>IFERROR(INDEX(Delivery!$C$2:$C$3001,MATCH(A1326,Delivery!$A$2:$A$3001,0))-INDEX(Delivery!$B$2:$B$3001,MATCH(A1326,Delivery!$A$2:$A$3001,0)),"")</f>
        <v>3</v>
      </c>
      <c r="J1326" s="5" t="str">
        <f>IF(IFERROR(INDEX(Delivery!$D$2:$D$3001,MATCH(A1326,Delivery!$A$2:$A$3001,0)),"")="Delayed","Yes","No")</f>
        <v>No</v>
      </c>
      <c r="K1326" s="5" t="str">
        <f>IF(IFERROR(INDEX(Delivery!$D$2:$D$3001,MATCH(A1326,Delivery!$A$2:$A$3001,0)),"")="Cancelled","Yes","No")</f>
        <v>No</v>
      </c>
      <c r="L1326">
        <f>SUMIF(Sales!B:B,A1326,Sales!H:H)</f>
        <v>3021.65</v>
      </c>
    </row>
    <row r="1327" spans="1:12" x14ac:dyDescent="0.35">
      <c r="A1327" s="5">
        <v>1326</v>
      </c>
      <c r="B1327" s="6">
        <v>45619</v>
      </c>
      <c r="C1327" s="5">
        <v>473</v>
      </c>
      <c r="D1327" s="5">
        <v>5</v>
      </c>
      <c r="E1327" s="5" t="str">
        <f>IFERROR(INDEX(Customers!$B$2:$B$901,MATCH(C1327,Customers!$A$2:$A$901,0)),"")</f>
        <v>Krishna Mehta</v>
      </c>
      <c r="F1327" s="5" t="str">
        <f>IFERROR(INDEX(Customers!$C$2:$C$901,MATCH(C1327,Customers!$A$2:$A$901,0)),"")</f>
        <v>Consumer</v>
      </c>
      <c r="G1327" s="5" t="str">
        <f>IFERROR(INDEX(Regions!$B$2:$B$6,MATCH(D1327,Regions!$A$2:$A$6,0)),"")</f>
        <v>Central</v>
      </c>
      <c r="H1327" s="5" t="str">
        <f t="shared" si="22"/>
        <v>2024-11</v>
      </c>
      <c r="I1327" s="5">
        <f>IFERROR(INDEX(Delivery!$C$2:$C$3001,MATCH(A1327,Delivery!$A$2:$A$3001,0))-INDEX(Delivery!$B$2:$B$3001,MATCH(A1327,Delivery!$A$2:$A$3001,0)),"")</f>
        <v>3</v>
      </c>
      <c r="J1327" s="5" t="str">
        <f>IF(IFERROR(INDEX(Delivery!$D$2:$D$3001,MATCH(A1327,Delivery!$A$2:$A$3001,0)),"")="Delayed","Yes","No")</f>
        <v>No</v>
      </c>
      <c r="K1327" s="5" t="str">
        <f>IF(IFERROR(INDEX(Delivery!$D$2:$D$3001,MATCH(A1327,Delivery!$A$2:$A$3001,0)),"")="Cancelled","Yes","No")</f>
        <v>No</v>
      </c>
      <c r="L1327">
        <f>SUMIF(Sales!B:B,A1327,Sales!H:H)</f>
        <v>1095.4000000000001</v>
      </c>
    </row>
    <row r="1328" spans="1:12" x14ac:dyDescent="0.35">
      <c r="A1328" s="5">
        <v>1327</v>
      </c>
      <c r="B1328" s="6">
        <v>45619</v>
      </c>
      <c r="C1328" s="5">
        <v>852</v>
      </c>
      <c r="D1328" s="5">
        <v>3</v>
      </c>
      <c r="E1328" s="5" t="str">
        <f>IFERROR(INDEX(Customers!$B$2:$B$901,MATCH(C1328,Customers!$A$2:$A$901,0)),"")</f>
        <v>Anika Nair</v>
      </c>
      <c r="F1328" s="5" t="str">
        <f>IFERROR(INDEX(Customers!$C$2:$C$901,MATCH(C1328,Customers!$A$2:$A$901,0)),"")</f>
        <v>SMB</v>
      </c>
      <c r="G1328" s="5" t="str">
        <f>IFERROR(INDEX(Regions!$B$2:$B$6,MATCH(D1328,Regions!$A$2:$A$6,0)),"")</f>
        <v>East</v>
      </c>
      <c r="H1328" s="5" t="str">
        <f t="shared" si="22"/>
        <v>2024-11</v>
      </c>
      <c r="I1328" s="5">
        <f>IFERROR(INDEX(Delivery!$C$2:$C$3001,MATCH(A1328,Delivery!$A$2:$A$3001,0))-INDEX(Delivery!$B$2:$B$3001,MATCH(A1328,Delivery!$A$2:$A$3001,0)),"")</f>
        <v>8</v>
      </c>
      <c r="J1328" s="5" t="str">
        <f>IF(IFERROR(INDEX(Delivery!$D$2:$D$3001,MATCH(A1328,Delivery!$A$2:$A$3001,0)),"")="Delayed","Yes","No")</f>
        <v>Yes</v>
      </c>
      <c r="K1328" s="5" t="str">
        <f>IF(IFERROR(INDEX(Delivery!$D$2:$D$3001,MATCH(A1328,Delivery!$A$2:$A$3001,0)),"")="Cancelled","Yes","No")</f>
        <v>No</v>
      </c>
      <c r="L1328">
        <f>SUMIF(Sales!B:B,A1328,Sales!H:H)</f>
        <v>2783.32</v>
      </c>
    </row>
    <row r="1329" spans="1:12" x14ac:dyDescent="0.35">
      <c r="A1329" s="5">
        <v>1328</v>
      </c>
      <c r="B1329" s="6">
        <v>45619</v>
      </c>
      <c r="C1329" s="5">
        <v>671</v>
      </c>
      <c r="D1329" s="5">
        <v>3</v>
      </c>
      <c r="E1329" s="5" t="str">
        <f>IFERROR(INDEX(Customers!$B$2:$B$901,MATCH(C1329,Customers!$A$2:$A$901,0)),"")</f>
        <v>Pari Joshi</v>
      </c>
      <c r="F1329" s="5" t="str">
        <f>IFERROR(INDEX(Customers!$C$2:$C$901,MATCH(C1329,Customers!$A$2:$A$901,0)),"")</f>
        <v>Consumer</v>
      </c>
      <c r="G1329" s="5" t="str">
        <f>IFERROR(INDEX(Regions!$B$2:$B$6,MATCH(D1329,Regions!$A$2:$A$6,0)),"")</f>
        <v>East</v>
      </c>
      <c r="H1329" s="5" t="str">
        <f t="shared" si="22"/>
        <v>2024-11</v>
      </c>
      <c r="I1329" s="5">
        <f>IFERROR(INDEX(Delivery!$C$2:$C$3001,MATCH(A1329,Delivery!$A$2:$A$3001,0))-INDEX(Delivery!$B$2:$B$3001,MATCH(A1329,Delivery!$A$2:$A$3001,0)),"")</f>
        <v>6</v>
      </c>
      <c r="J1329" s="5" t="str">
        <f>IF(IFERROR(INDEX(Delivery!$D$2:$D$3001,MATCH(A1329,Delivery!$A$2:$A$3001,0)),"")="Delayed","Yes","No")</f>
        <v>No</v>
      </c>
      <c r="K1329" s="5" t="str">
        <f>IF(IFERROR(INDEX(Delivery!$D$2:$D$3001,MATCH(A1329,Delivery!$A$2:$A$3001,0)),"")="Cancelled","Yes","No")</f>
        <v>No</v>
      </c>
      <c r="L1329">
        <f>SUMIF(Sales!B:B,A1329,Sales!H:H)</f>
        <v>705.26</v>
      </c>
    </row>
    <row r="1330" spans="1:12" x14ac:dyDescent="0.35">
      <c r="A1330" s="5">
        <v>1329</v>
      </c>
      <c r="B1330" s="6">
        <v>45619</v>
      </c>
      <c r="C1330" s="5">
        <v>460</v>
      </c>
      <c r="D1330" s="5">
        <v>2</v>
      </c>
      <c r="E1330" s="5" t="str">
        <f>IFERROR(INDEX(Customers!$B$2:$B$901,MATCH(C1330,Customers!$A$2:$A$901,0)),"")</f>
        <v>Vikram Mehta</v>
      </c>
      <c r="F1330" s="5" t="str">
        <f>IFERROR(INDEX(Customers!$C$2:$C$901,MATCH(C1330,Customers!$A$2:$A$901,0)),"")</f>
        <v>Consumer</v>
      </c>
      <c r="G1330" s="5" t="str">
        <f>IFERROR(INDEX(Regions!$B$2:$B$6,MATCH(D1330,Regions!$A$2:$A$6,0)),"")</f>
        <v>South</v>
      </c>
      <c r="H1330" s="5" t="str">
        <f t="shared" si="22"/>
        <v>2024-11</v>
      </c>
      <c r="I1330" s="5">
        <f>IFERROR(INDEX(Delivery!$C$2:$C$3001,MATCH(A1330,Delivery!$A$2:$A$3001,0))-INDEX(Delivery!$B$2:$B$3001,MATCH(A1330,Delivery!$A$2:$A$3001,0)),"")</f>
        <v>2</v>
      </c>
      <c r="J1330" s="5" t="str">
        <f>IF(IFERROR(INDEX(Delivery!$D$2:$D$3001,MATCH(A1330,Delivery!$A$2:$A$3001,0)),"")="Delayed","Yes","No")</f>
        <v>No</v>
      </c>
      <c r="K1330" s="5" t="str">
        <f>IF(IFERROR(INDEX(Delivery!$D$2:$D$3001,MATCH(A1330,Delivery!$A$2:$A$3001,0)),"")="Cancelled","Yes","No")</f>
        <v>No</v>
      </c>
      <c r="L1330">
        <f>SUMIF(Sales!B:B,A1330,Sales!H:H)</f>
        <v>1195.6199999999999</v>
      </c>
    </row>
    <row r="1331" spans="1:12" x14ac:dyDescent="0.35">
      <c r="A1331" s="5">
        <v>1330</v>
      </c>
      <c r="B1331" s="6">
        <v>45620</v>
      </c>
      <c r="C1331" s="5">
        <v>587</v>
      </c>
      <c r="D1331" s="5">
        <v>4</v>
      </c>
      <c r="E1331" s="5" t="str">
        <f>IFERROR(INDEX(Customers!$B$2:$B$901,MATCH(C1331,Customers!$A$2:$A$901,0)),"")</f>
        <v>Sai Reddy</v>
      </c>
      <c r="F1331" s="5" t="str">
        <f>IFERROR(INDEX(Customers!$C$2:$C$901,MATCH(C1331,Customers!$A$2:$A$901,0)),"")</f>
        <v>Consumer</v>
      </c>
      <c r="G1331" s="5" t="str">
        <f>IFERROR(INDEX(Regions!$B$2:$B$6,MATCH(D1331,Regions!$A$2:$A$6,0)),"")</f>
        <v>West</v>
      </c>
      <c r="H1331" s="5" t="str">
        <f t="shared" si="22"/>
        <v>2024-11</v>
      </c>
      <c r="I1331" s="5">
        <f>IFERROR(INDEX(Delivery!$C$2:$C$3001,MATCH(A1331,Delivery!$A$2:$A$3001,0))-INDEX(Delivery!$B$2:$B$3001,MATCH(A1331,Delivery!$A$2:$A$3001,0)),"")</f>
        <v>2</v>
      </c>
      <c r="J1331" s="5" t="str">
        <f>IF(IFERROR(INDEX(Delivery!$D$2:$D$3001,MATCH(A1331,Delivery!$A$2:$A$3001,0)),"")="Delayed","Yes","No")</f>
        <v>No</v>
      </c>
      <c r="K1331" s="5" t="str">
        <f>IF(IFERROR(INDEX(Delivery!$D$2:$D$3001,MATCH(A1331,Delivery!$A$2:$A$3001,0)),"")="Cancelled","Yes","No")</f>
        <v>No</v>
      </c>
      <c r="L1331">
        <f>SUMIF(Sales!B:B,A1331,Sales!H:H)</f>
        <v>3595.2200000000003</v>
      </c>
    </row>
    <row r="1332" spans="1:12" x14ac:dyDescent="0.35">
      <c r="A1332" s="5">
        <v>1331</v>
      </c>
      <c r="B1332" s="6">
        <v>45620</v>
      </c>
      <c r="C1332" s="5">
        <v>867</v>
      </c>
      <c r="D1332" s="5">
        <v>5</v>
      </c>
      <c r="E1332" s="5" t="str">
        <f>IFERROR(INDEX(Customers!$B$2:$B$901,MATCH(C1332,Customers!$A$2:$A$901,0)),"")</f>
        <v>Arjun Bose</v>
      </c>
      <c r="F1332" s="5" t="str">
        <f>IFERROR(INDEX(Customers!$C$2:$C$901,MATCH(C1332,Customers!$A$2:$A$901,0)),"")</f>
        <v>Consumer</v>
      </c>
      <c r="G1332" s="5" t="str">
        <f>IFERROR(INDEX(Regions!$B$2:$B$6,MATCH(D1332,Regions!$A$2:$A$6,0)),"")</f>
        <v>Central</v>
      </c>
      <c r="H1332" s="5" t="str">
        <f t="shared" si="22"/>
        <v>2024-11</v>
      </c>
      <c r="I1332" s="5">
        <f>IFERROR(INDEX(Delivery!$C$2:$C$3001,MATCH(A1332,Delivery!$A$2:$A$3001,0))-INDEX(Delivery!$B$2:$B$3001,MATCH(A1332,Delivery!$A$2:$A$3001,0)),"")</f>
        <v>6</v>
      </c>
      <c r="J1332" s="5" t="str">
        <f>IF(IFERROR(INDEX(Delivery!$D$2:$D$3001,MATCH(A1332,Delivery!$A$2:$A$3001,0)),"")="Delayed","Yes","No")</f>
        <v>No</v>
      </c>
      <c r="K1332" s="5" t="str">
        <f>IF(IFERROR(INDEX(Delivery!$D$2:$D$3001,MATCH(A1332,Delivery!$A$2:$A$3001,0)),"")="Cancelled","Yes","No")</f>
        <v>No</v>
      </c>
      <c r="L1332">
        <f>SUMIF(Sales!B:B,A1332,Sales!H:H)</f>
        <v>1317.91</v>
      </c>
    </row>
    <row r="1333" spans="1:12" x14ac:dyDescent="0.35">
      <c r="A1333" s="5">
        <v>1332</v>
      </c>
      <c r="B1333" s="6">
        <v>45620</v>
      </c>
      <c r="C1333" s="5">
        <v>81</v>
      </c>
      <c r="D1333" s="5">
        <v>2</v>
      </c>
      <c r="E1333" s="5" t="str">
        <f>IFERROR(INDEX(Customers!$B$2:$B$901,MATCH(C1333,Customers!$A$2:$A$901,0)),"")</f>
        <v>Deepa Nair</v>
      </c>
      <c r="F1333" s="5" t="str">
        <f>IFERROR(INDEX(Customers!$C$2:$C$901,MATCH(C1333,Customers!$A$2:$A$901,0)),"")</f>
        <v>SMB</v>
      </c>
      <c r="G1333" s="5" t="str">
        <f>IFERROR(INDEX(Regions!$B$2:$B$6,MATCH(D1333,Regions!$A$2:$A$6,0)),"")</f>
        <v>South</v>
      </c>
      <c r="H1333" s="5" t="str">
        <f t="shared" si="22"/>
        <v>2024-11</v>
      </c>
      <c r="I1333" s="5">
        <f>IFERROR(INDEX(Delivery!$C$2:$C$3001,MATCH(A1333,Delivery!$A$2:$A$3001,0))-INDEX(Delivery!$B$2:$B$3001,MATCH(A1333,Delivery!$A$2:$A$3001,0)),"")</f>
        <v>2</v>
      </c>
      <c r="J1333" s="5" t="str">
        <f>IF(IFERROR(INDEX(Delivery!$D$2:$D$3001,MATCH(A1333,Delivery!$A$2:$A$3001,0)),"")="Delayed","Yes","No")</f>
        <v>No</v>
      </c>
      <c r="K1333" s="5" t="str">
        <f>IF(IFERROR(INDEX(Delivery!$D$2:$D$3001,MATCH(A1333,Delivery!$A$2:$A$3001,0)),"")="Cancelled","Yes","No")</f>
        <v>No</v>
      </c>
      <c r="L1333">
        <f>SUMIF(Sales!B:B,A1333,Sales!H:H)</f>
        <v>184.26</v>
      </c>
    </row>
    <row r="1334" spans="1:12" x14ac:dyDescent="0.35">
      <c r="A1334" s="5">
        <v>1333</v>
      </c>
      <c r="B1334" s="6">
        <v>45620</v>
      </c>
      <c r="C1334" s="5">
        <v>183</v>
      </c>
      <c r="D1334" s="5">
        <v>5</v>
      </c>
      <c r="E1334" s="5" t="str">
        <f>IFERROR(INDEX(Customers!$B$2:$B$901,MATCH(C1334,Customers!$A$2:$A$901,0)),"")</f>
        <v>Sneha Menon</v>
      </c>
      <c r="F1334" s="5" t="str">
        <f>IFERROR(INDEX(Customers!$C$2:$C$901,MATCH(C1334,Customers!$A$2:$A$901,0)),"")</f>
        <v>Corporate</v>
      </c>
      <c r="G1334" s="5" t="str">
        <f>IFERROR(INDEX(Regions!$B$2:$B$6,MATCH(D1334,Regions!$A$2:$A$6,0)),"")</f>
        <v>Central</v>
      </c>
      <c r="H1334" s="5" t="str">
        <f t="shared" si="22"/>
        <v>2024-11</v>
      </c>
      <c r="I1334" s="5">
        <f>IFERROR(INDEX(Delivery!$C$2:$C$3001,MATCH(A1334,Delivery!$A$2:$A$3001,0))-INDEX(Delivery!$B$2:$B$3001,MATCH(A1334,Delivery!$A$2:$A$3001,0)),"")</f>
        <v>6</v>
      </c>
      <c r="J1334" s="5" t="str">
        <f>IF(IFERROR(INDEX(Delivery!$D$2:$D$3001,MATCH(A1334,Delivery!$A$2:$A$3001,0)),"")="Delayed","Yes","No")</f>
        <v>No</v>
      </c>
      <c r="K1334" s="5" t="str">
        <f>IF(IFERROR(INDEX(Delivery!$D$2:$D$3001,MATCH(A1334,Delivery!$A$2:$A$3001,0)),"")="Cancelled","Yes","No")</f>
        <v>No</v>
      </c>
      <c r="L1334">
        <f>SUMIF(Sales!B:B,A1334,Sales!H:H)</f>
        <v>1266.9100000000001</v>
      </c>
    </row>
    <row r="1335" spans="1:12" x14ac:dyDescent="0.35">
      <c r="A1335" s="5">
        <v>1334</v>
      </c>
      <c r="B1335" s="6">
        <v>45620</v>
      </c>
      <c r="C1335" s="5">
        <v>360</v>
      </c>
      <c r="D1335" s="5">
        <v>2</v>
      </c>
      <c r="E1335" s="5" t="str">
        <f>IFERROR(INDEX(Customers!$B$2:$B$901,MATCH(C1335,Customers!$A$2:$A$901,0)),"")</f>
        <v>Manoj Reddy</v>
      </c>
      <c r="F1335" s="5" t="str">
        <f>IFERROR(INDEX(Customers!$C$2:$C$901,MATCH(C1335,Customers!$A$2:$A$901,0)),"")</f>
        <v>Consumer</v>
      </c>
      <c r="G1335" s="5" t="str">
        <f>IFERROR(INDEX(Regions!$B$2:$B$6,MATCH(D1335,Regions!$A$2:$A$6,0)),"")</f>
        <v>South</v>
      </c>
      <c r="H1335" s="5" t="str">
        <f t="shared" si="22"/>
        <v>2024-11</v>
      </c>
      <c r="I1335" s="5">
        <f>IFERROR(INDEX(Delivery!$C$2:$C$3001,MATCH(A1335,Delivery!$A$2:$A$3001,0))-INDEX(Delivery!$B$2:$B$3001,MATCH(A1335,Delivery!$A$2:$A$3001,0)),"")</f>
        <v>6</v>
      </c>
      <c r="J1335" s="5" t="str">
        <f>IF(IFERROR(INDEX(Delivery!$D$2:$D$3001,MATCH(A1335,Delivery!$A$2:$A$3001,0)),"")="Delayed","Yes","No")</f>
        <v>No</v>
      </c>
      <c r="K1335" s="5" t="str">
        <f>IF(IFERROR(INDEX(Delivery!$D$2:$D$3001,MATCH(A1335,Delivery!$A$2:$A$3001,0)),"")="Cancelled","Yes","No")</f>
        <v>No</v>
      </c>
      <c r="L1335">
        <f>SUMIF(Sales!B:B,A1335,Sales!H:H)</f>
        <v>6725.51</v>
      </c>
    </row>
    <row r="1336" spans="1:12" x14ac:dyDescent="0.35">
      <c r="A1336" s="5">
        <v>1335</v>
      </c>
      <c r="B1336" s="6">
        <v>45620</v>
      </c>
      <c r="C1336" s="5">
        <v>253</v>
      </c>
      <c r="D1336" s="5">
        <v>5</v>
      </c>
      <c r="E1336" s="5" t="str">
        <f>IFERROR(INDEX(Customers!$B$2:$B$901,MATCH(C1336,Customers!$A$2:$A$901,0)),"")</f>
        <v>Deepa Reddy</v>
      </c>
      <c r="F1336" s="5" t="str">
        <f>IFERROR(INDEX(Customers!$C$2:$C$901,MATCH(C1336,Customers!$A$2:$A$901,0)),"")</f>
        <v>Consumer</v>
      </c>
      <c r="G1336" s="5" t="str">
        <f>IFERROR(INDEX(Regions!$B$2:$B$6,MATCH(D1336,Regions!$A$2:$A$6,0)),"")</f>
        <v>Central</v>
      </c>
      <c r="H1336" s="5" t="str">
        <f t="shared" si="22"/>
        <v>2024-11</v>
      </c>
      <c r="I1336" s="5">
        <f>IFERROR(INDEX(Delivery!$C$2:$C$3001,MATCH(A1336,Delivery!$A$2:$A$3001,0))-INDEX(Delivery!$B$2:$B$3001,MATCH(A1336,Delivery!$A$2:$A$3001,0)),"")</f>
        <v>2</v>
      </c>
      <c r="J1336" s="5" t="str">
        <f>IF(IFERROR(INDEX(Delivery!$D$2:$D$3001,MATCH(A1336,Delivery!$A$2:$A$3001,0)),"")="Delayed","Yes","No")</f>
        <v>No</v>
      </c>
      <c r="K1336" s="5" t="str">
        <f>IF(IFERROR(INDEX(Delivery!$D$2:$D$3001,MATCH(A1336,Delivery!$A$2:$A$3001,0)),"")="Cancelled","Yes","No")</f>
        <v>No</v>
      </c>
      <c r="L1336">
        <f>SUMIF(Sales!B:B,A1336,Sales!H:H)</f>
        <v>2457.2799999999997</v>
      </c>
    </row>
    <row r="1337" spans="1:12" x14ac:dyDescent="0.35">
      <c r="A1337" s="5">
        <v>1336</v>
      </c>
      <c r="B1337" s="6">
        <v>45620</v>
      </c>
      <c r="C1337" s="5">
        <v>496</v>
      </c>
      <c r="D1337" s="5">
        <v>1</v>
      </c>
      <c r="E1337" s="5" t="str">
        <f>IFERROR(INDEX(Customers!$B$2:$B$901,MATCH(C1337,Customers!$A$2:$A$901,0)),"")</f>
        <v>Reyansh Malhotra</v>
      </c>
      <c r="F1337" s="5" t="str">
        <f>IFERROR(INDEX(Customers!$C$2:$C$901,MATCH(C1337,Customers!$A$2:$A$901,0)),"")</f>
        <v>Consumer</v>
      </c>
      <c r="G1337" s="5" t="str">
        <f>IFERROR(INDEX(Regions!$B$2:$B$6,MATCH(D1337,Regions!$A$2:$A$6,0)),"")</f>
        <v>North</v>
      </c>
      <c r="H1337" s="5" t="str">
        <f t="shared" si="22"/>
        <v>2024-11</v>
      </c>
      <c r="I1337" s="5">
        <f>IFERROR(INDEX(Delivery!$C$2:$C$3001,MATCH(A1337,Delivery!$A$2:$A$3001,0))-INDEX(Delivery!$B$2:$B$3001,MATCH(A1337,Delivery!$A$2:$A$3001,0)),"")</f>
        <v>2</v>
      </c>
      <c r="J1337" s="5" t="str">
        <f>IF(IFERROR(INDEX(Delivery!$D$2:$D$3001,MATCH(A1337,Delivery!$A$2:$A$3001,0)),"")="Delayed","Yes","No")</f>
        <v>No</v>
      </c>
      <c r="K1337" s="5" t="str">
        <f>IF(IFERROR(INDEX(Delivery!$D$2:$D$3001,MATCH(A1337,Delivery!$A$2:$A$3001,0)),"")="Cancelled","Yes","No")</f>
        <v>No</v>
      </c>
      <c r="L1337">
        <f>SUMIF(Sales!B:B,A1337,Sales!H:H)</f>
        <v>617.46</v>
      </c>
    </row>
    <row r="1338" spans="1:12" x14ac:dyDescent="0.35">
      <c r="A1338" s="5">
        <v>1337</v>
      </c>
      <c r="B1338" s="6">
        <v>45620</v>
      </c>
      <c r="C1338" s="5">
        <v>541</v>
      </c>
      <c r="D1338" s="5">
        <v>4</v>
      </c>
      <c r="E1338" s="5" t="str">
        <f>IFERROR(INDEX(Customers!$B$2:$B$901,MATCH(C1338,Customers!$A$2:$A$901,0)),"")</f>
        <v>Amit Patel</v>
      </c>
      <c r="F1338" s="5" t="str">
        <f>IFERROR(INDEX(Customers!$C$2:$C$901,MATCH(C1338,Customers!$A$2:$A$901,0)),"")</f>
        <v>Consumer</v>
      </c>
      <c r="G1338" s="5" t="str">
        <f>IFERROR(INDEX(Regions!$B$2:$B$6,MATCH(D1338,Regions!$A$2:$A$6,0)),"")</f>
        <v>West</v>
      </c>
      <c r="H1338" s="5" t="str">
        <f t="shared" si="22"/>
        <v>2024-11</v>
      </c>
      <c r="I1338" s="5">
        <f>IFERROR(INDEX(Delivery!$C$2:$C$3001,MATCH(A1338,Delivery!$A$2:$A$3001,0))-INDEX(Delivery!$B$2:$B$3001,MATCH(A1338,Delivery!$A$2:$A$3001,0)),"")</f>
        <v>11</v>
      </c>
      <c r="J1338" s="5" t="str">
        <f>IF(IFERROR(INDEX(Delivery!$D$2:$D$3001,MATCH(A1338,Delivery!$A$2:$A$3001,0)),"")="Delayed","Yes","No")</f>
        <v>Yes</v>
      </c>
      <c r="K1338" s="5" t="str">
        <f>IF(IFERROR(INDEX(Delivery!$D$2:$D$3001,MATCH(A1338,Delivery!$A$2:$A$3001,0)),"")="Cancelled","Yes","No")</f>
        <v>No</v>
      </c>
      <c r="L1338">
        <f>SUMIF(Sales!B:B,A1338,Sales!H:H)</f>
        <v>688.26</v>
      </c>
    </row>
    <row r="1339" spans="1:12" x14ac:dyDescent="0.35">
      <c r="A1339" s="5">
        <v>1338</v>
      </c>
      <c r="B1339" s="6">
        <v>45620</v>
      </c>
      <c r="C1339" s="5">
        <v>607</v>
      </c>
      <c r="D1339" s="5">
        <v>5</v>
      </c>
      <c r="E1339" s="5" t="str">
        <f>IFERROR(INDEX(Customers!$B$2:$B$901,MATCH(C1339,Customers!$A$2:$A$901,0)),"")</f>
        <v>Vihaan Kapoor</v>
      </c>
      <c r="F1339" s="5" t="str">
        <f>IFERROR(INDEX(Customers!$C$2:$C$901,MATCH(C1339,Customers!$A$2:$A$901,0)),"")</f>
        <v>Consumer</v>
      </c>
      <c r="G1339" s="5" t="str">
        <f>IFERROR(INDEX(Regions!$B$2:$B$6,MATCH(D1339,Regions!$A$2:$A$6,0)),"")</f>
        <v>Central</v>
      </c>
      <c r="H1339" s="5" t="str">
        <f t="shared" si="22"/>
        <v>2024-11</v>
      </c>
      <c r="I1339" s="5">
        <f>IFERROR(INDEX(Delivery!$C$2:$C$3001,MATCH(A1339,Delivery!$A$2:$A$3001,0))-INDEX(Delivery!$B$2:$B$3001,MATCH(A1339,Delivery!$A$2:$A$3001,0)),"")</f>
        <v>2</v>
      </c>
      <c r="J1339" s="5" t="str">
        <f>IF(IFERROR(INDEX(Delivery!$D$2:$D$3001,MATCH(A1339,Delivery!$A$2:$A$3001,0)),"")="Delayed","Yes","No")</f>
        <v>No</v>
      </c>
      <c r="K1339" s="5" t="str">
        <f>IF(IFERROR(INDEX(Delivery!$D$2:$D$3001,MATCH(A1339,Delivery!$A$2:$A$3001,0)),"")="Cancelled","Yes","No")</f>
        <v>No</v>
      </c>
      <c r="L1339">
        <f>SUMIF(Sales!B:B,A1339,Sales!H:H)</f>
        <v>3794.53</v>
      </c>
    </row>
    <row r="1340" spans="1:12" x14ac:dyDescent="0.35">
      <c r="A1340" s="5">
        <v>1339</v>
      </c>
      <c r="B1340" s="6">
        <v>45620</v>
      </c>
      <c r="C1340" s="5">
        <v>9</v>
      </c>
      <c r="D1340" s="5">
        <v>2</v>
      </c>
      <c r="E1340" s="5" t="str">
        <f>IFERROR(INDEX(Customers!$B$2:$B$901,MATCH(C1340,Customers!$A$2:$A$901,0)),"")</f>
        <v>Aadhya Kapoor</v>
      </c>
      <c r="F1340" s="5" t="str">
        <f>IFERROR(INDEX(Customers!$C$2:$C$901,MATCH(C1340,Customers!$A$2:$A$901,0)),"")</f>
        <v>SMB</v>
      </c>
      <c r="G1340" s="5" t="str">
        <f>IFERROR(INDEX(Regions!$B$2:$B$6,MATCH(D1340,Regions!$A$2:$A$6,0)),"")</f>
        <v>South</v>
      </c>
      <c r="H1340" s="5" t="str">
        <f t="shared" si="22"/>
        <v>2024-11</v>
      </c>
      <c r="I1340" s="5">
        <f>IFERROR(INDEX(Delivery!$C$2:$C$3001,MATCH(A1340,Delivery!$A$2:$A$3001,0))-INDEX(Delivery!$B$2:$B$3001,MATCH(A1340,Delivery!$A$2:$A$3001,0)),"")</f>
        <v>-45620</v>
      </c>
      <c r="J1340" s="5" t="str">
        <f>IF(IFERROR(INDEX(Delivery!$D$2:$D$3001,MATCH(A1340,Delivery!$A$2:$A$3001,0)),"")="Delayed","Yes","No")</f>
        <v>No</v>
      </c>
      <c r="K1340" s="5" t="str">
        <f>IF(IFERROR(INDEX(Delivery!$D$2:$D$3001,MATCH(A1340,Delivery!$A$2:$A$3001,0)),"")="Cancelled","Yes","No")</f>
        <v>Yes</v>
      </c>
      <c r="L1340">
        <f>SUMIF(Sales!B:B,A1340,Sales!H:H)</f>
        <v>253.01</v>
      </c>
    </row>
    <row r="1341" spans="1:12" x14ac:dyDescent="0.35">
      <c r="A1341" s="5">
        <v>1340</v>
      </c>
      <c r="B1341" s="6">
        <v>45620</v>
      </c>
      <c r="C1341" s="5">
        <v>786</v>
      </c>
      <c r="D1341" s="5">
        <v>3</v>
      </c>
      <c r="E1341" s="5" t="str">
        <f>IFERROR(INDEX(Customers!$B$2:$B$901,MATCH(C1341,Customers!$A$2:$A$901,0)),"")</f>
        <v>Aditya Kapoor</v>
      </c>
      <c r="F1341" s="5" t="str">
        <f>IFERROR(INDEX(Customers!$C$2:$C$901,MATCH(C1341,Customers!$A$2:$A$901,0)),"")</f>
        <v>SMB</v>
      </c>
      <c r="G1341" s="5" t="str">
        <f>IFERROR(INDEX(Regions!$B$2:$B$6,MATCH(D1341,Regions!$A$2:$A$6,0)),"")</f>
        <v>East</v>
      </c>
      <c r="H1341" s="5" t="str">
        <f t="shared" si="22"/>
        <v>2024-11</v>
      </c>
      <c r="I1341" s="5">
        <f>IFERROR(INDEX(Delivery!$C$2:$C$3001,MATCH(A1341,Delivery!$A$2:$A$3001,0))-INDEX(Delivery!$B$2:$B$3001,MATCH(A1341,Delivery!$A$2:$A$3001,0)),"")</f>
        <v>2</v>
      </c>
      <c r="J1341" s="5" t="str">
        <f>IF(IFERROR(INDEX(Delivery!$D$2:$D$3001,MATCH(A1341,Delivery!$A$2:$A$3001,0)),"")="Delayed","Yes","No")</f>
        <v>No</v>
      </c>
      <c r="K1341" s="5" t="str">
        <f>IF(IFERROR(INDEX(Delivery!$D$2:$D$3001,MATCH(A1341,Delivery!$A$2:$A$3001,0)),"")="Cancelled","Yes","No")</f>
        <v>No</v>
      </c>
      <c r="L1341">
        <f>SUMIF(Sales!B:B,A1341,Sales!H:H)</f>
        <v>390.4</v>
      </c>
    </row>
    <row r="1342" spans="1:12" x14ac:dyDescent="0.35">
      <c r="A1342" s="5">
        <v>1341</v>
      </c>
      <c r="B1342" s="6">
        <v>45621</v>
      </c>
      <c r="C1342" s="5">
        <v>174</v>
      </c>
      <c r="D1342" s="5">
        <v>2</v>
      </c>
      <c r="E1342" s="5" t="str">
        <f>IFERROR(INDEX(Customers!$B$2:$B$901,MATCH(C1342,Customers!$A$2:$A$901,0)),"")</f>
        <v>Pari Pillai</v>
      </c>
      <c r="F1342" s="5" t="str">
        <f>IFERROR(INDEX(Customers!$C$2:$C$901,MATCH(C1342,Customers!$A$2:$A$901,0)),"")</f>
        <v>SMB</v>
      </c>
      <c r="G1342" s="5" t="str">
        <f>IFERROR(INDEX(Regions!$B$2:$B$6,MATCH(D1342,Regions!$A$2:$A$6,0)),"")</f>
        <v>South</v>
      </c>
      <c r="H1342" s="5" t="str">
        <f t="shared" si="22"/>
        <v>2024-11</v>
      </c>
      <c r="I1342" s="5">
        <f>IFERROR(INDEX(Delivery!$C$2:$C$3001,MATCH(A1342,Delivery!$A$2:$A$3001,0))-INDEX(Delivery!$B$2:$B$3001,MATCH(A1342,Delivery!$A$2:$A$3001,0)),"")</f>
        <v>6</v>
      </c>
      <c r="J1342" s="5" t="str">
        <f>IF(IFERROR(INDEX(Delivery!$D$2:$D$3001,MATCH(A1342,Delivery!$A$2:$A$3001,0)),"")="Delayed","Yes","No")</f>
        <v>No</v>
      </c>
      <c r="K1342" s="5" t="str">
        <f>IF(IFERROR(INDEX(Delivery!$D$2:$D$3001,MATCH(A1342,Delivery!$A$2:$A$3001,0)),"")="Cancelled","Yes","No")</f>
        <v>No</v>
      </c>
      <c r="L1342">
        <f>SUMIF(Sales!B:B,A1342,Sales!H:H)</f>
        <v>176.98</v>
      </c>
    </row>
    <row r="1343" spans="1:12" x14ac:dyDescent="0.35">
      <c r="A1343" s="5">
        <v>1342</v>
      </c>
      <c r="B1343" s="6">
        <v>45621</v>
      </c>
      <c r="C1343" s="5">
        <v>82</v>
      </c>
      <c r="D1343" s="5">
        <v>4</v>
      </c>
      <c r="E1343" s="5" t="str">
        <f>IFERROR(INDEX(Customers!$B$2:$B$901,MATCH(C1343,Customers!$A$2:$A$901,0)),"")</f>
        <v>Anika Kapoor</v>
      </c>
      <c r="F1343" s="5" t="str">
        <f>IFERROR(INDEX(Customers!$C$2:$C$901,MATCH(C1343,Customers!$A$2:$A$901,0)),"")</f>
        <v>Consumer</v>
      </c>
      <c r="G1343" s="5" t="str">
        <f>IFERROR(INDEX(Regions!$B$2:$B$6,MATCH(D1343,Regions!$A$2:$A$6,0)),"")</f>
        <v>West</v>
      </c>
      <c r="H1343" s="5" t="str">
        <f t="shared" si="22"/>
        <v>2024-11</v>
      </c>
      <c r="I1343" s="5">
        <f>IFERROR(INDEX(Delivery!$C$2:$C$3001,MATCH(A1343,Delivery!$A$2:$A$3001,0))-INDEX(Delivery!$B$2:$B$3001,MATCH(A1343,Delivery!$A$2:$A$3001,0)),"")</f>
        <v>5</v>
      </c>
      <c r="J1343" s="5" t="str">
        <f>IF(IFERROR(INDEX(Delivery!$D$2:$D$3001,MATCH(A1343,Delivery!$A$2:$A$3001,0)),"")="Delayed","Yes","No")</f>
        <v>No</v>
      </c>
      <c r="K1343" s="5" t="str">
        <f>IF(IFERROR(INDEX(Delivery!$D$2:$D$3001,MATCH(A1343,Delivery!$A$2:$A$3001,0)),"")="Cancelled","Yes","No")</f>
        <v>No</v>
      </c>
      <c r="L1343">
        <f>SUMIF(Sales!B:B,A1343,Sales!H:H)</f>
        <v>1672.88</v>
      </c>
    </row>
    <row r="1344" spans="1:12" x14ac:dyDescent="0.35">
      <c r="A1344" s="5">
        <v>1343</v>
      </c>
      <c r="B1344" s="6">
        <v>45621</v>
      </c>
      <c r="C1344" s="5">
        <v>728</v>
      </c>
      <c r="D1344" s="5">
        <v>3</v>
      </c>
      <c r="E1344" s="5" t="str">
        <f>IFERROR(INDEX(Customers!$B$2:$B$901,MATCH(C1344,Customers!$A$2:$A$901,0)),"")</f>
        <v>Amit Verma</v>
      </c>
      <c r="F1344" s="5" t="str">
        <f>IFERROR(INDEX(Customers!$C$2:$C$901,MATCH(C1344,Customers!$A$2:$A$901,0)),"")</f>
        <v>Consumer</v>
      </c>
      <c r="G1344" s="5" t="str">
        <f>IFERROR(INDEX(Regions!$B$2:$B$6,MATCH(D1344,Regions!$A$2:$A$6,0)),"")</f>
        <v>East</v>
      </c>
      <c r="H1344" s="5" t="str">
        <f t="shared" si="22"/>
        <v>2024-11</v>
      </c>
      <c r="I1344" s="5">
        <f>IFERROR(INDEX(Delivery!$C$2:$C$3001,MATCH(A1344,Delivery!$A$2:$A$3001,0))-INDEX(Delivery!$B$2:$B$3001,MATCH(A1344,Delivery!$A$2:$A$3001,0)),"")</f>
        <v>2</v>
      </c>
      <c r="J1344" s="5" t="str">
        <f>IF(IFERROR(INDEX(Delivery!$D$2:$D$3001,MATCH(A1344,Delivery!$A$2:$A$3001,0)),"")="Delayed","Yes","No")</f>
        <v>No</v>
      </c>
      <c r="K1344" s="5" t="str">
        <f>IF(IFERROR(INDEX(Delivery!$D$2:$D$3001,MATCH(A1344,Delivery!$A$2:$A$3001,0)),"")="Cancelled","Yes","No")</f>
        <v>No</v>
      </c>
      <c r="L1344">
        <f>SUMIF(Sales!B:B,A1344,Sales!H:H)</f>
        <v>508.8</v>
      </c>
    </row>
    <row r="1345" spans="1:12" x14ac:dyDescent="0.35">
      <c r="A1345" s="5">
        <v>1344</v>
      </c>
      <c r="B1345" s="6">
        <v>45621</v>
      </c>
      <c r="C1345" s="5">
        <v>198</v>
      </c>
      <c r="D1345" s="5">
        <v>5</v>
      </c>
      <c r="E1345" s="5" t="str">
        <f>IFERROR(INDEX(Customers!$B$2:$B$901,MATCH(C1345,Customers!$A$2:$A$901,0)),"")</f>
        <v>Krishna Kapoor</v>
      </c>
      <c r="F1345" s="5" t="str">
        <f>IFERROR(INDEX(Customers!$C$2:$C$901,MATCH(C1345,Customers!$A$2:$A$901,0)),"")</f>
        <v>Consumer</v>
      </c>
      <c r="G1345" s="5" t="str">
        <f>IFERROR(INDEX(Regions!$B$2:$B$6,MATCH(D1345,Regions!$A$2:$A$6,0)),"")</f>
        <v>Central</v>
      </c>
      <c r="H1345" s="5" t="str">
        <f t="shared" si="22"/>
        <v>2024-11</v>
      </c>
      <c r="I1345" s="5">
        <f>IFERROR(INDEX(Delivery!$C$2:$C$3001,MATCH(A1345,Delivery!$A$2:$A$3001,0))-INDEX(Delivery!$B$2:$B$3001,MATCH(A1345,Delivery!$A$2:$A$3001,0)),"")</f>
        <v>7</v>
      </c>
      <c r="J1345" s="5" t="str">
        <f>IF(IFERROR(INDEX(Delivery!$D$2:$D$3001,MATCH(A1345,Delivery!$A$2:$A$3001,0)),"")="Delayed","Yes","No")</f>
        <v>Yes</v>
      </c>
      <c r="K1345" s="5" t="str">
        <f>IF(IFERROR(INDEX(Delivery!$D$2:$D$3001,MATCH(A1345,Delivery!$A$2:$A$3001,0)),"")="Cancelled","Yes","No")</f>
        <v>No</v>
      </c>
      <c r="L1345">
        <f>SUMIF(Sales!B:B,A1345,Sales!H:H)</f>
        <v>1967.6299999999999</v>
      </c>
    </row>
    <row r="1346" spans="1:12" x14ac:dyDescent="0.35">
      <c r="A1346" s="5">
        <v>1345</v>
      </c>
      <c r="B1346" s="6">
        <v>45621</v>
      </c>
      <c r="C1346" s="5">
        <v>237</v>
      </c>
      <c r="D1346" s="5">
        <v>4</v>
      </c>
      <c r="E1346" s="5" t="str">
        <f>IFERROR(INDEX(Customers!$B$2:$B$901,MATCH(C1346,Customers!$A$2:$A$901,0)),"")</f>
        <v>Divya Gupta</v>
      </c>
      <c r="F1346" s="5" t="str">
        <f>IFERROR(INDEX(Customers!$C$2:$C$901,MATCH(C1346,Customers!$A$2:$A$901,0)),"")</f>
        <v>Consumer</v>
      </c>
      <c r="G1346" s="5" t="str">
        <f>IFERROR(INDEX(Regions!$B$2:$B$6,MATCH(D1346,Regions!$A$2:$A$6,0)),"")</f>
        <v>West</v>
      </c>
      <c r="H1346" s="5" t="str">
        <f t="shared" ref="H1346:H1409" si="23">TEXT(B1346,"YYYY-MM")</f>
        <v>2024-11</v>
      </c>
      <c r="I1346" s="5">
        <f>IFERROR(INDEX(Delivery!$C$2:$C$3001,MATCH(A1346,Delivery!$A$2:$A$3001,0))-INDEX(Delivery!$B$2:$B$3001,MATCH(A1346,Delivery!$A$2:$A$3001,0)),"")</f>
        <v>4</v>
      </c>
      <c r="J1346" s="5" t="str">
        <f>IF(IFERROR(INDEX(Delivery!$D$2:$D$3001,MATCH(A1346,Delivery!$A$2:$A$3001,0)),"")="Delayed","Yes","No")</f>
        <v>No</v>
      </c>
      <c r="K1346" s="5" t="str">
        <f>IF(IFERROR(INDEX(Delivery!$D$2:$D$3001,MATCH(A1346,Delivery!$A$2:$A$3001,0)),"")="Cancelled","Yes","No")</f>
        <v>No</v>
      </c>
      <c r="L1346">
        <f>SUMIF(Sales!B:B,A1346,Sales!H:H)</f>
        <v>1296.42</v>
      </c>
    </row>
    <row r="1347" spans="1:12" x14ac:dyDescent="0.35">
      <c r="A1347" s="5">
        <v>1346</v>
      </c>
      <c r="B1347" s="6">
        <v>45621</v>
      </c>
      <c r="C1347" s="5">
        <v>261</v>
      </c>
      <c r="D1347" s="5">
        <v>3</v>
      </c>
      <c r="E1347" s="5" t="str">
        <f>IFERROR(INDEX(Customers!$B$2:$B$901,MATCH(C1347,Customers!$A$2:$A$901,0)),"")</f>
        <v>Kavya Iyer</v>
      </c>
      <c r="F1347" s="5" t="str">
        <f>IFERROR(INDEX(Customers!$C$2:$C$901,MATCH(C1347,Customers!$A$2:$A$901,0)),"")</f>
        <v>Consumer</v>
      </c>
      <c r="G1347" s="5" t="str">
        <f>IFERROR(INDEX(Regions!$B$2:$B$6,MATCH(D1347,Regions!$A$2:$A$6,0)),"")</f>
        <v>East</v>
      </c>
      <c r="H1347" s="5" t="str">
        <f t="shared" si="23"/>
        <v>2024-11</v>
      </c>
      <c r="I1347" s="5">
        <f>IFERROR(INDEX(Delivery!$C$2:$C$3001,MATCH(A1347,Delivery!$A$2:$A$3001,0))-INDEX(Delivery!$B$2:$B$3001,MATCH(A1347,Delivery!$A$2:$A$3001,0)),"")</f>
        <v>-45622</v>
      </c>
      <c r="J1347" s="5" t="str">
        <f>IF(IFERROR(INDEX(Delivery!$D$2:$D$3001,MATCH(A1347,Delivery!$A$2:$A$3001,0)),"")="Delayed","Yes","No")</f>
        <v>No</v>
      </c>
      <c r="K1347" s="5" t="str">
        <f>IF(IFERROR(INDEX(Delivery!$D$2:$D$3001,MATCH(A1347,Delivery!$A$2:$A$3001,0)),"")="Cancelled","Yes","No")</f>
        <v>Yes</v>
      </c>
      <c r="L1347">
        <f>SUMIF(Sales!B:B,A1347,Sales!H:H)</f>
        <v>716.01</v>
      </c>
    </row>
    <row r="1348" spans="1:12" x14ac:dyDescent="0.35">
      <c r="A1348" s="5">
        <v>1347</v>
      </c>
      <c r="B1348" s="6">
        <v>45621</v>
      </c>
      <c r="C1348" s="5">
        <v>202</v>
      </c>
      <c r="D1348" s="5">
        <v>3</v>
      </c>
      <c r="E1348" s="5" t="str">
        <f>IFERROR(INDEX(Customers!$B$2:$B$901,MATCH(C1348,Customers!$A$2:$A$901,0)),"")</f>
        <v>Reyansh Das</v>
      </c>
      <c r="F1348" s="5" t="str">
        <f>IFERROR(INDEX(Customers!$C$2:$C$901,MATCH(C1348,Customers!$A$2:$A$901,0)),"")</f>
        <v>Consumer</v>
      </c>
      <c r="G1348" s="5" t="str">
        <f>IFERROR(INDEX(Regions!$B$2:$B$6,MATCH(D1348,Regions!$A$2:$A$6,0)),"")</f>
        <v>East</v>
      </c>
      <c r="H1348" s="5" t="str">
        <f t="shared" si="23"/>
        <v>2024-11</v>
      </c>
      <c r="I1348" s="5">
        <f>IFERROR(INDEX(Delivery!$C$2:$C$3001,MATCH(A1348,Delivery!$A$2:$A$3001,0))-INDEX(Delivery!$B$2:$B$3001,MATCH(A1348,Delivery!$A$2:$A$3001,0)),"")</f>
        <v>2</v>
      </c>
      <c r="J1348" s="5" t="str">
        <f>IF(IFERROR(INDEX(Delivery!$D$2:$D$3001,MATCH(A1348,Delivery!$A$2:$A$3001,0)),"")="Delayed","Yes","No")</f>
        <v>No</v>
      </c>
      <c r="K1348" s="5" t="str">
        <f>IF(IFERROR(INDEX(Delivery!$D$2:$D$3001,MATCH(A1348,Delivery!$A$2:$A$3001,0)),"")="Cancelled","Yes","No")</f>
        <v>No</v>
      </c>
      <c r="L1348">
        <f>SUMIF(Sales!B:B,A1348,Sales!H:H)</f>
        <v>3021.65</v>
      </c>
    </row>
    <row r="1349" spans="1:12" x14ac:dyDescent="0.35">
      <c r="A1349" s="5">
        <v>1348</v>
      </c>
      <c r="B1349" s="6">
        <v>45621</v>
      </c>
      <c r="C1349" s="5">
        <v>615</v>
      </c>
      <c r="D1349" s="5">
        <v>3</v>
      </c>
      <c r="E1349" s="5" t="str">
        <f>IFERROR(INDEX(Customers!$B$2:$B$901,MATCH(C1349,Customers!$A$2:$A$901,0)),"")</f>
        <v>Aarav Patel</v>
      </c>
      <c r="F1349" s="5" t="str">
        <f>IFERROR(INDEX(Customers!$C$2:$C$901,MATCH(C1349,Customers!$A$2:$A$901,0)),"")</f>
        <v>Consumer</v>
      </c>
      <c r="G1349" s="5" t="str">
        <f>IFERROR(INDEX(Regions!$B$2:$B$6,MATCH(D1349,Regions!$A$2:$A$6,0)),"")</f>
        <v>East</v>
      </c>
      <c r="H1349" s="5" t="str">
        <f t="shared" si="23"/>
        <v>2024-11</v>
      </c>
      <c r="I1349" s="5">
        <f>IFERROR(INDEX(Delivery!$C$2:$C$3001,MATCH(A1349,Delivery!$A$2:$A$3001,0))-INDEX(Delivery!$B$2:$B$3001,MATCH(A1349,Delivery!$A$2:$A$3001,0)),"")</f>
        <v>2</v>
      </c>
      <c r="J1349" s="5" t="str">
        <f>IF(IFERROR(INDEX(Delivery!$D$2:$D$3001,MATCH(A1349,Delivery!$A$2:$A$3001,0)),"")="Delayed","Yes","No")</f>
        <v>No</v>
      </c>
      <c r="K1349" s="5" t="str">
        <f>IF(IFERROR(INDEX(Delivery!$D$2:$D$3001,MATCH(A1349,Delivery!$A$2:$A$3001,0)),"")="Cancelled","Yes","No")</f>
        <v>No</v>
      </c>
      <c r="L1349">
        <f>SUMIF(Sales!B:B,A1349,Sales!H:H)</f>
        <v>2490.89</v>
      </c>
    </row>
    <row r="1350" spans="1:12" x14ac:dyDescent="0.35">
      <c r="A1350" s="5">
        <v>1349</v>
      </c>
      <c r="B1350" s="6">
        <v>45622</v>
      </c>
      <c r="C1350" s="5">
        <v>166</v>
      </c>
      <c r="D1350" s="5">
        <v>3</v>
      </c>
      <c r="E1350" s="5" t="str">
        <f>IFERROR(INDEX(Customers!$B$2:$B$901,MATCH(C1350,Customers!$A$2:$A$901,0)),"")</f>
        <v>Ravi Kapoor</v>
      </c>
      <c r="F1350" s="5" t="str">
        <f>IFERROR(INDEX(Customers!$C$2:$C$901,MATCH(C1350,Customers!$A$2:$A$901,0)),"")</f>
        <v>Corporate</v>
      </c>
      <c r="G1350" s="5" t="str">
        <f>IFERROR(INDEX(Regions!$B$2:$B$6,MATCH(D1350,Regions!$A$2:$A$6,0)),"")</f>
        <v>East</v>
      </c>
      <c r="H1350" s="5" t="str">
        <f t="shared" si="23"/>
        <v>2024-11</v>
      </c>
      <c r="I1350" s="5">
        <f>IFERROR(INDEX(Delivery!$C$2:$C$3001,MATCH(A1350,Delivery!$A$2:$A$3001,0))-INDEX(Delivery!$B$2:$B$3001,MATCH(A1350,Delivery!$A$2:$A$3001,0)),"")</f>
        <v>11</v>
      </c>
      <c r="J1350" s="5" t="str">
        <f>IF(IFERROR(INDEX(Delivery!$D$2:$D$3001,MATCH(A1350,Delivery!$A$2:$A$3001,0)),"")="Delayed","Yes","No")</f>
        <v>Yes</v>
      </c>
      <c r="K1350" s="5" t="str">
        <f>IF(IFERROR(INDEX(Delivery!$D$2:$D$3001,MATCH(A1350,Delivery!$A$2:$A$3001,0)),"")="Cancelled","Yes","No")</f>
        <v>No</v>
      </c>
      <c r="L1350">
        <f>SUMIF(Sales!B:B,A1350,Sales!H:H)</f>
        <v>777.04</v>
      </c>
    </row>
    <row r="1351" spans="1:12" x14ac:dyDescent="0.35">
      <c r="A1351" s="5">
        <v>1350</v>
      </c>
      <c r="B1351" s="6">
        <v>45622</v>
      </c>
      <c r="C1351" s="5">
        <v>790</v>
      </c>
      <c r="D1351" s="5">
        <v>1</v>
      </c>
      <c r="E1351" s="5" t="str">
        <f>IFERROR(INDEX(Customers!$B$2:$B$901,MATCH(C1351,Customers!$A$2:$A$901,0)),"")</f>
        <v>Ishaan Gupta</v>
      </c>
      <c r="F1351" s="5" t="str">
        <f>IFERROR(INDEX(Customers!$C$2:$C$901,MATCH(C1351,Customers!$A$2:$A$901,0)),"")</f>
        <v>Corporate</v>
      </c>
      <c r="G1351" s="5" t="str">
        <f>IFERROR(INDEX(Regions!$B$2:$B$6,MATCH(D1351,Regions!$A$2:$A$6,0)),"")</f>
        <v>North</v>
      </c>
      <c r="H1351" s="5" t="str">
        <f t="shared" si="23"/>
        <v>2024-11</v>
      </c>
      <c r="I1351" s="5">
        <f>IFERROR(INDEX(Delivery!$C$2:$C$3001,MATCH(A1351,Delivery!$A$2:$A$3001,0))-INDEX(Delivery!$B$2:$B$3001,MATCH(A1351,Delivery!$A$2:$A$3001,0)),"")</f>
        <v>3</v>
      </c>
      <c r="J1351" s="5" t="str">
        <f>IF(IFERROR(INDEX(Delivery!$D$2:$D$3001,MATCH(A1351,Delivery!$A$2:$A$3001,0)),"")="Delayed","Yes","No")</f>
        <v>No</v>
      </c>
      <c r="K1351" s="5" t="str">
        <f>IF(IFERROR(INDEX(Delivery!$D$2:$D$3001,MATCH(A1351,Delivery!$A$2:$A$3001,0)),"")="Cancelled","Yes","No")</f>
        <v>No</v>
      </c>
      <c r="L1351">
        <f>SUMIF(Sales!B:B,A1351,Sales!H:H)</f>
        <v>552.17999999999995</v>
      </c>
    </row>
    <row r="1352" spans="1:12" x14ac:dyDescent="0.35">
      <c r="A1352" s="5">
        <v>1351</v>
      </c>
      <c r="B1352" s="6">
        <v>45622</v>
      </c>
      <c r="C1352" s="5">
        <v>489</v>
      </c>
      <c r="D1352" s="5">
        <v>5</v>
      </c>
      <c r="E1352" s="5" t="str">
        <f>IFERROR(INDEX(Customers!$B$2:$B$901,MATCH(C1352,Customers!$A$2:$A$901,0)),"")</f>
        <v>Aditya Menon</v>
      </c>
      <c r="F1352" s="5" t="str">
        <f>IFERROR(INDEX(Customers!$C$2:$C$901,MATCH(C1352,Customers!$A$2:$A$901,0)),"")</f>
        <v>Consumer</v>
      </c>
      <c r="G1352" s="5" t="str">
        <f>IFERROR(INDEX(Regions!$B$2:$B$6,MATCH(D1352,Regions!$A$2:$A$6,0)),"")</f>
        <v>Central</v>
      </c>
      <c r="H1352" s="5" t="str">
        <f t="shared" si="23"/>
        <v>2024-11</v>
      </c>
      <c r="I1352" s="5">
        <f>IFERROR(INDEX(Delivery!$C$2:$C$3001,MATCH(A1352,Delivery!$A$2:$A$3001,0))-INDEX(Delivery!$B$2:$B$3001,MATCH(A1352,Delivery!$A$2:$A$3001,0)),"")</f>
        <v>4</v>
      </c>
      <c r="J1352" s="5" t="str">
        <f>IF(IFERROR(INDEX(Delivery!$D$2:$D$3001,MATCH(A1352,Delivery!$A$2:$A$3001,0)),"")="Delayed","Yes","No")</f>
        <v>No</v>
      </c>
      <c r="K1352" s="5" t="str">
        <f>IF(IFERROR(INDEX(Delivery!$D$2:$D$3001,MATCH(A1352,Delivery!$A$2:$A$3001,0)),"")="Cancelled","Yes","No")</f>
        <v>No</v>
      </c>
      <c r="L1352">
        <f>SUMIF(Sales!B:B,A1352,Sales!H:H)</f>
        <v>1717.25</v>
      </c>
    </row>
    <row r="1353" spans="1:12" x14ac:dyDescent="0.35">
      <c r="A1353" s="5">
        <v>1352</v>
      </c>
      <c r="B1353" s="6">
        <v>45622</v>
      </c>
      <c r="C1353" s="5">
        <v>693</v>
      </c>
      <c r="D1353" s="5">
        <v>5</v>
      </c>
      <c r="E1353" s="5" t="str">
        <f>IFERROR(INDEX(Customers!$B$2:$B$901,MATCH(C1353,Customers!$A$2:$A$901,0)),"")</f>
        <v>Neha Reddy</v>
      </c>
      <c r="F1353" s="5" t="str">
        <f>IFERROR(INDEX(Customers!$C$2:$C$901,MATCH(C1353,Customers!$A$2:$A$901,0)),"")</f>
        <v>SMB</v>
      </c>
      <c r="G1353" s="5" t="str">
        <f>IFERROR(INDEX(Regions!$B$2:$B$6,MATCH(D1353,Regions!$A$2:$A$6,0)),"")</f>
        <v>Central</v>
      </c>
      <c r="H1353" s="5" t="str">
        <f t="shared" si="23"/>
        <v>2024-11</v>
      </c>
      <c r="I1353" s="5">
        <f>IFERROR(INDEX(Delivery!$C$2:$C$3001,MATCH(A1353,Delivery!$A$2:$A$3001,0))-INDEX(Delivery!$B$2:$B$3001,MATCH(A1353,Delivery!$A$2:$A$3001,0)),"")</f>
        <v>6</v>
      </c>
      <c r="J1353" s="5" t="str">
        <f>IF(IFERROR(INDEX(Delivery!$D$2:$D$3001,MATCH(A1353,Delivery!$A$2:$A$3001,0)),"")="Delayed","Yes","No")</f>
        <v>No</v>
      </c>
      <c r="K1353" s="5" t="str">
        <f>IF(IFERROR(INDEX(Delivery!$D$2:$D$3001,MATCH(A1353,Delivery!$A$2:$A$3001,0)),"")="Cancelled","Yes","No")</f>
        <v>No</v>
      </c>
      <c r="L1353">
        <f>SUMIF(Sales!B:B,A1353,Sales!H:H)</f>
        <v>829.93</v>
      </c>
    </row>
    <row r="1354" spans="1:12" x14ac:dyDescent="0.35">
      <c r="A1354" s="5">
        <v>1353</v>
      </c>
      <c r="B1354" s="6">
        <v>45622</v>
      </c>
      <c r="C1354" s="5">
        <v>824</v>
      </c>
      <c r="D1354" s="5">
        <v>5</v>
      </c>
      <c r="E1354" s="5" t="str">
        <f>IFERROR(INDEX(Customers!$B$2:$B$901,MATCH(C1354,Customers!$A$2:$A$901,0)),"")</f>
        <v>Arun Sharma</v>
      </c>
      <c r="F1354" s="5" t="str">
        <f>IFERROR(INDEX(Customers!$C$2:$C$901,MATCH(C1354,Customers!$A$2:$A$901,0)),"")</f>
        <v>SMB</v>
      </c>
      <c r="G1354" s="5" t="str">
        <f>IFERROR(INDEX(Regions!$B$2:$B$6,MATCH(D1354,Regions!$A$2:$A$6,0)),"")</f>
        <v>Central</v>
      </c>
      <c r="H1354" s="5" t="str">
        <f t="shared" si="23"/>
        <v>2024-11</v>
      </c>
      <c r="I1354" s="5">
        <f>IFERROR(INDEX(Delivery!$C$2:$C$3001,MATCH(A1354,Delivery!$A$2:$A$3001,0))-INDEX(Delivery!$B$2:$B$3001,MATCH(A1354,Delivery!$A$2:$A$3001,0)),"")</f>
        <v>4</v>
      </c>
      <c r="J1354" s="5" t="str">
        <f>IF(IFERROR(INDEX(Delivery!$D$2:$D$3001,MATCH(A1354,Delivery!$A$2:$A$3001,0)),"")="Delayed","Yes","No")</f>
        <v>No</v>
      </c>
      <c r="K1354" s="5" t="str">
        <f>IF(IFERROR(INDEX(Delivery!$D$2:$D$3001,MATCH(A1354,Delivery!$A$2:$A$3001,0)),"")="Cancelled","Yes","No")</f>
        <v>No</v>
      </c>
      <c r="L1354">
        <f>SUMIF(Sales!B:B,A1354,Sales!H:H)</f>
        <v>760.11</v>
      </c>
    </row>
    <row r="1355" spans="1:12" x14ac:dyDescent="0.35">
      <c r="A1355" s="5">
        <v>1354</v>
      </c>
      <c r="B1355" s="6">
        <v>45623</v>
      </c>
      <c r="C1355" s="5">
        <v>825</v>
      </c>
      <c r="D1355" s="5">
        <v>4</v>
      </c>
      <c r="E1355" s="5" t="str">
        <f>IFERROR(INDEX(Customers!$B$2:$B$901,MATCH(C1355,Customers!$A$2:$A$901,0)),"")</f>
        <v>Riya Bose</v>
      </c>
      <c r="F1355" s="5" t="str">
        <f>IFERROR(INDEX(Customers!$C$2:$C$901,MATCH(C1355,Customers!$A$2:$A$901,0)),"")</f>
        <v>Consumer</v>
      </c>
      <c r="G1355" s="5" t="str">
        <f>IFERROR(INDEX(Regions!$B$2:$B$6,MATCH(D1355,Regions!$A$2:$A$6,0)),"")</f>
        <v>West</v>
      </c>
      <c r="H1355" s="5" t="str">
        <f t="shared" si="23"/>
        <v>2024-11</v>
      </c>
      <c r="I1355" s="5">
        <f>IFERROR(INDEX(Delivery!$C$2:$C$3001,MATCH(A1355,Delivery!$A$2:$A$3001,0))-INDEX(Delivery!$B$2:$B$3001,MATCH(A1355,Delivery!$A$2:$A$3001,0)),"")</f>
        <v>7</v>
      </c>
      <c r="J1355" s="5" t="str">
        <f>IF(IFERROR(INDEX(Delivery!$D$2:$D$3001,MATCH(A1355,Delivery!$A$2:$A$3001,0)),"")="Delayed","Yes","No")</f>
        <v>Yes</v>
      </c>
      <c r="K1355" s="5" t="str">
        <f>IF(IFERROR(INDEX(Delivery!$D$2:$D$3001,MATCH(A1355,Delivery!$A$2:$A$3001,0)),"")="Cancelled","Yes","No")</f>
        <v>No</v>
      </c>
      <c r="L1355">
        <f>SUMIF(Sales!B:B,A1355,Sales!H:H)</f>
        <v>3881.9</v>
      </c>
    </row>
    <row r="1356" spans="1:12" x14ac:dyDescent="0.35">
      <c r="A1356" s="5">
        <v>1355</v>
      </c>
      <c r="B1356" s="6">
        <v>45623</v>
      </c>
      <c r="C1356" s="5">
        <v>551</v>
      </c>
      <c r="D1356" s="5">
        <v>5</v>
      </c>
      <c r="E1356" s="5" t="str">
        <f>IFERROR(INDEX(Customers!$B$2:$B$901,MATCH(C1356,Customers!$A$2:$A$901,0)),"")</f>
        <v>Ishaan Bose</v>
      </c>
      <c r="F1356" s="5" t="str">
        <f>IFERROR(INDEX(Customers!$C$2:$C$901,MATCH(C1356,Customers!$A$2:$A$901,0)),"")</f>
        <v>Consumer</v>
      </c>
      <c r="G1356" s="5" t="str">
        <f>IFERROR(INDEX(Regions!$B$2:$B$6,MATCH(D1356,Regions!$A$2:$A$6,0)),"")</f>
        <v>Central</v>
      </c>
      <c r="H1356" s="5" t="str">
        <f t="shared" si="23"/>
        <v>2024-11</v>
      </c>
      <c r="I1356" s="5">
        <f>IFERROR(INDEX(Delivery!$C$2:$C$3001,MATCH(A1356,Delivery!$A$2:$A$3001,0))-INDEX(Delivery!$B$2:$B$3001,MATCH(A1356,Delivery!$A$2:$A$3001,0)),"")</f>
        <v>2</v>
      </c>
      <c r="J1356" s="5" t="str">
        <f>IF(IFERROR(INDEX(Delivery!$D$2:$D$3001,MATCH(A1356,Delivery!$A$2:$A$3001,0)),"")="Delayed","Yes","No")</f>
        <v>No</v>
      </c>
      <c r="K1356" s="5" t="str">
        <f>IF(IFERROR(INDEX(Delivery!$D$2:$D$3001,MATCH(A1356,Delivery!$A$2:$A$3001,0)),"")="Cancelled","Yes","No")</f>
        <v>No</v>
      </c>
      <c r="L1356">
        <f>SUMIF(Sales!B:B,A1356,Sales!H:H)</f>
        <v>2213.3200000000002</v>
      </c>
    </row>
    <row r="1357" spans="1:12" x14ac:dyDescent="0.35">
      <c r="A1357" s="5">
        <v>1356</v>
      </c>
      <c r="B1357" s="6">
        <v>45623</v>
      </c>
      <c r="C1357" s="5">
        <v>633</v>
      </c>
      <c r="D1357" s="5">
        <v>4</v>
      </c>
      <c r="E1357" s="5" t="str">
        <f>IFERROR(INDEX(Customers!$B$2:$B$901,MATCH(C1357,Customers!$A$2:$A$901,0)),"")</f>
        <v>Meera Menon</v>
      </c>
      <c r="F1357" s="5" t="str">
        <f>IFERROR(INDEX(Customers!$C$2:$C$901,MATCH(C1357,Customers!$A$2:$A$901,0)),"")</f>
        <v>Consumer</v>
      </c>
      <c r="G1357" s="5" t="str">
        <f>IFERROR(INDEX(Regions!$B$2:$B$6,MATCH(D1357,Regions!$A$2:$A$6,0)),"")</f>
        <v>West</v>
      </c>
      <c r="H1357" s="5" t="str">
        <f t="shared" si="23"/>
        <v>2024-11</v>
      </c>
      <c r="I1357" s="5">
        <f>IFERROR(INDEX(Delivery!$C$2:$C$3001,MATCH(A1357,Delivery!$A$2:$A$3001,0))-INDEX(Delivery!$B$2:$B$3001,MATCH(A1357,Delivery!$A$2:$A$3001,0)),"")</f>
        <v>5</v>
      </c>
      <c r="J1357" s="5" t="str">
        <f>IF(IFERROR(INDEX(Delivery!$D$2:$D$3001,MATCH(A1357,Delivery!$A$2:$A$3001,0)),"")="Delayed","Yes","No")</f>
        <v>No</v>
      </c>
      <c r="K1357" s="5" t="str">
        <f>IF(IFERROR(INDEX(Delivery!$D$2:$D$3001,MATCH(A1357,Delivery!$A$2:$A$3001,0)),"")="Cancelled","Yes","No")</f>
        <v>No</v>
      </c>
      <c r="L1357">
        <f>SUMIF(Sales!B:B,A1357,Sales!H:H)</f>
        <v>519.71</v>
      </c>
    </row>
    <row r="1358" spans="1:12" x14ac:dyDescent="0.35">
      <c r="A1358" s="5">
        <v>1357</v>
      </c>
      <c r="B1358" s="6">
        <v>45623</v>
      </c>
      <c r="C1358" s="5">
        <v>228</v>
      </c>
      <c r="D1358" s="5">
        <v>4</v>
      </c>
      <c r="E1358" s="5" t="str">
        <f>IFERROR(INDEX(Customers!$B$2:$B$901,MATCH(C1358,Customers!$A$2:$A$901,0)),"")</f>
        <v>Karthik Reddy</v>
      </c>
      <c r="F1358" s="5" t="str">
        <f>IFERROR(INDEX(Customers!$C$2:$C$901,MATCH(C1358,Customers!$A$2:$A$901,0)),"")</f>
        <v>Consumer</v>
      </c>
      <c r="G1358" s="5" t="str">
        <f>IFERROR(INDEX(Regions!$B$2:$B$6,MATCH(D1358,Regions!$A$2:$A$6,0)),"")</f>
        <v>West</v>
      </c>
      <c r="H1358" s="5" t="str">
        <f t="shared" si="23"/>
        <v>2024-11</v>
      </c>
      <c r="I1358" s="5">
        <f>IFERROR(INDEX(Delivery!$C$2:$C$3001,MATCH(A1358,Delivery!$A$2:$A$3001,0))-INDEX(Delivery!$B$2:$B$3001,MATCH(A1358,Delivery!$A$2:$A$3001,0)),"")</f>
        <v>5</v>
      </c>
      <c r="J1358" s="5" t="str">
        <f>IF(IFERROR(INDEX(Delivery!$D$2:$D$3001,MATCH(A1358,Delivery!$A$2:$A$3001,0)),"")="Delayed","Yes","No")</f>
        <v>No</v>
      </c>
      <c r="K1358" s="5" t="str">
        <f>IF(IFERROR(INDEX(Delivery!$D$2:$D$3001,MATCH(A1358,Delivery!$A$2:$A$3001,0)),"")="Cancelled","Yes","No")</f>
        <v>No</v>
      </c>
      <c r="L1358">
        <f>SUMIF(Sales!B:B,A1358,Sales!H:H)</f>
        <v>1458.83</v>
      </c>
    </row>
    <row r="1359" spans="1:12" x14ac:dyDescent="0.35">
      <c r="A1359" s="5">
        <v>1358</v>
      </c>
      <c r="B1359" s="6">
        <v>45623</v>
      </c>
      <c r="C1359" s="5">
        <v>278</v>
      </c>
      <c r="D1359" s="5">
        <v>2</v>
      </c>
      <c r="E1359" s="5" t="str">
        <f>IFERROR(INDEX(Customers!$B$2:$B$901,MATCH(C1359,Customers!$A$2:$A$901,0)),"")</f>
        <v>Priya Sharma</v>
      </c>
      <c r="F1359" s="5" t="str">
        <f>IFERROR(INDEX(Customers!$C$2:$C$901,MATCH(C1359,Customers!$A$2:$A$901,0)),"")</f>
        <v>Consumer</v>
      </c>
      <c r="G1359" s="5" t="str">
        <f>IFERROR(INDEX(Regions!$B$2:$B$6,MATCH(D1359,Regions!$A$2:$A$6,0)),"")</f>
        <v>South</v>
      </c>
      <c r="H1359" s="5" t="str">
        <f t="shared" si="23"/>
        <v>2024-11</v>
      </c>
      <c r="I1359" s="5">
        <f>IFERROR(INDEX(Delivery!$C$2:$C$3001,MATCH(A1359,Delivery!$A$2:$A$3001,0))-INDEX(Delivery!$B$2:$B$3001,MATCH(A1359,Delivery!$A$2:$A$3001,0)),"")</f>
        <v>4</v>
      </c>
      <c r="J1359" s="5" t="str">
        <f>IF(IFERROR(INDEX(Delivery!$D$2:$D$3001,MATCH(A1359,Delivery!$A$2:$A$3001,0)),"")="Delayed","Yes","No")</f>
        <v>No</v>
      </c>
      <c r="K1359" s="5" t="str">
        <f>IF(IFERROR(INDEX(Delivery!$D$2:$D$3001,MATCH(A1359,Delivery!$A$2:$A$3001,0)),"")="Cancelled","Yes","No")</f>
        <v>No</v>
      </c>
      <c r="L1359">
        <f>SUMIF(Sales!B:B,A1359,Sales!H:H)</f>
        <v>1752.02</v>
      </c>
    </row>
    <row r="1360" spans="1:12" x14ac:dyDescent="0.35">
      <c r="A1360" s="5">
        <v>1359</v>
      </c>
      <c r="B1360" s="6">
        <v>45624</v>
      </c>
      <c r="C1360" s="5">
        <v>440</v>
      </c>
      <c r="D1360" s="5">
        <v>5</v>
      </c>
      <c r="E1360" s="5" t="str">
        <f>IFERROR(INDEX(Customers!$B$2:$B$901,MATCH(C1360,Customers!$A$2:$A$901,0)),"")</f>
        <v>Vivaan Rao</v>
      </c>
      <c r="F1360" s="5" t="str">
        <f>IFERROR(INDEX(Customers!$C$2:$C$901,MATCH(C1360,Customers!$A$2:$A$901,0)),"")</f>
        <v>Consumer</v>
      </c>
      <c r="G1360" s="5" t="str">
        <f>IFERROR(INDEX(Regions!$B$2:$B$6,MATCH(D1360,Regions!$A$2:$A$6,0)),"")</f>
        <v>Central</v>
      </c>
      <c r="H1360" s="5" t="str">
        <f t="shared" si="23"/>
        <v>2024-11</v>
      </c>
      <c r="I1360" s="5">
        <f>IFERROR(INDEX(Delivery!$C$2:$C$3001,MATCH(A1360,Delivery!$A$2:$A$3001,0))-INDEX(Delivery!$B$2:$B$3001,MATCH(A1360,Delivery!$A$2:$A$3001,0)),"")</f>
        <v>10</v>
      </c>
      <c r="J1360" s="5" t="str">
        <f>IF(IFERROR(INDEX(Delivery!$D$2:$D$3001,MATCH(A1360,Delivery!$A$2:$A$3001,0)),"")="Delayed","Yes","No")</f>
        <v>Yes</v>
      </c>
      <c r="K1360" s="5" t="str">
        <f>IF(IFERROR(INDEX(Delivery!$D$2:$D$3001,MATCH(A1360,Delivery!$A$2:$A$3001,0)),"")="Cancelled","Yes","No")</f>
        <v>No</v>
      </c>
      <c r="L1360">
        <f>SUMIF(Sales!B:B,A1360,Sales!H:H)</f>
        <v>4103.13</v>
      </c>
    </row>
    <row r="1361" spans="1:12" x14ac:dyDescent="0.35">
      <c r="A1361" s="5">
        <v>1360</v>
      </c>
      <c r="B1361" s="6">
        <v>45624</v>
      </c>
      <c r="C1361" s="5">
        <v>283</v>
      </c>
      <c r="D1361" s="5">
        <v>2</v>
      </c>
      <c r="E1361" s="5" t="str">
        <f>IFERROR(INDEX(Customers!$B$2:$B$901,MATCH(C1361,Customers!$A$2:$A$901,0)),"")</f>
        <v>Diya Shetty</v>
      </c>
      <c r="F1361" s="5" t="str">
        <f>IFERROR(INDEX(Customers!$C$2:$C$901,MATCH(C1361,Customers!$A$2:$A$901,0)),"")</f>
        <v>SMB</v>
      </c>
      <c r="G1361" s="5" t="str">
        <f>IFERROR(INDEX(Regions!$B$2:$B$6,MATCH(D1361,Regions!$A$2:$A$6,0)),"")</f>
        <v>South</v>
      </c>
      <c r="H1361" s="5" t="str">
        <f t="shared" si="23"/>
        <v>2024-11</v>
      </c>
      <c r="I1361" s="5">
        <f>IFERROR(INDEX(Delivery!$C$2:$C$3001,MATCH(A1361,Delivery!$A$2:$A$3001,0))-INDEX(Delivery!$B$2:$B$3001,MATCH(A1361,Delivery!$A$2:$A$3001,0)),"")</f>
        <v>6</v>
      </c>
      <c r="J1361" s="5" t="str">
        <f>IF(IFERROR(INDEX(Delivery!$D$2:$D$3001,MATCH(A1361,Delivery!$A$2:$A$3001,0)),"")="Delayed","Yes","No")</f>
        <v>No</v>
      </c>
      <c r="K1361" s="5" t="str">
        <f>IF(IFERROR(INDEX(Delivery!$D$2:$D$3001,MATCH(A1361,Delivery!$A$2:$A$3001,0)),"")="Cancelled","Yes","No")</f>
        <v>No</v>
      </c>
      <c r="L1361">
        <f>SUMIF(Sales!B:B,A1361,Sales!H:H)</f>
        <v>3267.93</v>
      </c>
    </row>
    <row r="1362" spans="1:12" x14ac:dyDescent="0.35">
      <c r="A1362" s="5">
        <v>1361</v>
      </c>
      <c r="B1362" s="6">
        <v>45624</v>
      </c>
      <c r="C1362" s="5">
        <v>434</v>
      </c>
      <c r="D1362" s="5">
        <v>1</v>
      </c>
      <c r="E1362" s="5" t="str">
        <f>IFERROR(INDEX(Customers!$B$2:$B$901,MATCH(C1362,Customers!$A$2:$A$901,0)),"")</f>
        <v>Arjun Mehta</v>
      </c>
      <c r="F1362" s="5" t="str">
        <f>IFERROR(INDEX(Customers!$C$2:$C$901,MATCH(C1362,Customers!$A$2:$A$901,0)),"")</f>
        <v>SMB</v>
      </c>
      <c r="G1362" s="5" t="str">
        <f>IFERROR(INDEX(Regions!$B$2:$B$6,MATCH(D1362,Regions!$A$2:$A$6,0)),"")</f>
        <v>North</v>
      </c>
      <c r="H1362" s="5" t="str">
        <f t="shared" si="23"/>
        <v>2024-11</v>
      </c>
      <c r="I1362" s="5">
        <f>IFERROR(INDEX(Delivery!$C$2:$C$3001,MATCH(A1362,Delivery!$A$2:$A$3001,0))-INDEX(Delivery!$B$2:$B$3001,MATCH(A1362,Delivery!$A$2:$A$3001,0)),"")</f>
        <v>2</v>
      </c>
      <c r="J1362" s="5" t="str">
        <f>IF(IFERROR(INDEX(Delivery!$D$2:$D$3001,MATCH(A1362,Delivery!$A$2:$A$3001,0)),"")="Delayed","Yes","No")</f>
        <v>No</v>
      </c>
      <c r="K1362" s="5" t="str">
        <f>IF(IFERROR(INDEX(Delivery!$D$2:$D$3001,MATCH(A1362,Delivery!$A$2:$A$3001,0)),"")="Cancelled","Yes","No")</f>
        <v>No</v>
      </c>
      <c r="L1362">
        <f>SUMIF(Sales!B:B,A1362,Sales!H:H)</f>
        <v>175.69</v>
      </c>
    </row>
    <row r="1363" spans="1:12" x14ac:dyDescent="0.35">
      <c r="A1363" s="5">
        <v>1362</v>
      </c>
      <c r="B1363" s="6">
        <v>45624</v>
      </c>
      <c r="C1363" s="5">
        <v>391</v>
      </c>
      <c r="D1363" s="5">
        <v>3</v>
      </c>
      <c r="E1363" s="5" t="str">
        <f>IFERROR(INDEX(Customers!$B$2:$B$901,MATCH(C1363,Customers!$A$2:$A$901,0)),"")</f>
        <v>Pooja Gupta</v>
      </c>
      <c r="F1363" s="5" t="str">
        <f>IFERROR(INDEX(Customers!$C$2:$C$901,MATCH(C1363,Customers!$A$2:$A$901,0)),"")</f>
        <v>SMB</v>
      </c>
      <c r="G1363" s="5" t="str">
        <f>IFERROR(INDEX(Regions!$B$2:$B$6,MATCH(D1363,Regions!$A$2:$A$6,0)),"")</f>
        <v>East</v>
      </c>
      <c r="H1363" s="5" t="str">
        <f t="shared" si="23"/>
        <v>2024-11</v>
      </c>
      <c r="I1363" s="5">
        <f>IFERROR(INDEX(Delivery!$C$2:$C$3001,MATCH(A1363,Delivery!$A$2:$A$3001,0))-INDEX(Delivery!$B$2:$B$3001,MATCH(A1363,Delivery!$A$2:$A$3001,0)),"")</f>
        <v>2</v>
      </c>
      <c r="J1363" s="5" t="str">
        <f>IF(IFERROR(INDEX(Delivery!$D$2:$D$3001,MATCH(A1363,Delivery!$A$2:$A$3001,0)),"")="Delayed","Yes","No")</f>
        <v>No</v>
      </c>
      <c r="K1363" s="5" t="str">
        <f>IF(IFERROR(INDEX(Delivery!$D$2:$D$3001,MATCH(A1363,Delivery!$A$2:$A$3001,0)),"")="Cancelled","Yes","No")</f>
        <v>No</v>
      </c>
      <c r="L1363">
        <f>SUMIF(Sales!B:B,A1363,Sales!H:H)</f>
        <v>4220.08</v>
      </c>
    </row>
    <row r="1364" spans="1:12" x14ac:dyDescent="0.35">
      <c r="A1364" s="5">
        <v>1363</v>
      </c>
      <c r="B1364" s="6">
        <v>45624</v>
      </c>
      <c r="C1364" s="5">
        <v>420</v>
      </c>
      <c r="D1364" s="5">
        <v>3</v>
      </c>
      <c r="E1364" s="5" t="str">
        <f>IFERROR(INDEX(Customers!$B$2:$B$901,MATCH(C1364,Customers!$A$2:$A$901,0)),"")</f>
        <v>Riya Reddy</v>
      </c>
      <c r="F1364" s="5" t="str">
        <f>IFERROR(INDEX(Customers!$C$2:$C$901,MATCH(C1364,Customers!$A$2:$A$901,0)),"")</f>
        <v>Corporate</v>
      </c>
      <c r="G1364" s="5" t="str">
        <f>IFERROR(INDEX(Regions!$B$2:$B$6,MATCH(D1364,Regions!$A$2:$A$6,0)),"")</f>
        <v>East</v>
      </c>
      <c r="H1364" s="5" t="str">
        <f t="shared" si="23"/>
        <v>2024-11</v>
      </c>
      <c r="I1364" s="5">
        <f>IFERROR(INDEX(Delivery!$C$2:$C$3001,MATCH(A1364,Delivery!$A$2:$A$3001,0))-INDEX(Delivery!$B$2:$B$3001,MATCH(A1364,Delivery!$A$2:$A$3001,0)),"")</f>
        <v>4</v>
      </c>
      <c r="J1364" s="5" t="str">
        <f>IF(IFERROR(INDEX(Delivery!$D$2:$D$3001,MATCH(A1364,Delivery!$A$2:$A$3001,0)),"")="Delayed","Yes","No")</f>
        <v>No</v>
      </c>
      <c r="K1364" s="5" t="str">
        <f>IF(IFERROR(INDEX(Delivery!$D$2:$D$3001,MATCH(A1364,Delivery!$A$2:$A$3001,0)),"")="Cancelled","Yes","No")</f>
        <v>No</v>
      </c>
      <c r="L1364">
        <f>SUMIF(Sales!B:B,A1364,Sales!H:H)</f>
        <v>4416.0300000000007</v>
      </c>
    </row>
    <row r="1365" spans="1:12" x14ac:dyDescent="0.35">
      <c r="A1365" s="5">
        <v>1364</v>
      </c>
      <c r="B1365" s="6">
        <v>45624</v>
      </c>
      <c r="C1365" s="5">
        <v>353</v>
      </c>
      <c r="D1365" s="5">
        <v>1</v>
      </c>
      <c r="E1365" s="5" t="str">
        <f>IFERROR(INDEX(Customers!$B$2:$B$901,MATCH(C1365,Customers!$A$2:$A$901,0)),"")</f>
        <v>Aadhya Joshi</v>
      </c>
      <c r="F1365" s="5" t="str">
        <f>IFERROR(INDEX(Customers!$C$2:$C$901,MATCH(C1365,Customers!$A$2:$A$901,0)),"")</f>
        <v>Consumer</v>
      </c>
      <c r="G1365" s="5" t="str">
        <f>IFERROR(INDEX(Regions!$B$2:$B$6,MATCH(D1365,Regions!$A$2:$A$6,0)),"")</f>
        <v>North</v>
      </c>
      <c r="H1365" s="5" t="str">
        <f t="shared" si="23"/>
        <v>2024-11</v>
      </c>
      <c r="I1365" s="5">
        <f>IFERROR(INDEX(Delivery!$C$2:$C$3001,MATCH(A1365,Delivery!$A$2:$A$3001,0))-INDEX(Delivery!$B$2:$B$3001,MATCH(A1365,Delivery!$A$2:$A$3001,0)),"")</f>
        <v>3</v>
      </c>
      <c r="J1365" s="5" t="str">
        <f>IF(IFERROR(INDEX(Delivery!$D$2:$D$3001,MATCH(A1365,Delivery!$A$2:$A$3001,0)),"")="Delayed","Yes","No")</f>
        <v>No</v>
      </c>
      <c r="K1365" s="5" t="str">
        <f>IF(IFERROR(INDEX(Delivery!$D$2:$D$3001,MATCH(A1365,Delivery!$A$2:$A$3001,0)),"")="Cancelled","Yes","No")</f>
        <v>No</v>
      </c>
      <c r="L1365">
        <f>SUMIF(Sales!B:B,A1365,Sales!H:H)</f>
        <v>175.69</v>
      </c>
    </row>
    <row r="1366" spans="1:12" x14ac:dyDescent="0.35">
      <c r="A1366" s="5">
        <v>1365</v>
      </c>
      <c r="B1366" s="6">
        <v>45625</v>
      </c>
      <c r="C1366" s="5">
        <v>183</v>
      </c>
      <c r="D1366" s="5">
        <v>5</v>
      </c>
      <c r="E1366" s="5" t="str">
        <f>IFERROR(INDEX(Customers!$B$2:$B$901,MATCH(C1366,Customers!$A$2:$A$901,0)),"")</f>
        <v>Sneha Menon</v>
      </c>
      <c r="F1366" s="5" t="str">
        <f>IFERROR(INDEX(Customers!$C$2:$C$901,MATCH(C1366,Customers!$A$2:$A$901,0)),"")</f>
        <v>Corporate</v>
      </c>
      <c r="G1366" s="5" t="str">
        <f>IFERROR(INDEX(Regions!$B$2:$B$6,MATCH(D1366,Regions!$A$2:$A$6,0)),"")</f>
        <v>Central</v>
      </c>
      <c r="H1366" s="5" t="str">
        <f t="shared" si="23"/>
        <v>2024-11</v>
      </c>
      <c r="I1366" s="5">
        <f>IFERROR(INDEX(Delivery!$C$2:$C$3001,MATCH(A1366,Delivery!$A$2:$A$3001,0))-INDEX(Delivery!$B$2:$B$3001,MATCH(A1366,Delivery!$A$2:$A$3001,0)),"")</f>
        <v>4</v>
      </c>
      <c r="J1366" s="5" t="str">
        <f>IF(IFERROR(INDEX(Delivery!$D$2:$D$3001,MATCH(A1366,Delivery!$A$2:$A$3001,0)),"")="Delayed","Yes","No")</f>
        <v>No</v>
      </c>
      <c r="K1366" s="5" t="str">
        <f>IF(IFERROR(INDEX(Delivery!$D$2:$D$3001,MATCH(A1366,Delivery!$A$2:$A$3001,0)),"")="Cancelled","Yes","No")</f>
        <v>No</v>
      </c>
      <c r="L1366">
        <f>SUMIF(Sales!B:B,A1366,Sales!H:H)</f>
        <v>617.46</v>
      </c>
    </row>
    <row r="1367" spans="1:12" x14ac:dyDescent="0.35">
      <c r="A1367" s="5">
        <v>1366</v>
      </c>
      <c r="B1367" s="6">
        <v>45625</v>
      </c>
      <c r="C1367" s="5">
        <v>635</v>
      </c>
      <c r="D1367" s="5">
        <v>3</v>
      </c>
      <c r="E1367" s="5" t="str">
        <f>IFERROR(INDEX(Customers!$B$2:$B$901,MATCH(C1367,Customers!$A$2:$A$901,0)),"")</f>
        <v>Aarav Kapoor</v>
      </c>
      <c r="F1367" s="5" t="str">
        <f>IFERROR(INDEX(Customers!$C$2:$C$901,MATCH(C1367,Customers!$A$2:$A$901,0)),"")</f>
        <v>SMB</v>
      </c>
      <c r="G1367" s="5" t="str">
        <f>IFERROR(INDEX(Regions!$B$2:$B$6,MATCH(D1367,Regions!$A$2:$A$6,0)),"")</f>
        <v>East</v>
      </c>
      <c r="H1367" s="5" t="str">
        <f t="shared" si="23"/>
        <v>2024-11</v>
      </c>
      <c r="I1367" s="5">
        <f>IFERROR(INDEX(Delivery!$C$2:$C$3001,MATCH(A1367,Delivery!$A$2:$A$3001,0))-INDEX(Delivery!$B$2:$B$3001,MATCH(A1367,Delivery!$A$2:$A$3001,0)),"")</f>
        <v>6</v>
      </c>
      <c r="J1367" s="5" t="str">
        <f>IF(IFERROR(INDEX(Delivery!$D$2:$D$3001,MATCH(A1367,Delivery!$A$2:$A$3001,0)),"")="Delayed","Yes","No")</f>
        <v>No</v>
      </c>
      <c r="K1367" s="5" t="str">
        <f>IF(IFERROR(INDEX(Delivery!$D$2:$D$3001,MATCH(A1367,Delivery!$A$2:$A$3001,0)),"")="Cancelled","Yes","No")</f>
        <v>No</v>
      </c>
      <c r="L1367">
        <f>SUMIF(Sales!B:B,A1367,Sales!H:H)</f>
        <v>2490.89</v>
      </c>
    </row>
    <row r="1368" spans="1:12" x14ac:dyDescent="0.35">
      <c r="A1368" s="5">
        <v>1367</v>
      </c>
      <c r="B1368" s="6">
        <v>45625</v>
      </c>
      <c r="C1368" s="5">
        <v>200</v>
      </c>
      <c r="D1368" s="5">
        <v>3</v>
      </c>
      <c r="E1368" s="5" t="str">
        <f>IFERROR(INDEX(Customers!$B$2:$B$901,MATCH(C1368,Customers!$A$2:$A$901,0)),"")</f>
        <v>Ravi Malhotra</v>
      </c>
      <c r="F1368" s="5" t="str">
        <f>IFERROR(INDEX(Customers!$C$2:$C$901,MATCH(C1368,Customers!$A$2:$A$901,0)),"")</f>
        <v>SMB</v>
      </c>
      <c r="G1368" s="5" t="str">
        <f>IFERROR(INDEX(Regions!$B$2:$B$6,MATCH(D1368,Regions!$A$2:$A$6,0)),"")</f>
        <v>East</v>
      </c>
      <c r="H1368" s="5" t="str">
        <f t="shared" si="23"/>
        <v>2024-11</v>
      </c>
      <c r="I1368" s="5">
        <f>IFERROR(INDEX(Delivery!$C$2:$C$3001,MATCH(A1368,Delivery!$A$2:$A$3001,0))-INDEX(Delivery!$B$2:$B$3001,MATCH(A1368,Delivery!$A$2:$A$3001,0)),"")</f>
        <v>2</v>
      </c>
      <c r="J1368" s="5" t="str">
        <f>IF(IFERROR(INDEX(Delivery!$D$2:$D$3001,MATCH(A1368,Delivery!$A$2:$A$3001,0)),"")="Delayed","Yes","No")</f>
        <v>No</v>
      </c>
      <c r="K1368" s="5" t="str">
        <f>IF(IFERROR(INDEX(Delivery!$D$2:$D$3001,MATCH(A1368,Delivery!$A$2:$A$3001,0)),"")="Cancelled","Yes","No")</f>
        <v>No</v>
      </c>
      <c r="L1368">
        <f>SUMIF(Sales!B:B,A1368,Sales!H:H)</f>
        <v>1019.93</v>
      </c>
    </row>
    <row r="1369" spans="1:12" x14ac:dyDescent="0.35">
      <c r="A1369" s="5">
        <v>1368</v>
      </c>
      <c r="B1369" s="6">
        <v>45625</v>
      </c>
      <c r="C1369" s="5">
        <v>158</v>
      </c>
      <c r="D1369" s="5">
        <v>4</v>
      </c>
      <c r="E1369" s="5" t="str">
        <f>IFERROR(INDEX(Customers!$B$2:$B$901,MATCH(C1369,Customers!$A$2:$A$901,0)),"")</f>
        <v>Karthik Mehta</v>
      </c>
      <c r="F1369" s="5" t="str">
        <f>IFERROR(INDEX(Customers!$C$2:$C$901,MATCH(C1369,Customers!$A$2:$A$901,0)),"")</f>
        <v>SMB</v>
      </c>
      <c r="G1369" s="5" t="str">
        <f>IFERROR(INDEX(Regions!$B$2:$B$6,MATCH(D1369,Regions!$A$2:$A$6,0)),"")</f>
        <v>West</v>
      </c>
      <c r="H1369" s="5" t="str">
        <f t="shared" si="23"/>
        <v>2024-11</v>
      </c>
      <c r="I1369" s="5">
        <f>IFERROR(INDEX(Delivery!$C$2:$C$3001,MATCH(A1369,Delivery!$A$2:$A$3001,0))-INDEX(Delivery!$B$2:$B$3001,MATCH(A1369,Delivery!$A$2:$A$3001,0)),"")</f>
        <v>2</v>
      </c>
      <c r="J1369" s="5" t="str">
        <f>IF(IFERROR(INDEX(Delivery!$D$2:$D$3001,MATCH(A1369,Delivery!$A$2:$A$3001,0)),"")="Delayed","Yes","No")</f>
        <v>No</v>
      </c>
      <c r="K1369" s="5" t="str">
        <f>IF(IFERROR(INDEX(Delivery!$D$2:$D$3001,MATCH(A1369,Delivery!$A$2:$A$3001,0)),"")="Cancelled","Yes","No")</f>
        <v>No</v>
      </c>
      <c r="L1369">
        <f>SUMIF(Sales!B:B,A1369,Sales!H:H)</f>
        <v>2432.0300000000002</v>
      </c>
    </row>
    <row r="1370" spans="1:12" x14ac:dyDescent="0.35">
      <c r="A1370" s="5">
        <v>1369</v>
      </c>
      <c r="B1370" s="6">
        <v>45625</v>
      </c>
      <c r="C1370" s="5">
        <v>204</v>
      </c>
      <c r="D1370" s="5">
        <v>5</v>
      </c>
      <c r="E1370" s="5" t="str">
        <f>IFERROR(INDEX(Customers!$B$2:$B$901,MATCH(C1370,Customers!$A$2:$A$901,0)),"")</f>
        <v>Sai Gupta</v>
      </c>
      <c r="F1370" s="5" t="str">
        <f>IFERROR(INDEX(Customers!$C$2:$C$901,MATCH(C1370,Customers!$A$2:$A$901,0)),"")</f>
        <v>Corporate</v>
      </c>
      <c r="G1370" s="5" t="str">
        <f>IFERROR(INDEX(Regions!$B$2:$B$6,MATCH(D1370,Regions!$A$2:$A$6,0)),"")</f>
        <v>Central</v>
      </c>
      <c r="H1370" s="5" t="str">
        <f t="shared" si="23"/>
        <v>2024-11</v>
      </c>
      <c r="I1370" s="5">
        <f>IFERROR(INDEX(Delivery!$C$2:$C$3001,MATCH(A1370,Delivery!$A$2:$A$3001,0))-INDEX(Delivery!$B$2:$B$3001,MATCH(A1370,Delivery!$A$2:$A$3001,0)),"")</f>
        <v>4</v>
      </c>
      <c r="J1370" s="5" t="str">
        <f>IF(IFERROR(INDEX(Delivery!$D$2:$D$3001,MATCH(A1370,Delivery!$A$2:$A$3001,0)),"")="Delayed","Yes","No")</f>
        <v>No</v>
      </c>
      <c r="K1370" s="5" t="str">
        <f>IF(IFERROR(INDEX(Delivery!$D$2:$D$3001,MATCH(A1370,Delivery!$A$2:$A$3001,0)),"")="Cancelled","Yes","No")</f>
        <v>No</v>
      </c>
      <c r="L1370">
        <f>SUMIF(Sales!B:B,A1370,Sales!H:H)</f>
        <v>184.26</v>
      </c>
    </row>
    <row r="1371" spans="1:12" x14ac:dyDescent="0.35">
      <c r="A1371" s="5">
        <v>1370</v>
      </c>
      <c r="B1371" s="6">
        <v>45626</v>
      </c>
      <c r="C1371" s="5">
        <v>479</v>
      </c>
      <c r="D1371" s="5">
        <v>3</v>
      </c>
      <c r="E1371" s="5" t="str">
        <f>IFERROR(INDEX(Customers!$B$2:$B$901,MATCH(C1371,Customers!$A$2:$A$901,0)),"")</f>
        <v>Aarav Sharma</v>
      </c>
      <c r="F1371" s="5" t="str">
        <f>IFERROR(INDEX(Customers!$C$2:$C$901,MATCH(C1371,Customers!$A$2:$A$901,0)),"")</f>
        <v>Consumer</v>
      </c>
      <c r="G1371" s="5" t="str">
        <f>IFERROR(INDEX(Regions!$B$2:$B$6,MATCH(D1371,Regions!$A$2:$A$6,0)),"")</f>
        <v>East</v>
      </c>
      <c r="H1371" s="5" t="str">
        <f t="shared" si="23"/>
        <v>2024-11</v>
      </c>
      <c r="I1371" s="5">
        <f>IFERROR(INDEX(Delivery!$C$2:$C$3001,MATCH(A1371,Delivery!$A$2:$A$3001,0))-INDEX(Delivery!$B$2:$B$3001,MATCH(A1371,Delivery!$A$2:$A$3001,0)),"")</f>
        <v>5</v>
      </c>
      <c r="J1371" s="5" t="str">
        <f>IF(IFERROR(INDEX(Delivery!$D$2:$D$3001,MATCH(A1371,Delivery!$A$2:$A$3001,0)),"")="Delayed","Yes","No")</f>
        <v>No</v>
      </c>
      <c r="K1371" s="5" t="str">
        <f>IF(IFERROR(INDEX(Delivery!$D$2:$D$3001,MATCH(A1371,Delivery!$A$2:$A$3001,0)),"")="Cancelled","Yes","No")</f>
        <v>No</v>
      </c>
      <c r="L1371">
        <f>SUMIF(Sales!B:B,A1371,Sales!H:H)</f>
        <v>5234.97</v>
      </c>
    </row>
    <row r="1372" spans="1:12" x14ac:dyDescent="0.35">
      <c r="A1372" s="5">
        <v>1371</v>
      </c>
      <c r="B1372" s="6">
        <v>45626</v>
      </c>
      <c r="C1372" s="5">
        <v>26</v>
      </c>
      <c r="D1372" s="5">
        <v>1</v>
      </c>
      <c r="E1372" s="5" t="str">
        <f>IFERROR(INDEX(Customers!$B$2:$B$901,MATCH(C1372,Customers!$A$2:$A$901,0)),"")</f>
        <v>Arun Rao</v>
      </c>
      <c r="F1372" s="5" t="str">
        <f>IFERROR(INDEX(Customers!$C$2:$C$901,MATCH(C1372,Customers!$A$2:$A$901,0)),"")</f>
        <v>SMB</v>
      </c>
      <c r="G1372" s="5" t="str">
        <f>IFERROR(INDEX(Regions!$B$2:$B$6,MATCH(D1372,Regions!$A$2:$A$6,0)),"")</f>
        <v>North</v>
      </c>
      <c r="H1372" s="5" t="str">
        <f t="shared" si="23"/>
        <v>2024-11</v>
      </c>
      <c r="I1372" s="5">
        <f>IFERROR(INDEX(Delivery!$C$2:$C$3001,MATCH(A1372,Delivery!$A$2:$A$3001,0))-INDEX(Delivery!$B$2:$B$3001,MATCH(A1372,Delivery!$A$2:$A$3001,0)),"")</f>
        <v>5</v>
      </c>
      <c r="J1372" s="5" t="str">
        <f>IF(IFERROR(INDEX(Delivery!$D$2:$D$3001,MATCH(A1372,Delivery!$A$2:$A$3001,0)),"")="Delayed","Yes","No")</f>
        <v>No</v>
      </c>
      <c r="K1372" s="5" t="str">
        <f>IF(IFERROR(INDEX(Delivery!$D$2:$D$3001,MATCH(A1372,Delivery!$A$2:$A$3001,0)),"")="Cancelled","Yes","No")</f>
        <v>No</v>
      </c>
      <c r="L1372">
        <f>SUMIF(Sales!B:B,A1372,Sales!H:H)</f>
        <v>4176.75</v>
      </c>
    </row>
    <row r="1373" spans="1:12" x14ac:dyDescent="0.35">
      <c r="A1373" s="5">
        <v>1372</v>
      </c>
      <c r="B1373" s="6">
        <v>45626</v>
      </c>
      <c r="C1373" s="5">
        <v>591</v>
      </c>
      <c r="D1373" s="5">
        <v>3</v>
      </c>
      <c r="E1373" s="5" t="str">
        <f>IFERROR(INDEX(Customers!$B$2:$B$901,MATCH(C1373,Customers!$A$2:$A$901,0)),"")</f>
        <v>Reyansh Reddy</v>
      </c>
      <c r="F1373" s="5" t="str">
        <f>IFERROR(INDEX(Customers!$C$2:$C$901,MATCH(C1373,Customers!$A$2:$A$901,0)),"")</f>
        <v>Consumer</v>
      </c>
      <c r="G1373" s="5" t="str">
        <f>IFERROR(INDEX(Regions!$B$2:$B$6,MATCH(D1373,Regions!$A$2:$A$6,0)),"")</f>
        <v>East</v>
      </c>
      <c r="H1373" s="5" t="str">
        <f t="shared" si="23"/>
        <v>2024-11</v>
      </c>
      <c r="I1373" s="5">
        <f>IFERROR(INDEX(Delivery!$C$2:$C$3001,MATCH(A1373,Delivery!$A$2:$A$3001,0))-INDEX(Delivery!$B$2:$B$3001,MATCH(A1373,Delivery!$A$2:$A$3001,0)),"")</f>
        <v>3</v>
      </c>
      <c r="J1373" s="5" t="str">
        <f>IF(IFERROR(INDEX(Delivery!$D$2:$D$3001,MATCH(A1373,Delivery!$A$2:$A$3001,0)),"")="Delayed","Yes","No")</f>
        <v>No</v>
      </c>
      <c r="K1373" s="5" t="str">
        <f>IF(IFERROR(INDEX(Delivery!$D$2:$D$3001,MATCH(A1373,Delivery!$A$2:$A$3001,0)),"")="Cancelled","Yes","No")</f>
        <v>No</v>
      </c>
      <c r="L1373">
        <f>SUMIF(Sales!B:B,A1373,Sales!H:H)</f>
        <v>3969.4700000000003</v>
      </c>
    </row>
    <row r="1374" spans="1:12" x14ac:dyDescent="0.35">
      <c r="A1374" s="5">
        <v>1373</v>
      </c>
      <c r="B1374" s="6">
        <v>45626</v>
      </c>
      <c r="C1374" s="5">
        <v>253</v>
      </c>
      <c r="D1374" s="5">
        <v>5</v>
      </c>
      <c r="E1374" s="5" t="str">
        <f>IFERROR(INDEX(Customers!$B$2:$B$901,MATCH(C1374,Customers!$A$2:$A$901,0)),"")</f>
        <v>Deepa Reddy</v>
      </c>
      <c r="F1374" s="5" t="str">
        <f>IFERROR(INDEX(Customers!$C$2:$C$901,MATCH(C1374,Customers!$A$2:$A$901,0)),"")</f>
        <v>Consumer</v>
      </c>
      <c r="G1374" s="5" t="str">
        <f>IFERROR(INDEX(Regions!$B$2:$B$6,MATCH(D1374,Regions!$A$2:$A$6,0)),"")</f>
        <v>Central</v>
      </c>
      <c r="H1374" s="5" t="str">
        <f t="shared" si="23"/>
        <v>2024-11</v>
      </c>
      <c r="I1374" s="5">
        <f>IFERROR(INDEX(Delivery!$C$2:$C$3001,MATCH(A1374,Delivery!$A$2:$A$3001,0))-INDEX(Delivery!$B$2:$B$3001,MATCH(A1374,Delivery!$A$2:$A$3001,0)),"")</f>
        <v>3</v>
      </c>
      <c r="J1374" s="5" t="str">
        <f>IF(IFERROR(INDEX(Delivery!$D$2:$D$3001,MATCH(A1374,Delivery!$A$2:$A$3001,0)),"")="Delayed","Yes","No")</f>
        <v>No</v>
      </c>
      <c r="K1374" s="5" t="str">
        <f>IF(IFERROR(INDEX(Delivery!$D$2:$D$3001,MATCH(A1374,Delivery!$A$2:$A$3001,0)),"")="Cancelled","Yes","No")</f>
        <v>No</v>
      </c>
      <c r="L1374">
        <f>SUMIF(Sales!B:B,A1374,Sales!H:H)</f>
        <v>829.93</v>
      </c>
    </row>
    <row r="1375" spans="1:12" x14ac:dyDescent="0.35">
      <c r="A1375" s="5">
        <v>1374</v>
      </c>
      <c r="B1375" s="6">
        <v>45626</v>
      </c>
      <c r="C1375" s="5">
        <v>250</v>
      </c>
      <c r="D1375" s="5">
        <v>4</v>
      </c>
      <c r="E1375" s="5" t="str">
        <f>IFERROR(INDEX(Customers!$B$2:$B$901,MATCH(C1375,Customers!$A$2:$A$901,0)),"")</f>
        <v>Rohan Joshi</v>
      </c>
      <c r="F1375" s="5" t="str">
        <f>IFERROR(INDEX(Customers!$C$2:$C$901,MATCH(C1375,Customers!$A$2:$A$901,0)),"")</f>
        <v>Consumer</v>
      </c>
      <c r="G1375" s="5" t="str">
        <f>IFERROR(INDEX(Regions!$B$2:$B$6,MATCH(D1375,Regions!$A$2:$A$6,0)),"")</f>
        <v>West</v>
      </c>
      <c r="H1375" s="5" t="str">
        <f t="shared" si="23"/>
        <v>2024-11</v>
      </c>
      <c r="I1375" s="5">
        <f>IFERROR(INDEX(Delivery!$C$2:$C$3001,MATCH(A1375,Delivery!$A$2:$A$3001,0))-INDEX(Delivery!$B$2:$B$3001,MATCH(A1375,Delivery!$A$2:$A$3001,0)),"")</f>
        <v>3</v>
      </c>
      <c r="J1375" s="5" t="str">
        <f>IF(IFERROR(INDEX(Delivery!$D$2:$D$3001,MATCH(A1375,Delivery!$A$2:$A$3001,0)),"")="Delayed","Yes","No")</f>
        <v>No</v>
      </c>
      <c r="K1375" s="5" t="str">
        <f>IF(IFERROR(INDEX(Delivery!$D$2:$D$3001,MATCH(A1375,Delivery!$A$2:$A$3001,0)),"")="Cancelled","Yes","No")</f>
        <v>No</v>
      </c>
      <c r="L1375">
        <f>SUMIF(Sales!B:B,A1375,Sales!H:H)</f>
        <v>760.11</v>
      </c>
    </row>
    <row r="1376" spans="1:12" x14ac:dyDescent="0.35">
      <c r="A1376" s="5">
        <v>1375</v>
      </c>
      <c r="B1376" s="6">
        <v>45626</v>
      </c>
      <c r="C1376" s="5">
        <v>591</v>
      </c>
      <c r="D1376" s="5">
        <v>3</v>
      </c>
      <c r="E1376" s="5" t="str">
        <f>IFERROR(INDEX(Customers!$B$2:$B$901,MATCH(C1376,Customers!$A$2:$A$901,0)),"")</f>
        <v>Reyansh Reddy</v>
      </c>
      <c r="F1376" s="5" t="str">
        <f>IFERROR(INDEX(Customers!$C$2:$C$901,MATCH(C1376,Customers!$A$2:$A$901,0)),"")</f>
        <v>Consumer</v>
      </c>
      <c r="G1376" s="5" t="str">
        <f>IFERROR(INDEX(Regions!$B$2:$B$6,MATCH(D1376,Regions!$A$2:$A$6,0)),"")</f>
        <v>East</v>
      </c>
      <c r="H1376" s="5" t="str">
        <f t="shared" si="23"/>
        <v>2024-11</v>
      </c>
      <c r="I1376" s="5">
        <f>IFERROR(INDEX(Delivery!$C$2:$C$3001,MATCH(A1376,Delivery!$A$2:$A$3001,0))-INDEX(Delivery!$B$2:$B$3001,MATCH(A1376,Delivery!$A$2:$A$3001,0)),"")</f>
        <v>-45628</v>
      </c>
      <c r="J1376" s="5" t="str">
        <f>IF(IFERROR(INDEX(Delivery!$D$2:$D$3001,MATCH(A1376,Delivery!$A$2:$A$3001,0)),"")="Delayed","Yes","No")</f>
        <v>No</v>
      </c>
      <c r="K1376" s="5" t="str">
        <f>IF(IFERROR(INDEX(Delivery!$D$2:$D$3001,MATCH(A1376,Delivery!$A$2:$A$3001,0)),"")="Cancelled","Yes","No")</f>
        <v>Yes</v>
      </c>
      <c r="L1376">
        <f>SUMIF(Sales!B:B,A1376,Sales!H:H)</f>
        <v>188.52</v>
      </c>
    </row>
    <row r="1377" spans="1:12" x14ac:dyDescent="0.35">
      <c r="A1377" s="5">
        <v>1376</v>
      </c>
      <c r="B1377" s="6">
        <v>45626</v>
      </c>
      <c r="C1377" s="5">
        <v>695</v>
      </c>
      <c r="D1377" s="5">
        <v>1</v>
      </c>
      <c r="E1377" s="5" t="str">
        <f>IFERROR(INDEX(Customers!$B$2:$B$901,MATCH(C1377,Customers!$A$2:$A$901,0)),"")</f>
        <v>Vivaan Krishnan</v>
      </c>
      <c r="F1377" s="5" t="str">
        <f>IFERROR(INDEX(Customers!$C$2:$C$901,MATCH(C1377,Customers!$A$2:$A$901,0)),"")</f>
        <v>Consumer</v>
      </c>
      <c r="G1377" s="5" t="str">
        <f>IFERROR(INDEX(Regions!$B$2:$B$6,MATCH(D1377,Regions!$A$2:$A$6,0)),"")</f>
        <v>North</v>
      </c>
      <c r="H1377" s="5" t="str">
        <f t="shared" si="23"/>
        <v>2024-11</v>
      </c>
      <c r="I1377" s="5">
        <f>IFERROR(INDEX(Delivery!$C$2:$C$3001,MATCH(A1377,Delivery!$A$2:$A$3001,0))-INDEX(Delivery!$B$2:$B$3001,MATCH(A1377,Delivery!$A$2:$A$3001,0)),"")</f>
        <v>7</v>
      </c>
      <c r="J1377" s="5" t="str">
        <f>IF(IFERROR(INDEX(Delivery!$D$2:$D$3001,MATCH(A1377,Delivery!$A$2:$A$3001,0)),"")="Delayed","Yes","No")</f>
        <v>Yes</v>
      </c>
      <c r="K1377" s="5" t="str">
        <f>IF(IFERROR(INDEX(Delivery!$D$2:$D$3001,MATCH(A1377,Delivery!$A$2:$A$3001,0)),"")="Cancelled","Yes","No")</f>
        <v>No</v>
      </c>
      <c r="L1377">
        <f>SUMIF(Sales!B:B,A1377,Sales!H:H)</f>
        <v>5021.7700000000004</v>
      </c>
    </row>
    <row r="1378" spans="1:12" x14ac:dyDescent="0.35">
      <c r="A1378" s="5">
        <v>1377</v>
      </c>
      <c r="B1378" s="6">
        <v>45626</v>
      </c>
      <c r="C1378" s="5">
        <v>120</v>
      </c>
      <c r="D1378" s="5">
        <v>1</v>
      </c>
      <c r="E1378" s="5" t="str">
        <f>IFERROR(INDEX(Customers!$B$2:$B$901,MATCH(C1378,Customers!$A$2:$A$901,0)),"")</f>
        <v>Ayaan Iyer</v>
      </c>
      <c r="F1378" s="5" t="str">
        <f>IFERROR(INDEX(Customers!$C$2:$C$901,MATCH(C1378,Customers!$A$2:$A$901,0)),"")</f>
        <v>Consumer</v>
      </c>
      <c r="G1378" s="5" t="str">
        <f>IFERROR(INDEX(Regions!$B$2:$B$6,MATCH(D1378,Regions!$A$2:$A$6,0)),"")</f>
        <v>North</v>
      </c>
      <c r="H1378" s="5" t="str">
        <f t="shared" si="23"/>
        <v>2024-11</v>
      </c>
      <c r="I1378" s="5">
        <f>IFERROR(INDEX(Delivery!$C$2:$C$3001,MATCH(A1378,Delivery!$A$2:$A$3001,0))-INDEX(Delivery!$B$2:$B$3001,MATCH(A1378,Delivery!$A$2:$A$3001,0)),"")</f>
        <v>4</v>
      </c>
      <c r="J1378" s="5" t="str">
        <f>IF(IFERROR(INDEX(Delivery!$D$2:$D$3001,MATCH(A1378,Delivery!$A$2:$A$3001,0)),"")="Delayed","Yes","No")</f>
        <v>No</v>
      </c>
      <c r="K1378" s="5" t="str">
        <f>IF(IFERROR(INDEX(Delivery!$D$2:$D$3001,MATCH(A1378,Delivery!$A$2:$A$3001,0)),"")="Cancelled","Yes","No")</f>
        <v>No</v>
      </c>
      <c r="L1378">
        <f>SUMIF(Sales!B:B,A1378,Sales!H:H)</f>
        <v>2314.96</v>
      </c>
    </row>
    <row r="1379" spans="1:12" x14ac:dyDescent="0.35">
      <c r="A1379" s="5">
        <v>1378</v>
      </c>
      <c r="B1379" s="6">
        <v>45627</v>
      </c>
      <c r="C1379" s="5">
        <v>585</v>
      </c>
      <c r="D1379" s="5">
        <v>2</v>
      </c>
      <c r="E1379" s="5" t="str">
        <f>IFERROR(INDEX(Customers!$B$2:$B$901,MATCH(C1379,Customers!$A$2:$A$901,0)),"")</f>
        <v>Priya Singh</v>
      </c>
      <c r="F1379" s="5" t="str">
        <f>IFERROR(INDEX(Customers!$C$2:$C$901,MATCH(C1379,Customers!$A$2:$A$901,0)),"")</f>
        <v>Consumer</v>
      </c>
      <c r="G1379" s="5" t="str">
        <f>IFERROR(INDEX(Regions!$B$2:$B$6,MATCH(D1379,Regions!$A$2:$A$6,0)),"")</f>
        <v>South</v>
      </c>
      <c r="H1379" s="5" t="str">
        <f t="shared" si="23"/>
        <v>2024-12</v>
      </c>
      <c r="I1379" s="5">
        <f>IFERROR(INDEX(Delivery!$C$2:$C$3001,MATCH(A1379,Delivery!$A$2:$A$3001,0))-INDEX(Delivery!$B$2:$B$3001,MATCH(A1379,Delivery!$A$2:$A$3001,0)),"")</f>
        <v>6</v>
      </c>
      <c r="J1379" s="5" t="str">
        <f>IF(IFERROR(INDEX(Delivery!$D$2:$D$3001,MATCH(A1379,Delivery!$A$2:$A$3001,0)),"")="Delayed","Yes","No")</f>
        <v>No</v>
      </c>
      <c r="K1379" s="5" t="str">
        <f>IF(IFERROR(INDEX(Delivery!$D$2:$D$3001,MATCH(A1379,Delivery!$A$2:$A$3001,0)),"")="Cancelled","Yes","No")</f>
        <v>No</v>
      </c>
      <c r="L1379">
        <f>SUMIF(Sales!B:B,A1379,Sales!H:H)</f>
        <v>552.17999999999995</v>
      </c>
    </row>
    <row r="1380" spans="1:12" x14ac:dyDescent="0.35">
      <c r="A1380" s="5">
        <v>1379</v>
      </c>
      <c r="B1380" s="6">
        <v>45627</v>
      </c>
      <c r="C1380" s="5">
        <v>11</v>
      </c>
      <c r="D1380" s="5">
        <v>4</v>
      </c>
      <c r="E1380" s="5" t="str">
        <f>IFERROR(INDEX(Customers!$B$2:$B$901,MATCH(C1380,Customers!$A$2:$A$901,0)),"")</f>
        <v>Deepa Mehta</v>
      </c>
      <c r="F1380" s="5" t="str">
        <f>IFERROR(INDEX(Customers!$C$2:$C$901,MATCH(C1380,Customers!$A$2:$A$901,0)),"")</f>
        <v>Corporate</v>
      </c>
      <c r="G1380" s="5" t="str">
        <f>IFERROR(INDEX(Regions!$B$2:$B$6,MATCH(D1380,Regions!$A$2:$A$6,0)),"")</f>
        <v>West</v>
      </c>
      <c r="H1380" s="5" t="str">
        <f t="shared" si="23"/>
        <v>2024-12</v>
      </c>
      <c r="I1380" s="5">
        <f>IFERROR(INDEX(Delivery!$C$2:$C$3001,MATCH(A1380,Delivery!$A$2:$A$3001,0))-INDEX(Delivery!$B$2:$B$3001,MATCH(A1380,Delivery!$A$2:$A$3001,0)),"")</f>
        <v>5</v>
      </c>
      <c r="J1380" s="5" t="str">
        <f>IF(IFERROR(INDEX(Delivery!$D$2:$D$3001,MATCH(A1380,Delivery!$A$2:$A$3001,0)),"")="Delayed","Yes","No")</f>
        <v>No</v>
      </c>
      <c r="K1380" s="5" t="str">
        <f>IF(IFERROR(INDEX(Delivery!$D$2:$D$3001,MATCH(A1380,Delivery!$A$2:$A$3001,0)),"")="Cancelled","Yes","No")</f>
        <v>No</v>
      </c>
      <c r="L1380">
        <f>SUMIF(Sales!B:B,A1380,Sales!H:H)</f>
        <v>705.26</v>
      </c>
    </row>
    <row r="1381" spans="1:12" x14ac:dyDescent="0.35">
      <c r="A1381" s="5">
        <v>1380</v>
      </c>
      <c r="B1381" s="6">
        <v>45627</v>
      </c>
      <c r="C1381" s="5">
        <v>891</v>
      </c>
      <c r="D1381" s="5">
        <v>1</v>
      </c>
      <c r="E1381" s="5" t="str">
        <f>IFERROR(INDEX(Customers!$B$2:$B$901,MATCH(C1381,Customers!$A$2:$A$901,0)),"")</f>
        <v>Arun Mehta</v>
      </c>
      <c r="F1381" s="5" t="str">
        <f>IFERROR(INDEX(Customers!$C$2:$C$901,MATCH(C1381,Customers!$A$2:$A$901,0)),"")</f>
        <v>Consumer</v>
      </c>
      <c r="G1381" s="5" t="str">
        <f>IFERROR(INDEX(Regions!$B$2:$B$6,MATCH(D1381,Regions!$A$2:$A$6,0)),"")</f>
        <v>North</v>
      </c>
      <c r="H1381" s="5" t="str">
        <f t="shared" si="23"/>
        <v>2024-12</v>
      </c>
      <c r="I1381" s="5">
        <f>IFERROR(INDEX(Delivery!$C$2:$C$3001,MATCH(A1381,Delivery!$A$2:$A$3001,0))-INDEX(Delivery!$B$2:$B$3001,MATCH(A1381,Delivery!$A$2:$A$3001,0)),"")</f>
        <v>5</v>
      </c>
      <c r="J1381" s="5" t="str">
        <f>IF(IFERROR(INDEX(Delivery!$D$2:$D$3001,MATCH(A1381,Delivery!$A$2:$A$3001,0)),"")="Delayed","Yes","No")</f>
        <v>No</v>
      </c>
      <c r="K1381" s="5" t="str">
        <f>IF(IFERROR(INDEX(Delivery!$D$2:$D$3001,MATCH(A1381,Delivery!$A$2:$A$3001,0)),"")="Cancelled","Yes","No")</f>
        <v>No</v>
      </c>
      <c r="L1381">
        <f>SUMIF(Sales!B:B,A1381,Sales!H:H)</f>
        <v>777.04</v>
      </c>
    </row>
    <row r="1382" spans="1:12" x14ac:dyDescent="0.35">
      <c r="A1382" s="5">
        <v>1381</v>
      </c>
      <c r="B1382" s="6">
        <v>45627</v>
      </c>
      <c r="C1382" s="5">
        <v>188</v>
      </c>
      <c r="D1382" s="5">
        <v>3</v>
      </c>
      <c r="E1382" s="5" t="str">
        <f>IFERROR(INDEX(Customers!$B$2:$B$901,MATCH(C1382,Customers!$A$2:$A$901,0)),"")</f>
        <v>Sanjay Singh</v>
      </c>
      <c r="F1382" s="5" t="str">
        <f>IFERROR(INDEX(Customers!$C$2:$C$901,MATCH(C1382,Customers!$A$2:$A$901,0)),"")</f>
        <v>SMB</v>
      </c>
      <c r="G1382" s="5" t="str">
        <f>IFERROR(INDEX(Regions!$B$2:$B$6,MATCH(D1382,Regions!$A$2:$A$6,0)),"")</f>
        <v>East</v>
      </c>
      <c r="H1382" s="5" t="str">
        <f t="shared" si="23"/>
        <v>2024-12</v>
      </c>
      <c r="I1382" s="5">
        <f>IFERROR(INDEX(Delivery!$C$2:$C$3001,MATCH(A1382,Delivery!$A$2:$A$3001,0))-INDEX(Delivery!$B$2:$B$3001,MATCH(A1382,Delivery!$A$2:$A$3001,0)),"")</f>
        <v>-45628</v>
      </c>
      <c r="J1382" s="5" t="str">
        <f>IF(IFERROR(INDEX(Delivery!$D$2:$D$3001,MATCH(A1382,Delivery!$A$2:$A$3001,0)),"")="Delayed","Yes","No")</f>
        <v>No</v>
      </c>
      <c r="K1382" s="5" t="str">
        <f>IF(IFERROR(INDEX(Delivery!$D$2:$D$3001,MATCH(A1382,Delivery!$A$2:$A$3001,0)),"")="Cancelled","Yes","No")</f>
        <v>Yes</v>
      </c>
      <c r="L1382">
        <f>SUMIF(Sales!B:B,A1382,Sales!H:H)</f>
        <v>777.04</v>
      </c>
    </row>
    <row r="1383" spans="1:12" x14ac:dyDescent="0.35">
      <c r="A1383" s="5">
        <v>1382</v>
      </c>
      <c r="B1383" s="6">
        <v>45627</v>
      </c>
      <c r="C1383" s="5">
        <v>360</v>
      </c>
      <c r="D1383" s="5">
        <v>2</v>
      </c>
      <c r="E1383" s="5" t="str">
        <f>IFERROR(INDEX(Customers!$B$2:$B$901,MATCH(C1383,Customers!$A$2:$A$901,0)),"")</f>
        <v>Manoj Reddy</v>
      </c>
      <c r="F1383" s="5" t="str">
        <f>IFERROR(INDEX(Customers!$C$2:$C$901,MATCH(C1383,Customers!$A$2:$A$901,0)),"")</f>
        <v>Consumer</v>
      </c>
      <c r="G1383" s="5" t="str">
        <f>IFERROR(INDEX(Regions!$B$2:$B$6,MATCH(D1383,Regions!$A$2:$A$6,0)),"")</f>
        <v>South</v>
      </c>
      <c r="H1383" s="5" t="str">
        <f t="shared" si="23"/>
        <v>2024-12</v>
      </c>
      <c r="I1383" s="5">
        <f>IFERROR(INDEX(Delivery!$C$2:$C$3001,MATCH(A1383,Delivery!$A$2:$A$3001,0))-INDEX(Delivery!$B$2:$B$3001,MATCH(A1383,Delivery!$A$2:$A$3001,0)),"")</f>
        <v>-45629</v>
      </c>
      <c r="J1383" s="5" t="str">
        <f>IF(IFERROR(INDEX(Delivery!$D$2:$D$3001,MATCH(A1383,Delivery!$A$2:$A$3001,0)),"")="Delayed","Yes","No")</f>
        <v>No</v>
      </c>
      <c r="K1383" s="5" t="str">
        <f>IF(IFERROR(INDEX(Delivery!$D$2:$D$3001,MATCH(A1383,Delivery!$A$2:$A$3001,0)),"")="Cancelled","Yes","No")</f>
        <v>Yes</v>
      </c>
      <c r="L1383">
        <f>SUMIF(Sales!B:B,A1383,Sales!H:H)</f>
        <v>705.26</v>
      </c>
    </row>
    <row r="1384" spans="1:12" x14ac:dyDescent="0.35">
      <c r="A1384" s="5">
        <v>1383</v>
      </c>
      <c r="B1384" s="6">
        <v>45627</v>
      </c>
      <c r="C1384" s="5">
        <v>388</v>
      </c>
      <c r="D1384" s="5">
        <v>3</v>
      </c>
      <c r="E1384" s="5" t="str">
        <f>IFERROR(INDEX(Customers!$B$2:$B$901,MATCH(C1384,Customers!$A$2:$A$901,0)),"")</f>
        <v>Krishna Bose</v>
      </c>
      <c r="F1384" s="5" t="str">
        <f>IFERROR(INDEX(Customers!$C$2:$C$901,MATCH(C1384,Customers!$A$2:$A$901,0)),"")</f>
        <v>Consumer</v>
      </c>
      <c r="G1384" s="5" t="str">
        <f>IFERROR(INDEX(Regions!$B$2:$B$6,MATCH(D1384,Regions!$A$2:$A$6,0)),"")</f>
        <v>East</v>
      </c>
      <c r="H1384" s="5" t="str">
        <f t="shared" si="23"/>
        <v>2024-12</v>
      </c>
      <c r="I1384" s="5">
        <f>IFERROR(INDEX(Delivery!$C$2:$C$3001,MATCH(A1384,Delivery!$A$2:$A$3001,0))-INDEX(Delivery!$B$2:$B$3001,MATCH(A1384,Delivery!$A$2:$A$3001,0)),"")</f>
        <v>6</v>
      </c>
      <c r="J1384" s="5" t="str">
        <f>IF(IFERROR(INDEX(Delivery!$D$2:$D$3001,MATCH(A1384,Delivery!$A$2:$A$3001,0)),"")="Delayed","Yes","No")</f>
        <v>No</v>
      </c>
      <c r="K1384" s="5" t="str">
        <f>IF(IFERROR(INDEX(Delivery!$D$2:$D$3001,MATCH(A1384,Delivery!$A$2:$A$3001,0)),"")="Cancelled","Yes","No")</f>
        <v>No</v>
      </c>
      <c r="L1384">
        <f>SUMIF(Sales!B:B,A1384,Sales!H:H)</f>
        <v>297.2</v>
      </c>
    </row>
    <row r="1385" spans="1:12" x14ac:dyDescent="0.35">
      <c r="A1385" s="5">
        <v>1384</v>
      </c>
      <c r="B1385" s="6">
        <v>45627</v>
      </c>
      <c r="C1385" s="5">
        <v>253</v>
      </c>
      <c r="D1385" s="5">
        <v>5</v>
      </c>
      <c r="E1385" s="5" t="str">
        <f>IFERROR(INDEX(Customers!$B$2:$B$901,MATCH(C1385,Customers!$A$2:$A$901,0)),"")</f>
        <v>Deepa Reddy</v>
      </c>
      <c r="F1385" s="5" t="str">
        <f>IFERROR(INDEX(Customers!$C$2:$C$901,MATCH(C1385,Customers!$A$2:$A$901,0)),"")</f>
        <v>Consumer</v>
      </c>
      <c r="G1385" s="5" t="str">
        <f>IFERROR(INDEX(Regions!$B$2:$B$6,MATCH(D1385,Regions!$A$2:$A$6,0)),"")</f>
        <v>Central</v>
      </c>
      <c r="H1385" s="5" t="str">
        <f t="shared" si="23"/>
        <v>2024-12</v>
      </c>
      <c r="I1385" s="5">
        <f>IFERROR(INDEX(Delivery!$C$2:$C$3001,MATCH(A1385,Delivery!$A$2:$A$3001,0))-INDEX(Delivery!$B$2:$B$3001,MATCH(A1385,Delivery!$A$2:$A$3001,0)),"")</f>
        <v>4</v>
      </c>
      <c r="J1385" s="5" t="str">
        <f>IF(IFERROR(INDEX(Delivery!$D$2:$D$3001,MATCH(A1385,Delivery!$A$2:$A$3001,0)),"")="Delayed","Yes","No")</f>
        <v>No</v>
      </c>
      <c r="K1385" s="5" t="str">
        <f>IF(IFERROR(INDEX(Delivery!$D$2:$D$3001,MATCH(A1385,Delivery!$A$2:$A$3001,0)),"")="Cancelled","Yes","No")</f>
        <v>No</v>
      </c>
      <c r="L1385">
        <f>SUMIF(Sales!B:B,A1385,Sales!H:H)</f>
        <v>4400.7800000000007</v>
      </c>
    </row>
    <row r="1386" spans="1:12" x14ac:dyDescent="0.35">
      <c r="A1386" s="5">
        <v>1385</v>
      </c>
      <c r="B1386" s="6">
        <v>45627</v>
      </c>
      <c r="C1386" s="5">
        <v>764</v>
      </c>
      <c r="D1386" s="5">
        <v>3</v>
      </c>
      <c r="E1386" s="5" t="str">
        <f>IFERROR(INDEX(Customers!$B$2:$B$901,MATCH(C1386,Customers!$A$2:$A$901,0)),"")</f>
        <v>Riya Malhotra</v>
      </c>
      <c r="F1386" s="5" t="str">
        <f>IFERROR(INDEX(Customers!$C$2:$C$901,MATCH(C1386,Customers!$A$2:$A$901,0)),"")</f>
        <v>SMB</v>
      </c>
      <c r="G1386" s="5" t="str">
        <f>IFERROR(INDEX(Regions!$B$2:$B$6,MATCH(D1386,Regions!$A$2:$A$6,0)),"")</f>
        <v>East</v>
      </c>
      <c r="H1386" s="5" t="str">
        <f t="shared" si="23"/>
        <v>2024-12</v>
      </c>
      <c r="I1386" s="5">
        <f>IFERROR(INDEX(Delivery!$C$2:$C$3001,MATCH(A1386,Delivery!$A$2:$A$3001,0))-INDEX(Delivery!$B$2:$B$3001,MATCH(A1386,Delivery!$A$2:$A$3001,0)),"")</f>
        <v>5</v>
      </c>
      <c r="J1386" s="5" t="str">
        <f>IF(IFERROR(INDEX(Delivery!$D$2:$D$3001,MATCH(A1386,Delivery!$A$2:$A$3001,0)),"")="Delayed","Yes","No")</f>
        <v>No</v>
      </c>
      <c r="K1386" s="5" t="str">
        <f>IF(IFERROR(INDEX(Delivery!$D$2:$D$3001,MATCH(A1386,Delivery!$A$2:$A$3001,0)),"")="Cancelled","Yes","No")</f>
        <v>No</v>
      </c>
      <c r="L1386">
        <f>SUMIF(Sales!B:B,A1386,Sales!H:H)</f>
        <v>407.51</v>
      </c>
    </row>
    <row r="1387" spans="1:12" x14ac:dyDescent="0.35">
      <c r="A1387" s="5">
        <v>1386</v>
      </c>
      <c r="B1387" s="6">
        <v>45627</v>
      </c>
      <c r="C1387" s="5">
        <v>893</v>
      </c>
      <c r="D1387" s="5">
        <v>3</v>
      </c>
      <c r="E1387" s="5" t="str">
        <f>IFERROR(INDEX(Customers!$B$2:$B$901,MATCH(C1387,Customers!$A$2:$A$901,0)),"")</f>
        <v>Riya Gupta</v>
      </c>
      <c r="F1387" s="5" t="str">
        <f>IFERROR(INDEX(Customers!$C$2:$C$901,MATCH(C1387,Customers!$A$2:$A$901,0)),"")</f>
        <v>Corporate</v>
      </c>
      <c r="G1387" s="5" t="str">
        <f>IFERROR(INDEX(Regions!$B$2:$B$6,MATCH(D1387,Regions!$A$2:$A$6,0)),"")</f>
        <v>East</v>
      </c>
      <c r="H1387" s="5" t="str">
        <f t="shared" si="23"/>
        <v>2024-12</v>
      </c>
      <c r="I1387" s="5">
        <f>IFERROR(INDEX(Delivery!$C$2:$C$3001,MATCH(A1387,Delivery!$A$2:$A$3001,0))-INDEX(Delivery!$B$2:$B$3001,MATCH(A1387,Delivery!$A$2:$A$3001,0)),"")</f>
        <v>6</v>
      </c>
      <c r="J1387" s="5" t="str">
        <f>IF(IFERROR(INDEX(Delivery!$D$2:$D$3001,MATCH(A1387,Delivery!$A$2:$A$3001,0)),"")="Delayed","Yes","No")</f>
        <v>Yes</v>
      </c>
      <c r="K1387" s="5" t="str">
        <f>IF(IFERROR(INDEX(Delivery!$D$2:$D$3001,MATCH(A1387,Delivery!$A$2:$A$3001,0)),"")="Cancelled","Yes","No")</f>
        <v>No</v>
      </c>
      <c r="L1387">
        <f>SUMIF(Sales!B:B,A1387,Sales!H:H)</f>
        <v>176.98</v>
      </c>
    </row>
    <row r="1388" spans="1:12" x14ac:dyDescent="0.35">
      <c r="A1388" s="5">
        <v>1387</v>
      </c>
      <c r="B1388" s="6">
        <v>45627</v>
      </c>
      <c r="C1388" s="5">
        <v>157</v>
      </c>
      <c r="D1388" s="5">
        <v>4</v>
      </c>
      <c r="E1388" s="5" t="str">
        <f>IFERROR(INDEX(Customers!$B$2:$B$901,MATCH(C1388,Customers!$A$2:$A$901,0)),"")</f>
        <v>Rahul Nair</v>
      </c>
      <c r="F1388" s="5" t="str">
        <f>IFERROR(INDEX(Customers!$C$2:$C$901,MATCH(C1388,Customers!$A$2:$A$901,0)),"")</f>
        <v>Consumer</v>
      </c>
      <c r="G1388" s="5" t="str">
        <f>IFERROR(INDEX(Regions!$B$2:$B$6,MATCH(D1388,Regions!$A$2:$A$6,0)),"")</f>
        <v>West</v>
      </c>
      <c r="H1388" s="5" t="str">
        <f t="shared" si="23"/>
        <v>2024-12</v>
      </c>
      <c r="I1388" s="5">
        <f>IFERROR(INDEX(Delivery!$C$2:$C$3001,MATCH(A1388,Delivery!$A$2:$A$3001,0))-INDEX(Delivery!$B$2:$B$3001,MATCH(A1388,Delivery!$A$2:$A$3001,0)),"")</f>
        <v>3</v>
      </c>
      <c r="J1388" s="5" t="str">
        <f>IF(IFERROR(INDEX(Delivery!$D$2:$D$3001,MATCH(A1388,Delivery!$A$2:$A$3001,0)),"")="Delayed","Yes","No")</f>
        <v>No</v>
      </c>
      <c r="K1388" s="5" t="str">
        <f>IF(IFERROR(INDEX(Delivery!$D$2:$D$3001,MATCH(A1388,Delivery!$A$2:$A$3001,0)),"")="Cancelled","Yes","No")</f>
        <v>No</v>
      </c>
      <c r="L1388">
        <f>SUMIF(Sales!B:B,A1388,Sales!H:H)</f>
        <v>490.48</v>
      </c>
    </row>
    <row r="1389" spans="1:12" x14ac:dyDescent="0.35">
      <c r="A1389" s="5">
        <v>1388</v>
      </c>
      <c r="B1389" s="6">
        <v>45627</v>
      </c>
      <c r="C1389" s="5">
        <v>106</v>
      </c>
      <c r="D1389" s="5">
        <v>2</v>
      </c>
      <c r="E1389" s="5" t="str">
        <f>IFERROR(INDEX(Customers!$B$2:$B$901,MATCH(C1389,Customers!$A$2:$A$901,0)),"")</f>
        <v>Suresh Pillai</v>
      </c>
      <c r="F1389" s="5" t="str">
        <f>IFERROR(INDEX(Customers!$C$2:$C$901,MATCH(C1389,Customers!$A$2:$A$901,0)),"")</f>
        <v>Consumer</v>
      </c>
      <c r="G1389" s="5" t="str">
        <f>IFERROR(INDEX(Regions!$B$2:$B$6,MATCH(D1389,Regions!$A$2:$A$6,0)),"")</f>
        <v>South</v>
      </c>
      <c r="H1389" s="5" t="str">
        <f t="shared" si="23"/>
        <v>2024-12</v>
      </c>
      <c r="I1389" s="5">
        <f>IFERROR(INDEX(Delivery!$C$2:$C$3001,MATCH(A1389,Delivery!$A$2:$A$3001,0))-INDEX(Delivery!$B$2:$B$3001,MATCH(A1389,Delivery!$A$2:$A$3001,0)),"")</f>
        <v>6</v>
      </c>
      <c r="J1389" s="5" t="str">
        <f>IF(IFERROR(INDEX(Delivery!$D$2:$D$3001,MATCH(A1389,Delivery!$A$2:$A$3001,0)),"")="Delayed","Yes","No")</f>
        <v>No</v>
      </c>
      <c r="K1389" s="5" t="str">
        <f>IF(IFERROR(INDEX(Delivery!$D$2:$D$3001,MATCH(A1389,Delivery!$A$2:$A$3001,0)),"")="Cancelled","Yes","No")</f>
        <v>No</v>
      </c>
      <c r="L1389">
        <f>SUMIF(Sales!B:B,A1389,Sales!H:H)</f>
        <v>705.26</v>
      </c>
    </row>
    <row r="1390" spans="1:12" x14ac:dyDescent="0.35">
      <c r="A1390" s="5">
        <v>1389</v>
      </c>
      <c r="B1390" s="6">
        <v>45627</v>
      </c>
      <c r="C1390" s="5">
        <v>214</v>
      </c>
      <c r="D1390" s="5">
        <v>1</v>
      </c>
      <c r="E1390" s="5" t="str">
        <f>IFERROR(INDEX(Customers!$B$2:$B$901,MATCH(C1390,Customers!$A$2:$A$901,0)),"")</f>
        <v>Sanjay Menon</v>
      </c>
      <c r="F1390" s="5" t="str">
        <f>IFERROR(INDEX(Customers!$C$2:$C$901,MATCH(C1390,Customers!$A$2:$A$901,0)),"")</f>
        <v>SMB</v>
      </c>
      <c r="G1390" s="5" t="str">
        <f>IFERROR(INDEX(Regions!$B$2:$B$6,MATCH(D1390,Regions!$A$2:$A$6,0)),"")</f>
        <v>North</v>
      </c>
      <c r="H1390" s="5" t="str">
        <f t="shared" si="23"/>
        <v>2024-12</v>
      </c>
      <c r="I1390" s="5">
        <f>IFERROR(INDEX(Delivery!$C$2:$C$3001,MATCH(A1390,Delivery!$A$2:$A$3001,0))-INDEX(Delivery!$B$2:$B$3001,MATCH(A1390,Delivery!$A$2:$A$3001,0)),"")</f>
        <v>3</v>
      </c>
      <c r="J1390" s="5" t="str">
        <f>IF(IFERROR(INDEX(Delivery!$D$2:$D$3001,MATCH(A1390,Delivery!$A$2:$A$3001,0)),"")="Delayed","Yes","No")</f>
        <v>No</v>
      </c>
      <c r="K1390" s="5" t="str">
        <f>IF(IFERROR(INDEX(Delivery!$D$2:$D$3001,MATCH(A1390,Delivery!$A$2:$A$3001,0)),"")="Cancelled","Yes","No")</f>
        <v>No</v>
      </c>
      <c r="L1390">
        <f>SUMIF(Sales!B:B,A1390,Sales!H:H)</f>
        <v>1296.42</v>
      </c>
    </row>
    <row r="1391" spans="1:12" x14ac:dyDescent="0.35">
      <c r="A1391" s="5">
        <v>1390</v>
      </c>
      <c r="B1391" s="6">
        <v>45628</v>
      </c>
      <c r="C1391" s="5">
        <v>310</v>
      </c>
      <c r="D1391" s="5">
        <v>4</v>
      </c>
      <c r="E1391" s="5" t="str">
        <f>IFERROR(INDEX(Customers!$B$2:$B$901,MATCH(C1391,Customers!$A$2:$A$901,0)),"")</f>
        <v>Karthik Patel</v>
      </c>
      <c r="F1391" s="5" t="str">
        <f>IFERROR(INDEX(Customers!$C$2:$C$901,MATCH(C1391,Customers!$A$2:$A$901,0)),"")</f>
        <v>SMB</v>
      </c>
      <c r="G1391" s="5" t="str">
        <f>IFERROR(INDEX(Regions!$B$2:$B$6,MATCH(D1391,Regions!$A$2:$A$6,0)),"")</f>
        <v>West</v>
      </c>
      <c r="H1391" s="5" t="str">
        <f t="shared" si="23"/>
        <v>2024-12</v>
      </c>
      <c r="I1391" s="5">
        <f>IFERROR(INDEX(Delivery!$C$2:$C$3001,MATCH(A1391,Delivery!$A$2:$A$3001,0))-INDEX(Delivery!$B$2:$B$3001,MATCH(A1391,Delivery!$A$2:$A$3001,0)),"")</f>
        <v>5</v>
      </c>
      <c r="J1391" s="5" t="str">
        <f>IF(IFERROR(INDEX(Delivery!$D$2:$D$3001,MATCH(A1391,Delivery!$A$2:$A$3001,0)),"")="Delayed","Yes","No")</f>
        <v>No</v>
      </c>
      <c r="K1391" s="5" t="str">
        <f>IF(IFERROR(INDEX(Delivery!$D$2:$D$3001,MATCH(A1391,Delivery!$A$2:$A$3001,0)),"")="Cancelled","Yes","No")</f>
        <v>No</v>
      </c>
      <c r="L1391">
        <f>SUMIF(Sales!B:B,A1391,Sales!H:H)</f>
        <v>3238.46</v>
      </c>
    </row>
    <row r="1392" spans="1:12" x14ac:dyDescent="0.35">
      <c r="A1392" s="5">
        <v>1391</v>
      </c>
      <c r="B1392" s="6">
        <v>45628</v>
      </c>
      <c r="C1392" s="5">
        <v>1</v>
      </c>
      <c r="D1392" s="5">
        <v>4</v>
      </c>
      <c r="E1392" s="5" t="str">
        <f>IFERROR(INDEX(Customers!$B$2:$B$901,MATCH(C1392,Customers!$A$2:$A$901,0)),"")</f>
        <v>Lakshmi Joshi</v>
      </c>
      <c r="F1392" s="5" t="str">
        <f>IFERROR(INDEX(Customers!$C$2:$C$901,MATCH(C1392,Customers!$A$2:$A$901,0)),"")</f>
        <v>Consumer</v>
      </c>
      <c r="G1392" s="5" t="str">
        <f>IFERROR(INDEX(Regions!$B$2:$B$6,MATCH(D1392,Regions!$A$2:$A$6,0)),"")</f>
        <v>West</v>
      </c>
      <c r="H1392" s="5" t="str">
        <f t="shared" si="23"/>
        <v>2024-12</v>
      </c>
      <c r="I1392" s="5">
        <f>IFERROR(INDEX(Delivery!$C$2:$C$3001,MATCH(A1392,Delivery!$A$2:$A$3001,0))-INDEX(Delivery!$B$2:$B$3001,MATCH(A1392,Delivery!$A$2:$A$3001,0)),"")</f>
        <v>5</v>
      </c>
      <c r="J1392" s="5" t="str">
        <f>IF(IFERROR(INDEX(Delivery!$D$2:$D$3001,MATCH(A1392,Delivery!$A$2:$A$3001,0)),"")="Delayed","Yes","No")</f>
        <v>No</v>
      </c>
      <c r="K1392" s="5" t="str">
        <f>IF(IFERROR(INDEX(Delivery!$D$2:$D$3001,MATCH(A1392,Delivery!$A$2:$A$3001,0)),"")="Cancelled","Yes","No")</f>
        <v>No</v>
      </c>
      <c r="L1392">
        <f>SUMIF(Sales!B:B,A1392,Sales!H:H)</f>
        <v>183.63</v>
      </c>
    </row>
    <row r="1393" spans="1:12" x14ac:dyDescent="0.35">
      <c r="A1393" s="5">
        <v>1392</v>
      </c>
      <c r="B1393" s="6">
        <v>45628</v>
      </c>
      <c r="C1393" s="5">
        <v>309</v>
      </c>
      <c r="D1393" s="5">
        <v>3</v>
      </c>
      <c r="E1393" s="5" t="str">
        <f>IFERROR(INDEX(Customers!$B$2:$B$901,MATCH(C1393,Customers!$A$2:$A$901,0)),"")</f>
        <v>Vikram Krishnan</v>
      </c>
      <c r="F1393" s="5" t="str">
        <f>IFERROR(INDEX(Customers!$C$2:$C$901,MATCH(C1393,Customers!$A$2:$A$901,0)),"")</f>
        <v>Consumer</v>
      </c>
      <c r="G1393" s="5" t="str">
        <f>IFERROR(INDEX(Regions!$B$2:$B$6,MATCH(D1393,Regions!$A$2:$A$6,0)),"")</f>
        <v>East</v>
      </c>
      <c r="H1393" s="5" t="str">
        <f t="shared" si="23"/>
        <v>2024-12</v>
      </c>
      <c r="I1393" s="5">
        <f>IFERROR(INDEX(Delivery!$C$2:$C$3001,MATCH(A1393,Delivery!$A$2:$A$3001,0))-INDEX(Delivery!$B$2:$B$3001,MATCH(A1393,Delivery!$A$2:$A$3001,0)),"")</f>
        <v>7</v>
      </c>
      <c r="J1393" s="5" t="str">
        <f>IF(IFERROR(INDEX(Delivery!$D$2:$D$3001,MATCH(A1393,Delivery!$A$2:$A$3001,0)),"")="Delayed","Yes","No")</f>
        <v>Yes</v>
      </c>
      <c r="K1393" s="5" t="str">
        <f>IF(IFERROR(INDEX(Delivery!$D$2:$D$3001,MATCH(A1393,Delivery!$A$2:$A$3001,0)),"")="Cancelled","Yes","No")</f>
        <v>No</v>
      </c>
      <c r="L1393">
        <f>SUMIF(Sales!B:B,A1393,Sales!H:H)</f>
        <v>3021.65</v>
      </c>
    </row>
    <row r="1394" spans="1:12" x14ac:dyDescent="0.35">
      <c r="A1394" s="5">
        <v>1393</v>
      </c>
      <c r="B1394" s="6">
        <v>45628</v>
      </c>
      <c r="C1394" s="5">
        <v>518</v>
      </c>
      <c r="D1394" s="5">
        <v>3</v>
      </c>
      <c r="E1394" s="5" t="str">
        <f>IFERROR(INDEX(Customers!$B$2:$B$901,MATCH(C1394,Customers!$A$2:$A$901,0)),"")</f>
        <v>Rohan Patel</v>
      </c>
      <c r="F1394" s="5" t="str">
        <f>IFERROR(INDEX(Customers!$C$2:$C$901,MATCH(C1394,Customers!$A$2:$A$901,0)),"")</f>
        <v>SMB</v>
      </c>
      <c r="G1394" s="5" t="str">
        <f>IFERROR(INDEX(Regions!$B$2:$B$6,MATCH(D1394,Regions!$A$2:$A$6,0)),"")</f>
        <v>East</v>
      </c>
      <c r="H1394" s="5" t="str">
        <f t="shared" si="23"/>
        <v>2024-12</v>
      </c>
      <c r="I1394" s="5">
        <f>IFERROR(INDEX(Delivery!$C$2:$C$3001,MATCH(A1394,Delivery!$A$2:$A$3001,0))-INDEX(Delivery!$B$2:$B$3001,MATCH(A1394,Delivery!$A$2:$A$3001,0)),"")</f>
        <v>2</v>
      </c>
      <c r="J1394" s="5" t="str">
        <f>IF(IFERROR(INDEX(Delivery!$D$2:$D$3001,MATCH(A1394,Delivery!$A$2:$A$3001,0)),"")="Delayed","Yes","No")</f>
        <v>No</v>
      </c>
      <c r="K1394" s="5" t="str">
        <f>IF(IFERROR(INDEX(Delivery!$D$2:$D$3001,MATCH(A1394,Delivery!$A$2:$A$3001,0)),"")="Cancelled","Yes","No")</f>
        <v>No</v>
      </c>
      <c r="L1394">
        <f>SUMIF(Sales!B:B,A1394,Sales!H:H)</f>
        <v>1752.02</v>
      </c>
    </row>
    <row r="1395" spans="1:12" x14ac:dyDescent="0.35">
      <c r="A1395" s="5">
        <v>1394</v>
      </c>
      <c r="B1395" s="6">
        <v>45628</v>
      </c>
      <c r="C1395" s="5">
        <v>169</v>
      </c>
      <c r="D1395" s="5">
        <v>1</v>
      </c>
      <c r="E1395" s="5" t="str">
        <f>IFERROR(INDEX(Customers!$B$2:$B$901,MATCH(C1395,Customers!$A$2:$A$901,0)),"")</f>
        <v>Sai Malhotra</v>
      </c>
      <c r="F1395" s="5" t="str">
        <f>IFERROR(INDEX(Customers!$C$2:$C$901,MATCH(C1395,Customers!$A$2:$A$901,0)),"")</f>
        <v>SMB</v>
      </c>
      <c r="G1395" s="5" t="str">
        <f>IFERROR(INDEX(Regions!$B$2:$B$6,MATCH(D1395,Regions!$A$2:$A$6,0)),"")</f>
        <v>North</v>
      </c>
      <c r="H1395" s="5" t="str">
        <f t="shared" si="23"/>
        <v>2024-12</v>
      </c>
      <c r="I1395" s="5">
        <f>IFERROR(INDEX(Delivery!$C$2:$C$3001,MATCH(A1395,Delivery!$A$2:$A$3001,0))-INDEX(Delivery!$B$2:$B$3001,MATCH(A1395,Delivery!$A$2:$A$3001,0)),"")</f>
        <v>4</v>
      </c>
      <c r="J1395" s="5" t="str">
        <f>IF(IFERROR(INDEX(Delivery!$D$2:$D$3001,MATCH(A1395,Delivery!$A$2:$A$3001,0)),"")="Delayed","Yes","No")</f>
        <v>No</v>
      </c>
      <c r="K1395" s="5" t="str">
        <f>IF(IFERROR(INDEX(Delivery!$D$2:$D$3001,MATCH(A1395,Delivery!$A$2:$A$3001,0)),"")="Cancelled","Yes","No")</f>
        <v>No</v>
      </c>
      <c r="L1395">
        <f>SUMIF(Sales!B:B,A1395,Sales!H:H)</f>
        <v>175.69</v>
      </c>
    </row>
    <row r="1396" spans="1:12" x14ac:dyDescent="0.35">
      <c r="A1396" s="5">
        <v>1395</v>
      </c>
      <c r="B1396" s="6">
        <v>45628</v>
      </c>
      <c r="C1396" s="5">
        <v>239</v>
      </c>
      <c r="D1396" s="5">
        <v>2</v>
      </c>
      <c r="E1396" s="5" t="str">
        <f>IFERROR(INDEX(Customers!$B$2:$B$901,MATCH(C1396,Customers!$A$2:$A$901,0)),"")</f>
        <v>Nisha Iyer</v>
      </c>
      <c r="F1396" s="5" t="str">
        <f>IFERROR(INDEX(Customers!$C$2:$C$901,MATCH(C1396,Customers!$A$2:$A$901,0)),"")</f>
        <v>SMB</v>
      </c>
      <c r="G1396" s="5" t="str">
        <f>IFERROR(INDEX(Regions!$B$2:$B$6,MATCH(D1396,Regions!$A$2:$A$6,0)),"")</f>
        <v>South</v>
      </c>
      <c r="H1396" s="5" t="str">
        <f t="shared" si="23"/>
        <v>2024-12</v>
      </c>
      <c r="I1396" s="5">
        <f>IFERROR(INDEX(Delivery!$C$2:$C$3001,MATCH(A1396,Delivery!$A$2:$A$3001,0))-INDEX(Delivery!$B$2:$B$3001,MATCH(A1396,Delivery!$A$2:$A$3001,0)),"")</f>
        <v>4</v>
      </c>
      <c r="J1396" s="5" t="str">
        <f>IF(IFERROR(INDEX(Delivery!$D$2:$D$3001,MATCH(A1396,Delivery!$A$2:$A$3001,0)),"")="Delayed","Yes","No")</f>
        <v>No</v>
      </c>
      <c r="K1396" s="5" t="str">
        <f>IF(IFERROR(INDEX(Delivery!$D$2:$D$3001,MATCH(A1396,Delivery!$A$2:$A$3001,0)),"")="Cancelled","Yes","No")</f>
        <v>No</v>
      </c>
      <c r="L1396">
        <f>SUMIF(Sales!B:B,A1396,Sales!H:H)</f>
        <v>2213.3200000000002</v>
      </c>
    </row>
    <row r="1397" spans="1:12" x14ac:dyDescent="0.35">
      <c r="A1397" s="5">
        <v>1396</v>
      </c>
      <c r="B1397" s="6">
        <v>45628</v>
      </c>
      <c r="C1397" s="5">
        <v>372</v>
      </c>
      <c r="D1397" s="5">
        <v>5</v>
      </c>
      <c r="E1397" s="5" t="str">
        <f>IFERROR(INDEX(Customers!$B$2:$B$901,MATCH(C1397,Customers!$A$2:$A$901,0)),"")</f>
        <v>Arun Singh</v>
      </c>
      <c r="F1397" s="5" t="str">
        <f>IFERROR(INDEX(Customers!$C$2:$C$901,MATCH(C1397,Customers!$A$2:$A$901,0)),"")</f>
        <v>SMB</v>
      </c>
      <c r="G1397" s="5" t="str">
        <f>IFERROR(INDEX(Regions!$B$2:$B$6,MATCH(D1397,Regions!$A$2:$A$6,0)),"")</f>
        <v>Central</v>
      </c>
      <c r="H1397" s="5" t="str">
        <f t="shared" si="23"/>
        <v>2024-12</v>
      </c>
      <c r="I1397" s="5">
        <f>IFERROR(INDEX(Delivery!$C$2:$C$3001,MATCH(A1397,Delivery!$A$2:$A$3001,0))-INDEX(Delivery!$B$2:$B$3001,MATCH(A1397,Delivery!$A$2:$A$3001,0)),"")</f>
        <v>4</v>
      </c>
      <c r="J1397" s="5" t="str">
        <f>IF(IFERROR(INDEX(Delivery!$D$2:$D$3001,MATCH(A1397,Delivery!$A$2:$A$3001,0)),"")="Delayed","Yes","No")</f>
        <v>No</v>
      </c>
      <c r="K1397" s="5" t="str">
        <f>IF(IFERROR(INDEX(Delivery!$D$2:$D$3001,MATCH(A1397,Delivery!$A$2:$A$3001,0)),"")="Cancelled","Yes","No")</f>
        <v>No</v>
      </c>
      <c r="L1397">
        <f>SUMIF(Sales!B:B,A1397,Sales!H:H)</f>
        <v>175.69</v>
      </c>
    </row>
    <row r="1398" spans="1:12" x14ac:dyDescent="0.35">
      <c r="A1398" s="5">
        <v>1397</v>
      </c>
      <c r="B1398" s="6">
        <v>45628</v>
      </c>
      <c r="C1398" s="5">
        <v>388</v>
      </c>
      <c r="D1398" s="5">
        <v>3</v>
      </c>
      <c r="E1398" s="5" t="str">
        <f>IFERROR(INDEX(Customers!$B$2:$B$901,MATCH(C1398,Customers!$A$2:$A$901,0)),"")</f>
        <v>Krishna Bose</v>
      </c>
      <c r="F1398" s="5" t="str">
        <f>IFERROR(INDEX(Customers!$C$2:$C$901,MATCH(C1398,Customers!$A$2:$A$901,0)),"")</f>
        <v>Consumer</v>
      </c>
      <c r="G1398" s="5" t="str">
        <f>IFERROR(INDEX(Regions!$B$2:$B$6,MATCH(D1398,Regions!$A$2:$A$6,0)),"")</f>
        <v>East</v>
      </c>
      <c r="H1398" s="5" t="str">
        <f t="shared" si="23"/>
        <v>2024-12</v>
      </c>
      <c r="I1398" s="5">
        <f>IFERROR(INDEX(Delivery!$C$2:$C$3001,MATCH(A1398,Delivery!$A$2:$A$3001,0))-INDEX(Delivery!$B$2:$B$3001,MATCH(A1398,Delivery!$A$2:$A$3001,0)),"")</f>
        <v>6</v>
      </c>
      <c r="J1398" s="5" t="str">
        <f>IF(IFERROR(INDEX(Delivery!$D$2:$D$3001,MATCH(A1398,Delivery!$A$2:$A$3001,0)),"")="Delayed","Yes","No")</f>
        <v>No</v>
      </c>
      <c r="K1398" s="5" t="str">
        <f>IF(IFERROR(INDEX(Delivery!$D$2:$D$3001,MATCH(A1398,Delivery!$A$2:$A$3001,0)),"")="Cancelled","Yes","No")</f>
        <v>No</v>
      </c>
      <c r="L1398">
        <f>SUMIF(Sales!B:B,A1398,Sales!H:H)</f>
        <v>3197.34</v>
      </c>
    </row>
    <row r="1399" spans="1:12" x14ac:dyDescent="0.35">
      <c r="A1399" s="5">
        <v>1398</v>
      </c>
      <c r="B1399" s="6">
        <v>45628</v>
      </c>
      <c r="C1399" s="5">
        <v>502</v>
      </c>
      <c r="D1399" s="5">
        <v>2</v>
      </c>
      <c r="E1399" s="5" t="str">
        <f>IFERROR(INDEX(Customers!$B$2:$B$901,MATCH(C1399,Customers!$A$2:$A$901,0)),"")</f>
        <v>Navya Nair</v>
      </c>
      <c r="F1399" s="5" t="str">
        <f>IFERROR(INDEX(Customers!$C$2:$C$901,MATCH(C1399,Customers!$A$2:$A$901,0)),"")</f>
        <v>Consumer</v>
      </c>
      <c r="G1399" s="5" t="str">
        <f>IFERROR(INDEX(Regions!$B$2:$B$6,MATCH(D1399,Regions!$A$2:$A$6,0)),"")</f>
        <v>South</v>
      </c>
      <c r="H1399" s="5" t="str">
        <f t="shared" si="23"/>
        <v>2024-12</v>
      </c>
      <c r="I1399" s="5">
        <f>IFERROR(INDEX(Delivery!$C$2:$C$3001,MATCH(A1399,Delivery!$A$2:$A$3001,0))-INDEX(Delivery!$B$2:$B$3001,MATCH(A1399,Delivery!$A$2:$A$3001,0)),"")</f>
        <v>3</v>
      </c>
      <c r="J1399" s="5" t="str">
        <f>IF(IFERROR(INDEX(Delivery!$D$2:$D$3001,MATCH(A1399,Delivery!$A$2:$A$3001,0)),"")="Delayed","Yes","No")</f>
        <v>No</v>
      </c>
      <c r="K1399" s="5" t="str">
        <f>IF(IFERROR(INDEX(Delivery!$D$2:$D$3001,MATCH(A1399,Delivery!$A$2:$A$3001,0)),"")="Cancelled","Yes","No")</f>
        <v>No</v>
      </c>
      <c r="L1399">
        <f>SUMIF(Sales!B:B,A1399,Sales!H:H)</f>
        <v>2213.3200000000002</v>
      </c>
    </row>
    <row r="1400" spans="1:12" x14ac:dyDescent="0.35">
      <c r="A1400" s="5">
        <v>1399</v>
      </c>
      <c r="B1400" s="6">
        <v>45629</v>
      </c>
      <c r="C1400" s="5">
        <v>119</v>
      </c>
      <c r="D1400" s="5">
        <v>3</v>
      </c>
      <c r="E1400" s="5" t="str">
        <f>IFERROR(INDEX(Customers!$B$2:$B$901,MATCH(C1400,Customers!$A$2:$A$901,0)),"")</f>
        <v>Karthik Patel</v>
      </c>
      <c r="F1400" s="5" t="str">
        <f>IFERROR(INDEX(Customers!$C$2:$C$901,MATCH(C1400,Customers!$A$2:$A$901,0)),"")</f>
        <v>SMB</v>
      </c>
      <c r="G1400" s="5" t="str">
        <f>IFERROR(INDEX(Regions!$B$2:$B$6,MATCH(D1400,Regions!$A$2:$A$6,0)),"")</f>
        <v>East</v>
      </c>
      <c r="H1400" s="5" t="str">
        <f t="shared" si="23"/>
        <v>2024-12</v>
      </c>
      <c r="I1400" s="5">
        <f>IFERROR(INDEX(Delivery!$C$2:$C$3001,MATCH(A1400,Delivery!$A$2:$A$3001,0))-INDEX(Delivery!$B$2:$B$3001,MATCH(A1400,Delivery!$A$2:$A$3001,0)),"")</f>
        <v>4</v>
      </c>
      <c r="J1400" s="5" t="str">
        <f>IF(IFERROR(INDEX(Delivery!$D$2:$D$3001,MATCH(A1400,Delivery!$A$2:$A$3001,0)),"")="Delayed","Yes","No")</f>
        <v>No</v>
      </c>
      <c r="K1400" s="5" t="str">
        <f>IF(IFERROR(INDEX(Delivery!$D$2:$D$3001,MATCH(A1400,Delivery!$A$2:$A$3001,0)),"")="Cancelled","Yes","No")</f>
        <v>No</v>
      </c>
      <c r="L1400">
        <f>SUMIF(Sales!B:B,A1400,Sales!H:H)</f>
        <v>1898.55</v>
      </c>
    </row>
    <row r="1401" spans="1:12" x14ac:dyDescent="0.35">
      <c r="A1401" s="5">
        <v>1400</v>
      </c>
      <c r="B1401" s="6">
        <v>45629</v>
      </c>
      <c r="C1401" s="5">
        <v>489</v>
      </c>
      <c r="D1401" s="5">
        <v>5</v>
      </c>
      <c r="E1401" s="5" t="str">
        <f>IFERROR(INDEX(Customers!$B$2:$B$901,MATCH(C1401,Customers!$A$2:$A$901,0)),"")</f>
        <v>Aditya Menon</v>
      </c>
      <c r="F1401" s="5" t="str">
        <f>IFERROR(INDEX(Customers!$C$2:$C$901,MATCH(C1401,Customers!$A$2:$A$901,0)),"")</f>
        <v>Consumer</v>
      </c>
      <c r="G1401" s="5" t="str">
        <f>IFERROR(INDEX(Regions!$B$2:$B$6,MATCH(D1401,Regions!$A$2:$A$6,0)),"")</f>
        <v>Central</v>
      </c>
      <c r="H1401" s="5" t="str">
        <f t="shared" si="23"/>
        <v>2024-12</v>
      </c>
      <c r="I1401" s="5">
        <f>IFERROR(INDEX(Delivery!$C$2:$C$3001,MATCH(A1401,Delivery!$A$2:$A$3001,0))-INDEX(Delivery!$B$2:$B$3001,MATCH(A1401,Delivery!$A$2:$A$3001,0)),"")</f>
        <v>3</v>
      </c>
      <c r="J1401" s="5" t="str">
        <f>IF(IFERROR(INDEX(Delivery!$D$2:$D$3001,MATCH(A1401,Delivery!$A$2:$A$3001,0)),"")="Delayed","Yes","No")</f>
        <v>No</v>
      </c>
      <c r="K1401" s="5" t="str">
        <f>IF(IFERROR(INDEX(Delivery!$D$2:$D$3001,MATCH(A1401,Delivery!$A$2:$A$3001,0)),"")="Cancelled","Yes","No")</f>
        <v>No</v>
      </c>
      <c r="L1401">
        <f>SUMIF(Sales!B:B,A1401,Sales!H:H)</f>
        <v>3419.53</v>
      </c>
    </row>
    <row r="1402" spans="1:12" x14ac:dyDescent="0.35">
      <c r="A1402" s="5">
        <v>1401</v>
      </c>
      <c r="B1402" s="6">
        <v>45629</v>
      </c>
      <c r="C1402" s="5">
        <v>620</v>
      </c>
      <c r="D1402" s="5">
        <v>2</v>
      </c>
      <c r="E1402" s="5" t="str">
        <f>IFERROR(INDEX(Customers!$B$2:$B$901,MATCH(C1402,Customers!$A$2:$A$901,0)),"")</f>
        <v>Vihaan Pillai</v>
      </c>
      <c r="F1402" s="5" t="str">
        <f>IFERROR(INDEX(Customers!$C$2:$C$901,MATCH(C1402,Customers!$A$2:$A$901,0)),"")</f>
        <v>SMB</v>
      </c>
      <c r="G1402" s="5" t="str">
        <f>IFERROR(INDEX(Regions!$B$2:$B$6,MATCH(D1402,Regions!$A$2:$A$6,0)),"")</f>
        <v>South</v>
      </c>
      <c r="H1402" s="5" t="str">
        <f t="shared" si="23"/>
        <v>2024-12</v>
      </c>
      <c r="I1402" s="5">
        <f>IFERROR(INDEX(Delivery!$C$2:$C$3001,MATCH(A1402,Delivery!$A$2:$A$3001,0))-INDEX(Delivery!$B$2:$B$3001,MATCH(A1402,Delivery!$A$2:$A$3001,0)),"")</f>
        <v>6</v>
      </c>
      <c r="J1402" s="5" t="str">
        <f>IF(IFERROR(INDEX(Delivery!$D$2:$D$3001,MATCH(A1402,Delivery!$A$2:$A$3001,0)),"")="Delayed","Yes","No")</f>
        <v>No</v>
      </c>
      <c r="K1402" s="5" t="str">
        <f>IF(IFERROR(INDEX(Delivery!$D$2:$D$3001,MATCH(A1402,Delivery!$A$2:$A$3001,0)),"")="Cancelled","Yes","No")</f>
        <v>No</v>
      </c>
      <c r="L1402">
        <f>SUMIF(Sales!B:B,A1402,Sales!H:H)</f>
        <v>2130.6999999999998</v>
      </c>
    </row>
    <row r="1403" spans="1:12" x14ac:dyDescent="0.35">
      <c r="A1403" s="5">
        <v>1402</v>
      </c>
      <c r="B1403" s="6">
        <v>45629</v>
      </c>
      <c r="C1403" s="5">
        <v>899</v>
      </c>
      <c r="D1403" s="5">
        <v>2</v>
      </c>
      <c r="E1403" s="5" t="str">
        <f>IFERROR(INDEX(Customers!$B$2:$B$901,MATCH(C1403,Customers!$A$2:$A$901,0)),"")</f>
        <v>Sneha Nair</v>
      </c>
      <c r="F1403" s="5" t="str">
        <f>IFERROR(INDEX(Customers!$C$2:$C$901,MATCH(C1403,Customers!$A$2:$A$901,0)),"")</f>
        <v>Corporate</v>
      </c>
      <c r="G1403" s="5" t="str">
        <f>IFERROR(INDEX(Regions!$B$2:$B$6,MATCH(D1403,Regions!$A$2:$A$6,0)),"")</f>
        <v>South</v>
      </c>
      <c r="H1403" s="5" t="str">
        <f t="shared" si="23"/>
        <v>2024-12</v>
      </c>
      <c r="I1403" s="5">
        <f>IFERROR(INDEX(Delivery!$C$2:$C$3001,MATCH(A1403,Delivery!$A$2:$A$3001,0))-INDEX(Delivery!$B$2:$B$3001,MATCH(A1403,Delivery!$A$2:$A$3001,0)),"")</f>
        <v>4</v>
      </c>
      <c r="J1403" s="5" t="str">
        <f>IF(IFERROR(INDEX(Delivery!$D$2:$D$3001,MATCH(A1403,Delivery!$A$2:$A$3001,0)),"")="Delayed","Yes","No")</f>
        <v>No</v>
      </c>
      <c r="K1403" s="5" t="str">
        <f>IF(IFERROR(INDEX(Delivery!$D$2:$D$3001,MATCH(A1403,Delivery!$A$2:$A$3001,0)),"")="Cancelled","Yes","No")</f>
        <v>No</v>
      </c>
      <c r="L1403">
        <f>SUMIF(Sales!B:B,A1403,Sales!H:H)</f>
        <v>2213.3200000000002</v>
      </c>
    </row>
    <row r="1404" spans="1:12" x14ac:dyDescent="0.35">
      <c r="A1404" s="5">
        <v>1403</v>
      </c>
      <c r="B1404" s="6">
        <v>45629</v>
      </c>
      <c r="C1404" s="5">
        <v>442</v>
      </c>
      <c r="D1404" s="5">
        <v>1</v>
      </c>
      <c r="E1404" s="5" t="str">
        <f>IFERROR(INDEX(Customers!$B$2:$B$901,MATCH(C1404,Customers!$A$2:$A$901,0)),"")</f>
        <v>Sneha Nair</v>
      </c>
      <c r="F1404" s="5" t="str">
        <f>IFERROR(INDEX(Customers!$C$2:$C$901,MATCH(C1404,Customers!$A$2:$A$901,0)),"")</f>
        <v>Consumer</v>
      </c>
      <c r="G1404" s="5" t="str">
        <f>IFERROR(INDEX(Regions!$B$2:$B$6,MATCH(D1404,Regions!$A$2:$A$6,0)),"")</f>
        <v>North</v>
      </c>
      <c r="H1404" s="5" t="str">
        <f t="shared" si="23"/>
        <v>2024-12</v>
      </c>
      <c r="I1404" s="5">
        <f>IFERROR(INDEX(Delivery!$C$2:$C$3001,MATCH(A1404,Delivery!$A$2:$A$3001,0))-INDEX(Delivery!$B$2:$B$3001,MATCH(A1404,Delivery!$A$2:$A$3001,0)),"")</f>
        <v>-45629</v>
      </c>
      <c r="J1404" s="5" t="str">
        <f>IF(IFERROR(INDEX(Delivery!$D$2:$D$3001,MATCH(A1404,Delivery!$A$2:$A$3001,0)),"")="Delayed","Yes","No")</f>
        <v>No</v>
      </c>
      <c r="K1404" s="5" t="str">
        <f>IF(IFERROR(INDEX(Delivery!$D$2:$D$3001,MATCH(A1404,Delivery!$A$2:$A$3001,0)),"")="Cancelled","Yes","No")</f>
        <v>Yes</v>
      </c>
      <c r="L1404">
        <f>SUMIF(Sales!B:B,A1404,Sales!H:H)</f>
        <v>1752.02</v>
      </c>
    </row>
    <row r="1405" spans="1:12" x14ac:dyDescent="0.35">
      <c r="A1405" s="5">
        <v>1404</v>
      </c>
      <c r="B1405" s="6">
        <v>45629</v>
      </c>
      <c r="C1405" s="5">
        <v>858</v>
      </c>
      <c r="D1405" s="5">
        <v>3</v>
      </c>
      <c r="E1405" s="5" t="str">
        <f>IFERROR(INDEX(Customers!$B$2:$B$901,MATCH(C1405,Customers!$A$2:$A$901,0)),"")</f>
        <v>Kavya Menon</v>
      </c>
      <c r="F1405" s="5" t="str">
        <f>IFERROR(INDEX(Customers!$C$2:$C$901,MATCH(C1405,Customers!$A$2:$A$901,0)),"")</f>
        <v>SMB</v>
      </c>
      <c r="G1405" s="5" t="str">
        <f>IFERROR(INDEX(Regions!$B$2:$B$6,MATCH(D1405,Regions!$A$2:$A$6,0)),"")</f>
        <v>East</v>
      </c>
      <c r="H1405" s="5" t="str">
        <f t="shared" si="23"/>
        <v>2024-12</v>
      </c>
      <c r="I1405" s="5">
        <f>IFERROR(INDEX(Delivery!$C$2:$C$3001,MATCH(A1405,Delivery!$A$2:$A$3001,0))-INDEX(Delivery!$B$2:$B$3001,MATCH(A1405,Delivery!$A$2:$A$3001,0)),"")</f>
        <v>5</v>
      </c>
      <c r="J1405" s="5" t="str">
        <f>IF(IFERROR(INDEX(Delivery!$D$2:$D$3001,MATCH(A1405,Delivery!$A$2:$A$3001,0)),"")="Delayed","Yes","No")</f>
        <v>No</v>
      </c>
      <c r="K1405" s="5" t="str">
        <f>IF(IFERROR(INDEX(Delivery!$D$2:$D$3001,MATCH(A1405,Delivery!$A$2:$A$3001,0)),"")="Cancelled","Yes","No")</f>
        <v>No</v>
      </c>
      <c r="L1405">
        <f>SUMIF(Sales!B:B,A1405,Sales!H:H)</f>
        <v>95.97</v>
      </c>
    </row>
    <row r="1406" spans="1:12" x14ac:dyDescent="0.35">
      <c r="A1406" s="5">
        <v>1405</v>
      </c>
      <c r="B1406" s="6">
        <v>45629</v>
      </c>
      <c r="C1406" s="5">
        <v>386</v>
      </c>
      <c r="D1406" s="5">
        <v>2</v>
      </c>
      <c r="E1406" s="5" t="str">
        <f>IFERROR(INDEX(Customers!$B$2:$B$901,MATCH(C1406,Customers!$A$2:$A$901,0)),"")</f>
        <v>Suresh Nair</v>
      </c>
      <c r="F1406" s="5" t="str">
        <f>IFERROR(INDEX(Customers!$C$2:$C$901,MATCH(C1406,Customers!$A$2:$A$901,0)),"")</f>
        <v>Consumer</v>
      </c>
      <c r="G1406" s="5" t="str">
        <f>IFERROR(INDEX(Regions!$B$2:$B$6,MATCH(D1406,Regions!$A$2:$A$6,0)),"")</f>
        <v>South</v>
      </c>
      <c r="H1406" s="5" t="str">
        <f t="shared" si="23"/>
        <v>2024-12</v>
      </c>
      <c r="I1406" s="5">
        <f>IFERROR(INDEX(Delivery!$C$2:$C$3001,MATCH(A1406,Delivery!$A$2:$A$3001,0))-INDEX(Delivery!$B$2:$B$3001,MATCH(A1406,Delivery!$A$2:$A$3001,0)),"")</f>
        <v>2</v>
      </c>
      <c r="J1406" s="5" t="str">
        <f>IF(IFERROR(INDEX(Delivery!$D$2:$D$3001,MATCH(A1406,Delivery!$A$2:$A$3001,0)),"")="Delayed","Yes","No")</f>
        <v>No</v>
      </c>
      <c r="K1406" s="5" t="str">
        <f>IF(IFERROR(INDEX(Delivery!$D$2:$D$3001,MATCH(A1406,Delivery!$A$2:$A$3001,0)),"")="Cancelled","Yes","No")</f>
        <v>No</v>
      </c>
      <c r="L1406">
        <f>SUMIF(Sales!B:B,A1406,Sales!H:H)</f>
        <v>880.95</v>
      </c>
    </row>
    <row r="1407" spans="1:12" x14ac:dyDescent="0.35">
      <c r="A1407" s="5">
        <v>1406</v>
      </c>
      <c r="B1407" s="6">
        <v>45629</v>
      </c>
      <c r="C1407" s="5">
        <v>814</v>
      </c>
      <c r="D1407" s="5">
        <v>3</v>
      </c>
      <c r="E1407" s="5" t="str">
        <f>IFERROR(INDEX(Customers!$B$2:$B$901,MATCH(C1407,Customers!$A$2:$A$901,0)),"")</f>
        <v>Lakshmi Joshi</v>
      </c>
      <c r="F1407" s="5" t="str">
        <f>IFERROR(INDEX(Customers!$C$2:$C$901,MATCH(C1407,Customers!$A$2:$A$901,0)),"")</f>
        <v>Consumer</v>
      </c>
      <c r="G1407" s="5" t="str">
        <f>IFERROR(INDEX(Regions!$B$2:$B$6,MATCH(D1407,Regions!$A$2:$A$6,0)),"")</f>
        <v>East</v>
      </c>
      <c r="H1407" s="5" t="str">
        <f t="shared" si="23"/>
        <v>2024-12</v>
      </c>
      <c r="I1407" s="5">
        <f>IFERROR(INDEX(Delivery!$C$2:$C$3001,MATCH(A1407,Delivery!$A$2:$A$3001,0))-INDEX(Delivery!$B$2:$B$3001,MATCH(A1407,Delivery!$A$2:$A$3001,0)),"")</f>
        <v>5</v>
      </c>
      <c r="J1407" s="5" t="str">
        <f>IF(IFERROR(INDEX(Delivery!$D$2:$D$3001,MATCH(A1407,Delivery!$A$2:$A$3001,0)),"")="Delayed","Yes","No")</f>
        <v>No</v>
      </c>
      <c r="K1407" s="5" t="str">
        <f>IF(IFERROR(INDEX(Delivery!$D$2:$D$3001,MATCH(A1407,Delivery!$A$2:$A$3001,0)),"")="Cancelled","Yes","No")</f>
        <v>No</v>
      </c>
      <c r="L1407">
        <f>SUMIF(Sales!B:B,A1407,Sales!H:H)</f>
        <v>772.88</v>
      </c>
    </row>
    <row r="1408" spans="1:12" x14ac:dyDescent="0.35">
      <c r="A1408" s="5">
        <v>1407</v>
      </c>
      <c r="B1408" s="6">
        <v>45629</v>
      </c>
      <c r="C1408" s="5">
        <v>650</v>
      </c>
      <c r="D1408" s="5">
        <v>4</v>
      </c>
      <c r="E1408" s="5" t="str">
        <f>IFERROR(INDEX(Customers!$B$2:$B$901,MATCH(C1408,Customers!$A$2:$A$901,0)),"")</f>
        <v>Diya Sharma</v>
      </c>
      <c r="F1408" s="5" t="str">
        <f>IFERROR(INDEX(Customers!$C$2:$C$901,MATCH(C1408,Customers!$A$2:$A$901,0)),"")</f>
        <v>SMB</v>
      </c>
      <c r="G1408" s="5" t="str">
        <f>IFERROR(INDEX(Regions!$B$2:$B$6,MATCH(D1408,Regions!$A$2:$A$6,0)),"")</f>
        <v>West</v>
      </c>
      <c r="H1408" s="5" t="str">
        <f t="shared" si="23"/>
        <v>2024-12</v>
      </c>
      <c r="I1408" s="5">
        <f>IFERROR(INDEX(Delivery!$C$2:$C$3001,MATCH(A1408,Delivery!$A$2:$A$3001,0))-INDEX(Delivery!$B$2:$B$3001,MATCH(A1408,Delivery!$A$2:$A$3001,0)),"")</f>
        <v>6</v>
      </c>
      <c r="J1408" s="5" t="str">
        <f>IF(IFERROR(INDEX(Delivery!$D$2:$D$3001,MATCH(A1408,Delivery!$A$2:$A$3001,0)),"")="Delayed","Yes","No")</f>
        <v>No</v>
      </c>
      <c r="K1408" s="5" t="str">
        <f>IF(IFERROR(INDEX(Delivery!$D$2:$D$3001,MATCH(A1408,Delivery!$A$2:$A$3001,0)),"")="Cancelled","Yes","No")</f>
        <v>No</v>
      </c>
      <c r="L1408">
        <f>SUMIF(Sales!B:B,A1408,Sales!H:H)</f>
        <v>3021.65</v>
      </c>
    </row>
    <row r="1409" spans="1:12" x14ac:dyDescent="0.35">
      <c r="A1409" s="5">
        <v>1408</v>
      </c>
      <c r="B1409" s="6">
        <v>45629</v>
      </c>
      <c r="C1409" s="5">
        <v>305</v>
      </c>
      <c r="D1409" s="5">
        <v>5</v>
      </c>
      <c r="E1409" s="5" t="str">
        <f>IFERROR(INDEX(Customers!$B$2:$B$901,MATCH(C1409,Customers!$A$2:$A$901,0)),"")</f>
        <v>Priya Iyer</v>
      </c>
      <c r="F1409" s="5" t="str">
        <f>IFERROR(INDEX(Customers!$C$2:$C$901,MATCH(C1409,Customers!$A$2:$A$901,0)),"")</f>
        <v>SMB</v>
      </c>
      <c r="G1409" s="5" t="str">
        <f>IFERROR(INDEX(Regions!$B$2:$B$6,MATCH(D1409,Regions!$A$2:$A$6,0)),"")</f>
        <v>Central</v>
      </c>
      <c r="H1409" s="5" t="str">
        <f t="shared" si="23"/>
        <v>2024-12</v>
      </c>
      <c r="I1409" s="5">
        <f>IFERROR(INDEX(Delivery!$C$2:$C$3001,MATCH(A1409,Delivery!$A$2:$A$3001,0))-INDEX(Delivery!$B$2:$B$3001,MATCH(A1409,Delivery!$A$2:$A$3001,0)),"")</f>
        <v>6</v>
      </c>
      <c r="J1409" s="5" t="str">
        <f>IF(IFERROR(INDEX(Delivery!$D$2:$D$3001,MATCH(A1409,Delivery!$A$2:$A$3001,0)),"")="Delayed","Yes","No")</f>
        <v>No</v>
      </c>
      <c r="K1409" s="5" t="str">
        <f>IF(IFERROR(INDEX(Delivery!$D$2:$D$3001,MATCH(A1409,Delivery!$A$2:$A$3001,0)),"")="Cancelled","Yes","No")</f>
        <v>No</v>
      </c>
      <c r="L1409">
        <f>SUMIF(Sales!B:B,A1409,Sales!H:H)</f>
        <v>2639.5</v>
      </c>
    </row>
    <row r="1410" spans="1:12" x14ac:dyDescent="0.35">
      <c r="A1410" s="5">
        <v>1409</v>
      </c>
      <c r="B1410" s="6">
        <v>45630</v>
      </c>
      <c r="C1410" s="5">
        <v>54</v>
      </c>
      <c r="D1410" s="5">
        <v>4</v>
      </c>
      <c r="E1410" s="5" t="str">
        <f>IFERROR(INDEX(Customers!$B$2:$B$901,MATCH(C1410,Customers!$A$2:$A$901,0)),"")</f>
        <v>Aarav Rao</v>
      </c>
      <c r="F1410" s="5" t="str">
        <f>IFERROR(INDEX(Customers!$C$2:$C$901,MATCH(C1410,Customers!$A$2:$A$901,0)),"")</f>
        <v>Consumer</v>
      </c>
      <c r="G1410" s="5" t="str">
        <f>IFERROR(INDEX(Regions!$B$2:$B$6,MATCH(D1410,Regions!$A$2:$A$6,0)),"")</f>
        <v>West</v>
      </c>
      <c r="H1410" s="5" t="str">
        <f t="shared" ref="H1410:H1473" si="24">TEXT(B1410,"YYYY-MM")</f>
        <v>2024-12</v>
      </c>
      <c r="I1410" s="5">
        <f>IFERROR(INDEX(Delivery!$C$2:$C$3001,MATCH(A1410,Delivery!$A$2:$A$3001,0))-INDEX(Delivery!$B$2:$B$3001,MATCH(A1410,Delivery!$A$2:$A$3001,0)),"")</f>
        <v>4</v>
      </c>
      <c r="J1410" s="5" t="str">
        <f>IF(IFERROR(INDEX(Delivery!$D$2:$D$3001,MATCH(A1410,Delivery!$A$2:$A$3001,0)),"")="Delayed","Yes","No")</f>
        <v>No</v>
      </c>
      <c r="K1410" s="5" t="str">
        <f>IF(IFERROR(INDEX(Delivery!$D$2:$D$3001,MATCH(A1410,Delivery!$A$2:$A$3001,0)),"")="Cancelled","Yes","No")</f>
        <v>No</v>
      </c>
      <c r="L1410">
        <f>SUMIF(Sales!B:B,A1410,Sales!H:H)</f>
        <v>617.46</v>
      </c>
    </row>
    <row r="1411" spans="1:12" x14ac:dyDescent="0.35">
      <c r="A1411" s="5">
        <v>1410</v>
      </c>
      <c r="B1411" s="6">
        <v>45630</v>
      </c>
      <c r="C1411" s="5">
        <v>251</v>
      </c>
      <c r="D1411" s="5">
        <v>1</v>
      </c>
      <c r="E1411" s="5" t="str">
        <f>IFERROR(INDEX(Customers!$B$2:$B$901,MATCH(C1411,Customers!$A$2:$A$901,0)),"")</f>
        <v>Suresh Rao</v>
      </c>
      <c r="F1411" s="5" t="str">
        <f>IFERROR(INDEX(Customers!$C$2:$C$901,MATCH(C1411,Customers!$A$2:$A$901,0)),"")</f>
        <v>Consumer</v>
      </c>
      <c r="G1411" s="5" t="str">
        <f>IFERROR(INDEX(Regions!$B$2:$B$6,MATCH(D1411,Regions!$A$2:$A$6,0)),"")</f>
        <v>North</v>
      </c>
      <c r="H1411" s="5" t="str">
        <f t="shared" si="24"/>
        <v>2024-12</v>
      </c>
      <c r="I1411" s="5">
        <f>IFERROR(INDEX(Delivery!$C$2:$C$3001,MATCH(A1411,Delivery!$A$2:$A$3001,0))-INDEX(Delivery!$B$2:$B$3001,MATCH(A1411,Delivery!$A$2:$A$3001,0)),"")</f>
        <v>4</v>
      </c>
      <c r="J1411" s="5" t="str">
        <f>IF(IFERROR(INDEX(Delivery!$D$2:$D$3001,MATCH(A1411,Delivery!$A$2:$A$3001,0)),"")="Delayed","Yes","No")</f>
        <v>No</v>
      </c>
      <c r="K1411" s="5" t="str">
        <f>IF(IFERROR(INDEX(Delivery!$D$2:$D$3001,MATCH(A1411,Delivery!$A$2:$A$3001,0)),"")="Cancelled","Yes","No")</f>
        <v>No</v>
      </c>
      <c r="L1411">
        <f>SUMIF(Sales!B:B,A1411,Sales!H:H)</f>
        <v>2524.9</v>
      </c>
    </row>
    <row r="1412" spans="1:12" x14ac:dyDescent="0.35">
      <c r="A1412" s="5">
        <v>1411</v>
      </c>
      <c r="B1412" s="6">
        <v>45630</v>
      </c>
      <c r="C1412" s="5">
        <v>86</v>
      </c>
      <c r="D1412" s="5">
        <v>1</v>
      </c>
      <c r="E1412" s="5" t="str">
        <f>IFERROR(INDEX(Customers!$B$2:$B$901,MATCH(C1412,Customers!$A$2:$A$901,0)),"")</f>
        <v>Vivaan Menon</v>
      </c>
      <c r="F1412" s="5" t="str">
        <f>IFERROR(INDEX(Customers!$C$2:$C$901,MATCH(C1412,Customers!$A$2:$A$901,0)),"")</f>
        <v>Consumer</v>
      </c>
      <c r="G1412" s="5" t="str">
        <f>IFERROR(INDEX(Regions!$B$2:$B$6,MATCH(D1412,Regions!$A$2:$A$6,0)),"")</f>
        <v>North</v>
      </c>
      <c r="H1412" s="5" t="str">
        <f t="shared" si="24"/>
        <v>2024-12</v>
      </c>
      <c r="I1412" s="5">
        <f>IFERROR(INDEX(Delivery!$C$2:$C$3001,MATCH(A1412,Delivery!$A$2:$A$3001,0))-INDEX(Delivery!$B$2:$B$3001,MATCH(A1412,Delivery!$A$2:$A$3001,0)),"")</f>
        <v>4</v>
      </c>
      <c r="J1412" s="5" t="str">
        <f>IF(IFERROR(INDEX(Delivery!$D$2:$D$3001,MATCH(A1412,Delivery!$A$2:$A$3001,0)),"")="Delayed","Yes","No")</f>
        <v>No</v>
      </c>
      <c r="K1412" s="5" t="str">
        <f>IF(IFERROR(INDEX(Delivery!$D$2:$D$3001,MATCH(A1412,Delivery!$A$2:$A$3001,0)),"")="Cancelled","Yes","No")</f>
        <v>No</v>
      </c>
      <c r="L1412">
        <f>SUMIF(Sales!B:B,A1412,Sales!H:H)</f>
        <v>1208.45</v>
      </c>
    </row>
    <row r="1413" spans="1:12" x14ac:dyDescent="0.35">
      <c r="A1413" s="5">
        <v>1412</v>
      </c>
      <c r="B1413" s="6">
        <v>45630</v>
      </c>
      <c r="C1413" s="5">
        <v>329</v>
      </c>
      <c r="D1413" s="5">
        <v>3</v>
      </c>
      <c r="E1413" s="5" t="str">
        <f>IFERROR(INDEX(Customers!$B$2:$B$901,MATCH(C1413,Customers!$A$2:$A$901,0)),"")</f>
        <v>Krishna Bose</v>
      </c>
      <c r="F1413" s="5" t="str">
        <f>IFERROR(INDEX(Customers!$C$2:$C$901,MATCH(C1413,Customers!$A$2:$A$901,0)),"")</f>
        <v>Consumer</v>
      </c>
      <c r="G1413" s="5" t="str">
        <f>IFERROR(INDEX(Regions!$B$2:$B$6,MATCH(D1413,Regions!$A$2:$A$6,0)),"")</f>
        <v>East</v>
      </c>
      <c r="H1413" s="5" t="str">
        <f t="shared" si="24"/>
        <v>2024-12</v>
      </c>
      <c r="I1413" s="5">
        <f>IFERROR(INDEX(Delivery!$C$2:$C$3001,MATCH(A1413,Delivery!$A$2:$A$3001,0))-INDEX(Delivery!$B$2:$B$3001,MATCH(A1413,Delivery!$A$2:$A$3001,0)),"")</f>
        <v>4</v>
      </c>
      <c r="J1413" s="5" t="str">
        <f>IF(IFERROR(INDEX(Delivery!$D$2:$D$3001,MATCH(A1413,Delivery!$A$2:$A$3001,0)),"")="Delayed","Yes","No")</f>
        <v>No</v>
      </c>
      <c r="K1413" s="5" t="str">
        <f>IF(IFERROR(INDEX(Delivery!$D$2:$D$3001,MATCH(A1413,Delivery!$A$2:$A$3001,0)),"")="Cancelled","Yes","No")</f>
        <v>No</v>
      </c>
      <c r="L1413">
        <f>SUMIF(Sales!B:B,A1413,Sales!H:H)</f>
        <v>2069.3000000000002</v>
      </c>
    </row>
    <row r="1414" spans="1:12" x14ac:dyDescent="0.35">
      <c r="A1414" s="5">
        <v>1413</v>
      </c>
      <c r="B1414" s="6">
        <v>45630</v>
      </c>
      <c r="C1414" s="5">
        <v>670</v>
      </c>
      <c r="D1414" s="5">
        <v>2</v>
      </c>
      <c r="E1414" s="5" t="str">
        <f>IFERROR(INDEX(Customers!$B$2:$B$901,MATCH(C1414,Customers!$A$2:$A$901,0)),"")</f>
        <v>Neha Das</v>
      </c>
      <c r="F1414" s="5" t="str">
        <f>IFERROR(INDEX(Customers!$C$2:$C$901,MATCH(C1414,Customers!$A$2:$A$901,0)),"")</f>
        <v>SMB</v>
      </c>
      <c r="G1414" s="5" t="str">
        <f>IFERROR(INDEX(Regions!$B$2:$B$6,MATCH(D1414,Regions!$A$2:$A$6,0)),"")</f>
        <v>South</v>
      </c>
      <c r="H1414" s="5" t="str">
        <f t="shared" si="24"/>
        <v>2024-12</v>
      </c>
      <c r="I1414" s="5">
        <f>IFERROR(INDEX(Delivery!$C$2:$C$3001,MATCH(A1414,Delivery!$A$2:$A$3001,0))-INDEX(Delivery!$B$2:$B$3001,MATCH(A1414,Delivery!$A$2:$A$3001,0)),"")</f>
        <v>4</v>
      </c>
      <c r="J1414" s="5" t="str">
        <f>IF(IFERROR(INDEX(Delivery!$D$2:$D$3001,MATCH(A1414,Delivery!$A$2:$A$3001,0)),"")="Delayed","Yes","No")</f>
        <v>No</v>
      </c>
      <c r="K1414" s="5" t="str">
        <f>IF(IFERROR(INDEX(Delivery!$D$2:$D$3001,MATCH(A1414,Delivery!$A$2:$A$3001,0)),"")="Cancelled","Yes","No")</f>
        <v>No</v>
      </c>
      <c r="L1414">
        <f>SUMIF(Sales!B:B,A1414,Sales!H:H)</f>
        <v>299.29000000000002</v>
      </c>
    </row>
    <row r="1415" spans="1:12" x14ac:dyDescent="0.35">
      <c r="A1415" s="5">
        <v>1414</v>
      </c>
      <c r="B1415" s="6">
        <v>45630</v>
      </c>
      <c r="C1415" s="5">
        <v>483</v>
      </c>
      <c r="D1415" s="5">
        <v>4</v>
      </c>
      <c r="E1415" s="5" t="str">
        <f>IFERROR(INDEX(Customers!$B$2:$B$901,MATCH(C1415,Customers!$A$2:$A$901,0)),"")</f>
        <v>Amit Iyer</v>
      </c>
      <c r="F1415" s="5" t="str">
        <f>IFERROR(INDEX(Customers!$C$2:$C$901,MATCH(C1415,Customers!$A$2:$A$901,0)),"")</f>
        <v>Consumer</v>
      </c>
      <c r="G1415" s="5" t="str">
        <f>IFERROR(INDEX(Regions!$B$2:$B$6,MATCH(D1415,Regions!$A$2:$A$6,0)),"")</f>
        <v>West</v>
      </c>
      <c r="H1415" s="5" t="str">
        <f t="shared" si="24"/>
        <v>2024-12</v>
      </c>
      <c r="I1415" s="5">
        <f>IFERROR(INDEX(Delivery!$C$2:$C$3001,MATCH(A1415,Delivery!$A$2:$A$3001,0))-INDEX(Delivery!$B$2:$B$3001,MATCH(A1415,Delivery!$A$2:$A$3001,0)),"")</f>
        <v>6</v>
      </c>
      <c r="J1415" s="5" t="str">
        <f>IF(IFERROR(INDEX(Delivery!$D$2:$D$3001,MATCH(A1415,Delivery!$A$2:$A$3001,0)),"")="Delayed","Yes","No")</f>
        <v>No</v>
      </c>
      <c r="K1415" s="5" t="str">
        <f>IF(IFERROR(INDEX(Delivery!$D$2:$D$3001,MATCH(A1415,Delivery!$A$2:$A$3001,0)),"")="Cancelled","Yes","No")</f>
        <v>No</v>
      </c>
      <c r="L1415">
        <f>SUMIF(Sales!B:B,A1415,Sales!H:H)</f>
        <v>1216.25</v>
      </c>
    </row>
    <row r="1416" spans="1:12" x14ac:dyDescent="0.35">
      <c r="A1416" s="5">
        <v>1415</v>
      </c>
      <c r="B1416" s="6">
        <v>45630</v>
      </c>
      <c r="C1416" s="5">
        <v>487</v>
      </c>
      <c r="D1416" s="5">
        <v>4</v>
      </c>
      <c r="E1416" s="5" t="str">
        <f>IFERROR(INDEX(Customers!$B$2:$B$901,MATCH(C1416,Customers!$A$2:$A$901,0)),"")</f>
        <v>Ananya Iyer</v>
      </c>
      <c r="F1416" s="5" t="str">
        <f>IFERROR(INDEX(Customers!$C$2:$C$901,MATCH(C1416,Customers!$A$2:$A$901,0)),"")</f>
        <v>Consumer</v>
      </c>
      <c r="G1416" s="5" t="str">
        <f>IFERROR(INDEX(Regions!$B$2:$B$6,MATCH(D1416,Regions!$A$2:$A$6,0)),"")</f>
        <v>West</v>
      </c>
      <c r="H1416" s="5" t="str">
        <f t="shared" si="24"/>
        <v>2024-12</v>
      </c>
      <c r="I1416" s="5">
        <f>IFERROR(INDEX(Delivery!$C$2:$C$3001,MATCH(A1416,Delivery!$A$2:$A$3001,0))-INDEX(Delivery!$B$2:$B$3001,MATCH(A1416,Delivery!$A$2:$A$3001,0)),"")</f>
        <v>2</v>
      </c>
      <c r="J1416" s="5" t="str">
        <f>IF(IFERROR(INDEX(Delivery!$D$2:$D$3001,MATCH(A1416,Delivery!$A$2:$A$3001,0)),"")="Delayed","Yes","No")</f>
        <v>No</v>
      </c>
      <c r="K1416" s="5" t="str">
        <f>IF(IFERROR(INDEX(Delivery!$D$2:$D$3001,MATCH(A1416,Delivery!$A$2:$A$3001,0)),"")="Cancelled","Yes","No")</f>
        <v>No</v>
      </c>
      <c r="L1416">
        <f>SUMIF(Sales!B:B,A1416,Sales!H:H)</f>
        <v>3319.96</v>
      </c>
    </row>
    <row r="1417" spans="1:12" x14ac:dyDescent="0.35">
      <c r="A1417" s="5">
        <v>1416</v>
      </c>
      <c r="B1417" s="6">
        <v>45630</v>
      </c>
      <c r="C1417" s="5">
        <v>714</v>
      </c>
      <c r="D1417" s="5">
        <v>4</v>
      </c>
      <c r="E1417" s="5" t="str">
        <f>IFERROR(INDEX(Customers!$B$2:$B$901,MATCH(C1417,Customers!$A$2:$A$901,0)),"")</f>
        <v>Pari Pillai</v>
      </c>
      <c r="F1417" s="5" t="str">
        <f>IFERROR(INDEX(Customers!$C$2:$C$901,MATCH(C1417,Customers!$A$2:$A$901,0)),"")</f>
        <v>Consumer</v>
      </c>
      <c r="G1417" s="5" t="str">
        <f>IFERROR(INDEX(Regions!$B$2:$B$6,MATCH(D1417,Regions!$A$2:$A$6,0)),"")</f>
        <v>West</v>
      </c>
      <c r="H1417" s="5" t="str">
        <f t="shared" si="24"/>
        <v>2024-12</v>
      </c>
      <c r="I1417" s="5">
        <f>IFERROR(INDEX(Delivery!$C$2:$C$3001,MATCH(A1417,Delivery!$A$2:$A$3001,0))-INDEX(Delivery!$B$2:$B$3001,MATCH(A1417,Delivery!$A$2:$A$3001,0)),"")</f>
        <v>3</v>
      </c>
      <c r="J1417" s="5" t="str">
        <f>IF(IFERROR(INDEX(Delivery!$D$2:$D$3001,MATCH(A1417,Delivery!$A$2:$A$3001,0)),"")="Delayed","Yes","No")</f>
        <v>No</v>
      </c>
      <c r="K1417" s="5" t="str">
        <f>IF(IFERROR(INDEX(Delivery!$D$2:$D$3001,MATCH(A1417,Delivery!$A$2:$A$3001,0)),"")="Cancelled","Yes","No")</f>
        <v>No</v>
      </c>
      <c r="L1417">
        <f>SUMIF(Sales!B:B,A1417,Sales!H:H)</f>
        <v>3346.37</v>
      </c>
    </row>
    <row r="1418" spans="1:12" x14ac:dyDescent="0.35">
      <c r="A1418" s="5">
        <v>1417</v>
      </c>
      <c r="B1418" s="6">
        <v>45630</v>
      </c>
      <c r="C1418" s="5">
        <v>734</v>
      </c>
      <c r="D1418" s="5">
        <v>4</v>
      </c>
      <c r="E1418" s="5" t="str">
        <f>IFERROR(INDEX(Customers!$B$2:$B$901,MATCH(C1418,Customers!$A$2:$A$901,0)),"")</f>
        <v>Kavya Gupta</v>
      </c>
      <c r="F1418" s="5" t="str">
        <f>IFERROR(INDEX(Customers!$C$2:$C$901,MATCH(C1418,Customers!$A$2:$A$901,0)),"")</f>
        <v>SMB</v>
      </c>
      <c r="G1418" s="5" t="str">
        <f>IFERROR(INDEX(Regions!$B$2:$B$6,MATCH(D1418,Regions!$A$2:$A$6,0)),"")</f>
        <v>West</v>
      </c>
      <c r="H1418" s="5" t="str">
        <f t="shared" si="24"/>
        <v>2024-12</v>
      </c>
      <c r="I1418" s="5">
        <f>IFERROR(INDEX(Delivery!$C$2:$C$3001,MATCH(A1418,Delivery!$A$2:$A$3001,0))-INDEX(Delivery!$B$2:$B$3001,MATCH(A1418,Delivery!$A$2:$A$3001,0)),"")</f>
        <v>3</v>
      </c>
      <c r="J1418" s="5" t="str">
        <f>IF(IFERROR(INDEX(Delivery!$D$2:$D$3001,MATCH(A1418,Delivery!$A$2:$A$3001,0)),"")="Delayed","Yes","No")</f>
        <v>No</v>
      </c>
      <c r="K1418" s="5" t="str">
        <f>IF(IFERROR(INDEX(Delivery!$D$2:$D$3001,MATCH(A1418,Delivery!$A$2:$A$3001,0)),"")="Cancelled","Yes","No")</f>
        <v>No</v>
      </c>
      <c r="L1418">
        <f>SUMIF(Sales!B:B,A1418,Sales!H:H)</f>
        <v>622.70000000000005</v>
      </c>
    </row>
    <row r="1419" spans="1:12" x14ac:dyDescent="0.35">
      <c r="A1419" s="5">
        <v>1418</v>
      </c>
      <c r="B1419" s="6">
        <v>45630</v>
      </c>
      <c r="C1419" s="5">
        <v>686</v>
      </c>
      <c r="D1419" s="5">
        <v>3</v>
      </c>
      <c r="E1419" s="5" t="str">
        <f>IFERROR(INDEX(Customers!$B$2:$B$901,MATCH(C1419,Customers!$A$2:$A$901,0)),"")</f>
        <v>Lakshmi Verma</v>
      </c>
      <c r="F1419" s="5" t="str">
        <f>IFERROR(INDEX(Customers!$C$2:$C$901,MATCH(C1419,Customers!$A$2:$A$901,0)),"")</f>
        <v>Consumer</v>
      </c>
      <c r="G1419" s="5" t="str">
        <f>IFERROR(INDEX(Regions!$B$2:$B$6,MATCH(D1419,Regions!$A$2:$A$6,0)),"")</f>
        <v>East</v>
      </c>
      <c r="H1419" s="5" t="str">
        <f t="shared" si="24"/>
        <v>2024-12</v>
      </c>
      <c r="I1419" s="5">
        <f>IFERROR(INDEX(Delivery!$C$2:$C$3001,MATCH(A1419,Delivery!$A$2:$A$3001,0))-INDEX(Delivery!$B$2:$B$3001,MATCH(A1419,Delivery!$A$2:$A$3001,0)),"")</f>
        <v>5</v>
      </c>
      <c r="J1419" s="5" t="str">
        <f>IF(IFERROR(INDEX(Delivery!$D$2:$D$3001,MATCH(A1419,Delivery!$A$2:$A$3001,0)),"")="Delayed","Yes","No")</f>
        <v>No</v>
      </c>
      <c r="K1419" s="5" t="str">
        <f>IF(IFERROR(INDEX(Delivery!$D$2:$D$3001,MATCH(A1419,Delivery!$A$2:$A$3001,0)),"")="Cancelled","Yes","No")</f>
        <v>No</v>
      </c>
      <c r="L1419">
        <f>SUMIF(Sales!B:B,A1419,Sales!H:H)</f>
        <v>1002.46</v>
      </c>
    </row>
    <row r="1420" spans="1:12" x14ac:dyDescent="0.35">
      <c r="A1420" s="5">
        <v>1419</v>
      </c>
      <c r="B1420" s="6">
        <v>45630</v>
      </c>
      <c r="C1420" s="5">
        <v>660</v>
      </c>
      <c r="D1420" s="5">
        <v>2</v>
      </c>
      <c r="E1420" s="5" t="str">
        <f>IFERROR(INDEX(Customers!$B$2:$B$901,MATCH(C1420,Customers!$A$2:$A$901,0)),"")</f>
        <v>Aditya Shetty</v>
      </c>
      <c r="F1420" s="5" t="str">
        <f>IFERROR(INDEX(Customers!$C$2:$C$901,MATCH(C1420,Customers!$A$2:$A$901,0)),"")</f>
        <v>Corporate</v>
      </c>
      <c r="G1420" s="5" t="str">
        <f>IFERROR(INDEX(Regions!$B$2:$B$6,MATCH(D1420,Regions!$A$2:$A$6,0)),"")</f>
        <v>South</v>
      </c>
      <c r="H1420" s="5" t="str">
        <f t="shared" si="24"/>
        <v>2024-12</v>
      </c>
      <c r="I1420" s="5">
        <f>IFERROR(INDEX(Delivery!$C$2:$C$3001,MATCH(A1420,Delivery!$A$2:$A$3001,0))-INDEX(Delivery!$B$2:$B$3001,MATCH(A1420,Delivery!$A$2:$A$3001,0)),"")</f>
        <v>5</v>
      </c>
      <c r="J1420" s="5" t="str">
        <f>IF(IFERROR(INDEX(Delivery!$D$2:$D$3001,MATCH(A1420,Delivery!$A$2:$A$3001,0)),"")="Delayed","Yes","No")</f>
        <v>No</v>
      </c>
      <c r="K1420" s="5" t="str">
        <f>IF(IFERROR(INDEX(Delivery!$D$2:$D$3001,MATCH(A1420,Delivery!$A$2:$A$3001,0)),"")="Cancelled","Yes","No")</f>
        <v>No</v>
      </c>
      <c r="L1420">
        <f>SUMIF(Sales!B:B,A1420,Sales!H:H)</f>
        <v>1752.02</v>
      </c>
    </row>
    <row r="1421" spans="1:12" x14ac:dyDescent="0.35">
      <c r="A1421" s="5">
        <v>1420</v>
      </c>
      <c r="B1421" s="6">
        <v>45630</v>
      </c>
      <c r="C1421" s="5">
        <v>323</v>
      </c>
      <c r="D1421" s="5">
        <v>1</v>
      </c>
      <c r="E1421" s="5" t="str">
        <f>IFERROR(INDEX(Customers!$B$2:$B$901,MATCH(C1421,Customers!$A$2:$A$901,0)),"")</f>
        <v>Deepa Singh</v>
      </c>
      <c r="F1421" s="5" t="str">
        <f>IFERROR(INDEX(Customers!$C$2:$C$901,MATCH(C1421,Customers!$A$2:$A$901,0)),"")</f>
        <v>Corporate</v>
      </c>
      <c r="G1421" s="5" t="str">
        <f>IFERROR(INDEX(Regions!$B$2:$B$6,MATCH(D1421,Regions!$A$2:$A$6,0)),"")</f>
        <v>North</v>
      </c>
      <c r="H1421" s="5" t="str">
        <f t="shared" si="24"/>
        <v>2024-12</v>
      </c>
      <c r="I1421" s="5">
        <f>IFERROR(INDEX(Delivery!$C$2:$C$3001,MATCH(A1421,Delivery!$A$2:$A$3001,0))-INDEX(Delivery!$B$2:$B$3001,MATCH(A1421,Delivery!$A$2:$A$3001,0)),"")</f>
        <v>4</v>
      </c>
      <c r="J1421" s="5" t="str">
        <f>IF(IFERROR(INDEX(Delivery!$D$2:$D$3001,MATCH(A1421,Delivery!$A$2:$A$3001,0)),"")="Delayed","Yes","No")</f>
        <v>No</v>
      </c>
      <c r="K1421" s="5" t="str">
        <f>IF(IFERROR(INDEX(Delivery!$D$2:$D$3001,MATCH(A1421,Delivery!$A$2:$A$3001,0)),"")="Cancelled","Yes","No")</f>
        <v>No</v>
      </c>
      <c r="L1421">
        <f>SUMIF(Sales!B:B,A1421,Sales!H:H)</f>
        <v>2213.3200000000002</v>
      </c>
    </row>
    <row r="1422" spans="1:12" x14ac:dyDescent="0.35">
      <c r="A1422" s="5">
        <v>1421</v>
      </c>
      <c r="B1422" s="6">
        <v>45630</v>
      </c>
      <c r="C1422" s="5">
        <v>251</v>
      </c>
      <c r="D1422" s="5">
        <v>1</v>
      </c>
      <c r="E1422" s="5" t="str">
        <f>IFERROR(INDEX(Customers!$B$2:$B$901,MATCH(C1422,Customers!$A$2:$A$901,0)),"")</f>
        <v>Suresh Rao</v>
      </c>
      <c r="F1422" s="5" t="str">
        <f>IFERROR(INDEX(Customers!$C$2:$C$901,MATCH(C1422,Customers!$A$2:$A$901,0)),"")</f>
        <v>Consumer</v>
      </c>
      <c r="G1422" s="5" t="str">
        <f>IFERROR(INDEX(Regions!$B$2:$B$6,MATCH(D1422,Regions!$A$2:$A$6,0)),"")</f>
        <v>North</v>
      </c>
      <c r="H1422" s="5" t="str">
        <f t="shared" si="24"/>
        <v>2024-12</v>
      </c>
      <c r="I1422" s="5">
        <f>IFERROR(INDEX(Delivery!$C$2:$C$3001,MATCH(A1422,Delivery!$A$2:$A$3001,0))-INDEX(Delivery!$B$2:$B$3001,MATCH(A1422,Delivery!$A$2:$A$3001,0)),"")</f>
        <v>2</v>
      </c>
      <c r="J1422" s="5" t="str">
        <f>IF(IFERROR(INDEX(Delivery!$D$2:$D$3001,MATCH(A1422,Delivery!$A$2:$A$3001,0)),"")="Delayed","Yes","No")</f>
        <v>No</v>
      </c>
      <c r="K1422" s="5" t="str">
        <f>IF(IFERROR(INDEX(Delivery!$D$2:$D$3001,MATCH(A1422,Delivery!$A$2:$A$3001,0)),"")="Cancelled","Yes","No")</f>
        <v>No</v>
      </c>
      <c r="L1422">
        <f>SUMIF(Sales!B:B,A1422,Sales!H:H)</f>
        <v>760.11</v>
      </c>
    </row>
    <row r="1423" spans="1:12" x14ac:dyDescent="0.35">
      <c r="A1423" s="5">
        <v>1422</v>
      </c>
      <c r="B1423" s="6">
        <v>45631</v>
      </c>
      <c r="C1423" s="5">
        <v>460</v>
      </c>
      <c r="D1423" s="5">
        <v>2</v>
      </c>
      <c r="E1423" s="5" t="str">
        <f>IFERROR(INDEX(Customers!$B$2:$B$901,MATCH(C1423,Customers!$A$2:$A$901,0)),"")</f>
        <v>Vikram Mehta</v>
      </c>
      <c r="F1423" s="5" t="str">
        <f>IFERROR(INDEX(Customers!$C$2:$C$901,MATCH(C1423,Customers!$A$2:$A$901,0)),"")</f>
        <v>Consumer</v>
      </c>
      <c r="G1423" s="5" t="str">
        <f>IFERROR(INDEX(Regions!$B$2:$B$6,MATCH(D1423,Regions!$A$2:$A$6,0)),"")</f>
        <v>South</v>
      </c>
      <c r="H1423" s="5" t="str">
        <f t="shared" si="24"/>
        <v>2024-12</v>
      </c>
      <c r="I1423" s="5">
        <f>IFERROR(INDEX(Delivery!$C$2:$C$3001,MATCH(A1423,Delivery!$A$2:$A$3001,0))-INDEX(Delivery!$B$2:$B$3001,MATCH(A1423,Delivery!$A$2:$A$3001,0)),"")</f>
        <v>3</v>
      </c>
      <c r="J1423" s="5" t="str">
        <f>IF(IFERROR(INDEX(Delivery!$D$2:$D$3001,MATCH(A1423,Delivery!$A$2:$A$3001,0)),"")="Delayed","Yes","No")</f>
        <v>No</v>
      </c>
      <c r="K1423" s="5" t="str">
        <f>IF(IFERROR(INDEX(Delivery!$D$2:$D$3001,MATCH(A1423,Delivery!$A$2:$A$3001,0)),"")="Cancelled","Yes","No")</f>
        <v>No</v>
      </c>
      <c r="L1423">
        <f>SUMIF(Sales!B:B,A1423,Sales!H:H)</f>
        <v>3619.03</v>
      </c>
    </row>
    <row r="1424" spans="1:12" x14ac:dyDescent="0.35">
      <c r="A1424" s="5">
        <v>1423</v>
      </c>
      <c r="B1424" s="6">
        <v>45631</v>
      </c>
      <c r="C1424" s="5">
        <v>167</v>
      </c>
      <c r="D1424" s="5">
        <v>4</v>
      </c>
      <c r="E1424" s="5" t="str">
        <f>IFERROR(INDEX(Customers!$B$2:$B$901,MATCH(C1424,Customers!$A$2:$A$901,0)),"")</f>
        <v>Meera Kapoor</v>
      </c>
      <c r="F1424" s="5" t="str">
        <f>IFERROR(INDEX(Customers!$C$2:$C$901,MATCH(C1424,Customers!$A$2:$A$901,0)),"")</f>
        <v>SMB</v>
      </c>
      <c r="G1424" s="5" t="str">
        <f>IFERROR(INDEX(Regions!$B$2:$B$6,MATCH(D1424,Regions!$A$2:$A$6,0)),"")</f>
        <v>West</v>
      </c>
      <c r="H1424" s="5" t="str">
        <f t="shared" si="24"/>
        <v>2024-12</v>
      </c>
      <c r="I1424" s="5">
        <f>IFERROR(INDEX(Delivery!$C$2:$C$3001,MATCH(A1424,Delivery!$A$2:$A$3001,0))-INDEX(Delivery!$B$2:$B$3001,MATCH(A1424,Delivery!$A$2:$A$3001,0)),"")</f>
        <v>6</v>
      </c>
      <c r="J1424" s="5" t="str">
        <f>IF(IFERROR(INDEX(Delivery!$D$2:$D$3001,MATCH(A1424,Delivery!$A$2:$A$3001,0)),"")="Delayed","Yes","No")</f>
        <v>No</v>
      </c>
      <c r="K1424" s="5" t="str">
        <f>IF(IFERROR(INDEX(Delivery!$D$2:$D$3001,MATCH(A1424,Delivery!$A$2:$A$3001,0)),"")="Cancelled","Yes","No")</f>
        <v>No</v>
      </c>
      <c r="L1424">
        <f>SUMIF(Sales!B:B,A1424,Sales!H:H)</f>
        <v>800.55</v>
      </c>
    </row>
    <row r="1425" spans="1:12" x14ac:dyDescent="0.35">
      <c r="A1425" s="5">
        <v>1424</v>
      </c>
      <c r="B1425" s="6">
        <v>45631</v>
      </c>
      <c r="C1425" s="5">
        <v>65</v>
      </c>
      <c r="D1425" s="5">
        <v>4</v>
      </c>
      <c r="E1425" s="5" t="str">
        <f>IFERROR(INDEX(Customers!$B$2:$B$901,MATCH(C1425,Customers!$A$2:$A$901,0)),"")</f>
        <v>Nisha Krishnan</v>
      </c>
      <c r="F1425" s="5" t="str">
        <f>IFERROR(INDEX(Customers!$C$2:$C$901,MATCH(C1425,Customers!$A$2:$A$901,0)),"")</f>
        <v>SMB</v>
      </c>
      <c r="G1425" s="5" t="str">
        <f>IFERROR(INDEX(Regions!$B$2:$B$6,MATCH(D1425,Regions!$A$2:$A$6,0)),"")</f>
        <v>West</v>
      </c>
      <c r="H1425" s="5" t="str">
        <f t="shared" si="24"/>
        <v>2024-12</v>
      </c>
      <c r="I1425" s="5">
        <f>IFERROR(INDEX(Delivery!$C$2:$C$3001,MATCH(A1425,Delivery!$A$2:$A$3001,0))-INDEX(Delivery!$B$2:$B$3001,MATCH(A1425,Delivery!$A$2:$A$3001,0)),"")</f>
        <v>5</v>
      </c>
      <c r="J1425" s="5" t="str">
        <f>IF(IFERROR(INDEX(Delivery!$D$2:$D$3001,MATCH(A1425,Delivery!$A$2:$A$3001,0)),"")="Delayed","Yes","No")</f>
        <v>No</v>
      </c>
      <c r="K1425" s="5" t="str">
        <f>IF(IFERROR(INDEX(Delivery!$D$2:$D$3001,MATCH(A1425,Delivery!$A$2:$A$3001,0)),"")="Cancelled","Yes","No")</f>
        <v>No</v>
      </c>
      <c r="L1425">
        <f>SUMIF(Sales!B:B,A1425,Sales!H:H)</f>
        <v>2213.3200000000002</v>
      </c>
    </row>
    <row r="1426" spans="1:12" x14ac:dyDescent="0.35">
      <c r="A1426" s="5">
        <v>1425</v>
      </c>
      <c r="B1426" s="6">
        <v>45631</v>
      </c>
      <c r="C1426" s="5">
        <v>166</v>
      </c>
      <c r="D1426" s="5">
        <v>3</v>
      </c>
      <c r="E1426" s="5" t="str">
        <f>IFERROR(INDEX(Customers!$B$2:$B$901,MATCH(C1426,Customers!$A$2:$A$901,0)),"")</f>
        <v>Ravi Kapoor</v>
      </c>
      <c r="F1426" s="5" t="str">
        <f>IFERROR(INDEX(Customers!$C$2:$C$901,MATCH(C1426,Customers!$A$2:$A$901,0)),"")</f>
        <v>Corporate</v>
      </c>
      <c r="G1426" s="5" t="str">
        <f>IFERROR(INDEX(Regions!$B$2:$B$6,MATCH(D1426,Regions!$A$2:$A$6,0)),"")</f>
        <v>East</v>
      </c>
      <c r="H1426" s="5" t="str">
        <f t="shared" si="24"/>
        <v>2024-12</v>
      </c>
      <c r="I1426" s="5">
        <f>IFERROR(INDEX(Delivery!$C$2:$C$3001,MATCH(A1426,Delivery!$A$2:$A$3001,0))-INDEX(Delivery!$B$2:$B$3001,MATCH(A1426,Delivery!$A$2:$A$3001,0)),"")</f>
        <v>-45632</v>
      </c>
      <c r="J1426" s="5" t="str">
        <f>IF(IFERROR(INDEX(Delivery!$D$2:$D$3001,MATCH(A1426,Delivery!$A$2:$A$3001,0)),"")="Delayed","Yes","No")</f>
        <v>No</v>
      </c>
      <c r="K1426" s="5" t="str">
        <f>IF(IFERROR(INDEX(Delivery!$D$2:$D$3001,MATCH(A1426,Delivery!$A$2:$A$3001,0)),"")="Cancelled","Yes","No")</f>
        <v>Yes</v>
      </c>
      <c r="L1426">
        <f>SUMIF(Sales!B:B,A1426,Sales!H:H)</f>
        <v>1571.08</v>
      </c>
    </row>
    <row r="1427" spans="1:12" x14ac:dyDescent="0.35">
      <c r="A1427" s="5">
        <v>1426</v>
      </c>
      <c r="B1427" s="6">
        <v>45632</v>
      </c>
      <c r="C1427" s="5">
        <v>604</v>
      </c>
      <c r="D1427" s="5">
        <v>5</v>
      </c>
      <c r="E1427" s="5" t="str">
        <f>IFERROR(INDEX(Customers!$B$2:$B$901,MATCH(C1427,Customers!$A$2:$A$901,0)),"")</f>
        <v>Neha Joshi</v>
      </c>
      <c r="F1427" s="5" t="str">
        <f>IFERROR(INDEX(Customers!$C$2:$C$901,MATCH(C1427,Customers!$A$2:$A$901,0)),"")</f>
        <v>Consumer</v>
      </c>
      <c r="G1427" s="5" t="str">
        <f>IFERROR(INDEX(Regions!$B$2:$B$6,MATCH(D1427,Regions!$A$2:$A$6,0)),"")</f>
        <v>Central</v>
      </c>
      <c r="H1427" s="5" t="str">
        <f t="shared" si="24"/>
        <v>2024-12</v>
      </c>
      <c r="I1427" s="5">
        <f>IFERROR(INDEX(Delivery!$C$2:$C$3001,MATCH(A1427,Delivery!$A$2:$A$3001,0))-INDEX(Delivery!$B$2:$B$3001,MATCH(A1427,Delivery!$A$2:$A$3001,0)),"")</f>
        <v>3</v>
      </c>
      <c r="J1427" s="5" t="str">
        <f>IF(IFERROR(INDEX(Delivery!$D$2:$D$3001,MATCH(A1427,Delivery!$A$2:$A$3001,0)),"")="Delayed","Yes","No")</f>
        <v>No</v>
      </c>
      <c r="K1427" s="5" t="str">
        <f>IF(IFERROR(INDEX(Delivery!$D$2:$D$3001,MATCH(A1427,Delivery!$A$2:$A$3001,0)),"")="Cancelled","Yes","No")</f>
        <v>No</v>
      </c>
      <c r="L1427">
        <f>SUMIF(Sales!B:B,A1427,Sales!H:H)</f>
        <v>225.9</v>
      </c>
    </row>
    <row r="1428" spans="1:12" x14ac:dyDescent="0.35">
      <c r="A1428" s="5">
        <v>1427</v>
      </c>
      <c r="B1428" s="6">
        <v>45632</v>
      </c>
      <c r="C1428" s="5">
        <v>832</v>
      </c>
      <c r="D1428" s="5">
        <v>1</v>
      </c>
      <c r="E1428" s="5" t="str">
        <f>IFERROR(INDEX(Customers!$B$2:$B$901,MATCH(C1428,Customers!$A$2:$A$901,0)),"")</f>
        <v>Anika Shetty</v>
      </c>
      <c r="F1428" s="5" t="str">
        <f>IFERROR(INDEX(Customers!$C$2:$C$901,MATCH(C1428,Customers!$A$2:$A$901,0)),"")</f>
        <v>Consumer</v>
      </c>
      <c r="G1428" s="5" t="str">
        <f>IFERROR(INDEX(Regions!$B$2:$B$6,MATCH(D1428,Regions!$A$2:$A$6,0)),"")</f>
        <v>North</v>
      </c>
      <c r="H1428" s="5" t="str">
        <f t="shared" si="24"/>
        <v>2024-12</v>
      </c>
      <c r="I1428" s="5">
        <f>IFERROR(INDEX(Delivery!$C$2:$C$3001,MATCH(A1428,Delivery!$A$2:$A$3001,0))-INDEX(Delivery!$B$2:$B$3001,MATCH(A1428,Delivery!$A$2:$A$3001,0)),"")</f>
        <v>5</v>
      </c>
      <c r="J1428" s="5" t="str">
        <f>IF(IFERROR(INDEX(Delivery!$D$2:$D$3001,MATCH(A1428,Delivery!$A$2:$A$3001,0)),"")="Delayed","Yes","No")</f>
        <v>No</v>
      </c>
      <c r="K1428" s="5" t="str">
        <f>IF(IFERROR(INDEX(Delivery!$D$2:$D$3001,MATCH(A1428,Delivery!$A$2:$A$3001,0)),"")="Cancelled","Yes","No")</f>
        <v>No</v>
      </c>
      <c r="L1428">
        <f>SUMIF(Sales!B:B,A1428,Sales!H:H)</f>
        <v>508.8</v>
      </c>
    </row>
    <row r="1429" spans="1:12" x14ac:dyDescent="0.35">
      <c r="A1429" s="5">
        <v>1428</v>
      </c>
      <c r="B1429" s="6">
        <v>45632</v>
      </c>
      <c r="C1429" s="5">
        <v>591</v>
      </c>
      <c r="D1429" s="5">
        <v>3</v>
      </c>
      <c r="E1429" s="5" t="str">
        <f>IFERROR(INDEX(Customers!$B$2:$B$901,MATCH(C1429,Customers!$A$2:$A$901,0)),"")</f>
        <v>Reyansh Reddy</v>
      </c>
      <c r="F1429" s="5" t="str">
        <f>IFERROR(INDEX(Customers!$C$2:$C$901,MATCH(C1429,Customers!$A$2:$A$901,0)),"")</f>
        <v>Consumer</v>
      </c>
      <c r="G1429" s="5" t="str">
        <f>IFERROR(INDEX(Regions!$B$2:$B$6,MATCH(D1429,Regions!$A$2:$A$6,0)),"")</f>
        <v>East</v>
      </c>
      <c r="H1429" s="5" t="str">
        <f t="shared" si="24"/>
        <v>2024-12</v>
      </c>
      <c r="I1429" s="5">
        <f>IFERROR(INDEX(Delivery!$C$2:$C$3001,MATCH(A1429,Delivery!$A$2:$A$3001,0))-INDEX(Delivery!$B$2:$B$3001,MATCH(A1429,Delivery!$A$2:$A$3001,0)),"")</f>
        <v>3</v>
      </c>
      <c r="J1429" s="5" t="str">
        <f>IF(IFERROR(INDEX(Delivery!$D$2:$D$3001,MATCH(A1429,Delivery!$A$2:$A$3001,0)),"")="Delayed","Yes","No")</f>
        <v>No</v>
      </c>
      <c r="K1429" s="5" t="str">
        <f>IF(IFERROR(INDEX(Delivery!$D$2:$D$3001,MATCH(A1429,Delivery!$A$2:$A$3001,0)),"")="Cancelled","Yes","No")</f>
        <v>No</v>
      </c>
      <c r="L1429">
        <f>SUMIF(Sales!B:B,A1429,Sales!H:H)</f>
        <v>552.17999999999995</v>
      </c>
    </row>
    <row r="1430" spans="1:12" x14ac:dyDescent="0.35">
      <c r="A1430" s="5">
        <v>1429</v>
      </c>
      <c r="B1430" s="6">
        <v>45632</v>
      </c>
      <c r="C1430" s="5">
        <v>644</v>
      </c>
      <c r="D1430" s="5">
        <v>4</v>
      </c>
      <c r="E1430" s="5" t="str">
        <f>IFERROR(INDEX(Customers!$B$2:$B$901,MATCH(C1430,Customers!$A$2:$A$901,0)),"")</f>
        <v>Ishaan Reddy</v>
      </c>
      <c r="F1430" s="5" t="str">
        <f>IFERROR(INDEX(Customers!$C$2:$C$901,MATCH(C1430,Customers!$A$2:$A$901,0)),"")</f>
        <v>Consumer</v>
      </c>
      <c r="G1430" s="5" t="str">
        <f>IFERROR(INDEX(Regions!$B$2:$B$6,MATCH(D1430,Regions!$A$2:$A$6,0)),"")</f>
        <v>West</v>
      </c>
      <c r="H1430" s="5" t="str">
        <f t="shared" si="24"/>
        <v>2024-12</v>
      </c>
      <c r="I1430" s="5">
        <f>IFERROR(INDEX(Delivery!$C$2:$C$3001,MATCH(A1430,Delivery!$A$2:$A$3001,0))-INDEX(Delivery!$B$2:$B$3001,MATCH(A1430,Delivery!$A$2:$A$3001,0)),"")</f>
        <v>4</v>
      </c>
      <c r="J1430" s="5" t="str">
        <f>IF(IFERROR(INDEX(Delivery!$D$2:$D$3001,MATCH(A1430,Delivery!$A$2:$A$3001,0)),"")="Delayed","Yes","No")</f>
        <v>No</v>
      </c>
      <c r="K1430" s="5" t="str">
        <f>IF(IFERROR(INDEX(Delivery!$D$2:$D$3001,MATCH(A1430,Delivery!$A$2:$A$3001,0)),"")="Cancelled","Yes","No")</f>
        <v>No</v>
      </c>
      <c r="L1430">
        <f>SUMIF(Sales!B:B,A1430,Sales!H:H)</f>
        <v>253.01</v>
      </c>
    </row>
    <row r="1431" spans="1:12" x14ac:dyDescent="0.35">
      <c r="A1431" s="5">
        <v>1430</v>
      </c>
      <c r="B1431" s="6">
        <v>45632</v>
      </c>
      <c r="C1431" s="5">
        <v>72</v>
      </c>
      <c r="D1431" s="5">
        <v>3</v>
      </c>
      <c r="E1431" s="5" t="str">
        <f>IFERROR(INDEX(Customers!$B$2:$B$901,MATCH(C1431,Customers!$A$2:$A$901,0)),"")</f>
        <v>Aadhya Iyer</v>
      </c>
      <c r="F1431" s="5" t="str">
        <f>IFERROR(INDEX(Customers!$C$2:$C$901,MATCH(C1431,Customers!$A$2:$A$901,0)),"")</f>
        <v>Consumer</v>
      </c>
      <c r="G1431" s="5" t="str">
        <f>IFERROR(INDEX(Regions!$B$2:$B$6,MATCH(D1431,Regions!$A$2:$A$6,0)),"")</f>
        <v>East</v>
      </c>
      <c r="H1431" s="5" t="str">
        <f t="shared" si="24"/>
        <v>2024-12</v>
      </c>
      <c r="I1431" s="5">
        <f>IFERROR(INDEX(Delivery!$C$2:$C$3001,MATCH(A1431,Delivery!$A$2:$A$3001,0))-INDEX(Delivery!$B$2:$B$3001,MATCH(A1431,Delivery!$A$2:$A$3001,0)),"")</f>
        <v>4</v>
      </c>
      <c r="J1431" s="5" t="str">
        <f>IF(IFERROR(INDEX(Delivery!$D$2:$D$3001,MATCH(A1431,Delivery!$A$2:$A$3001,0)),"")="Delayed","Yes","No")</f>
        <v>No</v>
      </c>
      <c r="K1431" s="5" t="str">
        <f>IF(IFERROR(INDEX(Delivery!$D$2:$D$3001,MATCH(A1431,Delivery!$A$2:$A$3001,0)),"")="Cancelled","Yes","No")</f>
        <v>No</v>
      </c>
      <c r="L1431">
        <f>SUMIF(Sales!B:B,A1431,Sales!H:H)</f>
        <v>1458.83</v>
      </c>
    </row>
    <row r="1432" spans="1:12" x14ac:dyDescent="0.35">
      <c r="A1432" s="5">
        <v>1431</v>
      </c>
      <c r="B1432" s="6">
        <v>45632</v>
      </c>
      <c r="C1432" s="5">
        <v>292</v>
      </c>
      <c r="D1432" s="5">
        <v>4</v>
      </c>
      <c r="E1432" s="5" t="str">
        <f>IFERROR(INDEX(Customers!$B$2:$B$901,MATCH(C1432,Customers!$A$2:$A$901,0)),"")</f>
        <v>Kavya Bose</v>
      </c>
      <c r="F1432" s="5" t="str">
        <f>IFERROR(INDEX(Customers!$C$2:$C$901,MATCH(C1432,Customers!$A$2:$A$901,0)),"")</f>
        <v>Consumer</v>
      </c>
      <c r="G1432" s="5" t="str">
        <f>IFERROR(INDEX(Regions!$B$2:$B$6,MATCH(D1432,Regions!$A$2:$A$6,0)),"")</f>
        <v>West</v>
      </c>
      <c r="H1432" s="5" t="str">
        <f t="shared" si="24"/>
        <v>2024-12</v>
      </c>
      <c r="I1432" s="5">
        <f>IFERROR(INDEX(Delivery!$C$2:$C$3001,MATCH(A1432,Delivery!$A$2:$A$3001,0))-INDEX(Delivery!$B$2:$B$3001,MATCH(A1432,Delivery!$A$2:$A$3001,0)),"")</f>
        <v>5</v>
      </c>
      <c r="J1432" s="5" t="str">
        <f>IF(IFERROR(INDEX(Delivery!$D$2:$D$3001,MATCH(A1432,Delivery!$A$2:$A$3001,0)),"")="Delayed","Yes","No")</f>
        <v>No</v>
      </c>
      <c r="K1432" s="5" t="str">
        <f>IF(IFERROR(INDEX(Delivery!$D$2:$D$3001,MATCH(A1432,Delivery!$A$2:$A$3001,0)),"")="Cancelled","Yes","No")</f>
        <v>No</v>
      </c>
      <c r="L1432">
        <f>SUMIF(Sales!B:B,A1432,Sales!H:H)</f>
        <v>1849.6299999999999</v>
      </c>
    </row>
    <row r="1433" spans="1:12" x14ac:dyDescent="0.35">
      <c r="A1433" s="5">
        <v>1432</v>
      </c>
      <c r="B1433" s="6">
        <v>45632</v>
      </c>
      <c r="C1433" s="5">
        <v>572</v>
      </c>
      <c r="D1433" s="5">
        <v>2</v>
      </c>
      <c r="E1433" s="5" t="str">
        <f>IFERROR(INDEX(Customers!$B$2:$B$901,MATCH(C1433,Customers!$A$2:$A$901,0)),"")</f>
        <v>Navya Nair</v>
      </c>
      <c r="F1433" s="5" t="str">
        <f>IFERROR(INDEX(Customers!$C$2:$C$901,MATCH(C1433,Customers!$A$2:$A$901,0)),"")</f>
        <v>Corporate</v>
      </c>
      <c r="G1433" s="5" t="str">
        <f>IFERROR(INDEX(Regions!$B$2:$B$6,MATCH(D1433,Regions!$A$2:$A$6,0)),"")</f>
        <v>South</v>
      </c>
      <c r="H1433" s="5" t="str">
        <f t="shared" si="24"/>
        <v>2024-12</v>
      </c>
      <c r="I1433" s="5">
        <f>IFERROR(INDEX(Delivery!$C$2:$C$3001,MATCH(A1433,Delivery!$A$2:$A$3001,0))-INDEX(Delivery!$B$2:$B$3001,MATCH(A1433,Delivery!$A$2:$A$3001,0)),"")</f>
        <v>-45632</v>
      </c>
      <c r="J1433" s="5" t="str">
        <f>IF(IFERROR(INDEX(Delivery!$D$2:$D$3001,MATCH(A1433,Delivery!$A$2:$A$3001,0)),"")="Delayed","Yes","No")</f>
        <v>No</v>
      </c>
      <c r="K1433" s="5" t="str">
        <f>IF(IFERROR(INDEX(Delivery!$D$2:$D$3001,MATCH(A1433,Delivery!$A$2:$A$3001,0)),"")="Cancelled","Yes","No")</f>
        <v>Yes</v>
      </c>
      <c r="L1433">
        <f>SUMIF(Sales!B:B,A1433,Sales!H:H)</f>
        <v>3794.53</v>
      </c>
    </row>
    <row r="1434" spans="1:12" x14ac:dyDescent="0.35">
      <c r="A1434" s="5">
        <v>1433</v>
      </c>
      <c r="B1434" s="6">
        <v>45632</v>
      </c>
      <c r="C1434" s="5">
        <v>430</v>
      </c>
      <c r="D1434" s="5">
        <v>4</v>
      </c>
      <c r="E1434" s="5" t="str">
        <f>IFERROR(INDEX(Customers!$B$2:$B$901,MATCH(C1434,Customers!$A$2:$A$901,0)),"")</f>
        <v>Vihaan Chatterjee</v>
      </c>
      <c r="F1434" s="5" t="str">
        <f>IFERROR(INDEX(Customers!$C$2:$C$901,MATCH(C1434,Customers!$A$2:$A$901,0)),"")</f>
        <v>Consumer</v>
      </c>
      <c r="G1434" s="5" t="str">
        <f>IFERROR(INDEX(Regions!$B$2:$B$6,MATCH(D1434,Regions!$A$2:$A$6,0)),"")</f>
        <v>West</v>
      </c>
      <c r="H1434" s="5" t="str">
        <f t="shared" si="24"/>
        <v>2024-12</v>
      </c>
      <c r="I1434" s="5">
        <f>IFERROR(INDEX(Delivery!$C$2:$C$3001,MATCH(A1434,Delivery!$A$2:$A$3001,0))-INDEX(Delivery!$B$2:$B$3001,MATCH(A1434,Delivery!$A$2:$A$3001,0)),"")</f>
        <v>-45632</v>
      </c>
      <c r="J1434" s="5" t="str">
        <f>IF(IFERROR(INDEX(Delivery!$D$2:$D$3001,MATCH(A1434,Delivery!$A$2:$A$3001,0)),"")="Delayed","Yes","No")</f>
        <v>No</v>
      </c>
      <c r="K1434" s="5" t="str">
        <f>IF(IFERROR(INDEX(Delivery!$D$2:$D$3001,MATCH(A1434,Delivery!$A$2:$A$3001,0)),"")="Cancelled","Yes","No")</f>
        <v>Yes</v>
      </c>
      <c r="L1434">
        <f>SUMIF(Sales!B:B,A1434,Sales!H:H)</f>
        <v>2213.3200000000002</v>
      </c>
    </row>
    <row r="1435" spans="1:12" x14ac:dyDescent="0.35">
      <c r="A1435" s="5">
        <v>1434</v>
      </c>
      <c r="B1435" s="6">
        <v>45632</v>
      </c>
      <c r="C1435" s="5">
        <v>256</v>
      </c>
      <c r="D1435" s="5">
        <v>2</v>
      </c>
      <c r="E1435" s="5" t="str">
        <f>IFERROR(INDEX(Customers!$B$2:$B$901,MATCH(C1435,Customers!$A$2:$A$901,0)),"")</f>
        <v>Sanjay Reddy</v>
      </c>
      <c r="F1435" s="5" t="str">
        <f>IFERROR(INDEX(Customers!$C$2:$C$901,MATCH(C1435,Customers!$A$2:$A$901,0)),"")</f>
        <v>Consumer</v>
      </c>
      <c r="G1435" s="5" t="str">
        <f>IFERROR(INDEX(Regions!$B$2:$B$6,MATCH(D1435,Regions!$A$2:$A$6,0)),"")</f>
        <v>South</v>
      </c>
      <c r="H1435" s="5" t="str">
        <f t="shared" si="24"/>
        <v>2024-12</v>
      </c>
      <c r="I1435" s="5">
        <f>IFERROR(INDEX(Delivery!$C$2:$C$3001,MATCH(A1435,Delivery!$A$2:$A$3001,0))-INDEX(Delivery!$B$2:$B$3001,MATCH(A1435,Delivery!$A$2:$A$3001,0)),"")</f>
        <v>2</v>
      </c>
      <c r="J1435" s="5" t="str">
        <f>IF(IFERROR(INDEX(Delivery!$D$2:$D$3001,MATCH(A1435,Delivery!$A$2:$A$3001,0)),"")="Delayed","Yes","No")</f>
        <v>No</v>
      </c>
      <c r="K1435" s="5" t="str">
        <f>IF(IFERROR(INDEX(Delivery!$D$2:$D$3001,MATCH(A1435,Delivery!$A$2:$A$3001,0)),"")="Cancelled","Yes","No")</f>
        <v>No</v>
      </c>
      <c r="L1435">
        <f>SUMIF(Sales!B:B,A1435,Sales!H:H)</f>
        <v>2213.3200000000002</v>
      </c>
    </row>
    <row r="1436" spans="1:12" x14ac:dyDescent="0.35">
      <c r="A1436" s="5">
        <v>1435</v>
      </c>
      <c r="B1436" s="6">
        <v>45633</v>
      </c>
      <c r="C1436" s="5">
        <v>843</v>
      </c>
      <c r="D1436" s="5">
        <v>5</v>
      </c>
      <c r="E1436" s="5" t="str">
        <f>IFERROR(INDEX(Customers!$B$2:$B$901,MATCH(C1436,Customers!$A$2:$A$901,0)),"")</f>
        <v>Krishna Malhotra</v>
      </c>
      <c r="F1436" s="5" t="str">
        <f>IFERROR(INDEX(Customers!$C$2:$C$901,MATCH(C1436,Customers!$A$2:$A$901,0)),"")</f>
        <v>Corporate</v>
      </c>
      <c r="G1436" s="5" t="str">
        <f>IFERROR(INDEX(Regions!$B$2:$B$6,MATCH(D1436,Regions!$A$2:$A$6,0)),"")</f>
        <v>Central</v>
      </c>
      <c r="H1436" s="5" t="str">
        <f t="shared" si="24"/>
        <v>2024-12</v>
      </c>
      <c r="I1436" s="5">
        <f>IFERROR(INDEX(Delivery!$C$2:$C$3001,MATCH(A1436,Delivery!$A$2:$A$3001,0))-INDEX(Delivery!$B$2:$B$3001,MATCH(A1436,Delivery!$A$2:$A$3001,0)),"")</f>
        <v>2</v>
      </c>
      <c r="J1436" s="5" t="str">
        <f>IF(IFERROR(INDEX(Delivery!$D$2:$D$3001,MATCH(A1436,Delivery!$A$2:$A$3001,0)),"")="Delayed","Yes","No")</f>
        <v>No</v>
      </c>
      <c r="K1436" s="5" t="str">
        <f>IF(IFERROR(INDEX(Delivery!$D$2:$D$3001,MATCH(A1436,Delivery!$A$2:$A$3001,0)),"")="Cancelled","Yes","No")</f>
        <v>No</v>
      </c>
      <c r="L1436">
        <f>SUMIF(Sales!B:B,A1436,Sales!H:H)</f>
        <v>705.26</v>
      </c>
    </row>
    <row r="1437" spans="1:12" x14ac:dyDescent="0.35">
      <c r="A1437" s="5">
        <v>1436</v>
      </c>
      <c r="B1437" s="6">
        <v>45633</v>
      </c>
      <c r="C1437" s="5">
        <v>214</v>
      </c>
      <c r="D1437" s="5">
        <v>1</v>
      </c>
      <c r="E1437" s="5" t="str">
        <f>IFERROR(INDEX(Customers!$B$2:$B$901,MATCH(C1437,Customers!$A$2:$A$901,0)),"")</f>
        <v>Sanjay Menon</v>
      </c>
      <c r="F1437" s="5" t="str">
        <f>IFERROR(INDEX(Customers!$C$2:$C$901,MATCH(C1437,Customers!$A$2:$A$901,0)),"")</f>
        <v>SMB</v>
      </c>
      <c r="G1437" s="5" t="str">
        <f>IFERROR(INDEX(Regions!$B$2:$B$6,MATCH(D1437,Regions!$A$2:$A$6,0)),"")</f>
        <v>North</v>
      </c>
      <c r="H1437" s="5" t="str">
        <f t="shared" si="24"/>
        <v>2024-12</v>
      </c>
      <c r="I1437" s="5">
        <f>IFERROR(INDEX(Delivery!$C$2:$C$3001,MATCH(A1437,Delivery!$A$2:$A$3001,0))-INDEX(Delivery!$B$2:$B$3001,MATCH(A1437,Delivery!$A$2:$A$3001,0)),"")</f>
        <v>6</v>
      </c>
      <c r="J1437" s="5" t="str">
        <f>IF(IFERROR(INDEX(Delivery!$D$2:$D$3001,MATCH(A1437,Delivery!$A$2:$A$3001,0)),"")="Delayed","Yes","No")</f>
        <v>No</v>
      </c>
      <c r="K1437" s="5" t="str">
        <f>IF(IFERROR(INDEX(Delivery!$D$2:$D$3001,MATCH(A1437,Delivery!$A$2:$A$3001,0)),"")="Cancelled","Yes","No")</f>
        <v>No</v>
      </c>
      <c r="L1437">
        <f>SUMIF(Sales!B:B,A1437,Sales!H:H)</f>
        <v>2213.3200000000002</v>
      </c>
    </row>
    <row r="1438" spans="1:12" x14ac:dyDescent="0.35">
      <c r="A1438" s="5">
        <v>1437</v>
      </c>
      <c r="B1438" s="6">
        <v>45633</v>
      </c>
      <c r="C1438" s="5">
        <v>606</v>
      </c>
      <c r="D1438" s="5">
        <v>2</v>
      </c>
      <c r="E1438" s="5" t="str">
        <f>IFERROR(INDEX(Customers!$B$2:$B$901,MATCH(C1438,Customers!$A$2:$A$901,0)),"")</f>
        <v>Vikram Iyer</v>
      </c>
      <c r="F1438" s="5" t="str">
        <f>IFERROR(INDEX(Customers!$C$2:$C$901,MATCH(C1438,Customers!$A$2:$A$901,0)),"")</f>
        <v>Consumer</v>
      </c>
      <c r="G1438" s="5" t="str">
        <f>IFERROR(INDEX(Regions!$B$2:$B$6,MATCH(D1438,Regions!$A$2:$A$6,0)),"")</f>
        <v>South</v>
      </c>
      <c r="H1438" s="5" t="str">
        <f t="shared" si="24"/>
        <v>2024-12</v>
      </c>
      <c r="I1438" s="5">
        <f>IFERROR(INDEX(Delivery!$C$2:$C$3001,MATCH(A1438,Delivery!$A$2:$A$3001,0))-INDEX(Delivery!$B$2:$B$3001,MATCH(A1438,Delivery!$A$2:$A$3001,0)),"")</f>
        <v>2</v>
      </c>
      <c r="J1438" s="5" t="str">
        <f>IF(IFERROR(INDEX(Delivery!$D$2:$D$3001,MATCH(A1438,Delivery!$A$2:$A$3001,0)),"")="Delayed","Yes","No")</f>
        <v>No</v>
      </c>
      <c r="K1438" s="5" t="str">
        <f>IF(IFERROR(INDEX(Delivery!$D$2:$D$3001,MATCH(A1438,Delivery!$A$2:$A$3001,0)),"")="Cancelled","Yes","No")</f>
        <v>No</v>
      </c>
      <c r="L1438">
        <f>SUMIF(Sales!B:B,A1438,Sales!H:H)</f>
        <v>4751.88</v>
      </c>
    </row>
    <row r="1439" spans="1:12" x14ac:dyDescent="0.35">
      <c r="A1439" s="5">
        <v>1438</v>
      </c>
      <c r="B1439" s="6">
        <v>45633</v>
      </c>
      <c r="C1439" s="5">
        <v>418</v>
      </c>
      <c r="D1439" s="5">
        <v>1</v>
      </c>
      <c r="E1439" s="5" t="str">
        <f>IFERROR(INDEX(Customers!$B$2:$B$901,MATCH(C1439,Customers!$A$2:$A$901,0)),"")</f>
        <v>Priya Menon</v>
      </c>
      <c r="F1439" s="5" t="str">
        <f>IFERROR(INDEX(Customers!$C$2:$C$901,MATCH(C1439,Customers!$A$2:$A$901,0)),"")</f>
        <v>Consumer</v>
      </c>
      <c r="G1439" s="5" t="str">
        <f>IFERROR(INDEX(Regions!$B$2:$B$6,MATCH(D1439,Regions!$A$2:$A$6,0)),"")</f>
        <v>North</v>
      </c>
      <c r="H1439" s="5" t="str">
        <f t="shared" si="24"/>
        <v>2024-12</v>
      </c>
      <c r="I1439" s="5">
        <f>IFERROR(INDEX(Delivery!$C$2:$C$3001,MATCH(A1439,Delivery!$A$2:$A$3001,0))-INDEX(Delivery!$B$2:$B$3001,MATCH(A1439,Delivery!$A$2:$A$3001,0)),"")</f>
        <v>2</v>
      </c>
      <c r="J1439" s="5" t="str">
        <f>IF(IFERROR(INDEX(Delivery!$D$2:$D$3001,MATCH(A1439,Delivery!$A$2:$A$3001,0)),"")="Delayed","Yes","No")</f>
        <v>No</v>
      </c>
      <c r="K1439" s="5" t="str">
        <f>IF(IFERROR(INDEX(Delivery!$D$2:$D$3001,MATCH(A1439,Delivery!$A$2:$A$3001,0)),"")="Cancelled","Yes","No")</f>
        <v>No</v>
      </c>
      <c r="L1439">
        <f>SUMIF(Sales!B:B,A1439,Sales!H:H)</f>
        <v>552.17999999999995</v>
      </c>
    </row>
    <row r="1440" spans="1:12" x14ac:dyDescent="0.35">
      <c r="A1440" s="5">
        <v>1439</v>
      </c>
      <c r="B1440" s="6">
        <v>45633</v>
      </c>
      <c r="C1440" s="5">
        <v>874</v>
      </c>
      <c r="D1440" s="5">
        <v>1</v>
      </c>
      <c r="E1440" s="5" t="str">
        <f>IFERROR(INDEX(Customers!$B$2:$B$901,MATCH(C1440,Customers!$A$2:$A$901,0)),"")</f>
        <v>Anika Mehta</v>
      </c>
      <c r="F1440" s="5" t="str">
        <f>IFERROR(INDEX(Customers!$C$2:$C$901,MATCH(C1440,Customers!$A$2:$A$901,0)),"")</f>
        <v>Corporate</v>
      </c>
      <c r="G1440" s="5" t="str">
        <f>IFERROR(INDEX(Regions!$B$2:$B$6,MATCH(D1440,Regions!$A$2:$A$6,0)),"")</f>
        <v>North</v>
      </c>
      <c r="H1440" s="5" t="str">
        <f t="shared" si="24"/>
        <v>2024-12</v>
      </c>
      <c r="I1440" s="5">
        <f>IFERROR(INDEX(Delivery!$C$2:$C$3001,MATCH(A1440,Delivery!$A$2:$A$3001,0))-INDEX(Delivery!$B$2:$B$3001,MATCH(A1440,Delivery!$A$2:$A$3001,0)),"")</f>
        <v>2</v>
      </c>
      <c r="J1440" s="5" t="str">
        <f>IF(IFERROR(INDEX(Delivery!$D$2:$D$3001,MATCH(A1440,Delivery!$A$2:$A$3001,0)),"")="Delayed","Yes","No")</f>
        <v>No</v>
      </c>
      <c r="K1440" s="5" t="str">
        <f>IF(IFERROR(INDEX(Delivery!$D$2:$D$3001,MATCH(A1440,Delivery!$A$2:$A$3001,0)),"")="Cancelled","Yes","No")</f>
        <v>No</v>
      </c>
      <c r="L1440">
        <f>SUMIF(Sales!B:B,A1440,Sales!H:H)</f>
        <v>2213.3200000000002</v>
      </c>
    </row>
    <row r="1441" spans="1:12" x14ac:dyDescent="0.35">
      <c r="A1441" s="5">
        <v>1440</v>
      </c>
      <c r="B1441" s="6">
        <v>45633</v>
      </c>
      <c r="C1441" s="5">
        <v>2</v>
      </c>
      <c r="D1441" s="5">
        <v>4</v>
      </c>
      <c r="E1441" s="5" t="str">
        <f>IFERROR(INDEX(Customers!$B$2:$B$901,MATCH(C1441,Customers!$A$2:$A$901,0)),"")</f>
        <v>Saanvi Reddy</v>
      </c>
      <c r="F1441" s="5" t="str">
        <f>IFERROR(INDEX(Customers!$C$2:$C$901,MATCH(C1441,Customers!$A$2:$A$901,0)),"")</f>
        <v>Consumer</v>
      </c>
      <c r="G1441" s="5" t="str">
        <f>IFERROR(INDEX(Regions!$B$2:$B$6,MATCH(D1441,Regions!$A$2:$A$6,0)),"")</f>
        <v>West</v>
      </c>
      <c r="H1441" s="5" t="str">
        <f t="shared" si="24"/>
        <v>2024-12</v>
      </c>
      <c r="I1441" s="5">
        <f>IFERROR(INDEX(Delivery!$C$2:$C$3001,MATCH(A1441,Delivery!$A$2:$A$3001,0))-INDEX(Delivery!$B$2:$B$3001,MATCH(A1441,Delivery!$A$2:$A$3001,0)),"")</f>
        <v>2</v>
      </c>
      <c r="J1441" s="5" t="str">
        <f>IF(IFERROR(INDEX(Delivery!$D$2:$D$3001,MATCH(A1441,Delivery!$A$2:$A$3001,0)),"")="Delayed","Yes","No")</f>
        <v>No</v>
      </c>
      <c r="K1441" s="5" t="str">
        <f>IF(IFERROR(INDEX(Delivery!$D$2:$D$3001,MATCH(A1441,Delivery!$A$2:$A$3001,0)),"")="Cancelled","Yes","No")</f>
        <v>No</v>
      </c>
      <c r="L1441">
        <f>SUMIF(Sales!B:B,A1441,Sales!H:H)</f>
        <v>407.51</v>
      </c>
    </row>
    <row r="1442" spans="1:12" x14ac:dyDescent="0.35">
      <c r="A1442" s="5">
        <v>1441</v>
      </c>
      <c r="B1442" s="6">
        <v>45633</v>
      </c>
      <c r="C1442" s="5">
        <v>599</v>
      </c>
      <c r="D1442" s="5">
        <v>1</v>
      </c>
      <c r="E1442" s="5" t="str">
        <f>IFERROR(INDEX(Customers!$B$2:$B$901,MATCH(C1442,Customers!$A$2:$A$901,0)),"")</f>
        <v>Nisha Rao</v>
      </c>
      <c r="F1442" s="5" t="str">
        <f>IFERROR(INDEX(Customers!$C$2:$C$901,MATCH(C1442,Customers!$A$2:$A$901,0)),"")</f>
        <v>SMB</v>
      </c>
      <c r="G1442" s="5" t="str">
        <f>IFERROR(INDEX(Regions!$B$2:$B$6,MATCH(D1442,Regions!$A$2:$A$6,0)),"")</f>
        <v>North</v>
      </c>
      <c r="H1442" s="5" t="str">
        <f t="shared" si="24"/>
        <v>2024-12</v>
      </c>
      <c r="I1442" s="5">
        <f>IFERROR(INDEX(Delivery!$C$2:$C$3001,MATCH(A1442,Delivery!$A$2:$A$3001,0))-INDEX(Delivery!$B$2:$B$3001,MATCH(A1442,Delivery!$A$2:$A$3001,0)),"")</f>
        <v>5</v>
      </c>
      <c r="J1442" s="5" t="str">
        <f>IF(IFERROR(INDEX(Delivery!$D$2:$D$3001,MATCH(A1442,Delivery!$A$2:$A$3001,0)),"")="Delayed","Yes","No")</f>
        <v>No</v>
      </c>
      <c r="K1442" s="5" t="str">
        <f>IF(IFERROR(INDEX(Delivery!$D$2:$D$3001,MATCH(A1442,Delivery!$A$2:$A$3001,0)),"")="Cancelled","Yes","No")</f>
        <v>No</v>
      </c>
      <c r="L1442">
        <f>SUMIF(Sales!B:B,A1442,Sales!H:H)</f>
        <v>3264.2200000000003</v>
      </c>
    </row>
    <row r="1443" spans="1:12" x14ac:dyDescent="0.35">
      <c r="A1443" s="5">
        <v>1442</v>
      </c>
      <c r="B1443" s="6">
        <v>45633</v>
      </c>
      <c r="C1443" s="5">
        <v>764</v>
      </c>
      <c r="D1443" s="5">
        <v>3</v>
      </c>
      <c r="E1443" s="5" t="str">
        <f>IFERROR(INDEX(Customers!$B$2:$B$901,MATCH(C1443,Customers!$A$2:$A$901,0)),"")</f>
        <v>Riya Malhotra</v>
      </c>
      <c r="F1443" s="5" t="str">
        <f>IFERROR(INDEX(Customers!$C$2:$C$901,MATCH(C1443,Customers!$A$2:$A$901,0)),"")</f>
        <v>SMB</v>
      </c>
      <c r="G1443" s="5" t="str">
        <f>IFERROR(INDEX(Regions!$B$2:$B$6,MATCH(D1443,Regions!$A$2:$A$6,0)),"")</f>
        <v>East</v>
      </c>
      <c r="H1443" s="5" t="str">
        <f t="shared" si="24"/>
        <v>2024-12</v>
      </c>
      <c r="I1443" s="5">
        <f>IFERROR(INDEX(Delivery!$C$2:$C$3001,MATCH(A1443,Delivery!$A$2:$A$3001,0))-INDEX(Delivery!$B$2:$B$3001,MATCH(A1443,Delivery!$A$2:$A$3001,0)),"")</f>
        <v>5</v>
      </c>
      <c r="J1443" s="5" t="str">
        <f>IF(IFERROR(INDEX(Delivery!$D$2:$D$3001,MATCH(A1443,Delivery!$A$2:$A$3001,0)),"")="Delayed","Yes","No")</f>
        <v>No</v>
      </c>
      <c r="K1443" s="5" t="str">
        <f>IF(IFERROR(INDEX(Delivery!$D$2:$D$3001,MATCH(A1443,Delivery!$A$2:$A$3001,0)),"")="Cancelled","Yes","No")</f>
        <v>No</v>
      </c>
      <c r="L1443">
        <f>SUMIF(Sales!B:B,A1443,Sales!H:H)</f>
        <v>175.69</v>
      </c>
    </row>
    <row r="1444" spans="1:12" x14ac:dyDescent="0.35">
      <c r="A1444" s="5">
        <v>1443</v>
      </c>
      <c r="B1444" s="6">
        <v>45633</v>
      </c>
      <c r="C1444" s="5">
        <v>694</v>
      </c>
      <c r="D1444" s="5">
        <v>1</v>
      </c>
      <c r="E1444" s="5" t="str">
        <f>IFERROR(INDEX(Customers!$B$2:$B$901,MATCH(C1444,Customers!$A$2:$A$901,0)),"")</f>
        <v>Myra Patel</v>
      </c>
      <c r="F1444" s="5" t="str">
        <f>IFERROR(INDEX(Customers!$C$2:$C$901,MATCH(C1444,Customers!$A$2:$A$901,0)),"")</f>
        <v>Consumer</v>
      </c>
      <c r="G1444" s="5" t="str">
        <f>IFERROR(INDEX(Regions!$B$2:$B$6,MATCH(D1444,Regions!$A$2:$A$6,0)),"")</f>
        <v>North</v>
      </c>
      <c r="H1444" s="5" t="str">
        <f t="shared" si="24"/>
        <v>2024-12</v>
      </c>
      <c r="I1444" s="5">
        <f>IFERROR(INDEX(Delivery!$C$2:$C$3001,MATCH(A1444,Delivery!$A$2:$A$3001,0))-INDEX(Delivery!$B$2:$B$3001,MATCH(A1444,Delivery!$A$2:$A$3001,0)),"")</f>
        <v>6</v>
      </c>
      <c r="J1444" s="5" t="str">
        <f>IF(IFERROR(INDEX(Delivery!$D$2:$D$3001,MATCH(A1444,Delivery!$A$2:$A$3001,0)),"")="Delayed","Yes","No")</f>
        <v>No</v>
      </c>
      <c r="K1444" s="5" t="str">
        <f>IF(IFERROR(INDEX(Delivery!$D$2:$D$3001,MATCH(A1444,Delivery!$A$2:$A$3001,0)),"")="Cancelled","Yes","No")</f>
        <v>No</v>
      </c>
      <c r="L1444">
        <f>SUMIF(Sales!B:B,A1444,Sales!H:H)</f>
        <v>2722.88</v>
      </c>
    </row>
    <row r="1445" spans="1:12" x14ac:dyDescent="0.35">
      <c r="A1445" s="5">
        <v>1444</v>
      </c>
      <c r="B1445" s="6">
        <v>45633</v>
      </c>
      <c r="C1445" s="5">
        <v>29</v>
      </c>
      <c r="D1445" s="5">
        <v>1</v>
      </c>
      <c r="E1445" s="5" t="str">
        <f>IFERROR(INDEX(Customers!$B$2:$B$901,MATCH(C1445,Customers!$A$2:$A$901,0)),"")</f>
        <v>Anika Bose</v>
      </c>
      <c r="F1445" s="5" t="str">
        <f>IFERROR(INDEX(Customers!$C$2:$C$901,MATCH(C1445,Customers!$A$2:$A$901,0)),"")</f>
        <v>Consumer</v>
      </c>
      <c r="G1445" s="5" t="str">
        <f>IFERROR(INDEX(Regions!$B$2:$B$6,MATCH(D1445,Regions!$A$2:$A$6,0)),"")</f>
        <v>North</v>
      </c>
      <c r="H1445" s="5" t="str">
        <f t="shared" si="24"/>
        <v>2024-12</v>
      </c>
      <c r="I1445" s="5">
        <f>IFERROR(INDEX(Delivery!$C$2:$C$3001,MATCH(A1445,Delivery!$A$2:$A$3001,0))-INDEX(Delivery!$B$2:$B$3001,MATCH(A1445,Delivery!$A$2:$A$3001,0)),"")</f>
        <v>6</v>
      </c>
      <c r="J1445" s="5" t="str">
        <f>IF(IFERROR(INDEX(Delivery!$D$2:$D$3001,MATCH(A1445,Delivery!$A$2:$A$3001,0)),"")="Delayed","Yes","No")</f>
        <v>No</v>
      </c>
      <c r="K1445" s="5" t="str">
        <f>IF(IFERROR(INDEX(Delivery!$D$2:$D$3001,MATCH(A1445,Delivery!$A$2:$A$3001,0)),"")="Cancelled","Yes","No")</f>
        <v>No</v>
      </c>
      <c r="L1445">
        <f>SUMIF(Sales!B:B,A1445,Sales!H:H)</f>
        <v>3320.94</v>
      </c>
    </row>
    <row r="1446" spans="1:12" x14ac:dyDescent="0.35">
      <c r="A1446" s="5">
        <v>1445</v>
      </c>
      <c r="B1446" s="6">
        <v>45634</v>
      </c>
      <c r="C1446" s="5">
        <v>266</v>
      </c>
      <c r="D1446" s="5">
        <v>4</v>
      </c>
      <c r="E1446" s="5" t="str">
        <f>IFERROR(INDEX(Customers!$B$2:$B$901,MATCH(C1446,Customers!$A$2:$A$901,0)),"")</f>
        <v>Lakshmi Gupta</v>
      </c>
      <c r="F1446" s="5" t="str">
        <f>IFERROR(INDEX(Customers!$C$2:$C$901,MATCH(C1446,Customers!$A$2:$A$901,0)),"")</f>
        <v>Consumer</v>
      </c>
      <c r="G1446" s="5" t="str">
        <f>IFERROR(INDEX(Regions!$B$2:$B$6,MATCH(D1446,Regions!$A$2:$A$6,0)),"")</f>
        <v>West</v>
      </c>
      <c r="H1446" s="5" t="str">
        <f t="shared" si="24"/>
        <v>2024-12</v>
      </c>
      <c r="I1446" s="5">
        <f>IFERROR(INDEX(Delivery!$C$2:$C$3001,MATCH(A1446,Delivery!$A$2:$A$3001,0))-INDEX(Delivery!$B$2:$B$3001,MATCH(A1446,Delivery!$A$2:$A$3001,0)),"")</f>
        <v>3</v>
      </c>
      <c r="J1446" s="5" t="str">
        <f>IF(IFERROR(INDEX(Delivery!$D$2:$D$3001,MATCH(A1446,Delivery!$A$2:$A$3001,0)),"")="Delayed","Yes","No")</f>
        <v>No</v>
      </c>
      <c r="K1446" s="5" t="str">
        <f>IF(IFERROR(INDEX(Delivery!$D$2:$D$3001,MATCH(A1446,Delivery!$A$2:$A$3001,0)),"")="Cancelled","Yes","No")</f>
        <v>No</v>
      </c>
      <c r="L1446">
        <f>SUMIF(Sales!B:B,A1446,Sales!H:H)</f>
        <v>184.26</v>
      </c>
    </row>
    <row r="1447" spans="1:12" x14ac:dyDescent="0.35">
      <c r="A1447" s="5">
        <v>1446</v>
      </c>
      <c r="B1447" s="6">
        <v>45635</v>
      </c>
      <c r="C1447" s="5">
        <v>434</v>
      </c>
      <c r="D1447" s="5">
        <v>1</v>
      </c>
      <c r="E1447" s="5" t="str">
        <f>IFERROR(INDEX(Customers!$B$2:$B$901,MATCH(C1447,Customers!$A$2:$A$901,0)),"")</f>
        <v>Arjun Mehta</v>
      </c>
      <c r="F1447" s="5" t="str">
        <f>IFERROR(INDEX(Customers!$C$2:$C$901,MATCH(C1447,Customers!$A$2:$A$901,0)),"")</f>
        <v>SMB</v>
      </c>
      <c r="G1447" s="5" t="str">
        <f>IFERROR(INDEX(Regions!$B$2:$B$6,MATCH(D1447,Regions!$A$2:$A$6,0)),"")</f>
        <v>North</v>
      </c>
      <c r="H1447" s="5" t="str">
        <f t="shared" si="24"/>
        <v>2024-12</v>
      </c>
      <c r="I1447" s="5">
        <f>IFERROR(INDEX(Delivery!$C$2:$C$3001,MATCH(A1447,Delivery!$A$2:$A$3001,0))-INDEX(Delivery!$B$2:$B$3001,MATCH(A1447,Delivery!$A$2:$A$3001,0)),"")</f>
        <v>2</v>
      </c>
      <c r="J1447" s="5" t="str">
        <f>IF(IFERROR(INDEX(Delivery!$D$2:$D$3001,MATCH(A1447,Delivery!$A$2:$A$3001,0)),"")="Delayed","Yes","No")</f>
        <v>No</v>
      </c>
      <c r="K1447" s="5" t="str">
        <f>IF(IFERROR(INDEX(Delivery!$D$2:$D$3001,MATCH(A1447,Delivery!$A$2:$A$3001,0)),"")="Cancelled","Yes","No")</f>
        <v>No</v>
      </c>
      <c r="L1447">
        <f>SUMIF(Sales!B:B,A1447,Sales!H:H)</f>
        <v>2396.9500000000003</v>
      </c>
    </row>
    <row r="1448" spans="1:12" x14ac:dyDescent="0.35">
      <c r="A1448" s="5">
        <v>1447</v>
      </c>
      <c r="B1448" s="6">
        <v>45635</v>
      </c>
      <c r="C1448" s="5">
        <v>364</v>
      </c>
      <c r="D1448" s="5">
        <v>3</v>
      </c>
      <c r="E1448" s="5" t="str">
        <f>IFERROR(INDEX(Customers!$B$2:$B$901,MATCH(C1448,Customers!$A$2:$A$901,0)),"")</f>
        <v>Sanjay Chatterjee</v>
      </c>
      <c r="F1448" s="5" t="str">
        <f>IFERROR(INDEX(Customers!$C$2:$C$901,MATCH(C1448,Customers!$A$2:$A$901,0)),"")</f>
        <v>Consumer</v>
      </c>
      <c r="G1448" s="5" t="str">
        <f>IFERROR(INDEX(Regions!$B$2:$B$6,MATCH(D1448,Regions!$A$2:$A$6,0)),"")</f>
        <v>East</v>
      </c>
      <c r="H1448" s="5" t="str">
        <f t="shared" si="24"/>
        <v>2024-12</v>
      </c>
      <c r="I1448" s="5">
        <f>IFERROR(INDEX(Delivery!$C$2:$C$3001,MATCH(A1448,Delivery!$A$2:$A$3001,0))-INDEX(Delivery!$B$2:$B$3001,MATCH(A1448,Delivery!$A$2:$A$3001,0)),"")</f>
        <v>3</v>
      </c>
      <c r="J1448" s="5" t="str">
        <f>IF(IFERROR(INDEX(Delivery!$D$2:$D$3001,MATCH(A1448,Delivery!$A$2:$A$3001,0)),"")="Delayed","Yes","No")</f>
        <v>No</v>
      </c>
      <c r="K1448" s="5" t="str">
        <f>IF(IFERROR(INDEX(Delivery!$D$2:$D$3001,MATCH(A1448,Delivery!$A$2:$A$3001,0)),"")="Cancelled","Yes","No")</f>
        <v>No</v>
      </c>
      <c r="L1448">
        <f>SUMIF(Sales!B:B,A1448,Sales!H:H)</f>
        <v>324.72000000000003</v>
      </c>
    </row>
    <row r="1449" spans="1:12" x14ac:dyDescent="0.35">
      <c r="A1449" s="5">
        <v>1448</v>
      </c>
      <c r="B1449" s="6">
        <v>45635</v>
      </c>
      <c r="C1449" s="5">
        <v>196</v>
      </c>
      <c r="D1449" s="5">
        <v>1</v>
      </c>
      <c r="E1449" s="5" t="str">
        <f>IFERROR(INDEX(Customers!$B$2:$B$901,MATCH(C1449,Customers!$A$2:$A$901,0)),"")</f>
        <v>Riya Malhotra</v>
      </c>
      <c r="F1449" s="5" t="str">
        <f>IFERROR(INDEX(Customers!$C$2:$C$901,MATCH(C1449,Customers!$A$2:$A$901,0)),"")</f>
        <v>Consumer</v>
      </c>
      <c r="G1449" s="5" t="str">
        <f>IFERROR(INDEX(Regions!$B$2:$B$6,MATCH(D1449,Regions!$A$2:$A$6,0)),"")</f>
        <v>North</v>
      </c>
      <c r="H1449" s="5" t="str">
        <f t="shared" si="24"/>
        <v>2024-12</v>
      </c>
      <c r="I1449" s="5">
        <f>IFERROR(INDEX(Delivery!$C$2:$C$3001,MATCH(A1449,Delivery!$A$2:$A$3001,0))-INDEX(Delivery!$B$2:$B$3001,MATCH(A1449,Delivery!$A$2:$A$3001,0)),"")</f>
        <v>5</v>
      </c>
      <c r="J1449" s="5" t="str">
        <f>IF(IFERROR(INDEX(Delivery!$D$2:$D$3001,MATCH(A1449,Delivery!$A$2:$A$3001,0)),"")="Delayed","Yes","No")</f>
        <v>No</v>
      </c>
      <c r="K1449" s="5" t="str">
        <f>IF(IFERROR(INDEX(Delivery!$D$2:$D$3001,MATCH(A1449,Delivery!$A$2:$A$3001,0)),"")="Cancelled","Yes","No")</f>
        <v>No</v>
      </c>
      <c r="L1449">
        <f>SUMIF(Sales!B:B,A1449,Sales!H:H)</f>
        <v>705.26</v>
      </c>
    </row>
    <row r="1450" spans="1:12" x14ac:dyDescent="0.35">
      <c r="A1450" s="5">
        <v>1449</v>
      </c>
      <c r="B1450" s="6">
        <v>45635</v>
      </c>
      <c r="C1450" s="5">
        <v>38</v>
      </c>
      <c r="D1450" s="5">
        <v>3</v>
      </c>
      <c r="E1450" s="5" t="str">
        <f>IFERROR(INDEX(Customers!$B$2:$B$901,MATCH(C1450,Customers!$A$2:$A$901,0)),"")</f>
        <v>Diya Malhotra</v>
      </c>
      <c r="F1450" s="5" t="str">
        <f>IFERROR(INDEX(Customers!$C$2:$C$901,MATCH(C1450,Customers!$A$2:$A$901,0)),"")</f>
        <v>Consumer</v>
      </c>
      <c r="G1450" s="5" t="str">
        <f>IFERROR(INDEX(Regions!$B$2:$B$6,MATCH(D1450,Regions!$A$2:$A$6,0)),"")</f>
        <v>East</v>
      </c>
      <c r="H1450" s="5" t="str">
        <f t="shared" si="24"/>
        <v>2024-12</v>
      </c>
      <c r="I1450" s="5">
        <f>IFERROR(INDEX(Delivery!$C$2:$C$3001,MATCH(A1450,Delivery!$A$2:$A$3001,0))-INDEX(Delivery!$B$2:$B$3001,MATCH(A1450,Delivery!$A$2:$A$3001,0)),"")</f>
        <v>4</v>
      </c>
      <c r="J1450" s="5" t="str">
        <f>IF(IFERROR(INDEX(Delivery!$D$2:$D$3001,MATCH(A1450,Delivery!$A$2:$A$3001,0)),"")="Delayed","Yes","No")</f>
        <v>No</v>
      </c>
      <c r="K1450" s="5" t="str">
        <f>IF(IFERROR(INDEX(Delivery!$D$2:$D$3001,MATCH(A1450,Delivery!$A$2:$A$3001,0)),"")="Cancelled","Yes","No")</f>
        <v>No</v>
      </c>
      <c r="L1450">
        <f>SUMIF(Sales!B:B,A1450,Sales!H:H)</f>
        <v>994.86</v>
      </c>
    </row>
    <row r="1451" spans="1:12" x14ac:dyDescent="0.35">
      <c r="A1451" s="5">
        <v>1450</v>
      </c>
      <c r="B1451" s="6">
        <v>45635</v>
      </c>
      <c r="C1451" s="5">
        <v>532</v>
      </c>
      <c r="D1451" s="5">
        <v>4</v>
      </c>
      <c r="E1451" s="5" t="str">
        <f>IFERROR(INDEX(Customers!$B$2:$B$901,MATCH(C1451,Customers!$A$2:$A$901,0)),"")</f>
        <v>Lakshmi Menon</v>
      </c>
      <c r="F1451" s="5" t="str">
        <f>IFERROR(INDEX(Customers!$C$2:$C$901,MATCH(C1451,Customers!$A$2:$A$901,0)),"")</f>
        <v>Consumer</v>
      </c>
      <c r="G1451" s="5" t="str">
        <f>IFERROR(INDEX(Regions!$B$2:$B$6,MATCH(D1451,Regions!$A$2:$A$6,0)),"")</f>
        <v>West</v>
      </c>
      <c r="H1451" s="5" t="str">
        <f t="shared" si="24"/>
        <v>2024-12</v>
      </c>
      <c r="I1451" s="5">
        <f>IFERROR(INDEX(Delivery!$C$2:$C$3001,MATCH(A1451,Delivery!$A$2:$A$3001,0))-INDEX(Delivery!$B$2:$B$3001,MATCH(A1451,Delivery!$A$2:$A$3001,0)),"")</f>
        <v>3</v>
      </c>
      <c r="J1451" s="5" t="str">
        <f>IF(IFERROR(INDEX(Delivery!$D$2:$D$3001,MATCH(A1451,Delivery!$A$2:$A$3001,0)),"")="Delayed","Yes","No")</f>
        <v>No</v>
      </c>
      <c r="K1451" s="5" t="str">
        <f>IF(IFERROR(INDEX(Delivery!$D$2:$D$3001,MATCH(A1451,Delivery!$A$2:$A$3001,0)),"")="Cancelled","Yes","No")</f>
        <v>No</v>
      </c>
      <c r="L1451">
        <f>SUMIF(Sales!B:B,A1451,Sales!H:H)</f>
        <v>95.97</v>
      </c>
    </row>
    <row r="1452" spans="1:12" x14ac:dyDescent="0.35">
      <c r="A1452" s="5">
        <v>1451</v>
      </c>
      <c r="B1452" s="6">
        <v>45635</v>
      </c>
      <c r="C1452" s="5">
        <v>857</v>
      </c>
      <c r="D1452" s="5">
        <v>2</v>
      </c>
      <c r="E1452" s="5" t="str">
        <f>IFERROR(INDEX(Customers!$B$2:$B$901,MATCH(C1452,Customers!$A$2:$A$901,0)),"")</f>
        <v>Vihaan Sharma</v>
      </c>
      <c r="F1452" s="5" t="str">
        <f>IFERROR(INDEX(Customers!$C$2:$C$901,MATCH(C1452,Customers!$A$2:$A$901,0)),"")</f>
        <v>Corporate</v>
      </c>
      <c r="G1452" s="5" t="str">
        <f>IFERROR(INDEX(Regions!$B$2:$B$6,MATCH(D1452,Regions!$A$2:$A$6,0)),"")</f>
        <v>South</v>
      </c>
      <c r="H1452" s="5" t="str">
        <f t="shared" si="24"/>
        <v>2024-12</v>
      </c>
      <c r="I1452" s="5">
        <f>IFERROR(INDEX(Delivery!$C$2:$C$3001,MATCH(A1452,Delivery!$A$2:$A$3001,0))-INDEX(Delivery!$B$2:$B$3001,MATCH(A1452,Delivery!$A$2:$A$3001,0)),"")</f>
        <v>8</v>
      </c>
      <c r="J1452" s="5" t="str">
        <f>IF(IFERROR(INDEX(Delivery!$D$2:$D$3001,MATCH(A1452,Delivery!$A$2:$A$3001,0)),"")="Delayed","Yes","No")</f>
        <v>Yes</v>
      </c>
      <c r="K1452" s="5" t="str">
        <f>IF(IFERROR(INDEX(Delivery!$D$2:$D$3001,MATCH(A1452,Delivery!$A$2:$A$3001,0)),"")="Cancelled","Yes","No")</f>
        <v>No</v>
      </c>
      <c r="L1452">
        <f>SUMIF(Sales!B:B,A1452,Sales!H:H)</f>
        <v>760.11</v>
      </c>
    </row>
    <row r="1453" spans="1:12" x14ac:dyDescent="0.35">
      <c r="A1453" s="5">
        <v>1452</v>
      </c>
      <c r="B1453" s="6">
        <v>45636</v>
      </c>
      <c r="C1453" s="5">
        <v>460</v>
      </c>
      <c r="D1453" s="5">
        <v>2</v>
      </c>
      <c r="E1453" s="5" t="str">
        <f>IFERROR(INDEX(Customers!$B$2:$B$901,MATCH(C1453,Customers!$A$2:$A$901,0)),"")</f>
        <v>Vikram Mehta</v>
      </c>
      <c r="F1453" s="5" t="str">
        <f>IFERROR(INDEX(Customers!$C$2:$C$901,MATCH(C1453,Customers!$A$2:$A$901,0)),"")</f>
        <v>Consumer</v>
      </c>
      <c r="G1453" s="5" t="str">
        <f>IFERROR(INDEX(Regions!$B$2:$B$6,MATCH(D1453,Regions!$A$2:$A$6,0)),"")</f>
        <v>South</v>
      </c>
      <c r="H1453" s="5" t="str">
        <f t="shared" si="24"/>
        <v>2024-12</v>
      </c>
      <c r="I1453" s="5">
        <f>IFERROR(INDEX(Delivery!$C$2:$C$3001,MATCH(A1453,Delivery!$A$2:$A$3001,0))-INDEX(Delivery!$B$2:$B$3001,MATCH(A1453,Delivery!$A$2:$A$3001,0)),"")</f>
        <v>6</v>
      </c>
      <c r="J1453" s="5" t="str">
        <f>IF(IFERROR(INDEX(Delivery!$D$2:$D$3001,MATCH(A1453,Delivery!$A$2:$A$3001,0)),"")="Delayed","Yes","No")</f>
        <v>No</v>
      </c>
      <c r="K1453" s="5" t="str">
        <f>IF(IFERROR(INDEX(Delivery!$D$2:$D$3001,MATCH(A1453,Delivery!$A$2:$A$3001,0)),"")="Cancelled","Yes","No")</f>
        <v>No</v>
      </c>
      <c r="L1453">
        <f>SUMIF(Sales!B:B,A1453,Sales!H:H)</f>
        <v>175.69</v>
      </c>
    </row>
    <row r="1454" spans="1:12" x14ac:dyDescent="0.35">
      <c r="A1454" s="5">
        <v>1453</v>
      </c>
      <c r="B1454" s="6">
        <v>45636</v>
      </c>
      <c r="C1454" s="5">
        <v>243</v>
      </c>
      <c r="D1454" s="5">
        <v>3</v>
      </c>
      <c r="E1454" s="5" t="str">
        <f>IFERROR(INDEX(Customers!$B$2:$B$901,MATCH(C1454,Customers!$A$2:$A$901,0)),"")</f>
        <v>Kiara Joshi</v>
      </c>
      <c r="F1454" s="5" t="str">
        <f>IFERROR(INDEX(Customers!$C$2:$C$901,MATCH(C1454,Customers!$A$2:$A$901,0)),"")</f>
        <v>Consumer</v>
      </c>
      <c r="G1454" s="5" t="str">
        <f>IFERROR(INDEX(Regions!$B$2:$B$6,MATCH(D1454,Regions!$A$2:$A$6,0)),"")</f>
        <v>East</v>
      </c>
      <c r="H1454" s="5" t="str">
        <f t="shared" si="24"/>
        <v>2024-12</v>
      </c>
      <c r="I1454" s="5">
        <f>IFERROR(INDEX(Delivery!$C$2:$C$3001,MATCH(A1454,Delivery!$A$2:$A$3001,0))-INDEX(Delivery!$B$2:$B$3001,MATCH(A1454,Delivery!$A$2:$A$3001,0)),"")</f>
        <v>5</v>
      </c>
      <c r="J1454" s="5" t="str">
        <f>IF(IFERROR(INDEX(Delivery!$D$2:$D$3001,MATCH(A1454,Delivery!$A$2:$A$3001,0)),"")="Delayed","Yes","No")</f>
        <v>No</v>
      </c>
      <c r="K1454" s="5" t="str">
        <f>IF(IFERROR(INDEX(Delivery!$D$2:$D$3001,MATCH(A1454,Delivery!$A$2:$A$3001,0)),"")="Cancelled","Yes","No")</f>
        <v>No</v>
      </c>
      <c r="L1454">
        <f>SUMIF(Sales!B:B,A1454,Sales!H:H)</f>
        <v>760.11</v>
      </c>
    </row>
    <row r="1455" spans="1:12" x14ac:dyDescent="0.35">
      <c r="A1455" s="5">
        <v>1454</v>
      </c>
      <c r="B1455" s="6">
        <v>45636</v>
      </c>
      <c r="C1455" s="5">
        <v>151</v>
      </c>
      <c r="D1455" s="5">
        <v>2</v>
      </c>
      <c r="E1455" s="5" t="str">
        <f>IFERROR(INDEX(Customers!$B$2:$B$901,MATCH(C1455,Customers!$A$2:$A$901,0)),"")</f>
        <v>Ayaan Chatterjee</v>
      </c>
      <c r="F1455" s="5" t="str">
        <f>IFERROR(INDEX(Customers!$C$2:$C$901,MATCH(C1455,Customers!$A$2:$A$901,0)),"")</f>
        <v>SMB</v>
      </c>
      <c r="G1455" s="5" t="str">
        <f>IFERROR(INDEX(Regions!$B$2:$B$6,MATCH(D1455,Regions!$A$2:$A$6,0)),"")</f>
        <v>South</v>
      </c>
      <c r="H1455" s="5" t="str">
        <f t="shared" si="24"/>
        <v>2024-12</v>
      </c>
      <c r="I1455" s="5">
        <f>IFERROR(INDEX(Delivery!$C$2:$C$3001,MATCH(A1455,Delivery!$A$2:$A$3001,0))-INDEX(Delivery!$B$2:$B$3001,MATCH(A1455,Delivery!$A$2:$A$3001,0)),"")</f>
        <v>2</v>
      </c>
      <c r="J1455" s="5" t="str">
        <f>IF(IFERROR(INDEX(Delivery!$D$2:$D$3001,MATCH(A1455,Delivery!$A$2:$A$3001,0)),"")="Delayed","Yes","No")</f>
        <v>No</v>
      </c>
      <c r="K1455" s="5" t="str">
        <f>IF(IFERROR(INDEX(Delivery!$D$2:$D$3001,MATCH(A1455,Delivery!$A$2:$A$3001,0)),"")="Cancelled","Yes","No")</f>
        <v>No</v>
      </c>
      <c r="L1455">
        <f>SUMIF(Sales!B:B,A1455,Sales!H:H)</f>
        <v>3021.65</v>
      </c>
    </row>
    <row r="1456" spans="1:12" x14ac:dyDescent="0.35">
      <c r="A1456" s="5">
        <v>1455</v>
      </c>
      <c r="B1456" s="6">
        <v>45636</v>
      </c>
      <c r="C1456" s="5">
        <v>853</v>
      </c>
      <c r="D1456" s="5">
        <v>4</v>
      </c>
      <c r="E1456" s="5" t="str">
        <f>IFERROR(INDEX(Customers!$B$2:$B$901,MATCH(C1456,Customers!$A$2:$A$901,0)),"")</f>
        <v>Meera Verma</v>
      </c>
      <c r="F1456" s="5" t="str">
        <f>IFERROR(INDEX(Customers!$C$2:$C$901,MATCH(C1456,Customers!$A$2:$A$901,0)),"")</f>
        <v>Consumer</v>
      </c>
      <c r="G1456" s="5" t="str">
        <f>IFERROR(INDEX(Regions!$B$2:$B$6,MATCH(D1456,Regions!$A$2:$A$6,0)),"")</f>
        <v>West</v>
      </c>
      <c r="H1456" s="5" t="str">
        <f t="shared" si="24"/>
        <v>2024-12</v>
      </c>
      <c r="I1456" s="5">
        <f>IFERROR(INDEX(Delivery!$C$2:$C$3001,MATCH(A1456,Delivery!$A$2:$A$3001,0))-INDEX(Delivery!$B$2:$B$3001,MATCH(A1456,Delivery!$A$2:$A$3001,0)),"")</f>
        <v>5</v>
      </c>
      <c r="J1456" s="5" t="str">
        <f>IF(IFERROR(INDEX(Delivery!$D$2:$D$3001,MATCH(A1456,Delivery!$A$2:$A$3001,0)),"")="Delayed","Yes","No")</f>
        <v>No</v>
      </c>
      <c r="K1456" s="5" t="str">
        <f>IF(IFERROR(INDEX(Delivery!$D$2:$D$3001,MATCH(A1456,Delivery!$A$2:$A$3001,0)),"")="Cancelled","Yes","No")</f>
        <v>No</v>
      </c>
      <c r="L1456">
        <f>SUMIF(Sales!B:B,A1456,Sales!H:H)</f>
        <v>524.20000000000005</v>
      </c>
    </row>
    <row r="1457" spans="1:12" x14ac:dyDescent="0.35">
      <c r="A1457" s="5">
        <v>1456</v>
      </c>
      <c r="B1457" s="6">
        <v>45636</v>
      </c>
      <c r="C1457" s="5">
        <v>814</v>
      </c>
      <c r="D1457" s="5">
        <v>3</v>
      </c>
      <c r="E1457" s="5" t="str">
        <f>IFERROR(INDEX(Customers!$B$2:$B$901,MATCH(C1457,Customers!$A$2:$A$901,0)),"")</f>
        <v>Lakshmi Joshi</v>
      </c>
      <c r="F1457" s="5" t="str">
        <f>IFERROR(INDEX(Customers!$C$2:$C$901,MATCH(C1457,Customers!$A$2:$A$901,0)),"")</f>
        <v>Consumer</v>
      </c>
      <c r="G1457" s="5" t="str">
        <f>IFERROR(INDEX(Regions!$B$2:$B$6,MATCH(D1457,Regions!$A$2:$A$6,0)),"")</f>
        <v>East</v>
      </c>
      <c r="H1457" s="5" t="str">
        <f t="shared" si="24"/>
        <v>2024-12</v>
      </c>
      <c r="I1457" s="5">
        <f>IFERROR(INDEX(Delivery!$C$2:$C$3001,MATCH(A1457,Delivery!$A$2:$A$3001,0))-INDEX(Delivery!$B$2:$B$3001,MATCH(A1457,Delivery!$A$2:$A$3001,0)),"")</f>
        <v>4</v>
      </c>
      <c r="J1457" s="5" t="str">
        <f>IF(IFERROR(INDEX(Delivery!$D$2:$D$3001,MATCH(A1457,Delivery!$A$2:$A$3001,0)),"")="Delayed","Yes","No")</f>
        <v>No</v>
      </c>
      <c r="K1457" s="5" t="str">
        <f>IF(IFERROR(INDEX(Delivery!$D$2:$D$3001,MATCH(A1457,Delivery!$A$2:$A$3001,0)),"")="Cancelled","Yes","No")</f>
        <v>No</v>
      </c>
      <c r="L1457">
        <f>SUMIF(Sales!B:B,A1457,Sales!H:H)</f>
        <v>98.34</v>
      </c>
    </row>
    <row r="1458" spans="1:12" x14ac:dyDescent="0.35">
      <c r="A1458" s="5">
        <v>1457</v>
      </c>
      <c r="B1458" s="6">
        <v>45636</v>
      </c>
      <c r="C1458" s="5">
        <v>78</v>
      </c>
      <c r="D1458" s="5">
        <v>4</v>
      </c>
      <c r="E1458" s="5" t="str">
        <f>IFERROR(INDEX(Customers!$B$2:$B$901,MATCH(C1458,Customers!$A$2:$A$901,0)),"")</f>
        <v>Vivaan Kapoor</v>
      </c>
      <c r="F1458" s="5" t="str">
        <f>IFERROR(INDEX(Customers!$C$2:$C$901,MATCH(C1458,Customers!$A$2:$A$901,0)),"")</f>
        <v>Consumer</v>
      </c>
      <c r="G1458" s="5" t="str">
        <f>IFERROR(INDEX(Regions!$B$2:$B$6,MATCH(D1458,Regions!$A$2:$A$6,0)),"")</f>
        <v>West</v>
      </c>
      <c r="H1458" s="5" t="str">
        <f t="shared" si="24"/>
        <v>2024-12</v>
      </c>
      <c r="I1458" s="5">
        <f>IFERROR(INDEX(Delivery!$C$2:$C$3001,MATCH(A1458,Delivery!$A$2:$A$3001,0))-INDEX(Delivery!$B$2:$B$3001,MATCH(A1458,Delivery!$A$2:$A$3001,0)),"")</f>
        <v>4</v>
      </c>
      <c r="J1458" s="5" t="str">
        <f>IF(IFERROR(INDEX(Delivery!$D$2:$D$3001,MATCH(A1458,Delivery!$A$2:$A$3001,0)),"")="Delayed","Yes","No")</f>
        <v>No</v>
      </c>
      <c r="K1458" s="5" t="str">
        <f>IF(IFERROR(INDEX(Delivery!$D$2:$D$3001,MATCH(A1458,Delivery!$A$2:$A$3001,0)),"")="Cancelled","Yes","No")</f>
        <v>No</v>
      </c>
      <c r="L1458">
        <f>SUMIF(Sales!B:B,A1458,Sales!H:H)</f>
        <v>2213.3200000000002</v>
      </c>
    </row>
    <row r="1459" spans="1:12" x14ac:dyDescent="0.35">
      <c r="A1459" s="5">
        <v>1458</v>
      </c>
      <c r="B1459" s="6">
        <v>45637</v>
      </c>
      <c r="C1459" s="5">
        <v>740</v>
      </c>
      <c r="D1459" s="5">
        <v>1</v>
      </c>
      <c r="E1459" s="5" t="str">
        <f>IFERROR(INDEX(Customers!$B$2:$B$901,MATCH(C1459,Customers!$A$2:$A$901,0)),"")</f>
        <v>Priya Chatterjee</v>
      </c>
      <c r="F1459" s="5" t="str">
        <f>IFERROR(INDEX(Customers!$C$2:$C$901,MATCH(C1459,Customers!$A$2:$A$901,0)),"")</f>
        <v>Consumer</v>
      </c>
      <c r="G1459" s="5" t="str">
        <f>IFERROR(INDEX(Regions!$B$2:$B$6,MATCH(D1459,Regions!$A$2:$A$6,0)),"")</f>
        <v>North</v>
      </c>
      <c r="H1459" s="5" t="str">
        <f t="shared" si="24"/>
        <v>2024-12</v>
      </c>
      <c r="I1459" s="5">
        <f>IFERROR(INDEX(Delivery!$C$2:$C$3001,MATCH(A1459,Delivery!$A$2:$A$3001,0))-INDEX(Delivery!$B$2:$B$3001,MATCH(A1459,Delivery!$A$2:$A$3001,0)),"")</f>
        <v>5</v>
      </c>
      <c r="J1459" s="5" t="str">
        <f>IF(IFERROR(INDEX(Delivery!$D$2:$D$3001,MATCH(A1459,Delivery!$A$2:$A$3001,0)),"")="Delayed","Yes","No")</f>
        <v>No</v>
      </c>
      <c r="K1459" s="5" t="str">
        <f>IF(IFERROR(INDEX(Delivery!$D$2:$D$3001,MATCH(A1459,Delivery!$A$2:$A$3001,0)),"")="Cancelled","Yes","No")</f>
        <v>No</v>
      </c>
      <c r="L1459">
        <f>SUMIF(Sales!B:B,A1459,Sales!H:H)</f>
        <v>959.8599999999999</v>
      </c>
    </row>
    <row r="1460" spans="1:12" x14ac:dyDescent="0.35">
      <c r="A1460" s="5">
        <v>1459</v>
      </c>
      <c r="B1460" s="6">
        <v>45637</v>
      </c>
      <c r="C1460" s="5">
        <v>627</v>
      </c>
      <c r="D1460" s="5">
        <v>1</v>
      </c>
      <c r="E1460" s="5" t="str">
        <f>IFERROR(INDEX(Customers!$B$2:$B$901,MATCH(C1460,Customers!$A$2:$A$901,0)),"")</f>
        <v>Ayaan Bose</v>
      </c>
      <c r="F1460" s="5" t="str">
        <f>IFERROR(INDEX(Customers!$C$2:$C$901,MATCH(C1460,Customers!$A$2:$A$901,0)),"")</f>
        <v>Corporate</v>
      </c>
      <c r="G1460" s="5" t="str">
        <f>IFERROR(INDEX(Regions!$B$2:$B$6,MATCH(D1460,Regions!$A$2:$A$6,0)),"")</f>
        <v>North</v>
      </c>
      <c r="H1460" s="5" t="str">
        <f t="shared" si="24"/>
        <v>2024-12</v>
      </c>
      <c r="I1460" s="5">
        <f>IFERROR(INDEX(Delivery!$C$2:$C$3001,MATCH(A1460,Delivery!$A$2:$A$3001,0))-INDEX(Delivery!$B$2:$B$3001,MATCH(A1460,Delivery!$A$2:$A$3001,0)),"")</f>
        <v>10</v>
      </c>
      <c r="J1460" s="5" t="str">
        <f>IF(IFERROR(INDEX(Delivery!$D$2:$D$3001,MATCH(A1460,Delivery!$A$2:$A$3001,0)),"")="Delayed","Yes","No")</f>
        <v>Yes</v>
      </c>
      <c r="K1460" s="5" t="str">
        <f>IF(IFERROR(INDEX(Delivery!$D$2:$D$3001,MATCH(A1460,Delivery!$A$2:$A$3001,0)),"")="Cancelled","Yes","No")</f>
        <v>No</v>
      </c>
      <c r="L1460">
        <f>SUMIF(Sales!B:B,A1460,Sales!H:H)</f>
        <v>540.32000000000005</v>
      </c>
    </row>
    <row r="1461" spans="1:12" x14ac:dyDescent="0.35">
      <c r="A1461" s="5">
        <v>1460</v>
      </c>
      <c r="B1461" s="6">
        <v>45637</v>
      </c>
      <c r="C1461" s="5">
        <v>255</v>
      </c>
      <c r="D1461" s="5">
        <v>2</v>
      </c>
      <c r="E1461" s="5" t="str">
        <f>IFERROR(INDEX(Customers!$B$2:$B$901,MATCH(C1461,Customers!$A$2:$A$901,0)),"")</f>
        <v>Karthik Menon</v>
      </c>
      <c r="F1461" s="5" t="str">
        <f>IFERROR(INDEX(Customers!$C$2:$C$901,MATCH(C1461,Customers!$A$2:$A$901,0)),"")</f>
        <v>Consumer</v>
      </c>
      <c r="G1461" s="5" t="str">
        <f>IFERROR(INDEX(Regions!$B$2:$B$6,MATCH(D1461,Regions!$A$2:$A$6,0)),"")</f>
        <v>South</v>
      </c>
      <c r="H1461" s="5" t="str">
        <f t="shared" si="24"/>
        <v>2024-12</v>
      </c>
      <c r="I1461" s="5">
        <f>IFERROR(INDEX(Delivery!$C$2:$C$3001,MATCH(A1461,Delivery!$A$2:$A$3001,0))-INDEX(Delivery!$B$2:$B$3001,MATCH(A1461,Delivery!$A$2:$A$3001,0)),"")</f>
        <v>3</v>
      </c>
      <c r="J1461" s="5" t="str">
        <f>IF(IFERROR(INDEX(Delivery!$D$2:$D$3001,MATCH(A1461,Delivery!$A$2:$A$3001,0)),"")="Delayed","Yes","No")</f>
        <v>No</v>
      </c>
      <c r="K1461" s="5" t="str">
        <f>IF(IFERROR(INDEX(Delivery!$D$2:$D$3001,MATCH(A1461,Delivery!$A$2:$A$3001,0)),"")="Cancelled","Yes","No")</f>
        <v>No</v>
      </c>
      <c r="L1461">
        <f>SUMIF(Sales!B:B,A1461,Sales!H:H)</f>
        <v>175.69</v>
      </c>
    </row>
    <row r="1462" spans="1:12" x14ac:dyDescent="0.35">
      <c r="A1462" s="5">
        <v>1461</v>
      </c>
      <c r="B1462" s="6">
        <v>45637</v>
      </c>
      <c r="C1462" s="5">
        <v>474</v>
      </c>
      <c r="D1462" s="5">
        <v>1</v>
      </c>
      <c r="E1462" s="5" t="str">
        <f>IFERROR(INDEX(Customers!$B$2:$B$901,MATCH(C1462,Customers!$A$2:$A$901,0)),"")</f>
        <v>Vihaan Bose</v>
      </c>
      <c r="F1462" s="5" t="str">
        <f>IFERROR(INDEX(Customers!$C$2:$C$901,MATCH(C1462,Customers!$A$2:$A$901,0)),"")</f>
        <v>Consumer</v>
      </c>
      <c r="G1462" s="5" t="str">
        <f>IFERROR(INDEX(Regions!$B$2:$B$6,MATCH(D1462,Regions!$A$2:$A$6,0)),"")</f>
        <v>North</v>
      </c>
      <c r="H1462" s="5" t="str">
        <f t="shared" si="24"/>
        <v>2024-12</v>
      </c>
      <c r="I1462" s="5">
        <f>IFERROR(INDEX(Delivery!$C$2:$C$3001,MATCH(A1462,Delivery!$A$2:$A$3001,0))-INDEX(Delivery!$B$2:$B$3001,MATCH(A1462,Delivery!$A$2:$A$3001,0)),"")</f>
        <v>-45639</v>
      </c>
      <c r="J1462" s="5" t="str">
        <f>IF(IFERROR(INDEX(Delivery!$D$2:$D$3001,MATCH(A1462,Delivery!$A$2:$A$3001,0)),"")="Delayed","Yes","No")</f>
        <v>No</v>
      </c>
      <c r="K1462" s="5" t="str">
        <f>IF(IFERROR(INDEX(Delivery!$D$2:$D$3001,MATCH(A1462,Delivery!$A$2:$A$3001,0)),"")="Cancelled","Yes","No")</f>
        <v>Yes</v>
      </c>
      <c r="L1462">
        <f>SUMIF(Sales!B:B,A1462,Sales!H:H)</f>
        <v>705.26</v>
      </c>
    </row>
    <row r="1463" spans="1:12" x14ac:dyDescent="0.35">
      <c r="A1463" s="5">
        <v>1462</v>
      </c>
      <c r="B1463" s="6">
        <v>45637</v>
      </c>
      <c r="C1463" s="5">
        <v>291</v>
      </c>
      <c r="D1463" s="5">
        <v>2</v>
      </c>
      <c r="E1463" s="5" t="str">
        <f>IFERROR(INDEX(Customers!$B$2:$B$901,MATCH(C1463,Customers!$A$2:$A$901,0)),"")</f>
        <v>Divya Reddy</v>
      </c>
      <c r="F1463" s="5" t="str">
        <f>IFERROR(INDEX(Customers!$C$2:$C$901,MATCH(C1463,Customers!$A$2:$A$901,0)),"")</f>
        <v>Consumer</v>
      </c>
      <c r="G1463" s="5" t="str">
        <f>IFERROR(INDEX(Regions!$B$2:$B$6,MATCH(D1463,Regions!$A$2:$A$6,0)),"")</f>
        <v>South</v>
      </c>
      <c r="H1463" s="5" t="str">
        <f t="shared" si="24"/>
        <v>2024-12</v>
      </c>
      <c r="I1463" s="5">
        <f>IFERROR(INDEX(Delivery!$C$2:$C$3001,MATCH(A1463,Delivery!$A$2:$A$3001,0))-INDEX(Delivery!$B$2:$B$3001,MATCH(A1463,Delivery!$A$2:$A$3001,0)),"")</f>
        <v>8</v>
      </c>
      <c r="J1463" s="5" t="str">
        <f>IF(IFERROR(INDEX(Delivery!$D$2:$D$3001,MATCH(A1463,Delivery!$A$2:$A$3001,0)),"")="Delayed","Yes","No")</f>
        <v>Yes</v>
      </c>
      <c r="K1463" s="5" t="str">
        <f>IF(IFERROR(INDEX(Delivery!$D$2:$D$3001,MATCH(A1463,Delivery!$A$2:$A$3001,0)),"")="Cancelled","Yes","No")</f>
        <v>No</v>
      </c>
      <c r="L1463">
        <f>SUMIF(Sales!B:B,A1463,Sales!H:H)</f>
        <v>351.29</v>
      </c>
    </row>
    <row r="1464" spans="1:12" x14ac:dyDescent="0.35">
      <c r="A1464" s="5">
        <v>1463</v>
      </c>
      <c r="B1464" s="6">
        <v>45637</v>
      </c>
      <c r="C1464" s="5">
        <v>304</v>
      </c>
      <c r="D1464" s="5">
        <v>1</v>
      </c>
      <c r="E1464" s="5" t="str">
        <f>IFERROR(INDEX(Customers!$B$2:$B$901,MATCH(C1464,Customers!$A$2:$A$901,0)),"")</f>
        <v>Pari Joshi</v>
      </c>
      <c r="F1464" s="5" t="str">
        <f>IFERROR(INDEX(Customers!$C$2:$C$901,MATCH(C1464,Customers!$A$2:$A$901,0)),"")</f>
        <v>Consumer</v>
      </c>
      <c r="G1464" s="5" t="str">
        <f>IFERROR(INDEX(Regions!$B$2:$B$6,MATCH(D1464,Regions!$A$2:$A$6,0)),"")</f>
        <v>North</v>
      </c>
      <c r="H1464" s="5" t="str">
        <f t="shared" si="24"/>
        <v>2024-12</v>
      </c>
      <c r="I1464" s="5">
        <f>IFERROR(INDEX(Delivery!$C$2:$C$3001,MATCH(A1464,Delivery!$A$2:$A$3001,0))-INDEX(Delivery!$B$2:$B$3001,MATCH(A1464,Delivery!$A$2:$A$3001,0)),"")</f>
        <v>6</v>
      </c>
      <c r="J1464" s="5" t="str">
        <f>IF(IFERROR(INDEX(Delivery!$D$2:$D$3001,MATCH(A1464,Delivery!$A$2:$A$3001,0)),"")="Delayed","Yes","No")</f>
        <v>Yes</v>
      </c>
      <c r="K1464" s="5" t="str">
        <f>IF(IFERROR(INDEX(Delivery!$D$2:$D$3001,MATCH(A1464,Delivery!$A$2:$A$3001,0)),"")="Cancelled","Yes","No")</f>
        <v>No</v>
      </c>
      <c r="L1464">
        <f>SUMIF(Sales!B:B,A1464,Sales!H:H)</f>
        <v>312.64999999999998</v>
      </c>
    </row>
    <row r="1465" spans="1:12" x14ac:dyDescent="0.35">
      <c r="A1465" s="5">
        <v>1464</v>
      </c>
      <c r="B1465" s="6">
        <v>45637</v>
      </c>
      <c r="C1465" s="5">
        <v>482</v>
      </c>
      <c r="D1465" s="5">
        <v>3</v>
      </c>
      <c r="E1465" s="5" t="str">
        <f>IFERROR(INDEX(Customers!$B$2:$B$901,MATCH(C1465,Customers!$A$2:$A$901,0)),"")</f>
        <v>Ravi Bose</v>
      </c>
      <c r="F1465" s="5" t="str">
        <f>IFERROR(INDEX(Customers!$C$2:$C$901,MATCH(C1465,Customers!$A$2:$A$901,0)),"")</f>
        <v>Consumer</v>
      </c>
      <c r="G1465" s="5" t="str">
        <f>IFERROR(INDEX(Regions!$B$2:$B$6,MATCH(D1465,Regions!$A$2:$A$6,0)),"")</f>
        <v>East</v>
      </c>
      <c r="H1465" s="5" t="str">
        <f t="shared" si="24"/>
        <v>2024-12</v>
      </c>
      <c r="I1465" s="5">
        <f>IFERROR(INDEX(Delivery!$C$2:$C$3001,MATCH(A1465,Delivery!$A$2:$A$3001,0))-INDEX(Delivery!$B$2:$B$3001,MATCH(A1465,Delivery!$A$2:$A$3001,0)),"")</f>
        <v>2</v>
      </c>
      <c r="J1465" s="5" t="str">
        <f>IF(IFERROR(INDEX(Delivery!$D$2:$D$3001,MATCH(A1465,Delivery!$A$2:$A$3001,0)),"")="Delayed","Yes","No")</f>
        <v>No</v>
      </c>
      <c r="K1465" s="5" t="str">
        <f>IF(IFERROR(INDEX(Delivery!$D$2:$D$3001,MATCH(A1465,Delivery!$A$2:$A$3001,0)),"")="Cancelled","Yes","No")</f>
        <v>No</v>
      </c>
      <c r="L1465">
        <f>SUMIF(Sales!B:B,A1465,Sales!H:H)</f>
        <v>884.08</v>
      </c>
    </row>
    <row r="1466" spans="1:12" x14ac:dyDescent="0.35">
      <c r="A1466" s="5">
        <v>1465</v>
      </c>
      <c r="B1466" s="6">
        <v>45637</v>
      </c>
      <c r="C1466" s="5">
        <v>730</v>
      </c>
      <c r="D1466" s="5">
        <v>3</v>
      </c>
      <c r="E1466" s="5" t="str">
        <f>IFERROR(INDEX(Customers!$B$2:$B$901,MATCH(C1466,Customers!$A$2:$A$901,0)),"")</f>
        <v>Vivaan Krishnan</v>
      </c>
      <c r="F1466" s="5" t="str">
        <f>IFERROR(INDEX(Customers!$C$2:$C$901,MATCH(C1466,Customers!$A$2:$A$901,0)),"")</f>
        <v>SMB</v>
      </c>
      <c r="G1466" s="5" t="str">
        <f>IFERROR(INDEX(Regions!$B$2:$B$6,MATCH(D1466,Regions!$A$2:$A$6,0)),"")</f>
        <v>East</v>
      </c>
      <c r="H1466" s="5" t="str">
        <f t="shared" si="24"/>
        <v>2024-12</v>
      </c>
      <c r="I1466" s="5">
        <f>IFERROR(INDEX(Delivery!$C$2:$C$3001,MATCH(A1466,Delivery!$A$2:$A$3001,0))-INDEX(Delivery!$B$2:$B$3001,MATCH(A1466,Delivery!$A$2:$A$3001,0)),"")</f>
        <v>5</v>
      </c>
      <c r="J1466" s="5" t="str">
        <f>IF(IFERROR(INDEX(Delivery!$D$2:$D$3001,MATCH(A1466,Delivery!$A$2:$A$3001,0)),"")="Delayed","Yes","No")</f>
        <v>No</v>
      </c>
      <c r="K1466" s="5" t="str">
        <f>IF(IFERROR(INDEX(Delivery!$D$2:$D$3001,MATCH(A1466,Delivery!$A$2:$A$3001,0)),"")="Cancelled","Yes","No")</f>
        <v>No</v>
      </c>
      <c r="L1466">
        <f>SUMIF(Sales!B:B,A1466,Sales!H:H)</f>
        <v>3541.36</v>
      </c>
    </row>
    <row r="1467" spans="1:12" x14ac:dyDescent="0.35">
      <c r="A1467" s="5">
        <v>1466</v>
      </c>
      <c r="B1467" s="6">
        <v>45637</v>
      </c>
      <c r="C1467" s="5">
        <v>260</v>
      </c>
      <c r="D1467" s="5">
        <v>3</v>
      </c>
      <c r="E1467" s="5" t="str">
        <f>IFERROR(INDEX(Customers!$B$2:$B$901,MATCH(C1467,Customers!$A$2:$A$901,0)),"")</f>
        <v>Lakshmi Shetty</v>
      </c>
      <c r="F1467" s="5" t="str">
        <f>IFERROR(INDEX(Customers!$C$2:$C$901,MATCH(C1467,Customers!$A$2:$A$901,0)),"")</f>
        <v>Consumer</v>
      </c>
      <c r="G1467" s="5" t="str">
        <f>IFERROR(INDEX(Regions!$B$2:$B$6,MATCH(D1467,Regions!$A$2:$A$6,0)),"")</f>
        <v>East</v>
      </c>
      <c r="H1467" s="5" t="str">
        <f t="shared" si="24"/>
        <v>2024-12</v>
      </c>
      <c r="I1467" s="5">
        <f>IFERROR(INDEX(Delivery!$C$2:$C$3001,MATCH(A1467,Delivery!$A$2:$A$3001,0))-INDEX(Delivery!$B$2:$B$3001,MATCH(A1467,Delivery!$A$2:$A$3001,0)),"")</f>
        <v>4</v>
      </c>
      <c r="J1467" s="5" t="str">
        <f>IF(IFERROR(INDEX(Delivery!$D$2:$D$3001,MATCH(A1467,Delivery!$A$2:$A$3001,0)),"")="Delayed","Yes","No")</f>
        <v>No</v>
      </c>
      <c r="K1467" s="5" t="str">
        <f>IF(IFERROR(INDEX(Delivery!$D$2:$D$3001,MATCH(A1467,Delivery!$A$2:$A$3001,0)),"")="Cancelled","Yes","No")</f>
        <v>No</v>
      </c>
      <c r="L1467">
        <f>SUMIF(Sales!B:B,A1467,Sales!H:H)</f>
        <v>889.52</v>
      </c>
    </row>
    <row r="1468" spans="1:12" x14ac:dyDescent="0.35">
      <c r="A1468" s="5">
        <v>1467</v>
      </c>
      <c r="B1468" s="6">
        <v>45638</v>
      </c>
      <c r="C1468" s="5">
        <v>110</v>
      </c>
      <c r="D1468" s="5">
        <v>4</v>
      </c>
      <c r="E1468" s="5" t="str">
        <f>IFERROR(INDEX(Customers!$B$2:$B$901,MATCH(C1468,Customers!$A$2:$A$901,0)),"")</f>
        <v>Deepa Mehta</v>
      </c>
      <c r="F1468" s="5" t="str">
        <f>IFERROR(INDEX(Customers!$C$2:$C$901,MATCH(C1468,Customers!$A$2:$A$901,0)),"")</f>
        <v>Consumer</v>
      </c>
      <c r="G1468" s="5" t="str">
        <f>IFERROR(INDEX(Regions!$B$2:$B$6,MATCH(D1468,Regions!$A$2:$A$6,0)),"")</f>
        <v>West</v>
      </c>
      <c r="H1468" s="5" t="str">
        <f t="shared" si="24"/>
        <v>2024-12</v>
      </c>
      <c r="I1468" s="5">
        <f>IFERROR(INDEX(Delivery!$C$2:$C$3001,MATCH(A1468,Delivery!$A$2:$A$3001,0))-INDEX(Delivery!$B$2:$B$3001,MATCH(A1468,Delivery!$A$2:$A$3001,0)),"")</f>
        <v>4</v>
      </c>
      <c r="J1468" s="5" t="str">
        <f>IF(IFERROR(INDEX(Delivery!$D$2:$D$3001,MATCH(A1468,Delivery!$A$2:$A$3001,0)),"")="Delayed","Yes","No")</f>
        <v>No</v>
      </c>
      <c r="K1468" s="5" t="str">
        <f>IF(IFERROR(INDEX(Delivery!$D$2:$D$3001,MATCH(A1468,Delivery!$A$2:$A$3001,0)),"")="Cancelled","Yes","No")</f>
        <v>No</v>
      </c>
      <c r="L1468">
        <f>SUMIF(Sales!B:B,A1468,Sales!H:H)</f>
        <v>705.26</v>
      </c>
    </row>
    <row r="1469" spans="1:12" x14ac:dyDescent="0.35">
      <c r="A1469" s="5">
        <v>1468</v>
      </c>
      <c r="B1469" s="6">
        <v>45638</v>
      </c>
      <c r="C1469" s="5">
        <v>818</v>
      </c>
      <c r="D1469" s="5">
        <v>1</v>
      </c>
      <c r="E1469" s="5" t="str">
        <f>IFERROR(INDEX(Customers!$B$2:$B$901,MATCH(C1469,Customers!$A$2:$A$901,0)),"")</f>
        <v>Pooja Pillai</v>
      </c>
      <c r="F1469" s="5" t="str">
        <f>IFERROR(INDEX(Customers!$C$2:$C$901,MATCH(C1469,Customers!$A$2:$A$901,0)),"")</f>
        <v>SMB</v>
      </c>
      <c r="G1469" s="5" t="str">
        <f>IFERROR(INDEX(Regions!$B$2:$B$6,MATCH(D1469,Regions!$A$2:$A$6,0)),"")</f>
        <v>North</v>
      </c>
      <c r="H1469" s="5" t="str">
        <f t="shared" si="24"/>
        <v>2024-12</v>
      </c>
      <c r="I1469" s="5">
        <f>IFERROR(INDEX(Delivery!$C$2:$C$3001,MATCH(A1469,Delivery!$A$2:$A$3001,0))-INDEX(Delivery!$B$2:$B$3001,MATCH(A1469,Delivery!$A$2:$A$3001,0)),"")</f>
        <v>5</v>
      </c>
      <c r="J1469" s="5" t="str">
        <f>IF(IFERROR(INDEX(Delivery!$D$2:$D$3001,MATCH(A1469,Delivery!$A$2:$A$3001,0)),"")="Delayed","Yes","No")</f>
        <v>No</v>
      </c>
      <c r="K1469" s="5" t="str">
        <f>IF(IFERROR(INDEX(Delivery!$D$2:$D$3001,MATCH(A1469,Delivery!$A$2:$A$3001,0)),"")="Cancelled","Yes","No")</f>
        <v>No</v>
      </c>
      <c r="L1469">
        <f>SUMIF(Sales!B:B,A1469,Sales!H:H)</f>
        <v>95.97</v>
      </c>
    </row>
    <row r="1470" spans="1:12" x14ac:dyDescent="0.35">
      <c r="A1470" s="5">
        <v>1469</v>
      </c>
      <c r="B1470" s="6">
        <v>45638</v>
      </c>
      <c r="C1470" s="5">
        <v>253</v>
      </c>
      <c r="D1470" s="5">
        <v>5</v>
      </c>
      <c r="E1470" s="5" t="str">
        <f>IFERROR(INDEX(Customers!$B$2:$B$901,MATCH(C1470,Customers!$A$2:$A$901,0)),"")</f>
        <v>Deepa Reddy</v>
      </c>
      <c r="F1470" s="5" t="str">
        <f>IFERROR(INDEX(Customers!$C$2:$C$901,MATCH(C1470,Customers!$A$2:$A$901,0)),"")</f>
        <v>Consumer</v>
      </c>
      <c r="G1470" s="5" t="str">
        <f>IFERROR(INDEX(Regions!$B$2:$B$6,MATCH(D1470,Regions!$A$2:$A$6,0)),"")</f>
        <v>Central</v>
      </c>
      <c r="H1470" s="5" t="str">
        <f t="shared" si="24"/>
        <v>2024-12</v>
      </c>
      <c r="I1470" s="5">
        <f>IFERROR(INDEX(Delivery!$C$2:$C$3001,MATCH(A1470,Delivery!$A$2:$A$3001,0))-INDEX(Delivery!$B$2:$B$3001,MATCH(A1470,Delivery!$A$2:$A$3001,0)),"")</f>
        <v>10</v>
      </c>
      <c r="J1470" s="5" t="str">
        <f>IF(IFERROR(INDEX(Delivery!$D$2:$D$3001,MATCH(A1470,Delivery!$A$2:$A$3001,0)),"")="Delayed","Yes","No")</f>
        <v>Yes</v>
      </c>
      <c r="K1470" s="5" t="str">
        <f>IF(IFERROR(INDEX(Delivery!$D$2:$D$3001,MATCH(A1470,Delivery!$A$2:$A$3001,0)),"")="Cancelled","Yes","No")</f>
        <v>No</v>
      </c>
      <c r="L1470">
        <f>SUMIF(Sales!B:B,A1470,Sales!H:H)</f>
        <v>894.17000000000007</v>
      </c>
    </row>
    <row r="1471" spans="1:12" x14ac:dyDescent="0.35">
      <c r="A1471" s="5">
        <v>1470</v>
      </c>
      <c r="B1471" s="6">
        <v>45638</v>
      </c>
      <c r="C1471" s="5">
        <v>190</v>
      </c>
      <c r="D1471" s="5">
        <v>4</v>
      </c>
      <c r="E1471" s="5" t="str">
        <f>IFERROR(INDEX(Customers!$B$2:$B$901,MATCH(C1471,Customers!$A$2:$A$901,0)),"")</f>
        <v>Ishaan Menon</v>
      </c>
      <c r="F1471" s="5" t="str">
        <f>IFERROR(INDEX(Customers!$C$2:$C$901,MATCH(C1471,Customers!$A$2:$A$901,0)),"")</f>
        <v>SMB</v>
      </c>
      <c r="G1471" s="5" t="str">
        <f>IFERROR(INDEX(Regions!$B$2:$B$6,MATCH(D1471,Regions!$A$2:$A$6,0)),"")</f>
        <v>West</v>
      </c>
      <c r="H1471" s="5" t="str">
        <f t="shared" si="24"/>
        <v>2024-12</v>
      </c>
      <c r="I1471" s="5">
        <f>IFERROR(INDEX(Delivery!$C$2:$C$3001,MATCH(A1471,Delivery!$A$2:$A$3001,0))-INDEX(Delivery!$B$2:$B$3001,MATCH(A1471,Delivery!$A$2:$A$3001,0)),"")</f>
        <v>5</v>
      </c>
      <c r="J1471" s="5" t="str">
        <f>IF(IFERROR(INDEX(Delivery!$D$2:$D$3001,MATCH(A1471,Delivery!$A$2:$A$3001,0)),"")="Delayed","Yes","No")</f>
        <v>No</v>
      </c>
      <c r="K1471" s="5" t="str">
        <f>IF(IFERROR(INDEX(Delivery!$D$2:$D$3001,MATCH(A1471,Delivery!$A$2:$A$3001,0)),"")="Cancelled","Yes","No")</f>
        <v>No</v>
      </c>
      <c r="L1471">
        <f>SUMIF(Sales!B:B,A1471,Sales!H:H)</f>
        <v>5097.45</v>
      </c>
    </row>
    <row r="1472" spans="1:12" x14ac:dyDescent="0.35">
      <c r="A1472" s="5">
        <v>1471</v>
      </c>
      <c r="B1472" s="6">
        <v>45638</v>
      </c>
      <c r="C1472" s="5">
        <v>758</v>
      </c>
      <c r="D1472" s="5">
        <v>5</v>
      </c>
      <c r="E1472" s="5" t="str">
        <f>IFERROR(INDEX(Customers!$B$2:$B$901,MATCH(C1472,Customers!$A$2:$A$901,0)),"")</f>
        <v>Neha Verma</v>
      </c>
      <c r="F1472" s="5" t="str">
        <f>IFERROR(INDEX(Customers!$C$2:$C$901,MATCH(C1472,Customers!$A$2:$A$901,0)),"")</f>
        <v>Consumer</v>
      </c>
      <c r="G1472" s="5" t="str">
        <f>IFERROR(INDEX(Regions!$B$2:$B$6,MATCH(D1472,Regions!$A$2:$A$6,0)),"")</f>
        <v>Central</v>
      </c>
      <c r="H1472" s="5" t="str">
        <f t="shared" si="24"/>
        <v>2024-12</v>
      </c>
      <c r="I1472" s="5">
        <f>IFERROR(INDEX(Delivery!$C$2:$C$3001,MATCH(A1472,Delivery!$A$2:$A$3001,0))-INDEX(Delivery!$B$2:$B$3001,MATCH(A1472,Delivery!$A$2:$A$3001,0)),"")</f>
        <v>5</v>
      </c>
      <c r="J1472" s="5" t="str">
        <f>IF(IFERROR(INDEX(Delivery!$D$2:$D$3001,MATCH(A1472,Delivery!$A$2:$A$3001,0)),"")="Delayed","Yes","No")</f>
        <v>No</v>
      </c>
      <c r="K1472" s="5" t="str">
        <f>IF(IFERROR(INDEX(Delivery!$D$2:$D$3001,MATCH(A1472,Delivery!$A$2:$A$3001,0)),"")="Cancelled","Yes","No")</f>
        <v>No</v>
      </c>
      <c r="L1472">
        <f>SUMIF(Sales!B:B,A1472,Sales!H:H)</f>
        <v>324.72000000000003</v>
      </c>
    </row>
    <row r="1473" spans="1:12" x14ac:dyDescent="0.35">
      <c r="A1473" s="5">
        <v>1472</v>
      </c>
      <c r="B1473" s="6">
        <v>45638</v>
      </c>
      <c r="C1473" s="5">
        <v>404</v>
      </c>
      <c r="D1473" s="5">
        <v>1</v>
      </c>
      <c r="E1473" s="5" t="str">
        <f>IFERROR(INDEX(Customers!$B$2:$B$901,MATCH(C1473,Customers!$A$2:$A$901,0)),"")</f>
        <v>Saanvi Rao</v>
      </c>
      <c r="F1473" s="5" t="str">
        <f>IFERROR(INDEX(Customers!$C$2:$C$901,MATCH(C1473,Customers!$A$2:$A$901,0)),"")</f>
        <v>Consumer</v>
      </c>
      <c r="G1473" s="5" t="str">
        <f>IFERROR(INDEX(Regions!$B$2:$B$6,MATCH(D1473,Regions!$A$2:$A$6,0)),"")</f>
        <v>North</v>
      </c>
      <c r="H1473" s="5" t="str">
        <f t="shared" si="24"/>
        <v>2024-12</v>
      </c>
      <c r="I1473" s="5">
        <f>IFERROR(INDEX(Delivery!$C$2:$C$3001,MATCH(A1473,Delivery!$A$2:$A$3001,0))-INDEX(Delivery!$B$2:$B$3001,MATCH(A1473,Delivery!$A$2:$A$3001,0)),"")</f>
        <v>6</v>
      </c>
      <c r="J1473" s="5" t="str">
        <f>IF(IFERROR(INDEX(Delivery!$D$2:$D$3001,MATCH(A1473,Delivery!$A$2:$A$3001,0)),"")="Delayed","Yes","No")</f>
        <v>No</v>
      </c>
      <c r="K1473" s="5" t="str">
        <f>IF(IFERROR(INDEX(Delivery!$D$2:$D$3001,MATCH(A1473,Delivery!$A$2:$A$3001,0)),"")="Cancelled","Yes","No")</f>
        <v>No</v>
      </c>
      <c r="L1473">
        <f>SUMIF(Sales!B:B,A1473,Sales!H:H)</f>
        <v>3740.12</v>
      </c>
    </row>
    <row r="1474" spans="1:12" x14ac:dyDescent="0.35">
      <c r="A1474" s="5">
        <v>1473</v>
      </c>
      <c r="B1474" s="6">
        <v>45639</v>
      </c>
      <c r="C1474" s="5">
        <v>756</v>
      </c>
      <c r="D1474" s="5">
        <v>1</v>
      </c>
      <c r="E1474" s="5" t="str">
        <f>IFERROR(INDEX(Customers!$B$2:$B$901,MATCH(C1474,Customers!$A$2:$A$901,0)),"")</f>
        <v>Amit Krishnan</v>
      </c>
      <c r="F1474" s="5" t="str">
        <f>IFERROR(INDEX(Customers!$C$2:$C$901,MATCH(C1474,Customers!$A$2:$A$901,0)),"")</f>
        <v>Corporate</v>
      </c>
      <c r="G1474" s="5" t="str">
        <f>IFERROR(INDEX(Regions!$B$2:$B$6,MATCH(D1474,Regions!$A$2:$A$6,0)),"")</f>
        <v>North</v>
      </c>
      <c r="H1474" s="5" t="str">
        <f t="shared" ref="H1474:H1537" si="25">TEXT(B1474,"YYYY-MM")</f>
        <v>2024-12</v>
      </c>
      <c r="I1474" s="5">
        <f>IFERROR(INDEX(Delivery!$C$2:$C$3001,MATCH(A1474,Delivery!$A$2:$A$3001,0))-INDEX(Delivery!$B$2:$B$3001,MATCH(A1474,Delivery!$A$2:$A$3001,0)),"")</f>
        <v>-45639</v>
      </c>
      <c r="J1474" s="5" t="str">
        <f>IF(IFERROR(INDEX(Delivery!$D$2:$D$3001,MATCH(A1474,Delivery!$A$2:$A$3001,0)),"")="Delayed","Yes","No")</f>
        <v>No</v>
      </c>
      <c r="K1474" s="5" t="str">
        <f>IF(IFERROR(INDEX(Delivery!$D$2:$D$3001,MATCH(A1474,Delivery!$A$2:$A$3001,0)),"")="Cancelled","Yes","No")</f>
        <v>Yes</v>
      </c>
      <c r="L1474">
        <f>SUMIF(Sales!B:B,A1474,Sales!H:H)</f>
        <v>829.93</v>
      </c>
    </row>
    <row r="1475" spans="1:12" x14ac:dyDescent="0.35">
      <c r="A1475" s="5">
        <v>1474</v>
      </c>
      <c r="B1475" s="6">
        <v>45639</v>
      </c>
      <c r="C1475" s="5">
        <v>890</v>
      </c>
      <c r="D1475" s="5">
        <v>3</v>
      </c>
      <c r="E1475" s="5" t="str">
        <f>IFERROR(INDEX(Customers!$B$2:$B$901,MATCH(C1475,Customers!$A$2:$A$901,0)),"")</f>
        <v>Ishaan Rao</v>
      </c>
      <c r="F1475" s="5" t="str">
        <f>IFERROR(INDEX(Customers!$C$2:$C$901,MATCH(C1475,Customers!$A$2:$A$901,0)),"")</f>
        <v>Corporate</v>
      </c>
      <c r="G1475" s="5" t="str">
        <f>IFERROR(INDEX(Regions!$B$2:$B$6,MATCH(D1475,Regions!$A$2:$A$6,0)),"")</f>
        <v>East</v>
      </c>
      <c r="H1475" s="5" t="str">
        <f t="shared" si="25"/>
        <v>2024-12</v>
      </c>
      <c r="I1475" s="5">
        <f>IFERROR(INDEX(Delivery!$C$2:$C$3001,MATCH(A1475,Delivery!$A$2:$A$3001,0))-INDEX(Delivery!$B$2:$B$3001,MATCH(A1475,Delivery!$A$2:$A$3001,0)),"")</f>
        <v>3</v>
      </c>
      <c r="J1475" s="5" t="str">
        <f>IF(IFERROR(INDEX(Delivery!$D$2:$D$3001,MATCH(A1475,Delivery!$A$2:$A$3001,0)),"")="Delayed","Yes","No")</f>
        <v>No</v>
      </c>
      <c r="K1475" s="5" t="str">
        <f>IF(IFERROR(INDEX(Delivery!$D$2:$D$3001,MATCH(A1475,Delivery!$A$2:$A$3001,0)),"")="Cancelled","Yes","No")</f>
        <v>No</v>
      </c>
      <c r="L1475">
        <f>SUMIF(Sales!B:B,A1475,Sales!H:H)</f>
        <v>1195.6199999999999</v>
      </c>
    </row>
    <row r="1476" spans="1:12" x14ac:dyDescent="0.35">
      <c r="A1476" s="5">
        <v>1475</v>
      </c>
      <c r="B1476" s="6">
        <v>45639</v>
      </c>
      <c r="C1476" s="5">
        <v>151</v>
      </c>
      <c r="D1476" s="5">
        <v>2</v>
      </c>
      <c r="E1476" s="5" t="str">
        <f>IFERROR(INDEX(Customers!$B$2:$B$901,MATCH(C1476,Customers!$A$2:$A$901,0)),"")</f>
        <v>Ayaan Chatterjee</v>
      </c>
      <c r="F1476" s="5" t="str">
        <f>IFERROR(INDEX(Customers!$C$2:$C$901,MATCH(C1476,Customers!$A$2:$A$901,0)),"")</f>
        <v>SMB</v>
      </c>
      <c r="G1476" s="5" t="str">
        <f>IFERROR(INDEX(Regions!$B$2:$B$6,MATCH(D1476,Regions!$A$2:$A$6,0)),"")</f>
        <v>South</v>
      </c>
      <c r="H1476" s="5" t="str">
        <f t="shared" si="25"/>
        <v>2024-12</v>
      </c>
      <c r="I1476" s="5">
        <f>IFERROR(INDEX(Delivery!$C$2:$C$3001,MATCH(A1476,Delivery!$A$2:$A$3001,0))-INDEX(Delivery!$B$2:$B$3001,MATCH(A1476,Delivery!$A$2:$A$3001,0)),"")</f>
        <v>-45641</v>
      </c>
      <c r="J1476" s="5" t="str">
        <f>IF(IFERROR(INDEX(Delivery!$D$2:$D$3001,MATCH(A1476,Delivery!$A$2:$A$3001,0)),"")="Delayed","Yes","No")</f>
        <v>No</v>
      </c>
      <c r="K1476" s="5" t="str">
        <f>IF(IFERROR(INDEX(Delivery!$D$2:$D$3001,MATCH(A1476,Delivery!$A$2:$A$3001,0)),"")="Cancelled","Yes","No")</f>
        <v>Yes</v>
      </c>
      <c r="L1476">
        <f>SUMIF(Sales!B:B,A1476,Sales!H:H)</f>
        <v>2130.6999999999998</v>
      </c>
    </row>
    <row r="1477" spans="1:12" x14ac:dyDescent="0.35">
      <c r="A1477" s="5">
        <v>1476</v>
      </c>
      <c r="B1477" s="6">
        <v>45639</v>
      </c>
      <c r="C1477" s="5">
        <v>644</v>
      </c>
      <c r="D1477" s="5">
        <v>4</v>
      </c>
      <c r="E1477" s="5" t="str">
        <f>IFERROR(INDEX(Customers!$B$2:$B$901,MATCH(C1477,Customers!$A$2:$A$901,0)),"")</f>
        <v>Ishaan Reddy</v>
      </c>
      <c r="F1477" s="5" t="str">
        <f>IFERROR(INDEX(Customers!$C$2:$C$901,MATCH(C1477,Customers!$A$2:$A$901,0)),"")</f>
        <v>Consumer</v>
      </c>
      <c r="G1477" s="5" t="str">
        <f>IFERROR(INDEX(Regions!$B$2:$B$6,MATCH(D1477,Regions!$A$2:$A$6,0)),"")</f>
        <v>West</v>
      </c>
      <c r="H1477" s="5" t="str">
        <f t="shared" si="25"/>
        <v>2024-12</v>
      </c>
      <c r="I1477" s="5">
        <f>IFERROR(INDEX(Delivery!$C$2:$C$3001,MATCH(A1477,Delivery!$A$2:$A$3001,0))-INDEX(Delivery!$B$2:$B$3001,MATCH(A1477,Delivery!$A$2:$A$3001,0)),"")</f>
        <v>8</v>
      </c>
      <c r="J1477" s="5" t="str">
        <f>IF(IFERROR(INDEX(Delivery!$D$2:$D$3001,MATCH(A1477,Delivery!$A$2:$A$3001,0)),"")="Delayed","Yes","No")</f>
        <v>Yes</v>
      </c>
      <c r="K1477" s="5" t="str">
        <f>IF(IFERROR(INDEX(Delivery!$D$2:$D$3001,MATCH(A1477,Delivery!$A$2:$A$3001,0)),"")="Cancelled","Yes","No")</f>
        <v>No</v>
      </c>
      <c r="L1477">
        <f>SUMIF(Sales!B:B,A1477,Sales!H:H)</f>
        <v>2995.6000000000004</v>
      </c>
    </row>
    <row r="1478" spans="1:12" x14ac:dyDescent="0.35">
      <c r="A1478" s="5">
        <v>1477</v>
      </c>
      <c r="B1478" s="6">
        <v>45639</v>
      </c>
      <c r="C1478" s="5">
        <v>333</v>
      </c>
      <c r="D1478" s="5">
        <v>2</v>
      </c>
      <c r="E1478" s="5" t="str">
        <f>IFERROR(INDEX(Customers!$B$2:$B$901,MATCH(C1478,Customers!$A$2:$A$901,0)),"")</f>
        <v>Kiara Pillai</v>
      </c>
      <c r="F1478" s="5" t="str">
        <f>IFERROR(INDEX(Customers!$C$2:$C$901,MATCH(C1478,Customers!$A$2:$A$901,0)),"")</f>
        <v>Consumer</v>
      </c>
      <c r="G1478" s="5" t="str">
        <f>IFERROR(INDEX(Regions!$B$2:$B$6,MATCH(D1478,Regions!$A$2:$A$6,0)),"")</f>
        <v>South</v>
      </c>
      <c r="H1478" s="5" t="str">
        <f t="shared" si="25"/>
        <v>2024-12</v>
      </c>
      <c r="I1478" s="5">
        <f>IFERROR(INDEX(Delivery!$C$2:$C$3001,MATCH(A1478,Delivery!$A$2:$A$3001,0))-INDEX(Delivery!$B$2:$B$3001,MATCH(A1478,Delivery!$A$2:$A$3001,0)),"")</f>
        <v>10</v>
      </c>
      <c r="J1478" s="5" t="str">
        <f>IF(IFERROR(INDEX(Delivery!$D$2:$D$3001,MATCH(A1478,Delivery!$A$2:$A$3001,0)),"")="Delayed","Yes","No")</f>
        <v>Yes</v>
      </c>
      <c r="K1478" s="5" t="str">
        <f>IF(IFERROR(INDEX(Delivery!$D$2:$D$3001,MATCH(A1478,Delivery!$A$2:$A$3001,0)),"")="Cancelled","Yes","No")</f>
        <v>No</v>
      </c>
      <c r="L1478">
        <f>SUMIF(Sales!B:B,A1478,Sales!H:H)</f>
        <v>4324.57</v>
      </c>
    </row>
    <row r="1479" spans="1:12" x14ac:dyDescent="0.35">
      <c r="A1479" s="5">
        <v>1478</v>
      </c>
      <c r="B1479" s="6">
        <v>45639</v>
      </c>
      <c r="C1479" s="5">
        <v>347</v>
      </c>
      <c r="D1479" s="5">
        <v>3</v>
      </c>
      <c r="E1479" s="5" t="str">
        <f>IFERROR(INDEX(Customers!$B$2:$B$901,MATCH(C1479,Customers!$A$2:$A$901,0)),"")</f>
        <v>Divya Rao</v>
      </c>
      <c r="F1479" s="5" t="str">
        <f>IFERROR(INDEX(Customers!$C$2:$C$901,MATCH(C1479,Customers!$A$2:$A$901,0)),"")</f>
        <v>SMB</v>
      </c>
      <c r="G1479" s="5" t="str">
        <f>IFERROR(INDEX(Regions!$B$2:$B$6,MATCH(D1479,Regions!$A$2:$A$6,0)),"")</f>
        <v>East</v>
      </c>
      <c r="H1479" s="5" t="str">
        <f t="shared" si="25"/>
        <v>2024-12</v>
      </c>
      <c r="I1479" s="5">
        <f>IFERROR(INDEX(Delivery!$C$2:$C$3001,MATCH(A1479,Delivery!$A$2:$A$3001,0))-INDEX(Delivery!$B$2:$B$3001,MATCH(A1479,Delivery!$A$2:$A$3001,0)),"")</f>
        <v>2</v>
      </c>
      <c r="J1479" s="5" t="str">
        <f>IF(IFERROR(INDEX(Delivery!$D$2:$D$3001,MATCH(A1479,Delivery!$A$2:$A$3001,0)),"")="Delayed","Yes","No")</f>
        <v>No</v>
      </c>
      <c r="K1479" s="5" t="str">
        <f>IF(IFERROR(INDEX(Delivery!$D$2:$D$3001,MATCH(A1479,Delivery!$A$2:$A$3001,0)),"")="Cancelled","Yes","No")</f>
        <v>No</v>
      </c>
      <c r="L1479">
        <f>SUMIF(Sales!B:B,A1479,Sales!H:H)</f>
        <v>1019.6099999999999</v>
      </c>
    </row>
    <row r="1480" spans="1:12" x14ac:dyDescent="0.35">
      <c r="A1480" s="5">
        <v>1479</v>
      </c>
      <c r="B1480" s="6">
        <v>45639</v>
      </c>
      <c r="C1480" s="5">
        <v>307</v>
      </c>
      <c r="D1480" s="5">
        <v>1</v>
      </c>
      <c r="E1480" s="5" t="str">
        <f>IFERROR(INDEX(Customers!$B$2:$B$901,MATCH(C1480,Customers!$A$2:$A$901,0)),"")</f>
        <v>Neha Das</v>
      </c>
      <c r="F1480" s="5" t="str">
        <f>IFERROR(INDEX(Customers!$C$2:$C$901,MATCH(C1480,Customers!$A$2:$A$901,0)),"")</f>
        <v>Consumer</v>
      </c>
      <c r="G1480" s="5" t="str">
        <f>IFERROR(INDEX(Regions!$B$2:$B$6,MATCH(D1480,Regions!$A$2:$A$6,0)),"")</f>
        <v>North</v>
      </c>
      <c r="H1480" s="5" t="str">
        <f t="shared" si="25"/>
        <v>2024-12</v>
      </c>
      <c r="I1480" s="5">
        <f>IFERROR(INDEX(Delivery!$C$2:$C$3001,MATCH(A1480,Delivery!$A$2:$A$3001,0))-INDEX(Delivery!$B$2:$B$3001,MATCH(A1480,Delivery!$A$2:$A$3001,0)),"")</f>
        <v>4</v>
      </c>
      <c r="J1480" s="5" t="str">
        <f>IF(IFERROR(INDEX(Delivery!$D$2:$D$3001,MATCH(A1480,Delivery!$A$2:$A$3001,0)),"")="Delayed","Yes","No")</f>
        <v>No</v>
      </c>
      <c r="K1480" s="5" t="str">
        <f>IF(IFERROR(INDEX(Delivery!$D$2:$D$3001,MATCH(A1480,Delivery!$A$2:$A$3001,0)),"")="Cancelled","Yes","No")</f>
        <v>No</v>
      </c>
      <c r="L1480">
        <f>SUMIF(Sales!B:B,A1480,Sales!H:H)</f>
        <v>175.69</v>
      </c>
    </row>
    <row r="1481" spans="1:12" x14ac:dyDescent="0.35">
      <c r="A1481" s="5">
        <v>1480</v>
      </c>
      <c r="B1481" s="6">
        <v>45639</v>
      </c>
      <c r="C1481" s="5">
        <v>454</v>
      </c>
      <c r="D1481" s="5">
        <v>2</v>
      </c>
      <c r="E1481" s="5" t="str">
        <f>IFERROR(INDEX(Customers!$B$2:$B$901,MATCH(C1481,Customers!$A$2:$A$901,0)),"")</f>
        <v>Pari Menon</v>
      </c>
      <c r="F1481" s="5" t="str">
        <f>IFERROR(INDEX(Customers!$C$2:$C$901,MATCH(C1481,Customers!$A$2:$A$901,0)),"")</f>
        <v>Consumer</v>
      </c>
      <c r="G1481" s="5" t="str">
        <f>IFERROR(INDEX(Regions!$B$2:$B$6,MATCH(D1481,Regions!$A$2:$A$6,0)),"")</f>
        <v>South</v>
      </c>
      <c r="H1481" s="5" t="str">
        <f t="shared" si="25"/>
        <v>2024-12</v>
      </c>
      <c r="I1481" s="5">
        <f>IFERROR(INDEX(Delivery!$C$2:$C$3001,MATCH(A1481,Delivery!$A$2:$A$3001,0))-INDEX(Delivery!$B$2:$B$3001,MATCH(A1481,Delivery!$A$2:$A$3001,0)),"")</f>
        <v>6</v>
      </c>
      <c r="J1481" s="5" t="str">
        <f>IF(IFERROR(INDEX(Delivery!$D$2:$D$3001,MATCH(A1481,Delivery!$A$2:$A$3001,0)),"")="Delayed","Yes","No")</f>
        <v>No</v>
      </c>
      <c r="K1481" s="5" t="str">
        <f>IF(IFERROR(INDEX(Delivery!$D$2:$D$3001,MATCH(A1481,Delivery!$A$2:$A$3001,0)),"")="Cancelled","Yes","No")</f>
        <v>No</v>
      </c>
      <c r="L1481">
        <f>SUMIF(Sales!B:B,A1481,Sales!H:H)</f>
        <v>3021.65</v>
      </c>
    </row>
    <row r="1482" spans="1:12" x14ac:dyDescent="0.35">
      <c r="A1482" s="5">
        <v>1481</v>
      </c>
      <c r="B1482" s="6">
        <v>45640</v>
      </c>
      <c r="C1482" s="5">
        <v>661</v>
      </c>
      <c r="D1482" s="5">
        <v>5</v>
      </c>
      <c r="E1482" s="5" t="str">
        <f>IFERROR(INDEX(Customers!$B$2:$B$901,MATCH(C1482,Customers!$A$2:$A$901,0)),"")</f>
        <v>Kiara Pillai</v>
      </c>
      <c r="F1482" s="5" t="str">
        <f>IFERROR(INDEX(Customers!$C$2:$C$901,MATCH(C1482,Customers!$A$2:$A$901,0)),"")</f>
        <v>Consumer</v>
      </c>
      <c r="G1482" s="5" t="str">
        <f>IFERROR(INDEX(Regions!$B$2:$B$6,MATCH(D1482,Regions!$A$2:$A$6,0)),"")</f>
        <v>Central</v>
      </c>
      <c r="H1482" s="5" t="str">
        <f t="shared" si="25"/>
        <v>2024-12</v>
      </c>
      <c r="I1482" s="5">
        <f>IFERROR(INDEX(Delivery!$C$2:$C$3001,MATCH(A1482,Delivery!$A$2:$A$3001,0))-INDEX(Delivery!$B$2:$B$3001,MATCH(A1482,Delivery!$A$2:$A$3001,0)),"")</f>
        <v>3</v>
      </c>
      <c r="J1482" s="5" t="str">
        <f>IF(IFERROR(INDEX(Delivery!$D$2:$D$3001,MATCH(A1482,Delivery!$A$2:$A$3001,0)),"")="Delayed","Yes","No")</f>
        <v>No</v>
      </c>
      <c r="K1482" s="5" t="str">
        <f>IF(IFERROR(INDEX(Delivery!$D$2:$D$3001,MATCH(A1482,Delivery!$A$2:$A$3001,0)),"")="Cancelled","Yes","No")</f>
        <v>No</v>
      </c>
      <c r="L1482">
        <f>SUMIF(Sales!B:B,A1482,Sales!H:H)</f>
        <v>3448.8599999999997</v>
      </c>
    </row>
    <row r="1483" spans="1:12" x14ac:dyDescent="0.35">
      <c r="A1483" s="5">
        <v>1482</v>
      </c>
      <c r="B1483" s="6">
        <v>45640</v>
      </c>
      <c r="C1483" s="5">
        <v>141</v>
      </c>
      <c r="D1483" s="5">
        <v>3</v>
      </c>
      <c r="E1483" s="5" t="str">
        <f>IFERROR(INDEX(Customers!$B$2:$B$901,MATCH(C1483,Customers!$A$2:$A$901,0)),"")</f>
        <v>Pooja Das</v>
      </c>
      <c r="F1483" s="5" t="str">
        <f>IFERROR(INDEX(Customers!$C$2:$C$901,MATCH(C1483,Customers!$A$2:$A$901,0)),"")</f>
        <v>Consumer</v>
      </c>
      <c r="G1483" s="5" t="str">
        <f>IFERROR(INDEX(Regions!$B$2:$B$6,MATCH(D1483,Regions!$A$2:$A$6,0)),"")</f>
        <v>East</v>
      </c>
      <c r="H1483" s="5" t="str">
        <f t="shared" si="25"/>
        <v>2024-12</v>
      </c>
      <c r="I1483" s="5">
        <f>IFERROR(INDEX(Delivery!$C$2:$C$3001,MATCH(A1483,Delivery!$A$2:$A$3001,0))-INDEX(Delivery!$B$2:$B$3001,MATCH(A1483,Delivery!$A$2:$A$3001,0)),"")</f>
        <v>10</v>
      </c>
      <c r="J1483" s="5" t="str">
        <f>IF(IFERROR(INDEX(Delivery!$D$2:$D$3001,MATCH(A1483,Delivery!$A$2:$A$3001,0)),"")="Delayed","Yes","No")</f>
        <v>Yes</v>
      </c>
      <c r="K1483" s="5" t="str">
        <f>IF(IFERROR(INDEX(Delivery!$D$2:$D$3001,MATCH(A1483,Delivery!$A$2:$A$3001,0)),"")="Cancelled","Yes","No")</f>
        <v>No</v>
      </c>
      <c r="L1483">
        <f>SUMIF(Sales!B:B,A1483,Sales!H:H)</f>
        <v>2911.11</v>
      </c>
    </row>
    <row r="1484" spans="1:12" x14ac:dyDescent="0.35">
      <c r="A1484" s="5">
        <v>1483</v>
      </c>
      <c r="B1484" s="6">
        <v>45640</v>
      </c>
      <c r="C1484" s="5">
        <v>351</v>
      </c>
      <c r="D1484" s="5">
        <v>5</v>
      </c>
      <c r="E1484" s="5" t="str">
        <f>IFERROR(INDEX(Customers!$B$2:$B$901,MATCH(C1484,Customers!$A$2:$A$901,0)),"")</f>
        <v>Nisha Krishnan</v>
      </c>
      <c r="F1484" s="5" t="str">
        <f>IFERROR(INDEX(Customers!$C$2:$C$901,MATCH(C1484,Customers!$A$2:$A$901,0)),"")</f>
        <v>SMB</v>
      </c>
      <c r="G1484" s="5" t="str">
        <f>IFERROR(INDEX(Regions!$B$2:$B$6,MATCH(D1484,Regions!$A$2:$A$6,0)),"")</f>
        <v>Central</v>
      </c>
      <c r="H1484" s="5" t="str">
        <f t="shared" si="25"/>
        <v>2024-12</v>
      </c>
      <c r="I1484" s="5">
        <f>IFERROR(INDEX(Delivery!$C$2:$C$3001,MATCH(A1484,Delivery!$A$2:$A$3001,0))-INDEX(Delivery!$B$2:$B$3001,MATCH(A1484,Delivery!$A$2:$A$3001,0)),"")</f>
        <v>9</v>
      </c>
      <c r="J1484" s="5" t="str">
        <f>IF(IFERROR(INDEX(Delivery!$D$2:$D$3001,MATCH(A1484,Delivery!$A$2:$A$3001,0)),"")="Delayed","Yes","No")</f>
        <v>Yes</v>
      </c>
      <c r="K1484" s="5" t="str">
        <f>IF(IFERROR(INDEX(Delivery!$D$2:$D$3001,MATCH(A1484,Delivery!$A$2:$A$3001,0)),"")="Cancelled","Yes","No")</f>
        <v>No</v>
      </c>
      <c r="L1484">
        <f>SUMIF(Sales!B:B,A1484,Sales!H:H)</f>
        <v>175.69</v>
      </c>
    </row>
    <row r="1485" spans="1:12" x14ac:dyDescent="0.35">
      <c r="A1485" s="5">
        <v>1484</v>
      </c>
      <c r="B1485" s="6">
        <v>45640</v>
      </c>
      <c r="C1485" s="5">
        <v>185</v>
      </c>
      <c r="D1485" s="5">
        <v>2</v>
      </c>
      <c r="E1485" s="5" t="str">
        <f>IFERROR(INDEX(Customers!$B$2:$B$901,MATCH(C1485,Customers!$A$2:$A$901,0)),"")</f>
        <v>Kavya Verma</v>
      </c>
      <c r="F1485" s="5" t="str">
        <f>IFERROR(INDEX(Customers!$C$2:$C$901,MATCH(C1485,Customers!$A$2:$A$901,0)),"")</f>
        <v>Consumer</v>
      </c>
      <c r="G1485" s="5" t="str">
        <f>IFERROR(INDEX(Regions!$B$2:$B$6,MATCH(D1485,Regions!$A$2:$A$6,0)),"")</f>
        <v>South</v>
      </c>
      <c r="H1485" s="5" t="str">
        <f t="shared" si="25"/>
        <v>2024-12</v>
      </c>
      <c r="I1485" s="5">
        <f>IFERROR(INDEX(Delivery!$C$2:$C$3001,MATCH(A1485,Delivery!$A$2:$A$3001,0))-INDEX(Delivery!$B$2:$B$3001,MATCH(A1485,Delivery!$A$2:$A$3001,0)),"")</f>
        <v>3</v>
      </c>
      <c r="J1485" s="5" t="str">
        <f>IF(IFERROR(INDEX(Delivery!$D$2:$D$3001,MATCH(A1485,Delivery!$A$2:$A$3001,0)),"")="Delayed","Yes","No")</f>
        <v>No</v>
      </c>
      <c r="K1485" s="5" t="str">
        <f>IF(IFERROR(INDEX(Delivery!$D$2:$D$3001,MATCH(A1485,Delivery!$A$2:$A$3001,0)),"")="Cancelled","Yes","No")</f>
        <v>No</v>
      </c>
      <c r="L1485">
        <f>SUMIF(Sales!B:B,A1485,Sales!H:H)</f>
        <v>2073.46</v>
      </c>
    </row>
    <row r="1486" spans="1:12" x14ac:dyDescent="0.35">
      <c r="A1486" s="5">
        <v>1485</v>
      </c>
      <c r="B1486" s="6">
        <v>45640</v>
      </c>
      <c r="C1486" s="5">
        <v>126</v>
      </c>
      <c r="D1486" s="5">
        <v>3</v>
      </c>
      <c r="E1486" s="5" t="str">
        <f>IFERROR(INDEX(Customers!$B$2:$B$901,MATCH(C1486,Customers!$A$2:$A$901,0)),"")</f>
        <v>Reyansh Gupta</v>
      </c>
      <c r="F1486" s="5" t="str">
        <f>IFERROR(INDEX(Customers!$C$2:$C$901,MATCH(C1486,Customers!$A$2:$A$901,0)),"")</f>
        <v>Corporate</v>
      </c>
      <c r="G1486" s="5" t="str">
        <f>IFERROR(INDEX(Regions!$B$2:$B$6,MATCH(D1486,Regions!$A$2:$A$6,0)),"")</f>
        <v>East</v>
      </c>
      <c r="H1486" s="5" t="str">
        <f t="shared" si="25"/>
        <v>2024-12</v>
      </c>
      <c r="I1486" s="5">
        <f>IFERROR(INDEX(Delivery!$C$2:$C$3001,MATCH(A1486,Delivery!$A$2:$A$3001,0))-INDEX(Delivery!$B$2:$B$3001,MATCH(A1486,Delivery!$A$2:$A$3001,0)),"")</f>
        <v>2</v>
      </c>
      <c r="J1486" s="5" t="str">
        <f>IF(IFERROR(INDEX(Delivery!$D$2:$D$3001,MATCH(A1486,Delivery!$A$2:$A$3001,0)),"")="Delayed","Yes","No")</f>
        <v>No</v>
      </c>
      <c r="K1486" s="5" t="str">
        <f>IF(IFERROR(INDEX(Delivery!$D$2:$D$3001,MATCH(A1486,Delivery!$A$2:$A$3001,0)),"")="Cancelled","Yes","No")</f>
        <v>No</v>
      </c>
      <c r="L1486">
        <f>SUMIF(Sales!B:B,A1486,Sales!H:H)</f>
        <v>2130.6999999999998</v>
      </c>
    </row>
    <row r="1487" spans="1:12" x14ac:dyDescent="0.35">
      <c r="A1487" s="5">
        <v>1486</v>
      </c>
      <c r="B1487" s="6">
        <v>45640</v>
      </c>
      <c r="C1487" s="5">
        <v>61</v>
      </c>
      <c r="D1487" s="5">
        <v>2</v>
      </c>
      <c r="E1487" s="5" t="str">
        <f>IFERROR(INDEX(Customers!$B$2:$B$901,MATCH(C1487,Customers!$A$2:$A$901,0)),"")</f>
        <v>Neha Pillai</v>
      </c>
      <c r="F1487" s="5" t="str">
        <f>IFERROR(INDEX(Customers!$C$2:$C$901,MATCH(C1487,Customers!$A$2:$A$901,0)),"")</f>
        <v>Consumer</v>
      </c>
      <c r="G1487" s="5" t="str">
        <f>IFERROR(INDEX(Regions!$B$2:$B$6,MATCH(D1487,Regions!$A$2:$A$6,0)),"")</f>
        <v>South</v>
      </c>
      <c r="H1487" s="5" t="str">
        <f t="shared" si="25"/>
        <v>2024-12</v>
      </c>
      <c r="I1487" s="5">
        <f>IFERROR(INDEX(Delivery!$C$2:$C$3001,MATCH(A1487,Delivery!$A$2:$A$3001,0))-INDEX(Delivery!$B$2:$B$3001,MATCH(A1487,Delivery!$A$2:$A$3001,0)),"")</f>
        <v>2</v>
      </c>
      <c r="J1487" s="5" t="str">
        <f>IF(IFERROR(INDEX(Delivery!$D$2:$D$3001,MATCH(A1487,Delivery!$A$2:$A$3001,0)),"")="Delayed","Yes","No")</f>
        <v>No</v>
      </c>
      <c r="K1487" s="5" t="str">
        <f>IF(IFERROR(INDEX(Delivery!$D$2:$D$3001,MATCH(A1487,Delivery!$A$2:$A$3001,0)),"")="Cancelled","Yes","No")</f>
        <v>No</v>
      </c>
      <c r="L1487">
        <f>SUMIF(Sales!B:B,A1487,Sales!H:H)</f>
        <v>4621.59</v>
      </c>
    </row>
    <row r="1488" spans="1:12" x14ac:dyDescent="0.35">
      <c r="A1488" s="5">
        <v>1487</v>
      </c>
      <c r="B1488" s="6">
        <v>45641</v>
      </c>
      <c r="C1488" s="5">
        <v>831</v>
      </c>
      <c r="D1488" s="5">
        <v>4</v>
      </c>
      <c r="E1488" s="5" t="str">
        <f>IFERROR(INDEX(Customers!$B$2:$B$901,MATCH(C1488,Customers!$A$2:$A$901,0)),"")</f>
        <v>Rahul Nair</v>
      </c>
      <c r="F1488" s="5" t="str">
        <f>IFERROR(INDEX(Customers!$C$2:$C$901,MATCH(C1488,Customers!$A$2:$A$901,0)),"")</f>
        <v>SMB</v>
      </c>
      <c r="G1488" s="5" t="str">
        <f>IFERROR(INDEX(Regions!$B$2:$B$6,MATCH(D1488,Regions!$A$2:$A$6,0)),"")</f>
        <v>West</v>
      </c>
      <c r="H1488" s="5" t="str">
        <f t="shared" si="25"/>
        <v>2024-12</v>
      </c>
      <c r="I1488" s="5">
        <f>IFERROR(INDEX(Delivery!$C$2:$C$3001,MATCH(A1488,Delivery!$A$2:$A$3001,0))-INDEX(Delivery!$B$2:$B$3001,MATCH(A1488,Delivery!$A$2:$A$3001,0)),"")</f>
        <v>6</v>
      </c>
      <c r="J1488" s="5" t="str">
        <f>IF(IFERROR(INDEX(Delivery!$D$2:$D$3001,MATCH(A1488,Delivery!$A$2:$A$3001,0)),"")="Delayed","Yes","No")</f>
        <v>No</v>
      </c>
      <c r="K1488" s="5" t="str">
        <f>IF(IFERROR(INDEX(Delivery!$D$2:$D$3001,MATCH(A1488,Delivery!$A$2:$A$3001,0)),"")="Cancelled","Yes","No")</f>
        <v>No</v>
      </c>
      <c r="L1488">
        <f>SUMIF(Sales!B:B,A1488,Sales!H:H)</f>
        <v>973.8900000000001</v>
      </c>
    </row>
    <row r="1489" spans="1:12" x14ac:dyDescent="0.35">
      <c r="A1489" s="5">
        <v>1488</v>
      </c>
      <c r="B1489" s="6">
        <v>45641</v>
      </c>
      <c r="C1489" s="5">
        <v>292</v>
      </c>
      <c r="D1489" s="5">
        <v>4</v>
      </c>
      <c r="E1489" s="5" t="str">
        <f>IFERROR(INDEX(Customers!$B$2:$B$901,MATCH(C1489,Customers!$A$2:$A$901,0)),"")</f>
        <v>Kavya Bose</v>
      </c>
      <c r="F1489" s="5" t="str">
        <f>IFERROR(INDEX(Customers!$C$2:$C$901,MATCH(C1489,Customers!$A$2:$A$901,0)),"")</f>
        <v>Consumer</v>
      </c>
      <c r="G1489" s="5" t="str">
        <f>IFERROR(INDEX(Regions!$B$2:$B$6,MATCH(D1489,Regions!$A$2:$A$6,0)),"")</f>
        <v>West</v>
      </c>
      <c r="H1489" s="5" t="str">
        <f t="shared" si="25"/>
        <v>2024-12</v>
      </c>
      <c r="I1489" s="5">
        <f>IFERROR(INDEX(Delivery!$C$2:$C$3001,MATCH(A1489,Delivery!$A$2:$A$3001,0))-INDEX(Delivery!$B$2:$B$3001,MATCH(A1489,Delivery!$A$2:$A$3001,0)),"")</f>
        <v>4</v>
      </c>
      <c r="J1489" s="5" t="str">
        <f>IF(IFERROR(INDEX(Delivery!$D$2:$D$3001,MATCH(A1489,Delivery!$A$2:$A$3001,0)),"")="Delayed","Yes","No")</f>
        <v>No</v>
      </c>
      <c r="K1489" s="5" t="str">
        <f>IF(IFERROR(INDEX(Delivery!$D$2:$D$3001,MATCH(A1489,Delivery!$A$2:$A$3001,0)),"")="Cancelled","Yes","No")</f>
        <v>No</v>
      </c>
      <c r="L1489">
        <f>SUMIF(Sales!B:B,A1489,Sales!H:H)</f>
        <v>772.88</v>
      </c>
    </row>
    <row r="1490" spans="1:12" x14ac:dyDescent="0.35">
      <c r="A1490" s="5">
        <v>1489</v>
      </c>
      <c r="B1490" s="6">
        <v>45641</v>
      </c>
      <c r="C1490" s="5">
        <v>435</v>
      </c>
      <c r="D1490" s="5">
        <v>2</v>
      </c>
      <c r="E1490" s="5" t="str">
        <f>IFERROR(INDEX(Customers!$B$2:$B$901,MATCH(C1490,Customers!$A$2:$A$901,0)),"")</f>
        <v>Aditya Rao</v>
      </c>
      <c r="F1490" s="5" t="str">
        <f>IFERROR(INDEX(Customers!$C$2:$C$901,MATCH(C1490,Customers!$A$2:$A$901,0)),"")</f>
        <v>Consumer</v>
      </c>
      <c r="G1490" s="5" t="str">
        <f>IFERROR(INDEX(Regions!$B$2:$B$6,MATCH(D1490,Regions!$A$2:$A$6,0)),"")</f>
        <v>South</v>
      </c>
      <c r="H1490" s="5" t="str">
        <f t="shared" si="25"/>
        <v>2024-12</v>
      </c>
      <c r="I1490" s="5">
        <f>IFERROR(INDEX(Delivery!$C$2:$C$3001,MATCH(A1490,Delivery!$A$2:$A$3001,0))-INDEX(Delivery!$B$2:$B$3001,MATCH(A1490,Delivery!$A$2:$A$3001,0)),"")</f>
        <v>2</v>
      </c>
      <c r="J1490" s="5" t="str">
        <f>IF(IFERROR(INDEX(Delivery!$D$2:$D$3001,MATCH(A1490,Delivery!$A$2:$A$3001,0)),"")="Delayed","Yes","No")</f>
        <v>No</v>
      </c>
      <c r="K1490" s="5" t="str">
        <f>IF(IFERROR(INDEX(Delivery!$D$2:$D$3001,MATCH(A1490,Delivery!$A$2:$A$3001,0)),"")="Cancelled","Yes","No")</f>
        <v>No</v>
      </c>
      <c r="L1490">
        <f>SUMIF(Sales!B:B,A1490,Sales!H:H)</f>
        <v>552.17999999999995</v>
      </c>
    </row>
    <row r="1491" spans="1:12" x14ac:dyDescent="0.35">
      <c r="A1491" s="5">
        <v>1490</v>
      </c>
      <c r="B1491" s="6">
        <v>45641</v>
      </c>
      <c r="C1491" s="5">
        <v>185</v>
      </c>
      <c r="D1491" s="5">
        <v>2</v>
      </c>
      <c r="E1491" s="5" t="str">
        <f>IFERROR(INDEX(Customers!$B$2:$B$901,MATCH(C1491,Customers!$A$2:$A$901,0)),"")</f>
        <v>Kavya Verma</v>
      </c>
      <c r="F1491" s="5" t="str">
        <f>IFERROR(INDEX(Customers!$C$2:$C$901,MATCH(C1491,Customers!$A$2:$A$901,0)),"")</f>
        <v>Consumer</v>
      </c>
      <c r="G1491" s="5" t="str">
        <f>IFERROR(INDEX(Regions!$B$2:$B$6,MATCH(D1491,Regions!$A$2:$A$6,0)),"")</f>
        <v>South</v>
      </c>
      <c r="H1491" s="5" t="str">
        <f t="shared" si="25"/>
        <v>2024-12</v>
      </c>
      <c r="I1491" s="5">
        <f>IFERROR(INDEX(Delivery!$C$2:$C$3001,MATCH(A1491,Delivery!$A$2:$A$3001,0))-INDEX(Delivery!$B$2:$B$3001,MATCH(A1491,Delivery!$A$2:$A$3001,0)),"")</f>
        <v>-45642</v>
      </c>
      <c r="J1491" s="5" t="str">
        <f>IF(IFERROR(INDEX(Delivery!$D$2:$D$3001,MATCH(A1491,Delivery!$A$2:$A$3001,0)),"")="Delayed","Yes","No")</f>
        <v>No</v>
      </c>
      <c r="K1491" s="5" t="str">
        <f>IF(IFERROR(INDEX(Delivery!$D$2:$D$3001,MATCH(A1491,Delivery!$A$2:$A$3001,0)),"")="Cancelled","Yes","No")</f>
        <v>Yes</v>
      </c>
      <c r="L1491">
        <f>SUMIF(Sales!B:B,A1491,Sales!H:H)</f>
        <v>3011.5200000000004</v>
      </c>
    </row>
    <row r="1492" spans="1:12" x14ac:dyDescent="0.35">
      <c r="A1492" s="5">
        <v>1491</v>
      </c>
      <c r="B1492" s="6">
        <v>45641</v>
      </c>
      <c r="C1492" s="5">
        <v>412</v>
      </c>
      <c r="D1492" s="5">
        <v>3</v>
      </c>
      <c r="E1492" s="5" t="str">
        <f>IFERROR(INDEX(Customers!$B$2:$B$901,MATCH(C1492,Customers!$A$2:$A$901,0)),"")</f>
        <v>Anika Patel</v>
      </c>
      <c r="F1492" s="5" t="str">
        <f>IFERROR(INDEX(Customers!$C$2:$C$901,MATCH(C1492,Customers!$A$2:$A$901,0)),"")</f>
        <v>Consumer</v>
      </c>
      <c r="G1492" s="5" t="str">
        <f>IFERROR(INDEX(Regions!$B$2:$B$6,MATCH(D1492,Regions!$A$2:$A$6,0)),"")</f>
        <v>East</v>
      </c>
      <c r="H1492" s="5" t="str">
        <f t="shared" si="25"/>
        <v>2024-12</v>
      </c>
      <c r="I1492" s="5">
        <f>IFERROR(INDEX(Delivery!$C$2:$C$3001,MATCH(A1492,Delivery!$A$2:$A$3001,0))-INDEX(Delivery!$B$2:$B$3001,MATCH(A1492,Delivery!$A$2:$A$3001,0)),"")</f>
        <v>6</v>
      </c>
      <c r="J1492" s="5" t="str">
        <f>IF(IFERROR(INDEX(Delivery!$D$2:$D$3001,MATCH(A1492,Delivery!$A$2:$A$3001,0)),"")="Delayed","Yes","No")</f>
        <v>No</v>
      </c>
      <c r="K1492" s="5" t="str">
        <f>IF(IFERROR(INDEX(Delivery!$D$2:$D$3001,MATCH(A1492,Delivery!$A$2:$A$3001,0)),"")="Cancelled","Yes","No")</f>
        <v>No</v>
      </c>
      <c r="L1492">
        <f>SUMIF(Sales!B:B,A1492,Sales!H:H)</f>
        <v>1302.6399999999999</v>
      </c>
    </row>
    <row r="1493" spans="1:12" x14ac:dyDescent="0.35">
      <c r="A1493" s="5">
        <v>1492</v>
      </c>
      <c r="B1493" s="6">
        <v>45641</v>
      </c>
      <c r="C1493" s="5">
        <v>3</v>
      </c>
      <c r="D1493" s="5">
        <v>1</v>
      </c>
      <c r="E1493" s="5" t="str">
        <f>IFERROR(INDEX(Customers!$B$2:$B$901,MATCH(C1493,Customers!$A$2:$A$901,0)),"")</f>
        <v>Deepa Malhotra</v>
      </c>
      <c r="F1493" s="5" t="str">
        <f>IFERROR(INDEX(Customers!$C$2:$C$901,MATCH(C1493,Customers!$A$2:$A$901,0)),"")</f>
        <v>Consumer</v>
      </c>
      <c r="G1493" s="5" t="str">
        <f>IFERROR(INDEX(Regions!$B$2:$B$6,MATCH(D1493,Regions!$A$2:$A$6,0)),"")</f>
        <v>North</v>
      </c>
      <c r="H1493" s="5" t="str">
        <f t="shared" si="25"/>
        <v>2024-12</v>
      </c>
      <c r="I1493" s="5">
        <f>IFERROR(INDEX(Delivery!$C$2:$C$3001,MATCH(A1493,Delivery!$A$2:$A$3001,0))-INDEX(Delivery!$B$2:$B$3001,MATCH(A1493,Delivery!$A$2:$A$3001,0)),"")</f>
        <v>4</v>
      </c>
      <c r="J1493" s="5" t="str">
        <f>IF(IFERROR(INDEX(Delivery!$D$2:$D$3001,MATCH(A1493,Delivery!$A$2:$A$3001,0)),"")="Delayed","Yes","No")</f>
        <v>No</v>
      </c>
      <c r="K1493" s="5" t="str">
        <f>IF(IFERROR(INDEX(Delivery!$D$2:$D$3001,MATCH(A1493,Delivery!$A$2:$A$3001,0)),"")="Cancelled","Yes","No")</f>
        <v>No</v>
      </c>
      <c r="L1493">
        <f>SUMIF(Sales!B:B,A1493,Sales!H:H)</f>
        <v>3541.36</v>
      </c>
    </row>
    <row r="1494" spans="1:12" x14ac:dyDescent="0.35">
      <c r="A1494" s="5">
        <v>1493</v>
      </c>
      <c r="B1494" s="6">
        <v>45641</v>
      </c>
      <c r="C1494" s="5">
        <v>494</v>
      </c>
      <c r="D1494" s="5">
        <v>2</v>
      </c>
      <c r="E1494" s="5" t="str">
        <f>IFERROR(INDEX(Customers!$B$2:$B$901,MATCH(C1494,Customers!$A$2:$A$901,0)),"")</f>
        <v>Meera Krishnan</v>
      </c>
      <c r="F1494" s="5" t="str">
        <f>IFERROR(INDEX(Customers!$C$2:$C$901,MATCH(C1494,Customers!$A$2:$A$901,0)),"")</f>
        <v>Consumer</v>
      </c>
      <c r="G1494" s="5" t="str">
        <f>IFERROR(INDEX(Regions!$B$2:$B$6,MATCH(D1494,Regions!$A$2:$A$6,0)),"")</f>
        <v>South</v>
      </c>
      <c r="H1494" s="5" t="str">
        <f t="shared" si="25"/>
        <v>2024-12</v>
      </c>
      <c r="I1494" s="5">
        <f>IFERROR(INDEX(Delivery!$C$2:$C$3001,MATCH(A1494,Delivery!$A$2:$A$3001,0))-INDEX(Delivery!$B$2:$B$3001,MATCH(A1494,Delivery!$A$2:$A$3001,0)),"")</f>
        <v>6</v>
      </c>
      <c r="J1494" s="5" t="str">
        <f>IF(IFERROR(INDEX(Delivery!$D$2:$D$3001,MATCH(A1494,Delivery!$A$2:$A$3001,0)),"")="Delayed","Yes","No")</f>
        <v>No</v>
      </c>
      <c r="K1494" s="5" t="str">
        <f>IF(IFERROR(INDEX(Delivery!$D$2:$D$3001,MATCH(A1494,Delivery!$A$2:$A$3001,0)),"")="Cancelled","Yes","No")</f>
        <v>No</v>
      </c>
      <c r="L1494">
        <f>SUMIF(Sales!B:B,A1494,Sales!H:H)</f>
        <v>1935.65</v>
      </c>
    </row>
    <row r="1495" spans="1:12" x14ac:dyDescent="0.35">
      <c r="A1495" s="5">
        <v>1494</v>
      </c>
      <c r="B1495" s="6">
        <v>45641</v>
      </c>
      <c r="C1495" s="5">
        <v>237</v>
      </c>
      <c r="D1495" s="5">
        <v>4</v>
      </c>
      <c r="E1495" s="5" t="str">
        <f>IFERROR(INDEX(Customers!$B$2:$B$901,MATCH(C1495,Customers!$A$2:$A$901,0)),"")</f>
        <v>Divya Gupta</v>
      </c>
      <c r="F1495" s="5" t="str">
        <f>IFERROR(INDEX(Customers!$C$2:$C$901,MATCH(C1495,Customers!$A$2:$A$901,0)),"")</f>
        <v>Consumer</v>
      </c>
      <c r="G1495" s="5" t="str">
        <f>IFERROR(INDEX(Regions!$B$2:$B$6,MATCH(D1495,Regions!$A$2:$A$6,0)),"")</f>
        <v>West</v>
      </c>
      <c r="H1495" s="5" t="str">
        <f t="shared" si="25"/>
        <v>2024-12</v>
      </c>
      <c r="I1495" s="5">
        <f>IFERROR(INDEX(Delivery!$C$2:$C$3001,MATCH(A1495,Delivery!$A$2:$A$3001,0))-INDEX(Delivery!$B$2:$B$3001,MATCH(A1495,Delivery!$A$2:$A$3001,0)),"")</f>
        <v>12</v>
      </c>
      <c r="J1495" s="5" t="str">
        <f>IF(IFERROR(INDEX(Delivery!$D$2:$D$3001,MATCH(A1495,Delivery!$A$2:$A$3001,0)),"")="Delayed","Yes","No")</f>
        <v>Yes</v>
      </c>
      <c r="K1495" s="5" t="str">
        <f>IF(IFERROR(INDEX(Delivery!$D$2:$D$3001,MATCH(A1495,Delivery!$A$2:$A$3001,0)),"")="Cancelled","Yes","No")</f>
        <v>No</v>
      </c>
      <c r="L1495">
        <f>SUMIF(Sales!B:B,A1495,Sales!H:H)</f>
        <v>2213.3200000000002</v>
      </c>
    </row>
    <row r="1496" spans="1:12" x14ac:dyDescent="0.35">
      <c r="A1496" s="5">
        <v>1495</v>
      </c>
      <c r="B1496" s="6">
        <v>45642</v>
      </c>
      <c r="C1496" s="5">
        <v>357</v>
      </c>
      <c r="D1496" s="5">
        <v>3</v>
      </c>
      <c r="E1496" s="5" t="str">
        <f>IFERROR(INDEX(Customers!$B$2:$B$901,MATCH(C1496,Customers!$A$2:$A$901,0)),"")</f>
        <v>Aadhya Krishnan</v>
      </c>
      <c r="F1496" s="5" t="str">
        <f>IFERROR(INDEX(Customers!$C$2:$C$901,MATCH(C1496,Customers!$A$2:$A$901,0)),"")</f>
        <v>Corporate</v>
      </c>
      <c r="G1496" s="5" t="str">
        <f>IFERROR(INDEX(Regions!$B$2:$B$6,MATCH(D1496,Regions!$A$2:$A$6,0)),"")</f>
        <v>East</v>
      </c>
      <c r="H1496" s="5" t="str">
        <f t="shared" si="25"/>
        <v>2024-12</v>
      </c>
      <c r="I1496" s="5">
        <f>IFERROR(INDEX(Delivery!$C$2:$C$3001,MATCH(A1496,Delivery!$A$2:$A$3001,0))-INDEX(Delivery!$B$2:$B$3001,MATCH(A1496,Delivery!$A$2:$A$3001,0)),"")</f>
        <v>12</v>
      </c>
      <c r="J1496" s="5" t="str">
        <f>IF(IFERROR(INDEX(Delivery!$D$2:$D$3001,MATCH(A1496,Delivery!$A$2:$A$3001,0)),"")="Delayed","Yes","No")</f>
        <v>Yes</v>
      </c>
      <c r="K1496" s="5" t="str">
        <f>IF(IFERROR(INDEX(Delivery!$D$2:$D$3001,MATCH(A1496,Delivery!$A$2:$A$3001,0)),"")="Cancelled","Yes","No")</f>
        <v>No</v>
      </c>
      <c r="L1496">
        <f>SUMIF(Sales!B:B,A1496,Sales!H:H)</f>
        <v>3496.1800000000003</v>
      </c>
    </row>
    <row r="1497" spans="1:12" x14ac:dyDescent="0.35">
      <c r="A1497" s="5">
        <v>1496</v>
      </c>
      <c r="B1497" s="6">
        <v>45642</v>
      </c>
      <c r="C1497" s="5">
        <v>109</v>
      </c>
      <c r="D1497" s="5">
        <v>5</v>
      </c>
      <c r="E1497" s="5" t="str">
        <f>IFERROR(INDEX(Customers!$B$2:$B$901,MATCH(C1497,Customers!$A$2:$A$901,0)),"")</f>
        <v>Vikram Das</v>
      </c>
      <c r="F1497" s="5" t="str">
        <f>IFERROR(INDEX(Customers!$C$2:$C$901,MATCH(C1497,Customers!$A$2:$A$901,0)),"")</f>
        <v>Consumer</v>
      </c>
      <c r="G1497" s="5" t="str">
        <f>IFERROR(INDEX(Regions!$B$2:$B$6,MATCH(D1497,Regions!$A$2:$A$6,0)),"")</f>
        <v>Central</v>
      </c>
      <c r="H1497" s="5" t="str">
        <f t="shared" si="25"/>
        <v>2024-12</v>
      </c>
      <c r="I1497" s="5">
        <f>IFERROR(INDEX(Delivery!$C$2:$C$3001,MATCH(A1497,Delivery!$A$2:$A$3001,0))-INDEX(Delivery!$B$2:$B$3001,MATCH(A1497,Delivery!$A$2:$A$3001,0)),"")</f>
        <v>3</v>
      </c>
      <c r="J1497" s="5" t="str">
        <f>IF(IFERROR(INDEX(Delivery!$D$2:$D$3001,MATCH(A1497,Delivery!$A$2:$A$3001,0)),"")="Delayed","Yes","No")</f>
        <v>No</v>
      </c>
      <c r="K1497" s="5" t="str">
        <f>IF(IFERROR(INDEX(Delivery!$D$2:$D$3001,MATCH(A1497,Delivery!$A$2:$A$3001,0)),"")="Cancelled","Yes","No")</f>
        <v>No</v>
      </c>
      <c r="L1497">
        <f>SUMIF(Sales!B:B,A1497,Sales!H:H)</f>
        <v>519.71</v>
      </c>
    </row>
    <row r="1498" spans="1:12" x14ac:dyDescent="0.35">
      <c r="A1498" s="5">
        <v>1497</v>
      </c>
      <c r="B1498" s="6">
        <v>45642</v>
      </c>
      <c r="C1498" s="5">
        <v>646</v>
      </c>
      <c r="D1498" s="5">
        <v>1</v>
      </c>
      <c r="E1498" s="5" t="str">
        <f>IFERROR(INDEX(Customers!$B$2:$B$901,MATCH(C1498,Customers!$A$2:$A$901,0)),"")</f>
        <v>Riya Chatterjee</v>
      </c>
      <c r="F1498" s="5" t="str">
        <f>IFERROR(INDEX(Customers!$C$2:$C$901,MATCH(C1498,Customers!$A$2:$A$901,0)),"")</f>
        <v>Consumer</v>
      </c>
      <c r="G1498" s="5" t="str">
        <f>IFERROR(INDEX(Regions!$B$2:$B$6,MATCH(D1498,Regions!$A$2:$A$6,0)),"")</f>
        <v>North</v>
      </c>
      <c r="H1498" s="5" t="str">
        <f t="shared" si="25"/>
        <v>2024-12</v>
      </c>
      <c r="I1498" s="5">
        <f>IFERROR(INDEX(Delivery!$C$2:$C$3001,MATCH(A1498,Delivery!$A$2:$A$3001,0))-INDEX(Delivery!$B$2:$B$3001,MATCH(A1498,Delivery!$A$2:$A$3001,0)),"")</f>
        <v>12</v>
      </c>
      <c r="J1498" s="5" t="str">
        <f>IF(IFERROR(INDEX(Delivery!$D$2:$D$3001,MATCH(A1498,Delivery!$A$2:$A$3001,0)),"")="Delayed","Yes","No")</f>
        <v>Yes</v>
      </c>
      <c r="K1498" s="5" t="str">
        <f>IF(IFERROR(INDEX(Delivery!$D$2:$D$3001,MATCH(A1498,Delivery!$A$2:$A$3001,0)),"")="Cancelled","Yes","No")</f>
        <v>No</v>
      </c>
      <c r="L1498">
        <f>SUMIF(Sales!B:B,A1498,Sales!H:H)</f>
        <v>7523.93</v>
      </c>
    </row>
    <row r="1499" spans="1:12" x14ac:dyDescent="0.35">
      <c r="A1499" s="5">
        <v>1498</v>
      </c>
      <c r="B1499" s="6">
        <v>45642</v>
      </c>
      <c r="C1499" s="5">
        <v>37</v>
      </c>
      <c r="D1499" s="5">
        <v>2</v>
      </c>
      <c r="E1499" s="5" t="str">
        <f>IFERROR(INDEX(Customers!$B$2:$B$901,MATCH(C1499,Customers!$A$2:$A$901,0)),"")</f>
        <v>Ravi Nair</v>
      </c>
      <c r="F1499" s="5" t="str">
        <f>IFERROR(INDEX(Customers!$C$2:$C$901,MATCH(C1499,Customers!$A$2:$A$901,0)),"")</f>
        <v>SMB</v>
      </c>
      <c r="G1499" s="5" t="str">
        <f>IFERROR(INDEX(Regions!$B$2:$B$6,MATCH(D1499,Regions!$A$2:$A$6,0)),"")</f>
        <v>South</v>
      </c>
      <c r="H1499" s="5" t="str">
        <f t="shared" si="25"/>
        <v>2024-12</v>
      </c>
      <c r="I1499" s="5">
        <f>IFERROR(INDEX(Delivery!$C$2:$C$3001,MATCH(A1499,Delivery!$A$2:$A$3001,0))-INDEX(Delivery!$B$2:$B$3001,MATCH(A1499,Delivery!$A$2:$A$3001,0)),"")</f>
        <v>4</v>
      </c>
      <c r="J1499" s="5" t="str">
        <f>IF(IFERROR(INDEX(Delivery!$D$2:$D$3001,MATCH(A1499,Delivery!$A$2:$A$3001,0)),"")="Delayed","Yes","No")</f>
        <v>No</v>
      </c>
      <c r="K1499" s="5" t="str">
        <f>IF(IFERROR(INDEX(Delivery!$D$2:$D$3001,MATCH(A1499,Delivery!$A$2:$A$3001,0)),"")="Cancelled","Yes","No")</f>
        <v>No</v>
      </c>
      <c r="L1499">
        <f>SUMIF(Sales!B:B,A1499,Sales!H:H)</f>
        <v>2190.23</v>
      </c>
    </row>
    <row r="1500" spans="1:12" x14ac:dyDescent="0.35">
      <c r="A1500" s="5">
        <v>1499</v>
      </c>
      <c r="B1500" s="6">
        <v>45642</v>
      </c>
      <c r="C1500" s="5">
        <v>52</v>
      </c>
      <c r="D1500" s="5">
        <v>4</v>
      </c>
      <c r="E1500" s="5" t="str">
        <f>IFERROR(INDEX(Customers!$B$2:$B$901,MATCH(C1500,Customers!$A$2:$A$901,0)),"")</f>
        <v>Krishna Gupta</v>
      </c>
      <c r="F1500" s="5" t="str">
        <f>IFERROR(INDEX(Customers!$C$2:$C$901,MATCH(C1500,Customers!$A$2:$A$901,0)),"")</f>
        <v>Consumer</v>
      </c>
      <c r="G1500" s="5" t="str">
        <f>IFERROR(INDEX(Regions!$B$2:$B$6,MATCH(D1500,Regions!$A$2:$A$6,0)),"")</f>
        <v>West</v>
      </c>
      <c r="H1500" s="5" t="str">
        <f t="shared" si="25"/>
        <v>2024-12</v>
      </c>
      <c r="I1500" s="5">
        <f>IFERROR(INDEX(Delivery!$C$2:$C$3001,MATCH(A1500,Delivery!$A$2:$A$3001,0))-INDEX(Delivery!$B$2:$B$3001,MATCH(A1500,Delivery!$A$2:$A$3001,0)),"")</f>
        <v>2</v>
      </c>
      <c r="J1500" s="5" t="str">
        <f>IF(IFERROR(INDEX(Delivery!$D$2:$D$3001,MATCH(A1500,Delivery!$A$2:$A$3001,0)),"")="Delayed","Yes","No")</f>
        <v>No</v>
      </c>
      <c r="K1500" s="5" t="str">
        <f>IF(IFERROR(INDEX(Delivery!$D$2:$D$3001,MATCH(A1500,Delivery!$A$2:$A$3001,0)),"")="Cancelled","Yes","No")</f>
        <v>No</v>
      </c>
      <c r="L1500">
        <f>SUMIF(Sales!B:B,A1500,Sales!H:H)</f>
        <v>2567.91</v>
      </c>
    </row>
    <row r="1501" spans="1:12" x14ac:dyDescent="0.35">
      <c r="A1501" s="5">
        <v>1500</v>
      </c>
      <c r="B1501" s="6">
        <v>45642</v>
      </c>
      <c r="C1501" s="5">
        <v>793</v>
      </c>
      <c r="D1501" s="5">
        <v>1</v>
      </c>
      <c r="E1501" s="5" t="str">
        <f>IFERROR(INDEX(Customers!$B$2:$B$901,MATCH(C1501,Customers!$A$2:$A$901,0)),"")</f>
        <v>Ravi Reddy</v>
      </c>
      <c r="F1501" s="5" t="str">
        <f>IFERROR(INDEX(Customers!$C$2:$C$901,MATCH(C1501,Customers!$A$2:$A$901,0)),"")</f>
        <v>Consumer</v>
      </c>
      <c r="G1501" s="5" t="str">
        <f>IFERROR(INDEX(Regions!$B$2:$B$6,MATCH(D1501,Regions!$A$2:$A$6,0)),"")</f>
        <v>North</v>
      </c>
      <c r="H1501" s="5" t="str">
        <f t="shared" si="25"/>
        <v>2024-12</v>
      </c>
      <c r="I1501" s="5">
        <f>IFERROR(INDEX(Delivery!$C$2:$C$3001,MATCH(A1501,Delivery!$A$2:$A$3001,0))-INDEX(Delivery!$B$2:$B$3001,MATCH(A1501,Delivery!$A$2:$A$3001,0)),"")</f>
        <v>3</v>
      </c>
      <c r="J1501" s="5" t="str">
        <f>IF(IFERROR(INDEX(Delivery!$D$2:$D$3001,MATCH(A1501,Delivery!$A$2:$A$3001,0)),"")="Delayed","Yes","No")</f>
        <v>No</v>
      </c>
      <c r="K1501" s="5" t="str">
        <f>IF(IFERROR(INDEX(Delivery!$D$2:$D$3001,MATCH(A1501,Delivery!$A$2:$A$3001,0)),"")="Cancelled","Yes","No")</f>
        <v>No</v>
      </c>
      <c r="L1501">
        <f>SUMIF(Sales!B:B,A1501,Sales!H:H)</f>
        <v>760.11</v>
      </c>
    </row>
    <row r="1502" spans="1:12" x14ac:dyDescent="0.35">
      <c r="A1502" s="5">
        <v>1501</v>
      </c>
      <c r="B1502" s="6">
        <v>45642</v>
      </c>
      <c r="C1502" s="5">
        <v>586</v>
      </c>
      <c r="D1502" s="5">
        <v>2</v>
      </c>
      <c r="E1502" s="5" t="str">
        <f>IFERROR(INDEX(Customers!$B$2:$B$901,MATCH(C1502,Customers!$A$2:$A$901,0)),"")</f>
        <v>Amit Rao</v>
      </c>
      <c r="F1502" s="5" t="str">
        <f>IFERROR(INDEX(Customers!$C$2:$C$901,MATCH(C1502,Customers!$A$2:$A$901,0)),"")</f>
        <v>Corporate</v>
      </c>
      <c r="G1502" s="5" t="str">
        <f>IFERROR(INDEX(Regions!$B$2:$B$6,MATCH(D1502,Regions!$A$2:$A$6,0)),"")</f>
        <v>South</v>
      </c>
      <c r="H1502" s="5" t="str">
        <f t="shared" si="25"/>
        <v>2024-12</v>
      </c>
      <c r="I1502" s="5">
        <f>IFERROR(INDEX(Delivery!$C$2:$C$3001,MATCH(A1502,Delivery!$A$2:$A$3001,0))-INDEX(Delivery!$B$2:$B$3001,MATCH(A1502,Delivery!$A$2:$A$3001,0)),"")</f>
        <v>7</v>
      </c>
      <c r="J1502" s="5" t="str">
        <f>IF(IFERROR(INDEX(Delivery!$D$2:$D$3001,MATCH(A1502,Delivery!$A$2:$A$3001,0)),"")="Delayed","Yes","No")</f>
        <v>Yes</v>
      </c>
      <c r="K1502" s="5" t="str">
        <f>IF(IFERROR(INDEX(Delivery!$D$2:$D$3001,MATCH(A1502,Delivery!$A$2:$A$3001,0)),"")="Cancelled","Yes","No")</f>
        <v>No</v>
      </c>
      <c r="L1502">
        <f>SUMIF(Sales!B:B,A1502,Sales!H:H)</f>
        <v>2733.03</v>
      </c>
    </row>
    <row r="1503" spans="1:12" x14ac:dyDescent="0.35">
      <c r="A1503" s="5">
        <v>1502</v>
      </c>
      <c r="B1503" s="6">
        <v>45642</v>
      </c>
      <c r="C1503" s="5">
        <v>365</v>
      </c>
      <c r="D1503" s="5">
        <v>5</v>
      </c>
      <c r="E1503" s="5" t="str">
        <f>IFERROR(INDEX(Customers!$B$2:$B$901,MATCH(C1503,Customers!$A$2:$A$901,0)),"")</f>
        <v>Vivaan Iyer</v>
      </c>
      <c r="F1503" s="5" t="str">
        <f>IFERROR(INDEX(Customers!$C$2:$C$901,MATCH(C1503,Customers!$A$2:$A$901,0)),"")</f>
        <v>SMB</v>
      </c>
      <c r="G1503" s="5" t="str">
        <f>IFERROR(INDEX(Regions!$B$2:$B$6,MATCH(D1503,Regions!$A$2:$A$6,0)),"")</f>
        <v>Central</v>
      </c>
      <c r="H1503" s="5" t="str">
        <f t="shared" si="25"/>
        <v>2024-12</v>
      </c>
      <c r="I1503" s="5">
        <f>IFERROR(INDEX(Delivery!$C$2:$C$3001,MATCH(A1503,Delivery!$A$2:$A$3001,0))-INDEX(Delivery!$B$2:$B$3001,MATCH(A1503,Delivery!$A$2:$A$3001,0)),"")</f>
        <v>4</v>
      </c>
      <c r="J1503" s="5" t="str">
        <f>IF(IFERROR(INDEX(Delivery!$D$2:$D$3001,MATCH(A1503,Delivery!$A$2:$A$3001,0)),"")="Delayed","Yes","No")</f>
        <v>No</v>
      </c>
      <c r="K1503" s="5" t="str">
        <f>IF(IFERROR(INDEX(Delivery!$D$2:$D$3001,MATCH(A1503,Delivery!$A$2:$A$3001,0)),"")="Cancelled","Yes","No")</f>
        <v>No</v>
      </c>
      <c r="L1503">
        <f>SUMIF(Sales!B:B,A1503,Sales!H:H)</f>
        <v>897.98</v>
      </c>
    </row>
    <row r="1504" spans="1:12" x14ac:dyDescent="0.35">
      <c r="A1504" s="5">
        <v>1503</v>
      </c>
      <c r="B1504" s="6">
        <v>45642</v>
      </c>
      <c r="C1504" s="5">
        <v>607</v>
      </c>
      <c r="D1504" s="5">
        <v>5</v>
      </c>
      <c r="E1504" s="5" t="str">
        <f>IFERROR(INDEX(Customers!$B$2:$B$901,MATCH(C1504,Customers!$A$2:$A$901,0)),"")</f>
        <v>Vihaan Kapoor</v>
      </c>
      <c r="F1504" s="5" t="str">
        <f>IFERROR(INDEX(Customers!$C$2:$C$901,MATCH(C1504,Customers!$A$2:$A$901,0)),"")</f>
        <v>Consumer</v>
      </c>
      <c r="G1504" s="5" t="str">
        <f>IFERROR(INDEX(Regions!$B$2:$B$6,MATCH(D1504,Regions!$A$2:$A$6,0)),"")</f>
        <v>Central</v>
      </c>
      <c r="H1504" s="5" t="str">
        <f t="shared" si="25"/>
        <v>2024-12</v>
      </c>
      <c r="I1504" s="5">
        <f>IFERROR(INDEX(Delivery!$C$2:$C$3001,MATCH(A1504,Delivery!$A$2:$A$3001,0))-INDEX(Delivery!$B$2:$B$3001,MATCH(A1504,Delivery!$A$2:$A$3001,0)),"")</f>
        <v>3</v>
      </c>
      <c r="J1504" s="5" t="str">
        <f>IF(IFERROR(INDEX(Delivery!$D$2:$D$3001,MATCH(A1504,Delivery!$A$2:$A$3001,0)),"")="Delayed","Yes","No")</f>
        <v>No</v>
      </c>
      <c r="K1504" s="5" t="str">
        <f>IF(IFERROR(INDEX(Delivery!$D$2:$D$3001,MATCH(A1504,Delivery!$A$2:$A$3001,0)),"")="Cancelled","Yes","No")</f>
        <v>No</v>
      </c>
      <c r="L1504">
        <f>SUMIF(Sales!B:B,A1504,Sales!H:H)</f>
        <v>5151.5300000000007</v>
      </c>
    </row>
    <row r="1505" spans="1:12" x14ac:dyDescent="0.35">
      <c r="A1505" s="5">
        <v>1504</v>
      </c>
      <c r="B1505" s="6">
        <v>45642</v>
      </c>
      <c r="C1505" s="5">
        <v>437</v>
      </c>
      <c r="D1505" s="5">
        <v>5</v>
      </c>
      <c r="E1505" s="5" t="str">
        <f>IFERROR(INDEX(Customers!$B$2:$B$901,MATCH(C1505,Customers!$A$2:$A$901,0)),"")</f>
        <v>Neha Kapoor</v>
      </c>
      <c r="F1505" s="5" t="str">
        <f>IFERROR(INDEX(Customers!$C$2:$C$901,MATCH(C1505,Customers!$A$2:$A$901,0)),"")</f>
        <v>Consumer</v>
      </c>
      <c r="G1505" s="5" t="str">
        <f>IFERROR(INDEX(Regions!$B$2:$B$6,MATCH(D1505,Regions!$A$2:$A$6,0)),"")</f>
        <v>Central</v>
      </c>
      <c r="H1505" s="5" t="str">
        <f t="shared" si="25"/>
        <v>2024-12</v>
      </c>
      <c r="I1505" s="5">
        <f>IFERROR(INDEX(Delivery!$C$2:$C$3001,MATCH(A1505,Delivery!$A$2:$A$3001,0))-INDEX(Delivery!$B$2:$B$3001,MATCH(A1505,Delivery!$A$2:$A$3001,0)),"")</f>
        <v>6</v>
      </c>
      <c r="J1505" s="5" t="str">
        <f>IF(IFERROR(INDEX(Delivery!$D$2:$D$3001,MATCH(A1505,Delivery!$A$2:$A$3001,0)),"")="Delayed","Yes","No")</f>
        <v>No</v>
      </c>
      <c r="K1505" s="5" t="str">
        <f>IF(IFERROR(INDEX(Delivery!$D$2:$D$3001,MATCH(A1505,Delivery!$A$2:$A$3001,0)),"")="Cancelled","Yes","No")</f>
        <v>No</v>
      </c>
      <c r="L1505">
        <f>SUMIF(Sales!B:B,A1505,Sales!H:H)</f>
        <v>95.97</v>
      </c>
    </row>
    <row r="1506" spans="1:12" x14ac:dyDescent="0.35">
      <c r="A1506" s="5">
        <v>1505</v>
      </c>
      <c r="B1506" s="6">
        <v>45643</v>
      </c>
      <c r="C1506" s="5">
        <v>253</v>
      </c>
      <c r="D1506" s="5">
        <v>5</v>
      </c>
      <c r="E1506" s="5" t="str">
        <f>IFERROR(INDEX(Customers!$B$2:$B$901,MATCH(C1506,Customers!$A$2:$A$901,0)),"")</f>
        <v>Deepa Reddy</v>
      </c>
      <c r="F1506" s="5" t="str">
        <f>IFERROR(INDEX(Customers!$C$2:$C$901,MATCH(C1506,Customers!$A$2:$A$901,0)),"")</f>
        <v>Consumer</v>
      </c>
      <c r="G1506" s="5" t="str">
        <f>IFERROR(INDEX(Regions!$B$2:$B$6,MATCH(D1506,Regions!$A$2:$A$6,0)),"")</f>
        <v>Central</v>
      </c>
      <c r="H1506" s="5" t="str">
        <f t="shared" si="25"/>
        <v>2024-12</v>
      </c>
      <c r="I1506" s="5">
        <f>IFERROR(INDEX(Delivery!$C$2:$C$3001,MATCH(A1506,Delivery!$A$2:$A$3001,0))-INDEX(Delivery!$B$2:$B$3001,MATCH(A1506,Delivery!$A$2:$A$3001,0)),"")</f>
        <v>4</v>
      </c>
      <c r="J1506" s="5" t="str">
        <f>IF(IFERROR(INDEX(Delivery!$D$2:$D$3001,MATCH(A1506,Delivery!$A$2:$A$3001,0)),"")="Delayed","Yes","No")</f>
        <v>No</v>
      </c>
      <c r="K1506" s="5" t="str">
        <f>IF(IFERROR(INDEX(Delivery!$D$2:$D$3001,MATCH(A1506,Delivery!$A$2:$A$3001,0)),"")="Cancelled","Yes","No")</f>
        <v>No</v>
      </c>
      <c r="L1506">
        <f>SUMIF(Sales!B:B,A1506,Sales!H:H)</f>
        <v>364.21000000000004</v>
      </c>
    </row>
    <row r="1507" spans="1:12" x14ac:dyDescent="0.35">
      <c r="A1507" s="5">
        <v>1506</v>
      </c>
      <c r="B1507" s="6">
        <v>45643</v>
      </c>
      <c r="C1507" s="5">
        <v>117</v>
      </c>
      <c r="D1507" s="5">
        <v>4</v>
      </c>
      <c r="E1507" s="5" t="str">
        <f>IFERROR(INDEX(Customers!$B$2:$B$901,MATCH(C1507,Customers!$A$2:$A$901,0)),"")</f>
        <v>Kiara Nair</v>
      </c>
      <c r="F1507" s="5" t="str">
        <f>IFERROR(INDEX(Customers!$C$2:$C$901,MATCH(C1507,Customers!$A$2:$A$901,0)),"")</f>
        <v>Corporate</v>
      </c>
      <c r="G1507" s="5" t="str">
        <f>IFERROR(INDEX(Regions!$B$2:$B$6,MATCH(D1507,Regions!$A$2:$A$6,0)),"")</f>
        <v>West</v>
      </c>
      <c r="H1507" s="5" t="str">
        <f t="shared" si="25"/>
        <v>2024-12</v>
      </c>
      <c r="I1507" s="5">
        <f>IFERROR(INDEX(Delivery!$C$2:$C$3001,MATCH(A1507,Delivery!$A$2:$A$3001,0))-INDEX(Delivery!$B$2:$B$3001,MATCH(A1507,Delivery!$A$2:$A$3001,0)),"")</f>
        <v>5</v>
      </c>
      <c r="J1507" s="5" t="str">
        <f>IF(IFERROR(INDEX(Delivery!$D$2:$D$3001,MATCH(A1507,Delivery!$A$2:$A$3001,0)),"")="Delayed","Yes","No")</f>
        <v>No</v>
      </c>
      <c r="K1507" s="5" t="str">
        <f>IF(IFERROR(INDEX(Delivery!$D$2:$D$3001,MATCH(A1507,Delivery!$A$2:$A$3001,0)),"")="Cancelled","Yes","No")</f>
        <v>No</v>
      </c>
      <c r="L1507">
        <f>SUMIF(Sales!B:B,A1507,Sales!H:H)</f>
        <v>709.69</v>
      </c>
    </row>
    <row r="1508" spans="1:12" x14ac:dyDescent="0.35">
      <c r="A1508" s="5">
        <v>1507</v>
      </c>
      <c r="B1508" s="6">
        <v>45643</v>
      </c>
      <c r="C1508" s="5">
        <v>351</v>
      </c>
      <c r="D1508" s="5">
        <v>5</v>
      </c>
      <c r="E1508" s="5" t="str">
        <f>IFERROR(INDEX(Customers!$B$2:$B$901,MATCH(C1508,Customers!$A$2:$A$901,0)),"")</f>
        <v>Nisha Krishnan</v>
      </c>
      <c r="F1508" s="5" t="str">
        <f>IFERROR(INDEX(Customers!$C$2:$C$901,MATCH(C1508,Customers!$A$2:$A$901,0)),"")</f>
        <v>SMB</v>
      </c>
      <c r="G1508" s="5" t="str">
        <f>IFERROR(INDEX(Regions!$B$2:$B$6,MATCH(D1508,Regions!$A$2:$A$6,0)),"")</f>
        <v>Central</v>
      </c>
      <c r="H1508" s="5" t="str">
        <f t="shared" si="25"/>
        <v>2024-12</v>
      </c>
      <c r="I1508" s="5">
        <f>IFERROR(INDEX(Delivery!$C$2:$C$3001,MATCH(A1508,Delivery!$A$2:$A$3001,0))-INDEX(Delivery!$B$2:$B$3001,MATCH(A1508,Delivery!$A$2:$A$3001,0)),"")</f>
        <v>4</v>
      </c>
      <c r="J1508" s="5" t="str">
        <f>IF(IFERROR(INDEX(Delivery!$D$2:$D$3001,MATCH(A1508,Delivery!$A$2:$A$3001,0)),"")="Delayed","Yes","No")</f>
        <v>No</v>
      </c>
      <c r="K1508" s="5" t="str">
        <f>IF(IFERROR(INDEX(Delivery!$D$2:$D$3001,MATCH(A1508,Delivery!$A$2:$A$3001,0)),"")="Cancelled","Yes","No")</f>
        <v>No</v>
      </c>
      <c r="L1508">
        <f>SUMIF(Sales!B:B,A1508,Sales!H:H)</f>
        <v>1288.7</v>
      </c>
    </row>
    <row r="1509" spans="1:12" x14ac:dyDescent="0.35">
      <c r="A1509" s="5">
        <v>1508</v>
      </c>
      <c r="B1509" s="6">
        <v>45643</v>
      </c>
      <c r="C1509" s="5">
        <v>699</v>
      </c>
      <c r="D1509" s="5">
        <v>2</v>
      </c>
      <c r="E1509" s="5" t="str">
        <f>IFERROR(INDEX(Customers!$B$2:$B$901,MATCH(C1509,Customers!$A$2:$A$901,0)),"")</f>
        <v>Ananya Shetty</v>
      </c>
      <c r="F1509" s="5" t="str">
        <f>IFERROR(INDEX(Customers!$C$2:$C$901,MATCH(C1509,Customers!$A$2:$A$901,0)),"")</f>
        <v>SMB</v>
      </c>
      <c r="G1509" s="5" t="str">
        <f>IFERROR(INDEX(Regions!$B$2:$B$6,MATCH(D1509,Regions!$A$2:$A$6,0)),"")</f>
        <v>South</v>
      </c>
      <c r="H1509" s="5" t="str">
        <f t="shared" si="25"/>
        <v>2024-12</v>
      </c>
      <c r="I1509" s="5">
        <f>IFERROR(INDEX(Delivery!$C$2:$C$3001,MATCH(A1509,Delivery!$A$2:$A$3001,0))-INDEX(Delivery!$B$2:$B$3001,MATCH(A1509,Delivery!$A$2:$A$3001,0)),"")</f>
        <v>2</v>
      </c>
      <c r="J1509" s="5" t="str">
        <f>IF(IFERROR(INDEX(Delivery!$D$2:$D$3001,MATCH(A1509,Delivery!$A$2:$A$3001,0)),"")="Delayed","Yes","No")</f>
        <v>No</v>
      </c>
      <c r="K1509" s="5" t="str">
        <f>IF(IFERROR(INDEX(Delivery!$D$2:$D$3001,MATCH(A1509,Delivery!$A$2:$A$3001,0)),"")="Cancelled","Yes","No")</f>
        <v>No</v>
      </c>
      <c r="L1509">
        <f>SUMIF(Sales!B:B,A1509,Sales!H:H)</f>
        <v>741.85</v>
      </c>
    </row>
    <row r="1510" spans="1:12" x14ac:dyDescent="0.35">
      <c r="A1510" s="5">
        <v>1509</v>
      </c>
      <c r="B1510" s="6">
        <v>45643</v>
      </c>
      <c r="C1510" s="5">
        <v>106</v>
      </c>
      <c r="D1510" s="5">
        <v>2</v>
      </c>
      <c r="E1510" s="5" t="str">
        <f>IFERROR(INDEX(Customers!$B$2:$B$901,MATCH(C1510,Customers!$A$2:$A$901,0)),"")</f>
        <v>Suresh Pillai</v>
      </c>
      <c r="F1510" s="5" t="str">
        <f>IFERROR(INDEX(Customers!$C$2:$C$901,MATCH(C1510,Customers!$A$2:$A$901,0)),"")</f>
        <v>Consumer</v>
      </c>
      <c r="G1510" s="5" t="str">
        <f>IFERROR(INDEX(Regions!$B$2:$B$6,MATCH(D1510,Regions!$A$2:$A$6,0)),"")</f>
        <v>South</v>
      </c>
      <c r="H1510" s="5" t="str">
        <f t="shared" si="25"/>
        <v>2024-12</v>
      </c>
      <c r="I1510" s="5">
        <f>IFERROR(INDEX(Delivery!$C$2:$C$3001,MATCH(A1510,Delivery!$A$2:$A$3001,0))-INDEX(Delivery!$B$2:$B$3001,MATCH(A1510,Delivery!$A$2:$A$3001,0)),"")</f>
        <v>5</v>
      </c>
      <c r="J1510" s="5" t="str">
        <f>IF(IFERROR(INDEX(Delivery!$D$2:$D$3001,MATCH(A1510,Delivery!$A$2:$A$3001,0)),"")="Delayed","Yes","No")</f>
        <v>No</v>
      </c>
      <c r="K1510" s="5" t="str">
        <f>IF(IFERROR(INDEX(Delivery!$D$2:$D$3001,MATCH(A1510,Delivery!$A$2:$A$3001,0)),"")="Cancelled","Yes","No")</f>
        <v>No</v>
      </c>
      <c r="L1510">
        <f>SUMIF(Sales!B:B,A1510,Sales!H:H)</f>
        <v>798.2</v>
      </c>
    </row>
    <row r="1511" spans="1:12" x14ac:dyDescent="0.35">
      <c r="A1511" s="5">
        <v>1510</v>
      </c>
      <c r="B1511" s="6">
        <v>45644</v>
      </c>
      <c r="C1511" s="5">
        <v>57</v>
      </c>
      <c r="D1511" s="5">
        <v>5</v>
      </c>
      <c r="E1511" s="5" t="str">
        <f>IFERROR(INDEX(Customers!$B$2:$B$901,MATCH(C1511,Customers!$A$2:$A$901,0)),"")</f>
        <v>Sai Rao</v>
      </c>
      <c r="F1511" s="5" t="str">
        <f>IFERROR(INDEX(Customers!$C$2:$C$901,MATCH(C1511,Customers!$A$2:$A$901,0)),"")</f>
        <v>Consumer</v>
      </c>
      <c r="G1511" s="5" t="str">
        <f>IFERROR(INDEX(Regions!$B$2:$B$6,MATCH(D1511,Regions!$A$2:$A$6,0)),"")</f>
        <v>Central</v>
      </c>
      <c r="H1511" s="5" t="str">
        <f t="shared" si="25"/>
        <v>2024-12</v>
      </c>
      <c r="I1511" s="5">
        <f>IFERROR(INDEX(Delivery!$C$2:$C$3001,MATCH(A1511,Delivery!$A$2:$A$3001,0))-INDEX(Delivery!$B$2:$B$3001,MATCH(A1511,Delivery!$A$2:$A$3001,0)),"")</f>
        <v>3</v>
      </c>
      <c r="J1511" s="5" t="str">
        <f>IF(IFERROR(INDEX(Delivery!$D$2:$D$3001,MATCH(A1511,Delivery!$A$2:$A$3001,0)),"")="Delayed","Yes","No")</f>
        <v>No</v>
      </c>
      <c r="K1511" s="5" t="str">
        <f>IF(IFERROR(INDEX(Delivery!$D$2:$D$3001,MATCH(A1511,Delivery!$A$2:$A$3001,0)),"")="Cancelled","Yes","No")</f>
        <v>No</v>
      </c>
      <c r="L1511">
        <f>SUMIF(Sales!B:B,A1511,Sales!H:H)</f>
        <v>420.69000000000005</v>
      </c>
    </row>
    <row r="1512" spans="1:12" x14ac:dyDescent="0.35">
      <c r="A1512" s="5">
        <v>1511</v>
      </c>
      <c r="B1512" s="6">
        <v>45644</v>
      </c>
      <c r="C1512" s="5">
        <v>771</v>
      </c>
      <c r="D1512" s="5">
        <v>2</v>
      </c>
      <c r="E1512" s="5" t="str">
        <f>IFERROR(INDEX(Customers!$B$2:$B$901,MATCH(C1512,Customers!$A$2:$A$901,0)),"")</f>
        <v>Rahul Krishnan</v>
      </c>
      <c r="F1512" s="5" t="str">
        <f>IFERROR(INDEX(Customers!$C$2:$C$901,MATCH(C1512,Customers!$A$2:$A$901,0)),"")</f>
        <v>Corporate</v>
      </c>
      <c r="G1512" s="5" t="str">
        <f>IFERROR(INDEX(Regions!$B$2:$B$6,MATCH(D1512,Regions!$A$2:$A$6,0)),"")</f>
        <v>South</v>
      </c>
      <c r="H1512" s="5" t="str">
        <f t="shared" si="25"/>
        <v>2024-12</v>
      </c>
      <c r="I1512" s="5">
        <f>IFERROR(INDEX(Delivery!$C$2:$C$3001,MATCH(A1512,Delivery!$A$2:$A$3001,0))-INDEX(Delivery!$B$2:$B$3001,MATCH(A1512,Delivery!$A$2:$A$3001,0)),"")</f>
        <v>6</v>
      </c>
      <c r="J1512" s="5" t="str">
        <f>IF(IFERROR(INDEX(Delivery!$D$2:$D$3001,MATCH(A1512,Delivery!$A$2:$A$3001,0)),"")="Delayed","Yes","No")</f>
        <v>No</v>
      </c>
      <c r="K1512" s="5" t="str">
        <f>IF(IFERROR(INDEX(Delivery!$D$2:$D$3001,MATCH(A1512,Delivery!$A$2:$A$3001,0)),"")="Cancelled","Yes","No")</f>
        <v>No</v>
      </c>
      <c r="L1512">
        <f>SUMIF(Sales!B:B,A1512,Sales!H:H)</f>
        <v>705.26</v>
      </c>
    </row>
    <row r="1513" spans="1:12" x14ac:dyDescent="0.35">
      <c r="A1513" s="5">
        <v>1512</v>
      </c>
      <c r="B1513" s="6">
        <v>45644</v>
      </c>
      <c r="C1513" s="5">
        <v>552</v>
      </c>
      <c r="D1513" s="5">
        <v>4</v>
      </c>
      <c r="E1513" s="5" t="str">
        <f>IFERROR(INDEX(Customers!$B$2:$B$901,MATCH(C1513,Customers!$A$2:$A$901,0)),"")</f>
        <v>Lakshmi Kapoor</v>
      </c>
      <c r="F1513" s="5" t="str">
        <f>IFERROR(INDEX(Customers!$C$2:$C$901,MATCH(C1513,Customers!$A$2:$A$901,0)),"")</f>
        <v>Consumer</v>
      </c>
      <c r="G1513" s="5" t="str">
        <f>IFERROR(INDEX(Regions!$B$2:$B$6,MATCH(D1513,Regions!$A$2:$A$6,0)),"")</f>
        <v>West</v>
      </c>
      <c r="H1513" s="5" t="str">
        <f t="shared" si="25"/>
        <v>2024-12</v>
      </c>
      <c r="I1513" s="5">
        <f>IFERROR(INDEX(Delivery!$C$2:$C$3001,MATCH(A1513,Delivery!$A$2:$A$3001,0))-INDEX(Delivery!$B$2:$B$3001,MATCH(A1513,Delivery!$A$2:$A$3001,0)),"")</f>
        <v>5</v>
      </c>
      <c r="J1513" s="5" t="str">
        <f>IF(IFERROR(INDEX(Delivery!$D$2:$D$3001,MATCH(A1513,Delivery!$A$2:$A$3001,0)),"")="Delayed","Yes","No")</f>
        <v>No</v>
      </c>
      <c r="K1513" s="5" t="str">
        <f>IF(IFERROR(INDEX(Delivery!$D$2:$D$3001,MATCH(A1513,Delivery!$A$2:$A$3001,0)),"")="Cancelled","Yes","No")</f>
        <v>No</v>
      </c>
      <c r="L1513">
        <f>SUMIF(Sales!B:B,A1513,Sales!H:H)</f>
        <v>2129.88</v>
      </c>
    </row>
    <row r="1514" spans="1:12" x14ac:dyDescent="0.35">
      <c r="A1514" s="5">
        <v>1513</v>
      </c>
      <c r="B1514" s="6">
        <v>45645</v>
      </c>
      <c r="C1514" s="5">
        <v>139</v>
      </c>
      <c r="D1514" s="5">
        <v>4</v>
      </c>
      <c r="E1514" s="5" t="str">
        <f>IFERROR(INDEX(Customers!$B$2:$B$901,MATCH(C1514,Customers!$A$2:$A$901,0)),"")</f>
        <v>Aditya Patel</v>
      </c>
      <c r="F1514" s="5" t="str">
        <f>IFERROR(INDEX(Customers!$C$2:$C$901,MATCH(C1514,Customers!$A$2:$A$901,0)),"")</f>
        <v>Consumer</v>
      </c>
      <c r="G1514" s="5" t="str">
        <f>IFERROR(INDEX(Regions!$B$2:$B$6,MATCH(D1514,Regions!$A$2:$A$6,0)),"")</f>
        <v>West</v>
      </c>
      <c r="H1514" s="5" t="str">
        <f t="shared" si="25"/>
        <v>2024-12</v>
      </c>
      <c r="I1514" s="5">
        <f>IFERROR(INDEX(Delivery!$C$2:$C$3001,MATCH(A1514,Delivery!$A$2:$A$3001,0))-INDEX(Delivery!$B$2:$B$3001,MATCH(A1514,Delivery!$A$2:$A$3001,0)),"")</f>
        <v>4</v>
      </c>
      <c r="J1514" s="5" t="str">
        <f>IF(IFERROR(INDEX(Delivery!$D$2:$D$3001,MATCH(A1514,Delivery!$A$2:$A$3001,0)),"")="Delayed","Yes","No")</f>
        <v>No</v>
      </c>
      <c r="K1514" s="5" t="str">
        <f>IF(IFERROR(INDEX(Delivery!$D$2:$D$3001,MATCH(A1514,Delivery!$A$2:$A$3001,0)),"")="Cancelled","Yes","No")</f>
        <v>No</v>
      </c>
      <c r="L1514">
        <f>SUMIF(Sales!B:B,A1514,Sales!H:H)</f>
        <v>829.93</v>
      </c>
    </row>
    <row r="1515" spans="1:12" x14ac:dyDescent="0.35">
      <c r="A1515" s="5">
        <v>1514</v>
      </c>
      <c r="B1515" s="6">
        <v>45645</v>
      </c>
      <c r="C1515" s="5">
        <v>245</v>
      </c>
      <c r="D1515" s="5">
        <v>2</v>
      </c>
      <c r="E1515" s="5" t="str">
        <f>IFERROR(INDEX(Customers!$B$2:$B$901,MATCH(C1515,Customers!$A$2:$A$901,0)),"")</f>
        <v>Aadhya Rao</v>
      </c>
      <c r="F1515" s="5" t="str">
        <f>IFERROR(INDEX(Customers!$C$2:$C$901,MATCH(C1515,Customers!$A$2:$A$901,0)),"")</f>
        <v>SMB</v>
      </c>
      <c r="G1515" s="5" t="str">
        <f>IFERROR(INDEX(Regions!$B$2:$B$6,MATCH(D1515,Regions!$A$2:$A$6,0)),"")</f>
        <v>South</v>
      </c>
      <c r="H1515" s="5" t="str">
        <f t="shared" si="25"/>
        <v>2024-12</v>
      </c>
      <c r="I1515" s="5">
        <f>IFERROR(INDEX(Delivery!$C$2:$C$3001,MATCH(A1515,Delivery!$A$2:$A$3001,0))-INDEX(Delivery!$B$2:$B$3001,MATCH(A1515,Delivery!$A$2:$A$3001,0)),"")</f>
        <v>6</v>
      </c>
      <c r="J1515" s="5" t="str">
        <f>IF(IFERROR(INDEX(Delivery!$D$2:$D$3001,MATCH(A1515,Delivery!$A$2:$A$3001,0)),"")="Delayed","Yes","No")</f>
        <v>No</v>
      </c>
      <c r="K1515" s="5" t="str">
        <f>IF(IFERROR(INDEX(Delivery!$D$2:$D$3001,MATCH(A1515,Delivery!$A$2:$A$3001,0)),"")="Cancelled","Yes","No")</f>
        <v>No</v>
      </c>
      <c r="L1515">
        <f>SUMIF(Sales!B:B,A1515,Sales!H:H)</f>
        <v>1527.62</v>
      </c>
    </row>
    <row r="1516" spans="1:12" x14ac:dyDescent="0.35">
      <c r="A1516" s="5">
        <v>1515</v>
      </c>
      <c r="B1516" s="6">
        <v>45645</v>
      </c>
      <c r="C1516" s="5">
        <v>786</v>
      </c>
      <c r="D1516" s="5">
        <v>3</v>
      </c>
      <c r="E1516" s="5" t="str">
        <f>IFERROR(INDEX(Customers!$B$2:$B$901,MATCH(C1516,Customers!$A$2:$A$901,0)),"")</f>
        <v>Aditya Kapoor</v>
      </c>
      <c r="F1516" s="5" t="str">
        <f>IFERROR(INDEX(Customers!$C$2:$C$901,MATCH(C1516,Customers!$A$2:$A$901,0)),"")</f>
        <v>SMB</v>
      </c>
      <c r="G1516" s="5" t="str">
        <f>IFERROR(INDEX(Regions!$B$2:$B$6,MATCH(D1516,Regions!$A$2:$A$6,0)),"")</f>
        <v>East</v>
      </c>
      <c r="H1516" s="5" t="str">
        <f t="shared" si="25"/>
        <v>2024-12</v>
      </c>
      <c r="I1516" s="5">
        <f>IFERROR(INDEX(Delivery!$C$2:$C$3001,MATCH(A1516,Delivery!$A$2:$A$3001,0))-INDEX(Delivery!$B$2:$B$3001,MATCH(A1516,Delivery!$A$2:$A$3001,0)),"")</f>
        <v>4</v>
      </c>
      <c r="J1516" s="5" t="str">
        <f>IF(IFERROR(INDEX(Delivery!$D$2:$D$3001,MATCH(A1516,Delivery!$A$2:$A$3001,0)),"")="Delayed","Yes","No")</f>
        <v>No</v>
      </c>
      <c r="K1516" s="5" t="str">
        <f>IF(IFERROR(INDEX(Delivery!$D$2:$D$3001,MATCH(A1516,Delivery!$A$2:$A$3001,0)),"")="Cancelled","Yes","No")</f>
        <v>No</v>
      </c>
      <c r="L1516">
        <f>SUMIF(Sales!B:B,A1516,Sales!H:H)</f>
        <v>188.52</v>
      </c>
    </row>
    <row r="1517" spans="1:12" x14ac:dyDescent="0.35">
      <c r="A1517" s="5">
        <v>1516</v>
      </c>
      <c r="B1517" s="6">
        <v>45645</v>
      </c>
      <c r="C1517" s="5">
        <v>296</v>
      </c>
      <c r="D1517" s="5">
        <v>3</v>
      </c>
      <c r="E1517" s="5" t="str">
        <f>IFERROR(INDEX(Customers!$B$2:$B$901,MATCH(C1517,Customers!$A$2:$A$901,0)),"")</f>
        <v>Karthik Nair</v>
      </c>
      <c r="F1517" s="5" t="str">
        <f>IFERROR(INDEX(Customers!$C$2:$C$901,MATCH(C1517,Customers!$A$2:$A$901,0)),"")</f>
        <v>Consumer</v>
      </c>
      <c r="G1517" s="5" t="str">
        <f>IFERROR(INDEX(Regions!$B$2:$B$6,MATCH(D1517,Regions!$A$2:$A$6,0)),"")</f>
        <v>East</v>
      </c>
      <c r="H1517" s="5" t="str">
        <f t="shared" si="25"/>
        <v>2024-12</v>
      </c>
      <c r="I1517" s="5">
        <f>IFERROR(INDEX(Delivery!$C$2:$C$3001,MATCH(A1517,Delivery!$A$2:$A$3001,0))-INDEX(Delivery!$B$2:$B$3001,MATCH(A1517,Delivery!$A$2:$A$3001,0)),"")</f>
        <v>8</v>
      </c>
      <c r="J1517" s="5" t="str">
        <f>IF(IFERROR(INDEX(Delivery!$D$2:$D$3001,MATCH(A1517,Delivery!$A$2:$A$3001,0)),"")="Delayed","Yes","No")</f>
        <v>Yes</v>
      </c>
      <c r="K1517" s="5" t="str">
        <f>IF(IFERROR(INDEX(Delivery!$D$2:$D$3001,MATCH(A1517,Delivery!$A$2:$A$3001,0)),"")="Cancelled","Yes","No")</f>
        <v>No</v>
      </c>
      <c r="L1517">
        <f>SUMIF(Sales!B:B,A1517,Sales!H:H)</f>
        <v>705.26</v>
      </c>
    </row>
    <row r="1518" spans="1:12" x14ac:dyDescent="0.35">
      <c r="A1518" s="5">
        <v>1517</v>
      </c>
      <c r="B1518" s="6">
        <v>45646</v>
      </c>
      <c r="C1518" s="5">
        <v>749</v>
      </c>
      <c r="D1518" s="5">
        <v>3</v>
      </c>
      <c r="E1518" s="5" t="str">
        <f>IFERROR(INDEX(Customers!$B$2:$B$901,MATCH(C1518,Customers!$A$2:$A$901,0)),"")</f>
        <v>Navya Malhotra</v>
      </c>
      <c r="F1518" s="5" t="str">
        <f>IFERROR(INDEX(Customers!$C$2:$C$901,MATCH(C1518,Customers!$A$2:$A$901,0)),"")</f>
        <v>SMB</v>
      </c>
      <c r="G1518" s="5" t="str">
        <f>IFERROR(INDEX(Regions!$B$2:$B$6,MATCH(D1518,Regions!$A$2:$A$6,0)),"")</f>
        <v>East</v>
      </c>
      <c r="H1518" s="5" t="str">
        <f t="shared" si="25"/>
        <v>2024-12</v>
      </c>
      <c r="I1518" s="5">
        <f>IFERROR(INDEX(Delivery!$C$2:$C$3001,MATCH(A1518,Delivery!$A$2:$A$3001,0))-INDEX(Delivery!$B$2:$B$3001,MATCH(A1518,Delivery!$A$2:$A$3001,0)),"")</f>
        <v>6</v>
      </c>
      <c r="J1518" s="5" t="str">
        <f>IF(IFERROR(INDEX(Delivery!$D$2:$D$3001,MATCH(A1518,Delivery!$A$2:$A$3001,0)),"")="Delayed","Yes","No")</f>
        <v>No</v>
      </c>
      <c r="K1518" s="5" t="str">
        <f>IF(IFERROR(INDEX(Delivery!$D$2:$D$3001,MATCH(A1518,Delivery!$A$2:$A$3001,0)),"")="Cancelled","Yes","No")</f>
        <v>No</v>
      </c>
      <c r="L1518">
        <f>SUMIF(Sales!B:B,A1518,Sales!H:H)</f>
        <v>1752.02</v>
      </c>
    </row>
    <row r="1519" spans="1:12" x14ac:dyDescent="0.35">
      <c r="A1519" s="5">
        <v>1518</v>
      </c>
      <c r="B1519" s="6">
        <v>45646</v>
      </c>
      <c r="C1519" s="5">
        <v>532</v>
      </c>
      <c r="D1519" s="5">
        <v>4</v>
      </c>
      <c r="E1519" s="5" t="str">
        <f>IFERROR(INDEX(Customers!$B$2:$B$901,MATCH(C1519,Customers!$A$2:$A$901,0)),"")</f>
        <v>Lakshmi Menon</v>
      </c>
      <c r="F1519" s="5" t="str">
        <f>IFERROR(INDEX(Customers!$C$2:$C$901,MATCH(C1519,Customers!$A$2:$A$901,0)),"")</f>
        <v>Consumer</v>
      </c>
      <c r="G1519" s="5" t="str">
        <f>IFERROR(INDEX(Regions!$B$2:$B$6,MATCH(D1519,Regions!$A$2:$A$6,0)),"")</f>
        <v>West</v>
      </c>
      <c r="H1519" s="5" t="str">
        <f t="shared" si="25"/>
        <v>2024-12</v>
      </c>
      <c r="I1519" s="5">
        <f>IFERROR(INDEX(Delivery!$C$2:$C$3001,MATCH(A1519,Delivery!$A$2:$A$3001,0))-INDEX(Delivery!$B$2:$B$3001,MATCH(A1519,Delivery!$A$2:$A$3001,0)),"")</f>
        <v>2</v>
      </c>
      <c r="J1519" s="5" t="str">
        <f>IF(IFERROR(INDEX(Delivery!$D$2:$D$3001,MATCH(A1519,Delivery!$A$2:$A$3001,0)),"")="Delayed","Yes","No")</f>
        <v>No</v>
      </c>
      <c r="K1519" s="5" t="str">
        <f>IF(IFERROR(INDEX(Delivery!$D$2:$D$3001,MATCH(A1519,Delivery!$A$2:$A$3001,0)),"")="Cancelled","Yes","No")</f>
        <v>No</v>
      </c>
      <c r="L1519">
        <f>SUMIF(Sales!B:B,A1519,Sales!H:H)</f>
        <v>1823.5900000000001</v>
      </c>
    </row>
    <row r="1520" spans="1:12" x14ac:dyDescent="0.35">
      <c r="A1520" s="5">
        <v>1519</v>
      </c>
      <c r="B1520" s="6">
        <v>45646</v>
      </c>
      <c r="C1520" s="5">
        <v>114</v>
      </c>
      <c r="D1520" s="5">
        <v>1</v>
      </c>
      <c r="E1520" s="5" t="str">
        <f>IFERROR(INDEX(Customers!$B$2:$B$901,MATCH(C1520,Customers!$A$2:$A$901,0)),"")</f>
        <v>Divya Shetty</v>
      </c>
      <c r="F1520" s="5" t="str">
        <f>IFERROR(INDEX(Customers!$C$2:$C$901,MATCH(C1520,Customers!$A$2:$A$901,0)),"")</f>
        <v>Consumer</v>
      </c>
      <c r="G1520" s="5" t="str">
        <f>IFERROR(INDEX(Regions!$B$2:$B$6,MATCH(D1520,Regions!$A$2:$A$6,0)),"")</f>
        <v>North</v>
      </c>
      <c r="H1520" s="5" t="str">
        <f t="shared" si="25"/>
        <v>2024-12</v>
      </c>
      <c r="I1520" s="5">
        <f>IFERROR(INDEX(Delivery!$C$2:$C$3001,MATCH(A1520,Delivery!$A$2:$A$3001,0))-INDEX(Delivery!$B$2:$B$3001,MATCH(A1520,Delivery!$A$2:$A$3001,0)),"")</f>
        <v>4</v>
      </c>
      <c r="J1520" s="5" t="str">
        <f>IF(IFERROR(INDEX(Delivery!$D$2:$D$3001,MATCH(A1520,Delivery!$A$2:$A$3001,0)),"")="Delayed","Yes","No")</f>
        <v>No</v>
      </c>
      <c r="K1520" s="5" t="str">
        <f>IF(IFERROR(INDEX(Delivery!$D$2:$D$3001,MATCH(A1520,Delivery!$A$2:$A$3001,0)),"")="Cancelled","Yes","No")</f>
        <v>No</v>
      </c>
      <c r="L1520">
        <f>SUMIF(Sales!B:B,A1520,Sales!H:H)</f>
        <v>948.56999999999994</v>
      </c>
    </row>
    <row r="1521" spans="1:12" x14ac:dyDescent="0.35">
      <c r="A1521" s="5">
        <v>1520</v>
      </c>
      <c r="B1521" s="6">
        <v>45646</v>
      </c>
      <c r="C1521" s="5">
        <v>233</v>
      </c>
      <c r="D1521" s="5">
        <v>5</v>
      </c>
      <c r="E1521" s="5" t="str">
        <f>IFERROR(INDEX(Customers!$B$2:$B$901,MATCH(C1521,Customers!$A$2:$A$901,0)),"")</f>
        <v>Ravi Shetty</v>
      </c>
      <c r="F1521" s="5" t="str">
        <f>IFERROR(INDEX(Customers!$C$2:$C$901,MATCH(C1521,Customers!$A$2:$A$901,0)),"")</f>
        <v>Corporate</v>
      </c>
      <c r="G1521" s="5" t="str">
        <f>IFERROR(INDEX(Regions!$B$2:$B$6,MATCH(D1521,Regions!$A$2:$A$6,0)),"")</f>
        <v>Central</v>
      </c>
      <c r="H1521" s="5" t="str">
        <f t="shared" si="25"/>
        <v>2024-12</v>
      </c>
      <c r="I1521" s="5">
        <f>IFERROR(INDEX(Delivery!$C$2:$C$3001,MATCH(A1521,Delivery!$A$2:$A$3001,0))-INDEX(Delivery!$B$2:$B$3001,MATCH(A1521,Delivery!$A$2:$A$3001,0)),"")</f>
        <v>4</v>
      </c>
      <c r="J1521" s="5" t="str">
        <f>IF(IFERROR(INDEX(Delivery!$D$2:$D$3001,MATCH(A1521,Delivery!$A$2:$A$3001,0)),"")="Delayed","Yes","No")</f>
        <v>No</v>
      </c>
      <c r="K1521" s="5" t="str">
        <f>IF(IFERROR(INDEX(Delivery!$D$2:$D$3001,MATCH(A1521,Delivery!$A$2:$A$3001,0)),"")="Cancelled","Yes","No")</f>
        <v>No</v>
      </c>
      <c r="L1521">
        <f>SUMIF(Sales!B:B,A1521,Sales!H:H)</f>
        <v>3021.65</v>
      </c>
    </row>
    <row r="1522" spans="1:12" x14ac:dyDescent="0.35">
      <c r="A1522" s="5">
        <v>1521</v>
      </c>
      <c r="B1522" s="6">
        <v>45646</v>
      </c>
      <c r="C1522" s="5">
        <v>347</v>
      </c>
      <c r="D1522" s="5">
        <v>3</v>
      </c>
      <c r="E1522" s="5" t="str">
        <f>IFERROR(INDEX(Customers!$B$2:$B$901,MATCH(C1522,Customers!$A$2:$A$901,0)),"")</f>
        <v>Divya Rao</v>
      </c>
      <c r="F1522" s="5" t="str">
        <f>IFERROR(INDEX(Customers!$C$2:$C$901,MATCH(C1522,Customers!$A$2:$A$901,0)),"")</f>
        <v>SMB</v>
      </c>
      <c r="G1522" s="5" t="str">
        <f>IFERROR(INDEX(Regions!$B$2:$B$6,MATCH(D1522,Regions!$A$2:$A$6,0)),"")</f>
        <v>East</v>
      </c>
      <c r="H1522" s="5" t="str">
        <f t="shared" si="25"/>
        <v>2024-12</v>
      </c>
      <c r="I1522" s="5">
        <f>IFERROR(INDEX(Delivery!$C$2:$C$3001,MATCH(A1522,Delivery!$A$2:$A$3001,0))-INDEX(Delivery!$B$2:$B$3001,MATCH(A1522,Delivery!$A$2:$A$3001,0)),"")</f>
        <v>3</v>
      </c>
      <c r="J1522" s="5" t="str">
        <f>IF(IFERROR(INDEX(Delivery!$D$2:$D$3001,MATCH(A1522,Delivery!$A$2:$A$3001,0)),"")="Delayed","Yes","No")</f>
        <v>No</v>
      </c>
      <c r="K1522" s="5" t="str">
        <f>IF(IFERROR(INDEX(Delivery!$D$2:$D$3001,MATCH(A1522,Delivery!$A$2:$A$3001,0)),"")="Cancelled","Yes","No")</f>
        <v>No</v>
      </c>
      <c r="L1522">
        <f>SUMIF(Sales!B:B,A1522,Sales!H:H)</f>
        <v>1488.07</v>
      </c>
    </row>
    <row r="1523" spans="1:12" x14ac:dyDescent="0.35">
      <c r="A1523" s="5">
        <v>1522</v>
      </c>
      <c r="B1523" s="6">
        <v>45647</v>
      </c>
      <c r="C1523" s="5">
        <v>172</v>
      </c>
      <c r="D1523" s="5">
        <v>2</v>
      </c>
      <c r="E1523" s="5" t="str">
        <f>IFERROR(INDEX(Customers!$B$2:$B$901,MATCH(C1523,Customers!$A$2:$A$901,0)),"")</f>
        <v>Pari Bose</v>
      </c>
      <c r="F1523" s="5" t="str">
        <f>IFERROR(INDEX(Customers!$C$2:$C$901,MATCH(C1523,Customers!$A$2:$A$901,0)),"")</f>
        <v>Consumer</v>
      </c>
      <c r="G1523" s="5" t="str">
        <f>IFERROR(INDEX(Regions!$B$2:$B$6,MATCH(D1523,Regions!$A$2:$A$6,0)),"")</f>
        <v>South</v>
      </c>
      <c r="H1523" s="5" t="str">
        <f t="shared" si="25"/>
        <v>2024-12</v>
      </c>
      <c r="I1523" s="5">
        <f>IFERROR(INDEX(Delivery!$C$2:$C$3001,MATCH(A1523,Delivery!$A$2:$A$3001,0))-INDEX(Delivery!$B$2:$B$3001,MATCH(A1523,Delivery!$A$2:$A$3001,0)),"")</f>
        <v>-45649</v>
      </c>
      <c r="J1523" s="5" t="str">
        <f>IF(IFERROR(INDEX(Delivery!$D$2:$D$3001,MATCH(A1523,Delivery!$A$2:$A$3001,0)),"")="Delayed","Yes","No")</f>
        <v>No</v>
      </c>
      <c r="K1523" s="5" t="str">
        <f>IF(IFERROR(INDEX(Delivery!$D$2:$D$3001,MATCH(A1523,Delivery!$A$2:$A$3001,0)),"")="Cancelled","Yes","No")</f>
        <v>Yes</v>
      </c>
      <c r="L1523">
        <f>SUMIF(Sales!B:B,A1523,Sales!H:H)</f>
        <v>597.38</v>
      </c>
    </row>
    <row r="1524" spans="1:12" x14ac:dyDescent="0.35">
      <c r="A1524" s="5">
        <v>1523</v>
      </c>
      <c r="B1524" s="6">
        <v>45647</v>
      </c>
      <c r="C1524" s="5">
        <v>820</v>
      </c>
      <c r="D1524" s="5">
        <v>4</v>
      </c>
      <c r="E1524" s="5" t="str">
        <f>IFERROR(INDEX(Customers!$B$2:$B$901,MATCH(C1524,Customers!$A$2:$A$901,0)),"")</f>
        <v>Sanjay Menon</v>
      </c>
      <c r="F1524" s="5" t="str">
        <f>IFERROR(INDEX(Customers!$C$2:$C$901,MATCH(C1524,Customers!$A$2:$A$901,0)),"")</f>
        <v>Consumer</v>
      </c>
      <c r="G1524" s="5" t="str">
        <f>IFERROR(INDEX(Regions!$B$2:$B$6,MATCH(D1524,Regions!$A$2:$A$6,0)),"")</f>
        <v>West</v>
      </c>
      <c r="H1524" s="5" t="str">
        <f t="shared" si="25"/>
        <v>2024-12</v>
      </c>
      <c r="I1524" s="5">
        <f>IFERROR(INDEX(Delivery!$C$2:$C$3001,MATCH(A1524,Delivery!$A$2:$A$3001,0))-INDEX(Delivery!$B$2:$B$3001,MATCH(A1524,Delivery!$A$2:$A$3001,0)),"")</f>
        <v>9</v>
      </c>
      <c r="J1524" s="5" t="str">
        <f>IF(IFERROR(INDEX(Delivery!$D$2:$D$3001,MATCH(A1524,Delivery!$A$2:$A$3001,0)),"")="Delayed","Yes","No")</f>
        <v>Yes</v>
      </c>
      <c r="K1524" s="5" t="str">
        <f>IF(IFERROR(INDEX(Delivery!$D$2:$D$3001,MATCH(A1524,Delivery!$A$2:$A$3001,0)),"")="Cancelled","Yes","No")</f>
        <v>No</v>
      </c>
      <c r="L1524">
        <f>SUMIF(Sales!B:B,A1524,Sales!H:H)</f>
        <v>800.55</v>
      </c>
    </row>
    <row r="1525" spans="1:12" x14ac:dyDescent="0.35">
      <c r="A1525" s="5">
        <v>1524</v>
      </c>
      <c r="B1525" s="6">
        <v>45647</v>
      </c>
      <c r="C1525" s="5">
        <v>762</v>
      </c>
      <c r="D1525" s="5">
        <v>2</v>
      </c>
      <c r="E1525" s="5" t="str">
        <f>IFERROR(INDEX(Customers!$B$2:$B$901,MATCH(C1525,Customers!$A$2:$A$901,0)),"")</f>
        <v>Anika Mehta</v>
      </c>
      <c r="F1525" s="5" t="str">
        <f>IFERROR(INDEX(Customers!$C$2:$C$901,MATCH(C1525,Customers!$A$2:$A$901,0)),"")</f>
        <v>SMB</v>
      </c>
      <c r="G1525" s="5" t="str">
        <f>IFERROR(INDEX(Regions!$B$2:$B$6,MATCH(D1525,Regions!$A$2:$A$6,0)),"")</f>
        <v>South</v>
      </c>
      <c r="H1525" s="5" t="str">
        <f t="shared" si="25"/>
        <v>2024-12</v>
      </c>
      <c r="I1525" s="5">
        <f>IFERROR(INDEX(Delivery!$C$2:$C$3001,MATCH(A1525,Delivery!$A$2:$A$3001,0))-INDEX(Delivery!$B$2:$B$3001,MATCH(A1525,Delivery!$A$2:$A$3001,0)),"")</f>
        <v>4</v>
      </c>
      <c r="J1525" s="5" t="str">
        <f>IF(IFERROR(INDEX(Delivery!$D$2:$D$3001,MATCH(A1525,Delivery!$A$2:$A$3001,0)),"")="Delayed","Yes","No")</f>
        <v>No</v>
      </c>
      <c r="K1525" s="5" t="str">
        <f>IF(IFERROR(INDEX(Delivery!$D$2:$D$3001,MATCH(A1525,Delivery!$A$2:$A$3001,0)),"")="Cancelled","Yes","No")</f>
        <v>No</v>
      </c>
      <c r="L1525">
        <f>SUMIF(Sales!B:B,A1525,Sales!H:H)</f>
        <v>1394.5</v>
      </c>
    </row>
    <row r="1526" spans="1:12" x14ac:dyDescent="0.35">
      <c r="A1526" s="5">
        <v>1525</v>
      </c>
      <c r="B1526" s="6">
        <v>45647</v>
      </c>
      <c r="C1526" s="5">
        <v>716</v>
      </c>
      <c r="D1526" s="5">
        <v>4</v>
      </c>
      <c r="E1526" s="5" t="str">
        <f>IFERROR(INDEX(Customers!$B$2:$B$901,MATCH(C1526,Customers!$A$2:$A$901,0)),"")</f>
        <v>Ravi Nair</v>
      </c>
      <c r="F1526" s="5" t="str">
        <f>IFERROR(INDEX(Customers!$C$2:$C$901,MATCH(C1526,Customers!$A$2:$A$901,0)),"")</f>
        <v>Consumer</v>
      </c>
      <c r="G1526" s="5" t="str">
        <f>IFERROR(INDEX(Regions!$B$2:$B$6,MATCH(D1526,Regions!$A$2:$A$6,0)),"")</f>
        <v>West</v>
      </c>
      <c r="H1526" s="5" t="str">
        <f t="shared" si="25"/>
        <v>2024-12</v>
      </c>
      <c r="I1526" s="5">
        <f>IFERROR(INDEX(Delivery!$C$2:$C$3001,MATCH(A1526,Delivery!$A$2:$A$3001,0))-INDEX(Delivery!$B$2:$B$3001,MATCH(A1526,Delivery!$A$2:$A$3001,0)),"")</f>
        <v>4</v>
      </c>
      <c r="J1526" s="5" t="str">
        <f>IF(IFERROR(INDEX(Delivery!$D$2:$D$3001,MATCH(A1526,Delivery!$A$2:$A$3001,0)),"")="Delayed","Yes","No")</f>
        <v>No</v>
      </c>
      <c r="K1526" s="5" t="str">
        <f>IF(IFERROR(INDEX(Delivery!$D$2:$D$3001,MATCH(A1526,Delivery!$A$2:$A$3001,0)),"")="Cancelled","Yes","No")</f>
        <v>No</v>
      </c>
      <c r="L1526">
        <f>SUMIF(Sales!B:B,A1526,Sales!H:H)</f>
        <v>2959.81</v>
      </c>
    </row>
    <row r="1527" spans="1:12" x14ac:dyDescent="0.35">
      <c r="A1527" s="5">
        <v>1526</v>
      </c>
      <c r="B1527" s="6">
        <v>45647</v>
      </c>
      <c r="C1527" s="5">
        <v>852</v>
      </c>
      <c r="D1527" s="5">
        <v>3</v>
      </c>
      <c r="E1527" s="5" t="str">
        <f>IFERROR(INDEX(Customers!$B$2:$B$901,MATCH(C1527,Customers!$A$2:$A$901,0)),"")</f>
        <v>Anika Nair</v>
      </c>
      <c r="F1527" s="5" t="str">
        <f>IFERROR(INDEX(Customers!$C$2:$C$901,MATCH(C1527,Customers!$A$2:$A$901,0)),"")</f>
        <v>SMB</v>
      </c>
      <c r="G1527" s="5" t="str">
        <f>IFERROR(INDEX(Regions!$B$2:$B$6,MATCH(D1527,Regions!$A$2:$A$6,0)),"")</f>
        <v>East</v>
      </c>
      <c r="H1527" s="5" t="str">
        <f t="shared" si="25"/>
        <v>2024-12</v>
      </c>
      <c r="I1527" s="5">
        <f>IFERROR(INDEX(Delivery!$C$2:$C$3001,MATCH(A1527,Delivery!$A$2:$A$3001,0))-INDEX(Delivery!$B$2:$B$3001,MATCH(A1527,Delivery!$A$2:$A$3001,0)),"")</f>
        <v>4</v>
      </c>
      <c r="J1527" s="5" t="str">
        <f>IF(IFERROR(INDEX(Delivery!$D$2:$D$3001,MATCH(A1527,Delivery!$A$2:$A$3001,0)),"")="Delayed","Yes","No")</f>
        <v>No</v>
      </c>
      <c r="K1527" s="5" t="str">
        <f>IF(IFERROR(INDEX(Delivery!$D$2:$D$3001,MATCH(A1527,Delivery!$A$2:$A$3001,0)),"")="Cancelled","Yes","No")</f>
        <v>No</v>
      </c>
      <c r="L1527">
        <f>SUMIF(Sales!B:B,A1527,Sales!H:H)</f>
        <v>974.31</v>
      </c>
    </row>
    <row r="1528" spans="1:12" x14ac:dyDescent="0.35">
      <c r="A1528" s="5">
        <v>1527</v>
      </c>
      <c r="B1528" s="6">
        <v>45648</v>
      </c>
      <c r="C1528" s="5">
        <v>307</v>
      </c>
      <c r="D1528" s="5">
        <v>1</v>
      </c>
      <c r="E1528" s="5" t="str">
        <f>IFERROR(INDEX(Customers!$B$2:$B$901,MATCH(C1528,Customers!$A$2:$A$901,0)),"")</f>
        <v>Neha Das</v>
      </c>
      <c r="F1528" s="5" t="str">
        <f>IFERROR(INDEX(Customers!$C$2:$C$901,MATCH(C1528,Customers!$A$2:$A$901,0)),"")</f>
        <v>Consumer</v>
      </c>
      <c r="G1528" s="5" t="str">
        <f>IFERROR(INDEX(Regions!$B$2:$B$6,MATCH(D1528,Regions!$A$2:$A$6,0)),"")</f>
        <v>North</v>
      </c>
      <c r="H1528" s="5" t="str">
        <f t="shared" si="25"/>
        <v>2024-12</v>
      </c>
      <c r="I1528" s="5">
        <f>IFERROR(INDEX(Delivery!$C$2:$C$3001,MATCH(A1528,Delivery!$A$2:$A$3001,0))-INDEX(Delivery!$B$2:$B$3001,MATCH(A1528,Delivery!$A$2:$A$3001,0)),"")</f>
        <v>6</v>
      </c>
      <c r="J1528" s="5" t="str">
        <f>IF(IFERROR(INDEX(Delivery!$D$2:$D$3001,MATCH(A1528,Delivery!$A$2:$A$3001,0)),"")="Delayed","Yes","No")</f>
        <v>No</v>
      </c>
      <c r="K1528" s="5" t="str">
        <f>IF(IFERROR(INDEX(Delivery!$D$2:$D$3001,MATCH(A1528,Delivery!$A$2:$A$3001,0)),"")="Cancelled","Yes","No")</f>
        <v>No</v>
      </c>
      <c r="L1528">
        <f>SUMIF(Sales!B:B,A1528,Sales!H:H)</f>
        <v>762.8900000000001</v>
      </c>
    </row>
    <row r="1529" spans="1:12" x14ac:dyDescent="0.35">
      <c r="A1529" s="5">
        <v>1528</v>
      </c>
      <c r="B1529" s="6">
        <v>45648</v>
      </c>
      <c r="C1529" s="5">
        <v>78</v>
      </c>
      <c r="D1529" s="5">
        <v>4</v>
      </c>
      <c r="E1529" s="5" t="str">
        <f>IFERROR(INDEX(Customers!$B$2:$B$901,MATCH(C1529,Customers!$A$2:$A$901,0)),"")</f>
        <v>Vivaan Kapoor</v>
      </c>
      <c r="F1529" s="5" t="str">
        <f>IFERROR(INDEX(Customers!$C$2:$C$901,MATCH(C1529,Customers!$A$2:$A$901,0)),"")</f>
        <v>Consumer</v>
      </c>
      <c r="G1529" s="5" t="str">
        <f>IFERROR(INDEX(Regions!$B$2:$B$6,MATCH(D1529,Regions!$A$2:$A$6,0)),"")</f>
        <v>West</v>
      </c>
      <c r="H1529" s="5" t="str">
        <f t="shared" si="25"/>
        <v>2024-12</v>
      </c>
      <c r="I1529" s="5">
        <f>IFERROR(INDEX(Delivery!$C$2:$C$3001,MATCH(A1529,Delivery!$A$2:$A$3001,0))-INDEX(Delivery!$B$2:$B$3001,MATCH(A1529,Delivery!$A$2:$A$3001,0)),"")</f>
        <v>2</v>
      </c>
      <c r="J1529" s="5" t="str">
        <f>IF(IFERROR(INDEX(Delivery!$D$2:$D$3001,MATCH(A1529,Delivery!$A$2:$A$3001,0)),"")="Delayed","Yes","No")</f>
        <v>No</v>
      </c>
      <c r="K1529" s="5" t="str">
        <f>IF(IFERROR(INDEX(Delivery!$D$2:$D$3001,MATCH(A1529,Delivery!$A$2:$A$3001,0)),"")="Cancelled","Yes","No")</f>
        <v>No</v>
      </c>
      <c r="L1529">
        <f>SUMIF(Sales!B:B,A1529,Sales!H:H)</f>
        <v>184.26</v>
      </c>
    </row>
    <row r="1530" spans="1:12" x14ac:dyDescent="0.35">
      <c r="A1530" s="5">
        <v>1529</v>
      </c>
      <c r="B1530" s="6">
        <v>45648</v>
      </c>
      <c r="C1530" s="5">
        <v>806</v>
      </c>
      <c r="D1530" s="5">
        <v>4</v>
      </c>
      <c r="E1530" s="5" t="str">
        <f>IFERROR(INDEX(Customers!$B$2:$B$901,MATCH(C1530,Customers!$A$2:$A$901,0)),"")</f>
        <v>Ayaan Kapoor</v>
      </c>
      <c r="F1530" s="5" t="str">
        <f>IFERROR(INDEX(Customers!$C$2:$C$901,MATCH(C1530,Customers!$A$2:$A$901,0)),"")</f>
        <v>Consumer</v>
      </c>
      <c r="G1530" s="5" t="str">
        <f>IFERROR(INDEX(Regions!$B$2:$B$6,MATCH(D1530,Regions!$A$2:$A$6,0)),"")</f>
        <v>West</v>
      </c>
      <c r="H1530" s="5" t="str">
        <f t="shared" si="25"/>
        <v>2024-12</v>
      </c>
      <c r="I1530" s="5">
        <f>IFERROR(INDEX(Delivery!$C$2:$C$3001,MATCH(A1530,Delivery!$A$2:$A$3001,0))-INDEX(Delivery!$B$2:$B$3001,MATCH(A1530,Delivery!$A$2:$A$3001,0)),"")</f>
        <v>4</v>
      </c>
      <c r="J1530" s="5" t="str">
        <f>IF(IFERROR(INDEX(Delivery!$D$2:$D$3001,MATCH(A1530,Delivery!$A$2:$A$3001,0)),"")="Delayed","Yes","No")</f>
        <v>No</v>
      </c>
      <c r="K1530" s="5" t="str">
        <f>IF(IFERROR(INDEX(Delivery!$D$2:$D$3001,MATCH(A1530,Delivery!$A$2:$A$3001,0)),"")="Cancelled","Yes","No")</f>
        <v>No</v>
      </c>
      <c r="L1530">
        <f>SUMIF(Sales!B:B,A1530,Sales!H:H)</f>
        <v>3794.53</v>
      </c>
    </row>
    <row r="1531" spans="1:12" x14ac:dyDescent="0.35">
      <c r="A1531" s="5">
        <v>1530</v>
      </c>
      <c r="B1531" s="6">
        <v>45648</v>
      </c>
      <c r="C1531" s="5">
        <v>743</v>
      </c>
      <c r="D1531" s="5">
        <v>1</v>
      </c>
      <c r="E1531" s="5" t="str">
        <f>IFERROR(INDEX(Customers!$B$2:$B$901,MATCH(C1531,Customers!$A$2:$A$901,0)),"")</f>
        <v>Ananya Singh</v>
      </c>
      <c r="F1531" s="5" t="str">
        <f>IFERROR(INDEX(Customers!$C$2:$C$901,MATCH(C1531,Customers!$A$2:$A$901,0)),"")</f>
        <v>Corporate</v>
      </c>
      <c r="G1531" s="5" t="str">
        <f>IFERROR(INDEX(Regions!$B$2:$B$6,MATCH(D1531,Regions!$A$2:$A$6,0)),"")</f>
        <v>North</v>
      </c>
      <c r="H1531" s="5" t="str">
        <f t="shared" si="25"/>
        <v>2024-12</v>
      </c>
      <c r="I1531" s="5">
        <f>IFERROR(INDEX(Delivery!$C$2:$C$3001,MATCH(A1531,Delivery!$A$2:$A$3001,0))-INDEX(Delivery!$B$2:$B$3001,MATCH(A1531,Delivery!$A$2:$A$3001,0)),"")</f>
        <v>4</v>
      </c>
      <c r="J1531" s="5" t="str">
        <f>IF(IFERROR(INDEX(Delivery!$D$2:$D$3001,MATCH(A1531,Delivery!$A$2:$A$3001,0)),"")="Delayed","Yes","No")</f>
        <v>No</v>
      </c>
      <c r="K1531" s="5" t="str">
        <f>IF(IFERROR(INDEX(Delivery!$D$2:$D$3001,MATCH(A1531,Delivery!$A$2:$A$3001,0)),"")="Cancelled","Yes","No")</f>
        <v>No</v>
      </c>
      <c r="L1531">
        <f>SUMIF(Sales!B:B,A1531,Sales!H:H)</f>
        <v>508.8</v>
      </c>
    </row>
    <row r="1532" spans="1:12" x14ac:dyDescent="0.35">
      <c r="A1532" s="5">
        <v>1531</v>
      </c>
      <c r="B1532" s="6">
        <v>45648</v>
      </c>
      <c r="C1532" s="5">
        <v>253</v>
      </c>
      <c r="D1532" s="5">
        <v>5</v>
      </c>
      <c r="E1532" s="5" t="str">
        <f>IFERROR(INDEX(Customers!$B$2:$B$901,MATCH(C1532,Customers!$A$2:$A$901,0)),"")</f>
        <v>Deepa Reddy</v>
      </c>
      <c r="F1532" s="5" t="str">
        <f>IFERROR(INDEX(Customers!$C$2:$C$901,MATCH(C1532,Customers!$A$2:$A$901,0)),"")</f>
        <v>Consumer</v>
      </c>
      <c r="G1532" s="5" t="str">
        <f>IFERROR(INDEX(Regions!$B$2:$B$6,MATCH(D1532,Regions!$A$2:$A$6,0)),"")</f>
        <v>Central</v>
      </c>
      <c r="H1532" s="5" t="str">
        <f t="shared" si="25"/>
        <v>2024-12</v>
      </c>
      <c r="I1532" s="5">
        <f>IFERROR(INDEX(Delivery!$C$2:$C$3001,MATCH(A1532,Delivery!$A$2:$A$3001,0))-INDEX(Delivery!$B$2:$B$3001,MATCH(A1532,Delivery!$A$2:$A$3001,0)),"")</f>
        <v>2</v>
      </c>
      <c r="J1532" s="5" t="str">
        <f>IF(IFERROR(INDEX(Delivery!$D$2:$D$3001,MATCH(A1532,Delivery!$A$2:$A$3001,0)),"")="Delayed","Yes","No")</f>
        <v>No</v>
      </c>
      <c r="K1532" s="5" t="str">
        <f>IF(IFERROR(INDEX(Delivery!$D$2:$D$3001,MATCH(A1532,Delivery!$A$2:$A$3001,0)),"")="Cancelled","Yes","No")</f>
        <v>No</v>
      </c>
      <c r="L1532">
        <f>SUMIF(Sales!B:B,A1532,Sales!H:H)</f>
        <v>948.56999999999994</v>
      </c>
    </row>
    <row r="1533" spans="1:12" x14ac:dyDescent="0.35">
      <c r="A1533" s="5">
        <v>1532</v>
      </c>
      <c r="B1533" s="6">
        <v>45648</v>
      </c>
      <c r="C1533" s="5">
        <v>223</v>
      </c>
      <c r="D1533" s="5">
        <v>1</v>
      </c>
      <c r="E1533" s="5" t="str">
        <f>IFERROR(INDEX(Customers!$B$2:$B$901,MATCH(C1533,Customers!$A$2:$A$901,0)),"")</f>
        <v>Karthik Chatterjee</v>
      </c>
      <c r="F1533" s="5" t="str">
        <f>IFERROR(INDEX(Customers!$C$2:$C$901,MATCH(C1533,Customers!$A$2:$A$901,0)),"")</f>
        <v>Consumer</v>
      </c>
      <c r="G1533" s="5" t="str">
        <f>IFERROR(INDEX(Regions!$B$2:$B$6,MATCH(D1533,Regions!$A$2:$A$6,0)),"")</f>
        <v>North</v>
      </c>
      <c r="H1533" s="5" t="str">
        <f t="shared" si="25"/>
        <v>2024-12</v>
      </c>
      <c r="I1533" s="5">
        <f>IFERROR(INDEX(Delivery!$C$2:$C$3001,MATCH(A1533,Delivery!$A$2:$A$3001,0))-INDEX(Delivery!$B$2:$B$3001,MATCH(A1533,Delivery!$A$2:$A$3001,0)),"")</f>
        <v>4</v>
      </c>
      <c r="J1533" s="5" t="str">
        <f>IF(IFERROR(INDEX(Delivery!$D$2:$D$3001,MATCH(A1533,Delivery!$A$2:$A$3001,0)),"")="Delayed","Yes","No")</f>
        <v>No</v>
      </c>
      <c r="K1533" s="5" t="str">
        <f>IF(IFERROR(INDEX(Delivery!$D$2:$D$3001,MATCH(A1533,Delivery!$A$2:$A$3001,0)),"")="Cancelled","Yes","No")</f>
        <v>No</v>
      </c>
      <c r="L1533">
        <f>SUMIF(Sales!B:B,A1533,Sales!H:H)</f>
        <v>412.15</v>
      </c>
    </row>
    <row r="1534" spans="1:12" x14ac:dyDescent="0.35">
      <c r="A1534" s="5">
        <v>1533</v>
      </c>
      <c r="B1534" s="6">
        <v>45648</v>
      </c>
      <c r="C1534" s="5">
        <v>776</v>
      </c>
      <c r="D1534" s="5">
        <v>3</v>
      </c>
      <c r="E1534" s="5" t="str">
        <f>IFERROR(INDEX(Customers!$B$2:$B$901,MATCH(C1534,Customers!$A$2:$A$901,0)),"")</f>
        <v>Saanvi Das</v>
      </c>
      <c r="F1534" s="5" t="str">
        <f>IFERROR(INDEX(Customers!$C$2:$C$901,MATCH(C1534,Customers!$A$2:$A$901,0)),"")</f>
        <v>SMB</v>
      </c>
      <c r="G1534" s="5" t="str">
        <f>IFERROR(INDEX(Regions!$B$2:$B$6,MATCH(D1534,Regions!$A$2:$A$6,0)),"")</f>
        <v>East</v>
      </c>
      <c r="H1534" s="5" t="str">
        <f t="shared" si="25"/>
        <v>2024-12</v>
      </c>
      <c r="I1534" s="5">
        <f>IFERROR(INDEX(Delivery!$C$2:$C$3001,MATCH(A1534,Delivery!$A$2:$A$3001,0))-INDEX(Delivery!$B$2:$B$3001,MATCH(A1534,Delivery!$A$2:$A$3001,0)),"")</f>
        <v>8</v>
      </c>
      <c r="J1534" s="5" t="str">
        <f>IF(IFERROR(INDEX(Delivery!$D$2:$D$3001,MATCH(A1534,Delivery!$A$2:$A$3001,0)),"")="Delayed","Yes","No")</f>
        <v>Yes</v>
      </c>
      <c r="K1534" s="5" t="str">
        <f>IF(IFERROR(INDEX(Delivery!$D$2:$D$3001,MATCH(A1534,Delivery!$A$2:$A$3001,0)),"")="Cancelled","Yes","No")</f>
        <v>No</v>
      </c>
      <c r="L1534">
        <f>SUMIF(Sales!B:B,A1534,Sales!H:H)</f>
        <v>705.26</v>
      </c>
    </row>
    <row r="1535" spans="1:12" x14ac:dyDescent="0.35">
      <c r="A1535" s="5">
        <v>1534</v>
      </c>
      <c r="B1535" s="6">
        <v>45648</v>
      </c>
      <c r="C1535" s="5">
        <v>269</v>
      </c>
      <c r="D1535" s="5">
        <v>5</v>
      </c>
      <c r="E1535" s="5" t="str">
        <f>IFERROR(INDEX(Customers!$B$2:$B$901,MATCH(C1535,Customers!$A$2:$A$901,0)),"")</f>
        <v>Kavya Chatterjee</v>
      </c>
      <c r="F1535" s="5" t="str">
        <f>IFERROR(INDEX(Customers!$C$2:$C$901,MATCH(C1535,Customers!$A$2:$A$901,0)),"")</f>
        <v>Consumer</v>
      </c>
      <c r="G1535" s="5" t="str">
        <f>IFERROR(INDEX(Regions!$B$2:$B$6,MATCH(D1535,Regions!$A$2:$A$6,0)),"")</f>
        <v>Central</v>
      </c>
      <c r="H1535" s="5" t="str">
        <f t="shared" si="25"/>
        <v>2024-12</v>
      </c>
      <c r="I1535" s="5">
        <f>IFERROR(INDEX(Delivery!$C$2:$C$3001,MATCH(A1535,Delivery!$A$2:$A$3001,0))-INDEX(Delivery!$B$2:$B$3001,MATCH(A1535,Delivery!$A$2:$A$3001,0)),"")</f>
        <v>5</v>
      </c>
      <c r="J1535" s="5" t="str">
        <f>IF(IFERROR(INDEX(Delivery!$D$2:$D$3001,MATCH(A1535,Delivery!$A$2:$A$3001,0)),"")="Delayed","Yes","No")</f>
        <v>No</v>
      </c>
      <c r="K1535" s="5" t="str">
        <f>IF(IFERROR(INDEX(Delivery!$D$2:$D$3001,MATCH(A1535,Delivery!$A$2:$A$3001,0)),"")="Cancelled","Yes","No")</f>
        <v>No</v>
      </c>
      <c r="L1535">
        <f>SUMIF(Sales!B:B,A1535,Sales!H:H)</f>
        <v>3819.8500000000004</v>
      </c>
    </row>
    <row r="1536" spans="1:12" x14ac:dyDescent="0.35">
      <c r="A1536" s="5">
        <v>1535</v>
      </c>
      <c r="B1536" s="6">
        <v>45648</v>
      </c>
      <c r="C1536" s="5">
        <v>126</v>
      </c>
      <c r="D1536" s="5">
        <v>3</v>
      </c>
      <c r="E1536" s="5" t="str">
        <f>IFERROR(INDEX(Customers!$B$2:$B$901,MATCH(C1536,Customers!$A$2:$A$901,0)),"")</f>
        <v>Reyansh Gupta</v>
      </c>
      <c r="F1536" s="5" t="str">
        <f>IFERROR(INDEX(Customers!$C$2:$C$901,MATCH(C1536,Customers!$A$2:$A$901,0)),"")</f>
        <v>Corporate</v>
      </c>
      <c r="G1536" s="5" t="str">
        <f>IFERROR(INDEX(Regions!$B$2:$B$6,MATCH(D1536,Regions!$A$2:$A$6,0)),"")</f>
        <v>East</v>
      </c>
      <c r="H1536" s="5" t="str">
        <f t="shared" si="25"/>
        <v>2024-12</v>
      </c>
      <c r="I1536" s="5">
        <f>IFERROR(INDEX(Delivery!$C$2:$C$3001,MATCH(A1536,Delivery!$A$2:$A$3001,0))-INDEX(Delivery!$B$2:$B$3001,MATCH(A1536,Delivery!$A$2:$A$3001,0)),"")</f>
        <v>5</v>
      </c>
      <c r="J1536" s="5" t="str">
        <f>IF(IFERROR(INDEX(Delivery!$D$2:$D$3001,MATCH(A1536,Delivery!$A$2:$A$3001,0)),"")="Delayed","Yes","No")</f>
        <v>No</v>
      </c>
      <c r="K1536" s="5" t="str">
        <f>IF(IFERROR(INDEX(Delivery!$D$2:$D$3001,MATCH(A1536,Delivery!$A$2:$A$3001,0)),"")="Cancelled","Yes","No")</f>
        <v>No</v>
      </c>
      <c r="L1536">
        <f>SUMIF(Sales!B:B,A1536,Sales!H:H)</f>
        <v>95.97</v>
      </c>
    </row>
    <row r="1537" spans="1:12" x14ac:dyDescent="0.35">
      <c r="A1537" s="5">
        <v>1536</v>
      </c>
      <c r="B1537" s="6">
        <v>45649</v>
      </c>
      <c r="C1537" s="5">
        <v>236</v>
      </c>
      <c r="D1537" s="5">
        <v>1</v>
      </c>
      <c r="E1537" s="5" t="str">
        <f>IFERROR(INDEX(Customers!$B$2:$B$901,MATCH(C1537,Customers!$A$2:$A$901,0)),"")</f>
        <v>Lakshmi Kapoor</v>
      </c>
      <c r="F1537" s="5" t="str">
        <f>IFERROR(INDEX(Customers!$C$2:$C$901,MATCH(C1537,Customers!$A$2:$A$901,0)),"")</f>
        <v>Consumer</v>
      </c>
      <c r="G1537" s="5" t="str">
        <f>IFERROR(INDEX(Regions!$B$2:$B$6,MATCH(D1537,Regions!$A$2:$A$6,0)),"")</f>
        <v>North</v>
      </c>
      <c r="H1537" s="5" t="str">
        <f t="shared" si="25"/>
        <v>2024-12</v>
      </c>
      <c r="I1537" s="5">
        <f>IFERROR(INDEX(Delivery!$C$2:$C$3001,MATCH(A1537,Delivery!$A$2:$A$3001,0))-INDEX(Delivery!$B$2:$B$3001,MATCH(A1537,Delivery!$A$2:$A$3001,0)),"")</f>
        <v>5</v>
      </c>
      <c r="J1537" s="5" t="str">
        <f>IF(IFERROR(INDEX(Delivery!$D$2:$D$3001,MATCH(A1537,Delivery!$A$2:$A$3001,0)),"")="Delayed","Yes","No")</f>
        <v>No</v>
      </c>
      <c r="K1537" s="5" t="str">
        <f>IF(IFERROR(INDEX(Delivery!$D$2:$D$3001,MATCH(A1537,Delivery!$A$2:$A$3001,0)),"")="Cancelled","Yes","No")</f>
        <v>No</v>
      </c>
      <c r="L1537">
        <f>SUMIF(Sales!B:B,A1537,Sales!H:H)</f>
        <v>540.32000000000005</v>
      </c>
    </row>
    <row r="1538" spans="1:12" x14ac:dyDescent="0.35">
      <c r="A1538" s="5">
        <v>1537</v>
      </c>
      <c r="B1538" s="6">
        <v>45649</v>
      </c>
      <c r="C1538" s="5">
        <v>644</v>
      </c>
      <c r="D1538" s="5">
        <v>4</v>
      </c>
      <c r="E1538" s="5" t="str">
        <f>IFERROR(INDEX(Customers!$B$2:$B$901,MATCH(C1538,Customers!$A$2:$A$901,0)),"")</f>
        <v>Ishaan Reddy</v>
      </c>
      <c r="F1538" s="5" t="str">
        <f>IFERROR(INDEX(Customers!$C$2:$C$901,MATCH(C1538,Customers!$A$2:$A$901,0)),"")</f>
        <v>Consumer</v>
      </c>
      <c r="G1538" s="5" t="str">
        <f>IFERROR(INDEX(Regions!$B$2:$B$6,MATCH(D1538,Regions!$A$2:$A$6,0)),"")</f>
        <v>West</v>
      </c>
      <c r="H1538" s="5" t="str">
        <f t="shared" ref="H1538:H1601" si="26">TEXT(B1538,"YYYY-MM")</f>
        <v>2024-12</v>
      </c>
      <c r="I1538" s="5">
        <f>IFERROR(INDEX(Delivery!$C$2:$C$3001,MATCH(A1538,Delivery!$A$2:$A$3001,0))-INDEX(Delivery!$B$2:$B$3001,MATCH(A1538,Delivery!$A$2:$A$3001,0)),"")</f>
        <v>2</v>
      </c>
      <c r="J1538" s="5" t="str">
        <f>IF(IFERROR(INDEX(Delivery!$D$2:$D$3001,MATCH(A1538,Delivery!$A$2:$A$3001,0)),"")="Delayed","Yes","No")</f>
        <v>No</v>
      </c>
      <c r="K1538" s="5" t="str">
        <f>IF(IFERROR(INDEX(Delivery!$D$2:$D$3001,MATCH(A1538,Delivery!$A$2:$A$3001,0)),"")="Cancelled","Yes","No")</f>
        <v>No</v>
      </c>
      <c r="L1538">
        <f>SUMIF(Sales!B:B,A1538,Sales!H:H)</f>
        <v>798.2</v>
      </c>
    </row>
    <row r="1539" spans="1:12" x14ac:dyDescent="0.35">
      <c r="A1539" s="5">
        <v>1538</v>
      </c>
      <c r="B1539" s="6">
        <v>45649</v>
      </c>
      <c r="C1539" s="5">
        <v>595</v>
      </c>
      <c r="D1539" s="5">
        <v>1</v>
      </c>
      <c r="E1539" s="5" t="str">
        <f>IFERROR(INDEX(Customers!$B$2:$B$901,MATCH(C1539,Customers!$A$2:$A$901,0)),"")</f>
        <v>Ravi Chatterjee</v>
      </c>
      <c r="F1539" s="5" t="str">
        <f>IFERROR(INDEX(Customers!$C$2:$C$901,MATCH(C1539,Customers!$A$2:$A$901,0)),"")</f>
        <v>SMB</v>
      </c>
      <c r="G1539" s="5" t="str">
        <f>IFERROR(INDEX(Regions!$B$2:$B$6,MATCH(D1539,Regions!$A$2:$A$6,0)),"")</f>
        <v>North</v>
      </c>
      <c r="H1539" s="5" t="str">
        <f t="shared" si="26"/>
        <v>2024-12</v>
      </c>
      <c r="I1539" s="5">
        <f>IFERROR(INDEX(Delivery!$C$2:$C$3001,MATCH(A1539,Delivery!$A$2:$A$3001,0))-INDEX(Delivery!$B$2:$B$3001,MATCH(A1539,Delivery!$A$2:$A$3001,0)),"")</f>
        <v>4</v>
      </c>
      <c r="J1539" s="5" t="str">
        <f>IF(IFERROR(INDEX(Delivery!$D$2:$D$3001,MATCH(A1539,Delivery!$A$2:$A$3001,0)),"")="Delayed","Yes","No")</f>
        <v>No</v>
      </c>
      <c r="K1539" s="5" t="str">
        <f>IF(IFERROR(INDEX(Delivery!$D$2:$D$3001,MATCH(A1539,Delivery!$A$2:$A$3001,0)),"")="Cancelled","Yes","No")</f>
        <v>No</v>
      </c>
      <c r="L1539">
        <f>SUMIF(Sales!B:B,A1539,Sales!H:H)</f>
        <v>753.72</v>
      </c>
    </row>
    <row r="1540" spans="1:12" x14ac:dyDescent="0.35">
      <c r="A1540" s="5">
        <v>1539</v>
      </c>
      <c r="B1540" s="6">
        <v>45649</v>
      </c>
      <c r="C1540" s="5">
        <v>174</v>
      </c>
      <c r="D1540" s="5">
        <v>2</v>
      </c>
      <c r="E1540" s="5" t="str">
        <f>IFERROR(INDEX(Customers!$B$2:$B$901,MATCH(C1540,Customers!$A$2:$A$901,0)),"")</f>
        <v>Pari Pillai</v>
      </c>
      <c r="F1540" s="5" t="str">
        <f>IFERROR(INDEX(Customers!$C$2:$C$901,MATCH(C1540,Customers!$A$2:$A$901,0)),"")</f>
        <v>SMB</v>
      </c>
      <c r="G1540" s="5" t="str">
        <f>IFERROR(INDEX(Regions!$B$2:$B$6,MATCH(D1540,Regions!$A$2:$A$6,0)),"")</f>
        <v>South</v>
      </c>
      <c r="H1540" s="5" t="str">
        <f t="shared" si="26"/>
        <v>2024-12</v>
      </c>
      <c r="I1540" s="5">
        <f>IFERROR(INDEX(Delivery!$C$2:$C$3001,MATCH(A1540,Delivery!$A$2:$A$3001,0))-INDEX(Delivery!$B$2:$B$3001,MATCH(A1540,Delivery!$A$2:$A$3001,0)),"")</f>
        <v>2</v>
      </c>
      <c r="J1540" s="5" t="str">
        <f>IF(IFERROR(INDEX(Delivery!$D$2:$D$3001,MATCH(A1540,Delivery!$A$2:$A$3001,0)),"")="Delayed","Yes","No")</f>
        <v>No</v>
      </c>
      <c r="K1540" s="5" t="str">
        <f>IF(IFERROR(INDEX(Delivery!$D$2:$D$3001,MATCH(A1540,Delivery!$A$2:$A$3001,0)),"")="Cancelled","Yes","No")</f>
        <v>No</v>
      </c>
      <c r="L1540">
        <f>SUMIF(Sales!B:B,A1540,Sales!H:H)</f>
        <v>1704.1000000000001</v>
      </c>
    </row>
    <row r="1541" spans="1:12" x14ac:dyDescent="0.35">
      <c r="A1541" s="5">
        <v>1540</v>
      </c>
      <c r="B1541" s="6">
        <v>45649</v>
      </c>
      <c r="C1541" s="5">
        <v>138</v>
      </c>
      <c r="D1541" s="5">
        <v>3</v>
      </c>
      <c r="E1541" s="5" t="str">
        <f>IFERROR(INDEX(Customers!$B$2:$B$901,MATCH(C1541,Customers!$A$2:$A$901,0)),"")</f>
        <v>Lakshmi Joshi</v>
      </c>
      <c r="F1541" s="5" t="str">
        <f>IFERROR(INDEX(Customers!$C$2:$C$901,MATCH(C1541,Customers!$A$2:$A$901,0)),"")</f>
        <v>SMB</v>
      </c>
      <c r="G1541" s="5" t="str">
        <f>IFERROR(INDEX(Regions!$B$2:$B$6,MATCH(D1541,Regions!$A$2:$A$6,0)),"")</f>
        <v>East</v>
      </c>
      <c r="H1541" s="5" t="str">
        <f t="shared" si="26"/>
        <v>2024-12</v>
      </c>
      <c r="I1541" s="5">
        <f>IFERROR(INDEX(Delivery!$C$2:$C$3001,MATCH(A1541,Delivery!$A$2:$A$3001,0))-INDEX(Delivery!$B$2:$B$3001,MATCH(A1541,Delivery!$A$2:$A$3001,0)),"")</f>
        <v>4</v>
      </c>
      <c r="J1541" s="5" t="str">
        <f>IF(IFERROR(INDEX(Delivery!$D$2:$D$3001,MATCH(A1541,Delivery!$A$2:$A$3001,0)),"")="Delayed","Yes","No")</f>
        <v>No</v>
      </c>
      <c r="K1541" s="5" t="str">
        <f>IF(IFERROR(INDEX(Delivery!$D$2:$D$3001,MATCH(A1541,Delivery!$A$2:$A$3001,0)),"")="Cancelled","Yes","No")</f>
        <v>No</v>
      </c>
      <c r="L1541">
        <f>SUMIF(Sales!B:B,A1541,Sales!H:H)</f>
        <v>3530.4500000000003</v>
      </c>
    </row>
    <row r="1542" spans="1:12" x14ac:dyDescent="0.35">
      <c r="A1542" s="5">
        <v>1541</v>
      </c>
      <c r="B1542" s="6">
        <v>45650</v>
      </c>
      <c r="C1542" s="5">
        <v>377</v>
      </c>
      <c r="D1542" s="5">
        <v>5</v>
      </c>
      <c r="E1542" s="5" t="str">
        <f>IFERROR(INDEX(Customers!$B$2:$B$901,MATCH(C1542,Customers!$A$2:$A$901,0)),"")</f>
        <v>Divya Chatterjee</v>
      </c>
      <c r="F1542" s="5" t="str">
        <f>IFERROR(INDEX(Customers!$C$2:$C$901,MATCH(C1542,Customers!$A$2:$A$901,0)),"")</f>
        <v>Consumer</v>
      </c>
      <c r="G1542" s="5" t="str">
        <f>IFERROR(INDEX(Regions!$B$2:$B$6,MATCH(D1542,Regions!$A$2:$A$6,0)),"")</f>
        <v>Central</v>
      </c>
      <c r="H1542" s="5" t="str">
        <f t="shared" si="26"/>
        <v>2024-12</v>
      </c>
      <c r="I1542" s="5">
        <f>IFERROR(INDEX(Delivery!$C$2:$C$3001,MATCH(A1542,Delivery!$A$2:$A$3001,0))-INDEX(Delivery!$B$2:$B$3001,MATCH(A1542,Delivery!$A$2:$A$3001,0)),"")</f>
        <v>5</v>
      </c>
      <c r="J1542" s="5" t="str">
        <f>IF(IFERROR(INDEX(Delivery!$D$2:$D$3001,MATCH(A1542,Delivery!$A$2:$A$3001,0)),"")="Delayed","Yes","No")</f>
        <v>No</v>
      </c>
      <c r="K1542" s="5" t="str">
        <f>IF(IFERROR(INDEX(Delivery!$D$2:$D$3001,MATCH(A1542,Delivery!$A$2:$A$3001,0)),"")="Cancelled","Yes","No")</f>
        <v>No</v>
      </c>
      <c r="L1542">
        <f>SUMIF(Sales!B:B,A1542,Sales!H:H)</f>
        <v>175.69</v>
      </c>
    </row>
    <row r="1543" spans="1:12" x14ac:dyDescent="0.35">
      <c r="A1543" s="5">
        <v>1542</v>
      </c>
      <c r="B1543" s="6">
        <v>45650</v>
      </c>
      <c r="C1543" s="5">
        <v>370</v>
      </c>
      <c r="D1543" s="5">
        <v>2</v>
      </c>
      <c r="E1543" s="5" t="str">
        <f>IFERROR(INDEX(Customers!$B$2:$B$901,MATCH(C1543,Customers!$A$2:$A$901,0)),"")</f>
        <v>Amit Verma</v>
      </c>
      <c r="F1543" s="5" t="str">
        <f>IFERROR(INDEX(Customers!$C$2:$C$901,MATCH(C1543,Customers!$A$2:$A$901,0)),"")</f>
        <v>Consumer</v>
      </c>
      <c r="G1543" s="5" t="str">
        <f>IFERROR(INDEX(Regions!$B$2:$B$6,MATCH(D1543,Regions!$A$2:$A$6,0)),"")</f>
        <v>South</v>
      </c>
      <c r="H1543" s="5" t="str">
        <f t="shared" si="26"/>
        <v>2024-12</v>
      </c>
      <c r="I1543" s="5">
        <f>IFERROR(INDEX(Delivery!$C$2:$C$3001,MATCH(A1543,Delivery!$A$2:$A$3001,0))-INDEX(Delivery!$B$2:$B$3001,MATCH(A1543,Delivery!$A$2:$A$3001,0)),"")</f>
        <v>6</v>
      </c>
      <c r="J1543" s="5" t="str">
        <f>IF(IFERROR(INDEX(Delivery!$D$2:$D$3001,MATCH(A1543,Delivery!$A$2:$A$3001,0)),"")="Delayed","Yes","No")</f>
        <v>No</v>
      </c>
      <c r="K1543" s="5" t="str">
        <f>IF(IFERROR(INDEX(Delivery!$D$2:$D$3001,MATCH(A1543,Delivery!$A$2:$A$3001,0)),"")="Cancelled","Yes","No")</f>
        <v>No</v>
      </c>
      <c r="L1543">
        <f>SUMIF(Sales!B:B,A1543,Sales!H:H)</f>
        <v>4554.9799999999996</v>
      </c>
    </row>
    <row r="1544" spans="1:12" x14ac:dyDescent="0.35">
      <c r="A1544" s="5">
        <v>1543</v>
      </c>
      <c r="B1544" s="6">
        <v>45650</v>
      </c>
      <c r="C1544" s="5">
        <v>40</v>
      </c>
      <c r="D1544" s="5">
        <v>4</v>
      </c>
      <c r="E1544" s="5" t="str">
        <f>IFERROR(INDEX(Customers!$B$2:$B$901,MATCH(C1544,Customers!$A$2:$A$901,0)),"")</f>
        <v>Aditya Pillai</v>
      </c>
      <c r="F1544" s="5" t="str">
        <f>IFERROR(INDEX(Customers!$C$2:$C$901,MATCH(C1544,Customers!$A$2:$A$901,0)),"")</f>
        <v>Consumer</v>
      </c>
      <c r="G1544" s="5" t="str">
        <f>IFERROR(INDEX(Regions!$B$2:$B$6,MATCH(D1544,Regions!$A$2:$A$6,0)),"")</f>
        <v>West</v>
      </c>
      <c r="H1544" s="5" t="str">
        <f t="shared" si="26"/>
        <v>2024-12</v>
      </c>
      <c r="I1544" s="5">
        <f>IFERROR(INDEX(Delivery!$C$2:$C$3001,MATCH(A1544,Delivery!$A$2:$A$3001,0))-INDEX(Delivery!$B$2:$B$3001,MATCH(A1544,Delivery!$A$2:$A$3001,0)),"")</f>
        <v>6</v>
      </c>
      <c r="J1544" s="5" t="str">
        <f>IF(IFERROR(INDEX(Delivery!$D$2:$D$3001,MATCH(A1544,Delivery!$A$2:$A$3001,0)),"")="Delayed","Yes","No")</f>
        <v>No</v>
      </c>
      <c r="K1544" s="5" t="str">
        <f>IF(IFERROR(INDEX(Delivery!$D$2:$D$3001,MATCH(A1544,Delivery!$A$2:$A$3001,0)),"")="Cancelled","Yes","No")</f>
        <v>No</v>
      </c>
      <c r="L1544">
        <f>SUMIF(Sales!B:B,A1544,Sales!H:H)</f>
        <v>407.51</v>
      </c>
    </row>
    <row r="1545" spans="1:12" x14ac:dyDescent="0.35">
      <c r="A1545" s="5">
        <v>1544</v>
      </c>
      <c r="B1545" s="6">
        <v>45650</v>
      </c>
      <c r="C1545" s="5">
        <v>85</v>
      </c>
      <c r="D1545" s="5">
        <v>1</v>
      </c>
      <c r="E1545" s="5" t="str">
        <f>IFERROR(INDEX(Customers!$B$2:$B$901,MATCH(C1545,Customers!$A$2:$A$901,0)),"")</f>
        <v>Sneha Menon</v>
      </c>
      <c r="F1545" s="5" t="str">
        <f>IFERROR(INDEX(Customers!$C$2:$C$901,MATCH(C1545,Customers!$A$2:$A$901,0)),"")</f>
        <v>Corporate</v>
      </c>
      <c r="G1545" s="5" t="str">
        <f>IFERROR(INDEX(Regions!$B$2:$B$6,MATCH(D1545,Regions!$A$2:$A$6,0)),"")</f>
        <v>North</v>
      </c>
      <c r="H1545" s="5" t="str">
        <f t="shared" si="26"/>
        <v>2024-12</v>
      </c>
      <c r="I1545" s="5">
        <f>IFERROR(INDEX(Delivery!$C$2:$C$3001,MATCH(A1545,Delivery!$A$2:$A$3001,0))-INDEX(Delivery!$B$2:$B$3001,MATCH(A1545,Delivery!$A$2:$A$3001,0)),"")</f>
        <v>12</v>
      </c>
      <c r="J1545" s="5" t="str">
        <f>IF(IFERROR(INDEX(Delivery!$D$2:$D$3001,MATCH(A1545,Delivery!$A$2:$A$3001,0)),"")="Delayed","Yes","No")</f>
        <v>Yes</v>
      </c>
      <c r="K1545" s="5" t="str">
        <f>IF(IFERROR(INDEX(Delivery!$D$2:$D$3001,MATCH(A1545,Delivery!$A$2:$A$3001,0)),"")="Cancelled","Yes","No")</f>
        <v>No</v>
      </c>
      <c r="L1545">
        <f>SUMIF(Sales!B:B,A1545,Sales!H:H)</f>
        <v>2836.0200000000004</v>
      </c>
    </row>
    <row r="1546" spans="1:12" x14ac:dyDescent="0.35">
      <c r="A1546" s="5">
        <v>1545</v>
      </c>
      <c r="B1546" s="6">
        <v>45650</v>
      </c>
      <c r="C1546" s="5">
        <v>746</v>
      </c>
      <c r="D1546" s="5">
        <v>1</v>
      </c>
      <c r="E1546" s="5" t="str">
        <f>IFERROR(INDEX(Customers!$B$2:$B$901,MATCH(C1546,Customers!$A$2:$A$901,0)),"")</f>
        <v>Suresh Bose</v>
      </c>
      <c r="F1546" s="5" t="str">
        <f>IFERROR(INDEX(Customers!$C$2:$C$901,MATCH(C1546,Customers!$A$2:$A$901,0)),"")</f>
        <v>Consumer</v>
      </c>
      <c r="G1546" s="5" t="str">
        <f>IFERROR(INDEX(Regions!$B$2:$B$6,MATCH(D1546,Regions!$A$2:$A$6,0)),"")</f>
        <v>North</v>
      </c>
      <c r="H1546" s="5" t="str">
        <f t="shared" si="26"/>
        <v>2024-12</v>
      </c>
      <c r="I1546" s="5">
        <f>IFERROR(INDEX(Delivery!$C$2:$C$3001,MATCH(A1546,Delivery!$A$2:$A$3001,0))-INDEX(Delivery!$B$2:$B$3001,MATCH(A1546,Delivery!$A$2:$A$3001,0)),"")</f>
        <v>4</v>
      </c>
      <c r="J1546" s="5" t="str">
        <f>IF(IFERROR(INDEX(Delivery!$D$2:$D$3001,MATCH(A1546,Delivery!$A$2:$A$3001,0)),"")="Delayed","Yes","No")</f>
        <v>No</v>
      </c>
      <c r="K1546" s="5" t="str">
        <f>IF(IFERROR(INDEX(Delivery!$D$2:$D$3001,MATCH(A1546,Delivery!$A$2:$A$3001,0)),"")="Cancelled","Yes","No")</f>
        <v>No</v>
      </c>
      <c r="L1546">
        <f>SUMIF(Sales!B:B,A1546,Sales!H:H)</f>
        <v>539.77</v>
      </c>
    </row>
    <row r="1547" spans="1:12" x14ac:dyDescent="0.35">
      <c r="A1547" s="5">
        <v>1546</v>
      </c>
      <c r="B1547" s="6">
        <v>45650</v>
      </c>
      <c r="C1547" s="5">
        <v>404</v>
      </c>
      <c r="D1547" s="5">
        <v>1</v>
      </c>
      <c r="E1547" s="5" t="str">
        <f>IFERROR(INDEX(Customers!$B$2:$B$901,MATCH(C1547,Customers!$A$2:$A$901,0)),"")</f>
        <v>Saanvi Rao</v>
      </c>
      <c r="F1547" s="5" t="str">
        <f>IFERROR(INDEX(Customers!$C$2:$C$901,MATCH(C1547,Customers!$A$2:$A$901,0)),"")</f>
        <v>Consumer</v>
      </c>
      <c r="G1547" s="5" t="str">
        <f>IFERROR(INDEX(Regions!$B$2:$B$6,MATCH(D1547,Regions!$A$2:$A$6,0)),"")</f>
        <v>North</v>
      </c>
      <c r="H1547" s="5" t="str">
        <f t="shared" si="26"/>
        <v>2024-12</v>
      </c>
      <c r="I1547" s="5">
        <f>IFERROR(INDEX(Delivery!$C$2:$C$3001,MATCH(A1547,Delivery!$A$2:$A$3001,0))-INDEX(Delivery!$B$2:$B$3001,MATCH(A1547,Delivery!$A$2:$A$3001,0)),"")</f>
        <v>3</v>
      </c>
      <c r="J1547" s="5" t="str">
        <f>IF(IFERROR(INDEX(Delivery!$D$2:$D$3001,MATCH(A1547,Delivery!$A$2:$A$3001,0)),"")="Delayed","Yes","No")</f>
        <v>No</v>
      </c>
      <c r="K1547" s="5" t="str">
        <f>IF(IFERROR(INDEX(Delivery!$D$2:$D$3001,MATCH(A1547,Delivery!$A$2:$A$3001,0)),"")="Cancelled","Yes","No")</f>
        <v>No</v>
      </c>
      <c r="L1547">
        <f>SUMIF(Sales!B:B,A1547,Sales!H:H)</f>
        <v>617.46</v>
      </c>
    </row>
    <row r="1548" spans="1:12" x14ac:dyDescent="0.35">
      <c r="A1548" s="5">
        <v>1547</v>
      </c>
      <c r="B1548" s="6">
        <v>45650</v>
      </c>
      <c r="C1548" s="5">
        <v>2</v>
      </c>
      <c r="D1548" s="5">
        <v>4</v>
      </c>
      <c r="E1548" s="5" t="str">
        <f>IFERROR(INDEX(Customers!$B$2:$B$901,MATCH(C1548,Customers!$A$2:$A$901,0)),"")</f>
        <v>Saanvi Reddy</v>
      </c>
      <c r="F1548" s="5" t="str">
        <f>IFERROR(INDEX(Customers!$C$2:$C$901,MATCH(C1548,Customers!$A$2:$A$901,0)),"")</f>
        <v>Consumer</v>
      </c>
      <c r="G1548" s="5" t="str">
        <f>IFERROR(INDEX(Regions!$B$2:$B$6,MATCH(D1548,Regions!$A$2:$A$6,0)),"")</f>
        <v>West</v>
      </c>
      <c r="H1548" s="5" t="str">
        <f t="shared" si="26"/>
        <v>2024-12</v>
      </c>
      <c r="I1548" s="5">
        <f>IFERROR(INDEX(Delivery!$C$2:$C$3001,MATCH(A1548,Delivery!$A$2:$A$3001,0))-INDEX(Delivery!$B$2:$B$3001,MATCH(A1548,Delivery!$A$2:$A$3001,0)),"")</f>
        <v>5</v>
      </c>
      <c r="J1548" s="5" t="str">
        <f>IF(IFERROR(INDEX(Delivery!$D$2:$D$3001,MATCH(A1548,Delivery!$A$2:$A$3001,0)),"")="Delayed","Yes","No")</f>
        <v>No</v>
      </c>
      <c r="K1548" s="5" t="str">
        <f>IF(IFERROR(INDEX(Delivery!$D$2:$D$3001,MATCH(A1548,Delivery!$A$2:$A$3001,0)),"")="Cancelled","Yes","No")</f>
        <v>No</v>
      </c>
      <c r="L1548">
        <f>SUMIF(Sales!B:B,A1548,Sales!H:H)</f>
        <v>2573.41</v>
      </c>
    </row>
    <row r="1549" spans="1:12" x14ac:dyDescent="0.35">
      <c r="A1549" s="5">
        <v>1548</v>
      </c>
      <c r="B1549" s="6">
        <v>45651</v>
      </c>
      <c r="C1549" s="5">
        <v>694</v>
      </c>
      <c r="D1549" s="5">
        <v>1</v>
      </c>
      <c r="E1549" s="5" t="str">
        <f>IFERROR(INDEX(Customers!$B$2:$B$901,MATCH(C1549,Customers!$A$2:$A$901,0)),"")</f>
        <v>Myra Patel</v>
      </c>
      <c r="F1549" s="5" t="str">
        <f>IFERROR(INDEX(Customers!$C$2:$C$901,MATCH(C1549,Customers!$A$2:$A$901,0)),"")</f>
        <v>Consumer</v>
      </c>
      <c r="G1549" s="5" t="str">
        <f>IFERROR(INDEX(Regions!$B$2:$B$6,MATCH(D1549,Regions!$A$2:$A$6,0)),"")</f>
        <v>North</v>
      </c>
      <c r="H1549" s="5" t="str">
        <f t="shared" si="26"/>
        <v>2024-12</v>
      </c>
      <c r="I1549" s="5">
        <f>IFERROR(INDEX(Delivery!$C$2:$C$3001,MATCH(A1549,Delivery!$A$2:$A$3001,0))-INDEX(Delivery!$B$2:$B$3001,MATCH(A1549,Delivery!$A$2:$A$3001,0)),"")</f>
        <v>3</v>
      </c>
      <c r="J1549" s="5" t="str">
        <f>IF(IFERROR(INDEX(Delivery!$D$2:$D$3001,MATCH(A1549,Delivery!$A$2:$A$3001,0)),"")="Delayed","Yes","No")</f>
        <v>No</v>
      </c>
      <c r="K1549" s="5" t="str">
        <f>IF(IFERROR(INDEX(Delivery!$D$2:$D$3001,MATCH(A1549,Delivery!$A$2:$A$3001,0)),"")="Cancelled","Yes","No")</f>
        <v>No</v>
      </c>
      <c r="L1549">
        <f>SUMIF(Sales!B:B,A1549,Sales!H:H)</f>
        <v>1634.52</v>
      </c>
    </row>
    <row r="1550" spans="1:12" x14ac:dyDescent="0.35">
      <c r="A1550" s="5">
        <v>1549</v>
      </c>
      <c r="B1550" s="6">
        <v>45651</v>
      </c>
      <c r="C1550" s="5">
        <v>523</v>
      </c>
      <c r="D1550" s="5">
        <v>2</v>
      </c>
      <c r="E1550" s="5" t="str">
        <f>IFERROR(INDEX(Customers!$B$2:$B$901,MATCH(C1550,Customers!$A$2:$A$901,0)),"")</f>
        <v>Arjun Malhotra</v>
      </c>
      <c r="F1550" s="5" t="str">
        <f>IFERROR(INDEX(Customers!$C$2:$C$901,MATCH(C1550,Customers!$A$2:$A$901,0)),"")</f>
        <v>Corporate</v>
      </c>
      <c r="G1550" s="5" t="str">
        <f>IFERROR(INDEX(Regions!$B$2:$B$6,MATCH(D1550,Regions!$A$2:$A$6,0)),"")</f>
        <v>South</v>
      </c>
      <c r="H1550" s="5" t="str">
        <f t="shared" si="26"/>
        <v>2024-12</v>
      </c>
      <c r="I1550" s="5">
        <f>IFERROR(INDEX(Delivery!$C$2:$C$3001,MATCH(A1550,Delivery!$A$2:$A$3001,0))-INDEX(Delivery!$B$2:$B$3001,MATCH(A1550,Delivery!$A$2:$A$3001,0)),"")</f>
        <v>2</v>
      </c>
      <c r="J1550" s="5" t="str">
        <f>IF(IFERROR(INDEX(Delivery!$D$2:$D$3001,MATCH(A1550,Delivery!$A$2:$A$3001,0)),"")="Delayed","Yes","No")</f>
        <v>No</v>
      </c>
      <c r="K1550" s="5" t="str">
        <f>IF(IFERROR(INDEX(Delivery!$D$2:$D$3001,MATCH(A1550,Delivery!$A$2:$A$3001,0)),"")="Cancelled","Yes","No")</f>
        <v>No</v>
      </c>
      <c r="L1550">
        <f>SUMIF(Sales!B:B,A1550,Sales!H:H)</f>
        <v>3937.19</v>
      </c>
    </row>
    <row r="1551" spans="1:12" x14ac:dyDescent="0.35">
      <c r="A1551" s="5">
        <v>1550</v>
      </c>
      <c r="B1551" s="6">
        <v>45651</v>
      </c>
      <c r="C1551" s="5">
        <v>619</v>
      </c>
      <c r="D1551" s="5">
        <v>5</v>
      </c>
      <c r="E1551" s="5" t="str">
        <f>IFERROR(INDEX(Customers!$B$2:$B$901,MATCH(C1551,Customers!$A$2:$A$901,0)),"")</f>
        <v>Lakshmi Iyer</v>
      </c>
      <c r="F1551" s="5" t="str">
        <f>IFERROR(INDEX(Customers!$C$2:$C$901,MATCH(C1551,Customers!$A$2:$A$901,0)),"")</f>
        <v>Consumer</v>
      </c>
      <c r="G1551" s="5" t="str">
        <f>IFERROR(INDEX(Regions!$B$2:$B$6,MATCH(D1551,Regions!$A$2:$A$6,0)),"")</f>
        <v>Central</v>
      </c>
      <c r="H1551" s="5" t="str">
        <f t="shared" si="26"/>
        <v>2024-12</v>
      </c>
      <c r="I1551" s="5">
        <f>IFERROR(INDEX(Delivery!$C$2:$C$3001,MATCH(A1551,Delivery!$A$2:$A$3001,0))-INDEX(Delivery!$B$2:$B$3001,MATCH(A1551,Delivery!$A$2:$A$3001,0)),"")</f>
        <v>6</v>
      </c>
      <c r="J1551" s="5" t="str">
        <f>IF(IFERROR(INDEX(Delivery!$D$2:$D$3001,MATCH(A1551,Delivery!$A$2:$A$3001,0)),"")="Delayed","Yes","No")</f>
        <v>No</v>
      </c>
      <c r="K1551" s="5" t="str">
        <f>IF(IFERROR(INDEX(Delivery!$D$2:$D$3001,MATCH(A1551,Delivery!$A$2:$A$3001,0)),"")="Cancelled","Yes","No")</f>
        <v>No</v>
      </c>
      <c r="L1551">
        <f>SUMIF(Sales!B:B,A1551,Sales!H:H)</f>
        <v>1216.25</v>
      </c>
    </row>
    <row r="1552" spans="1:12" x14ac:dyDescent="0.35">
      <c r="A1552" s="5">
        <v>1551</v>
      </c>
      <c r="B1552" s="6">
        <v>45651</v>
      </c>
      <c r="C1552" s="5">
        <v>670</v>
      </c>
      <c r="D1552" s="5">
        <v>2</v>
      </c>
      <c r="E1552" s="5" t="str">
        <f>IFERROR(INDEX(Customers!$B$2:$B$901,MATCH(C1552,Customers!$A$2:$A$901,0)),"")</f>
        <v>Neha Das</v>
      </c>
      <c r="F1552" s="5" t="str">
        <f>IFERROR(INDEX(Customers!$C$2:$C$901,MATCH(C1552,Customers!$A$2:$A$901,0)),"")</f>
        <v>SMB</v>
      </c>
      <c r="G1552" s="5" t="str">
        <f>IFERROR(INDEX(Regions!$B$2:$B$6,MATCH(D1552,Regions!$A$2:$A$6,0)),"")</f>
        <v>South</v>
      </c>
      <c r="H1552" s="5" t="str">
        <f t="shared" si="26"/>
        <v>2024-12</v>
      </c>
      <c r="I1552" s="5">
        <f>IFERROR(INDEX(Delivery!$C$2:$C$3001,MATCH(A1552,Delivery!$A$2:$A$3001,0))-INDEX(Delivery!$B$2:$B$3001,MATCH(A1552,Delivery!$A$2:$A$3001,0)),"")</f>
        <v>4</v>
      </c>
      <c r="J1552" s="5" t="str">
        <f>IF(IFERROR(INDEX(Delivery!$D$2:$D$3001,MATCH(A1552,Delivery!$A$2:$A$3001,0)),"")="Delayed","Yes","No")</f>
        <v>No</v>
      </c>
      <c r="K1552" s="5" t="str">
        <f>IF(IFERROR(INDEX(Delivery!$D$2:$D$3001,MATCH(A1552,Delivery!$A$2:$A$3001,0)),"")="Cancelled","Yes","No")</f>
        <v>No</v>
      </c>
      <c r="L1552">
        <f>SUMIF(Sales!B:B,A1552,Sales!H:H)</f>
        <v>798.2</v>
      </c>
    </row>
    <row r="1553" spans="1:12" x14ac:dyDescent="0.35">
      <c r="A1553" s="5">
        <v>1552</v>
      </c>
      <c r="B1553" s="6">
        <v>45651</v>
      </c>
      <c r="C1553" s="5">
        <v>123</v>
      </c>
      <c r="D1553" s="5">
        <v>5</v>
      </c>
      <c r="E1553" s="5" t="str">
        <f>IFERROR(INDEX(Customers!$B$2:$B$901,MATCH(C1553,Customers!$A$2:$A$901,0)),"")</f>
        <v>Nisha Shetty</v>
      </c>
      <c r="F1553" s="5" t="str">
        <f>IFERROR(INDEX(Customers!$C$2:$C$901,MATCH(C1553,Customers!$A$2:$A$901,0)),"")</f>
        <v>Consumer</v>
      </c>
      <c r="G1553" s="5" t="str">
        <f>IFERROR(INDEX(Regions!$B$2:$B$6,MATCH(D1553,Regions!$A$2:$A$6,0)),"")</f>
        <v>Central</v>
      </c>
      <c r="H1553" s="5" t="str">
        <f t="shared" si="26"/>
        <v>2024-12</v>
      </c>
      <c r="I1553" s="5">
        <f>IFERROR(INDEX(Delivery!$C$2:$C$3001,MATCH(A1553,Delivery!$A$2:$A$3001,0))-INDEX(Delivery!$B$2:$B$3001,MATCH(A1553,Delivery!$A$2:$A$3001,0)),"")</f>
        <v>2</v>
      </c>
      <c r="J1553" s="5" t="str">
        <f>IF(IFERROR(INDEX(Delivery!$D$2:$D$3001,MATCH(A1553,Delivery!$A$2:$A$3001,0)),"")="Delayed","Yes","No")</f>
        <v>No</v>
      </c>
      <c r="K1553" s="5" t="str">
        <f>IF(IFERROR(INDEX(Delivery!$D$2:$D$3001,MATCH(A1553,Delivery!$A$2:$A$3001,0)),"")="Cancelled","Yes","No")</f>
        <v>No</v>
      </c>
      <c r="L1553">
        <f>SUMIF(Sales!B:B,A1553,Sales!H:H)</f>
        <v>3021.65</v>
      </c>
    </row>
    <row r="1554" spans="1:12" x14ac:dyDescent="0.35">
      <c r="A1554" s="5">
        <v>1553</v>
      </c>
      <c r="B1554" s="6">
        <v>45651</v>
      </c>
      <c r="C1554" s="5">
        <v>415</v>
      </c>
      <c r="D1554" s="5">
        <v>2</v>
      </c>
      <c r="E1554" s="5" t="str">
        <f>IFERROR(INDEX(Customers!$B$2:$B$901,MATCH(C1554,Customers!$A$2:$A$901,0)),"")</f>
        <v>Krishna Pillai</v>
      </c>
      <c r="F1554" s="5" t="str">
        <f>IFERROR(INDEX(Customers!$C$2:$C$901,MATCH(C1554,Customers!$A$2:$A$901,0)),"")</f>
        <v>Consumer</v>
      </c>
      <c r="G1554" s="5" t="str">
        <f>IFERROR(INDEX(Regions!$B$2:$B$6,MATCH(D1554,Regions!$A$2:$A$6,0)),"")</f>
        <v>South</v>
      </c>
      <c r="H1554" s="5" t="str">
        <f t="shared" si="26"/>
        <v>2024-12</v>
      </c>
      <c r="I1554" s="5">
        <f>IFERROR(INDEX(Delivery!$C$2:$C$3001,MATCH(A1554,Delivery!$A$2:$A$3001,0))-INDEX(Delivery!$B$2:$B$3001,MATCH(A1554,Delivery!$A$2:$A$3001,0)),"")</f>
        <v>-45652</v>
      </c>
      <c r="J1554" s="5" t="str">
        <f>IF(IFERROR(INDEX(Delivery!$D$2:$D$3001,MATCH(A1554,Delivery!$A$2:$A$3001,0)),"")="Delayed","Yes","No")</f>
        <v>No</v>
      </c>
      <c r="K1554" s="5" t="str">
        <f>IF(IFERROR(INDEX(Delivery!$D$2:$D$3001,MATCH(A1554,Delivery!$A$2:$A$3001,0)),"")="Cancelled","Yes","No")</f>
        <v>Yes</v>
      </c>
      <c r="L1554">
        <f>SUMIF(Sales!B:B,A1554,Sales!H:H)</f>
        <v>175.69</v>
      </c>
    </row>
    <row r="1555" spans="1:12" x14ac:dyDescent="0.35">
      <c r="A1555" s="5">
        <v>1554</v>
      </c>
      <c r="B1555" s="6">
        <v>45651</v>
      </c>
      <c r="C1555" s="5">
        <v>210</v>
      </c>
      <c r="D1555" s="5">
        <v>2</v>
      </c>
      <c r="E1555" s="5" t="str">
        <f>IFERROR(INDEX(Customers!$B$2:$B$901,MATCH(C1555,Customers!$A$2:$A$901,0)),"")</f>
        <v>Vivaan Nair</v>
      </c>
      <c r="F1555" s="5" t="str">
        <f>IFERROR(INDEX(Customers!$C$2:$C$901,MATCH(C1555,Customers!$A$2:$A$901,0)),"")</f>
        <v>Consumer</v>
      </c>
      <c r="G1555" s="5" t="str">
        <f>IFERROR(INDEX(Regions!$B$2:$B$6,MATCH(D1555,Regions!$A$2:$A$6,0)),"")</f>
        <v>South</v>
      </c>
      <c r="H1555" s="5" t="str">
        <f t="shared" si="26"/>
        <v>2024-12</v>
      </c>
      <c r="I1555" s="5">
        <f>IFERROR(INDEX(Delivery!$C$2:$C$3001,MATCH(A1555,Delivery!$A$2:$A$3001,0))-INDEX(Delivery!$B$2:$B$3001,MATCH(A1555,Delivery!$A$2:$A$3001,0)),"")</f>
        <v>3</v>
      </c>
      <c r="J1555" s="5" t="str">
        <f>IF(IFERROR(INDEX(Delivery!$D$2:$D$3001,MATCH(A1555,Delivery!$A$2:$A$3001,0)),"")="Delayed","Yes","No")</f>
        <v>No</v>
      </c>
      <c r="K1555" s="5" t="str">
        <f>IF(IFERROR(INDEX(Delivery!$D$2:$D$3001,MATCH(A1555,Delivery!$A$2:$A$3001,0)),"")="Cancelled","Yes","No")</f>
        <v>No</v>
      </c>
      <c r="L1555">
        <f>SUMIF(Sales!B:B,A1555,Sales!H:H)</f>
        <v>3021.65</v>
      </c>
    </row>
    <row r="1556" spans="1:12" x14ac:dyDescent="0.35">
      <c r="A1556" s="5">
        <v>1555</v>
      </c>
      <c r="B1556" s="6">
        <v>45651</v>
      </c>
      <c r="C1556" s="5">
        <v>421</v>
      </c>
      <c r="D1556" s="5">
        <v>2</v>
      </c>
      <c r="E1556" s="5" t="str">
        <f>IFERROR(INDEX(Customers!$B$2:$B$901,MATCH(C1556,Customers!$A$2:$A$901,0)),"")</f>
        <v>Ravi Menon</v>
      </c>
      <c r="F1556" s="5" t="str">
        <f>IFERROR(INDEX(Customers!$C$2:$C$901,MATCH(C1556,Customers!$A$2:$A$901,0)),"")</f>
        <v>Consumer</v>
      </c>
      <c r="G1556" s="5" t="str">
        <f>IFERROR(INDEX(Regions!$B$2:$B$6,MATCH(D1556,Regions!$A$2:$A$6,0)),"")</f>
        <v>South</v>
      </c>
      <c r="H1556" s="5" t="str">
        <f t="shared" si="26"/>
        <v>2024-12</v>
      </c>
      <c r="I1556" s="5">
        <f>IFERROR(INDEX(Delivery!$C$2:$C$3001,MATCH(A1556,Delivery!$A$2:$A$3001,0))-INDEX(Delivery!$B$2:$B$3001,MATCH(A1556,Delivery!$A$2:$A$3001,0)),"")</f>
        <v>5</v>
      </c>
      <c r="J1556" s="5" t="str">
        <f>IF(IFERROR(INDEX(Delivery!$D$2:$D$3001,MATCH(A1556,Delivery!$A$2:$A$3001,0)),"")="Delayed","Yes","No")</f>
        <v>No</v>
      </c>
      <c r="K1556" s="5" t="str">
        <f>IF(IFERROR(INDEX(Delivery!$D$2:$D$3001,MATCH(A1556,Delivery!$A$2:$A$3001,0)),"")="Cancelled","Yes","No")</f>
        <v>No</v>
      </c>
      <c r="L1556">
        <f>SUMIF(Sales!B:B,A1556,Sales!H:H)</f>
        <v>777.04</v>
      </c>
    </row>
    <row r="1557" spans="1:12" x14ac:dyDescent="0.35">
      <c r="A1557" s="5">
        <v>1556</v>
      </c>
      <c r="B1557" s="6">
        <v>45652</v>
      </c>
      <c r="C1557" s="5">
        <v>156</v>
      </c>
      <c r="D1557" s="5">
        <v>5</v>
      </c>
      <c r="E1557" s="5" t="str">
        <f>IFERROR(INDEX(Customers!$B$2:$B$901,MATCH(C1557,Customers!$A$2:$A$901,0)),"")</f>
        <v>Aarav Rao</v>
      </c>
      <c r="F1557" s="5" t="str">
        <f>IFERROR(INDEX(Customers!$C$2:$C$901,MATCH(C1557,Customers!$A$2:$A$901,0)),"")</f>
        <v>Corporate</v>
      </c>
      <c r="G1557" s="5" t="str">
        <f>IFERROR(INDEX(Regions!$B$2:$B$6,MATCH(D1557,Regions!$A$2:$A$6,0)),"")</f>
        <v>Central</v>
      </c>
      <c r="H1557" s="5" t="str">
        <f t="shared" si="26"/>
        <v>2024-12</v>
      </c>
      <c r="I1557" s="5">
        <f>IFERROR(INDEX(Delivery!$C$2:$C$3001,MATCH(A1557,Delivery!$A$2:$A$3001,0))-INDEX(Delivery!$B$2:$B$3001,MATCH(A1557,Delivery!$A$2:$A$3001,0)),"")</f>
        <v>5</v>
      </c>
      <c r="J1557" s="5" t="str">
        <f>IF(IFERROR(INDEX(Delivery!$D$2:$D$3001,MATCH(A1557,Delivery!$A$2:$A$3001,0)),"")="Delayed","Yes","No")</f>
        <v>No</v>
      </c>
      <c r="K1557" s="5" t="str">
        <f>IF(IFERROR(INDEX(Delivery!$D$2:$D$3001,MATCH(A1557,Delivery!$A$2:$A$3001,0)),"")="Cancelled","Yes","No")</f>
        <v>No</v>
      </c>
      <c r="L1557">
        <f>SUMIF(Sales!B:B,A1557,Sales!H:H)</f>
        <v>3794.53</v>
      </c>
    </row>
    <row r="1558" spans="1:12" x14ac:dyDescent="0.35">
      <c r="A1558" s="5">
        <v>1557</v>
      </c>
      <c r="B1558" s="6">
        <v>45652</v>
      </c>
      <c r="C1558" s="5">
        <v>814</v>
      </c>
      <c r="D1558" s="5">
        <v>3</v>
      </c>
      <c r="E1558" s="5" t="str">
        <f>IFERROR(INDEX(Customers!$B$2:$B$901,MATCH(C1558,Customers!$A$2:$A$901,0)),"")</f>
        <v>Lakshmi Joshi</v>
      </c>
      <c r="F1558" s="5" t="str">
        <f>IFERROR(INDEX(Customers!$C$2:$C$901,MATCH(C1558,Customers!$A$2:$A$901,0)),"")</f>
        <v>Consumer</v>
      </c>
      <c r="G1558" s="5" t="str">
        <f>IFERROR(INDEX(Regions!$B$2:$B$6,MATCH(D1558,Regions!$A$2:$A$6,0)),"")</f>
        <v>East</v>
      </c>
      <c r="H1558" s="5" t="str">
        <f t="shared" si="26"/>
        <v>2024-12</v>
      </c>
      <c r="I1558" s="5">
        <f>IFERROR(INDEX(Delivery!$C$2:$C$3001,MATCH(A1558,Delivery!$A$2:$A$3001,0))-INDEX(Delivery!$B$2:$B$3001,MATCH(A1558,Delivery!$A$2:$A$3001,0)),"")</f>
        <v>3</v>
      </c>
      <c r="J1558" s="5" t="str">
        <f>IF(IFERROR(INDEX(Delivery!$D$2:$D$3001,MATCH(A1558,Delivery!$A$2:$A$3001,0)),"")="Delayed","Yes","No")</f>
        <v>No</v>
      </c>
      <c r="K1558" s="5" t="str">
        <f>IF(IFERROR(INDEX(Delivery!$D$2:$D$3001,MATCH(A1558,Delivery!$A$2:$A$3001,0)),"")="Cancelled","Yes","No")</f>
        <v>No</v>
      </c>
      <c r="L1558">
        <f>SUMIF(Sales!B:B,A1558,Sales!H:H)</f>
        <v>566.08999999999992</v>
      </c>
    </row>
    <row r="1559" spans="1:12" x14ac:dyDescent="0.35">
      <c r="A1559" s="5">
        <v>1558</v>
      </c>
      <c r="B1559" s="6">
        <v>45652</v>
      </c>
      <c r="C1559" s="5">
        <v>749</v>
      </c>
      <c r="D1559" s="5">
        <v>3</v>
      </c>
      <c r="E1559" s="5" t="str">
        <f>IFERROR(INDEX(Customers!$B$2:$B$901,MATCH(C1559,Customers!$A$2:$A$901,0)),"")</f>
        <v>Navya Malhotra</v>
      </c>
      <c r="F1559" s="5" t="str">
        <f>IFERROR(INDEX(Customers!$C$2:$C$901,MATCH(C1559,Customers!$A$2:$A$901,0)),"")</f>
        <v>SMB</v>
      </c>
      <c r="G1559" s="5" t="str">
        <f>IFERROR(INDEX(Regions!$B$2:$B$6,MATCH(D1559,Regions!$A$2:$A$6,0)),"")</f>
        <v>East</v>
      </c>
      <c r="H1559" s="5" t="str">
        <f t="shared" si="26"/>
        <v>2024-12</v>
      </c>
      <c r="I1559" s="5">
        <f>IFERROR(INDEX(Delivery!$C$2:$C$3001,MATCH(A1559,Delivery!$A$2:$A$3001,0))-INDEX(Delivery!$B$2:$B$3001,MATCH(A1559,Delivery!$A$2:$A$3001,0)),"")</f>
        <v>12</v>
      </c>
      <c r="J1559" s="5" t="str">
        <f>IF(IFERROR(INDEX(Delivery!$D$2:$D$3001,MATCH(A1559,Delivery!$A$2:$A$3001,0)),"")="Delayed","Yes","No")</f>
        <v>Yes</v>
      </c>
      <c r="K1559" s="5" t="str">
        <f>IF(IFERROR(INDEX(Delivery!$D$2:$D$3001,MATCH(A1559,Delivery!$A$2:$A$3001,0)),"")="Cancelled","Yes","No")</f>
        <v>No</v>
      </c>
      <c r="L1559">
        <f>SUMIF(Sales!B:B,A1559,Sales!H:H)</f>
        <v>175.69</v>
      </c>
    </row>
    <row r="1560" spans="1:12" x14ac:dyDescent="0.35">
      <c r="A1560" s="5">
        <v>1559</v>
      </c>
      <c r="B1560" s="6">
        <v>45652</v>
      </c>
      <c r="C1560" s="5">
        <v>534</v>
      </c>
      <c r="D1560" s="5">
        <v>1</v>
      </c>
      <c r="E1560" s="5" t="str">
        <f>IFERROR(INDEX(Customers!$B$2:$B$901,MATCH(C1560,Customers!$A$2:$A$901,0)),"")</f>
        <v>Reyansh Rao</v>
      </c>
      <c r="F1560" s="5" t="str">
        <f>IFERROR(INDEX(Customers!$C$2:$C$901,MATCH(C1560,Customers!$A$2:$A$901,0)),"")</f>
        <v>Consumer</v>
      </c>
      <c r="G1560" s="5" t="str">
        <f>IFERROR(INDEX(Regions!$B$2:$B$6,MATCH(D1560,Regions!$A$2:$A$6,0)),"")</f>
        <v>North</v>
      </c>
      <c r="H1560" s="5" t="str">
        <f t="shared" si="26"/>
        <v>2024-12</v>
      </c>
      <c r="I1560" s="5">
        <f>IFERROR(INDEX(Delivery!$C$2:$C$3001,MATCH(A1560,Delivery!$A$2:$A$3001,0))-INDEX(Delivery!$B$2:$B$3001,MATCH(A1560,Delivery!$A$2:$A$3001,0)),"")</f>
        <v>3</v>
      </c>
      <c r="J1560" s="5" t="str">
        <f>IF(IFERROR(INDEX(Delivery!$D$2:$D$3001,MATCH(A1560,Delivery!$A$2:$A$3001,0)),"")="Delayed","Yes","No")</f>
        <v>No</v>
      </c>
      <c r="K1560" s="5" t="str">
        <f>IF(IFERROR(INDEX(Delivery!$D$2:$D$3001,MATCH(A1560,Delivery!$A$2:$A$3001,0)),"")="Cancelled","Yes","No")</f>
        <v>No</v>
      </c>
      <c r="L1560">
        <f>SUMIF(Sales!B:B,A1560,Sales!H:H)</f>
        <v>894.17000000000007</v>
      </c>
    </row>
    <row r="1561" spans="1:12" x14ac:dyDescent="0.35">
      <c r="A1561" s="5">
        <v>1560</v>
      </c>
      <c r="B1561" s="6">
        <v>45653</v>
      </c>
      <c r="C1561" s="5">
        <v>499</v>
      </c>
      <c r="D1561" s="5">
        <v>4</v>
      </c>
      <c r="E1561" s="5" t="str">
        <f>IFERROR(INDEX(Customers!$B$2:$B$901,MATCH(C1561,Customers!$A$2:$A$901,0)),"")</f>
        <v>Myra Das</v>
      </c>
      <c r="F1561" s="5" t="str">
        <f>IFERROR(INDEX(Customers!$C$2:$C$901,MATCH(C1561,Customers!$A$2:$A$901,0)),"")</f>
        <v>Consumer</v>
      </c>
      <c r="G1561" s="5" t="str">
        <f>IFERROR(INDEX(Regions!$B$2:$B$6,MATCH(D1561,Regions!$A$2:$A$6,0)),"")</f>
        <v>West</v>
      </c>
      <c r="H1561" s="5" t="str">
        <f t="shared" si="26"/>
        <v>2024-12</v>
      </c>
      <c r="I1561" s="5">
        <f>IFERROR(INDEX(Delivery!$C$2:$C$3001,MATCH(A1561,Delivery!$A$2:$A$3001,0))-INDEX(Delivery!$B$2:$B$3001,MATCH(A1561,Delivery!$A$2:$A$3001,0)),"")</f>
        <v>6</v>
      </c>
      <c r="J1561" s="5" t="str">
        <f>IF(IFERROR(INDEX(Delivery!$D$2:$D$3001,MATCH(A1561,Delivery!$A$2:$A$3001,0)),"")="Delayed","Yes","No")</f>
        <v>No</v>
      </c>
      <c r="K1561" s="5" t="str">
        <f>IF(IFERROR(INDEX(Delivery!$D$2:$D$3001,MATCH(A1561,Delivery!$A$2:$A$3001,0)),"")="Cancelled","Yes","No")</f>
        <v>No</v>
      </c>
      <c r="L1561">
        <f>SUMIF(Sales!B:B,A1561,Sales!H:H)</f>
        <v>519.71</v>
      </c>
    </row>
    <row r="1562" spans="1:12" x14ac:dyDescent="0.35">
      <c r="A1562" s="5">
        <v>1561</v>
      </c>
      <c r="B1562" s="6">
        <v>45653</v>
      </c>
      <c r="C1562" s="5">
        <v>857</v>
      </c>
      <c r="D1562" s="5">
        <v>2</v>
      </c>
      <c r="E1562" s="5" t="str">
        <f>IFERROR(INDEX(Customers!$B$2:$B$901,MATCH(C1562,Customers!$A$2:$A$901,0)),"")</f>
        <v>Vihaan Sharma</v>
      </c>
      <c r="F1562" s="5" t="str">
        <f>IFERROR(INDEX(Customers!$C$2:$C$901,MATCH(C1562,Customers!$A$2:$A$901,0)),"")</f>
        <v>Corporate</v>
      </c>
      <c r="G1562" s="5" t="str">
        <f>IFERROR(INDEX(Regions!$B$2:$B$6,MATCH(D1562,Regions!$A$2:$A$6,0)),"")</f>
        <v>South</v>
      </c>
      <c r="H1562" s="5" t="str">
        <f t="shared" si="26"/>
        <v>2024-12</v>
      </c>
      <c r="I1562" s="5">
        <f>IFERROR(INDEX(Delivery!$C$2:$C$3001,MATCH(A1562,Delivery!$A$2:$A$3001,0))-INDEX(Delivery!$B$2:$B$3001,MATCH(A1562,Delivery!$A$2:$A$3001,0)),"")</f>
        <v>2</v>
      </c>
      <c r="J1562" s="5" t="str">
        <f>IF(IFERROR(INDEX(Delivery!$D$2:$D$3001,MATCH(A1562,Delivery!$A$2:$A$3001,0)),"")="Delayed","Yes","No")</f>
        <v>No</v>
      </c>
      <c r="K1562" s="5" t="str">
        <f>IF(IFERROR(INDEX(Delivery!$D$2:$D$3001,MATCH(A1562,Delivery!$A$2:$A$3001,0)),"")="Cancelled","Yes","No")</f>
        <v>No</v>
      </c>
      <c r="L1562">
        <f>SUMIF(Sales!B:B,A1562,Sales!H:H)</f>
        <v>2129.88</v>
      </c>
    </row>
    <row r="1563" spans="1:12" x14ac:dyDescent="0.35">
      <c r="A1563" s="5">
        <v>1562</v>
      </c>
      <c r="B1563" s="6">
        <v>45653</v>
      </c>
      <c r="C1563" s="5">
        <v>605</v>
      </c>
      <c r="D1563" s="5">
        <v>1</v>
      </c>
      <c r="E1563" s="5" t="str">
        <f>IFERROR(INDEX(Customers!$B$2:$B$901,MATCH(C1563,Customers!$A$2:$A$901,0)),"")</f>
        <v>Diya Pillai</v>
      </c>
      <c r="F1563" s="5" t="str">
        <f>IFERROR(INDEX(Customers!$C$2:$C$901,MATCH(C1563,Customers!$A$2:$A$901,0)),"")</f>
        <v>SMB</v>
      </c>
      <c r="G1563" s="5" t="str">
        <f>IFERROR(INDEX(Regions!$B$2:$B$6,MATCH(D1563,Regions!$A$2:$A$6,0)),"")</f>
        <v>North</v>
      </c>
      <c r="H1563" s="5" t="str">
        <f t="shared" si="26"/>
        <v>2024-12</v>
      </c>
      <c r="I1563" s="5">
        <f>IFERROR(INDEX(Delivery!$C$2:$C$3001,MATCH(A1563,Delivery!$A$2:$A$3001,0))-INDEX(Delivery!$B$2:$B$3001,MATCH(A1563,Delivery!$A$2:$A$3001,0)),"")</f>
        <v>11</v>
      </c>
      <c r="J1563" s="5" t="str">
        <f>IF(IFERROR(INDEX(Delivery!$D$2:$D$3001,MATCH(A1563,Delivery!$A$2:$A$3001,0)),"")="Delayed","Yes","No")</f>
        <v>Yes</v>
      </c>
      <c r="K1563" s="5" t="str">
        <f>IF(IFERROR(INDEX(Delivery!$D$2:$D$3001,MATCH(A1563,Delivery!$A$2:$A$3001,0)),"")="Cancelled","Yes","No")</f>
        <v>No</v>
      </c>
      <c r="L1563">
        <f>SUMIF(Sales!B:B,A1563,Sales!H:H)</f>
        <v>3021.65</v>
      </c>
    </row>
    <row r="1564" spans="1:12" x14ac:dyDescent="0.35">
      <c r="A1564" s="5">
        <v>1563</v>
      </c>
      <c r="B1564" s="6">
        <v>45653</v>
      </c>
      <c r="C1564" s="5">
        <v>365</v>
      </c>
      <c r="D1564" s="5">
        <v>5</v>
      </c>
      <c r="E1564" s="5" t="str">
        <f>IFERROR(INDEX(Customers!$B$2:$B$901,MATCH(C1564,Customers!$A$2:$A$901,0)),"")</f>
        <v>Vivaan Iyer</v>
      </c>
      <c r="F1564" s="5" t="str">
        <f>IFERROR(INDEX(Customers!$C$2:$C$901,MATCH(C1564,Customers!$A$2:$A$901,0)),"")</f>
        <v>SMB</v>
      </c>
      <c r="G1564" s="5" t="str">
        <f>IFERROR(INDEX(Regions!$B$2:$B$6,MATCH(D1564,Regions!$A$2:$A$6,0)),"")</f>
        <v>Central</v>
      </c>
      <c r="H1564" s="5" t="str">
        <f t="shared" si="26"/>
        <v>2024-12</v>
      </c>
      <c r="I1564" s="5">
        <f>IFERROR(INDEX(Delivery!$C$2:$C$3001,MATCH(A1564,Delivery!$A$2:$A$3001,0))-INDEX(Delivery!$B$2:$B$3001,MATCH(A1564,Delivery!$A$2:$A$3001,0)),"")</f>
        <v>4</v>
      </c>
      <c r="J1564" s="5" t="str">
        <f>IF(IFERROR(INDEX(Delivery!$D$2:$D$3001,MATCH(A1564,Delivery!$A$2:$A$3001,0)),"")="Delayed","Yes","No")</f>
        <v>No</v>
      </c>
      <c r="K1564" s="5" t="str">
        <f>IF(IFERROR(INDEX(Delivery!$D$2:$D$3001,MATCH(A1564,Delivery!$A$2:$A$3001,0)),"")="Cancelled","Yes","No")</f>
        <v>No</v>
      </c>
      <c r="L1564">
        <f>SUMIF(Sales!B:B,A1564,Sales!H:H)</f>
        <v>5830.86</v>
      </c>
    </row>
    <row r="1565" spans="1:12" x14ac:dyDescent="0.35">
      <c r="A1565" s="5">
        <v>1564</v>
      </c>
      <c r="B1565" s="6">
        <v>45653</v>
      </c>
      <c r="C1565" s="5">
        <v>259</v>
      </c>
      <c r="D1565" s="5">
        <v>5</v>
      </c>
      <c r="E1565" s="5" t="str">
        <f>IFERROR(INDEX(Customers!$B$2:$B$901,MATCH(C1565,Customers!$A$2:$A$901,0)),"")</f>
        <v>Rahul Chatterjee</v>
      </c>
      <c r="F1565" s="5" t="str">
        <f>IFERROR(INDEX(Customers!$C$2:$C$901,MATCH(C1565,Customers!$A$2:$A$901,0)),"")</f>
        <v>SMB</v>
      </c>
      <c r="G1565" s="5" t="str">
        <f>IFERROR(INDEX(Regions!$B$2:$B$6,MATCH(D1565,Regions!$A$2:$A$6,0)),"")</f>
        <v>Central</v>
      </c>
      <c r="H1565" s="5" t="str">
        <f t="shared" si="26"/>
        <v>2024-12</v>
      </c>
      <c r="I1565" s="5">
        <f>IFERROR(INDEX(Delivery!$C$2:$C$3001,MATCH(A1565,Delivery!$A$2:$A$3001,0))-INDEX(Delivery!$B$2:$B$3001,MATCH(A1565,Delivery!$A$2:$A$3001,0)),"")</f>
        <v>4</v>
      </c>
      <c r="J1565" s="5" t="str">
        <f>IF(IFERROR(INDEX(Delivery!$D$2:$D$3001,MATCH(A1565,Delivery!$A$2:$A$3001,0)),"")="Delayed","Yes","No")</f>
        <v>No</v>
      </c>
      <c r="K1565" s="5" t="str">
        <f>IF(IFERROR(INDEX(Delivery!$D$2:$D$3001,MATCH(A1565,Delivery!$A$2:$A$3001,0)),"")="Cancelled","Yes","No")</f>
        <v>No</v>
      </c>
      <c r="L1565">
        <f>SUMIF(Sales!B:B,A1565,Sales!H:H)</f>
        <v>3763.5</v>
      </c>
    </row>
    <row r="1566" spans="1:12" x14ac:dyDescent="0.35">
      <c r="A1566" s="5">
        <v>1565</v>
      </c>
      <c r="B1566" s="6">
        <v>45653</v>
      </c>
      <c r="C1566" s="5">
        <v>575</v>
      </c>
      <c r="D1566" s="5">
        <v>1</v>
      </c>
      <c r="E1566" s="5" t="str">
        <f>IFERROR(INDEX(Customers!$B$2:$B$901,MATCH(C1566,Customers!$A$2:$A$901,0)),"")</f>
        <v>Kavya Iyer</v>
      </c>
      <c r="F1566" s="5" t="str">
        <f>IFERROR(INDEX(Customers!$C$2:$C$901,MATCH(C1566,Customers!$A$2:$A$901,0)),"")</f>
        <v>Corporate</v>
      </c>
      <c r="G1566" s="5" t="str">
        <f>IFERROR(INDEX(Regions!$B$2:$B$6,MATCH(D1566,Regions!$A$2:$A$6,0)),"")</f>
        <v>North</v>
      </c>
      <c r="H1566" s="5" t="str">
        <f t="shared" si="26"/>
        <v>2024-12</v>
      </c>
      <c r="I1566" s="5">
        <f>IFERROR(INDEX(Delivery!$C$2:$C$3001,MATCH(A1566,Delivery!$A$2:$A$3001,0))-INDEX(Delivery!$B$2:$B$3001,MATCH(A1566,Delivery!$A$2:$A$3001,0)),"")</f>
        <v>4</v>
      </c>
      <c r="J1566" s="5" t="str">
        <f>IF(IFERROR(INDEX(Delivery!$D$2:$D$3001,MATCH(A1566,Delivery!$A$2:$A$3001,0)),"")="Delayed","Yes","No")</f>
        <v>No</v>
      </c>
      <c r="K1566" s="5" t="str">
        <f>IF(IFERROR(INDEX(Delivery!$D$2:$D$3001,MATCH(A1566,Delivery!$A$2:$A$3001,0)),"")="Cancelled","Yes","No")</f>
        <v>No</v>
      </c>
      <c r="L1566">
        <f>SUMIF(Sales!B:B,A1566,Sales!H:H)</f>
        <v>1752.02</v>
      </c>
    </row>
    <row r="1567" spans="1:12" x14ac:dyDescent="0.35">
      <c r="A1567" s="5">
        <v>1566</v>
      </c>
      <c r="B1567" s="6">
        <v>45653</v>
      </c>
      <c r="C1567" s="5">
        <v>609</v>
      </c>
      <c r="D1567" s="5">
        <v>3</v>
      </c>
      <c r="E1567" s="5" t="str">
        <f>IFERROR(INDEX(Customers!$B$2:$B$901,MATCH(C1567,Customers!$A$2:$A$901,0)),"")</f>
        <v>Meera Mehta</v>
      </c>
      <c r="F1567" s="5" t="str">
        <f>IFERROR(INDEX(Customers!$C$2:$C$901,MATCH(C1567,Customers!$A$2:$A$901,0)),"")</f>
        <v>Corporate</v>
      </c>
      <c r="G1567" s="5" t="str">
        <f>IFERROR(INDEX(Regions!$B$2:$B$6,MATCH(D1567,Regions!$A$2:$A$6,0)),"")</f>
        <v>East</v>
      </c>
      <c r="H1567" s="5" t="str">
        <f t="shared" si="26"/>
        <v>2024-12</v>
      </c>
      <c r="I1567" s="5">
        <f>IFERROR(INDEX(Delivery!$C$2:$C$3001,MATCH(A1567,Delivery!$A$2:$A$3001,0))-INDEX(Delivery!$B$2:$B$3001,MATCH(A1567,Delivery!$A$2:$A$3001,0)),"")</f>
        <v>3</v>
      </c>
      <c r="J1567" s="5" t="str">
        <f>IF(IFERROR(INDEX(Delivery!$D$2:$D$3001,MATCH(A1567,Delivery!$A$2:$A$3001,0)),"")="Delayed","Yes","No")</f>
        <v>No</v>
      </c>
      <c r="K1567" s="5" t="str">
        <f>IF(IFERROR(INDEX(Delivery!$D$2:$D$3001,MATCH(A1567,Delivery!$A$2:$A$3001,0)),"")="Cancelled","Yes","No")</f>
        <v>No</v>
      </c>
      <c r="L1567">
        <f>SUMIF(Sales!B:B,A1567,Sales!H:H)</f>
        <v>2667.87</v>
      </c>
    </row>
    <row r="1568" spans="1:12" x14ac:dyDescent="0.35">
      <c r="A1568" s="5">
        <v>1567</v>
      </c>
      <c r="B1568" s="6">
        <v>45653</v>
      </c>
      <c r="C1568" s="5">
        <v>740</v>
      </c>
      <c r="D1568" s="5">
        <v>1</v>
      </c>
      <c r="E1568" s="5" t="str">
        <f>IFERROR(INDEX(Customers!$B$2:$B$901,MATCH(C1568,Customers!$A$2:$A$901,0)),"")</f>
        <v>Priya Chatterjee</v>
      </c>
      <c r="F1568" s="5" t="str">
        <f>IFERROR(INDEX(Customers!$C$2:$C$901,MATCH(C1568,Customers!$A$2:$A$901,0)),"")</f>
        <v>Consumer</v>
      </c>
      <c r="G1568" s="5" t="str">
        <f>IFERROR(INDEX(Regions!$B$2:$B$6,MATCH(D1568,Regions!$A$2:$A$6,0)),"")</f>
        <v>North</v>
      </c>
      <c r="H1568" s="5" t="str">
        <f t="shared" si="26"/>
        <v>2024-12</v>
      </c>
      <c r="I1568" s="5">
        <f>IFERROR(INDEX(Delivery!$C$2:$C$3001,MATCH(A1568,Delivery!$A$2:$A$3001,0))-INDEX(Delivery!$B$2:$B$3001,MATCH(A1568,Delivery!$A$2:$A$3001,0)),"")</f>
        <v>2</v>
      </c>
      <c r="J1568" s="5" t="str">
        <f>IF(IFERROR(INDEX(Delivery!$D$2:$D$3001,MATCH(A1568,Delivery!$A$2:$A$3001,0)),"")="Delayed","Yes","No")</f>
        <v>No</v>
      </c>
      <c r="K1568" s="5" t="str">
        <f>IF(IFERROR(INDEX(Delivery!$D$2:$D$3001,MATCH(A1568,Delivery!$A$2:$A$3001,0)),"")="Cancelled","Yes","No")</f>
        <v>No</v>
      </c>
      <c r="L1568">
        <f>SUMIF(Sales!B:B,A1568,Sales!H:H)</f>
        <v>897.98</v>
      </c>
    </row>
    <row r="1569" spans="1:12" x14ac:dyDescent="0.35">
      <c r="A1569" s="5">
        <v>1568</v>
      </c>
      <c r="B1569" s="6">
        <v>45653</v>
      </c>
      <c r="C1569" s="5">
        <v>869</v>
      </c>
      <c r="D1569" s="5">
        <v>2</v>
      </c>
      <c r="E1569" s="5" t="str">
        <f>IFERROR(INDEX(Customers!$B$2:$B$901,MATCH(C1569,Customers!$A$2:$A$901,0)),"")</f>
        <v>Karthik Krishnan</v>
      </c>
      <c r="F1569" s="5" t="str">
        <f>IFERROR(INDEX(Customers!$C$2:$C$901,MATCH(C1569,Customers!$A$2:$A$901,0)),"")</f>
        <v>Consumer</v>
      </c>
      <c r="G1569" s="5" t="str">
        <f>IFERROR(INDEX(Regions!$B$2:$B$6,MATCH(D1569,Regions!$A$2:$A$6,0)),"")</f>
        <v>South</v>
      </c>
      <c r="H1569" s="5" t="str">
        <f t="shared" si="26"/>
        <v>2024-12</v>
      </c>
      <c r="I1569" s="5">
        <f>IFERROR(INDEX(Delivery!$C$2:$C$3001,MATCH(A1569,Delivery!$A$2:$A$3001,0))-INDEX(Delivery!$B$2:$B$3001,MATCH(A1569,Delivery!$A$2:$A$3001,0)),"")</f>
        <v>6</v>
      </c>
      <c r="J1569" s="5" t="str">
        <f>IF(IFERROR(INDEX(Delivery!$D$2:$D$3001,MATCH(A1569,Delivery!$A$2:$A$3001,0)),"")="Delayed","Yes","No")</f>
        <v>No</v>
      </c>
      <c r="K1569" s="5" t="str">
        <f>IF(IFERROR(INDEX(Delivery!$D$2:$D$3001,MATCH(A1569,Delivery!$A$2:$A$3001,0)),"")="Cancelled","Yes","No")</f>
        <v>No</v>
      </c>
      <c r="L1569">
        <f>SUMIF(Sales!B:B,A1569,Sales!H:H)</f>
        <v>2213.3200000000002</v>
      </c>
    </row>
    <row r="1570" spans="1:12" x14ac:dyDescent="0.35">
      <c r="A1570" s="5">
        <v>1569</v>
      </c>
      <c r="B1570" s="6">
        <v>45654</v>
      </c>
      <c r="C1570" s="5">
        <v>609</v>
      </c>
      <c r="D1570" s="5">
        <v>3</v>
      </c>
      <c r="E1570" s="5" t="str">
        <f>IFERROR(INDEX(Customers!$B$2:$B$901,MATCH(C1570,Customers!$A$2:$A$901,0)),"")</f>
        <v>Meera Mehta</v>
      </c>
      <c r="F1570" s="5" t="str">
        <f>IFERROR(INDEX(Customers!$C$2:$C$901,MATCH(C1570,Customers!$A$2:$A$901,0)),"")</f>
        <v>Corporate</v>
      </c>
      <c r="G1570" s="5" t="str">
        <f>IFERROR(INDEX(Regions!$B$2:$B$6,MATCH(D1570,Regions!$A$2:$A$6,0)),"")</f>
        <v>East</v>
      </c>
      <c r="H1570" s="5" t="str">
        <f t="shared" si="26"/>
        <v>2024-12</v>
      </c>
      <c r="I1570" s="5">
        <f>IFERROR(INDEX(Delivery!$C$2:$C$3001,MATCH(A1570,Delivery!$A$2:$A$3001,0))-INDEX(Delivery!$B$2:$B$3001,MATCH(A1570,Delivery!$A$2:$A$3001,0)),"")</f>
        <v>5</v>
      </c>
      <c r="J1570" s="5" t="str">
        <f>IF(IFERROR(INDEX(Delivery!$D$2:$D$3001,MATCH(A1570,Delivery!$A$2:$A$3001,0)),"")="Delayed","Yes","No")</f>
        <v>No</v>
      </c>
      <c r="K1570" s="5" t="str">
        <f>IF(IFERROR(INDEX(Delivery!$D$2:$D$3001,MATCH(A1570,Delivery!$A$2:$A$3001,0)),"")="Cancelled","Yes","No")</f>
        <v>No</v>
      </c>
      <c r="L1570">
        <f>SUMIF(Sales!B:B,A1570,Sales!H:H)</f>
        <v>1144.3699999999999</v>
      </c>
    </row>
    <row r="1571" spans="1:12" x14ac:dyDescent="0.35">
      <c r="A1571" s="5">
        <v>1570</v>
      </c>
      <c r="B1571" s="6">
        <v>45654</v>
      </c>
      <c r="C1571" s="5">
        <v>808</v>
      </c>
      <c r="D1571" s="5">
        <v>2</v>
      </c>
      <c r="E1571" s="5" t="str">
        <f>IFERROR(INDEX(Customers!$B$2:$B$901,MATCH(C1571,Customers!$A$2:$A$901,0)),"")</f>
        <v>Krishna Verma</v>
      </c>
      <c r="F1571" s="5" t="str">
        <f>IFERROR(INDEX(Customers!$C$2:$C$901,MATCH(C1571,Customers!$A$2:$A$901,0)),"")</f>
        <v>SMB</v>
      </c>
      <c r="G1571" s="5" t="str">
        <f>IFERROR(INDEX(Regions!$B$2:$B$6,MATCH(D1571,Regions!$A$2:$A$6,0)),"")</f>
        <v>South</v>
      </c>
      <c r="H1571" s="5" t="str">
        <f t="shared" si="26"/>
        <v>2024-12</v>
      </c>
      <c r="I1571" s="5">
        <f>IFERROR(INDEX(Delivery!$C$2:$C$3001,MATCH(A1571,Delivery!$A$2:$A$3001,0))-INDEX(Delivery!$B$2:$B$3001,MATCH(A1571,Delivery!$A$2:$A$3001,0)),"")</f>
        <v>2</v>
      </c>
      <c r="J1571" s="5" t="str">
        <f>IF(IFERROR(INDEX(Delivery!$D$2:$D$3001,MATCH(A1571,Delivery!$A$2:$A$3001,0)),"")="Delayed","Yes","No")</f>
        <v>No</v>
      </c>
      <c r="K1571" s="5" t="str">
        <f>IF(IFERROR(INDEX(Delivery!$D$2:$D$3001,MATCH(A1571,Delivery!$A$2:$A$3001,0)),"")="Cancelled","Yes","No")</f>
        <v>No</v>
      </c>
      <c r="L1571">
        <f>SUMIF(Sales!B:B,A1571,Sales!H:H)</f>
        <v>2011.39</v>
      </c>
    </row>
    <row r="1572" spans="1:12" x14ac:dyDescent="0.35">
      <c r="A1572" s="5">
        <v>1571</v>
      </c>
      <c r="B1572" s="6">
        <v>45654</v>
      </c>
      <c r="C1572" s="5">
        <v>386</v>
      </c>
      <c r="D1572" s="5">
        <v>2</v>
      </c>
      <c r="E1572" s="5" t="str">
        <f>IFERROR(INDEX(Customers!$B$2:$B$901,MATCH(C1572,Customers!$A$2:$A$901,0)),"")</f>
        <v>Suresh Nair</v>
      </c>
      <c r="F1572" s="5" t="str">
        <f>IFERROR(INDEX(Customers!$C$2:$C$901,MATCH(C1572,Customers!$A$2:$A$901,0)),"")</f>
        <v>Consumer</v>
      </c>
      <c r="G1572" s="5" t="str">
        <f>IFERROR(INDEX(Regions!$B$2:$B$6,MATCH(D1572,Regions!$A$2:$A$6,0)),"")</f>
        <v>South</v>
      </c>
      <c r="H1572" s="5" t="str">
        <f t="shared" si="26"/>
        <v>2024-12</v>
      </c>
      <c r="I1572" s="5">
        <f>IFERROR(INDEX(Delivery!$C$2:$C$3001,MATCH(A1572,Delivery!$A$2:$A$3001,0))-INDEX(Delivery!$B$2:$B$3001,MATCH(A1572,Delivery!$A$2:$A$3001,0)),"")</f>
        <v>2</v>
      </c>
      <c r="J1572" s="5" t="str">
        <f>IF(IFERROR(INDEX(Delivery!$D$2:$D$3001,MATCH(A1572,Delivery!$A$2:$A$3001,0)),"")="Delayed","Yes","No")</f>
        <v>No</v>
      </c>
      <c r="K1572" s="5" t="str">
        <f>IF(IFERROR(INDEX(Delivery!$D$2:$D$3001,MATCH(A1572,Delivery!$A$2:$A$3001,0)),"")="Cancelled","Yes","No")</f>
        <v>No</v>
      </c>
      <c r="L1572">
        <f>SUMIF(Sales!B:B,A1572,Sales!H:H)</f>
        <v>897.98</v>
      </c>
    </row>
    <row r="1573" spans="1:12" x14ac:dyDescent="0.35">
      <c r="A1573" s="5">
        <v>1572</v>
      </c>
      <c r="B1573" s="6">
        <v>45654</v>
      </c>
      <c r="C1573" s="5">
        <v>674</v>
      </c>
      <c r="D1573" s="5">
        <v>1</v>
      </c>
      <c r="E1573" s="5" t="str">
        <f>IFERROR(INDEX(Customers!$B$2:$B$901,MATCH(C1573,Customers!$A$2:$A$901,0)),"")</f>
        <v>Riya Patel</v>
      </c>
      <c r="F1573" s="5" t="str">
        <f>IFERROR(INDEX(Customers!$C$2:$C$901,MATCH(C1573,Customers!$A$2:$A$901,0)),"")</f>
        <v>Consumer</v>
      </c>
      <c r="G1573" s="5" t="str">
        <f>IFERROR(INDEX(Regions!$B$2:$B$6,MATCH(D1573,Regions!$A$2:$A$6,0)),"")</f>
        <v>North</v>
      </c>
      <c r="H1573" s="5" t="str">
        <f t="shared" si="26"/>
        <v>2024-12</v>
      </c>
      <c r="I1573" s="5">
        <f>IFERROR(INDEX(Delivery!$C$2:$C$3001,MATCH(A1573,Delivery!$A$2:$A$3001,0))-INDEX(Delivery!$B$2:$B$3001,MATCH(A1573,Delivery!$A$2:$A$3001,0)),"")</f>
        <v>3</v>
      </c>
      <c r="J1573" s="5" t="str">
        <f>IF(IFERROR(INDEX(Delivery!$D$2:$D$3001,MATCH(A1573,Delivery!$A$2:$A$3001,0)),"")="Delayed","Yes","No")</f>
        <v>No</v>
      </c>
      <c r="K1573" s="5" t="str">
        <f>IF(IFERROR(INDEX(Delivery!$D$2:$D$3001,MATCH(A1573,Delivery!$A$2:$A$3001,0)),"")="Cancelled","Yes","No")</f>
        <v>No</v>
      </c>
      <c r="L1573">
        <f>SUMIF(Sales!B:B,A1573,Sales!H:H)</f>
        <v>5234.97</v>
      </c>
    </row>
    <row r="1574" spans="1:12" x14ac:dyDescent="0.35">
      <c r="A1574" s="5">
        <v>1573</v>
      </c>
      <c r="B1574" s="6">
        <v>45654</v>
      </c>
      <c r="C1574" s="5">
        <v>84</v>
      </c>
      <c r="D1574" s="5">
        <v>5</v>
      </c>
      <c r="E1574" s="5" t="str">
        <f>IFERROR(INDEX(Customers!$B$2:$B$901,MATCH(C1574,Customers!$A$2:$A$901,0)),"")</f>
        <v>Sai Pillai</v>
      </c>
      <c r="F1574" s="5" t="str">
        <f>IFERROR(INDEX(Customers!$C$2:$C$901,MATCH(C1574,Customers!$A$2:$A$901,0)),"")</f>
        <v>Consumer</v>
      </c>
      <c r="G1574" s="5" t="str">
        <f>IFERROR(INDEX(Regions!$B$2:$B$6,MATCH(D1574,Regions!$A$2:$A$6,0)),"")</f>
        <v>Central</v>
      </c>
      <c r="H1574" s="5" t="str">
        <f t="shared" si="26"/>
        <v>2024-12</v>
      </c>
      <c r="I1574" s="5">
        <f>IFERROR(INDEX(Delivery!$C$2:$C$3001,MATCH(A1574,Delivery!$A$2:$A$3001,0))-INDEX(Delivery!$B$2:$B$3001,MATCH(A1574,Delivery!$A$2:$A$3001,0)),"")</f>
        <v>3</v>
      </c>
      <c r="J1574" s="5" t="str">
        <f>IF(IFERROR(INDEX(Delivery!$D$2:$D$3001,MATCH(A1574,Delivery!$A$2:$A$3001,0)),"")="Delayed","Yes","No")</f>
        <v>No</v>
      </c>
      <c r="K1574" s="5" t="str">
        <f>IF(IFERROR(INDEX(Delivery!$D$2:$D$3001,MATCH(A1574,Delivery!$A$2:$A$3001,0)),"")="Cancelled","Yes","No")</f>
        <v>No</v>
      </c>
      <c r="L1574">
        <f>SUMIF(Sales!B:B,A1574,Sales!H:H)</f>
        <v>777.04</v>
      </c>
    </row>
    <row r="1575" spans="1:12" x14ac:dyDescent="0.35">
      <c r="A1575" s="5">
        <v>1574</v>
      </c>
      <c r="B1575" s="6">
        <v>45654</v>
      </c>
      <c r="C1575" s="5">
        <v>735</v>
      </c>
      <c r="D1575" s="5">
        <v>1</v>
      </c>
      <c r="E1575" s="5" t="str">
        <f>IFERROR(INDEX(Customers!$B$2:$B$901,MATCH(C1575,Customers!$A$2:$A$901,0)),"")</f>
        <v>Rahul Bose</v>
      </c>
      <c r="F1575" s="5" t="str">
        <f>IFERROR(INDEX(Customers!$C$2:$C$901,MATCH(C1575,Customers!$A$2:$A$901,0)),"")</f>
        <v>SMB</v>
      </c>
      <c r="G1575" s="5" t="str">
        <f>IFERROR(INDEX(Regions!$B$2:$B$6,MATCH(D1575,Regions!$A$2:$A$6,0)),"")</f>
        <v>North</v>
      </c>
      <c r="H1575" s="5" t="str">
        <f t="shared" si="26"/>
        <v>2024-12</v>
      </c>
      <c r="I1575" s="5">
        <f>IFERROR(INDEX(Delivery!$C$2:$C$3001,MATCH(A1575,Delivery!$A$2:$A$3001,0))-INDEX(Delivery!$B$2:$B$3001,MATCH(A1575,Delivery!$A$2:$A$3001,0)),"")</f>
        <v>2</v>
      </c>
      <c r="J1575" s="5" t="str">
        <f>IF(IFERROR(INDEX(Delivery!$D$2:$D$3001,MATCH(A1575,Delivery!$A$2:$A$3001,0)),"")="Delayed","Yes","No")</f>
        <v>No</v>
      </c>
      <c r="K1575" s="5" t="str">
        <f>IF(IFERROR(INDEX(Delivery!$D$2:$D$3001,MATCH(A1575,Delivery!$A$2:$A$3001,0)),"")="Cancelled","Yes","No")</f>
        <v>No</v>
      </c>
      <c r="L1575">
        <f>SUMIF(Sales!B:B,A1575,Sales!H:H)</f>
        <v>2290.34</v>
      </c>
    </row>
    <row r="1576" spans="1:12" x14ac:dyDescent="0.35">
      <c r="A1576" s="5">
        <v>1575</v>
      </c>
      <c r="B1576" s="6">
        <v>45654</v>
      </c>
      <c r="C1576" s="5">
        <v>102</v>
      </c>
      <c r="D1576" s="5">
        <v>3</v>
      </c>
      <c r="E1576" s="5" t="str">
        <f>IFERROR(INDEX(Customers!$B$2:$B$901,MATCH(C1576,Customers!$A$2:$A$901,0)),"")</f>
        <v>Neha Krishnan</v>
      </c>
      <c r="F1576" s="5" t="str">
        <f>IFERROR(INDEX(Customers!$C$2:$C$901,MATCH(C1576,Customers!$A$2:$A$901,0)),"")</f>
        <v>Consumer</v>
      </c>
      <c r="G1576" s="5" t="str">
        <f>IFERROR(INDEX(Regions!$B$2:$B$6,MATCH(D1576,Regions!$A$2:$A$6,0)),"")</f>
        <v>East</v>
      </c>
      <c r="H1576" s="5" t="str">
        <f t="shared" si="26"/>
        <v>2024-12</v>
      </c>
      <c r="I1576" s="5">
        <f>IFERROR(INDEX(Delivery!$C$2:$C$3001,MATCH(A1576,Delivery!$A$2:$A$3001,0))-INDEX(Delivery!$B$2:$B$3001,MATCH(A1576,Delivery!$A$2:$A$3001,0)),"")</f>
        <v>2</v>
      </c>
      <c r="J1576" s="5" t="str">
        <f>IF(IFERROR(INDEX(Delivery!$D$2:$D$3001,MATCH(A1576,Delivery!$A$2:$A$3001,0)),"")="Delayed","Yes","No")</f>
        <v>No</v>
      </c>
      <c r="K1576" s="5" t="str">
        <f>IF(IFERROR(INDEX(Delivery!$D$2:$D$3001,MATCH(A1576,Delivery!$A$2:$A$3001,0)),"")="Cancelled","Yes","No")</f>
        <v>No</v>
      </c>
      <c r="L1576">
        <f>SUMIF(Sales!B:B,A1576,Sales!H:H)</f>
        <v>552.17999999999995</v>
      </c>
    </row>
    <row r="1577" spans="1:12" x14ac:dyDescent="0.35">
      <c r="A1577" s="5">
        <v>1576</v>
      </c>
      <c r="B1577" s="6">
        <v>45654</v>
      </c>
      <c r="C1577" s="5">
        <v>136</v>
      </c>
      <c r="D1577" s="5">
        <v>4</v>
      </c>
      <c r="E1577" s="5" t="str">
        <f>IFERROR(INDEX(Customers!$B$2:$B$901,MATCH(C1577,Customers!$A$2:$A$901,0)),"")</f>
        <v>Sai Shetty</v>
      </c>
      <c r="F1577" s="5" t="str">
        <f>IFERROR(INDEX(Customers!$C$2:$C$901,MATCH(C1577,Customers!$A$2:$A$901,0)),"")</f>
        <v>Consumer</v>
      </c>
      <c r="G1577" s="5" t="str">
        <f>IFERROR(INDEX(Regions!$B$2:$B$6,MATCH(D1577,Regions!$A$2:$A$6,0)),"")</f>
        <v>West</v>
      </c>
      <c r="H1577" s="5" t="str">
        <f t="shared" si="26"/>
        <v>2024-12</v>
      </c>
      <c r="I1577" s="5">
        <f>IFERROR(INDEX(Delivery!$C$2:$C$3001,MATCH(A1577,Delivery!$A$2:$A$3001,0))-INDEX(Delivery!$B$2:$B$3001,MATCH(A1577,Delivery!$A$2:$A$3001,0)),"")</f>
        <v>3</v>
      </c>
      <c r="J1577" s="5" t="str">
        <f>IF(IFERROR(INDEX(Delivery!$D$2:$D$3001,MATCH(A1577,Delivery!$A$2:$A$3001,0)),"")="Delayed","Yes","No")</f>
        <v>No</v>
      </c>
      <c r="K1577" s="5" t="str">
        <f>IF(IFERROR(INDEX(Delivery!$D$2:$D$3001,MATCH(A1577,Delivery!$A$2:$A$3001,0)),"")="Cancelled","Yes","No")</f>
        <v>No</v>
      </c>
      <c r="L1577">
        <f>SUMIF(Sales!B:B,A1577,Sales!H:H)</f>
        <v>175.69</v>
      </c>
    </row>
    <row r="1578" spans="1:12" x14ac:dyDescent="0.35">
      <c r="A1578" s="5">
        <v>1577</v>
      </c>
      <c r="B1578" s="6">
        <v>45654</v>
      </c>
      <c r="C1578" s="5">
        <v>523</v>
      </c>
      <c r="D1578" s="5">
        <v>2</v>
      </c>
      <c r="E1578" s="5" t="str">
        <f>IFERROR(INDEX(Customers!$B$2:$B$901,MATCH(C1578,Customers!$A$2:$A$901,0)),"")</f>
        <v>Arjun Malhotra</v>
      </c>
      <c r="F1578" s="5" t="str">
        <f>IFERROR(INDEX(Customers!$C$2:$C$901,MATCH(C1578,Customers!$A$2:$A$901,0)),"")</f>
        <v>Corporate</v>
      </c>
      <c r="G1578" s="5" t="str">
        <f>IFERROR(INDEX(Regions!$B$2:$B$6,MATCH(D1578,Regions!$A$2:$A$6,0)),"")</f>
        <v>South</v>
      </c>
      <c r="H1578" s="5" t="str">
        <f t="shared" si="26"/>
        <v>2024-12</v>
      </c>
      <c r="I1578" s="5">
        <f>IFERROR(INDEX(Delivery!$C$2:$C$3001,MATCH(A1578,Delivery!$A$2:$A$3001,0))-INDEX(Delivery!$B$2:$B$3001,MATCH(A1578,Delivery!$A$2:$A$3001,0)),"")</f>
        <v>4</v>
      </c>
      <c r="J1578" s="5" t="str">
        <f>IF(IFERROR(INDEX(Delivery!$D$2:$D$3001,MATCH(A1578,Delivery!$A$2:$A$3001,0)),"")="Delayed","Yes","No")</f>
        <v>No</v>
      </c>
      <c r="K1578" s="5" t="str">
        <f>IF(IFERROR(INDEX(Delivery!$D$2:$D$3001,MATCH(A1578,Delivery!$A$2:$A$3001,0)),"")="Cancelled","Yes","No")</f>
        <v>No</v>
      </c>
      <c r="L1578">
        <f>SUMIF(Sales!B:B,A1578,Sales!H:H)</f>
        <v>3108.35</v>
      </c>
    </row>
    <row r="1579" spans="1:12" x14ac:dyDescent="0.35">
      <c r="A1579" s="5">
        <v>1578</v>
      </c>
      <c r="B1579" s="6">
        <v>45654</v>
      </c>
      <c r="C1579" s="5">
        <v>435</v>
      </c>
      <c r="D1579" s="5">
        <v>2</v>
      </c>
      <c r="E1579" s="5" t="str">
        <f>IFERROR(INDEX(Customers!$B$2:$B$901,MATCH(C1579,Customers!$A$2:$A$901,0)),"")</f>
        <v>Aditya Rao</v>
      </c>
      <c r="F1579" s="5" t="str">
        <f>IFERROR(INDEX(Customers!$C$2:$C$901,MATCH(C1579,Customers!$A$2:$A$901,0)),"")</f>
        <v>Consumer</v>
      </c>
      <c r="G1579" s="5" t="str">
        <f>IFERROR(INDEX(Regions!$B$2:$B$6,MATCH(D1579,Regions!$A$2:$A$6,0)),"")</f>
        <v>South</v>
      </c>
      <c r="H1579" s="5" t="str">
        <f t="shared" si="26"/>
        <v>2024-12</v>
      </c>
      <c r="I1579" s="5">
        <f>IFERROR(INDEX(Delivery!$C$2:$C$3001,MATCH(A1579,Delivery!$A$2:$A$3001,0))-INDEX(Delivery!$B$2:$B$3001,MATCH(A1579,Delivery!$A$2:$A$3001,0)),"")</f>
        <v>4</v>
      </c>
      <c r="J1579" s="5" t="str">
        <f>IF(IFERROR(INDEX(Delivery!$D$2:$D$3001,MATCH(A1579,Delivery!$A$2:$A$3001,0)),"")="Delayed","Yes","No")</f>
        <v>No</v>
      </c>
      <c r="K1579" s="5" t="str">
        <f>IF(IFERROR(INDEX(Delivery!$D$2:$D$3001,MATCH(A1579,Delivery!$A$2:$A$3001,0)),"")="Cancelled","Yes","No")</f>
        <v>No</v>
      </c>
      <c r="L1579">
        <f>SUMIF(Sales!B:B,A1579,Sales!H:H)</f>
        <v>777.04</v>
      </c>
    </row>
    <row r="1580" spans="1:12" x14ac:dyDescent="0.35">
      <c r="A1580" s="5">
        <v>1579</v>
      </c>
      <c r="B1580" s="6">
        <v>45654</v>
      </c>
      <c r="C1580" s="5">
        <v>574</v>
      </c>
      <c r="D1580" s="5">
        <v>4</v>
      </c>
      <c r="E1580" s="5" t="str">
        <f>IFERROR(INDEX(Customers!$B$2:$B$901,MATCH(C1580,Customers!$A$2:$A$901,0)),"")</f>
        <v>Ishaan Joshi</v>
      </c>
      <c r="F1580" s="5" t="str">
        <f>IFERROR(INDEX(Customers!$C$2:$C$901,MATCH(C1580,Customers!$A$2:$A$901,0)),"")</f>
        <v>Corporate</v>
      </c>
      <c r="G1580" s="5" t="str">
        <f>IFERROR(INDEX(Regions!$B$2:$B$6,MATCH(D1580,Regions!$A$2:$A$6,0)),"")</f>
        <v>West</v>
      </c>
      <c r="H1580" s="5" t="str">
        <f t="shared" si="26"/>
        <v>2024-12</v>
      </c>
      <c r="I1580" s="5">
        <f>IFERROR(INDEX(Delivery!$C$2:$C$3001,MATCH(A1580,Delivery!$A$2:$A$3001,0))-INDEX(Delivery!$B$2:$B$3001,MATCH(A1580,Delivery!$A$2:$A$3001,0)),"")</f>
        <v>6</v>
      </c>
      <c r="J1580" s="5" t="str">
        <f>IF(IFERROR(INDEX(Delivery!$D$2:$D$3001,MATCH(A1580,Delivery!$A$2:$A$3001,0)),"")="Delayed","Yes","No")</f>
        <v>No</v>
      </c>
      <c r="K1580" s="5" t="str">
        <f>IF(IFERROR(INDEX(Delivery!$D$2:$D$3001,MATCH(A1580,Delivery!$A$2:$A$3001,0)),"")="Cancelled","Yes","No")</f>
        <v>No</v>
      </c>
      <c r="L1580">
        <f>SUMIF(Sales!B:B,A1580,Sales!H:H)</f>
        <v>4318.07</v>
      </c>
    </row>
    <row r="1581" spans="1:12" x14ac:dyDescent="0.35">
      <c r="A1581" s="5">
        <v>1580</v>
      </c>
      <c r="B1581" s="6">
        <v>45654</v>
      </c>
      <c r="C1581" s="5">
        <v>123</v>
      </c>
      <c r="D1581" s="5">
        <v>5</v>
      </c>
      <c r="E1581" s="5" t="str">
        <f>IFERROR(INDEX(Customers!$B$2:$B$901,MATCH(C1581,Customers!$A$2:$A$901,0)),"")</f>
        <v>Nisha Shetty</v>
      </c>
      <c r="F1581" s="5" t="str">
        <f>IFERROR(INDEX(Customers!$C$2:$C$901,MATCH(C1581,Customers!$A$2:$A$901,0)),"")</f>
        <v>Consumer</v>
      </c>
      <c r="G1581" s="5" t="str">
        <f>IFERROR(INDEX(Regions!$B$2:$B$6,MATCH(D1581,Regions!$A$2:$A$6,0)),"")</f>
        <v>Central</v>
      </c>
      <c r="H1581" s="5" t="str">
        <f t="shared" si="26"/>
        <v>2024-12</v>
      </c>
      <c r="I1581" s="5">
        <f>IFERROR(INDEX(Delivery!$C$2:$C$3001,MATCH(A1581,Delivery!$A$2:$A$3001,0))-INDEX(Delivery!$B$2:$B$3001,MATCH(A1581,Delivery!$A$2:$A$3001,0)),"")</f>
        <v>3</v>
      </c>
      <c r="J1581" s="5" t="str">
        <f>IF(IFERROR(INDEX(Delivery!$D$2:$D$3001,MATCH(A1581,Delivery!$A$2:$A$3001,0)),"")="Delayed","Yes","No")</f>
        <v>No</v>
      </c>
      <c r="K1581" s="5" t="str">
        <f>IF(IFERROR(INDEX(Delivery!$D$2:$D$3001,MATCH(A1581,Delivery!$A$2:$A$3001,0)),"")="Cancelled","Yes","No")</f>
        <v>No</v>
      </c>
      <c r="L1581">
        <f>SUMIF(Sales!B:B,A1581,Sales!H:H)</f>
        <v>741.85</v>
      </c>
    </row>
    <row r="1582" spans="1:12" x14ac:dyDescent="0.35">
      <c r="A1582" s="5">
        <v>1581</v>
      </c>
      <c r="B1582" s="6">
        <v>45654</v>
      </c>
      <c r="C1582" s="5">
        <v>694</v>
      </c>
      <c r="D1582" s="5">
        <v>1</v>
      </c>
      <c r="E1582" s="5" t="str">
        <f>IFERROR(INDEX(Customers!$B$2:$B$901,MATCH(C1582,Customers!$A$2:$A$901,0)),"")</f>
        <v>Myra Patel</v>
      </c>
      <c r="F1582" s="5" t="str">
        <f>IFERROR(INDEX(Customers!$C$2:$C$901,MATCH(C1582,Customers!$A$2:$A$901,0)),"")</f>
        <v>Consumer</v>
      </c>
      <c r="G1582" s="5" t="str">
        <f>IFERROR(INDEX(Regions!$B$2:$B$6,MATCH(D1582,Regions!$A$2:$A$6,0)),"")</f>
        <v>North</v>
      </c>
      <c r="H1582" s="5" t="str">
        <f t="shared" si="26"/>
        <v>2024-12</v>
      </c>
      <c r="I1582" s="5">
        <f>IFERROR(INDEX(Delivery!$C$2:$C$3001,MATCH(A1582,Delivery!$A$2:$A$3001,0))-INDEX(Delivery!$B$2:$B$3001,MATCH(A1582,Delivery!$A$2:$A$3001,0)),"")</f>
        <v>5</v>
      </c>
      <c r="J1582" s="5" t="str">
        <f>IF(IFERROR(INDEX(Delivery!$D$2:$D$3001,MATCH(A1582,Delivery!$A$2:$A$3001,0)),"")="Delayed","Yes","No")</f>
        <v>No</v>
      </c>
      <c r="K1582" s="5" t="str">
        <f>IF(IFERROR(INDEX(Delivery!$D$2:$D$3001,MATCH(A1582,Delivery!$A$2:$A$3001,0)),"")="Cancelled","Yes","No")</f>
        <v>No</v>
      </c>
      <c r="L1582">
        <f>SUMIF(Sales!B:B,A1582,Sales!H:H)</f>
        <v>760.11</v>
      </c>
    </row>
    <row r="1583" spans="1:12" x14ac:dyDescent="0.35">
      <c r="A1583" s="5">
        <v>1582</v>
      </c>
      <c r="B1583" s="6">
        <v>45654</v>
      </c>
      <c r="C1583" s="5">
        <v>356</v>
      </c>
      <c r="D1583" s="5">
        <v>4</v>
      </c>
      <c r="E1583" s="5" t="str">
        <f>IFERROR(INDEX(Customers!$B$2:$B$901,MATCH(C1583,Customers!$A$2:$A$901,0)),"")</f>
        <v>Vihaan Patel</v>
      </c>
      <c r="F1583" s="5" t="str">
        <f>IFERROR(INDEX(Customers!$C$2:$C$901,MATCH(C1583,Customers!$A$2:$A$901,0)),"")</f>
        <v>Consumer</v>
      </c>
      <c r="G1583" s="5" t="str">
        <f>IFERROR(INDEX(Regions!$B$2:$B$6,MATCH(D1583,Regions!$A$2:$A$6,0)),"")</f>
        <v>West</v>
      </c>
      <c r="H1583" s="5" t="str">
        <f t="shared" si="26"/>
        <v>2024-12</v>
      </c>
      <c r="I1583" s="5">
        <f>IFERROR(INDEX(Delivery!$C$2:$C$3001,MATCH(A1583,Delivery!$A$2:$A$3001,0))-INDEX(Delivery!$B$2:$B$3001,MATCH(A1583,Delivery!$A$2:$A$3001,0)),"")</f>
        <v>6</v>
      </c>
      <c r="J1583" s="5" t="str">
        <f>IF(IFERROR(INDEX(Delivery!$D$2:$D$3001,MATCH(A1583,Delivery!$A$2:$A$3001,0)),"")="Delayed","Yes","No")</f>
        <v>No</v>
      </c>
      <c r="K1583" s="5" t="str">
        <f>IF(IFERROR(INDEX(Delivery!$D$2:$D$3001,MATCH(A1583,Delivery!$A$2:$A$3001,0)),"")="Cancelled","Yes","No")</f>
        <v>No</v>
      </c>
      <c r="L1583">
        <f>SUMIF(Sales!B:B,A1583,Sales!H:H)</f>
        <v>175.69</v>
      </c>
    </row>
    <row r="1584" spans="1:12" x14ac:dyDescent="0.35">
      <c r="A1584" s="5">
        <v>1583</v>
      </c>
      <c r="B1584" s="6">
        <v>45654</v>
      </c>
      <c r="C1584" s="5">
        <v>694</v>
      </c>
      <c r="D1584" s="5">
        <v>1</v>
      </c>
      <c r="E1584" s="5" t="str">
        <f>IFERROR(INDEX(Customers!$B$2:$B$901,MATCH(C1584,Customers!$A$2:$A$901,0)),"")</f>
        <v>Myra Patel</v>
      </c>
      <c r="F1584" s="5" t="str">
        <f>IFERROR(INDEX(Customers!$C$2:$C$901,MATCH(C1584,Customers!$A$2:$A$901,0)),"")</f>
        <v>Consumer</v>
      </c>
      <c r="G1584" s="5" t="str">
        <f>IFERROR(INDEX(Regions!$B$2:$B$6,MATCH(D1584,Regions!$A$2:$A$6,0)),"")</f>
        <v>North</v>
      </c>
      <c r="H1584" s="5" t="str">
        <f t="shared" si="26"/>
        <v>2024-12</v>
      </c>
      <c r="I1584" s="5">
        <f>IFERROR(INDEX(Delivery!$C$2:$C$3001,MATCH(A1584,Delivery!$A$2:$A$3001,0))-INDEX(Delivery!$B$2:$B$3001,MATCH(A1584,Delivery!$A$2:$A$3001,0)),"")</f>
        <v>3</v>
      </c>
      <c r="J1584" s="5" t="str">
        <f>IF(IFERROR(INDEX(Delivery!$D$2:$D$3001,MATCH(A1584,Delivery!$A$2:$A$3001,0)),"")="Delayed","Yes","No")</f>
        <v>No</v>
      </c>
      <c r="K1584" s="5" t="str">
        <f>IF(IFERROR(INDEX(Delivery!$D$2:$D$3001,MATCH(A1584,Delivery!$A$2:$A$3001,0)),"")="Cancelled","Yes","No")</f>
        <v>No</v>
      </c>
      <c r="L1584">
        <f>SUMIF(Sales!B:B,A1584,Sales!H:H)</f>
        <v>2129.88</v>
      </c>
    </row>
    <row r="1585" spans="1:12" x14ac:dyDescent="0.35">
      <c r="A1585" s="5">
        <v>1584</v>
      </c>
      <c r="B1585" s="6">
        <v>45654</v>
      </c>
      <c r="C1585" s="5">
        <v>857</v>
      </c>
      <c r="D1585" s="5">
        <v>2</v>
      </c>
      <c r="E1585" s="5" t="str">
        <f>IFERROR(INDEX(Customers!$B$2:$B$901,MATCH(C1585,Customers!$A$2:$A$901,0)),"")</f>
        <v>Vihaan Sharma</v>
      </c>
      <c r="F1585" s="5" t="str">
        <f>IFERROR(INDEX(Customers!$C$2:$C$901,MATCH(C1585,Customers!$A$2:$A$901,0)),"")</f>
        <v>Corporate</v>
      </c>
      <c r="G1585" s="5" t="str">
        <f>IFERROR(INDEX(Regions!$B$2:$B$6,MATCH(D1585,Regions!$A$2:$A$6,0)),"")</f>
        <v>South</v>
      </c>
      <c r="H1585" s="5" t="str">
        <f t="shared" si="26"/>
        <v>2024-12</v>
      </c>
      <c r="I1585" s="5">
        <f>IFERROR(INDEX(Delivery!$C$2:$C$3001,MATCH(A1585,Delivery!$A$2:$A$3001,0))-INDEX(Delivery!$B$2:$B$3001,MATCH(A1585,Delivery!$A$2:$A$3001,0)),"")</f>
        <v>2</v>
      </c>
      <c r="J1585" s="5" t="str">
        <f>IF(IFERROR(INDEX(Delivery!$D$2:$D$3001,MATCH(A1585,Delivery!$A$2:$A$3001,0)),"")="Delayed","Yes","No")</f>
        <v>No</v>
      </c>
      <c r="K1585" s="5" t="str">
        <f>IF(IFERROR(INDEX(Delivery!$D$2:$D$3001,MATCH(A1585,Delivery!$A$2:$A$3001,0)),"")="Cancelled","Yes","No")</f>
        <v>No</v>
      </c>
      <c r="L1585">
        <f>SUMIF(Sales!B:B,A1585,Sales!H:H)</f>
        <v>617.46</v>
      </c>
    </row>
    <row r="1586" spans="1:12" x14ac:dyDescent="0.35">
      <c r="A1586" s="5">
        <v>1585</v>
      </c>
      <c r="B1586" s="6">
        <v>45655</v>
      </c>
      <c r="C1586" s="5">
        <v>126</v>
      </c>
      <c r="D1586" s="5">
        <v>3</v>
      </c>
      <c r="E1586" s="5" t="str">
        <f>IFERROR(INDEX(Customers!$B$2:$B$901,MATCH(C1586,Customers!$A$2:$A$901,0)),"")</f>
        <v>Reyansh Gupta</v>
      </c>
      <c r="F1586" s="5" t="str">
        <f>IFERROR(INDEX(Customers!$C$2:$C$901,MATCH(C1586,Customers!$A$2:$A$901,0)),"")</f>
        <v>Corporate</v>
      </c>
      <c r="G1586" s="5" t="str">
        <f>IFERROR(INDEX(Regions!$B$2:$B$6,MATCH(D1586,Regions!$A$2:$A$6,0)),"")</f>
        <v>East</v>
      </c>
      <c r="H1586" s="5" t="str">
        <f t="shared" si="26"/>
        <v>2024-12</v>
      </c>
      <c r="I1586" s="5">
        <f>IFERROR(INDEX(Delivery!$C$2:$C$3001,MATCH(A1586,Delivery!$A$2:$A$3001,0))-INDEX(Delivery!$B$2:$B$3001,MATCH(A1586,Delivery!$A$2:$A$3001,0)),"")</f>
        <v>6</v>
      </c>
      <c r="J1586" s="5" t="str">
        <f>IF(IFERROR(INDEX(Delivery!$D$2:$D$3001,MATCH(A1586,Delivery!$A$2:$A$3001,0)),"")="Delayed","Yes","No")</f>
        <v>No</v>
      </c>
      <c r="K1586" s="5" t="str">
        <f>IF(IFERROR(INDEX(Delivery!$D$2:$D$3001,MATCH(A1586,Delivery!$A$2:$A$3001,0)),"")="Cancelled","Yes","No")</f>
        <v>No</v>
      </c>
      <c r="L1586">
        <f>SUMIF(Sales!B:B,A1586,Sales!H:H)</f>
        <v>617.46</v>
      </c>
    </row>
    <row r="1587" spans="1:12" x14ac:dyDescent="0.35">
      <c r="A1587" s="5">
        <v>1586</v>
      </c>
      <c r="B1587" s="6">
        <v>45655</v>
      </c>
      <c r="C1587" s="5">
        <v>185</v>
      </c>
      <c r="D1587" s="5">
        <v>2</v>
      </c>
      <c r="E1587" s="5" t="str">
        <f>IFERROR(INDEX(Customers!$B$2:$B$901,MATCH(C1587,Customers!$A$2:$A$901,0)),"")</f>
        <v>Kavya Verma</v>
      </c>
      <c r="F1587" s="5" t="str">
        <f>IFERROR(INDEX(Customers!$C$2:$C$901,MATCH(C1587,Customers!$A$2:$A$901,0)),"")</f>
        <v>Consumer</v>
      </c>
      <c r="G1587" s="5" t="str">
        <f>IFERROR(INDEX(Regions!$B$2:$B$6,MATCH(D1587,Regions!$A$2:$A$6,0)),"")</f>
        <v>South</v>
      </c>
      <c r="H1587" s="5" t="str">
        <f t="shared" si="26"/>
        <v>2024-12</v>
      </c>
      <c r="I1587" s="5">
        <f>IFERROR(INDEX(Delivery!$C$2:$C$3001,MATCH(A1587,Delivery!$A$2:$A$3001,0))-INDEX(Delivery!$B$2:$B$3001,MATCH(A1587,Delivery!$A$2:$A$3001,0)),"")</f>
        <v>2</v>
      </c>
      <c r="J1587" s="5" t="str">
        <f>IF(IFERROR(INDEX(Delivery!$D$2:$D$3001,MATCH(A1587,Delivery!$A$2:$A$3001,0)),"")="Delayed","Yes","No")</f>
        <v>No</v>
      </c>
      <c r="K1587" s="5" t="str">
        <f>IF(IFERROR(INDEX(Delivery!$D$2:$D$3001,MATCH(A1587,Delivery!$A$2:$A$3001,0)),"")="Cancelled","Yes","No")</f>
        <v>No</v>
      </c>
      <c r="L1587">
        <f>SUMIF(Sales!B:B,A1587,Sales!H:H)</f>
        <v>705.26</v>
      </c>
    </row>
    <row r="1588" spans="1:12" x14ac:dyDescent="0.35">
      <c r="A1588" s="5">
        <v>1587</v>
      </c>
      <c r="B1588" s="6">
        <v>45655</v>
      </c>
      <c r="C1588" s="5">
        <v>786</v>
      </c>
      <c r="D1588" s="5">
        <v>3</v>
      </c>
      <c r="E1588" s="5" t="str">
        <f>IFERROR(INDEX(Customers!$B$2:$B$901,MATCH(C1588,Customers!$A$2:$A$901,0)),"")</f>
        <v>Aditya Kapoor</v>
      </c>
      <c r="F1588" s="5" t="str">
        <f>IFERROR(INDEX(Customers!$C$2:$C$901,MATCH(C1588,Customers!$A$2:$A$901,0)),"")</f>
        <v>SMB</v>
      </c>
      <c r="G1588" s="5" t="str">
        <f>IFERROR(INDEX(Regions!$B$2:$B$6,MATCH(D1588,Regions!$A$2:$A$6,0)),"")</f>
        <v>East</v>
      </c>
      <c r="H1588" s="5" t="str">
        <f t="shared" si="26"/>
        <v>2024-12</v>
      </c>
      <c r="I1588" s="5">
        <f>IFERROR(INDEX(Delivery!$C$2:$C$3001,MATCH(A1588,Delivery!$A$2:$A$3001,0))-INDEX(Delivery!$B$2:$B$3001,MATCH(A1588,Delivery!$A$2:$A$3001,0)),"")</f>
        <v>5</v>
      </c>
      <c r="J1588" s="5" t="str">
        <f>IF(IFERROR(INDEX(Delivery!$D$2:$D$3001,MATCH(A1588,Delivery!$A$2:$A$3001,0)),"")="Delayed","Yes","No")</f>
        <v>No</v>
      </c>
      <c r="K1588" s="5" t="str">
        <f>IF(IFERROR(INDEX(Delivery!$D$2:$D$3001,MATCH(A1588,Delivery!$A$2:$A$3001,0)),"")="Cancelled","Yes","No")</f>
        <v>No</v>
      </c>
      <c r="L1588">
        <f>SUMIF(Sales!B:B,A1588,Sales!H:H)</f>
        <v>6216.68</v>
      </c>
    </row>
    <row r="1589" spans="1:12" x14ac:dyDescent="0.35">
      <c r="A1589" s="5">
        <v>1588</v>
      </c>
      <c r="B1589" s="6">
        <v>45655</v>
      </c>
      <c r="C1589" s="5">
        <v>245</v>
      </c>
      <c r="D1589" s="5">
        <v>2</v>
      </c>
      <c r="E1589" s="5" t="str">
        <f>IFERROR(INDEX(Customers!$B$2:$B$901,MATCH(C1589,Customers!$A$2:$A$901,0)),"")</f>
        <v>Aadhya Rao</v>
      </c>
      <c r="F1589" s="5" t="str">
        <f>IFERROR(INDEX(Customers!$C$2:$C$901,MATCH(C1589,Customers!$A$2:$A$901,0)),"")</f>
        <v>SMB</v>
      </c>
      <c r="G1589" s="5" t="str">
        <f>IFERROR(INDEX(Regions!$B$2:$B$6,MATCH(D1589,Regions!$A$2:$A$6,0)),"")</f>
        <v>South</v>
      </c>
      <c r="H1589" s="5" t="str">
        <f t="shared" si="26"/>
        <v>2024-12</v>
      </c>
      <c r="I1589" s="5">
        <f>IFERROR(INDEX(Delivery!$C$2:$C$3001,MATCH(A1589,Delivery!$A$2:$A$3001,0))-INDEX(Delivery!$B$2:$B$3001,MATCH(A1589,Delivery!$A$2:$A$3001,0)),"")</f>
        <v>6</v>
      </c>
      <c r="J1589" s="5" t="str">
        <f>IF(IFERROR(INDEX(Delivery!$D$2:$D$3001,MATCH(A1589,Delivery!$A$2:$A$3001,0)),"")="Delayed","Yes","No")</f>
        <v>No</v>
      </c>
      <c r="K1589" s="5" t="str">
        <f>IF(IFERROR(INDEX(Delivery!$D$2:$D$3001,MATCH(A1589,Delivery!$A$2:$A$3001,0)),"")="Cancelled","Yes","No")</f>
        <v>No</v>
      </c>
      <c r="L1589">
        <f>SUMIF(Sales!B:B,A1589,Sales!H:H)</f>
        <v>2571.3599999999997</v>
      </c>
    </row>
    <row r="1590" spans="1:12" x14ac:dyDescent="0.35">
      <c r="A1590" s="5">
        <v>1589</v>
      </c>
      <c r="B1590" s="6">
        <v>45655</v>
      </c>
      <c r="C1590" s="5">
        <v>278</v>
      </c>
      <c r="D1590" s="5">
        <v>2</v>
      </c>
      <c r="E1590" s="5" t="str">
        <f>IFERROR(INDEX(Customers!$B$2:$B$901,MATCH(C1590,Customers!$A$2:$A$901,0)),"")</f>
        <v>Priya Sharma</v>
      </c>
      <c r="F1590" s="5" t="str">
        <f>IFERROR(INDEX(Customers!$C$2:$C$901,MATCH(C1590,Customers!$A$2:$A$901,0)),"")</f>
        <v>Consumer</v>
      </c>
      <c r="G1590" s="5" t="str">
        <f>IFERROR(INDEX(Regions!$B$2:$B$6,MATCH(D1590,Regions!$A$2:$A$6,0)),"")</f>
        <v>South</v>
      </c>
      <c r="H1590" s="5" t="str">
        <f t="shared" si="26"/>
        <v>2024-12</v>
      </c>
      <c r="I1590" s="5">
        <f>IFERROR(INDEX(Delivery!$C$2:$C$3001,MATCH(A1590,Delivery!$A$2:$A$3001,0))-INDEX(Delivery!$B$2:$B$3001,MATCH(A1590,Delivery!$A$2:$A$3001,0)),"")</f>
        <v>6</v>
      </c>
      <c r="J1590" s="5" t="str">
        <f>IF(IFERROR(INDEX(Delivery!$D$2:$D$3001,MATCH(A1590,Delivery!$A$2:$A$3001,0)),"")="Delayed","Yes","No")</f>
        <v>No</v>
      </c>
      <c r="K1590" s="5" t="str">
        <f>IF(IFERROR(INDEX(Delivery!$D$2:$D$3001,MATCH(A1590,Delivery!$A$2:$A$3001,0)),"")="Cancelled","Yes","No")</f>
        <v>No</v>
      </c>
      <c r="L1590">
        <f>SUMIF(Sales!B:B,A1590,Sales!H:H)</f>
        <v>351.29</v>
      </c>
    </row>
    <row r="1591" spans="1:12" x14ac:dyDescent="0.35">
      <c r="A1591" s="5">
        <v>1590</v>
      </c>
      <c r="B1591" s="6">
        <v>45656</v>
      </c>
      <c r="C1591" s="5">
        <v>330</v>
      </c>
      <c r="D1591" s="5">
        <v>1</v>
      </c>
      <c r="E1591" s="5" t="str">
        <f>IFERROR(INDEX(Customers!$B$2:$B$901,MATCH(C1591,Customers!$A$2:$A$901,0)),"")</f>
        <v>Navya Menon</v>
      </c>
      <c r="F1591" s="5" t="str">
        <f>IFERROR(INDEX(Customers!$C$2:$C$901,MATCH(C1591,Customers!$A$2:$A$901,0)),"")</f>
        <v>SMB</v>
      </c>
      <c r="G1591" s="5" t="str">
        <f>IFERROR(INDEX(Regions!$B$2:$B$6,MATCH(D1591,Regions!$A$2:$A$6,0)),"")</f>
        <v>North</v>
      </c>
      <c r="H1591" s="5" t="str">
        <f t="shared" si="26"/>
        <v>2024-12</v>
      </c>
      <c r="I1591" s="5">
        <f>IFERROR(INDEX(Delivery!$C$2:$C$3001,MATCH(A1591,Delivery!$A$2:$A$3001,0))-INDEX(Delivery!$B$2:$B$3001,MATCH(A1591,Delivery!$A$2:$A$3001,0)),"")</f>
        <v>6</v>
      </c>
      <c r="J1591" s="5" t="str">
        <f>IF(IFERROR(INDEX(Delivery!$D$2:$D$3001,MATCH(A1591,Delivery!$A$2:$A$3001,0)),"")="Delayed","Yes","No")</f>
        <v>No</v>
      </c>
      <c r="K1591" s="5" t="str">
        <f>IF(IFERROR(INDEX(Delivery!$D$2:$D$3001,MATCH(A1591,Delivery!$A$2:$A$3001,0)),"")="Cancelled","Yes","No")</f>
        <v>No</v>
      </c>
      <c r="L1591">
        <f>SUMIF(Sales!B:B,A1591,Sales!H:H)</f>
        <v>617.46</v>
      </c>
    </row>
    <row r="1592" spans="1:12" x14ac:dyDescent="0.35">
      <c r="A1592" s="5">
        <v>1591</v>
      </c>
      <c r="B1592" s="6">
        <v>45656</v>
      </c>
      <c r="C1592" s="5">
        <v>72</v>
      </c>
      <c r="D1592" s="5">
        <v>3</v>
      </c>
      <c r="E1592" s="5" t="str">
        <f>IFERROR(INDEX(Customers!$B$2:$B$901,MATCH(C1592,Customers!$A$2:$A$901,0)),"")</f>
        <v>Aadhya Iyer</v>
      </c>
      <c r="F1592" s="5" t="str">
        <f>IFERROR(INDEX(Customers!$C$2:$C$901,MATCH(C1592,Customers!$A$2:$A$901,0)),"")</f>
        <v>Consumer</v>
      </c>
      <c r="G1592" s="5" t="str">
        <f>IFERROR(INDEX(Regions!$B$2:$B$6,MATCH(D1592,Regions!$A$2:$A$6,0)),"")</f>
        <v>East</v>
      </c>
      <c r="H1592" s="5" t="str">
        <f t="shared" si="26"/>
        <v>2024-12</v>
      </c>
      <c r="I1592" s="5">
        <f>IFERROR(INDEX(Delivery!$C$2:$C$3001,MATCH(A1592,Delivery!$A$2:$A$3001,0))-INDEX(Delivery!$B$2:$B$3001,MATCH(A1592,Delivery!$A$2:$A$3001,0)),"")</f>
        <v>5</v>
      </c>
      <c r="J1592" s="5" t="str">
        <f>IF(IFERROR(INDEX(Delivery!$D$2:$D$3001,MATCH(A1592,Delivery!$A$2:$A$3001,0)),"")="Delayed","Yes","No")</f>
        <v>No</v>
      </c>
      <c r="K1592" s="5" t="str">
        <f>IF(IFERROR(INDEX(Delivery!$D$2:$D$3001,MATCH(A1592,Delivery!$A$2:$A$3001,0)),"")="Cancelled","Yes","No")</f>
        <v>No</v>
      </c>
      <c r="L1592">
        <f>SUMIF(Sales!B:B,A1592,Sales!H:H)</f>
        <v>3881.9</v>
      </c>
    </row>
    <row r="1593" spans="1:12" x14ac:dyDescent="0.35">
      <c r="A1593" s="5">
        <v>1592</v>
      </c>
      <c r="B1593" s="6">
        <v>45656</v>
      </c>
      <c r="C1593" s="5">
        <v>251</v>
      </c>
      <c r="D1593" s="5">
        <v>1</v>
      </c>
      <c r="E1593" s="5" t="str">
        <f>IFERROR(INDEX(Customers!$B$2:$B$901,MATCH(C1593,Customers!$A$2:$A$901,0)),"")</f>
        <v>Suresh Rao</v>
      </c>
      <c r="F1593" s="5" t="str">
        <f>IFERROR(INDEX(Customers!$C$2:$C$901,MATCH(C1593,Customers!$A$2:$A$901,0)),"")</f>
        <v>Consumer</v>
      </c>
      <c r="G1593" s="5" t="str">
        <f>IFERROR(INDEX(Regions!$B$2:$B$6,MATCH(D1593,Regions!$A$2:$A$6,0)),"")</f>
        <v>North</v>
      </c>
      <c r="H1593" s="5" t="str">
        <f t="shared" si="26"/>
        <v>2024-12</v>
      </c>
      <c r="I1593" s="5">
        <f>IFERROR(INDEX(Delivery!$C$2:$C$3001,MATCH(A1593,Delivery!$A$2:$A$3001,0))-INDEX(Delivery!$B$2:$B$3001,MATCH(A1593,Delivery!$A$2:$A$3001,0)),"")</f>
        <v>4</v>
      </c>
      <c r="J1593" s="5" t="str">
        <f>IF(IFERROR(INDEX(Delivery!$D$2:$D$3001,MATCH(A1593,Delivery!$A$2:$A$3001,0)),"")="Delayed","Yes","No")</f>
        <v>No</v>
      </c>
      <c r="K1593" s="5" t="str">
        <f>IF(IFERROR(INDEX(Delivery!$D$2:$D$3001,MATCH(A1593,Delivery!$A$2:$A$3001,0)),"")="Cancelled","Yes","No")</f>
        <v>No</v>
      </c>
      <c r="L1593">
        <f>SUMIF(Sales!B:B,A1593,Sales!H:H)</f>
        <v>777.04</v>
      </c>
    </row>
    <row r="1594" spans="1:12" x14ac:dyDescent="0.35">
      <c r="A1594" s="5">
        <v>1593</v>
      </c>
      <c r="B1594" s="6">
        <v>45656</v>
      </c>
      <c r="C1594" s="5">
        <v>166</v>
      </c>
      <c r="D1594" s="5">
        <v>3</v>
      </c>
      <c r="E1594" s="5" t="str">
        <f>IFERROR(INDEX(Customers!$B$2:$B$901,MATCH(C1594,Customers!$A$2:$A$901,0)),"")</f>
        <v>Ravi Kapoor</v>
      </c>
      <c r="F1594" s="5" t="str">
        <f>IFERROR(INDEX(Customers!$C$2:$C$901,MATCH(C1594,Customers!$A$2:$A$901,0)),"")</f>
        <v>Corporate</v>
      </c>
      <c r="G1594" s="5" t="str">
        <f>IFERROR(INDEX(Regions!$B$2:$B$6,MATCH(D1594,Regions!$A$2:$A$6,0)),"")</f>
        <v>East</v>
      </c>
      <c r="H1594" s="5" t="str">
        <f t="shared" si="26"/>
        <v>2024-12</v>
      </c>
      <c r="I1594" s="5">
        <f>IFERROR(INDEX(Delivery!$C$2:$C$3001,MATCH(A1594,Delivery!$A$2:$A$3001,0))-INDEX(Delivery!$B$2:$B$3001,MATCH(A1594,Delivery!$A$2:$A$3001,0)),"")</f>
        <v>2</v>
      </c>
      <c r="J1594" s="5" t="str">
        <f>IF(IFERROR(INDEX(Delivery!$D$2:$D$3001,MATCH(A1594,Delivery!$A$2:$A$3001,0)),"")="Delayed","Yes","No")</f>
        <v>No</v>
      </c>
      <c r="K1594" s="5" t="str">
        <f>IF(IFERROR(INDEX(Delivery!$D$2:$D$3001,MATCH(A1594,Delivery!$A$2:$A$3001,0)),"")="Cancelled","Yes","No")</f>
        <v>No</v>
      </c>
      <c r="L1594">
        <f>SUMIF(Sales!B:B,A1594,Sales!H:H)</f>
        <v>2213.3200000000002</v>
      </c>
    </row>
    <row r="1595" spans="1:12" x14ac:dyDescent="0.35">
      <c r="A1595" s="5">
        <v>1594</v>
      </c>
      <c r="B1595" s="6">
        <v>45656</v>
      </c>
      <c r="C1595" s="5">
        <v>740</v>
      </c>
      <c r="D1595" s="5">
        <v>1</v>
      </c>
      <c r="E1595" s="5" t="str">
        <f>IFERROR(INDEX(Customers!$B$2:$B$901,MATCH(C1595,Customers!$A$2:$A$901,0)),"")</f>
        <v>Priya Chatterjee</v>
      </c>
      <c r="F1595" s="5" t="str">
        <f>IFERROR(INDEX(Customers!$C$2:$C$901,MATCH(C1595,Customers!$A$2:$A$901,0)),"")</f>
        <v>Consumer</v>
      </c>
      <c r="G1595" s="5" t="str">
        <f>IFERROR(INDEX(Regions!$B$2:$B$6,MATCH(D1595,Regions!$A$2:$A$6,0)),"")</f>
        <v>North</v>
      </c>
      <c r="H1595" s="5" t="str">
        <f t="shared" si="26"/>
        <v>2024-12</v>
      </c>
      <c r="I1595" s="5">
        <f>IFERROR(INDEX(Delivery!$C$2:$C$3001,MATCH(A1595,Delivery!$A$2:$A$3001,0))-INDEX(Delivery!$B$2:$B$3001,MATCH(A1595,Delivery!$A$2:$A$3001,0)),"")</f>
        <v>6</v>
      </c>
      <c r="J1595" s="5" t="str">
        <f>IF(IFERROR(INDEX(Delivery!$D$2:$D$3001,MATCH(A1595,Delivery!$A$2:$A$3001,0)),"")="Delayed","Yes","No")</f>
        <v>No</v>
      </c>
      <c r="K1595" s="5" t="str">
        <f>IF(IFERROR(INDEX(Delivery!$D$2:$D$3001,MATCH(A1595,Delivery!$A$2:$A$3001,0)),"")="Cancelled","Yes","No")</f>
        <v>No</v>
      </c>
      <c r="L1595">
        <f>SUMIF(Sales!B:B,A1595,Sales!H:H)</f>
        <v>798.2</v>
      </c>
    </row>
    <row r="1596" spans="1:12" x14ac:dyDescent="0.35">
      <c r="A1596" s="5">
        <v>1595</v>
      </c>
      <c r="B1596" s="6">
        <v>45656</v>
      </c>
      <c r="C1596" s="5">
        <v>555</v>
      </c>
      <c r="D1596" s="5">
        <v>4</v>
      </c>
      <c r="E1596" s="5" t="str">
        <f>IFERROR(INDEX(Customers!$B$2:$B$901,MATCH(C1596,Customers!$A$2:$A$901,0)),"")</f>
        <v>Vihaan Das</v>
      </c>
      <c r="F1596" s="5" t="str">
        <f>IFERROR(INDEX(Customers!$C$2:$C$901,MATCH(C1596,Customers!$A$2:$A$901,0)),"")</f>
        <v>SMB</v>
      </c>
      <c r="G1596" s="5" t="str">
        <f>IFERROR(INDEX(Regions!$B$2:$B$6,MATCH(D1596,Regions!$A$2:$A$6,0)),"")</f>
        <v>West</v>
      </c>
      <c r="H1596" s="5" t="str">
        <f t="shared" si="26"/>
        <v>2024-12</v>
      </c>
      <c r="I1596" s="5">
        <f>IFERROR(INDEX(Delivery!$C$2:$C$3001,MATCH(A1596,Delivery!$A$2:$A$3001,0))-INDEX(Delivery!$B$2:$B$3001,MATCH(A1596,Delivery!$A$2:$A$3001,0)),"")</f>
        <v>-45656</v>
      </c>
      <c r="J1596" s="5" t="str">
        <f>IF(IFERROR(INDEX(Delivery!$D$2:$D$3001,MATCH(A1596,Delivery!$A$2:$A$3001,0)),"")="Delayed","Yes","No")</f>
        <v>No</v>
      </c>
      <c r="K1596" s="5" t="str">
        <f>IF(IFERROR(INDEX(Delivery!$D$2:$D$3001,MATCH(A1596,Delivery!$A$2:$A$3001,0)),"")="Cancelled","Yes","No")</f>
        <v>Yes</v>
      </c>
      <c r="L1596">
        <f>SUMIF(Sales!B:B,A1596,Sales!H:H)</f>
        <v>1447.3899999999999</v>
      </c>
    </row>
    <row r="1597" spans="1:12" x14ac:dyDescent="0.35">
      <c r="A1597" s="5">
        <v>1596</v>
      </c>
      <c r="B1597" s="6">
        <v>45656</v>
      </c>
      <c r="C1597" s="5">
        <v>73</v>
      </c>
      <c r="D1597" s="5">
        <v>4</v>
      </c>
      <c r="E1597" s="5" t="str">
        <f>IFERROR(INDEX(Customers!$B$2:$B$901,MATCH(C1597,Customers!$A$2:$A$901,0)),"")</f>
        <v>Manoj Malhotra</v>
      </c>
      <c r="F1597" s="5" t="str">
        <f>IFERROR(INDEX(Customers!$C$2:$C$901,MATCH(C1597,Customers!$A$2:$A$901,0)),"")</f>
        <v>Consumer</v>
      </c>
      <c r="G1597" s="5" t="str">
        <f>IFERROR(INDEX(Regions!$B$2:$B$6,MATCH(D1597,Regions!$A$2:$A$6,0)),"")</f>
        <v>West</v>
      </c>
      <c r="H1597" s="5" t="str">
        <f t="shared" si="26"/>
        <v>2024-12</v>
      </c>
      <c r="I1597" s="5">
        <f>IFERROR(INDEX(Delivery!$C$2:$C$3001,MATCH(A1597,Delivery!$A$2:$A$3001,0))-INDEX(Delivery!$B$2:$B$3001,MATCH(A1597,Delivery!$A$2:$A$3001,0)),"")</f>
        <v>11</v>
      </c>
      <c r="J1597" s="5" t="str">
        <f>IF(IFERROR(INDEX(Delivery!$D$2:$D$3001,MATCH(A1597,Delivery!$A$2:$A$3001,0)),"")="Delayed","Yes","No")</f>
        <v>Yes</v>
      </c>
      <c r="K1597" s="5" t="str">
        <f>IF(IFERROR(INDEX(Delivery!$D$2:$D$3001,MATCH(A1597,Delivery!$A$2:$A$3001,0)),"")="Cancelled","Yes","No")</f>
        <v>No</v>
      </c>
      <c r="L1597">
        <f>SUMIF(Sales!B:B,A1597,Sales!H:H)</f>
        <v>2666.58</v>
      </c>
    </row>
    <row r="1598" spans="1:12" x14ac:dyDescent="0.35">
      <c r="A1598" s="5">
        <v>1597</v>
      </c>
      <c r="B1598" s="6">
        <v>45656</v>
      </c>
      <c r="C1598" s="5">
        <v>787</v>
      </c>
      <c r="D1598" s="5">
        <v>1</v>
      </c>
      <c r="E1598" s="5" t="str">
        <f>IFERROR(INDEX(Customers!$B$2:$B$901,MATCH(C1598,Customers!$A$2:$A$901,0)),"")</f>
        <v>Meera Shetty</v>
      </c>
      <c r="F1598" s="5" t="str">
        <f>IFERROR(INDEX(Customers!$C$2:$C$901,MATCH(C1598,Customers!$A$2:$A$901,0)),"")</f>
        <v>Consumer</v>
      </c>
      <c r="G1598" s="5" t="str">
        <f>IFERROR(INDEX(Regions!$B$2:$B$6,MATCH(D1598,Regions!$A$2:$A$6,0)),"")</f>
        <v>North</v>
      </c>
      <c r="H1598" s="5" t="str">
        <f t="shared" si="26"/>
        <v>2024-12</v>
      </c>
      <c r="I1598" s="5">
        <f>IFERROR(INDEX(Delivery!$C$2:$C$3001,MATCH(A1598,Delivery!$A$2:$A$3001,0))-INDEX(Delivery!$B$2:$B$3001,MATCH(A1598,Delivery!$A$2:$A$3001,0)),"")</f>
        <v>3</v>
      </c>
      <c r="J1598" s="5" t="str">
        <f>IF(IFERROR(INDEX(Delivery!$D$2:$D$3001,MATCH(A1598,Delivery!$A$2:$A$3001,0)),"")="Delayed","Yes","No")</f>
        <v>No</v>
      </c>
      <c r="K1598" s="5" t="str">
        <f>IF(IFERROR(INDEX(Delivery!$D$2:$D$3001,MATCH(A1598,Delivery!$A$2:$A$3001,0)),"")="Cancelled","Yes","No")</f>
        <v>No</v>
      </c>
      <c r="L1598">
        <f>SUMIF(Sales!B:B,A1598,Sales!H:H)</f>
        <v>508.8</v>
      </c>
    </row>
    <row r="1599" spans="1:12" x14ac:dyDescent="0.35">
      <c r="A1599" s="5">
        <v>1598</v>
      </c>
      <c r="B1599" s="6">
        <v>45656</v>
      </c>
      <c r="C1599" s="5">
        <v>574</v>
      </c>
      <c r="D1599" s="5">
        <v>4</v>
      </c>
      <c r="E1599" s="5" t="str">
        <f>IFERROR(INDEX(Customers!$B$2:$B$901,MATCH(C1599,Customers!$A$2:$A$901,0)),"")</f>
        <v>Ishaan Joshi</v>
      </c>
      <c r="F1599" s="5" t="str">
        <f>IFERROR(INDEX(Customers!$C$2:$C$901,MATCH(C1599,Customers!$A$2:$A$901,0)),"")</f>
        <v>Corporate</v>
      </c>
      <c r="G1599" s="5" t="str">
        <f>IFERROR(INDEX(Regions!$B$2:$B$6,MATCH(D1599,Regions!$A$2:$A$6,0)),"")</f>
        <v>West</v>
      </c>
      <c r="H1599" s="5" t="str">
        <f t="shared" si="26"/>
        <v>2024-12</v>
      </c>
      <c r="I1599" s="5">
        <f>IFERROR(INDEX(Delivery!$C$2:$C$3001,MATCH(A1599,Delivery!$A$2:$A$3001,0))-INDEX(Delivery!$B$2:$B$3001,MATCH(A1599,Delivery!$A$2:$A$3001,0)),"")</f>
        <v>4</v>
      </c>
      <c r="J1599" s="5" t="str">
        <f>IF(IFERROR(INDEX(Delivery!$D$2:$D$3001,MATCH(A1599,Delivery!$A$2:$A$3001,0)),"")="Delayed","Yes","No")</f>
        <v>No</v>
      </c>
      <c r="K1599" s="5" t="str">
        <f>IF(IFERROR(INDEX(Delivery!$D$2:$D$3001,MATCH(A1599,Delivery!$A$2:$A$3001,0)),"")="Cancelled","Yes","No")</f>
        <v>No</v>
      </c>
      <c r="L1599">
        <f>SUMIF(Sales!B:B,A1599,Sales!H:H)</f>
        <v>871.89</v>
      </c>
    </row>
    <row r="1600" spans="1:12" x14ac:dyDescent="0.35">
      <c r="A1600" s="5">
        <v>1599</v>
      </c>
      <c r="B1600" s="6">
        <v>45656</v>
      </c>
      <c r="C1600" s="5">
        <v>251</v>
      </c>
      <c r="D1600" s="5">
        <v>1</v>
      </c>
      <c r="E1600" s="5" t="str">
        <f>IFERROR(INDEX(Customers!$B$2:$B$901,MATCH(C1600,Customers!$A$2:$A$901,0)),"")</f>
        <v>Suresh Rao</v>
      </c>
      <c r="F1600" s="5" t="str">
        <f>IFERROR(INDEX(Customers!$C$2:$C$901,MATCH(C1600,Customers!$A$2:$A$901,0)),"")</f>
        <v>Consumer</v>
      </c>
      <c r="G1600" s="5" t="str">
        <f>IFERROR(INDEX(Regions!$B$2:$B$6,MATCH(D1600,Regions!$A$2:$A$6,0)),"")</f>
        <v>North</v>
      </c>
      <c r="H1600" s="5" t="str">
        <f t="shared" si="26"/>
        <v>2024-12</v>
      </c>
      <c r="I1600" s="5">
        <f>IFERROR(INDEX(Delivery!$C$2:$C$3001,MATCH(A1600,Delivery!$A$2:$A$3001,0))-INDEX(Delivery!$B$2:$B$3001,MATCH(A1600,Delivery!$A$2:$A$3001,0)),"")</f>
        <v>-45656</v>
      </c>
      <c r="J1600" s="5" t="str">
        <f>IF(IFERROR(INDEX(Delivery!$D$2:$D$3001,MATCH(A1600,Delivery!$A$2:$A$3001,0)),"")="Delayed","Yes","No")</f>
        <v>No</v>
      </c>
      <c r="K1600" s="5" t="str">
        <f>IF(IFERROR(INDEX(Delivery!$D$2:$D$3001,MATCH(A1600,Delivery!$A$2:$A$3001,0)),"")="Cancelled","Yes","No")</f>
        <v>Yes</v>
      </c>
      <c r="L1600">
        <f>SUMIF(Sales!B:B,A1600,Sales!H:H)</f>
        <v>184.26</v>
      </c>
    </row>
    <row r="1601" spans="1:12" x14ac:dyDescent="0.35">
      <c r="A1601" s="5">
        <v>1600</v>
      </c>
      <c r="B1601" s="6">
        <v>45657</v>
      </c>
      <c r="C1601" s="5">
        <v>438</v>
      </c>
      <c r="D1601" s="5">
        <v>5</v>
      </c>
      <c r="E1601" s="5" t="str">
        <f>IFERROR(INDEX(Customers!$B$2:$B$901,MATCH(C1601,Customers!$A$2:$A$901,0)),"")</f>
        <v>Sneha Reddy</v>
      </c>
      <c r="F1601" s="5" t="str">
        <f>IFERROR(INDEX(Customers!$C$2:$C$901,MATCH(C1601,Customers!$A$2:$A$901,0)),"")</f>
        <v>Consumer</v>
      </c>
      <c r="G1601" s="5" t="str">
        <f>IFERROR(INDEX(Regions!$B$2:$B$6,MATCH(D1601,Regions!$A$2:$A$6,0)),"")</f>
        <v>Central</v>
      </c>
      <c r="H1601" s="5" t="str">
        <f t="shared" si="26"/>
        <v>2024-12</v>
      </c>
      <c r="I1601" s="5">
        <f>IFERROR(INDEX(Delivery!$C$2:$C$3001,MATCH(A1601,Delivery!$A$2:$A$3001,0))-INDEX(Delivery!$B$2:$B$3001,MATCH(A1601,Delivery!$A$2:$A$3001,0)),"")</f>
        <v>6</v>
      </c>
      <c r="J1601" s="5" t="str">
        <f>IF(IFERROR(INDEX(Delivery!$D$2:$D$3001,MATCH(A1601,Delivery!$A$2:$A$3001,0)),"")="Delayed","Yes","No")</f>
        <v>No</v>
      </c>
      <c r="K1601" s="5" t="str">
        <f>IF(IFERROR(INDEX(Delivery!$D$2:$D$3001,MATCH(A1601,Delivery!$A$2:$A$3001,0)),"")="Cancelled","Yes","No")</f>
        <v>No</v>
      </c>
      <c r="L1601">
        <f>SUMIF(Sales!B:B,A1601,Sales!H:H)</f>
        <v>3722.8000000000006</v>
      </c>
    </row>
    <row r="1602" spans="1:12" x14ac:dyDescent="0.35">
      <c r="A1602" s="5">
        <v>1601</v>
      </c>
      <c r="B1602" s="6">
        <v>45657</v>
      </c>
      <c r="C1602" s="5">
        <v>836</v>
      </c>
      <c r="D1602" s="5">
        <v>4</v>
      </c>
      <c r="E1602" s="5" t="str">
        <f>IFERROR(INDEX(Customers!$B$2:$B$901,MATCH(C1602,Customers!$A$2:$A$901,0)),"")</f>
        <v>Vikram Bose</v>
      </c>
      <c r="F1602" s="5" t="str">
        <f>IFERROR(INDEX(Customers!$C$2:$C$901,MATCH(C1602,Customers!$A$2:$A$901,0)),"")</f>
        <v>Consumer</v>
      </c>
      <c r="G1602" s="5" t="str">
        <f>IFERROR(INDEX(Regions!$B$2:$B$6,MATCH(D1602,Regions!$A$2:$A$6,0)),"")</f>
        <v>West</v>
      </c>
      <c r="H1602" s="5" t="str">
        <f t="shared" ref="H1602:H1665" si="27">TEXT(B1602,"YYYY-MM")</f>
        <v>2024-12</v>
      </c>
      <c r="I1602" s="5">
        <f>IFERROR(INDEX(Delivery!$C$2:$C$3001,MATCH(A1602,Delivery!$A$2:$A$3001,0))-INDEX(Delivery!$B$2:$B$3001,MATCH(A1602,Delivery!$A$2:$A$3001,0)),"")</f>
        <v>5</v>
      </c>
      <c r="J1602" s="5" t="str">
        <f>IF(IFERROR(INDEX(Delivery!$D$2:$D$3001,MATCH(A1602,Delivery!$A$2:$A$3001,0)),"")="Delayed","Yes","No")</f>
        <v>No</v>
      </c>
      <c r="K1602" s="5" t="str">
        <f>IF(IFERROR(INDEX(Delivery!$D$2:$D$3001,MATCH(A1602,Delivery!$A$2:$A$3001,0)),"")="Cancelled","Yes","No")</f>
        <v>No</v>
      </c>
      <c r="L1602">
        <f>SUMIF(Sales!B:B,A1602,Sales!H:H)</f>
        <v>1427.61</v>
      </c>
    </row>
    <row r="1603" spans="1:12" x14ac:dyDescent="0.35">
      <c r="A1603" s="5">
        <v>1602</v>
      </c>
      <c r="B1603" s="6">
        <v>45657</v>
      </c>
      <c r="C1603" s="5">
        <v>33</v>
      </c>
      <c r="D1603" s="5">
        <v>3</v>
      </c>
      <c r="E1603" s="5" t="str">
        <f>IFERROR(INDEX(Customers!$B$2:$B$901,MATCH(C1603,Customers!$A$2:$A$901,0)),"")</f>
        <v>Ishaan Mehta</v>
      </c>
      <c r="F1603" s="5" t="str">
        <f>IFERROR(INDEX(Customers!$C$2:$C$901,MATCH(C1603,Customers!$A$2:$A$901,0)),"")</f>
        <v>Consumer</v>
      </c>
      <c r="G1603" s="5" t="str">
        <f>IFERROR(INDEX(Regions!$B$2:$B$6,MATCH(D1603,Regions!$A$2:$A$6,0)),"")</f>
        <v>East</v>
      </c>
      <c r="H1603" s="5" t="str">
        <f t="shared" si="27"/>
        <v>2024-12</v>
      </c>
      <c r="I1603" s="5">
        <f>IFERROR(INDEX(Delivery!$C$2:$C$3001,MATCH(A1603,Delivery!$A$2:$A$3001,0))-INDEX(Delivery!$B$2:$B$3001,MATCH(A1603,Delivery!$A$2:$A$3001,0)),"")</f>
        <v>-45659</v>
      </c>
      <c r="J1603" s="5" t="str">
        <f>IF(IFERROR(INDEX(Delivery!$D$2:$D$3001,MATCH(A1603,Delivery!$A$2:$A$3001,0)),"")="Delayed","Yes","No")</f>
        <v>No</v>
      </c>
      <c r="K1603" s="5" t="str">
        <f>IF(IFERROR(INDEX(Delivery!$D$2:$D$3001,MATCH(A1603,Delivery!$A$2:$A$3001,0)),"")="Cancelled","Yes","No")</f>
        <v>Yes</v>
      </c>
      <c r="L1603">
        <f>SUMIF(Sales!B:B,A1603,Sales!H:H)</f>
        <v>4202.45</v>
      </c>
    </row>
    <row r="1604" spans="1:12" x14ac:dyDescent="0.35">
      <c r="A1604" s="5">
        <v>1603</v>
      </c>
      <c r="B1604" s="6">
        <v>45657</v>
      </c>
      <c r="C1604" s="5">
        <v>214</v>
      </c>
      <c r="D1604" s="5">
        <v>1</v>
      </c>
      <c r="E1604" s="5" t="str">
        <f>IFERROR(INDEX(Customers!$B$2:$B$901,MATCH(C1604,Customers!$A$2:$A$901,0)),"")</f>
        <v>Sanjay Menon</v>
      </c>
      <c r="F1604" s="5" t="str">
        <f>IFERROR(INDEX(Customers!$C$2:$C$901,MATCH(C1604,Customers!$A$2:$A$901,0)),"")</f>
        <v>SMB</v>
      </c>
      <c r="G1604" s="5" t="str">
        <f>IFERROR(INDEX(Regions!$B$2:$B$6,MATCH(D1604,Regions!$A$2:$A$6,0)),"")</f>
        <v>North</v>
      </c>
      <c r="H1604" s="5" t="str">
        <f t="shared" si="27"/>
        <v>2024-12</v>
      </c>
      <c r="I1604" s="5">
        <f>IFERROR(INDEX(Delivery!$C$2:$C$3001,MATCH(A1604,Delivery!$A$2:$A$3001,0))-INDEX(Delivery!$B$2:$B$3001,MATCH(A1604,Delivery!$A$2:$A$3001,0)),"")</f>
        <v>6</v>
      </c>
      <c r="J1604" s="5" t="str">
        <f>IF(IFERROR(INDEX(Delivery!$D$2:$D$3001,MATCH(A1604,Delivery!$A$2:$A$3001,0)),"")="Delayed","Yes","No")</f>
        <v>No</v>
      </c>
      <c r="K1604" s="5" t="str">
        <f>IF(IFERROR(INDEX(Delivery!$D$2:$D$3001,MATCH(A1604,Delivery!$A$2:$A$3001,0)),"")="Cancelled","Yes","No")</f>
        <v>No</v>
      </c>
      <c r="L1604">
        <f>SUMIF(Sales!B:B,A1604,Sales!H:H)</f>
        <v>3881.9</v>
      </c>
    </row>
    <row r="1605" spans="1:12" x14ac:dyDescent="0.35">
      <c r="A1605" s="5">
        <v>1604</v>
      </c>
      <c r="B1605" s="6">
        <v>45657</v>
      </c>
      <c r="C1605" s="5">
        <v>72</v>
      </c>
      <c r="D1605" s="5">
        <v>3</v>
      </c>
      <c r="E1605" s="5" t="str">
        <f>IFERROR(INDEX(Customers!$B$2:$B$901,MATCH(C1605,Customers!$A$2:$A$901,0)),"")</f>
        <v>Aadhya Iyer</v>
      </c>
      <c r="F1605" s="5" t="str">
        <f>IFERROR(INDEX(Customers!$C$2:$C$901,MATCH(C1605,Customers!$A$2:$A$901,0)),"")</f>
        <v>Consumer</v>
      </c>
      <c r="G1605" s="5" t="str">
        <f>IFERROR(INDEX(Regions!$B$2:$B$6,MATCH(D1605,Regions!$A$2:$A$6,0)),"")</f>
        <v>East</v>
      </c>
      <c r="H1605" s="5" t="str">
        <f t="shared" si="27"/>
        <v>2024-12</v>
      </c>
      <c r="I1605" s="5">
        <f>IFERROR(INDEX(Delivery!$C$2:$C$3001,MATCH(A1605,Delivery!$A$2:$A$3001,0))-INDEX(Delivery!$B$2:$B$3001,MATCH(A1605,Delivery!$A$2:$A$3001,0)),"")</f>
        <v>4</v>
      </c>
      <c r="J1605" s="5" t="str">
        <f>IF(IFERROR(INDEX(Delivery!$D$2:$D$3001,MATCH(A1605,Delivery!$A$2:$A$3001,0)),"")="Delayed","Yes","No")</f>
        <v>No</v>
      </c>
      <c r="K1605" s="5" t="str">
        <f>IF(IFERROR(INDEX(Delivery!$D$2:$D$3001,MATCH(A1605,Delivery!$A$2:$A$3001,0)),"")="Cancelled","Yes","No")</f>
        <v>No</v>
      </c>
      <c r="L1605">
        <f>SUMIF(Sales!B:B,A1605,Sales!H:H)</f>
        <v>1144.3699999999999</v>
      </c>
    </row>
    <row r="1606" spans="1:12" x14ac:dyDescent="0.35">
      <c r="A1606" s="5">
        <v>1605</v>
      </c>
      <c r="B1606" s="6">
        <v>45658</v>
      </c>
      <c r="C1606" s="5">
        <v>841</v>
      </c>
      <c r="D1606" s="5">
        <v>2</v>
      </c>
      <c r="E1606" s="5" t="str">
        <f>IFERROR(INDEX(Customers!$B$2:$B$901,MATCH(C1606,Customers!$A$2:$A$901,0)),"")</f>
        <v>Neha Malhotra</v>
      </c>
      <c r="F1606" s="5" t="str">
        <f>IFERROR(INDEX(Customers!$C$2:$C$901,MATCH(C1606,Customers!$A$2:$A$901,0)),"")</f>
        <v>SMB</v>
      </c>
      <c r="G1606" s="5" t="str">
        <f>IFERROR(INDEX(Regions!$B$2:$B$6,MATCH(D1606,Regions!$A$2:$A$6,0)),"")</f>
        <v>South</v>
      </c>
      <c r="H1606" s="5" t="str">
        <f t="shared" si="27"/>
        <v>2025-01</v>
      </c>
      <c r="I1606" s="5">
        <f>IFERROR(INDEX(Delivery!$C$2:$C$3001,MATCH(A1606,Delivery!$A$2:$A$3001,0))-INDEX(Delivery!$B$2:$B$3001,MATCH(A1606,Delivery!$A$2:$A$3001,0)),"")</f>
        <v>4</v>
      </c>
      <c r="J1606" s="5" t="str">
        <f>IF(IFERROR(INDEX(Delivery!$D$2:$D$3001,MATCH(A1606,Delivery!$A$2:$A$3001,0)),"")="Delayed","Yes","No")</f>
        <v>No</v>
      </c>
      <c r="K1606" s="5" t="str">
        <f>IF(IFERROR(INDEX(Delivery!$D$2:$D$3001,MATCH(A1606,Delivery!$A$2:$A$3001,0)),"")="Cancelled","Yes","No")</f>
        <v>No</v>
      </c>
      <c r="L1606">
        <f>SUMIF(Sales!B:B,A1606,Sales!H:H)</f>
        <v>3902.6000000000004</v>
      </c>
    </row>
    <row r="1607" spans="1:12" x14ac:dyDescent="0.35">
      <c r="A1607" s="5">
        <v>1606</v>
      </c>
      <c r="B1607" s="6">
        <v>45658</v>
      </c>
      <c r="C1607" s="5">
        <v>255</v>
      </c>
      <c r="D1607" s="5">
        <v>2</v>
      </c>
      <c r="E1607" s="5" t="str">
        <f>IFERROR(INDEX(Customers!$B$2:$B$901,MATCH(C1607,Customers!$A$2:$A$901,0)),"")</f>
        <v>Karthik Menon</v>
      </c>
      <c r="F1607" s="5" t="str">
        <f>IFERROR(INDEX(Customers!$C$2:$C$901,MATCH(C1607,Customers!$A$2:$A$901,0)),"")</f>
        <v>Consumer</v>
      </c>
      <c r="G1607" s="5" t="str">
        <f>IFERROR(INDEX(Regions!$B$2:$B$6,MATCH(D1607,Regions!$A$2:$A$6,0)),"")</f>
        <v>South</v>
      </c>
      <c r="H1607" s="5" t="str">
        <f t="shared" si="27"/>
        <v>2025-01</v>
      </c>
      <c r="I1607" s="5">
        <f>IFERROR(INDEX(Delivery!$C$2:$C$3001,MATCH(A1607,Delivery!$A$2:$A$3001,0))-INDEX(Delivery!$B$2:$B$3001,MATCH(A1607,Delivery!$A$2:$A$3001,0)),"")</f>
        <v>3</v>
      </c>
      <c r="J1607" s="5" t="str">
        <f>IF(IFERROR(INDEX(Delivery!$D$2:$D$3001,MATCH(A1607,Delivery!$A$2:$A$3001,0)),"")="Delayed","Yes","No")</f>
        <v>No</v>
      </c>
      <c r="K1607" s="5" t="str">
        <f>IF(IFERROR(INDEX(Delivery!$D$2:$D$3001,MATCH(A1607,Delivery!$A$2:$A$3001,0)),"")="Cancelled","Yes","No")</f>
        <v>No</v>
      </c>
      <c r="L1607">
        <f>SUMIF(Sales!B:B,A1607,Sales!H:H)</f>
        <v>184.26</v>
      </c>
    </row>
    <row r="1608" spans="1:12" x14ac:dyDescent="0.35">
      <c r="A1608" s="5">
        <v>1607</v>
      </c>
      <c r="B1608" s="6">
        <v>45658</v>
      </c>
      <c r="C1608" s="5">
        <v>768</v>
      </c>
      <c r="D1608" s="5">
        <v>2</v>
      </c>
      <c r="E1608" s="5" t="str">
        <f>IFERROR(INDEX(Customers!$B$2:$B$901,MATCH(C1608,Customers!$A$2:$A$901,0)),"")</f>
        <v>Riya Malhotra</v>
      </c>
      <c r="F1608" s="5" t="str">
        <f>IFERROR(INDEX(Customers!$C$2:$C$901,MATCH(C1608,Customers!$A$2:$A$901,0)),"")</f>
        <v>Consumer</v>
      </c>
      <c r="G1608" s="5" t="str">
        <f>IFERROR(INDEX(Regions!$B$2:$B$6,MATCH(D1608,Regions!$A$2:$A$6,0)),"")</f>
        <v>South</v>
      </c>
      <c r="H1608" s="5" t="str">
        <f t="shared" si="27"/>
        <v>2025-01</v>
      </c>
      <c r="I1608" s="5">
        <f>IFERROR(INDEX(Delivery!$C$2:$C$3001,MATCH(A1608,Delivery!$A$2:$A$3001,0))-INDEX(Delivery!$B$2:$B$3001,MATCH(A1608,Delivery!$A$2:$A$3001,0)),"")</f>
        <v>-45660</v>
      </c>
      <c r="J1608" s="5" t="str">
        <f>IF(IFERROR(INDEX(Delivery!$D$2:$D$3001,MATCH(A1608,Delivery!$A$2:$A$3001,0)),"")="Delayed","Yes","No")</f>
        <v>No</v>
      </c>
      <c r="K1608" s="5" t="str">
        <f>IF(IFERROR(INDEX(Delivery!$D$2:$D$3001,MATCH(A1608,Delivery!$A$2:$A$3001,0)),"")="Cancelled","Yes","No")</f>
        <v>Yes</v>
      </c>
      <c r="L1608">
        <f>SUMIF(Sales!B:B,A1608,Sales!H:H)</f>
        <v>579.36</v>
      </c>
    </row>
    <row r="1609" spans="1:12" x14ac:dyDescent="0.35">
      <c r="A1609" s="5">
        <v>1608</v>
      </c>
      <c r="B1609" s="6">
        <v>45658</v>
      </c>
      <c r="C1609" s="5">
        <v>312</v>
      </c>
      <c r="D1609" s="5">
        <v>1</v>
      </c>
      <c r="E1609" s="5" t="str">
        <f>IFERROR(INDEX(Customers!$B$2:$B$901,MATCH(C1609,Customers!$A$2:$A$901,0)),"")</f>
        <v>Manoj Verma</v>
      </c>
      <c r="F1609" s="5" t="str">
        <f>IFERROR(INDEX(Customers!$C$2:$C$901,MATCH(C1609,Customers!$A$2:$A$901,0)),"")</f>
        <v>Consumer</v>
      </c>
      <c r="G1609" s="5" t="str">
        <f>IFERROR(INDEX(Regions!$B$2:$B$6,MATCH(D1609,Regions!$A$2:$A$6,0)),"")</f>
        <v>North</v>
      </c>
      <c r="H1609" s="5" t="str">
        <f t="shared" si="27"/>
        <v>2025-01</v>
      </c>
      <c r="I1609" s="5">
        <f>IFERROR(INDEX(Delivery!$C$2:$C$3001,MATCH(A1609,Delivery!$A$2:$A$3001,0))-INDEX(Delivery!$B$2:$B$3001,MATCH(A1609,Delivery!$A$2:$A$3001,0)),"")</f>
        <v>5</v>
      </c>
      <c r="J1609" s="5" t="str">
        <f>IF(IFERROR(INDEX(Delivery!$D$2:$D$3001,MATCH(A1609,Delivery!$A$2:$A$3001,0)),"")="Delayed","Yes","No")</f>
        <v>No</v>
      </c>
      <c r="K1609" s="5" t="str">
        <f>IF(IFERROR(INDEX(Delivery!$D$2:$D$3001,MATCH(A1609,Delivery!$A$2:$A$3001,0)),"")="Cancelled","Yes","No")</f>
        <v>No</v>
      </c>
      <c r="L1609">
        <f>SUMIF(Sales!B:B,A1609,Sales!H:H)</f>
        <v>2213.3200000000002</v>
      </c>
    </row>
    <row r="1610" spans="1:12" x14ac:dyDescent="0.35">
      <c r="A1610" s="5">
        <v>1609</v>
      </c>
      <c r="B1610" s="6">
        <v>45658</v>
      </c>
      <c r="C1610" s="5">
        <v>721</v>
      </c>
      <c r="D1610" s="5">
        <v>1</v>
      </c>
      <c r="E1610" s="5" t="str">
        <f>IFERROR(INDEX(Customers!$B$2:$B$901,MATCH(C1610,Customers!$A$2:$A$901,0)),"")</f>
        <v>Divya Chatterjee</v>
      </c>
      <c r="F1610" s="5" t="str">
        <f>IFERROR(INDEX(Customers!$C$2:$C$901,MATCH(C1610,Customers!$A$2:$A$901,0)),"")</f>
        <v>SMB</v>
      </c>
      <c r="G1610" s="5" t="str">
        <f>IFERROR(INDEX(Regions!$B$2:$B$6,MATCH(D1610,Regions!$A$2:$A$6,0)),"")</f>
        <v>North</v>
      </c>
      <c r="H1610" s="5" t="str">
        <f t="shared" si="27"/>
        <v>2025-01</v>
      </c>
      <c r="I1610" s="5">
        <f>IFERROR(INDEX(Delivery!$C$2:$C$3001,MATCH(A1610,Delivery!$A$2:$A$3001,0))-INDEX(Delivery!$B$2:$B$3001,MATCH(A1610,Delivery!$A$2:$A$3001,0)),"")</f>
        <v>-45659</v>
      </c>
      <c r="J1610" s="5" t="str">
        <f>IF(IFERROR(INDEX(Delivery!$D$2:$D$3001,MATCH(A1610,Delivery!$A$2:$A$3001,0)),"")="Delayed","Yes","No")</f>
        <v>No</v>
      </c>
      <c r="K1610" s="5" t="str">
        <f>IF(IFERROR(INDEX(Delivery!$D$2:$D$3001,MATCH(A1610,Delivery!$A$2:$A$3001,0)),"")="Cancelled","Yes","No")</f>
        <v>Yes</v>
      </c>
      <c r="L1610">
        <f>SUMIF(Sales!B:B,A1610,Sales!H:H)</f>
        <v>3021.65</v>
      </c>
    </row>
    <row r="1611" spans="1:12" x14ac:dyDescent="0.35">
      <c r="A1611" s="5">
        <v>1610</v>
      </c>
      <c r="B1611" s="6">
        <v>45658</v>
      </c>
      <c r="C1611" s="5">
        <v>357</v>
      </c>
      <c r="D1611" s="5">
        <v>3</v>
      </c>
      <c r="E1611" s="5" t="str">
        <f>IFERROR(INDEX(Customers!$B$2:$B$901,MATCH(C1611,Customers!$A$2:$A$901,0)),"")</f>
        <v>Aadhya Krishnan</v>
      </c>
      <c r="F1611" s="5" t="str">
        <f>IFERROR(INDEX(Customers!$C$2:$C$901,MATCH(C1611,Customers!$A$2:$A$901,0)),"")</f>
        <v>Corporate</v>
      </c>
      <c r="G1611" s="5" t="str">
        <f>IFERROR(INDEX(Regions!$B$2:$B$6,MATCH(D1611,Regions!$A$2:$A$6,0)),"")</f>
        <v>East</v>
      </c>
      <c r="H1611" s="5" t="str">
        <f t="shared" si="27"/>
        <v>2025-01</v>
      </c>
      <c r="I1611" s="5">
        <f>IFERROR(INDEX(Delivery!$C$2:$C$3001,MATCH(A1611,Delivery!$A$2:$A$3001,0))-INDEX(Delivery!$B$2:$B$3001,MATCH(A1611,Delivery!$A$2:$A$3001,0)),"")</f>
        <v>-45660</v>
      </c>
      <c r="J1611" s="5" t="str">
        <f>IF(IFERROR(INDEX(Delivery!$D$2:$D$3001,MATCH(A1611,Delivery!$A$2:$A$3001,0)),"")="Delayed","Yes","No")</f>
        <v>No</v>
      </c>
      <c r="K1611" s="5" t="str">
        <f>IF(IFERROR(INDEX(Delivery!$D$2:$D$3001,MATCH(A1611,Delivery!$A$2:$A$3001,0)),"")="Cancelled","Yes","No")</f>
        <v>Yes</v>
      </c>
      <c r="L1611">
        <f>SUMIF(Sales!B:B,A1611,Sales!H:H)</f>
        <v>1390.3400000000001</v>
      </c>
    </row>
    <row r="1612" spans="1:12" x14ac:dyDescent="0.35">
      <c r="A1612" s="5">
        <v>1611</v>
      </c>
      <c r="B1612" s="6">
        <v>45659</v>
      </c>
      <c r="C1612" s="5">
        <v>375</v>
      </c>
      <c r="D1612" s="5">
        <v>4</v>
      </c>
      <c r="E1612" s="5" t="str">
        <f>IFERROR(INDEX(Customers!$B$2:$B$901,MATCH(C1612,Customers!$A$2:$A$901,0)),"")</f>
        <v>Ishaan Gupta</v>
      </c>
      <c r="F1612" s="5" t="str">
        <f>IFERROR(INDEX(Customers!$C$2:$C$901,MATCH(C1612,Customers!$A$2:$A$901,0)),"")</f>
        <v>Corporate</v>
      </c>
      <c r="G1612" s="5" t="str">
        <f>IFERROR(INDEX(Regions!$B$2:$B$6,MATCH(D1612,Regions!$A$2:$A$6,0)),"")</f>
        <v>West</v>
      </c>
      <c r="H1612" s="5" t="str">
        <f t="shared" si="27"/>
        <v>2025-01</v>
      </c>
      <c r="I1612" s="5">
        <f>IFERROR(INDEX(Delivery!$C$2:$C$3001,MATCH(A1612,Delivery!$A$2:$A$3001,0))-INDEX(Delivery!$B$2:$B$3001,MATCH(A1612,Delivery!$A$2:$A$3001,0)),"")</f>
        <v>3</v>
      </c>
      <c r="J1612" s="5" t="str">
        <f>IF(IFERROR(INDEX(Delivery!$D$2:$D$3001,MATCH(A1612,Delivery!$A$2:$A$3001,0)),"")="Delayed","Yes","No")</f>
        <v>No</v>
      </c>
      <c r="K1612" s="5" t="str">
        <f>IF(IFERROR(INDEX(Delivery!$D$2:$D$3001,MATCH(A1612,Delivery!$A$2:$A$3001,0)),"")="Cancelled","Yes","No")</f>
        <v>No</v>
      </c>
      <c r="L1612">
        <f>SUMIF(Sales!B:B,A1612,Sales!H:H)</f>
        <v>390.4</v>
      </c>
    </row>
    <row r="1613" spans="1:12" x14ac:dyDescent="0.35">
      <c r="A1613" s="5">
        <v>1612</v>
      </c>
      <c r="B1613" s="6">
        <v>45659</v>
      </c>
      <c r="C1613" s="5">
        <v>410</v>
      </c>
      <c r="D1613" s="5">
        <v>4</v>
      </c>
      <c r="E1613" s="5" t="str">
        <f>IFERROR(INDEX(Customers!$B$2:$B$901,MATCH(C1613,Customers!$A$2:$A$901,0)),"")</f>
        <v>Rahul Nair</v>
      </c>
      <c r="F1613" s="5" t="str">
        <f>IFERROR(INDEX(Customers!$C$2:$C$901,MATCH(C1613,Customers!$A$2:$A$901,0)),"")</f>
        <v>SMB</v>
      </c>
      <c r="G1613" s="5" t="str">
        <f>IFERROR(INDEX(Regions!$B$2:$B$6,MATCH(D1613,Regions!$A$2:$A$6,0)),"")</f>
        <v>West</v>
      </c>
      <c r="H1613" s="5" t="str">
        <f t="shared" si="27"/>
        <v>2025-01</v>
      </c>
      <c r="I1613" s="5">
        <f>IFERROR(INDEX(Delivery!$C$2:$C$3001,MATCH(A1613,Delivery!$A$2:$A$3001,0))-INDEX(Delivery!$B$2:$B$3001,MATCH(A1613,Delivery!$A$2:$A$3001,0)),"")</f>
        <v>3</v>
      </c>
      <c r="J1613" s="5" t="str">
        <f>IF(IFERROR(INDEX(Delivery!$D$2:$D$3001,MATCH(A1613,Delivery!$A$2:$A$3001,0)),"")="Delayed","Yes","No")</f>
        <v>No</v>
      </c>
      <c r="K1613" s="5" t="str">
        <f>IF(IFERROR(INDEX(Delivery!$D$2:$D$3001,MATCH(A1613,Delivery!$A$2:$A$3001,0)),"")="Cancelled","Yes","No")</f>
        <v>No</v>
      </c>
      <c r="L1613">
        <f>SUMIF(Sales!B:B,A1613,Sales!H:H)</f>
        <v>2129.88</v>
      </c>
    </row>
    <row r="1614" spans="1:12" x14ac:dyDescent="0.35">
      <c r="A1614" s="5">
        <v>1613</v>
      </c>
      <c r="B1614" s="6">
        <v>45659</v>
      </c>
      <c r="C1614" s="5">
        <v>493</v>
      </c>
      <c r="D1614" s="5">
        <v>5</v>
      </c>
      <c r="E1614" s="5" t="str">
        <f>IFERROR(INDEX(Customers!$B$2:$B$901,MATCH(C1614,Customers!$A$2:$A$901,0)),"")</f>
        <v>Riya Patel</v>
      </c>
      <c r="F1614" s="5" t="str">
        <f>IFERROR(INDEX(Customers!$C$2:$C$901,MATCH(C1614,Customers!$A$2:$A$901,0)),"")</f>
        <v>Consumer</v>
      </c>
      <c r="G1614" s="5" t="str">
        <f>IFERROR(INDEX(Regions!$B$2:$B$6,MATCH(D1614,Regions!$A$2:$A$6,0)),"")</f>
        <v>Central</v>
      </c>
      <c r="H1614" s="5" t="str">
        <f t="shared" si="27"/>
        <v>2025-01</v>
      </c>
      <c r="I1614" s="5">
        <f>IFERROR(INDEX(Delivery!$C$2:$C$3001,MATCH(A1614,Delivery!$A$2:$A$3001,0))-INDEX(Delivery!$B$2:$B$3001,MATCH(A1614,Delivery!$A$2:$A$3001,0)),"")</f>
        <v>11</v>
      </c>
      <c r="J1614" s="5" t="str">
        <f>IF(IFERROR(INDEX(Delivery!$D$2:$D$3001,MATCH(A1614,Delivery!$A$2:$A$3001,0)),"")="Delayed","Yes","No")</f>
        <v>Yes</v>
      </c>
      <c r="K1614" s="5" t="str">
        <f>IF(IFERROR(INDEX(Delivery!$D$2:$D$3001,MATCH(A1614,Delivery!$A$2:$A$3001,0)),"")="Cancelled","Yes","No")</f>
        <v>No</v>
      </c>
      <c r="L1614">
        <f>SUMIF(Sales!B:B,A1614,Sales!H:H)</f>
        <v>897.98</v>
      </c>
    </row>
    <row r="1615" spans="1:12" x14ac:dyDescent="0.35">
      <c r="A1615" s="5">
        <v>1614</v>
      </c>
      <c r="B1615" s="6">
        <v>45659</v>
      </c>
      <c r="C1615" s="5">
        <v>429</v>
      </c>
      <c r="D1615" s="5">
        <v>5</v>
      </c>
      <c r="E1615" s="5" t="str">
        <f>IFERROR(INDEX(Customers!$B$2:$B$901,MATCH(C1615,Customers!$A$2:$A$901,0)),"")</f>
        <v>Vikram Pillai</v>
      </c>
      <c r="F1615" s="5" t="str">
        <f>IFERROR(INDEX(Customers!$C$2:$C$901,MATCH(C1615,Customers!$A$2:$A$901,0)),"")</f>
        <v>Consumer</v>
      </c>
      <c r="G1615" s="5" t="str">
        <f>IFERROR(INDEX(Regions!$B$2:$B$6,MATCH(D1615,Regions!$A$2:$A$6,0)),"")</f>
        <v>Central</v>
      </c>
      <c r="H1615" s="5" t="str">
        <f t="shared" si="27"/>
        <v>2025-01</v>
      </c>
      <c r="I1615" s="5">
        <f>IFERROR(INDEX(Delivery!$C$2:$C$3001,MATCH(A1615,Delivery!$A$2:$A$3001,0))-INDEX(Delivery!$B$2:$B$3001,MATCH(A1615,Delivery!$A$2:$A$3001,0)),"")</f>
        <v>11</v>
      </c>
      <c r="J1615" s="5" t="str">
        <f>IF(IFERROR(INDEX(Delivery!$D$2:$D$3001,MATCH(A1615,Delivery!$A$2:$A$3001,0)),"")="Delayed","Yes","No")</f>
        <v>Yes</v>
      </c>
      <c r="K1615" s="5" t="str">
        <f>IF(IFERROR(INDEX(Delivery!$D$2:$D$3001,MATCH(A1615,Delivery!$A$2:$A$3001,0)),"")="Cancelled","Yes","No")</f>
        <v>No</v>
      </c>
      <c r="L1615">
        <f>SUMIF(Sales!B:B,A1615,Sales!H:H)</f>
        <v>705.26</v>
      </c>
    </row>
    <row r="1616" spans="1:12" x14ac:dyDescent="0.35">
      <c r="A1616" s="5">
        <v>1615</v>
      </c>
      <c r="B1616" s="6">
        <v>45659</v>
      </c>
      <c r="C1616" s="5">
        <v>231</v>
      </c>
      <c r="D1616" s="5">
        <v>3</v>
      </c>
      <c r="E1616" s="5" t="str">
        <f>IFERROR(INDEX(Customers!$B$2:$B$901,MATCH(C1616,Customers!$A$2:$A$901,0)),"")</f>
        <v>Reyansh Das</v>
      </c>
      <c r="F1616" s="5" t="str">
        <f>IFERROR(INDEX(Customers!$C$2:$C$901,MATCH(C1616,Customers!$A$2:$A$901,0)),"")</f>
        <v>SMB</v>
      </c>
      <c r="G1616" s="5" t="str">
        <f>IFERROR(INDEX(Regions!$B$2:$B$6,MATCH(D1616,Regions!$A$2:$A$6,0)),"")</f>
        <v>East</v>
      </c>
      <c r="H1616" s="5" t="str">
        <f t="shared" si="27"/>
        <v>2025-01</v>
      </c>
      <c r="I1616" s="5">
        <f>IFERROR(INDEX(Delivery!$C$2:$C$3001,MATCH(A1616,Delivery!$A$2:$A$3001,0))-INDEX(Delivery!$B$2:$B$3001,MATCH(A1616,Delivery!$A$2:$A$3001,0)),"")</f>
        <v>2</v>
      </c>
      <c r="J1616" s="5" t="str">
        <f>IF(IFERROR(INDEX(Delivery!$D$2:$D$3001,MATCH(A1616,Delivery!$A$2:$A$3001,0)),"")="Delayed","Yes","No")</f>
        <v>No</v>
      </c>
      <c r="K1616" s="5" t="str">
        <f>IF(IFERROR(INDEX(Delivery!$D$2:$D$3001,MATCH(A1616,Delivery!$A$2:$A$3001,0)),"")="Cancelled","Yes","No")</f>
        <v>No</v>
      </c>
      <c r="L1616">
        <f>SUMIF(Sales!B:B,A1616,Sales!H:H)</f>
        <v>1725.05</v>
      </c>
    </row>
    <row r="1617" spans="1:12" x14ac:dyDescent="0.35">
      <c r="A1617" s="5">
        <v>1616</v>
      </c>
      <c r="B1617" s="6">
        <v>45659</v>
      </c>
      <c r="C1617" s="5">
        <v>78</v>
      </c>
      <c r="D1617" s="5">
        <v>4</v>
      </c>
      <c r="E1617" s="5" t="str">
        <f>IFERROR(INDEX(Customers!$B$2:$B$901,MATCH(C1617,Customers!$A$2:$A$901,0)),"")</f>
        <v>Vivaan Kapoor</v>
      </c>
      <c r="F1617" s="5" t="str">
        <f>IFERROR(INDEX(Customers!$C$2:$C$901,MATCH(C1617,Customers!$A$2:$A$901,0)),"")</f>
        <v>Consumer</v>
      </c>
      <c r="G1617" s="5" t="str">
        <f>IFERROR(INDEX(Regions!$B$2:$B$6,MATCH(D1617,Regions!$A$2:$A$6,0)),"")</f>
        <v>West</v>
      </c>
      <c r="H1617" s="5" t="str">
        <f t="shared" si="27"/>
        <v>2025-01</v>
      </c>
      <c r="I1617" s="5">
        <f>IFERROR(INDEX(Delivery!$C$2:$C$3001,MATCH(A1617,Delivery!$A$2:$A$3001,0))-INDEX(Delivery!$B$2:$B$3001,MATCH(A1617,Delivery!$A$2:$A$3001,0)),"")</f>
        <v>2</v>
      </c>
      <c r="J1617" s="5" t="str">
        <f>IF(IFERROR(INDEX(Delivery!$D$2:$D$3001,MATCH(A1617,Delivery!$A$2:$A$3001,0)),"")="Delayed","Yes","No")</f>
        <v>No</v>
      </c>
      <c r="K1617" s="5" t="str">
        <f>IF(IFERROR(INDEX(Delivery!$D$2:$D$3001,MATCH(A1617,Delivery!$A$2:$A$3001,0)),"")="Cancelled","Yes","No")</f>
        <v>No</v>
      </c>
      <c r="L1617">
        <f>SUMIF(Sales!B:B,A1617,Sales!H:H)</f>
        <v>1203.97</v>
      </c>
    </row>
    <row r="1618" spans="1:12" x14ac:dyDescent="0.35">
      <c r="A1618" s="5">
        <v>1617</v>
      </c>
      <c r="B1618" s="6">
        <v>45659</v>
      </c>
      <c r="C1618" s="5">
        <v>57</v>
      </c>
      <c r="D1618" s="5">
        <v>5</v>
      </c>
      <c r="E1618" s="5" t="str">
        <f>IFERROR(INDEX(Customers!$B$2:$B$901,MATCH(C1618,Customers!$A$2:$A$901,0)),"")</f>
        <v>Sai Rao</v>
      </c>
      <c r="F1618" s="5" t="str">
        <f>IFERROR(INDEX(Customers!$C$2:$C$901,MATCH(C1618,Customers!$A$2:$A$901,0)),"")</f>
        <v>Consumer</v>
      </c>
      <c r="G1618" s="5" t="str">
        <f>IFERROR(INDEX(Regions!$B$2:$B$6,MATCH(D1618,Regions!$A$2:$A$6,0)),"")</f>
        <v>Central</v>
      </c>
      <c r="H1618" s="5" t="str">
        <f t="shared" si="27"/>
        <v>2025-01</v>
      </c>
      <c r="I1618" s="5">
        <f>IFERROR(INDEX(Delivery!$C$2:$C$3001,MATCH(A1618,Delivery!$A$2:$A$3001,0))-INDEX(Delivery!$B$2:$B$3001,MATCH(A1618,Delivery!$A$2:$A$3001,0)),"")</f>
        <v>2</v>
      </c>
      <c r="J1618" s="5" t="str">
        <f>IF(IFERROR(INDEX(Delivery!$D$2:$D$3001,MATCH(A1618,Delivery!$A$2:$A$3001,0)),"")="Delayed","Yes","No")</f>
        <v>No</v>
      </c>
      <c r="K1618" s="5" t="str">
        <f>IF(IFERROR(INDEX(Delivery!$D$2:$D$3001,MATCH(A1618,Delivery!$A$2:$A$3001,0)),"")="Cancelled","Yes","No")</f>
        <v>No</v>
      </c>
      <c r="L1618">
        <f>SUMIF(Sales!B:B,A1618,Sales!H:H)</f>
        <v>579.36</v>
      </c>
    </row>
    <row r="1619" spans="1:12" x14ac:dyDescent="0.35">
      <c r="A1619" s="5">
        <v>1618</v>
      </c>
      <c r="B1619" s="6">
        <v>45659</v>
      </c>
      <c r="C1619" s="5">
        <v>586</v>
      </c>
      <c r="D1619" s="5">
        <v>2</v>
      </c>
      <c r="E1619" s="5" t="str">
        <f>IFERROR(INDEX(Customers!$B$2:$B$901,MATCH(C1619,Customers!$A$2:$A$901,0)),"")</f>
        <v>Amit Rao</v>
      </c>
      <c r="F1619" s="5" t="str">
        <f>IFERROR(INDEX(Customers!$C$2:$C$901,MATCH(C1619,Customers!$A$2:$A$901,0)),"")</f>
        <v>Corporate</v>
      </c>
      <c r="G1619" s="5" t="str">
        <f>IFERROR(INDEX(Regions!$B$2:$B$6,MATCH(D1619,Regions!$A$2:$A$6,0)),"")</f>
        <v>South</v>
      </c>
      <c r="H1619" s="5" t="str">
        <f t="shared" si="27"/>
        <v>2025-01</v>
      </c>
      <c r="I1619" s="5">
        <f>IFERROR(INDEX(Delivery!$C$2:$C$3001,MATCH(A1619,Delivery!$A$2:$A$3001,0))-INDEX(Delivery!$B$2:$B$3001,MATCH(A1619,Delivery!$A$2:$A$3001,0)),"")</f>
        <v>6</v>
      </c>
      <c r="J1619" s="5" t="str">
        <f>IF(IFERROR(INDEX(Delivery!$D$2:$D$3001,MATCH(A1619,Delivery!$A$2:$A$3001,0)),"")="Delayed","Yes","No")</f>
        <v>No</v>
      </c>
      <c r="K1619" s="5" t="str">
        <f>IF(IFERROR(INDEX(Delivery!$D$2:$D$3001,MATCH(A1619,Delivery!$A$2:$A$3001,0)),"")="Cancelled","Yes","No")</f>
        <v>No</v>
      </c>
      <c r="L1619">
        <f>SUMIF(Sales!B:B,A1619,Sales!H:H)</f>
        <v>705.26</v>
      </c>
    </row>
    <row r="1620" spans="1:12" x14ac:dyDescent="0.35">
      <c r="A1620" s="5">
        <v>1619</v>
      </c>
      <c r="B1620" s="6">
        <v>45660</v>
      </c>
      <c r="C1620" s="5">
        <v>814</v>
      </c>
      <c r="D1620" s="5">
        <v>3</v>
      </c>
      <c r="E1620" s="5" t="str">
        <f>IFERROR(INDEX(Customers!$B$2:$B$901,MATCH(C1620,Customers!$A$2:$A$901,0)),"")</f>
        <v>Lakshmi Joshi</v>
      </c>
      <c r="F1620" s="5" t="str">
        <f>IFERROR(INDEX(Customers!$C$2:$C$901,MATCH(C1620,Customers!$A$2:$A$901,0)),"")</f>
        <v>Consumer</v>
      </c>
      <c r="G1620" s="5" t="str">
        <f>IFERROR(INDEX(Regions!$B$2:$B$6,MATCH(D1620,Regions!$A$2:$A$6,0)),"")</f>
        <v>East</v>
      </c>
      <c r="H1620" s="5" t="str">
        <f t="shared" si="27"/>
        <v>2025-01</v>
      </c>
      <c r="I1620" s="5">
        <f>IFERROR(INDEX(Delivery!$C$2:$C$3001,MATCH(A1620,Delivery!$A$2:$A$3001,0))-INDEX(Delivery!$B$2:$B$3001,MATCH(A1620,Delivery!$A$2:$A$3001,0)),"")</f>
        <v>-45662</v>
      </c>
      <c r="J1620" s="5" t="str">
        <f>IF(IFERROR(INDEX(Delivery!$D$2:$D$3001,MATCH(A1620,Delivery!$A$2:$A$3001,0)),"")="Delayed","Yes","No")</f>
        <v>No</v>
      </c>
      <c r="K1620" s="5" t="str">
        <f>IF(IFERROR(INDEX(Delivery!$D$2:$D$3001,MATCH(A1620,Delivery!$A$2:$A$3001,0)),"")="Cancelled","Yes","No")</f>
        <v>Yes</v>
      </c>
      <c r="L1620">
        <f>SUMIF(Sales!B:B,A1620,Sales!H:H)</f>
        <v>1778.5</v>
      </c>
    </row>
    <row r="1621" spans="1:12" x14ac:dyDescent="0.35">
      <c r="A1621" s="5">
        <v>1620</v>
      </c>
      <c r="B1621" s="6">
        <v>45660</v>
      </c>
      <c r="C1621" s="5">
        <v>809</v>
      </c>
      <c r="D1621" s="5">
        <v>5</v>
      </c>
      <c r="E1621" s="5" t="str">
        <f>IFERROR(INDEX(Customers!$B$2:$B$901,MATCH(C1621,Customers!$A$2:$A$901,0)),"")</f>
        <v>Suresh Joshi</v>
      </c>
      <c r="F1621" s="5" t="str">
        <f>IFERROR(INDEX(Customers!$C$2:$C$901,MATCH(C1621,Customers!$A$2:$A$901,0)),"")</f>
        <v>Consumer</v>
      </c>
      <c r="G1621" s="5" t="str">
        <f>IFERROR(INDEX(Regions!$B$2:$B$6,MATCH(D1621,Regions!$A$2:$A$6,0)),"")</f>
        <v>Central</v>
      </c>
      <c r="H1621" s="5" t="str">
        <f t="shared" si="27"/>
        <v>2025-01</v>
      </c>
      <c r="I1621" s="5">
        <f>IFERROR(INDEX(Delivery!$C$2:$C$3001,MATCH(A1621,Delivery!$A$2:$A$3001,0))-INDEX(Delivery!$B$2:$B$3001,MATCH(A1621,Delivery!$A$2:$A$3001,0)),"")</f>
        <v>2</v>
      </c>
      <c r="J1621" s="5" t="str">
        <f>IF(IFERROR(INDEX(Delivery!$D$2:$D$3001,MATCH(A1621,Delivery!$A$2:$A$3001,0)),"")="Delayed","Yes","No")</f>
        <v>No</v>
      </c>
      <c r="K1621" s="5" t="str">
        <f>IF(IFERROR(INDEX(Delivery!$D$2:$D$3001,MATCH(A1621,Delivery!$A$2:$A$3001,0)),"")="Cancelled","Yes","No")</f>
        <v>No</v>
      </c>
      <c r="L1621">
        <f>SUMIF(Sales!B:B,A1621,Sales!H:H)</f>
        <v>772.88</v>
      </c>
    </row>
    <row r="1622" spans="1:12" x14ac:dyDescent="0.35">
      <c r="A1622" s="5">
        <v>1621</v>
      </c>
      <c r="B1622" s="6">
        <v>45660</v>
      </c>
      <c r="C1622" s="5">
        <v>537</v>
      </c>
      <c r="D1622" s="5">
        <v>1</v>
      </c>
      <c r="E1622" s="5" t="str">
        <f>IFERROR(INDEX(Customers!$B$2:$B$901,MATCH(C1622,Customers!$A$2:$A$901,0)),"")</f>
        <v>Kavya Krishnan</v>
      </c>
      <c r="F1622" s="5" t="str">
        <f>IFERROR(INDEX(Customers!$C$2:$C$901,MATCH(C1622,Customers!$A$2:$A$901,0)),"")</f>
        <v>Consumer</v>
      </c>
      <c r="G1622" s="5" t="str">
        <f>IFERROR(INDEX(Regions!$B$2:$B$6,MATCH(D1622,Regions!$A$2:$A$6,0)),"")</f>
        <v>North</v>
      </c>
      <c r="H1622" s="5" t="str">
        <f t="shared" si="27"/>
        <v>2025-01</v>
      </c>
      <c r="I1622" s="5">
        <f>IFERROR(INDEX(Delivery!$C$2:$C$3001,MATCH(A1622,Delivery!$A$2:$A$3001,0))-INDEX(Delivery!$B$2:$B$3001,MATCH(A1622,Delivery!$A$2:$A$3001,0)),"")</f>
        <v>11</v>
      </c>
      <c r="J1622" s="5" t="str">
        <f>IF(IFERROR(INDEX(Delivery!$D$2:$D$3001,MATCH(A1622,Delivery!$A$2:$A$3001,0)),"")="Delayed","Yes","No")</f>
        <v>Yes</v>
      </c>
      <c r="K1622" s="5" t="str">
        <f>IF(IFERROR(INDEX(Delivery!$D$2:$D$3001,MATCH(A1622,Delivery!$A$2:$A$3001,0)),"")="Cancelled","Yes","No")</f>
        <v>No</v>
      </c>
      <c r="L1622">
        <f>SUMIF(Sales!B:B,A1622,Sales!H:H)</f>
        <v>95.97</v>
      </c>
    </row>
    <row r="1623" spans="1:12" x14ac:dyDescent="0.35">
      <c r="A1623" s="5">
        <v>1622</v>
      </c>
      <c r="B1623" s="6">
        <v>45660</v>
      </c>
      <c r="C1623" s="5">
        <v>890</v>
      </c>
      <c r="D1623" s="5">
        <v>3</v>
      </c>
      <c r="E1623" s="5" t="str">
        <f>IFERROR(INDEX(Customers!$B$2:$B$901,MATCH(C1623,Customers!$A$2:$A$901,0)),"")</f>
        <v>Ishaan Rao</v>
      </c>
      <c r="F1623" s="5" t="str">
        <f>IFERROR(INDEX(Customers!$C$2:$C$901,MATCH(C1623,Customers!$A$2:$A$901,0)),"")</f>
        <v>Corporate</v>
      </c>
      <c r="G1623" s="5" t="str">
        <f>IFERROR(INDEX(Regions!$B$2:$B$6,MATCH(D1623,Regions!$A$2:$A$6,0)),"")</f>
        <v>East</v>
      </c>
      <c r="H1623" s="5" t="str">
        <f t="shared" si="27"/>
        <v>2025-01</v>
      </c>
      <c r="I1623" s="5">
        <f>IFERROR(INDEX(Delivery!$C$2:$C$3001,MATCH(A1623,Delivery!$A$2:$A$3001,0))-INDEX(Delivery!$B$2:$B$3001,MATCH(A1623,Delivery!$A$2:$A$3001,0)),"")</f>
        <v>4</v>
      </c>
      <c r="J1623" s="5" t="str">
        <f>IF(IFERROR(INDEX(Delivery!$D$2:$D$3001,MATCH(A1623,Delivery!$A$2:$A$3001,0)),"")="Delayed","Yes","No")</f>
        <v>No</v>
      </c>
      <c r="K1623" s="5" t="str">
        <f>IF(IFERROR(INDEX(Delivery!$D$2:$D$3001,MATCH(A1623,Delivery!$A$2:$A$3001,0)),"")="Cancelled","Yes","No")</f>
        <v>No</v>
      </c>
      <c r="L1623">
        <f>SUMIF(Sales!B:B,A1623,Sales!H:H)</f>
        <v>3794.53</v>
      </c>
    </row>
    <row r="1624" spans="1:12" x14ac:dyDescent="0.35">
      <c r="A1624" s="5">
        <v>1623</v>
      </c>
      <c r="B1624" s="6">
        <v>45660</v>
      </c>
      <c r="C1624" s="5">
        <v>511</v>
      </c>
      <c r="D1624" s="5">
        <v>4</v>
      </c>
      <c r="E1624" s="5" t="str">
        <f>IFERROR(INDEX(Customers!$B$2:$B$901,MATCH(C1624,Customers!$A$2:$A$901,0)),"")</f>
        <v>Rahul Nair</v>
      </c>
      <c r="F1624" s="5" t="str">
        <f>IFERROR(INDEX(Customers!$C$2:$C$901,MATCH(C1624,Customers!$A$2:$A$901,0)),"")</f>
        <v>Consumer</v>
      </c>
      <c r="G1624" s="5" t="str">
        <f>IFERROR(INDEX(Regions!$B$2:$B$6,MATCH(D1624,Regions!$A$2:$A$6,0)),"")</f>
        <v>West</v>
      </c>
      <c r="H1624" s="5" t="str">
        <f t="shared" si="27"/>
        <v>2025-01</v>
      </c>
      <c r="I1624" s="5">
        <f>IFERROR(INDEX(Delivery!$C$2:$C$3001,MATCH(A1624,Delivery!$A$2:$A$3001,0))-INDEX(Delivery!$B$2:$B$3001,MATCH(A1624,Delivery!$A$2:$A$3001,0)),"")</f>
        <v>12</v>
      </c>
      <c r="J1624" s="5" t="str">
        <f>IF(IFERROR(INDEX(Delivery!$D$2:$D$3001,MATCH(A1624,Delivery!$A$2:$A$3001,0)),"")="Delayed","Yes","No")</f>
        <v>Yes</v>
      </c>
      <c r="K1624" s="5" t="str">
        <f>IF(IFERROR(INDEX(Delivery!$D$2:$D$3001,MATCH(A1624,Delivery!$A$2:$A$3001,0)),"")="Cancelled","Yes","No")</f>
        <v>No</v>
      </c>
      <c r="L1624">
        <f>SUMIF(Sales!B:B,A1624,Sales!H:H)</f>
        <v>2490.89</v>
      </c>
    </row>
    <row r="1625" spans="1:12" x14ac:dyDescent="0.35">
      <c r="A1625" s="5">
        <v>1624</v>
      </c>
      <c r="B1625" s="6">
        <v>45660</v>
      </c>
      <c r="C1625" s="5">
        <v>563</v>
      </c>
      <c r="D1625" s="5">
        <v>4</v>
      </c>
      <c r="E1625" s="5" t="str">
        <f>IFERROR(INDEX(Customers!$B$2:$B$901,MATCH(C1625,Customers!$A$2:$A$901,0)),"")</f>
        <v>Aditya Chatterjee</v>
      </c>
      <c r="F1625" s="5" t="str">
        <f>IFERROR(INDEX(Customers!$C$2:$C$901,MATCH(C1625,Customers!$A$2:$A$901,0)),"")</f>
        <v>Consumer</v>
      </c>
      <c r="G1625" s="5" t="str">
        <f>IFERROR(INDEX(Regions!$B$2:$B$6,MATCH(D1625,Regions!$A$2:$A$6,0)),"")</f>
        <v>West</v>
      </c>
      <c r="H1625" s="5" t="str">
        <f t="shared" si="27"/>
        <v>2025-01</v>
      </c>
      <c r="I1625" s="5">
        <f>IFERROR(INDEX(Delivery!$C$2:$C$3001,MATCH(A1625,Delivery!$A$2:$A$3001,0))-INDEX(Delivery!$B$2:$B$3001,MATCH(A1625,Delivery!$A$2:$A$3001,0)),"")</f>
        <v>-45661</v>
      </c>
      <c r="J1625" s="5" t="str">
        <f>IF(IFERROR(INDEX(Delivery!$D$2:$D$3001,MATCH(A1625,Delivery!$A$2:$A$3001,0)),"")="Delayed","Yes","No")</f>
        <v>No</v>
      </c>
      <c r="K1625" s="5" t="str">
        <f>IF(IFERROR(INDEX(Delivery!$D$2:$D$3001,MATCH(A1625,Delivery!$A$2:$A$3001,0)),"")="Cancelled","Yes","No")</f>
        <v>Yes</v>
      </c>
      <c r="L1625">
        <f>SUMIF(Sales!B:B,A1625,Sales!H:H)</f>
        <v>188.52</v>
      </c>
    </row>
    <row r="1626" spans="1:12" x14ac:dyDescent="0.35">
      <c r="A1626" s="5">
        <v>1625</v>
      </c>
      <c r="B1626" s="6">
        <v>45660</v>
      </c>
      <c r="C1626" s="5">
        <v>840</v>
      </c>
      <c r="D1626" s="5">
        <v>3</v>
      </c>
      <c r="E1626" s="5" t="str">
        <f>IFERROR(INDEX(Customers!$B$2:$B$901,MATCH(C1626,Customers!$A$2:$A$901,0)),"")</f>
        <v>Neha Shetty</v>
      </c>
      <c r="F1626" s="5" t="str">
        <f>IFERROR(INDEX(Customers!$C$2:$C$901,MATCH(C1626,Customers!$A$2:$A$901,0)),"")</f>
        <v>Corporate</v>
      </c>
      <c r="G1626" s="5" t="str">
        <f>IFERROR(INDEX(Regions!$B$2:$B$6,MATCH(D1626,Regions!$A$2:$A$6,0)),"")</f>
        <v>East</v>
      </c>
      <c r="H1626" s="5" t="str">
        <f t="shared" si="27"/>
        <v>2025-01</v>
      </c>
      <c r="I1626" s="5">
        <f>IFERROR(INDEX(Delivery!$C$2:$C$3001,MATCH(A1626,Delivery!$A$2:$A$3001,0))-INDEX(Delivery!$B$2:$B$3001,MATCH(A1626,Delivery!$A$2:$A$3001,0)),"")</f>
        <v>4</v>
      </c>
      <c r="J1626" s="5" t="str">
        <f>IF(IFERROR(INDEX(Delivery!$D$2:$D$3001,MATCH(A1626,Delivery!$A$2:$A$3001,0)),"")="Delayed","Yes","No")</f>
        <v>No</v>
      </c>
      <c r="K1626" s="5" t="str">
        <f>IF(IFERROR(INDEX(Delivery!$D$2:$D$3001,MATCH(A1626,Delivery!$A$2:$A$3001,0)),"")="Cancelled","Yes","No")</f>
        <v>No</v>
      </c>
      <c r="L1626">
        <f>SUMIF(Sales!B:B,A1626,Sales!H:H)</f>
        <v>798.2</v>
      </c>
    </row>
    <row r="1627" spans="1:12" x14ac:dyDescent="0.35">
      <c r="A1627" s="5">
        <v>1626</v>
      </c>
      <c r="B1627" s="6">
        <v>45660</v>
      </c>
      <c r="C1627" s="5">
        <v>574</v>
      </c>
      <c r="D1627" s="5">
        <v>4</v>
      </c>
      <c r="E1627" s="5" t="str">
        <f>IFERROR(INDEX(Customers!$B$2:$B$901,MATCH(C1627,Customers!$A$2:$A$901,0)),"")</f>
        <v>Ishaan Joshi</v>
      </c>
      <c r="F1627" s="5" t="str">
        <f>IFERROR(INDEX(Customers!$C$2:$C$901,MATCH(C1627,Customers!$A$2:$A$901,0)),"")</f>
        <v>Corporate</v>
      </c>
      <c r="G1627" s="5" t="str">
        <f>IFERROR(INDEX(Regions!$B$2:$B$6,MATCH(D1627,Regions!$A$2:$A$6,0)),"")</f>
        <v>West</v>
      </c>
      <c r="H1627" s="5" t="str">
        <f t="shared" si="27"/>
        <v>2025-01</v>
      </c>
      <c r="I1627" s="5">
        <f>IFERROR(INDEX(Delivery!$C$2:$C$3001,MATCH(A1627,Delivery!$A$2:$A$3001,0))-INDEX(Delivery!$B$2:$B$3001,MATCH(A1627,Delivery!$A$2:$A$3001,0)),"")</f>
        <v>3</v>
      </c>
      <c r="J1627" s="5" t="str">
        <f>IF(IFERROR(INDEX(Delivery!$D$2:$D$3001,MATCH(A1627,Delivery!$A$2:$A$3001,0)),"")="Delayed","Yes","No")</f>
        <v>No</v>
      </c>
      <c r="K1627" s="5" t="str">
        <f>IF(IFERROR(INDEX(Delivery!$D$2:$D$3001,MATCH(A1627,Delivery!$A$2:$A$3001,0)),"")="Cancelled","Yes","No")</f>
        <v>No</v>
      </c>
      <c r="L1627">
        <f>SUMIF(Sales!B:B,A1627,Sales!H:H)</f>
        <v>1296.42</v>
      </c>
    </row>
    <row r="1628" spans="1:12" x14ac:dyDescent="0.35">
      <c r="A1628" s="5">
        <v>1627</v>
      </c>
      <c r="B1628" s="6">
        <v>45661</v>
      </c>
      <c r="C1628" s="5">
        <v>177</v>
      </c>
      <c r="D1628" s="5">
        <v>4</v>
      </c>
      <c r="E1628" s="5" t="str">
        <f>IFERROR(INDEX(Customers!$B$2:$B$901,MATCH(C1628,Customers!$A$2:$A$901,0)),"")</f>
        <v>Vikram Rao</v>
      </c>
      <c r="F1628" s="5" t="str">
        <f>IFERROR(INDEX(Customers!$C$2:$C$901,MATCH(C1628,Customers!$A$2:$A$901,0)),"")</f>
        <v>Corporate</v>
      </c>
      <c r="G1628" s="5" t="str">
        <f>IFERROR(INDEX(Regions!$B$2:$B$6,MATCH(D1628,Regions!$A$2:$A$6,0)),"")</f>
        <v>West</v>
      </c>
      <c r="H1628" s="5" t="str">
        <f t="shared" si="27"/>
        <v>2025-01</v>
      </c>
      <c r="I1628" s="5">
        <f>IFERROR(INDEX(Delivery!$C$2:$C$3001,MATCH(A1628,Delivery!$A$2:$A$3001,0))-INDEX(Delivery!$B$2:$B$3001,MATCH(A1628,Delivery!$A$2:$A$3001,0)),"")</f>
        <v>4</v>
      </c>
      <c r="J1628" s="5" t="str">
        <f>IF(IFERROR(INDEX(Delivery!$D$2:$D$3001,MATCH(A1628,Delivery!$A$2:$A$3001,0)),"")="Delayed","Yes","No")</f>
        <v>No</v>
      </c>
      <c r="K1628" s="5" t="str">
        <f>IF(IFERROR(INDEX(Delivery!$D$2:$D$3001,MATCH(A1628,Delivery!$A$2:$A$3001,0)),"")="Cancelled","Yes","No")</f>
        <v>No</v>
      </c>
      <c r="L1628">
        <f>SUMIF(Sales!B:B,A1628,Sales!H:H)</f>
        <v>3541.36</v>
      </c>
    </row>
    <row r="1629" spans="1:12" x14ac:dyDescent="0.35">
      <c r="A1629" s="5">
        <v>1628</v>
      </c>
      <c r="B1629" s="6">
        <v>45661</v>
      </c>
      <c r="C1629" s="5">
        <v>576</v>
      </c>
      <c r="D1629" s="5">
        <v>3</v>
      </c>
      <c r="E1629" s="5" t="str">
        <f>IFERROR(INDEX(Customers!$B$2:$B$901,MATCH(C1629,Customers!$A$2:$A$901,0)),"")</f>
        <v>Sanjay Singh</v>
      </c>
      <c r="F1629" s="5" t="str">
        <f>IFERROR(INDEX(Customers!$C$2:$C$901,MATCH(C1629,Customers!$A$2:$A$901,0)),"")</f>
        <v>Corporate</v>
      </c>
      <c r="G1629" s="5" t="str">
        <f>IFERROR(INDEX(Regions!$B$2:$B$6,MATCH(D1629,Regions!$A$2:$A$6,0)),"")</f>
        <v>East</v>
      </c>
      <c r="H1629" s="5" t="str">
        <f t="shared" si="27"/>
        <v>2025-01</v>
      </c>
      <c r="I1629" s="5">
        <f>IFERROR(INDEX(Delivery!$C$2:$C$3001,MATCH(A1629,Delivery!$A$2:$A$3001,0))-INDEX(Delivery!$B$2:$B$3001,MATCH(A1629,Delivery!$A$2:$A$3001,0)),"")</f>
        <v>5</v>
      </c>
      <c r="J1629" s="5" t="str">
        <f>IF(IFERROR(INDEX(Delivery!$D$2:$D$3001,MATCH(A1629,Delivery!$A$2:$A$3001,0)),"")="Delayed","Yes","No")</f>
        <v>No</v>
      </c>
      <c r="K1629" s="5" t="str">
        <f>IF(IFERROR(INDEX(Delivery!$D$2:$D$3001,MATCH(A1629,Delivery!$A$2:$A$3001,0)),"")="Cancelled","Yes","No")</f>
        <v>No</v>
      </c>
      <c r="L1629">
        <f>SUMIF(Sales!B:B,A1629,Sales!H:H)</f>
        <v>2432.0300000000002</v>
      </c>
    </row>
    <row r="1630" spans="1:12" x14ac:dyDescent="0.35">
      <c r="A1630" s="5">
        <v>1629</v>
      </c>
      <c r="B1630" s="6">
        <v>45661</v>
      </c>
      <c r="C1630" s="5">
        <v>256</v>
      </c>
      <c r="D1630" s="5">
        <v>2</v>
      </c>
      <c r="E1630" s="5" t="str">
        <f>IFERROR(INDEX(Customers!$B$2:$B$901,MATCH(C1630,Customers!$A$2:$A$901,0)),"")</f>
        <v>Sanjay Reddy</v>
      </c>
      <c r="F1630" s="5" t="str">
        <f>IFERROR(INDEX(Customers!$C$2:$C$901,MATCH(C1630,Customers!$A$2:$A$901,0)),"")</f>
        <v>Consumer</v>
      </c>
      <c r="G1630" s="5" t="str">
        <f>IFERROR(INDEX(Regions!$B$2:$B$6,MATCH(D1630,Regions!$A$2:$A$6,0)),"")</f>
        <v>South</v>
      </c>
      <c r="H1630" s="5" t="str">
        <f t="shared" si="27"/>
        <v>2025-01</v>
      </c>
      <c r="I1630" s="5">
        <f>IFERROR(INDEX(Delivery!$C$2:$C$3001,MATCH(A1630,Delivery!$A$2:$A$3001,0))-INDEX(Delivery!$B$2:$B$3001,MATCH(A1630,Delivery!$A$2:$A$3001,0)),"")</f>
        <v>5</v>
      </c>
      <c r="J1630" s="5" t="str">
        <f>IF(IFERROR(INDEX(Delivery!$D$2:$D$3001,MATCH(A1630,Delivery!$A$2:$A$3001,0)),"")="Delayed","Yes","No")</f>
        <v>No</v>
      </c>
      <c r="K1630" s="5" t="str">
        <f>IF(IFERROR(INDEX(Delivery!$D$2:$D$3001,MATCH(A1630,Delivery!$A$2:$A$3001,0)),"")="Cancelled","Yes","No")</f>
        <v>No</v>
      </c>
      <c r="L1630">
        <f>SUMIF(Sales!B:B,A1630,Sales!H:H)</f>
        <v>705.26</v>
      </c>
    </row>
    <row r="1631" spans="1:12" x14ac:dyDescent="0.35">
      <c r="A1631" s="5">
        <v>1630</v>
      </c>
      <c r="B1631" s="6">
        <v>45662</v>
      </c>
      <c r="C1631" s="5">
        <v>695</v>
      </c>
      <c r="D1631" s="5">
        <v>1</v>
      </c>
      <c r="E1631" s="5" t="str">
        <f>IFERROR(INDEX(Customers!$B$2:$B$901,MATCH(C1631,Customers!$A$2:$A$901,0)),"")</f>
        <v>Vivaan Krishnan</v>
      </c>
      <c r="F1631" s="5" t="str">
        <f>IFERROR(INDEX(Customers!$C$2:$C$901,MATCH(C1631,Customers!$A$2:$A$901,0)),"")</f>
        <v>Consumer</v>
      </c>
      <c r="G1631" s="5" t="str">
        <f>IFERROR(INDEX(Regions!$B$2:$B$6,MATCH(D1631,Regions!$A$2:$A$6,0)),"")</f>
        <v>North</v>
      </c>
      <c r="H1631" s="5" t="str">
        <f t="shared" si="27"/>
        <v>2025-01</v>
      </c>
      <c r="I1631" s="5">
        <f>IFERROR(INDEX(Delivery!$C$2:$C$3001,MATCH(A1631,Delivery!$A$2:$A$3001,0))-INDEX(Delivery!$B$2:$B$3001,MATCH(A1631,Delivery!$A$2:$A$3001,0)),"")</f>
        <v>-45662</v>
      </c>
      <c r="J1631" s="5" t="str">
        <f>IF(IFERROR(INDEX(Delivery!$D$2:$D$3001,MATCH(A1631,Delivery!$A$2:$A$3001,0)),"")="Delayed","Yes","No")</f>
        <v>No</v>
      </c>
      <c r="K1631" s="5" t="str">
        <f>IF(IFERROR(INDEX(Delivery!$D$2:$D$3001,MATCH(A1631,Delivery!$A$2:$A$3001,0)),"")="Cancelled","Yes","No")</f>
        <v>Yes</v>
      </c>
      <c r="L1631">
        <f>SUMIF(Sales!B:B,A1631,Sales!H:H)</f>
        <v>4057.94</v>
      </c>
    </row>
    <row r="1632" spans="1:12" x14ac:dyDescent="0.35">
      <c r="A1632" s="5">
        <v>1631</v>
      </c>
      <c r="B1632" s="6">
        <v>45662</v>
      </c>
      <c r="C1632" s="5">
        <v>480</v>
      </c>
      <c r="D1632" s="5">
        <v>4</v>
      </c>
      <c r="E1632" s="5" t="str">
        <f>IFERROR(INDEX(Customers!$B$2:$B$901,MATCH(C1632,Customers!$A$2:$A$901,0)),"")</f>
        <v>Kiara Sharma</v>
      </c>
      <c r="F1632" s="5" t="str">
        <f>IFERROR(INDEX(Customers!$C$2:$C$901,MATCH(C1632,Customers!$A$2:$A$901,0)),"")</f>
        <v>Consumer</v>
      </c>
      <c r="G1632" s="5" t="str">
        <f>IFERROR(INDEX(Regions!$B$2:$B$6,MATCH(D1632,Regions!$A$2:$A$6,0)),"")</f>
        <v>West</v>
      </c>
      <c r="H1632" s="5" t="str">
        <f t="shared" si="27"/>
        <v>2025-01</v>
      </c>
      <c r="I1632" s="5">
        <f>IFERROR(INDEX(Delivery!$C$2:$C$3001,MATCH(A1632,Delivery!$A$2:$A$3001,0))-INDEX(Delivery!$B$2:$B$3001,MATCH(A1632,Delivery!$A$2:$A$3001,0)),"")</f>
        <v>5</v>
      </c>
      <c r="J1632" s="5" t="str">
        <f>IF(IFERROR(INDEX(Delivery!$D$2:$D$3001,MATCH(A1632,Delivery!$A$2:$A$3001,0)),"")="Delayed","Yes","No")</f>
        <v>No</v>
      </c>
      <c r="K1632" s="5" t="str">
        <f>IF(IFERROR(INDEX(Delivery!$D$2:$D$3001,MATCH(A1632,Delivery!$A$2:$A$3001,0)),"")="Cancelled","Yes","No")</f>
        <v>No</v>
      </c>
      <c r="L1632">
        <f>SUMIF(Sales!B:B,A1632,Sales!H:H)</f>
        <v>597.38</v>
      </c>
    </row>
    <row r="1633" spans="1:12" x14ac:dyDescent="0.35">
      <c r="A1633" s="5">
        <v>1632</v>
      </c>
      <c r="B1633" s="6">
        <v>45662</v>
      </c>
      <c r="C1633" s="5">
        <v>849</v>
      </c>
      <c r="D1633" s="5">
        <v>4</v>
      </c>
      <c r="E1633" s="5" t="str">
        <f>IFERROR(INDEX(Customers!$B$2:$B$901,MATCH(C1633,Customers!$A$2:$A$901,0)),"")</f>
        <v>Meera Rao</v>
      </c>
      <c r="F1633" s="5" t="str">
        <f>IFERROR(INDEX(Customers!$C$2:$C$901,MATCH(C1633,Customers!$A$2:$A$901,0)),"")</f>
        <v>SMB</v>
      </c>
      <c r="G1633" s="5" t="str">
        <f>IFERROR(INDEX(Regions!$B$2:$B$6,MATCH(D1633,Regions!$A$2:$A$6,0)),"")</f>
        <v>West</v>
      </c>
      <c r="H1633" s="5" t="str">
        <f t="shared" si="27"/>
        <v>2025-01</v>
      </c>
      <c r="I1633" s="5">
        <f>IFERROR(INDEX(Delivery!$C$2:$C$3001,MATCH(A1633,Delivery!$A$2:$A$3001,0))-INDEX(Delivery!$B$2:$B$3001,MATCH(A1633,Delivery!$A$2:$A$3001,0)),"")</f>
        <v>6</v>
      </c>
      <c r="J1633" s="5" t="str">
        <f>IF(IFERROR(INDEX(Delivery!$D$2:$D$3001,MATCH(A1633,Delivery!$A$2:$A$3001,0)),"")="Delayed","Yes","No")</f>
        <v>No</v>
      </c>
      <c r="K1633" s="5" t="str">
        <f>IF(IFERROR(INDEX(Delivery!$D$2:$D$3001,MATCH(A1633,Delivery!$A$2:$A$3001,0)),"")="Cancelled","Yes","No")</f>
        <v>No</v>
      </c>
      <c r="L1633">
        <f>SUMIF(Sales!B:B,A1633,Sales!H:H)</f>
        <v>312.64999999999998</v>
      </c>
    </row>
    <row r="1634" spans="1:12" x14ac:dyDescent="0.35">
      <c r="A1634" s="5">
        <v>1633</v>
      </c>
      <c r="B1634" s="6">
        <v>45662</v>
      </c>
      <c r="C1634" s="5">
        <v>650</v>
      </c>
      <c r="D1634" s="5">
        <v>4</v>
      </c>
      <c r="E1634" s="5" t="str">
        <f>IFERROR(INDEX(Customers!$B$2:$B$901,MATCH(C1634,Customers!$A$2:$A$901,0)),"")</f>
        <v>Diya Sharma</v>
      </c>
      <c r="F1634" s="5" t="str">
        <f>IFERROR(INDEX(Customers!$C$2:$C$901,MATCH(C1634,Customers!$A$2:$A$901,0)),"")</f>
        <v>SMB</v>
      </c>
      <c r="G1634" s="5" t="str">
        <f>IFERROR(INDEX(Regions!$B$2:$B$6,MATCH(D1634,Regions!$A$2:$A$6,0)),"")</f>
        <v>West</v>
      </c>
      <c r="H1634" s="5" t="str">
        <f t="shared" si="27"/>
        <v>2025-01</v>
      </c>
      <c r="I1634" s="5">
        <f>IFERROR(INDEX(Delivery!$C$2:$C$3001,MATCH(A1634,Delivery!$A$2:$A$3001,0))-INDEX(Delivery!$B$2:$B$3001,MATCH(A1634,Delivery!$A$2:$A$3001,0)),"")</f>
        <v>6</v>
      </c>
      <c r="J1634" s="5" t="str">
        <f>IF(IFERROR(INDEX(Delivery!$D$2:$D$3001,MATCH(A1634,Delivery!$A$2:$A$3001,0)),"")="Delayed","Yes","No")</f>
        <v>No</v>
      </c>
      <c r="K1634" s="5" t="str">
        <f>IF(IFERROR(INDEX(Delivery!$D$2:$D$3001,MATCH(A1634,Delivery!$A$2:$A$3001,0)),"")="Cancelled","Yes","No")</f>
        <v>No</v>
      </c>
      <c r="L1634">
        <f>SUMIF(Sales!B:B,A1634,Sales!H:H)</f>
        <v>301.02999999999997</v>
      </c>
    </row>
    <row r="1635" spans="1:12" x14ac:dyDescent="0.35">
      <c r="A1635" s="5">
        <v>1634</v>
      </c>
      <c r="B1635" s="6">
        <v>45662</v>
      </c>
      <c r="C1635" s="5">
        <v>578</v>
      </c>
      <c r="D1635" s="5">
        <v>5</v>
      </c>
      <c r="E1635" s="5" t="str">
        <f>IFERROR(INDEX(Customers!$B$2:$B$901,MATCH(C1635,Customers!$A$2:$A$901,0)),"")</f>
        <v>Manoj Das</v>
      </c>
      <c r="F1635" s="5" t="str">
        <f>IFERROR(INDEX(Customers!$C$2:$C$901,MATCH(C1635,Customers!$A$2:$A$901,0)),"")</f>
        <v>SMB</v>
      </c>
      <c r="G1635" s="5" t="str">
        <f>IFERROR(INDEX(Regions!$B$2:$B$6,MATCH(D1635,Regions!$A$2:$A$6,0)),"")</f>
        <v>Central</v>
      </c>
      <c r="H1635" s="5" t="str">
        <f t="shared" si="27"/>
        <v>2025-01</v>
      </c>
      <c r="I1635" s="5">
        <f>IFERROR(INDEX(Delivery!$C$2:$C$3001,MATCH(A1635,Delivery!$A$2:$A$3001,0))-INDEX(Delivery!$B$2:$B$3001,MATCH(A1635,Delivery!$A$2:$A$3001,0)),"")</f>
        <v>3</v>
      </c>
      <c r="J1635" s="5" t="str">
        <f>IF(IFERROR(INDEX(Delivery!$D$2:$D$3001,MATCH(A1635,Delivery!$A$2:$A$3001,0)),"")="Delayed","Yes","No")</f>
        <v>No</v>
      </c>
      <c r="K1635" s="5" t="str">
        <f>IF(IFERROR(INDEX(Delivery!$D$2:$D$3001,MATCH(A1635,Delivery!$A$2:$A$3001,0)),"")="Cancelled","Yes","No")</f>
        <v>No</v>
      </c>
      <c r="L1635">
        <f>SUMIF(Sales!B:B,A1635,Sales!H:H)</f>
        <v>3014.4100000000003</v>
      </c>
    </row>
    <row r="1636" spans="1:12" x14ac:dyDescent="0.35">
      <c r="A1636" s="5">
        <v>1635</v>
      </c>
      <c r="B1636" s="6">
        <v>45662</v>
      </c>
      <c r="C1636" s="5">
        <v>126</v>
      </c>
      <c r="D1636" s="5">
        <v>3</v>
      </c>
      <c r="E1636" s="5" t="str">
        <f>IFERROR(INDEX(Customers!$B$2:$B$901,MATCH(C1636,Customers!$A$2:$A$901,0)),"")</f>
        <v>Reyansh Gupta</v>
      </c>
      <c r="F1636" s="5" t="str">
        <f>IFERROR(INDEX(Customers!$C$2:$C$901,MATCH(C1636,Customers!$A$2:$A$901,0)),"")</f>
        <v>Corporate</v>
      </c>
      <c r="G1636" s="5" t="str">
        <f>IFERROR(INDEX(Regions!$B$2:$B$6,MATCH(D1636,Regions!$A$2:$A$6,0)),"")</f>
        <v>East</v>
      </c>
      <c r="H1636" s="5" t="str">
        <f t="shared" si="27"/>
        <v>2025-01</v>
      </c>
      <c r="I1636" s="5">
        <f>IFERROR(INDEX(Delivery!$C$2:$C$3001,MATCH(A1636,Delivery!$A$2:$A$3001,0))-INDEX(Delivery!$B$2:$B$3001,MATCH(A1636,Delivery!$A$2:$A$3001,0)),"")</f>
        <v>2</v>
      </c>
      <c r="J1636" s="5" t="str">
        <f>IF(IFERROR(INDEX(Delivery!$D$2:$D$3001,MATCH(A1636,Delivery!$A$2:$A$3001,0)),"")="Delayed","Yes","No")</f>
        <v>No</v>
      </c>
      <c r="K1636" s="5" t="str">
        <f>IF(IFERROR(INDEX(Delivery!$D$2:$D$3001,MATCH(A1636,Delivery!$A$2:$A$3001,0)),"")="Cancelled","Yes","No")</f>
        <v>No</v>
      </c>
      <c r="L1636">
        <f>SUMIF(Sales!B:B,A1636,Sales!H:H)</f>
        <v>4360.7</v>
      </c>
    </row>
    <row r="1637" spans="1:12" x14ac:dyDescent="0.35">
      <c r="A1637" s="5">
        <v>1636</v>
      </c>
      <c r="B1637" s="6">
        <v>45662</v>
      </c>
      <c r="C1637" s="5">
        <v>890</v>
      </c>
      <c r="D1637" s="5">
        <v>3</v>
      </c>
      <c r="E1637" s="5" t="str">
        <f>IFERROR(INDEX(Customers!$B$2:$B$901,MATCH(C1637,Customers!$A$2:$A$901,0)),"")</f>
        <v>Ishaan Rao</v>
      </c>
      <c r="F1637" s="5" t="str">
        <f>IFERROR(INDEX(Customers!$C$2:$C$901,MATCH(C1637,Customers!$A$2:$A$901,0)),"")</f>
        <v>Corporate</v>
      </c>
      <c r="G1637" s="5" t="str">
        <f>IFERROR(INDEX(Regions!$B$2:$B$6,MATCH(D1637,Regions!$A$2:$A$6,0)),"")</f>
        <v>East</v>
      </c>
      <c r="H1637" s="5" t="str">
        <f t="shared" si="27"/>
        <v>2025-01</v>
      </c>
      <c r="I1637" s="5">
        <f>IFERROR(INDEX(Delivery!$C$2:$C$3001,MATCH(A1637,Delivery!$A$2:$A$3001,0))-INDEX(Delivery!$B$2:$B$3001,MATCH(A1637,Delivery!$A$2:$A$3001,0)),"")</f>
        <v>3</v>
      </c>
      <c r="J1637" s="5" t="str">
        <f>IF(IFERROR(INDEX(Delivery!$D$2:$D$3001,MATCH(A1637,Delivery!$A$2:$A$3001,0)),"")="Delayed","Yes","No")</f>
        <v>No</v>
      </c>
      <c r="K1637" s="5" t="str">
        <f>IF(IFERROR(INDEX(Delivery!$D$2:$D$3001,MATCH(A1637,Delivery!$A$2:$A$3001,0)),"")="Cancelled","Yes","No")</f>
        <v>No</v>
      </c>
      <c r="L1637">
        <f>SUMIF(Sales!B:B,A1637,Sales!H:H)</f>
        <v>3545.8500000000004</v>
      </c>
    </row>
    <row r="1638" spans="1:12" x14ac:dyDescent="0.35">
      <c r="A1638" s="5">
        <v>1637</v>
      </c>
      <c r="B1638" s="6">
        <v>45663</v>
      </c>
      <c r="C1638" s="5">
        <v>168</v>
      </c>
      <c r="D1638" s="5">
        <v>3</v>
      </c>
      <c r="E1638" s="5" t="str">
        <f>IFERROR(INDEX(Customers!$B$2:$B$901,MATCH(C1638,Customers!$A$2:$A$901,0)),"")</f>
        <v>Aditya Shetty</v>
      </c>
      <c r="F1638" s="5" t="str">
        <f>IFERROR(INDEX(Customers!$C$2:$C$901,MATCH(C1638,Customers!$A$2:$A$901,0)),"")</f>
        <v>Consumer</v>
      </c>
      <c r="G1638" s="5" t="str">
        <f>IFERROR(INDEX(Regions!$B$2:$B$6,MATCH(D1638,Regions!$A$2:$A$6,0)),"")</f>
        <v>East</v>
      </c>
      <c r="H1638" s="5" t="str">
        <f t="shared" si="27"/>
        <v>2025-01</v>
      </c>
      <c r="I1638" s="5">
        <f>IFERROR(INDEX(Delivery!$C$2:$C$3001,MATCH(A1638,Delivery!$A$2:$A$3001,0))-INDEX(Delivery!$B$2:$B$3001,MATCH(A1638,Delivery!$A$2:$A$3001,0)),"")</f>
        <v>4</v>
      </c>
      <c r="J1638" s="5" t="str">
        <f>IF(IFERROR(INDEX(Delivery!$D$2:$D$3001,MATCH(A1638,Delivery!$A$2:$A$3001,0)),"")="Delayed","Yes","No")</f>
        <v>No</v>
      </c>
      <c r="K1638" s="5" t="str">
        <f>IF(IFERROR(INDEX(Delivery!$D$2:$D$3001,MATCH(A1638,Delivery!$A$2:$A$3001,0)),"")="Cancelled","Yes","No")</f>
        <v>No</v>
      </c>
      <c r="L1638">
        <f>SUMIF(Sales!B:B,A1638,Sales!H:H)</f>
        <v>540.32000000000005</v>
      </c>
    </row>
    <row r="1639" spans="1:12" x14ac:dyDescent="0.35">
      <c r="A1639" s="5">
        <v>1638</v>
      </c>
      <c r="B1639" s="6">
        <v>45663</v>
      </c>
      <c r="C1639" s="5">
        <v>718</v>
      </c>
      <c r="D1639" s="5">
        <v>4</v>
      </c>
      <c r="E1639" s="5" t="str">
        <f>IFERROR(INDEX(Customers!$B$2:$B$901,MATCH(C1639,Customers!$A$2:$A$901,0)),"")</f>
        <v>Deepa Iyer</v>
      </c>
      <c r="F1639" s="5" t="str">
        <f>IFERROR(INDEX(Customers!$C$2:$C$901,MATCH(C1639,Customers!$A$2:$A$901,0)),"")</f>
        <v>SMB</v>
      </c>
      <c r="G1639" s="5" t="str">
        <f>IFERROR(INDEX(Regions!$B$2:$B$6,MATCH(D1639,Regions!$A$2:$A$6,0)),"")</f>
        <v>West</v>
      </c>
      <c r="H1639" s="5" t="str">
        <f t="shared" si="27"/>
        <v>2025-01</v>
      </c>
      <c r="I1639" s="5">
        <f>IFERROR(INDEX(Delivery!$C$2:$C$3001,MATCH(A1639,Delivery!$A$2:$A$3001,0))-INDEX(Delivery!$B$2:$B$3001,MATCH(A1639,Delivery!$A$2:$A$3001,0)),"")</f>
        <v>3</v>
      </c>
      <c r="J1639" s="5" t="str">
        <f>IF(IFERROR(INDEX(Delivery!$D$2:$D$3001,MATCH(A1639,Delivery!$A$2:$A$3001,0)),"")="Delayed","Yes","No")</f>
        <v>No</v>
      </c>
      <c r="K1639" s="5" t="str">
        <f>IF(IFERROR(INDEX(Delivery!$D$2:$D$3001,MATCH(A1639,Delivery!$A$2:$A$3001,0)),"")="Cancelled","Yes","No")</f>
        <v>No</v>
      </c>
      <c r="L1639">
        <f>SUMIF(Sales!B:B,A1639,Sales!H:H)</f>
        <v>1185.03</v>
      </c>
    </row>
    <row r="1640" spans="1:12" x14ac:dyDescent="0.35">
      <c r="A1640" s="5">
        <v>1639</v>
      </c>
      <c r="B1640" s="6">
        <v>45663</v>
      </c>
      <c r="C1640" s="5">
        <v>778</v>
      </c>
      <c r="D1640" s="5">
        <v>3</v>
      </c>
      <c r="E1640" s="5" t="str">
        <f>IFERROR(INDEX(Customers!$B$2:$B$901,MATCH(C1640,Customers!$A$2:$A$901,0)),"")</f>
        <v>Pari Menon</v>
      </c>
      <c r="F1640" s="5" t="str">
        <f>IFERROR(INDEX(Customers!$C$2:$C$901,MATCH(C1640,Customers!$A$2:$A$901,0)),"")</f>
        <v>Corporate</v>
      </c>
      <c r="G1640" s="5" t="str">
        <f>IFERROR(INDEX(Regions!$B$2:$B$6,MATCH(D1640,Regions!$A$2:$A$6,0)),"")</f>
        <v>East</v>
      </c>
      <c r="H1640" s="5" t="str">
        <f t="shared" si="27"/>
        <v>2025-01</v>
      </c>
      <c r="I1640" s="5">
        <f>IFERROR(INDEX(Delivery!$C$2:$C$3001,MATCH(A1640,Delivery!$A$2:$A$3001,0))-INDEX(Delivery!$B$2:$B$3001,MATCH(A1640,Delivery!$A$2:$A$3001,0)),"")</f>
        <v>3</v>
      </c>
      <c r="J1640" s="5" t="str">
        <f>IF(IFERROR(INDEX(Delivery!$D$2:$D$3001,MATCH(A1640,Delivery!$A$2:$A$3001,0)),"")="Delayed","Yes","No")</f>
        <v>No</v>
      </c>
      <c r="K1640" s="5" t="str">
        <f>IF(IFERROR(INDEX(Delivery!$D$2:$D$3001,MATCH(A1640,Delivery!$A$2:$A$3001,0)),"")="Cancelled","Yes","No")</f>
        <v>No</v>
      </c>
      <c r="L1640">
        <f>SUMIF(Sales!B:B,A1640,Sales!H:H)</f>
        <v>490.48</v>
      </c>
    </row>
    <row r="1641" spans="1:12" x14ac:dyDescent="0.35">
      <c r="A1641" s="5">
        <v>1640</v>
      </c>
      <c r="B1641" s="6">
        <v>45663</v>
      </c>
      <c r="C1641" s="5">
        <v>200</v>
      </c>
      <c r="D1641" s="5">
        <v>3</v>
      </c>
      <c r="E1641" s="5" t="str">
        <f>IFERROR(INDEX(Customers!$B$2:$B$901,MATCH(C1641,Customers!$A$2:$A$901,0)),"")</f>
        <v>Ravi Malhotra</v>
      </c>
      <c r="F1641" s="5" t="str">
        <f>IFERROR(INDEX(Customers!$C$2:$C$901,MATCH(C1641,Customers!$A$2:$A$901,0)),"")</f>
        <v>SMB</v>
      </c>
      <c r="G1641" s="5" t="str">
        <f>IFERROR(INDEX(Regions!$B$2:$B$6,MATCH(D1641,Regions!$A$2:$A$6,0)),"")</f>
        <v>East</v>
      </c>
      <c r="H1641" s="5" t="str">
        <f t="shared" si="27"/>
        <v>2025-01</v>
      </c>
      <c r="I1641" s="5">
        <f>IFERROR(INDEX(Delivery!$C$2:$C$3001,MATCH(A1641,Delivery!$A$2:$A$3001,0))-INDEX(Delivery!$B$2:$B$3001,MATCH(A1641,Delivery!$A$2:$A$3001,0)),"")</f>
        <v>6</v>
      </c>
      <c r="J1641" s="5" t="str">
        <f>IF(IFERROR(INDEX(Delivery!$D$2:$D$3001,MATCH(A1641,Delivery!$A$2:$A$3001,0)),"")="Delayed","Yes","No")</f>
        <v>No</v>
      </c>
      <c r="K1641" s="5" t="str">
        <f>IF(IFERROR(INDEX(Delivery!$D$2:$D$3001,MATCH(A1641,Delivery!$A$2:$A$3001,0)),"")="Cancelled","Yes","No")</f>
        <v>No</v>
      </c>
      <c r="L1641">
        <f>SUMIF(Sales!B:B,A1641,Sales!H:H)</f>
        <v>876.9</v>
      </c>
    </row>
    <row r="1642" spans="1:12" x14ac:dyDescent="0.35">
      <c r="A1642" s="5">
        <v>1641</v>
      </c>
      <c r="B1642" s="6">
        <v>45663</v>
      </c>
      <c r="C1642" s="5">
        <v>73</v>
      </c>
      <c r="D1642" s="5">
        <v>4</v>
      </c>
      <c r="E1642" s="5" t="str">
        <f>IFERROR(INDEX(Customers!$B$2:$B$901,MATCH(C1642,Customers!$A$2:$A$901,0)),"")</f>
        <v>Manoj Malhotra</v>
      </c>
      <c r="F1642" s="5" t="str">
        <f>IFERROR(INDEX(Customers!$C$2:$C$901,MATCH(C1642,Customers!$A$2:$A$901,0)),"")</f>
        <v>Consumer</v>
      </c>
      <c r="G1642" s="5" t="str">
        <f>IFERROR(INDEX(Regions!$B$2:$B$6,MATCH(D1642,Regions!$A$2:$A$6,0)),"")</f>
        <v>West</v>
      </c>
      <c r="H1642" s="5" t="str">
        <f t="shared" si="27"/>
        <v>2025-01</v>
      </c>
      <c r="I1642" s="5">
        <f>IFERROR(INDEX(Delivery!$C$2:$C$3001,MATCH(A1642,Delivery!$A$2:$A$3001,0))-INDEX(Delivery!$B$2:$B$3001,MATCH(A1642,Delivery!$A$2:$A$3001,0)),"")</f>
        <v>3</v>
      </c>
      <c r="J1642" s="5" t="str">
        <f>IF(IFERROR(INDEX(Delivery!$D$2:$D$3001,MATCH(A1642,Delivery!$A$2:$A$3001,0)),"")="Delayed","Yes","No")</f>
        <v>No</v>
      </c>
      <c r="K1642" s="5" t="str">
        <f>IF(IFERROR(INDEX(Delivery!$D$2:$D$3001,MATCH(A1642,Delivery!$A$2:$A$3001,0)),"")="Cancelled","Yes","No")</f>
        <v>No</v>
      </c>
      <c r="L1642">
        <f>SUMIF(Sales!B:B,A1642,Sales!H:H)</f>
        <v>1672.88</v>
      </c>
    </row>
    <row r="1643" spans="1:12" x14ac:dyDescent="0.35">
      <c r="A1643" s="5">
        <v>1642</v>
      </c>
      <c r="B1643" s="6">
        <v>45663</v>
      </c>
      <c r="C1643" s="5">
        <v>68</v>
      </c>
      <c r="D1643" s="5">
        <v>2</v>
      </c>
      <c r="E1643" s="5" t="str">
        <f>IFERROR(INDEX(Customers!$B$2:$B$901,MATCH(C1643,Customers!$A$2:$A$901,0)),"")</f>
        <v>Navya Bose</v>
      </c>
      <c r="F1643" s="5" t="str">
        <f>IFERROR(INDEX(Customers!$C$2:$C$901,MATCH(C1643,Customers!$A$2:$A$901,0)),"")</f>
        <v>Consumer</v>
      </c>
      <c r="G1643" s="5" t="str">
        <f>IFERROR(INDEX(Regions!$B$2:$B$6,MATCH(D1643,Regions!$A$2:$A$6,0)),"")</f>
        <v>South</v>
      </c>
      <c r="H1643" s="5" t="str">
        <f t="shared" si="27"/>
        <v>2025-01</v>
      </c>
      <c r="I1643" s="5">
        <f>IFERROR(INDEX(Delivery!$C$2:$C$3001,MATCH(A1643,Delivery!$A$2:$A$3001,0))-INDEX(Delivery!$B$2:$B$3001,MATCH(A1643,Delivery!$A$2:$A$3001,0)),"")</f>
        <v>2</v>
      </c>
      <c r="J1643" s="5" t="str">
        <f>IF(IFERROR(INDEX(Delivery!$D$2:$D$3001,MATCH(A1643,Delivery!$A$2:$A$3001,0)),"")="Delayed","Yes","No")</f>
        <v>No</v>
      </c>
      <c r="K1643" s="5" t="str">
        <f>IF(IFERROR(INDEX(Delivery!$D$2:$D$3001,MATCH(A1643,Delivery!$A$2:$A$3001,0)),"")="Cancelled","Yes","No")</f>
        <v>No</v>
      </c>
      <c r="L1643">
        <f>SUMIF(Sales!B:B,A1643,Sales!H:H)</f>
        <v>98.34</v>
      </c>
    </row>
    <row r="1644" spans="1:12" x14ac:dyDescent="0.35">
      <c r="A1644" s="5">
        <v>1643</v>
      </c>
      <c r="B1644" s="6">
        <v>45663</v>
      </c>
      <c r="C1644" s="5">
        <v>175</v>
      </c>
      <c r="D1644" s="5">
        <v>1</v>
      </c>
      <c r="E1644" s="5" t="str">
        <f>IFERROR(INDEX(Customers!$B$2:$B$901,MATCH(C1644,Customers!$A$2:$A$901,0)),"")</f>
        <v>Manoj Singh</v>
      </c>
      <c r="F1644" s="5" t="str">
        <f>IFERROR(INDEX(Customers!$C$2:$C$901,MATCH(C1644,Customers!$A$2:$A$901,0)),"")</f>
        <v>Consumer</v>
      </c>
      <c r="G1644" s="5" t="str">
        <f>IFERROR(INDEX(Regions!$B$2:$B$6,MATCH(D1644,Regions!$A$2:$A$6,0)),"")</f>
        <v>North</v>
      </c>
      <c r="H1644" s="5" t="str">
        <f t="shared" si="27"/>
        <v>2025-01</v>
      </c>
      <c r="I1644" s="5">
        <f>IFERROR(INDEX(Delivery!$C$2:$C$3001,MATCH(A1644,Delivery!$A$2:$A$3001,0))-INDEX(Delivery!$B$2:$B$3001,MATCH(A1644,Delivery!$A$2:$A$3001,0)),"")</f>
        <v>4</v>
      </c>
      <c r="J1644" s="5" t="str">
        <f>IF(IFERROR(INDEX(Delivery!$D$2:$D$3001,MATCH(A1644,Delivery!$A$2:$A$3001,0)),"")="Delayed","Yes","No")</f>
        <v>No</v>
      </c>
      <c r="K1644" s="5" t="str">
        <f>IF(IFERROR(INDEX(Delivery!$D$2:$D$3001,MATCH(A1644,Delivery!$A$2:$A$3001,0)),"")="Cancelled","Yes","No")</f>
        <v>No</v>
      </c>
      <c r="L1644">
        <f>SUMIF(Sales!B:B,A1644,Sales!H:H)</f>
        <v>2857.75</v>
      </c>
    </row>
    <row r="1645" spans="1:12" x14ac:dyDescent="0.35">
      <c r="A1645" s="5">
        <v>1644</v>
      </c>
      <c r="B1645" s="6">
        <v>45663</v>
      </c>
      <c r="C1645" s="5">
        <v>158</v>
      </c>
      <c r="D1645" s="5">
        <v>4</v>
      </c>
      <c r="E1645" s="5" t="str">
        <f>IFERROR(INDEX(Customers!$B$2:$B$901,MATCH(C1645,Customers!$A$2:$A$901,0)),"")</f>
        <v>Karthik Mehta</v>
      </c>
      <c r="F1645" s="5" t="str">
        <f>IFERROR(INDEX(Customers!$C$2:$C$901,MATCH(C1645,Customers!$A$2:$A$901,0)),"")</f>
        <v>SMB</v>
      </c>
      <c r="G1645" s="5" t="str">
        <f>IFERROR(INDEX(Regions!$B$2:$B$6,MATCH(D1645,Regions!$A$2:$A$6,0)),"")</f>
        <v>West</v>
      </c>
      <c r="H1645" s="5" t="str">
        <f t="shared" si="27"/>
        <v>2025-01</v>
      </c>
      <c r="I1645" s="5">
        <f>IFERROR(INDEX(Delivery!$C$2:$C$3001,MATCH(A1645,Delivery!$A$2:$A$3001,0))-INDEX(Delivery!$B$2:$B$3001,MATCH(A1645,Delivery!$A$2:$A$3001,0)),"")</f>
        <v>3</v>
      </c>
      <c r="J1645" s="5" t="str">
        <f>IF(IFERROR(INDEX(Delivery!$D$2:$D$3001,MATCH(A1645,Delivery!$A$2:$A$3001,0)),"")="Delayed","Yes","No")</f>
        <v>No</v>
      </c>
      <c r="K1645" s="5" t="str">
        <f>IF(IFERROR(INDEX(Delivery!$D$2:$D$3001,MATCH(A1645,Delivery!$A$2:$A$3001,0)),"")="Cancelled","Yes","No")</f>
        <v>No</v>
      </c>
      <c r="L1645">
        <f>SUMIF(Sales!B:B,A1645,Sales!H:H)</f>
        <v>829.93</v>
      </c>
    </row>
    <row r="1646" spans="1:12" x14ac:dyDescent="0.35">
      <c r="A1646" s="5">
        <v>1645</v>
      </c>
      <c r="B1646" s="6">
        <v>45663</v>
      </c>
      <c r="C1646" s="5">
        <v>132</v>
      </c>
      <c r="D1646" s="5">
        <v>1</v>
      </c>
      <c r="E1646" s="5" t="str">
        <f>IFERROR(INDEX(Customers!$B$2:$B$901,MATCH(C1646,Customers!$A$2:$A$901,0)),"")</f>
        <v>Ishaan Singh</v>
      </c>
      <c r="F1646" s="5" t="str">
        <f>IFERROR(INDEX(Customers!$C$2:$C$901,MATCH(C1646,Customers!$A$2:$A$901,0)),"")</f>
        <v>SMB</v>
      </c>
      <c r="G1646" s="5" t="str">
        <f>IFERROR(INDEX(Regions!$B$2:$B$6,MATCH(D1646,Regions!$A$2:$A$6,0)),"")</f>
        <v>North</v>
      </c>
      <c r="H1646" s="5" t="str">
        <f t="shared" si="27"/>
        <v>2025-01</v>
      </c>
      <c r="I1646" s="5">
        <f>IFERROR(INDEX(Delivery!$C$2:$C$3001,MATCH(A1646,Delivery!$A$2:$A$3001,0))-INDEX(Delivery!$B$2:$B$3001,MATCH(A1646,Delivery!$A$2:$A$3001,0)),"")</f>
        <v>3</v>
      </c>
      <c r="J1646" s="5" t="str">
        <f>IF(IFERROR(INDEX(Delivery!$D$2:$D$3001,MATCH(A1646,Delivery!$A$2:$A$3001,0)),"")="Delayed","Yes","No")</f>
        <v>No</v>
      </c>
      <c r="K1646" s="5" t="str">
        <f>IF(IFERROR(INDEX(Delivery!$D$2:$D$3001,MATCH(A1646,Delivery!$A$2:$A$3001,0)),"")="Cancelled","Yes","No")</f>
        <v>No</v>
      </c>
      <c r="L1646">
        <f>SUMIF(Sales!B:B,A1646,Sales!H:H)</f>
        <v>772.88</v>
      </c>
    </row>
    <row r="1647" spans="1:12" x14ac:dyDescent="0.35">
      <c r="A1647" s="5">
        <v>1646</v>
      </c>
      <c r="B1647" s="6">
        <v>45664</v>
      </c>
      <c r="C1647" s="5">
        <v>839</v>
      </c>
      <c r="D1647" s="5">
        <v>2</v>
      </c>
      <c r="E1647" s="5" t="str">
        <f>IFERROR(INDEX(Customers!$B$2:$B$901,MATCH(C1647,Customers!$A$2:$A$901,0)),"")</f>
        <v>Vikram Patel</v>
      </c>
      <c r="F1647" s="5" t="str">
        <f>IFERROR(INDEX(Customers!$C$2:$C$901,MATCH(C1647,Customers!$A$2:$A$901,0)),"")</f>
        <v>Corporate</v>
      </c>
      <c r="G1647" s="5" t="str">
        <f>IFERROR(INDEX(Regions!$B$2:$B$6,MATCH(D1647,Regions!$A$2:$A$6,0)),"")</f>
        <v>South</v>
      </c>
      <c r="H1647" s="5" t="str">
        <f t="shared" si="27"/>
        <v>2025-01</v>
      </c>
      <c r="I1647" s="5">
        <f>IFERROR(INDEX(Delivery!$C$2:$C$3001,MATCH(A1647,Delivery!$A$2:$A$3001,0))-INDEX(Delivery!$B$2:$B$3001,MATCH(A1647,Delivery!$A$2:$A$3001,0)),"")</f>
        <v>2</v>
      </c>
      <c r="J1647" s="5" t="str">
        <f>IF(IFERROR(INDEX(Delivery!$D$2:$D$3001,MATCH(A1647,Delivery!$A$2:$A$3001,0)),"")="Delayed","Yes","No")</f>
        <v>No</v>
      </c>
      <c r="K1647" s="5" t="str">
        <f>IF(IFERROR(INDEX(Delivery!$D$2:$D$3001,MATCH(A1647,Delivery!$A$2:$A$3001,0)),"")="Cancelled","Yes","No")</f>
        <v>No</v>
      </c>
      <c r="L1647">
        <f>SUMIF(Sales!B:B,A1647,Sales!H:H)</f>
        <v>705.26</v>
      </c>
    </row>
    <row r="1648" spans="1:12" x14ac:dyDescent="0.35">
      <c r="A1648" s="5">
        <v>1647</v>
      </c>
      <c r="B1648" s="6">
        <v>45664</v>
      </c>
      <c r="C1648" s="5">
        <v>60</v>
      </c>
      <c r="D1648" s="5">
        <v>5</v>
      </c>
      <c r="E1648" s="5" t="str">
        <f>IFERROR(INDEX(Customers!$B$2:$B$901,MATCH(C1648,Customers!$A$2:$A$901,0)),"")</f>
        <v>Arjun Chatterjee</v>
      </c>
      <c r="F1648" s="5" t="str">
        <f>IFERROR(INDEX(Customers!$C$2:$C$901,MATCH(C1648,Customers!$A$2:$A$901,0)),"")</f>
        <v>Consumer</v>
      </c>
      <c r="G1648" s="5" t="str">
        <f>IFERROR(INDEX(Regions!$B$2:$B$6,MATCH(D1648,Regions!$A$2:$A$6,0)),"")</f>
        <v>Central</v>
      </c>
      <c r="H1648" s="5" t="str">
        <f t="shared" si="27"/>
        <v>2025-01</v>
      </c>
      <c r="I1648" s="5">
        <f>IFERROR(INDEX(Delivery!$C$2:$C$3001,MATCH(A1648,Delivery!$A$2:$A$3001,0))-INDEX(Delivery!$B$2:$B$3001,MATCH(A1648,Delivery!$A$2:$A$3001,0)),"")</f>
        <v>4</v>
      </c>
      <c r="J1648" s="5" t="str">
        <f>IF(IFERROR(INDEX(Delivery!$D$2:$D$3001,MATCH(A1648,Delivery!$A$2:$A$3001,0)),"")="Delayed","Yes","No")</f>
        <v>No</v>
      </c>
      <c r="K1648" s="5" t="str">
        <f>IF(IFERROR(INDEX(Delivery!$D$2:$D$3001,MATCH(A1648,Delivery!$A$2:$A$3001,0)),"")="Cancelled","Yes","No")</f>
        <v>No</v>
      </c>
      <c r="L1648">
        <f>SUMIF(Sales!B:B,A1648,Sales!H:H)</f>
        <v>695.40000000000009</v>
      </c>
    </row>
    <row r="1649" spans="1:12" x14ac:dyDescent="0.35">
      <c r="A1649" s="5">
        <v>1648</v>
      </c>
      <c r="B1649" s="6">
        <v>45664</v>
      </c>
      <c r="C1649" s="5">
        <v>255</v>
      </c>
      <c r="D1649" s="5">
        <v>2</v>
      </c>
      <c r="E1649" s="5" t="str">
        <f>IFERROR(INDEX(Customers!$B$2:$B$901,MATCH(C1649,Customers!$A$2:$A$901,0)),"")</f>
        <v>Karthik Menon</v>
      </c>
      <c r="F1649" s="5" t="str">
        <f>IFERROR(INDEX(Customers!$C$2:$C$901,MATCH(C1649,Customers!$A$2:$A$901,0)),"")</f>
        <v>Consumer</v>
      </c>
      <c r="G1649" s="5" t="str">
        <f>IFERROR(INDEX(Regions!$B$2:$B$6,MATCH(D1649,Regions!$A$2:$A$6,0)),"")</f>
        <v>South</v>
      </c>
      <c r="H1649" s="5" t="str">
        <f t="shared" si="27"/>
        <v>2025-01</v>
      </c>
      <c r="I1649" s="5">
        <f>IFERROR(INDEX(Delivery!$C$2:$C$3001,MATCH(A1649,Delivery!$A$2:$A$3001,0))-INDEX(Delivery!$B$2:$B$3001,MATCH(A1649,Delivery!$A$2:$A$3001,0)),"")</f>
        <v>-45665</v>
      </c>
      <c r="J1649" s="5" t="str">
        <f>IF(IFERROR(INDEX(Delivery!$D$2:$D$3001,MATCH(A1649,Delivery!$A$2:$A$3001,0)),"")="Delayed","Yes","No")</f>
        <v>No</v>
      </c>
      <c r="K1649" s="5" t="str">
        <f>IF(IFERROR(INDEX(Delivery!$D$2:$D$3001,MATCH(A1649,Delivery!$A$2:$A$3001,0)),"")="Cancelled","Yes","No")</f>
        <v>Yes</v>
      </c>
      <c r="L1649">
        <f>SUMIF(Sales!B:B,A1649,Sales!H:H)</f>
        <v>3703.86</v>
      </c>
    </row>
    <row r="1650" spans="1:12" x14ac:dyDescent="0.35">
      <c r="A1650" s="5">
        <v>1649</v>
      </c>
      <c r="B1650" s="6">
        <v>45665</v>
      </c>
      <c r="C1650" s="5">
        <v>152</v>
      </c>
      <c r="D1650" s="5">
        <v>4</v>
      </c>
      <c r="E1650" s="5" t="str">
        <f>IFERROR(INDEX(Customers!$B$2:$B$901,MATCH(C1650,Customers!$A$2:$A$901,0)),"")</f>
        <v>Kiara Bose</v>
      </c>
      <c r="F1650" s="5" t="str">
        <f>IFERROR(INDEX(Customers!$C$2:$C$901,MATCH(C1650,Customers!$A$2:$A$901,0)),"")</f>
        <v>Corporate</v>
      </c>
      <c r="G1650" s="5" t="str">
        <f>IFERROR(INDEX(Regions!$B$2:$B$6,MATCH(D1650,Regions!$A$2:$A$6,0)),"")</f>
        <v>West</v>
      </c>
      <c r="H1650" s="5" t="str">
        <f t="shared" si="27"/>
        <v>2025-01</v>
      </c>
      <c r="I1650" s="5">
        <f>IFERROR(INDEX(Delivery!$C$2:$C$3001,MATCH(A1650,Delivery!$A$2:$A$3001,0))-INDEX(Delivery!$B$2:$B$3001,MATCH(A1650,Delivery!$A$2:$A$3001,0)),"")</f>
        <v>2</v>
      </c>
      <c r="J1650" s="5" t="str">
        <f>IF(IFERROR(INDEX(Delivery!$D$2:$D$3001,MATCH(A1650,Delivery!$A$2:$A$3001,0)),"")="Delayed","Yes","No")</f>
        <v>No</v>
      </c>
      <c r="K1650" s="5" t="str">
        <f>IF(IFERROR(INDEX(Delivery!$D$2:$D$3001,MATCH(A1650,Delivery!$A$2:$A$3001,0)),"")="Cancelled","Yes","No")</f>
        <v>No</v>
      </c>
      <c r="L1650">
        <f>SUMIF(Sales!B:B,A1650,Sales!H:H)</f>
        <v>2264.0599999999995</v>
      </c>
    </row>
    <row r="1651" spans="1:12" x14ac:dyDescent="0.35">
      <c r="A1651" s="5">
        <v>1650</v>
      </c>
      <c r="B1651" s="6">
        <v>45665</v>
      </c>
      <c r="C1651" s="5">
        <v>713</v>
      </c>
      <c r="D1651" s="5">
        <v>4</v>
      </c>
      <c r="E1651" s="5" t="str">
        <f>IFERROR(INDEX(Customers!$B$2:$B$901,MATCH(C1651,Customers!$A$2:$A$901,0)),"")</f>
        <v>Divya Malhotra</v>
      </c>
      <c r="F1651" s="5" t="str">
        <f>IFERROR(INDEX(Customers!$C$2:$C$901,MATCH(C1651,Customers!$A$2:$A$901,0)),"")</f>
        <v>SMB</v>
      </c>
      <c r="G1651" s="5" t="str">
        <f>IFERROR(INDEX(Regions!$B$2:$B$6,MATCH(D1651,Regions!$A$2:$A$6,0)),"")</f>
        <v>West</v>
      </c>
      <c r="H1651" s="5" t="str">
        <f t="shared" si="27"/>
        <v>2025-01</v>
      </c>
      <c r="I1651" s="5">
        <f>IFERROR(INDEX(Delivery!$C$2:$C$3001,MATCH(A1651,Delivery!$A$2:$A$3001,0))-INDEX(Delivery!$B$2:$B$3001,MATCH(A1651,Delivery!$A$2:$A$3001,0)),"")</f>
        <v>2</v>
      </c>
      <c r="J1651" s="5" t="str">
        <f>IF(IFERROR(INDEX(Delivery!$D$2:$D$3001,MATCH(A1651,Delivery!$A$2:$A$3001,0)),"")="Delayed","Yes","No")</f>
        <v>No</v>
      </c>
      <c r="K1651" s="5" t="str">
        <f>IF(IFERROR(INDEX(Delivery!$D$2:$D$3001,MATCH(A1651,Delivery!$A$2:$A$3001,0)),"")="Cancelled","Yes","No")</f>
        <v>No</v>
      </c>
      <c r="L1651">
        <f>SUMIF(Sales!B:B,A1651,Sales!H:H)</f>
        <v>5314.13</v>
      </c>
    </row>
    <row r="1652" spans="1:12" x14ac:dyDescent="0.35">
      <c r="A1652" s="5">
        <v>1651</v>
      </c>
      <c r="B1652" s="6">
        <v>45665</v>
      </c>
      <c r="C1652" s="5">
        <v>71</v>
      </c>
      <c r="D1652" s="5">
        <v>2</v>
      </c>
      <c r="E1652" s="5" t="str">
        <f>IFERROR(INDEX(Customers!$B$2:$B$901,MATCH(C1652,Customers!$A$2:$A$901,0)),"")</f>
        <v>Ishaan Menon</v>
      </c>
      <c r="F1652" s="5" t="str">
        <f>IFERROR(INDEX(Customers!$C$2:$C$901,MATCH(C1652,Customers!$A$2:$A$901,0)),"")</f>
        <v>Consumer</v>
      </c>
      <c r="G1652" s="5" t="str">
        <f>IFERROR(INDEX(Regions!$B$2:$B$6,MATCH(D1652,Regions!$A$2:$A$6,0)),"")</f>
        <v>South</v>
      </c>
      <c r="H1652" s="5" t="str">
        <f t="shared" si="27"/>
        <v>2025-01</v>
      </c>
      <c r="I1652" s="5">
        <f>IFERROR(INDEX(Delivery!$C$2:$C$3001,MATCH(A1652,Delivery!$A$2:$A$3001,0))-INDEX(Delivery!$B$2:$B$3001,MATCH(A1652,Delivery!$A$2:$A$3001,0)),"")</f>
        <v>2</v>
      </c>
      <c r="J1652" s="5" t="str">
        <f>IF(IFERROR(INDEX(Delivery!$D$2:$D$3001,MATCH(A1652,Delivery!$A$2:$A$3001,0)),"")="Delayed","Yes","No")</f>
        <v>No</v>
      </c>
      <c r="K1652" s="5" t="str">
        <f>IF(IFERROR(INDEX(Delivery!$D$2:$D$3001,MATCH(A1652,Delivery!$A$2:$A$3001,0)),"")="Cancelled","Yes","No")</f>
        <v>No</v>
      </c>
      <c r="L1652">
        <f>SUMIF(Sales!B:B,A1652,Sales!H:H)</f>
        <v>297.2</v>
      </c>
    </row>
    <row r="1653" spans="1:12" x14ac:dyDescent="0.35">
      <c r="A1653" s="5">
        <v>1652</v>
      </c>
      <c r="B1653" s="6">
        <v>45665</v>
      </c>
      <c r="C1653" s="5">
        <v>456</v>
      </c>
      <c r="D1653" s="5">
        <v>3</v>
      </c>
      <c r="E1653" s="5" t="str">
        <f>IFERROR(INDEX(Customers!$B$2:$B$901,MATCH(C1653,Customers!$A$2:$A$901,0)),"")</f>
        <v>Divya Nair</v>
      </c>
      <c r="F1653" s="5" t="str">
        <f>IFERROR(INDEX(Customers!$C$2:$C$901,MATCH(C1653,Customers!$A$2:$A$901,0)),"")</f>
        <v>Consumer</v>
      </c>
      <c r="G1653" s="5" t="str">
        <f>IFERROR(INDEX(Regions!$B$2:$B$6,MATCH(D1653,Regions!$A$2:$A$6,0)),"")</f>
        <v>East</v>
      </c>
      <c r="H1653" s="5" t="str">
        <f t="shared" si="27"/>
        <v>2025-01</v>
      </c>
      <c r="I1653" s="5">
        <f>IFERROR(INDEX(Delivery!$C$2:$C$3001,MATCH(A1653,Delivery!$A$2:$A$3001,0))-INDEX(Delivery!$B$2:$B$3001,MATCH(A1653,Delivery!$A$2:$A$3001,0)),"")</f>
        <v>4</v>
      </c>
      <c r="J1653" s="5" t="str">
        <f>IF(IFERROR(INDEX(Delivery!$D$2:$D$3001,MATCH(A1653,Delivery!$A$2:$A$3001,0)),"")="Delayed","Yes","No")</f>
        <v>No</v>
      </c>
      <c r="K1653" s="5" t="str">
        <f>IF(IFERROR(INDEX(Delivery!$D$2:$D$3001,MATCH(A1653,Delivery!$A$2:$A$3001,0)),"")="Cancelled","Yes","No")</f>
        <v>No</v>
      </c>
      <c r="L1653">
        <f>SUMIF(Sales!B:B,A1653,Sales!H:H)</f>
        <v>6740.3099999999995</v>
      </c>
    </row>
    <row r="1654" spans="1:12" x14ac:dyDescent="0.35">
      <c r="A1654" s="5">
        <v>1653</v>
      </c>
      <c r="B1654" s="6">
        <v>45665</v>
      </c>
      <c r="C1654" s="5">
        <v>516</v>
      </c>
      <c r="D1654" s="5">
        <v>5</v>
      </c>
      <c r="E1654" s="5" t="str">
        <f>IFERROR(INDEX(Customers!$B$2:$B$901,MATCH(C1654,Customers!$A$2:$A$901,0)),"")</f>
        <v>Karthik Chatterjee</v>
      </c>
      <c r="F1654" s="5" t="str">
        <f>IFERROR(INDEX(Customers!$C$2:$C$901,MATCH(C1654,Customers!$A$2:$A$901,0)),"")</f>
        <v>Consumer</v>
      </c>
      <c r="G1654" s="5" t="str">
        <f>IFERROR(INDEX(Regions!$B$2:$B$6,MATCH(D1654,Regions!$A$2:$A$6,0)),"")</f>
        <v>Central</v>
      </c>
      <c r="H1654" s="5" t="str">
        <f t="shared" si="27"/>
        <v>2025-01</v>
      </c>
      <c r="I1654" s="5">
        <f>IFERROR(INDEX(Delivery!$C$2:$C$3001,MATCH(A1654,Delivery!$A$2:$A$3001,0))-INDEX(Delivery!$B$2:$B$3001,MATCH(A1654,Delivery!$A$2:$A$3001,0)),"")</f>
        <v>8</v>
      </c>
      <c r="J1654" s="5" t="str">
        <f>IF(IFERROR(INDEX(Delivery!$D$2:$D$3001,MATCH(A1654,Delivery!$A$2:$A$3001,0)),"")="Delayed","Yes","No")</f>
        <v>Yes</v>
      </c>
      <c r="K1654" s="5" t="str">
        <f>IF(IFERROR(INDEX(Delivery!$D$2:$D$3001,MATCH(A1654,Delivery!$A$2:$A$3001,0)),"")="Cancelled","Yes","No")</f>
        <v>No</v>
      </c>
      <c r="L1654">
        <f>SUMIF(Sales!B:B,A1654,Sales!H:H)</f>
        <v>2314.1400000000003</v>
      </c>
    </row>
    <row r="1655" spans="1:12" x14ac:dyDescent="0.35">
      <c r="A1655" s="5">
        <v>1654</v>
      </c>
      <c r="B1655" s="6">
        <v>45665</v>
      </c>
      <c r="C1655" s="5">
        <v>265</v>
      </c>
      <c r="D1655" s="5">
        <v>1</v>
      </c>
      <c r="E1655" s="5" t="str">
        <f>IFERROR(INDEX(Customers!$B$2:$B$901,MATCH(C1655,Customers!$A$2:$A$901,0)),"")</f>
        <v>Manoj Joshi</v>
      </c>
      <c r="F1655" s="5" t="str">
        <f>IFERROR(INDEX(Customers!$C$2:$C$901,MATCH(C1655,Customers!$A$2:$A$901,0)),"")</f>
        <v>Consumer</v>
      </c>
      <c r="G1655" s="5" t="str">
        <f>IFERROR(INDEX(Regions!$B$2:$B$6,MATCH(D1655,Regions!$A$2:$A$6,0)),"")</f>
        <v>North</v>
      </c>
      <c r="H1655" s="5" t="str">
        <f t="shared" si="27"/>
        <v>2025-01</v>
      </c>
      <c r="I1655" s="5">
        <f>IFERROR(INDEX(Delivery!$C$2:$C$3001,MATCH(A1655,Delivery!$A$2:$A$3001,0))-INDEX(Delivery!$B$2:$B$3001,MATCH(A1655,Delivery!$A$2:$A$3001,0)),"")</f>
        <v>2</v>
      </c>
      <c r="J1655" s="5" t="str">
        <f>IF(IFERROR(INDEX(Delivery!$D$2:$D$3001,MATCH(A1655,Delivery!$A$2:$A$3001,0)),"")="Delayed","Yes","No")</f>
        <v>No</v>
      </c>
      <c r="K1655" s="5" t="str">
        <f>IF(IFERROR(INDEX(Delivery!$D$2:$D$3001,MATCH(A1655,Delivery!$A$2:$A$3001,0)),"")="Cancelled","Yes","No")</f>
        <v>No</v>
      </c>
      <c r="L1655">
        <f>SUMIF(Sales!B:B,A1655,Sales!H:H)</f>
        <v>552.17999999999995</v>
      </c>
    </row>
    <row r="1656" spans="1:12" x14ac:dyDescent="0.35">
      <c r="A1656" s="5">
        <v>1655</v>
      </c>
      <c r="B1656" s="6">
        <v>45666</v>
      </c>
      <c r="C1656" s="5">
        <v>253</v>
      </c>
      <c r="D1656" s="5">
        <v>5</v>
      </c>
      <c r="E1656" s="5" t="str">
        <f>IFERROR(INDEX(Customers!$B$2:$B$901,MATCH(C1656,Customers!$A$2:$A$901,0)),"")</f>
        <v>Deepa Reddy</v>
      </c>
      <c r="F1656" s="5" t="str">
        <f>IFERROR(INDEX(Customers!$C$2:$C$901,MATCH(C1656,Customers!$A$2:$A$901,0)),"")</f>
        <v>Consumer</v>
      </c>
      <c r="G1656" s="5" t="str">
        <f>IFERROR(INDEX(Regions!$B$2:$B$6,MATCH(D1656,Regions!$A$2:$A$6,0)),"")</f>
        <v>Central</v>
      </c>
      <c r="H1656" s="5" t="str">
        <f t="shared" si="27"/>
        <v>2025-01</v>
      </c>
      <c r="I1656" s="5">
        <f>IFERROR(INDEX(Delivery!$C$2:$C$3001,MATCH(A1656,Delivery!$A$2:$A$3001,0))-INDEX(Delivery!$B$2:$B$3001,MATCH(A1656,Delivery!$A$2:$A$3001,0)),"")</f>
        <v>10</v>
      </c>
      <c r="J1656" s="5" t="str">
        <f>IF(IFERROR(INDEX(Delivery!$D$2:$D$3001,MATCH(A1656,Delivery!$A$2:$A$3001,0)),"")="Delayed","Yes","No")</f>
        <v>Yes</v>
      </c>
      <c r="K1656" s="5" t="str">
        <f>IF(IFERROR(INDEX(Delivery!$D$2:$D$3001,MATCH(A1656,Delivery!$A$2:$A$3001,0)),"")="Cancelled","Yes","No")</f>
        <v>No</v>
      </c>
      <c r="L1656">
        <f>SUMIF(Sales!B:B,A1656,Sales!H:H)</f>
        <v>2984.21</v>
      </c>
    </row>
    <row r="1657" spans="1:12" x14ac:dyDescent="0.35">
      <c r="A1657" s="5">
        <v>1656</v>
      </c>
      <c r="B1657" s="6">
        <v>45666</v>
      </c>
      <c r="C1657" s="5">
        <v>738</v>
      </c>
      <c r="D1657" s="5">
        <v>2</v>
      </c>
      <c r="E1657" s="5" t="str">
        <f>IFERROR(INDEX(Customers!$B$2:$B$901,MATCH(C1657,Customers!$A$2:$A$901,0)),"")</f>
        <v>Saanvi Gupta</v>
      </c>
      <c r="F1657" s="5" t="str">
        <f>IFERROR(INDEX(Customers!$C$2:$C$901,MATCH(C1657,Customers!$A$2:$A$901,0)),"")</f>
        <v>SMB</v>
      </c>
      <c r="G1657" s="5" t="str">
        <f>IFERROR(INDEX(Regions!$B$2:$B$6,MATCH(D1657,Regions!$A$2:$A$6,0)),"")</f>
        <v>South</v>
      </c>
      <c r="H1657" s="5" t="str">
        <f t="shared" si="27"/>
        <v>2025-01</v>
      </c>
      <c r="I1657" s="5">
        <f>IFERROR(INDEX(Delivery!$C$2:$C$3001,MATCH(A1657,Delivery!$A$2:$A$3001,0))-INDEX(Delivery!$B$2:$B$3001,MATCH(A1657,Delivery!$A$2:$A$3001,0)),"")</f>
        <v>6</v>
      </c>
      <c r="J1657" s="5" t="str">
        <f>IF(IFERROR(INDEX(Delivery!$D$2:$D$3001,MATCH(A1657,Delivery!$A$2:$A$3001,0)),"")="Delayed","Yes","No")</f>
        <v>No</v>
      </c>
      <c r="K1657" s="5" t="str">
        <f>IF(IFERROR(INDEX(Delivery!$D$2:$D$3001,MATCH(A1657,Delivery!$A$2:$A$3001,0)),"")="Cancelled","Yes","No")</f>
        <v>No</v>
      </c>
      <c r="L1657">
        <f>SUMIF(Sales!B:B,A1657,Sales!H:H)</f>
        <v>2490.89</v>
      </c>
    </row>
    <row r="1658" spans="1:12" x14ac:dyDescent="0.35">
      <c r="A1658" s="5">
        <v>1657</v>
      </c>
      <c r="B1658" s="6">
        <v>45666</v>
      </c>
      <c r="C1658" s="5">
        <v>575</v>
      </c>
      <c r="D1658" s="5">
        <v>1</v>
      </c>
      <c r="E1658" s="5" t="str">
        <f>IFERROR(INDEX(Customers!$B$2:$B$901,MATCH(C1658,Customers!$A$2:$A$901,0)),"")</f>
        <v>Kavya Iyer</v>
      </c>
      <c r="F1658" s="5" t="str">
        <f>IFERROR(INDEX(Customers!$C$2:$C$901,MATCH(C1658,Customers!$A$2:$A$901,0)),"")</f>
        <v>Corporate</v>
      </c>
      <c r="G1658" s="5" t="str">
        <f>IFERROR(INDEX(Regions!$B$2:$B$6,MATCH(D1658,Regions!$A$2:$A$6,0)),"")</f>
        <v>North</v>
      </c>
      <c r="H1658" s="5" t="str">
        <f t="shared" si="27"/>
        <v>2025-01</v>
      </c>
      <c r="I1658" s="5">
        <f>IFERROR(INDEX(Delivery!$C$2:$C$3001,MATCH(A1658,Delivery!$A$2:$A$3001,0))-INDEX(Delivery!$B$2:$B$3001,MATCH(A1658,Delivery!$A$2:$A$3001,0)),"")</f>
        <v>4</v>
      </c>
      <c r="J1658" s="5" t="str">
        <f>IF(IFERROR(INDEX(Delivery!$D$2:$D$3001,MATCH(A1658,Delivery!$A$2:$A$3001,0)),"")="Delayed","Yes","No")</f>
        <v>No</v>
      </c>
      <c r="K1658" s="5" t="str">
        <f>IF(IFERROR(INDEX(Delivery!$D$2:$D$3001,MATCH(A1658,Delivery!$A$2:$A$3001,0)),"")="Cancelled","Yes","No")</f>
        <v>No</v>
      </c>
      <c r="L1658">
        <f>SUMIF(Sales!B:B,A1658,Sales!H:H)</f>
        <v>2999.92</v>
      </c>
    </row>
    <row r="1659" spans="1:12" x14ac:dyDescent="0.35">
      <c r="A1659" s="5">
        <v>1658</v>
      </c>
      <c r="B1659" s="6">
        <v>45666</v>
      </c>
      <c r="C1659" s="5">
        <v>824</v>
      </c>
      <c r="D1659" s="5">
        <v>5</v>
      </c>
      <c r="E1659" s="5" t="str">
        <f>IFERROR(INDEX(Customers!$B$2:$B$901,MATCH(C1659,Customers!$A$2:$A$901,0)),"")</f>
        <v>Arun Sharma</v>
      </c>
      <c r="F1659" s="5" t="str">
        <f>IFERROR(INDEX(Customers!$C$2:$C$901,MATCH(C1659,Customers!$A$2:$A$901,0)),"")</f>
        <v>SMB</v>
      </c>
      <c r="G1659" s="5" t="str">
        <f>IFERROR(INDEX(Regions!$B$2:$B$6,MATCH(D1659,Regions!$A$2:$A$6,0)),"")</f>
        <v>Central</v>
      </c>
      <c r="H1659" s="5" t="str">
        <f t="shared" si="27"/>
        <v>2025-01</v>
      </c>
      <c r="I1659" s="5">
        <f>IFERROR(INDEX(Delivery!$C$2:$C$3001,MATCH(A1659,Delivery!$A$2:$A$3001,0))-INDEX(Delivery!$B$2:$B$3001,MATCH(A1659,Delivery!$A$2:$A$3001,0)),"")</f>
        <v>-45666</v>
      </c>
      <c r="J1659" s="5" t="str">
        <f>IF(IFERROR(INDEX(Delivery!$D$2:$D$3001,MATCH(A1659,Delivery!$A$2:$A$3001,0)),"")="Delayed","Yes","No")</f>
        <v>No</v>
      </c>
      <c r="K1659" s="5" t="str">
        <f>IF(IFERROR(INDEX(Delivery!$D$2:$D$3001,MATCH(A1659,Delivery!$A$2:$A$3001,0)),"")="Cancelled","Yes","No")</f>
        <v>Yes</v>
      </c>
      <c r="L1659">
        <f>SUMIF(Sales!B:B,A1659,Sales!H:H)</f>
        <v>364.21000000000004</v>
      </c>
    </row>
    <row r="1660" spans="1:12" x14ac:dyDescent="0.35">
      <c r="A1660" s="5">
        <v>1659</v>
      </c>
      <c r="B1660" s="6">
        <v>45666</v>
      </c>
      <c r="C1660" s="5">
        <v>1</v>
      </c>
      <c r="D1660" s="5">
        <v>4</v>
      </c>
      <c r="E1660" s="5" t="str">
        <f>IFERROR(INDEX(Customers!$B$2:$B$901,MATCH(C1660,Customers!$A$2:$A$901,0)),"")</f>
        <v>Lakshmi Joshi</v>
      </c>
      <c r="F1660" s="5" t="str">
        <f>IFERROR(INDEX(Customers!$C$2:$C$901,MATCH(C1660,Customers!$A$2:$A$901,0)),"")</f>
        <v>Consumer</v>
      </c>
      <c r="G1660" s="5" t="str">
        <f>IFERROR(INDEX(Regions!$B$2:$B$6,MATCH(D1660,Regions!$A$2:$A$6,0)),"")</f>
        <v>West</v>
      </c>
      <c r="H1660" s="5" t="str">
        <f t="shared" si="27"/>
        <v>2025-01</v>
      </c>
      <c r="I1660" s="5">
        <f>IFERROR(INDEX(Delivery!$C$2:$C$3001,MATCH(A1660,Delivery!$A$2:$A$3001,0))-INDEX(Delivery!$B$2:$B$3001,MATCH(A1660,Delivery!$A$2:$A$3001,0)),"")</f>
        <v>4</v>
      </c>
      <c r="J1660" s="5" t="str">
        <f>IF(IFERROR(INDEX(Delivery!$D$2:$D$3001,MATCH(A1660,Delivery!$A$2:$A$3001,0)),"")="Delayed","Yes","No")</f>
        <v>No</v>
      </c>
      <c r="K1660" s="5" t="str">
        <f>IF(IFERROR(INDEX(Delivery!$D$2:$D$3001,MATCH(A1660,Delivery!$A$2:$A$3001,0)),"")="Cancelled","Yes","No")</f>
        <v>No</v>
      </c>
      <c r="L1660">
        <f>SUMIF(Sales!B:B,A1660,Sales!H:H)</f>
        <v>876.23</v>
      </c>
    </row>
    <row r="1661" spans="1:12" x14ac:dyDescent="0.35">
      <c r="A1661" s="5">
        <v>1660</v>
      </c>
      <c r="B1661" s="6">
        <v>45666</v>
      </c>
      <c r="C1661" s="5">
        <v>45</v>
      </c>
      <c r="D1661" s="5">
        <v>5</v>
      </c>
      <c r="E1661" s="5" t="str">
        <f>IFERROR(INDEX(Customers!$B$2:$B$901,MATCH(C1661,Customers!$A$2:$A$901,0)),"")</f>
        <v>Vikram Singh</v>
      </c>
      <c r="F1661" s="5" t="str">
        <f>IFERROR(INDEX(Customers!$C$2:$C$901,MATCH(C1661,Customers!$A$2:$A$901,0)),"")</f>
        <v>Consumer</v>
      </c>
      <c r="G1661" s="5" t="str">
        <f>IFERROR(INDEX(Regions!$B$2:$B$6,MATCH(D1661,Regions!$A$2:$A$6,0)),"")</f>
        <v>Central</v>
      </c>
      <c r="H1661" s="5" t="str">
        <f t="shared" si="27"/>
        <v>2025-01</v>
      </c>
      <c r="I1661" s="5">
        <f>IFERROR(INDEX(Delivery!$C$2:$C$3001,MATCH(A1661,Delivery!$A$2:$A$3001,0))-INDEX(Delivery!$B$2:$B$3001,MATCH(A1661,Delivery!$A$2:$A$3001,0)),"")</f>
        <v>3</v>
      </c>
      <c r="J1661" s="5" t="str">
        <f>IF(IFERROR(INDEX(Delivery!$D$2:$D$3001,MATCH(A1661,Delivery!$A$2:$A$3001,0)),"")="Delayed","Yes","No")</f>
        <v>No</v>
      </c>
      <c r="K1661" s="5" t="str">
        <f>IF(IFERROR(INDEX(Delivery!$D$2:$D$3001,MATCH(A1661,Delivery!$A$2:$A$3001,0)),"")="Cancelled","Yes","No")</f>
        <v>No</v>
      </c>
      <c r="L1661">
        <f>SUMIF(Sales!B:B,A1661,Sales!H:H)</f>
        <v>534</v>
      </c>
    </row>
    <row r="1662" spans="1:12" x14ac:dyDescent="0.35">
      <c r="A1662" s="5">
        <v>1661</v>
      </c>
      <c r="B1662" s="6">
        <v>45666</v>
      </c>
      <c r="C1662" s="5">
        <v>52</v>
      </c>
      <c r="D1662" s="5">
        <v>4</v>
      </c>
      <c r="E1662" s="5" t="str">
        <f>IFERROR(INDEX(Customers!$B$2:$B$901,MATCH(C1662,Customers!$A$2:$A$901,0)),"")</f>
        <v>Krishna Gupta</v>
      </c>
      <c r="F1662" s="5" t="str">
        <f>IFERROR(INDEX(Customers!$C$2:$C$901,MATCH(C1662,Customers!$A$2:$A$901,0)),"")</f>
        <v>Consumer</v>
      </c>
      <c r="G1662" s="5" t="str">
        <f>IFERROR(INDEX(Regions!$B$2:$B$6,MATCH(D1662,Regions!$A$2:$A$6,0)),"")</f>
        <v>West</v>
      </c>
      <c r="H1662" s="5" t="str">
        <f t="shared" si="27"/>
        <v>2025-01</v>
      </c>
      <c r="I1662" s="5">
        <f>IFERROR(INDEX(Delivery!$C$2:$C$3001,MATCH(A1662,Delivery!$A$2:$A$3001,0))-INDEX(Delivery!$B$2:$B$3001,MATCH(A1662,Delivery!$A$2:$A$3001,0)),"")</f>
        <v>8</v>
      </c>
      <c r="J1662" s="5" t="str">
        <f>IF(IFERROR(INDEX(Delivery!$D$2:$D$3001,MATCH(A1662,Delivery!$A$2:$A$3001,0)),"")="Delayed","Yes","No")</f>
        <v>Yes</v>
      </c>
      <c r="K1662" s="5" t="str">
        <f>IF(IFERROR(INDEX(Delivery!$D$2:$D$3001,MATCH(A1662,Delivery!$A$2:$A$3001,0)),"")="Cancelled","Yes","No")</f>
        <v>No</v>
      </c>
      <c r="L1662">
        <f>SUMIF(Sales!B:B,A1662,Sales!H:H)</f>
        <v>2111.4</v>
      </c>
    </row>
    <row r="1663" spans="1:12" x14ac:dyDescent="0.35">
      <c r="A1663" s="5">
        <v>1662</v>
      </c>
      <c r="B1663" s="6">
        <v>45666</v>
      </c>
      <c r="C1663" s="5">
        <v>788</v>
      </c>
      <c r="D1663" s="5">
        <v>1</v>
      </c>
      <c r="E1663" s="5" t="str">
        <f>IFERROR(INDEX(Customers!$B$2:$B$901,MATCH(C1663,Customers!$A$2:$A$901,0)),"")</f>
        <v>Reyansh Sharma</v>
      </c>
      <c r="F1663" s="5" t="str">
        <f>IFERROR(INDEX(Customers!$C$2:$C$901,MATCH(C1663,Customers!$A$2:$A$901,0)),"")</f>
        <v>Consumer</v>
      </c>
      <c r="G1663" s="5" t="str">
        <f>IFERROR(INDEX(Regions!$B$2:$B$6,MATCH(D1663,Regions!$A$2:$A$6,0)),"")</f>
        <v>North</v>
      </c>
      <c r="H1663" s="5" t="str">
        <f t="shared" si="27"/>
        <v>2025-01</v>
      </c>
      <c r="I1663" s="5">
        <f>IFERROR(INDEX(Delivery!$C$2:$C$3001,MATCH(A1663,Delivery!$A$2:$A$3001,0))-INDEX(Delivery!$B$2:$B$3001,MATCH(A1663,Delivery!$A$2:$A$3001,0)),"")</f>
        <v>3</v>
      </c>
      <c r="J1663" s="5" t="str">
        <f>IF(IFERROR(INDEX(Delivery!$D$2:$D$3001,MATCH(A1663,Delivery!$A$2:$A$3001,0)),"")="Delayed","Yes","No")</f>
        <v>No</v>
      </c>
      <c r="K1663" s="5" t="str">
        <f>IF(IFERROR(INDEX(Delivery!$D$2:$D$3001,MATCH(A1663,Delivery!$A$2:$A$3001,0)),"")="Cancelled","Yes","No")</f>
        <v>No</v>
      </c>
      <c r="L1663">
        <f>SUMIF(Sales!B:B,A1663,Sales!H:H)</f>
        <v>5114.08</v>
      </c>
    </row>
    <row r="1664" spans="1:12" x14ac:dyDescent="0.35">
      <c r="A1664" s="5">
        <v>1663</v>
      </c>
      <c r="B1664" s="6">
        <v>45667</v>
      </c>
      <c r="C1664" s="5">
        <v>599</v>
      </c>
      <c r="D1664" s="5">
        <v>1</v>
      </c>
      <c r="E1664" s="5" t="str">
        <f>IFERROR(INDEX(Customers!$B$2:$B$901,MATCH(C1664,Customers!$A$2:$A$901,0)),"")</f>
        <v>Nisha Rao</v>
      </c>
      <c r="F1664" s="5" t="str">
        <f>IFERROR(INDEX(Customers!$C$2:$C$901,MATCH(C1664,Customers!$A$2:$A$901,0)),"")</f>
        <v>SMB</v>
      </c>
      <c r="G1664" s="5" t="str">
        <f>IFERROR(INDEX(Regions!$B$2:$B$6,MATCH(D1664,Regions!$A$2:$A$6,0)),"")</f>
        <v>North</v>
      </c>
      <c r="H1664" s="5" t="str">
        <f t="shared" si="27"/>
        <v>2025-01</v>
      </c>
      <c r="I1664" s="5">
        <f>IFERROR(INDEX(Delivery!$C$2:$C$3001,MATCH(A1664,Delivery!$A$2:$A$3001,0))-INDEX(Delivery!$B$2:$B$3001,MATCH(A1664,Delivery!$A$2:$A$3001,0)),"")</f>
        <v>6</v>
      </c>
      <c r="J1664" s="5" t="str">
        <f>IF(IFERROR(INDEX(Delivery!$D$2:$D$3001,MATCH(A1664,Delivery!$A$2:$A$3001,0)),"")="Delayed","Yes","No")</f>
        <v>No</v>
      </c>
      <c r="K1664" s="5" t="str">
        <f>IF(IFERROR(INDEX(Delivery!$D$2:$D$3001,MATCH(A1664,Delivery!$A$2:$A$3001,0)),"")="Cancelled","Yes","No")</f>
        <v>No</v>
      </c>
      <c r="L1664">
        <f>SUMIF(Sales!B:B,A1664,Sales!H:H)</f>
        <v>4055.15</v>
      </c>
    </row>
    <row r="1665" spans="1:12" x14ac:dyDescent="0.35">
      <c r="A1665" s="5">
        <v>1664</v>
      </c>
      <c r="B1665" s="6">
        <v>45667</v>
      </c>
      <c r="C1665" s="5">
        <v>259</v>
      </c>
      <c r="D1665" s="5">
        <v>5</v>
      </c>
      <c r="E1665" s="5" t="str">
        <f>IFERROR(INDEX(Customers!$B$2:$B$901,MATCH(C1665,Customers!$A$2:$A$901,0)),"")</f>
        <v>Rahul Chatterjee</v>
      </c>
      <c r="F1665" s="5" t="str">
        <f>IFERROR(INDEX(Customers!$C$2:$C$901,MATCH(C1665,Customers!$A$2:$A$901,0)),"")</f>
        <v>SMB</v>
      </c>
      <c r="G1665" s="5" t="str">
        <f>IFERROR(INDEX(Regions!$B$2:$B$6,MATCH(D1665,Regions!$A$2:$A$6,0)),"")</f>
        <v>Central</v>
      </c>
      <c r="H1665" s="5" t="str">
        <f t="shared" si="27"/>
        <v>2025-01</v>
      </c>
      <c r="I1665" s="5">
        <f>IFERROR(INDEX(Delivery!$C$2:$C$3001,MATCH(A1665,Delivery!$A$2:$A$3001,0))-INDEX(Delivery!$B$2:$B$3001,MATCH(A1665,Delivery!$A$2:$A$3001,0)),"")</f>
        <v>3</v>
      </c>
      <c r="J1665" s="5" t="str">
        <f>IF(IFERROR(INDEX(Delivery!$D$2:$D$3001,MATCH(A1665,Delivery!$A$2:$A$3001,0)),"")="Delayed","Yes","No")</f>
        <v>No</v>
      </c>
      <c r="K1665" s="5" t="str">
        <f>IF(IFERROR(INDEX(Delivery!$D$2:$D$3001,MATCH(A1665,Delivery!$A$2:$A$3001,0)),"")="Cancelled","Yes","No")</f>
        <v>No</v>
      </c>
      <c r="L1665">
        <f>SUMIF(Sales!B:B,A1665,Sales!H:H)</f>
        <v>1994.59</v>
      </c>
    </row>
    <row r="1666" spans="1:12" x14ac:dyDescent="0.35">
      <c r="A1666" s="5">
        <v>1665</v>
      </c>
      <c r="B1666" s="6">
        <v>45667</v>
      </c>
      <c r="C1666" s="5">
        <v>435</v>
      </c>
      <c r="D1666" s="5">
        <v>2</v>
      </c>
      <c r="E1666" s="5" t="str">
        <f>IFERROR(INDEX(Customers!$B$2:$B$901,MATCH(C1666,Customers!$A$2:$A$901,0)),"")</f>
        <v>Aditya Rao</v>
      </c>
      <c r="F1666" s="5" t="str">
        <f>IFERROR(INDEX(Customers!$C$2:$C$901,MATCH(C1666,Customers!$A$2:$A$901,0)),"")</f>
        <v>Consumer</v>
      </c>
      <c r="G1666" s="5" t="str">
        <f>IFERROR(INDEX(Regions!$B$2:$B$6,MATCH(D1666,Regions!$A$2:$A$6,0)),"")</f>
        <v>South</v>
      </c>
      <c r="H1666" s="5" t="str">
        <f t="shared" ref="H1666:H1729" si="28">TEXT(B1666,"YYYY-MM")</f>
        <v>2025-01</v>
      </c>
      <c r="I1666" s="5">
        <f>IFERROR(INDEX(Delivery!$C$2:$C$3001,MATCH(A1666,Delivery!$A$2:$A$3001,0))-INDEX(Delivery!$B$2:$B$3001,MATCH(A1666,Delivery!$A$2:$A$3001,0)),"")</f>
        <v>5</v>
      </c>
      <c r="J1666" s="5" t="str">
        <f>IF(IFERROR(INDEX(Delivery!$D$2:$D$3001,MATCH(A1666,Delivery!$A$2:$A$3001,0)),"")="Delayed","Yes","No")</f>
        <v>No</v>
      </c>
      <c r="K1666" s="5" t="str">
        <f>IF(IFERROR(INDEX(Delivery!$D$2:$D$3001,MATCH(A1666,Delivery!$A$2:$A$3001,0)),"")="Cancelled","Yes","No")</f>
        <v>No</v>
      </c>
      <c r="L1666">
        <f>SUMIF(Sales!B:B,A1666,Sales!H:H)</f>
        <v>1417.69</v>
      </c>
    </row>
    <row r="1667" spans="1:12" x14ac:dyDescent="0.35">
      <c r="A1667" s="5">
        <v>1666</v>
      </c>
      <c r="B1667" s="6">
        <v>45667</v>
      </c>
      <c r="C1667" s="5">
        <v>270</v>
      </c>
      <c r="D1667" s="5">
        <v>4</v>
      </c>
      <c r="E1667" s="5" t="str">
        <f>IFERROR(INDEX(Customers!$B$2:$B$901,MATCH(C1667,Customers!$A$2:$A$901,0)),"")</f>
        <v>Priya Das</v>
      </c>
      <c r="F1667" s="5" t="str">
        <f>IFERROR(INDEX(Customers!$C$2:$C$901,MATCH(C1667,Customers!$A$2:$A$901,0)),"")</f>
        <v>SMB</v>
      </c>
      <c r="G1667" s="5" t="str">
        <f>IFERROR(INDEX(Regions!$B$2:$B$6,MATCH(D1667,Regions!$A$2:$A$6,0)),"")</f>
        <v>West</v>
      </c>
      <c r="H1667" s="5" t="str">
        <f t="shared" si="28"/>
        <v>2025-01</v>
      </c>
      <c r="I1667" s="5">
        <f>IFERROR(INDEX(Delivery!$C$2:$C$3001,MATCH(A1667,Delivery!$A$2:$A$3001,0))-INDEX(Delivery!$B$2:$B$3001,MATCH(A1667,Delivery!$A$2:$A$3001,0)),"")</f>
        <v>10</v>
      </c>
      <c r="J1667" s="5" t="str">
        <f>IF(IFERROR(INDEX(Delivery!$D$2:$D$3001,MATCH(A1667,Delivery!$A$2:$A$3001,0)),"")="Delayed","Yes","No")</f>
        <v>Yes</v>
      </c>
      <c r="K1667" s="5" t="str">
        <f>IF(IFERROR(INDEX(Delivery!$D$2:$D$3001,MATCH(A1667,Delivery!$A$2:$A$3001,0)),"")="Cancelled","Yes","No")</f>
        <v>No</v>
      </c>
      <c r="L1667">
        <f>SUMIF(Sales!B:B,A1667,Sales!H:H)</f>
        <v>1420.9</v>
      </c>
    </row>
    <row r="1668" spans="1:12" x14ac:dyDescent="0.35">
      <c r="A1668" s="5">
        <v>1667</v>
      </c>
      <c r="B1668" s="6">
        <v>45668</v>
      </c>
      <c r="C1668" s="5">
        <v>198</v>
      </c>
      <c r="D1668" s="5">
        <v>5</v>
      </c>
      <c r="E1668" s="5" t="str">
        <f>IFERROR(INDEX(Customers!$B$2:$B$901,MATCH(C1668,Customers!$A$2:$A$901,0)),"")</f>
        <v>Krishna Kapoor</v>
      </c>
      <c r="F1668" s="5" t="str">
        <f>IFERROR(INDEX(Customers!$C$2:$C$901,MATCH(C1668,Customers!$A$2:$A$901,0)),"")</f>
        <v>Consumer</v>
      </c>
      <c r="G1668" s="5" t="str">
        <f>IFERROR(INDEX(Regions!$B$2:$B$6,MATCH(D1668,Regions!$A$2:$A$6,0)),"")</f>
        <v>Central</v>
      </c>
      <c r="H1668" s="5" t="str">
        <f t="shared" si="28"/>
        <v>2025-01</v>
      </c>
      <c r="I1668" s="5">
        <f>IFERROR(INDEX(Delivery!$C$2:$C$3001,MATCH(A1668,Delivery!$A$2:$A$3001,0))-INDEX(Delivery!$B$2:$B$3001,MATCH(A1668,Delivery!$A$2:$A$3001,0)),"")</f>
        <v>4</v>
      </c>
      <c r="J1668" s="5" t="str">
        <f>IF(IFERROR(INDEX(Delivery!$D$2:$D$3001,MATCH(A1668,Delivery!$A$2:$A$3001,0)),"")="Delayed","Yes","No")</f>
        <v>No</v>
      </c>
      <c r="K1668" s="5" t="str">
        <f>IF(IFERROR(INDEX(Delivery!$D$2:$D$3001,MATCH(A1668,Delivery!$A$2:$A$3001,0)),"")="Cancelled","Yes","No")</f>
        <v>No</v>
      </c>
      <c r="L1668">
        <f>SUMIF(Sales!B:B,A1668,Sales!H:H)</f>
        <v>1591.3500000000001</v>
      </c>
    </row>
    <row r="1669" spans="1:12" x14ac:dyDescent="0.35">
      <c r="A1669" s="5">
        <v>1668</v>
      </c>
      <c r="B1669" s="6">
        <v>45668</v>
      </c>
      <c r="C1669" s="5">
        <v>591</v>
      </c>
      <c r="D1669" s="5">
        <v>3</v>
      </c>
      <c r="E1669" s="5" t="str">
        <f>IFERROR(INDEX(Customers!$B$2:$B$901,MATCH(C1669,Customers!$A$2:$A$901,0)),"")</f>
        <v>Reyansh Reddy</v>
      </c>
      <c r="F1669" s="5" t="str">
        <f>IFERROR(INDEX(Customers!$C$2:$C$901,MATCH(C1669,Customers!$A$2:$A$901,0)),"")</f>
        <v>Consumer</v>
      </c>
      <c r="G1669" s="5" t="str">
        <f>IFERROR(INDEX(Regions!$B$2:$B$6,MATCH(D1669,Regions!$A$2:$A$6,0)),"")</f>
        <v>East</v>
      </c>
      <c r="H1669" s="5" t="str">
        <f t="shared" si="28"/>
        <v>2025-01</v>
      </c>
      <c r="I1669" s="5">
        <f>IFERROR(INDEX(Delivery!$C$2:$C$3001,MATCH(A1669,Delivery!$A$2:$A$3001,0))-INDEX(Delivery!$B$2:$B$3001,MATCH(A1669,Delivery!$A$2:$A$3001,0)),"")</f>
        <v>3</v>
      </c>
      <c r="J1669" s="5" t="str">
        <f>IF(IFERROR(INDEX(Delivery!$D$2:$D$3001,MATCH(A1669,Delivery!$A$2:$A$3001,0)),"")="Delayed","Yes","No")</f>
        <v>No</v>
      </c>
      <c r="K1669" s="5" t="str">
        <f>IF(IFERROR(INDEX(Delivery!$D$2:$D$3001,MATCH(A1669,Delivery!$A$2:$A$3001,0)),"")="Cancelled","Yes","No")</f>
        <v>No</v>
      </c>
      <c r="L1669">
        <f>SUMIF(Sales!B:B,A1669,Sales!H:H)</f>
        <v>98.34</v>
      </c>
    </row>
    <row r="1670" spans="1:12" x14ac:dyDescent="0.35">
      <c r="A1670" s="5">
        <v>1669</v>
      </c>
      <c r="B1670" s="6">
        <v>45668</v>
      </c>
      <c r="C1670" s="5">
        <v>353</v>
      </c>
      <c r="D1670" s="5">
        <v>1</v>
      </c>
      <c r="E1670" s="5" t="str">
        <f>IFERROR(INDEX(Customers!$B$2:$B$901,MATCH(C1670,Customers!$A$2:$A$901,0)),"")</f>
        <v>Aadhya Joshi</v>
      </c>
      <c r="F1670" s="5" t="str">
        <f>IFERROR(INDEX(Customers!$C$2:$C$901,MATCH(C1670,Customers!$A$2:$A$901,0)),"")</f>
        <v>Consumer</v>
      </c>
      <c r="G1670" s="5" t="str">
        <f>IFERROR(INDEX(Regions!$B$2:$B$6,MATCH(D1670,Regions!$A$2:$A$6,0)),"")</f>
        <v>North</v>
      </c>
      <c r="H1670" s="5" t="str">
        <f t="shared" si="28"/>
        <v>2025-01</v>
      </c>
      <c r="I1670" s="5">
        <f>IFERROR(INDEX(Delivery!$C$2:$C$3001,MATCH(A1670,Delivery!$A$2:$A$3001,0))-INDEX(Delivery!$B$2:$B$3001,MATCH(A1670,Delivery!$A$2:$A$3001,0)),"")</f>
        <v>8</v>
      </c>
      <c r="J1670" s="5" t="str">
        <f>IF(IFERROR(INDEX(Delivery!$D$2:$D$3001,MATCH(A1670,Delivery!$A$2:$A$3001,0)),"")="Delayed","Yes","No")</f>
        <v>Yes</v>
      </c>
      <c r="K1670" s="5" t="str">
        <f>IF(IFERROR(INDEX(Delivery!$D$2:$D$3001,MATCH(A1670,Delivery!$A$2:$A$3001,0)),"")="Cancelled","Yes","No")</f>
        <v>No</v>
      </c>
      <c r="L1670">
        <f>SUMIF(Sales!B:B,A1670,Sales!H:H)</f>
        <v>1296.42</v>
      </c>
    </row>
    <row r="1671" spans="1:12" x14ac:dyDescent="0.35">
      <c r="A1671" s="5">
        <v>1670</v>
      </c>
      <c r="B1671" s="6">
        <v>45668</v>
      </c>
      <c r="C1671" s="5">
        <v>652</v>
      </c>
      <c r="D1671" s="5">
        <v>2</v>
      </c>
      <c r="E1671" s="5" t="str">
        <f>IFERROR(INDEX(Customers!$B$2:$B$901,MATCH(C1671,Customers!$A$2:$A$901,0)),"")</f>
        <v>Ayaan Sharma</v>
      </c>
      <c r="F1671" s="5" t="str">
        <f>IFERROR(INDEX(Customers!$C$2:$C$901,MATCH(C1671,Customers!$A$2:$A$901,0)),"")</f>
        <v>Consumer</v>
      </c>
      <c r="G1671" s="5" t="str">
        <f>IFERROR(INDEX(Regions!$B$2:$B$6,MATCH(D1671,Regions!$A$2:$A$6,0)),"")</f>
        <v>South</v>
      </c>
      <c r="H1671" s="5" t="str">
        <f t="shared" si="28"/>
        <v>2025-01</v>
      </c>
      <c r="I1671" s="5">
        <f>IFERROR(INDEX(Delivery!$C$2:$C$3001,MATCH(A1671,Delivery!$A$2:$A$3001,0))-INDEX(Delivery!$B$2:$B$3001,MATCH(A1671,Delivery!$A$2:$A$3001,0)),"")</f>
        <v>-45669</v>
      </c>
      <c r="J1671" s="5" t="str">
        <f>IF(IFERROR(INDEX(Delivery!$D$2:$D$3001,MATCH(A1671,Delivery!$A$2:$A$3001,0)),"")="Delayed","Yes","No")</f>
        <v>No</v>
      </c>
      <c r="K1671" s="5" t="str">
        <f>IF(IFERROR(INDEX(Delivery!$D$2:$D$3001,MATCH(A1671,Delivery!$A$2:$A$3001,0)),"")="Cancelled","Yes","No")</f>
        <v>Yes</v>
      </c>
      <c r="L1671">
        <f>SUMIF(Sales!B:B,A1671,Sales!H:H)</f>
        <v>175.69</v>
      </c>
    </row>
    <row r="1672" spans="1:12" x14ac:dyDescent="0.35">
      <c r="A1672" s="5">
        <v>1671</v>
      </c>
      <c r="B1672" s="6">
        <v>45668</v>
      </c>
      <c r="C1672" s="5">
        <v>375</v>
      </c>
      <c r="D1672" s="5">
        <v>4</v>
      </c>
      <c r="E1672" s="5" t="str">
        <f>IFERROR(INDEX(Customers!$B$2:$B$901,MATCH(C1672,Customers!$A$2:$A$901,0)),"")</f>
        <v>Ishaan Gupta</v>
      </c>
      <c r="F1672" s="5" t="str">
        <f>IFERROR(INDEX(Customers!$C$2:$C$901,MATCH(C1672,Customers!$A$2:$A$901,0)),"")</f>
        <v>Corporate</v>
      </c>
      <c r="G1672" s="5" t="str">
        <f>IFERROR(INDEX(Regions!$B$2:$B$6,MATCH(D1672,Regions!$A$2:$A$6,0)),"")</f>
        <v>West</v>
      </c>
      <c r="H1672" s="5" t="str">
        <f t="shared" si="28"/>
        <v>2025-01</v>
      </c>
      <c r="I1672" s="5">
        <f>IFERROR(INDEX(Delivery!$C$2:$C$3001,MATCH(A1672,Delivery!$A$2:$A$3001,0))-INDEX(Delivery!$B$2:$B$3001,MATCH(A1672,Delivery!$A$2:$A$3001,0)),"")</f>
        <v>2</v>
      </c>
      <c r="J1672" s="5" t="str">
        <f>IF(IFERROR(INDEX(Delivery!$D$2:$D$3001,MATCH(A1672,Delivery!$A$2:$A$3001,0)),"")="Delayed","Yes","No")</f>
        <v>No</v>
      </c>
      <c r="K1672" s="5" t="str">
        <f>IF(IFERROR(INDEX(Delivery!$D$2:$D$3001,MATCH(A1672,Delivery!$A$2:$A$3001,0)),"")="Cancelled","Yes","No")</f>
        <v>No</v>
      </c>
      <c r="L1672">
        <f>SUMIF(Sales!B:B,A1672,Sales!H:H)</f>
        <v>519.71</v>
      </c>
    </row>
    <row r="1673" spans="1:12" x14ac:dyDescent="0.35">
      <c r="A1673" s="5">
        <v>1672</v>
      </c>
      <c r="B1673" s="6">
        <v>45668</v>
      </c>
      <c r="C1673" s="5">
        <v>756</v>
      </c>
      <c r="D1673" s="5">
        <v>1</v>
      </c>
      <c r="E1673" s="5" t="str">
        <f>IFERROR(INDEX(Customers!$B$2:$B$901,MATCH(C1673,Customers!$A$2:$A$901,0)),"")</f>
        <v>Amit Krishnan</v>
      </c>
      <c r="F1673" s="5" t="str">
        <f>IFERROR(INDEX(Customers!$C$2:$C$901,MATCH(C1673,Customers!$A$2:$A$901,0)),"")</f>
        <v>Corporate</v>
      </c>
      <c r="G1673" s="5" t="str">
        <f>IFERROR(INDEX(Regions!$B$2:$B$6,MATCH(D1673,Regions!$A$2:$A$6,0)),"")</f>
        <v>North</v>
      </c>
      <c r="H1673" s="5" t="str">
        <f t="shared" si="28"/>
        <v>2025-01</v>
      </c>
      <c r="I1673" s="5">
        <f>IFERROR(INDEX(Delivery!$C$2:$C$3001,MATCH(A1673,Delivery!$A$2:$A$3001,0))-INDEX(Delivery!$B$2:$B$3001,MATCH(A1673,Delivery!$A$2:$A$3001,0)),"")</f>
        <v>9</v>
      </c>
      <c r="J1673" s="5" t="str">
        <f>IF(IFERROR(INDEX(Delivery!$D$2:$D$3001,MATCH(A1673,Delivery!$A$2:$A$3001,0)),"")="Delayed","Yes","No")</f>
        <v>Yes</v>
      </c>
      <c r="K1673" s="5" t="str">
        <f>IF(IFERROR(INDEX(Delivery!$D$2:$D$3001,MATCH(A1673,Delivery!$A$2:$A$3001,0)),"")="Cancelled","Yes","No")</f>
        <v>No</v>
      </c>
      <c r="L1673">
        <f>SUMIF(Sales!B:B,A1673,Sales!H:H)</f>
        <v>3150.6299999999997</v>
      </c>
    </row>
    <row r="1674" spans="1:12" x14ac:dyDescent="0.35">
      <c r="A1674" s="5">
        <v>1673</v>
      </c>
      <c r="B1674" s="6">
        <v>45668</v>
      </c>
      <c r="C1674" s="5">
        <v>862</v>
      </c>
      <c r="D1674" s="5">
        <v>2</v>
      </c>
      <c r="E1674" s="5" t="str">
        <f>IFERROR(INDEX(Customers!$B$2:$B$901,MATCH(C1674,Customers!$A$2:$A$901,0)),"")</f>
        <v>Navya Mehta</v>
      </c>
      <c r="F1674" s="5" t="str">
        <f>IFERROR(INDEX(Customers!$C$2:$C$901,MATCH(C1674,Customers!$A$2:$A$901,0)),"")</f>
        <v>Consumer</v>
      </c>
      <c r="G1674" s="5" t="str">
        <f>IFERROR(INDEX(Regions!$B$2:$B$6,MATCH(D1674,Regions!$A$2:$A$6,0)),"")</f>
        <v>South</v>
      </c>
      <c r="H1674" s="5" t="str">
        <f t="shared" si="28"/>
        <v>2025-01</v>
      </c>
      <c r="I1674" s="5">
        <f>IFERROR(INDEX(Delivery!$C$2:$C$3001,MATCH(A1674,Delivery!$A$2:$A$3001,0))-INDEX(Delivery!$B$2:$B$3001,MATCH(A1674,Delivery!$A$2:$A$3001,0)),"")</f>
        <v>3</v>
      </c>
      <c r="J1674" s="5" t="str">
        <f>IF(IFERROR(INDEX(Delivery!$D$2:$D$3001,MATCH(A1674,Delivery!$A$2:$A$3001,0)),"")="Delayed","Yes","No")</f>
        <v>No</v>
      </c>
      <c r="K1674" s="5" t="str">
        <f>IF(IFERROR(INDEX(Delivery!$D$2:$D$3001,MATCH(A1674,Delivery!$A$2:$A$3001,0)),"")="Cancelled","Yes","No")</f>
        <v>No</v>
      </c>
      <c r="L1674">
        <f>SUMIF(Sales!B:B,A1674,Sales!H:H)</f>
        <v>154.55000000000001</v>
      </c>
    </row>
    <row r="1675" spans="1:12" x14ac:dyDescent="0.35">
      <c r="A1675" s="5">
        <v>1674</v>
      </c>
      <c r="B1675" s="6">
        <v>45668</v>
      </c>
      <c r="C1675" s="5">
        <v>783</v>
      </c>
      <c r="D1675" s="5">
        <v>4</v>
      </c>
      <c r="E1675" s="5" t="str">
        <f>IFERROR(INDEX(Customers!$B$2:$B$901,MATCH(C1675,Customers!$A$2:$A$901,0)),"")</f>
        <v>Saanvi Patel</v>
      </c>
      <c r="F1675" s="5" t="str">
        <f>IFERROR(INDEX(Customers!$C$2:$C$901,MATCH(C1675,Customers!$A$2:$A$901,0)),"")</f>
        <v>SMB</v>
      </c>
      <c r="G1675" s="5" t="str">
        <f>IFERROR(INDEX(Regions!$B$2:$B$6,MATCH(D1675,Regions!$A$2:$A$6,0)),"")</f>
        <v>West</v>
      </c>
      <c r="H1675" s="5" t="str">
        <f t="shared" si="28"/>
        <v>2025-01</v>
      </c>
      <c r="I1675" s="5">
        <f>IFERROR(INDEX(Delivery!$C$2:$C$3001,MATCH(A1675,Delivery!$A$2:$A$3001,0))-INDEX(Delivery!$B$2:$B$3001,MATCH(A1675,Delivery!$A$2:$A$3001,0)),"")</f>
        <v>4</v>
      </c>
      <c r="J1675" s="5" t="str">
        <f>IF(IFERROR(INDEX(Delivery!$D$2:$D$3001,MATCH(A1675,Delivery!$A$2:$A$3001,0)),"")="Delayed","Yes","No")</f>
        <v>No</v>
      </c>
      <c r="K1675" s="5" t="str">
        <f>IF(IFERROR(INDEX(Delivery!$D$2:$D$3001,MATCH(A1675,Delivery!$A$2:$A$3001,0)),"")="Cancelled","Yes","No")</f>
        <v>No</v>
      </c>
      <c r="L1675">
        <f>SUMIF(Sales!B:B,A1675,Sales!H:H)</f>
        <v>617.46</v>
      </c>
    </row>
    <row r="1676" spans="1:12" x14ac:dyDescent="0.35">
      <c r="A1676" s="5">
        <v>1675</v>
      </c>
      <c r="B1676" s="6">
        <v>45669</v>
      </c>
      <c r="C1676" s="5">
        <v>372</v>
      </c>
      <c r="D1676" s="5">
        <v>5</v>
      </c>
      <c r="E1676" s="5" t="str">
        <f>IFERROR(INDEX(Customers!$B$2:$B$901,MATCH(C1676,Customers!$A$2:$A$901,0)),"")</f>
        <v>Arun Singh</v>
      </c>
      <c r="F1676" s="5" t="str">
        <f>IFERROR(INDEX(Customers!$C$2:$C$901,MATCH(C1676,Customers!$A$2:$A$901,0)),"")</f>
        <v>SMB</v>
      </c>
      <c r="G1676" s="5" t="str">
        <f>IFERROR(INDEX(Regions!$B$2:$B$6,MATCH(D1676,Regions!$A$2:$A$6,0)),"")</f>
        <v>Central</v>
      </c>
      <c r="H1676" s="5" t="str">
        <f t="shared" si="28"/>
        <v>2025-01</v>
      </c>
      <c r="I1676" s="5">
        <f>IFERROR(INDEX(Delivery!$C$2:$C$3001,MATCH(A1676,Delivery!$A$2:$A$3001,0))-INDEX(Delivery!$B$2:$B$3001,MATCH(A1676,Delivery!$A$2:$A$3001,0)),"")</f>
        <v>3</v>
      </c>
      <c r="J1676" s="5" t="str">
        <f>IF(IFERROR(INDEX(Delivery!$D$2:$D$3001,MATCH(A1676,Delivery!$A$2:$A$3001,0)),"")="Delayed","Yes","No")</f>
        <v>No</v>
      </c>
      <c r="K1676" s="5" t="str">
        <f>IF(IFERROR(INDEX(Delivery!$D$2:$D$3001,MATCH(A1676,Delivery!$A$2:$A$3001,0)),"")="Cancelled","Yes","No")</f>
        <v>No</v>
      </c>
      <c r="L1676">
        <f>SUMIF(Sales!B:B,A1676,Sales!H:H)</f>
        <v>3021.65</v>
      </c>
    </row>
    <row r="1677" spans="1:12" x14ac:dyDescent="0.35">
      <c r="A1677" s="5">
        <v>1676</v>
      </c>
      <c r="B1677" s="6">
        <v>45669</v>
      </c>
      <c r="C1677" s="5">
        <v>853</v>
      </c>
      <c r="D1677" s="5">
        <v>4</v>
      </c>
      <c r="E1677" s="5" t="str">
        <f>IFERROR(INDEX(Customers!$B$2:$B$901,MATCH(C1677,Customers!$A$2:$A$901,0)),"")</f>
        <v>Meera Verma</v>
      </c>
      <c r="F1677" s="5" t="str">
        <f>IFERROR(INDEX(Customers!$C$2:$C$901,MATCH(C1677,Customers!$A$2:$A$901,0)),"")</f>
        <v>Consumer</v>
      </c>
      <c r="G1677" s="5" t="str">
        <f>IFERROR(INDEX(Regions!$B$2:$B$6,MATCH(D1677,Regions!$A$2:$A$6,0)),"")</f>
        <v>West</v>
      </c>
      <c r="H1677" s="5" t="str">
        <f t="shared" si="28"/>
        <v>2025-01</v>
      </c>
      <c r="I1677" s="5">
        <f>IFERROR(INDEX(Delivery!$C$2:$C$3001,MATCH(A1677,Delivery!$A$2:$A$3001,0))-INDEX(Delivery!$B$2:$B$3001,MATCH(A1677,Delivery!$A$2:$A$3001,0)),"")</f>
        <v>5</v>
      </c>
      <c r="J1677" s="5" t="str">
        <f>IF(IFERROR(INDEX(Delivery!$D$2:$D$3001,MATCH(A1677,Delivery!$A$2:$A$3001,0)),"")="Delayed","Yes","No")</f>
        <v>No</v>
      </c>
      <c r="K1677" s="5" t="str">
        <f>IF(IFERROR(INDEX(Delivery!$D$2:$D$3001,MATCH(A1677,Delivery!$A$2:$A$3001,0)),"")="Cancelled","Yes","No")</f>
        <v>No</v>
      </c>
      <c r="L1677">
        <f>SUMIF(Sales!B:B,A1677,Sales!H:H)</f>
        <v>2490.89</v>
      </c>
    </row>
    <row r="1678" spans="1:12" x14ac:dyDescent="0.35">
      <c r="A1678" s="5">
        <v>1677</v>
      </c>
      <c r="B1678" s="6">
        <v>45669</v>
      </c>
      <c r="C1678" s="5">
        <v>460</v>
      </c>
      <c r="D1678" s="5">
        <v>2</v>
      </c>
      <c r="E1678" s="5" t="str">
        <f>IFERROR(INDEX(Customers!$B$2:$B$901,MATCH(C1678,Customers!$A$2:$A$901,0)),"")</f>
        <v>Vikram Mehta</v>
      </c>
      <c r="F1678" s="5" t="str">
        <f>IFERROR(INDEX(Customers!$C$2:$C$901,MATCH(C1678,Customers!$A$2:$A$901,0)),"")</f>
        <v>Consumer</v>
      </c>
      <c r="G1678" s="5" t="str">
        <f>IFERROR(INDEX(Regions!$B$2:$B$6,MATCH(D1678,Regions!$A$2:$A$6,0)),"")</f>
        <v>South</v>
      </c>
      <c r="H1678" s="5" t="str">
        <f t="shared" si="28"/>
        <v>2025-01</v>
      </c>
      <c r="I1678" s="5">
        <f>IFERROR(INDEX(Delivery!$C$2:$C$3001,MATCH(A1678,Delivery!$A$2:$A$3001,0))-INDEX(Delivery!$B$2:$B$3001,MATCH(A1678,Delivery!$A$2:$A$3001,0)),"")</f>
        <v>-45669</v>
      </c>
      <c r="J1678" s="5" t="str">
        <f>IF(IFERROR(INDEX(Delivery!$D$2:$D$3001,MATCH(A1678,Delivery!$A$2:$A$3001,0)),"")="Delayed","Yes","No")</f>
        <v>No</v>
      </c>
      <c r="K1678" s="5" t="str">
        <f>IF(IFERROR(INDEX(Delivery!$D$2:$D$3001,MATCH(A1678,Delivery!$A$2:$A$3001,0)),"")="Cancelled","Yes","No")</f>
        <v>Yes</v>
      </c>
      <c r="L1678">
        <f>SUMIF(Sales!B:B,A1678,Sales!H:H)</f>
        <v>705.26</v>
      </c>
    </row>
    <row r="1679" spans="1:12" x14ac:dyDescent="0.35">
      <c r="A1679" s="5">
        <v>1678</v>
      </c>
      <c r="B1679" s="6">
        <v>45669</v>
      </c>
      <c r="C1679" s="5">
        <v>567</v>
      </c>
      <c r="D1679" s="5">
        <v>2</v>
      </c>
      <c r="E1679" s="5" t="str">
        <f>IFERROR(INDEX(Customers!$B$2:$B$901,MATCH(C1679,Customers!$A$2:$A$901,0)),"")</f>
        <v>Sneha Shetty</v>
      </c>
      <c r="F1679" s="5" t="str">
        <f>IFERROR(INDEX(Customers!$C$2:$C$901,MATCH(C1679,Customers!$A$2:$A$901,0)),"")</f>
        <v>Corporate</v>
      </c>
      <c r="G1679" s="5" t="str">
        <f>IFERROR(INDEX(Regions!$B$2:$B$6,MATCH(D1679,Regions!$A$2:$A$6,0)),"")</f>
        <v>South</v>
      </c>
      <c r="H1679" s="5" t="str">
        <f t="shared" si="28"/>
        <v>2025-01</v>
      </c>
      <c r="I1679" s="5">
        <f>IFERROR(INDEX(Delivery!$C$2:$C$3001,MATCH(A1679,Delivery!$A$2:$A$3001,0))-INDEX(Delivery!$B$2:$B$3001,MATCH(A1679,Delivery!$A$2:$A$3001,0)),"")</f>
        <v>-45669</v>
      </c>
      <c r="J1679" s="5" t="str">
        <f>IF(IFERROR(INDEX(Delivery!$D$2:$D$3001,MATCH(A1679,Delivery!$A$2:$A$3001,0)),"")="Delayed","Yes","No")</f>
        <v>No</v>
      </c>
      <c r="K1679" s="5" t="str">
        <f>IF(IFERROR(INDEX(Delivery!$D$2:$D$3001,MATCH(A1679,Delivery!$A$2:$A$3001,0)),"")="Cancelled","Yes","No")</f>
        <v>Yes</v>
      </c>
      <c r="L1679">
        <f>SUMIF(Sales!B:B,A1679,Sales!H:H)</f>
        <v>3315.12</v>
      </c>
    </row>
    <row r="1680" spans="1:12" x14ac:dyDescent="0.35">
      <c r="A1680" s="5">
        <v>1679</v>
      </c>
      <c r="B1680" s="6">
        <v>45669</v>
      </c>
      <c r="C1680" s="5">
        <v>55</v>
      </c>
      <c r="D1680" s="5">
        <v>4</v>
      </c>
      <c r="E1680" s="5" t="str">
        <f>IFERROR(INDEX(Customers!$B$2:$B$901,MATCH(C1680,Customers!$A$2:$A$901,0)),"")</f>
        <v>Nisha Krishnan</v>
      </c>
      <c r="F1680" s="5" t="str">
        <f>IFERROR(INDEX(Customers!$C$2:$C$901,MATCH(C1680,Customers!$A$2:$A$901,0)),"")</f>
        <v>Consumer</v>
      </c>
      <c r="G1680" s="5" t="str">
        <f>IFERROR(INDEX(Regions!$B$2:$B$6,MATCH(D1680,Regions!$A$2:$A$6,0)),"")</f>
        <v>West</v>
      </c>
      <c r="H1680" s="5" t="str">
        <f t="shared" si="28"/>
        <v>2025-01</v>
      </c>
      <c r="I1680" s="5">
        <f>IFERROR(INDEX(Delivery!$C$2:$C$3001,MATCH(A1680,Delivery!$A$2:$A$3001,0))-INDEX(Delivery!$B$2:$B$3001,MATCH(A1680,Delivery!$A$2:$A$3001,0)),"")</f>
        <v>3</v>
      </c>
      <c r="J1680" s="5" t="str">
        <f>IF(IFERROR(INDEX(Delivery!$D$2:$D$3001,MATCH(A1680,Delivery!$A$2:$A$3001,0)),"")="Delayed","Yes","No")</f>
        <v>No</v>
      </c>
      <c r="K1680" s="5" t="str">
        <f>IF(IFERROR(INDEX(Delivery!$D$2:$D$3001,MATCH(A1680,Delivery!$A$2:$A$3001,0)),"")="Cancelled","Yes","No")</f>
        <v>No</v>
      </c>
      <c r="L1680">
        <f>SUMIF(Sales!B:B,A1680,Sales!H:H)</f>
        <v>3419.53</v>
      </c>
    </row>
    <row r="1681" spans="1:12" x14ac:dyDescent="0.35">
      <c r="A1681" s="5">
        <v>1680</v>
      </c>
      <c r="B1681" s="6">
        <v>45670</v>
      </c>
      <c r="C1681" s="5">
        <v>820</v>
      </c>
      <c r="D1681" s="5">
        <v>4</v>
      </c>
      <c r="E1681" s="5" t="str">
        <f>IFERROR(INDEX(Customers!$B$2:$B$901,MATCH(C1681,Customers!$A$2:$A$901,0)),"")</f>
        <v>Sanjay Menon</v>
      </c>
      <c r="F1681" s="5" t="str">
        <f>IFERROR(INDEX(Customers!$C$2:$C$901,MATCH(C1681,Customers!$A$2:$A$901,0)),"")</f>
        <v>Consumer</v>
      </c>
      <c r="G1681" s="5" t="str">
        <f>IFERROR(INDEX(Regions!$B$2:$B$6,MATCH(D1681,Regions!$A$2:$A$6,0)),"")</f>
        <v>West</v>
      </c>
      <c r="H1681" s="5" t="str">
        <f t="shared" si="28"/>
        <v>2025-01</v>
      </c>
      <c r="I1681" s="5">
        <f>IFERROR(INDEX(Delivery!$C$2:$C$3001,MATCH(A1681,Delivery!$A$2:$A$3001,0))-INDEX(Delivery!$B$2:$B$3001,MATCH(A1681,Delivery!$A$2:$A$3001,0)),"")</f>
        <v>3</v>
      </c>
      <c r="J1681" s="5" t="str">
        <f>IF(IFERROR(INDEX(Delivery!$D$2:$D$3001,MATCH(A1681,Delivery!$A$2:$A$3001,0)),"")="Delayed","Yes","No")</f>
        <v>No</v>
      </c>
      <c r="K1681" s="5" t="str">
        <f>IF(IFERROR(INDEX(Delivery!$D$2:$D$3001,MATCH(A1681,Delivery!$A$2:$A$3001,0)),"")="Cancelled","Yes","No")</f>
        <v>No</v>
      </c>
      <c r="L1681">
        <f>SUMIF(Sales!B:B,A1681,Sales!H:H)</f>
        <v>1296.42</v>
      </c>
    </row>
    <row r="1682" spans="1:12" x14ac:dyDescent="0.35">
      <c r="A1682" s="5">
        <v>1681</v>
      </c>
      <c r="B1682" s="6">
        <v>45670</v>
      </c>
      <c r="C1682" s="5">
        <v>626</v>
      </c>
      <c r="D1682" s="5">
        <v>5</v>
      </c>
      <c r="E1682" s="5" t="str">
        <f>IFERROR(INDEX(Customers!$B$2:$B$901,MATCH(C1682,Customers!$A$2:$A$901,0)),"")</f>
        <v>Rohan Singh</v>
      </c>
      <c r="F1682" s="5" t="str">
        <f>IFERROR(INDEX(Customers!$C$2:$C$901,MATCH(C1682,Customers!$A$2:$A$901,0)),"")</f>
        <v>SMB</v>
      </c>
      <c r="G1682" s="5" t="str">
        <f>IFERROR(INDEX(Regions!$B$2:$B$6,MATCH(D1682,Regions!$A$2:$A$6,0)),"")</f>
        <v>Central</v>
      </c>
      <c r="H1682" s="5" t="str">
        <f t="shared" si="28"/>
        <v>2025-01</v>
      </c>
      <c r="I1682" s="5">
        <f>IFERROR(INDEX(Delivery!$C$2:$C$3001,MATCH(A1682,Delivery!$A$2:$A$3001,0))-INDEX(Delivery!$B$2:$B$3001,MATCH(A1682,Delivery!$A$2:$A$3001,0)),"")</f>
        <v>2</v>
      </c>
      <c r="J1682" s="5" t="str">
        <f>IF(IFERROR(INDEX(Delivery!$D$2:$D$3001,MATCH(A1682,Delivery!$A$2:$A$3001,0)),"")="Delayed","Yes","No")</f>
        <v>No</v>
      </c>
      <c r="K1682" s="5" t="str">
        <f>IF(IFERROR(INDEX(Delivery!$D$2:$D$3001,MATCH(A1682,Delivery!$A$2:$A$3001,0)),"")="Cancelled","Yes","No")</f>
        <v>No</v>
      </c>
      <c r="L1682">
        <f>SUMIF(Sales!B:B,A1682,Sales!H:H)</f>
        <v>1484.94</v>
      </c>
    </row>
    <row r="1683" spans="1:12" x14ac:dyDescent="0.35">
      <c r="A1683" s="5">
        <v>1682</v>
      </c>
      <c r="B1683" s="6">
        <v>45670</v>
      </c>
      <c r="C1683" s="5">
        <v>705</v>
      </c>
      <c r="D1683" s="5">
        <v>2</v>
      </c>
      <c r="E1683" s="5" t="str">
        <f>IFERROR(INDEX(Customers!$B$2:$B$901,MATCH(C1683,Customers!$A$2:$A$901,0)),"")</f>
        <v>Saanvi Reddy</v>
      </c>
      <c r="F1683" s="5" t="str">
        <f>IFERROR(INDEX(Customers!$C$2:$C$901,MATCH(C1683,Customers!$A$2:$A$901,0)),"")</f>
        <v>Consumer</v>
      </c>
      <c r="G1683" s="5" t="str">
        <f>IFERROR(INDEX(Regions!$B$2:$B$6,MATCH(D1683,Regions!$A$2:$A$6,0)),"")</f>
        <v>South</v>
      </c>
      <c r="H1683" s="5" t="str">
        <f t="shared" si="28"/>
        <v>2025-01</v>
      </c>
      <c r="I1683" s="5">
        <f>IFERROR(INDEX(Delivery!$C$2:$C$3001,MATCH(A1683,Delivery!$A$2:$A$3001,0))-INDEX(Delivery!$B$2:$B$3001,MATCH(A1683,Delivery!$A$2:$A$3001,0)),"")</f>
        <v>4</v>
      </c>
      <c r="J1683" s="5" t="str">
        <f>IF(IFERROR(INDEX(Delivery!$D$2:$D$3001,MATCH(A1683,Delivery!$A$2:$A$3001,0)),"")="Delayed","Yes","No")</f>
        <v>No</v>
      </c>
      <c r="K1683" s="5" t="str">
        <f>IF(IFERROR(INDEX(Delivery!$D$2:$D$3001,MATCH(A1683,Delivery!$A$2:$A$3001,0)),"")="Cancelled","Yes","No")</f>
        <v>No</v>
      </c>
      <c r="L1683">
        <f>SUMIF(Sales!B:B,A1683,Sales!H:H)</f>
        <v>828.35</v>
      </c>
    </row>
    <row r="1684" spans="1:12" x14ac:dyDescent="0.35">
      <c r="A1684" s="5">
        <v>1683</v>
      </c>
      <c r="B1684" s="6">
        <v>45670</v>
      </c>
      <c r="C1684" s="5">
        <v>79</v>
      </c>
      <c r="D1684" s="5">
        <v>5</v>
      </c>
      <c r="E1684" s="5" t="str">
        <f>IFERROR(INDEX(Customers!$B$2:$B$901,MATCH(C1684,Customers!$A$2:$A$901,0)),"")</f>
        <v>Ananya Chatterjee</v>
      </c>
      <c r="F1684" s="5" t="str">
        <f>IFERROR(INDEX(Customers!$C$2:$C$901,MATCH(C1684,Customers!$A$2:$A$901,0)),"")</f>
        <v>SMB</v>
      </c>
      <c r="G1684" s="5" t="str">
        <f>IFERROR(INDEX(Regions!$B$2:$B$6,MATCH(D1684,Regions!$A$2:$A$6,0)),"")</f>
        <v>Central</v>
      </c>
      <c r="H1684" s="5" t="str">
        <f t="shared" si="28"/>
        <v>2025-01</v>
      </c>
      <c r="I1684" s="5">
        <f>IFERROR(INDEX(Delivery!$C$2:$C$3001,MATCH(A1684,Delivery!$A$2:$A$3001,0))-INDEX(Delivery!$B$2:$B$3001,MATCH(A1684,Delivery!$A$2:$A$3001,0)),"")</f>
        <v>2</v>
      </c>
      <c r="J1684" s="5" t="str">
        <f>IF(IFERROR(INDEX(Delivery!$D$2:$D$3001,MATCH(A1684,Delivery!$A$2:$A$3001,0)),"")="Delayed","Yes","No")</f>
        <v>No</v>
      </c>
      <c r="K1684" s="5" t="str">
        <f>IF(IFERROR(INDEX(Delivery!$D$2:$D$3001,MATCH(A1684,Delivery!$A$2:$A$3001,0)),"")="Cancelled","Yes","No")</f>
        <v>No</v>
      </c>
      <c r="L1684">
        <f>SUMIF(Sales!B:B,A1684,Sales!H:H)</f>
        <v>1579.8400000000001</v>
      </c>
    </row>
    <row r="1685" spans="1:12" x14ac:dyDescent="0.35">
      <c r="A1685" s="5">
        <v>1684</v>
      </c>
      <c r="B1685" s="6">
        <v>45670</v>
      </c>
      <c r="C1685" s="5">
        <v>123</v>
      </c>
      <c r="D1685" s="5">
        <v>5</v>
      </c>
      <c r="E1685" s="5" t="str">
        <f>IFERROR(INDEX(Customers!$B$2:$B$901,MATCH(C1685,Customers!$A$2:$A$901,0)),"")</f>
        <v>Nisha Shetty</v>
      </c>
      <c r="F1685" s="5" t="str">
        <f>IFERROR(INDEX(Customers!$C$2:$C$901,MATCH(C1685,Customers!$A$2:$A$901,0)),"")</f>
        <v>Consumer</v>
      </c>
      <c r="G1685" s="5" t="str">
        <f>IFERROR(INDEX(Regions!$B$2:$B$6,MATCH(D1685,Regions!$A$2:$A$6,0)),"")</f>
        <v>Central</v>
      </c>
      <c r="H1685" s="5" t="str">
        <f t="shared" si="28"/>
        <v>2025-01</v>
      </c>
      <c r="I1685" s="5">
        <f>IFERROR(INDEX(Delivery!$C$2:$C$3001,MATCH(A1685,Delivery!$A$2:$A$3001,0))-INDEX(Delivery!$B$2:$B$3001,MATCH(A1685,Delivery!$A$2:$A$3001,0)),"")</f>
        <v>7</v>
      </c>
      <c r="J1685" s="5" t="str">
        <f>IF(IFERROR(INDEX(Delivery!$D$2:$D$3001,MATCH(A1685,Delivery!$A$2:$A$3001,0)),"")="Delayed","Yes","No")</f>
        <v>Yes</v>
      </c>
      <c r="K1685" s="5" t="str">
        <f>IF(IFERROR(INDEX(Delivery!$D$2:$D$3001,MATCH(A1685,Delivery!$A$2:$A$3001,0)),"")="Cancelled","Yes","No")</f>
        <v>No</v>
      </c>
      <c r="L1685">
        <f>SUMIF(Sales!B:B,A1685,Sales!H:H)</f>
        <v>1296.42</v>
      </c>
    </row>
    <row r="1686" spans="1:12" x14ac:dyDescent="0.35">
      <c r="A1686" s="5">
        <v>1685</v>
      </c>
      <c r="B1686" s="6">
        <v>45670</v>
      </c>
      <c r="C1686" s="5">
        <v>66</v>
      </c>
      <c r="D1686" s="5">
        <v>5</v>
      </c>
      <c r="E1686" s="5" t="str">
        <f>IFERROR(INDEX(Customers!$B$2:$B$901,MATCH(C1686,Customers!$A$2:$A$901,0)),"")</f>
        <v>Sanjay Malhotra</v>
      </c>
      <c r="F1686" s="5" t="str">
        <f>IFERROR(INDEX(Customers!$C$2:$C$901,MATCH(C1686,Customers!$A$2:$A$901,0)),"")</f>
        <v>SMB</v>
      </c>
      <c r="G1686" s="5" t="str">
        <f>IFERROR(INDEX(Regions!$B$2:$B$6,MATCH(D1686,Regions!$A$2:$A$6,0)),"")</f>
        <v>Central</v>
      </c>
      <c r="H1686" s="5" t="str">
        <f t="shared" si="28"/>
        <v>2025-01</v>
      </c>
      <c r="I1686" s="5">
        <f>IFERROR(INDEX(Delivery!$C$2:$C$3001,MATCH(A1686,Delivery!$A$2:$A$3001,0))-INDEX(Delivery!$B$2:$B$3001,MATCH(A1686,Delivery!$A$2:$A$3001,0)),"")</f>
        <v>12</v>
      </c>
      <c r="J1686" s="5" t="str">
        <f>IF(IFERROR(INDEX(Delivery!$D$2:$D$3001,MATCH(A1686,Delivery!$A$2:$A$3001,0)),"")="Delayed","Yes","No")</f>
        <v>Yes</v>
      </c>
      <c r="K1686" s="5" t="str">
        <f>IF(IFERROR(INDEX(Delivery!$D$2:$D$3001,MATCH(A1686,Delivery!$A$2:$A$3001,0)),"")="Cancelled","Yes","No")</f>
        <v>No</v>
      </c>
      <c r="L1686">
        <f>SUMIF(Sales!B:B,A1686,Sales!H:H)</f>
        <v>2490.89</v>
      </c>
    </row>
    <row r="1687" spans="1:12" x14ac:dyDescent="0.35">
      <c r="A1687" s="5">
        <v>1686</v>
      </c>
      <c r="B1687" s="6">
        <v>45671</v>
      </c>
      <c r="C1687" s="5">
        <v>652</v>
      </c>
      <c r="D1687" s="5">
        <v>2</v>
      </c>
      <c r="E1687" s="5" t="str">
        <f>IFERROR(INDEX(Customers!$B$2:$B$901,MATCH(C1687,Customers!$A$2:$A$901,0)),"")</f>
        <v>Ayaan Sharma</v>
      </c>
      <c r="F1687" s="5" t="str">
        <f>IFERROR(INDEX(Customers!$C$2:$C$901,MATCH(C1687,Customers!$A$2:$A$901,0)),"")</f>
        <v>Consumer</v>
      </c>
      <c r="G1687" s="5" t="str">
        <f>IFERROR(INDEX(Regions!$B$2:$B$6,MATCH(D1687,Regions!$A$2:$A$6,0)),"")</f>
        <v>South</v>
      </c>
      <c r="H1687" s="5" t="str">
        <f t="shared" si="28"/>
        <v>2025-01</v>
      </c>
      <c r="I1687" s="5">
        <f>IFERROR(INDEX(Delivery!$C$2:$C$3001,MATCH(A1687,Delivery!$A$2:$A$3001,0))-INDEX(Delivery!$B$2:$B$3001,MATCH(A1687,Delivery!$A$2:$A$3001,0)),"")</f>
        <v>-45672</v>
      </c>
      <c r="J1687" s="5" t="str">
        <f>IF(IFERROR(INDEX(Delivery!$D$2:$D$3001,MATCH(A1687,Delivery!$A$2:$A$3001,0)),"")="Delayed","Yes","No")</f>
        <v>No</v>
      </c>
      <c r="K1687" s="5" t="str">
        <f>IF(IFERROR(INDEX(Delivery!$D$2:$D$3001,MATCH(A1687,Delivery!$A$2:$A$3001,0)),"")="Cancelled","Yes","No")</f>
        <v>Yes</v>
      </c>
      <c r="L1687">
        <f>SUMIF(Sales!B:B,A1687,Sales!H:H)</f>
        <v>3212.93</v>
      </c>
    </row>
    <row r="1688" spans="1:12" x14ac:dyDescent="0.35">
      <c r="A1688" s="5">
        <v>1687</v>
      </c>
      <c r="B1688" s="6">
        <v>45671</v>
      </c>
      <c r="C1688" s="5">
        <v>774</v>
      </c>
      <c r="D1688" s="5">
        <v>4</v>
      </c>
      <c r="E1688" s="5" t="str">
        <f>IFERROR(INDEX(Customers!$B$2:$B$901,MATCH(C1688,Customers!$A$2:$A$901,0)),"")</f>
        <v>Sai Nair</v>
      </c>
      <c r="F1688" s="5" t="str">
        <f>IFERROR(INDEX(Customers!$C$2:$C$901,MATCH(C1688,Customers!$A$2:$A$901,0)),"")</f>
        <v>Corporate</v>
      </c>
      <c r="G1688" s="5" t="str">
        <f>IFERROR(INDEX(Regions!$B$2:$B$6,MATCH(D1688,Regions!$A$2:$A$6,0)),"")</f>
        <v>West</v>
      </c>
      <c r="H1688" s="5" t="str">
        <f t="shared" si="28"/>
        <v>2025-01</v>
      </c>
      <c r="I1688" s="5">
        <f>IFERROR(INDEX(Delivery!$C$2:$C$3001,MATCH(A1688,Delivery!$A$2:$A$3001,0))-INDEX(Delivery!$B$2:$B$3001,MATCH(A1688,Delivery!$A$2:$A$3001,0)),"")</f>
        <v>2</v>
      </c>
      <c r="J1688" s="5" t="str">
        <f>IF(IFERROR(INDEX(Delivery!$D$2:$D$3001,MATCH(A1688,Delivery!$A$2:$A$3001,0)),"")="Delayed","Yes","No")</f>
        <v>No</v>
      </c>
      <c r="K1688" s="5" t="str">
        <f>IF(IFERROR(INDEX(Delivery!$D$2:$D$3001,MATCH(A1688,Delivery!$A$2:$A$3001,0)),"")="Cancelled","Yes","No")</f>
        <v>No</v>
      </c>
      <c r="L1688">
        <f>SUMIF(Sales!B:B,A1688,Sales!H:H)</f>
        <v>1752.02</v>
      </c>
    </row>
    <row r="1689" spans="1:12" x14ac:dyDescent="0.35">
      <c r="A1689" s="5">
        <v>1688</v>
      </c>
      <c r="B1689" s="6">
        <v>45671</v>
      </c>
      <c r="C1689" s="5">
        <v>577</v>
      </c>
      <c r="D1689" s="5">
        <v>1</v>
      </c>
      <c r="E1689" s="5" t="str">
        <f>IFERROR(INDEX(Customers!$B$2:$B$901,MATCH(C1689,Customers!$A$2:$A$901,0)),"")</f>
        <v>Rahul Krishnan</v>
      </c>
      <c r="F1689" s="5" t="str">
        <f>IFERROR(INDEX(Customers!$C$2:$C$901,MATCH(C1689,Customers!$A$2:$A$901,0)),"")</f>
        <v>Consumer</v>
      </c>
      <c r="G1689" s="5" t="str">
        <f>IFERROR(INDEX(Regions!$B$2:$B$6,MATCH(D1689,Regions!$A$2:$A$6,0)),"")</f>
        <v>North</v>
      </c>
      <c r="H1689" s="5" t="str">
        <f t="shared" si="28"/>
        <v>2025-01</v>
      </c>
      <c r="I1689" s="5">
        <f>IFERROR(INDEX(Delivery!$C$2:$C$3001,MATCH(A1689,Delivery!$A$2:$A$3001,0))-INDEX(Delivery!$B$2:$B$3001,MATCH(A1689,Delivery!$A$2:$A$3001,0)),"")</f>
        <v>3</v>
      </c>
      <c r="J1689" s="5" t="str">
        <f>IF(IFERROR(INDEX(Delivery!$D$2:$D$3001,MATCH(A1689,Delivery!$A$2:$A$3001,0)),"")="Delayed","Yes","No")</f>
        <v>No</v>
      </c>
      <c r="K1689" s="5" t="str">
        <f>IF(IFERROR(INDEX(Delivery!$D$2:$D$3001,MATCH(A1689,Delivery!$A$2:$A$3001,0)),"")="Cancelled","Yes","No")</f>
        <v>No</v>
      </c>
      <c r="L1689">
        <f>SUMIF(Sales!B:B,A1689,Sales!H:H)</f>
        <v>4704.21</v>
      </c>
    </row>
    <row r="1690" spans="1:12" x14ac:dyDescent="0.35">
      <c r="A1690" s="5">
        <v>1689</v>
      </c>
      <c r="B1690" s="6">
        <v>45672</v>
      </c>
      <c r="C1690" s="5">
        <v>623</v>
      </c>
      <c r="D1690" s="5">
        <v>3</v>
      </c>
      <c r="E1690" s="5" t="str">
        <f>IFERROR(INDEX(Customers!$B$2:$B$901,MATCH(C1690,Customers!$A$2:$A$901,0)),"")</f>
        <v>Aarav Menon</v>
      </c>
      <c r="F1690" s="5" t="str">
        <f>IFERROR(INDEX(Customers!$C$2:$C$901,MATCH(C1690,Customers!$A$2:$A$901,0)),"")</f>
        <v>Consumer</v>
      </c>
      <c r="G1690" s="5" t="str">
        <f>IFERROR(INDEX(Regions!$B$2:$B$6,MATCH(D1690,Regions!$A$2:$A$6,0)),"")</f>
        <v>East</v>
      </c>
      <c r="H1690" s="5" t="str">
        <f t="shared" si="28"/>
        <v>2025-01</v>
      </c>
      <c r="I1690" s="5">
        <f>IFERROR(INDEX(Delivery!$C$2:$C$3001,MATCH(A1690,Delivery!$A$2:$A$3001,0))-INDEX(Delivery!$B$2:$B$3001,MATCH(A1690,Delivery!$A$2:$A$3001,0)),"")</f>
        <v>6</v>
      </c>
      <c r="J1690" s="5" t="str">
        <f>IF(IFERROR(INDEX(Delivery!$D$2:$D$3001,MATCH(A1690,Delivery!$A$2:$A$3001,0)),"")="Delayed","Yes","No")</f>
        <v>No</v>
      </c>
      <c r="K1690" s="5" t="str">
        <f>IF(IFERROR(INDEX(Delivery!$D$2:$D$3001,MATCH(A1690,Delivery!$A$2:$A$3001,0)),"")="Cancelled","Yes","No")</f>
        <v>No</v>
      </c>
      <c r="L1690">
        <f>SUMIF(Sales!B:B,A1690,Sales!H:H)</f>
        <v>777.04</v>
      </c>
    </row>
    <row r="1691" spans="1:12" x14ac:dyDescent="0.35">
      <c r="A1691" s="5">
        <v>1690</v>
      </c>
      <c r="B1691" s="6">
        <v>45672</v>
      </c>
      <c r="C1691" s="5">
        <v>749</v>
      </c>
      <c r="D1691" s="5">
        <v>3</v>
      </c>
      <c r="E1691" s="5" t="str">
        <f>IFERROR(INDEX(Customers!$B$2:$B$901,MATCH(C1691,Customers!$A$2:$A$901,0)),"")</f>
        <v>Navya Malhotra</v>
      </c>
      <c r="F1691" s="5" t="str">
        <f>IFERROR(INDEX(Customers!$C$2:$C$901,MATCH(C1691,Customers!$A$2:$A$901,0)),"")</f>
        <v>SMB</v>
      </c>
      <c r="G1691" s="5" t="str">
        <f>IFERROR(INDEX(Regions!$B$2:$B$6,MATCH(D1691,Regions!$A$2:$A$6,0)),"")</f>
        <v>East</v>
      </c>
      <c r="H1691" s="5" t="str">
        <f t="shared" si="28"/>
        <v>2025-01</v>
      </c>
      <c r="I1691" s="5">
        <f>IFERROR(INDEX(Delivery!$C$2:$C$3001,MATCH(A1691,Delivery!$A$2:$A$3001,0))-INDEX(Delivery!$B$2:$B$3001,MATCH(A1691,Delivery!$A$2:$A$3001,0)),"")</f>
        <v>5</v>
      </c>
      <c r="J1691" s="5" t="str">
        <f>IF(IFERROR(INDEX(Delivery!$D$2:$D$3001,MATCH(A1691,Delivery!$A$2:$A$3001,0)),"")="Delayed","Yes","No")</f>
        <v>No</v>
      </c>
      <c r="K1691" s="5" t="str">
        <f>IF(IFERROR(INDEX(Delivery!$D$2:$D$3001,MATCH(A1691,Delivery!$A$2:$A$3001,0)),"")="Cancelled","Yes","No")</f>
        <v>No</v>
      </c>
      <c r="L1691">
        <f>SUMIF(Sales!B:B,A1691,Sales!H:H)</f>
        <v>1796.9699999999998</v>
      </c>
    </row>
    <row r="1692" spans="1:12" x14ac:dyDescent="0.35">
      <c r="A1692" s="5">
        <v>1691</v>
      </c>
      <c r="B1692" s="6">
        <v>45672</v>
      </c>
      <c r="C1692" s="5">
        <v>840</v>
      </c>
      <c r="D1692" s="5">
        <v>3</v>
      </c>
      <c r="E1692" s="5" t="str">
        <f>IFERROR(INDEX(Customers!$B$2:$B$901,MATCH(C1692,Customers!$A$2:$A$901,0)),"")</f>
        <v>Neha Shetty</v>
      </c>
      <c r="F1692" s="5" t="str">
        <f>IFERROR(INDEX(Customers!$C$2:$C$901,MATCH(C1692,Customers!$A$2:$A$901,0)),"")</f>
        <v>Corporate</v>
      </c>
      <c r="G1692" s="5" t="str">
        <f>IFERROR(INDEX(Regions!$B$2:$B$6,MATCH(D1692,Regions!$A$2:$A$6,0)),"")</f>
        <v>East</v>
      </c>
      <c r="H1692" s="5" t="str">
        <f t="shared" si="28"/>
        <v>2025-01</v>
      </c>
      <c r="I1692" s="5">
        <f>IFERROR(INDEX(Delivery!$C$2:$C$3001,MATCH(A1692,Delivery!$A$2:$A$3001,0))-INDEX(Delivery!$B$2:$B$3001,MATCH(A1692,Delivery!$A$2:$A$3001,0)),"")</f>
        <v>4</v>
      </c>
      <c r="J1692" s="5" t="str">
        <f>IF(IFERROR(INDEX(Delivery!$D$2:$D$3001,MATCH(A1692,Delivery!$A$2:$A$3001,0)),"")="Delayed","Yes","No")</f>
        <v>No</v>
      </c>
      <c r="K1692" s="5" t="str">
        <f>IF(IFERROR(INDEX(Delivery!$D$2:$D$3001,MATCH(A1692,Delivery!$A$2:$A$3001,0)),"")="Cancelled","Yes","No")</f>
        <v>No</v>
      </c>
      <c r="L1692">
        <f>SUMIF(Sales!B:B,A1692,Sales!H:H)</f>
        <v>3021.65</v>
      </c>
    </row>
    <row r="1693" spans="1:12" x14ac:dyDescent="0.35">
      <c r="A1693" s="5">
        <v>1692</v>
      </c>
      <c r="B1693" s="6">
        <v>45672</v>
      </c>
      <c r="C1693" s="5">
        <v>351</v>
      </c>
      <c r="D1693" s="5">
        <v>5</v>
      </c>
      <c r="E1693" s="5" t="str">
        <f>IFERROR(INDEX(Customers!$B$2:$B$901,MATCH(C1693,Customers!$A$2:$A$901,0)),"")</f>
        <v>Nisha Krishnan</v>
      </c>
      <c r="F1693" s="5" t="str">
        <f>IFERROR(INDEX(Customers!$C$2:$C$901,MATCH(C1693,Customers!$A$2:$A$901,0)),"")</f>
        <v>SMB</v>
      </c>
      <c r="G1693" s="5" t="str">
        <f>IFERROR(INDEX(Regions!$B$2:$B$6,MATCH(D1693,Regions!$A$2:$A$6,0)),"")</f>
        <v>Central</v>
      </c>
      <c r="H1693" s="5" t="str">
        <f t="shared" si="28"/>
        <v>2025-01</v>
      </c>
      <c r="I1693" s="5">
        <f>IFERROR(INDEX(Delivery!$C$2:$C$3001,MATCH(A1693,Delivery!$A$2:$A$3001,0))-INDEX(Delivery!$B$2:$B$3001,MATCH(A1693,Delivery!$A$2:$A$3001,0)),"")</f>
        <v>3</v>
      </c>
      <c r="J1693" s="5" t="str">
        <f>IF(IFERROR(INDEX(Delivery!$D$2:$D$3001,MATCH(A1693,Delivery!$A$2:$A$3001,0)),"")="Delayed","Yes","No")</f>
        <v>No</v>
      </c>
      <c r="K1693" s="5" t="str">
        <f>IF(IFERROR(INDEX(Delivery!$D$2:$D$3001,MATCH(A1693,Delivery!$A$2:$A$3001,0)),"")="Cancelled","Yes","No")</f>
        <v>No</v>
      </c>
      <c r="L1693">
        <f>SUMIF(Sales!B:B,A1693,Sales!H:H)</f>
        <v>617.46</v>
      </c>
    </row>
    <row r="1694" spans="1:12" x14ac:dyDescent="0.35">
      <c r="A1694" s="5">
        <v>1693</v>
      </c>
      <c r="B1694" s="6">
        <v>45672</v>
      </c>
      <c r="C1694" s="5">
        <v>434</v>
      </c>
      <c r="D1694" s="5">
        <v>1</v>
      </c>
      <c r="E1694" s="5" t="str">
        <f>IFERROR(INDEX(Customers!$B$2:$B$901,MATCH(C1694,Customers!$A$2:$A$901,0)),"")</f>
        <v>Arjun Mehta</v>
      </c>
      <c r="F1694" s="5" t="str">
        <f>IFERROR(INDEX(Customers!$C$2:$C$901,MATCH(C1694,Customers!$A$2:$A$901,0)),"")</f>
        <v>SMB</v>
      </c>
      <c r="G1694" s="5" t="str">
        <f>IFERROR(INDEX(Regions!$B$2:$B$6,MATCH(D1694,Regions!$A$2:$A$6,0)),"")</f>
        <v>North</v>
      </c>
      <c r="H1694" s="5" t="str">
        <f t="shared" si="28"/>
        <v>2025-01</v>
      </c>
      <c r="I1694" s="5">
        <f>IFERROR(INDEX(Delivery!$C$2:$C$3001,MATCH(A1694,Delivery!$A$2:$A$3001,0))-INDEX(Delivery!$B$2:$B$3001,MATCH(A1694,Delivery!$A$2:$A$3001,0)),"")</f>
        <v>2</v>
      </c>
      <c r="J1694" s="5" t="str">
        <f>IF(IFERROR(INDEX(Delivery!$D$2:$D$3001,MATCH(A1694,Delivery!$A$2:$A$3001,0)),"")="Delayed","Yes","No")</f>
        <v>No</v>
      </c>
      <c r="K1694" s="5" t="str">
        <f>IF(IFERROR(INDEX(Delivery!$D$2:$D$3001,MATCH(A1694,Delivery!$A$2:$A$3001,0)),"")="Cancelled","Yes","No")</f>
        <v>No</v>
      </c>
      <c r="L1694">
        <f>SUMIF(Sales!B:B,A1694,Sales!H:H)</f>
        <v>242.57</v>
      </c>
    </row>
    <row r="1695" spans="1:12" x14ac:dyDescent="0.35">
      <c r="A1695" s="5">
        <v>1694</v>
      </c>
      <c r="B1695" s="6">
        <v>45672</v>
      </c>
      <c r="C1695" s="5">
        <v>103</v>
      </c>
      <c r="D1695" s="5">
        <v>3</v>
      </c>
      <c r="E1695" s="5" t="str">
        <f>IFERROR(INDEX(Customers!$B$2:$B$901,MATCH(C1695,Customers!$A$2:$A$901,0)),"")</f>
        <v>Rahul Gupta</v>
      </c>
      <c r="F1695" s="5" t="str">
        <f>IFERROR(INDEX(Customers!$C$2:$C$901,MATCH(C1695,Customers!$A$2:$A$901,0)),"")</f>
        <v>Consumer</v>
      </c>
      <c r="G1695" s="5" t="str">
        <f>IFERROR(INDEX(Regions!$B$2:$B$6,MATCH(D1695,Regions!$A$2:$A$6,0)),"")</f>
        <v>East</v>
      </c>
      <c r="H1695" s="5" t="str">
        <f t="shared" si="28"/>
        <v>2025-01</v>
      </c>
      <c r="I1695" s="5">
        <f>IFERROR(INDEX(Delivery!$C$2:$C$3001,MATCH(A1695,Delivery!$A$2:$A$3001,0))-INDEX(Delivery!$B$2:$B$3001,MATCH(A1695,Delivery!$A$2:$A$3001,0)),"")</f>
        <v>-45672</v>
      </c>
      <c r="J1695" s="5" t="str">
        <f>IF(IFERROR(INDEX(Delivery!$D$2:$D$3001,MATCH(A1695,Delivery!$A$2:$A$3001,0)),"")="Delayed","Yes","No")</f>
        <v>No</v>
      </c>
      <c r="K1695" s="5" t="str">
        <f>IF(IFERROR(INDEX(Delivery!$D$2:$D$3001,MATCH(A1695,Delivery!$A$2:$A$3001,0)),"")="Cancelled","Yes","No")</f>
        <v>Yes</v>
      </c>
      <c r="L1695">
        <f>SUMIF(Sales!B:B,A1695,Sales!H:H)</f>
        <v>1535.98</v>
      </c>
    </row>
    <row r="1696" spans="1:12" x14ac:dyDescent="0.35">
      <c r="A1696" s="5">
        <v>1695</v>
      </c>
      <c r="B1696" s="6">
        <v>45673</v>
      </c>
      <c r="C1696" s="5">
        <v>394</v>
      </c>
      <c r="D1696" s="5">
        <v>3</v>
      </c>
      <c r="E1696" s="5" t="str">
        <f>IFERROR(INDEX(Customers!$B$2:$B$901,MATCH(C1696,Customers!$A$2:$A$901,0)),"")</f>
        <v>Pooja Das</v>
      </c>
      <c r="F1696" s="5" t="str">
        <f>IFERROR(INDEX(Customers!$C$2:$C$901,MATCH(C1696,Customers!$A$2:$A$901,0)),"")</f>
        <v>Consumer</v>
      </c>
      <c r="G1696" s="5" t="str">
        <f>IFERROR(INDEX(Regions!$B$2:$B$6,MATCH(D1696,Regions!$A$2:$A$6,0)),"")</f>
        <v>East</v>
      </c>
      <c r="H1696" s="5" t="str">
        <f t="shared" si="28"/>
        <v>2025-01</v>
      </c>
      <c r="I1696" s="5">
        <f>IFERROR(INDEX(Delivery!$C$2:$C$3001,MATCH(A1696,Delivery!$A$2:$A$3001,0))-INDEX(Delivery!$B$2:$B$3001,MATCH(A1696,Delivery!$A$2:$A$3001,0)),"")</f>
        <v>4</v>
      </c>
      <c r="J1696" s="5" t="str">
        <f>IF(IFERROR(INDEX(Delivery!$D$2:$D$3001,MATCH(A1696,Delivery!$A$2:$A$3001,0)),"")="Delayed","Yes","No")</f>
        <v>No</v>
      </c>
      <c r="K1696" s="5" t="str">
        <f>IF(IFERROR(INDEX(Delivery!$D$2:$D$3001,MATCH(A1696,Delivery!$A$2:$A$3001,0)),"")="Cancelled","Yes","No")</f>
        <v>No</v>
      </c>
      <c r="L1696">
        <f>SUMIF(Sales!B:B,A1696,Sales!H:H)</f>
        <v>80.47</v>
      </c>
    </row>
    <row r="1697" spans="1:12" x14ac:dyDescent="0.35">
      <c r="A1697" s="5">
        <v>1696</v>
      </c>
      <c r="B1697" s="6">
        <v>45673</v>
      </c>
      <c r="C1697" s="5">
        <v>295</v>
      </c>
      <c r="D1697" s="5">
        <v>3</v>
      </c>
      <c r="E1697" s="5" t="str">
        <f>IFERROR(INDEX(Customers!$B$2:$B$901,MATCH(C1697,Customers!$A$2:$A$901,0)),"")</f>
        <v>Sai Das</v>
      </c>
      <c r="F1697" s="5" t="str">
        <f>IFERROR(INDEX(Customers!$C$2:$C$901,MATCH(C1697,Customers!$A$2:$A$901,0)),"")</f>
        <v>Consumer</v>
      </c>
      <c r="G1697" s="5" t="str">
        <f>IFERROR(INDEX(Regions!$B$2:$B$6,MATCH(D1697,Regions!$A$2:$A$6,0)),"")</f>
        <v>East</v>
      </c>
      <c r="H1697" s="5" t="str">
        <f t="shared" si="28"/>
        <v>2025-01</v>
      </c>
      <c r="I1697" s="5">
        <f>IFERROR(INDEX(Delivery!$C$2:$C$3001,MATCH(A1697,Delivery!$A$2:$A$3001,0))-INDEX(Delivery!$B$2:$B$3001,MATCH(A1697,Delivery!$A$2:$A$3001,0)),"")</f>
        <v>5</v>
      </c>
      <c r="J1697" s="5" t="str">
        <f>IF(IFERROR(INDEX(Delivery!$D$2:$D$3001,MATCH(A1697,Delivery!$A$2:$A$3001,0)),"")="Delayed","Yes","No")</f>
        <v>No</v>
      </c>
      <c r="K1697" s="5" t="str">
        <f>IF(IFERROR(INDEX(Delivery!$D$2:$D$3001,MATCH(A1697,Delivery!$A$2:$A$3001,0)),"")="Cancelled","Yes","No")</f>
        <v>No</v>
      </c>
      <c r="L1697">
        <f>SUMIF(Sales!B:B,A1697,Sales!H:H)</f>
        <v>2213.3200000000002</v>
      </c>
    </row>
    <row r="1698" spans="1:12" x14ac:dyDescent="0.35">
      <c r="A1698" s="5">
        <v>1697</v>
      </c>
      <c r="B1698" s="6">
        <v>45673</v>
      </c>
      <c r="C1698" s="5">
        <v>115</v>
      </c>
      <c r="D1698" s="5">
        <v>3</v>
      </c>
      <c r="E1698" s="5" t="str">
        <f>IFERROR(INDEX(Customers!$B$2:$B$901,MATCH(C1698,Customers!$A$2:$A$901,0)),"")</f>
        <v>Kiara Menon</v>
      </c>
      <c r="F1698" s="5" t="str">
        <f>IFERROR(INDEX(Customers!$C$2:$C$901,MATCH(C1698,Customers!$A$2:$A$901,0)),"")</f>
        <v>Consumer</v>
      </c>
      <c r="G1698" s="5" t="str">
        <f>IFERROR(INDEX(Regions!$B$2:$B$6,MATCH(D1698,Regions!$A$2:$A$6,0)),"")</f>
        <v>East</v>
      </c>
      <c r="H1698" s="5" t="str">
        <f t="shared" si="28"/>
        <v>2025-01</v>
      </c>
      <c r="I1698" s="5">
        <f>IFERROR(INDEX(Delivery!$C$2:$C$3001,MATCH(A1698,Delivery!$A$2:$A$3001,0))-INDEX(Delivery!$B$2:$B$3001,MATCH(A1698,Delivery!$A$2:$A$3001,0)),"")</f>
        <v>6</v>
      </c>
      <c r="J1698" s="5" t="str">
        <f>IF(IFERROR(INDEX(Delivery!$D$2:$D$3001,MATCH(A1698,Delivery!$A$2:$A$3001,0)),"")="Delayed","Yes","No")</f>
        <v>No</v>
      </c>
      <c r="K1698" s="5" t="str">
        <f>IF(IFERROR(INDEX(Delivery!$D$2:$D$3001,MATCH(A1698,Delivery!$A$2:$A$3001,0)),"")="Cancelled","Yes","No")</f>
        <v>No</v>
      </c>
      <c r="L1698">
        <f>SUMIF(Sales!B:B,A1698,Sales!H:H)</f>
        <v>1004.55</v>
      </c>
    </row>
    <row r="1699" spans="1:12" x14ac:dyDescent="0.35">
      <c r="A1699" s="5">
        <v>1698</v>
      </c>
      <c r="B1699" s="6">
        <v>45674</v>
      </c>
      <c r="C1699" s="5">
        <v>120</v>
      </c>
      <c r="D1699" s="5">
        <v>1</v>
      </c>
      <c r="E1699" s="5" t="str">
        <f>IFERROR(INDEX(Customers!$B$2:$B$901,MATCH(C1699,Customers!$A$2:$A$901,0)),"")</f>
        <v>Ayaan Iyer</v>
      </c>
      <c r="F1699" s="5" t="str">
        <f>IFERROR(INDEX(Customers!$C$2:$C$901,MATCH(C1699,Customers!$A$2:$A$901,0)),"")</f>
        <v>Consumer</v>
      </c>
      <c r="G1699" s="5" t="str">
        <f>IFERROR(INDEX(Regions!$B$2:$B$6,MATCH(D1699,Regions!$A$2:$A$6,0)),"")</f>
        <v>North</v>
      </c>
      <c r="H1699" s="5" t="str">
        <f t="shared" si="28"/>
        <v>2025-01</v>
      </c>
      <c r="I1699" s="5">
        <f>IFERROR(INDEX(Delivery!$C$2:$C$3001,MATCH(A1699,Delivery!$A$2:$A$3001,0))-INDEX(Delivery!$B$2:$B$3001,MATCH(A1699,Delivery!$A$2:$A$3001,0)),"")</f>
        <v>6</v>
      </c>
      <c r="J1699" s="5" t="str">
        <f>IF(IFERROR(INDEX(Delivery!$D$2:$D$3001,MATCH(A1699,Delivery!$A$2:$A$3001,0)),"")="Delayed","Yes","No")</f>
        <v>No</v>
      </c>
      <c r="K1699" s="5" t="str">
        <f>IF(IFERROR(INDEX(Delivery!$D$2:$D$3001,MATCH(A1699,Delivery!$A$2:$A$3001,0)),"")="Cancelled","Yes","No")</f>
        <v>No</v>
      </c>
      <c r="L1699">
        <f>SUMIF(Sales!B:B,A1699,Sales!H:H)</f>
        <v>297.2</v>
      </c>
    </row>
    <row r="1700" spans="1:12" x14ac:dyDescent="0.35">
      <c r="A1700" s="5">
        <v>1699</v>
      </c>
      <c r="B1700" s="6">
        <v>45674</v>
      </c>
      <c r="C1700" s="5">
        <v>182</v>
      </c>
      <c r="D1700" s="5">
        <v>2</v>
      </c>
      <c r="E1700" s="5" t="str">
        <f>IFERROR(INDEX(Customers!$B$2:$B$901,MATCH(C1700,Customers!$A$2:$A$901,0)),"")</f>
        <v>Rahul Rao</v>
      </c>
      <c r="F1700" s="5" t="str">
        <f>IFERROR(INDEX(Customers!$C$2:$C$901,MATCH(C1700,Customers!$A$2:$A$901,0)),"")</f>
        <v>SMB</v>
      </c>
      <c r="G1700" s="5" t="str">
        <f>IFERROR(INDEX(Regions!$B$2:$B$6,MATCH(D1700,Regions!$A$2:$A$6,0)),"")</f>
        <v>South</v>
      </c>
      <c r="H1700" s="5" t="str">
        <f t="shared" si="28"/>
        <v>2025-01</v>
      </c>
      <c r="I1700" s="5">
        <f>IFERROR(INDEX(Delivery!$C$2:$C$3001,MATCH(A1700,Delivery!$A$2:$A$3001,0))-INDEX(Delivery!$B$2:$B$3001,MATCH(A1700,Delivery!$A$2:$A$3001,0)),"")</f>
        <v>4</v>
      </c>
      <c r="J1700" s="5" t="str">
        <f>IF(IFERROR(INDEX(Delivery!$D$2:$D$3001,MATCH(A1700,Delivery!$A$2:$A$3001,0)),"")="Delayed","Yes","No")</f>
        <v>No</v>
      </c>
      <c r="K1700" s="5" t="str">
        <f>IF(IFERROR(INDEX(Delivery!$D$2:$D$3001,MATCH(A1700,Delivery!$A$2:$A$3001,0)),"")="Cancelled","Yes","No")</f>
        <v>No</v>
      </c>
      <c r="L1700">
        <f>SUMIF(Sales!B:B,A1700,Sales!H:H)</f>
        <v>657.75</v>
      </c>
    </row>
    <row r="1701" spans="1:12" x14ac:dyDescent="0.35">
      <c r="A1701" s="5">
        <v>1700</v>
      </c>
      <c r="B1701" s="6">
        <v>45674</v>
      </c>
      <c r="C1701" s="5">
        <v>410</v>
      </c>
      <c r="D1701" s="5">
        <v>4</v>
      </c>
      <c r="E1701" s="5" t="str">
        <f>IFERROR(INDEX(Customers!$B$2:$B$901,MATCH(C1701,Customers!$A$2:$A$901,0)),"")</f>
        <v>Rahul Nair</v>
      </c>
      <c r="F1701" s="5" t="str">
        <f>IFERROR(INDEX(Customers!$C$2:$C$901,MATCH(C1701,Customers!$A$2:$A$901,0)),"")</f>
        <v>SMB</v>
      </c>
      <c r="G1701" s="5" t="str">
        <f>IFERROR(INDEX(Regions!$B$2:$B$6,MATCH(D1701,Regions!$A$2:$A$6,0)),"")</f>
        <v>West</v>
      </c>
      <c r="H1701" s="5" t="str">
        <f t="shared" si="28"/>
        <v>2025-01</v>
      </c>
      <c r="I1701" s="5">
        <f>IFERROR(INDEX(Delivery!$C$2:$C$3001,MATCH(A1701,Delivery!$A$2:$A$3001,0))-INDEX(Delivery!$B$2:$B$3001,MATCH(A1701,Delivery!$A$2:$A$3001,0)),"")</f>
        <v>4</v>
      </c>
      <c r="J1701" s="5" t="str">
        <f>IF(IFERROR(INDEX(Delivery!$D$2:$D$3001,MATCH(A1701,Delivery!$A$2:$A$3001,0)),"")="Delayed","Yes","No")</f>
        <v>No</v>
      </c>
      <c r="K1701" s="5" t="str">
        <f>IF(IFERROR(INDEX(Delivery!$D$2:$D$3001,MATCH(A1701,Delivery!$A$2:$A$3001,0)),"")="Cancelled","Yes","No")</f>
        <v>No</v>
      </c>
      <c r="L1701">
        <f>SUMIF(Sales!B:B,A1701,Sales!H:H)</f>
        <v>1752.02</v>
      </c>
    </row>
    <row r="1702" spans="1:12" x14ac:dyDescent="0.35">
      <c r="A1702" s="5">
        <v>1701</v>
      </c>
      <c r="B1702" s="6">
        <v>45674</v>
      </c>
      <c r="C1702" s="5">
        <v>608</v>
      </c>
      <c r="D1702" s="5">
        <v>1</v>
      </c>
      <c r="E1702" s="5" t="str">
        <f>IFERROR(INDEX(Customers!$B$2:$B$901,MATCH(C1702,Customers!$A$2:$A$901,0)),"")</f>
        <v>Suresh Malhotra</v>
      </c>
      <c r="F1702" s="5" t="str">
        <f>IFERROR(INDEX(Customers!$C$2:$C$901,MATCH(C1702,Customers!$A$2:$A$901,0)),"")</f>
        <v>Corporate</v>
      </c>
      <c r="G1702" s="5" t="str">
        <f>IFERROR(INDEX(Regions!$B$2:$B$6,MATCH(D1702,Regions!$A$2:$A$6,0)),"")</f>
        <v>North</v>
      </c>
      <c r="H1702" s="5" t="str">
        <f t="shared" si="28"/>
        <v>2025-01</v>
      </c>
      <c r="I1702" s="5">
        <f>IFERROR(INDEX(Delivery!$C$2:$C$3001,MATCH(A1702,Delivery!$A$2:$A$3001,0))-INDEX(Delivery!$B$2:$B$3001,MATCH(A1702,Delivery!$A$2:$A$3001,0)),"")</f>
        <v>3</v>
      </c>
      <c r="J1702" s="5" t="str">
        <f>IF(IFERROR(INDEX(Delivery!$D$2:$D$3001,MATCH(A1702,Delivery!$A$2:$A$3001,0)),"")="Delayed","Yes","No")</f>
        <v>No</v>
      </c>
      <c r="K1702" s="5" t="str">
        <f>IF(IFERROR(INDEX(Delivery!$D$2:$D$3001,MATCH(A1702,Delivery!$A$2:$A$3001,0)),"")="Cancelled","Yes","No")</f>
        <v>No</v>
      </c>
      <c r="L1702">
        <f>SUMIF(Sales!B:B,A1702,Sales!H:H)</f>
        <v>407.51</v>
      </c>
    </row>
    <row r="1703" spans="1:12" x14ac:dyDescent="0.35">
      <c r="A1703" s="5">
        <v>1702</v>
      </c>
      <c r="B1703" s="6">
        <v>45674</v>
      </c>
      <c r="C1703" s="5">
        <v>240</v>
      </c>
      <c r="D1703" s="5">
        <v>3</v>
      </c>
      <c r="E1703" s="5" t="str">
        <f>IFERROR(INDEX(Customers!$B$2:$B$901,MATCH(C1703,Customers!$A$2:$A$901,0)),"")</f>
        <v>Ravi Verma</v>
      </c>
      <c r="F1703" s="5" t="str">
        <f>IFERROR(INDEX(Customers!$C$2:$C$901,MATCH(C1703,Customers!$A$2:$A$901,0)),"")</f>
        <v>Corporate</v>
      </c>
      <c r="G1703" s="5" t="str">
        <f>IFERROR(INDEX(Regions!$B$2:$B$6,MATCH(D1703,Regions!$A$2:$A$6,0)),"")</f>
        <v>East</v>
      </c>
      <c r="H1703" s="5" t="str">
        <f t="shared" si="28"/>
        <v>2025-01</v>
      </c>
      <c r="I1703" s="5">
        <f>IFERROR(INDEX(Delivery!$C$2:$C$3001,MATCH(A1703,Delivery!$A$2:$A$3001,0))-INDEX(Delivery!$B$2:$B$3001,MATCH(A1703,Delivery!$A$2:$A$3001,0)),"")</f>
        <v>2</v>
      </c>
      <c r="J1703" s="5" t="str">
        <f>IF(IFERROR(INDEX(Delivery!$D$2:$D$3001,MATCH(A1703,Delivery!$A$2:$A$3001,0)),"")="Delayed","Yes","No")</f>
        <v>No</v>
      </c>
      <c r="K1703" s="5" t="str">
        <f>IF(IFERROR(INDEX(Delivery!$D$2:$D$3001,MATCH(A1703,Delivery!$A$2:$A$3001,0)),"")="Cancelled","Yes","No")</f>
        <v>No</v>
      </c>
      <c r="L1703">
        <f>SUMIF(Sales!B:B,A1703,Sales!H:H)</f>
        <v>2490.89</v>
      </c>
    </row>
    <row r="1704" spans="1:12" x14ac:dyDescent="0.35">
      <c r="A1704" s="5">
        <v>1703</v>
      </c>
      <c r="B1704" s="6">
        <v>45674</v>
      </c>
      <c r="C1704" s="5">
        <v>737</v>
      </c>
      <c r="D1704" s="5">
        <v>1</v>
      </c>
      <c r="E1704" s="5" t="str">
        <f>IFERROR(INDEX(Customers!$B$2:$B$901,MATCH(C1704,Customers!$A$2:$A$901,0)),"")</f>
        <v>Krishna Bose</v>
      </c>
      <c r="F1704" s="5" t="str">
        <f>IFERROR(INDEX(Customers!$C$2:$C$901,MATCH(C1704,Customers!$A$2:$A$901,0)),"")</f>
        <v>SMB</v>
      </c>
      <c r="G1704" s="5" t="str">
        <f>IFERROR(INDEX(Regions!$B$2:$B$6,MATCH(D1704,Regions!$A$2:$A$6,0)),"")</f>
        <v>North</v>
      </c>
      <c r="H1704" s="5" t="str">
        <f t="shared" si="28"/>
        <v>2025-01</v>
      </c>
      <c r="I1704" s="5">
        <f>IFERROR(INDEX(Delivery!$C$2:$C$3001,MATCH(A1704,Delivery!$A$2:$A$3001,0))-INDEX(Delivery!$B$2:$B$3001,MATCH(A1704,Delivery!$A$2:$A$3001,0)),"")</f>
        <v>4</v>
      </c>
      <c r="J1704" s="5" t="str">
        <f>IF(IFERROR(INDEX(Delivery!$D$2:$D$3001,MATCH(A1704,Delivery!$A$2:$A$3001,0)),"")="Delayed","Yes","No")</f>
        <v>No</v>
      </c>
      <c r="K1704" s="5" t="str">
        <f>IF(IFERROR(INDEX(Delivery!$D$2:$D$3001,MATCH(A1704,Delivery!$A$2:$A$3001,0)),"")="Cancelled","Yes","No")</f>
        <v>No</v>
      </c>
      <c r="L1704">
        <f>SUMIF(Sales!B:B,A1704,Sales!H:H)</f>
        <v>1224.97</v>
      </c>
    </row>
    <row r="1705" spans="1:12" x14ac:dyDescent="0.35">
      <c r="A1705" s="5">
        <v>1704</v>
      </c>
      <c r="B1705" s="6">
        <v>45674</v>
      </c>
      <c r="C1705" s="5">
        <v>581</v>
      </c>
      <c r="D1705" s="5">
        <v>1</v>
      </c>
      <c r="E1705" s="5" t="str">
        <f>IFERROR(INDEX(Customers!$B$2:$B$901,MATCH(C1705,Customers!$A$2:$A$901,0)),"")</f>
        <v>Lakshmi Pillai</v>
      </c>
      <c r="F1705" s="5" t="str">
        <f>IFERROR(INDEX(Customers!$C$2:$C$901,MATCH(C1705,Customers!$A$2:$A$901,0)),"")</f>
        <v>SMB</v>
      </c>
      <c r="G1705" s="5" t="str">
        <f>IFERROR(INDEX(Regions!$B$2:$B$6,MATCH(D1705,Regions!$A$2:$A$6,0)),"")</f>
        <v>North</v>
      </c>
      <c r="H1705" s="5" t="str">
        <f t="shared" si="28"/>
        <v>2025-01</v>
      </c>
      <c r="I1705" s="5">
        <f>IFERROR(INDEX(Delivery!$C$2:$C$3001,MATCH(A1705,Delivery!$A$2:$A$3001,0))-INDEX(Delivery!$B$2:$B$3001,MATCH(A1705,Delivery!$A$2:$A$3001,0)),"")</f>
        <v>5</v>
      </c>
      <c r="J1705" s="5" t="str">
        <f>IF(IFERROR(INDEX(Delivery!$D$2:$D$3001,MATCH(A1705,Delivery!$A$2:$A$3001,0)),"")="Delayed","Yes","No")</f>
        <v>No</v>
      </c>
      <c r="K1705" s="5" t="str">
        <f>IF(IFERROR(INDEX(Delivery!$D$2:$D$3001,MATCH(A1705,Delivery!$A$2:$A$3001,0)),"")="Cancelled","Yes","No")</f>
        <v>No</v>
      </c>
      <c r="L1705">
        <f>SUMIF(Sales!B:B,A1705,Sales!H:H)</f>
        <v>973.8900000000001</v>
      </c>
    </row>
    <row r="1706" spans="1:12" x14ac:dyDescent="0.35">
      <c r="A1706" s="5">
        <v>1705</v>
      </c>
      <c r="B1706" s="6">
        <v>45674</v>
      </c>
      <c r="C1706" s="5">
        <v>587</v>
      </c>
      <c r="D1706" s="5">
        <v>4</v>
      </c>
      <c r="E1706" s="5" t="str">
        <f>IFERROR(INDEX(Customers!$B$2:$B$901,MATCH(C1706,Customers!$A$2:$A$901,0)),"")</f>
        <v>Sai Reddy</v>
      </c>
      <c r="F1706" s="5" t="str">
        <f>IFERROR(INDEX(Customers!$C$2:$C$901,MATCH(C1706,Customers!$A$2:$A$901,0)),"")</f>
        <v>Consumer</v>
      </c>
      <c r="G1706" s="5" t="str">
        <f>IFERROR(INDEX(Regions!$B$2:$B$6,MATCH(D1706,Regions!$A$2:$A$6,0)),"")</f>
        <v>West</v>
      </c>
      <c r="H1706" s="5" t="str">
        <f t="shared" si="28"/>
        <v>2025-01</v>
      </c>
      <c r="I1706" s="5">
        <f>IFERROR(INDEX(Delivery!$C$2:$C$3001,MATCH(A1706,Delivery!$A$2:$A$3001,0))-INDEX(Delivery!$B$2:$B$3001,MATCH(A1706,Delivery!$A$2:$A$3001,0)),"")</f>
        <v>6</v>
      </c>
      <c r="J1706" s="5" t="str">
        <f>IF(IFERROR(INDEX(Delivery!$D$2:$D$3001,MATCH(A1706,Delivery!$A$2:$A$3001,0)),"")="Delayed","Yes","No")</f>
        <v>Yes</v>
      </c>
      <c r="K1706" s="5" t="str">
        <f>IF(IFERROR(INDEX(Delivery!$D$2:$D$3001,MATCH(A1706,Delivery!$A$2:$A$3001,0)),"")="Cancelled","Yes","No")</f>
        <v>No</v>
      </c>
      <c r="L1706">
        <f>SUMIF(Sales!B:B,A1706,Sales!H:H)</f>
        <v>3630.67</v>
      </c>
    </row>
    <row r="1707" spans="1:12" x14ac:dyDescent="0.35">
      <c r="A1707" s="5">
        <v>1706</v>
      </c>
      <c r="B1707" s="6">
        <v>45675</v>
      </c>
      <c r="C1707" s="5">
        <v>697</v>
      </c>
      <c r="D1707" s="5">
        <v>1</v>
      </c>
      <c r="E1707" s="5" t="str">
        <f>IFERROR(INDEX(Customers!$B$2:$B$901,MATCH(C1707,Customers!$A$2:$A$901,0)),"")</f>
        <v>Arjun Mehta</v>
      </c>
      <c r="F1707" s="5" t="str">
        <f>IFERROR(INDEX(Customers!$C$2:$C$901,MATCH(C1707,Customers!$A$2:$A$901,0)),"")</f>
        <v>SMB</v>
      </c>
      <c r="G1707" s="5" t="str">
        <f>IFERROR(INDEX(Regions!$B$2:$B$6,MATCH(D1707,Regions!$A$2:$A$6,0)),"")</f>
        <v>North</v>
      </c>
      <c r="H1707" s="5" t="str">
        <f t="shared" si="28"/>
        <v>2025-01</v>
      </c>
      <c r="I1707" s="5">
        <f>IFERROR(INDEX(Delivery!$C$2:$C$3001,MATCH(A1707,Delivery!$A$2:$A$3001,0))-INDEX(Delivery!$B$2:$B$3001,MATCH(A1707,Delivery!$A$2:$A$3001,0)),"")</f>
        <v>2</v>
      </c>
      <c r="J1707" s="5" t="str">
        <f>IF(IFERROR(INDEX(Delivery!$D$2:$D$3001,MATCH(A1707,Delivery!$A$2:$A$3001,0)),"")="Delayed","Yes","No")</f>
        <v>No</v>
      </c>
      <c r="K1707" s="5" t="str">
        <f>IF(IFERROR(INDEX(Delivery!$D$2:$D$3001,MATCH(A1707,Delivery!$A$2:$A$3001,0)),"")="Cancelled","Yes","No")</f>
        <v>No</v>
      </c>
      <c r="L1707">
        <f>SUMIF(Sales!B:B,A1707,Sales!H:H)</f>
        <v>959.68999999999994</v>
      </c>
    </row>
    <row r="1708" spans="1:12" x14ac:dyDescent="0.35">
      <c r="A1708" s="5">
        <v>1707</v>
      </c>
      <c r="B1708" s="6">
        <v>45675</v>
      </c>
      <c r="C1708" s="5">
        <v>273</v>
      </c>
      <c r="D1708" s="5">
        <v>3</v>
      </c>
      <c r="E1708" s="5" t="str">
        <f>IFERROR(INDEX(Customers!$B$2:$B$901,MATCH(C1708,Customers!$A$2:$A$901,0)),"")</f>
        <v>Anika Shetty</v>
      </c>
      <c r="F1708" s="5" t="str">
        <f>IFERROR(INDEX(Customers!$C$2:$C$901,MATCH(C1708,Customers!$A$2:$A$901,0)),"")</f>
        <v>SMB</v>
      </c>
      <c r="G1708" s="5" t="str">
        <f>IFERROR(INDEX(Regions!$B$2:$B$6,MATCH(D1708,Regions!$A$2:$A$6,0)),"")</f>
        <v>East</v>
      </c>
      <c r="H1708" s="5" t="str">
        <f t="shared" si="28"/>
        <v>2025-01</v>
      </c>
      <c r="I1708" s="5">
        <f>IFERROR(INDEX(Delivery!$C$2:$C$3001,MATCH(A1708,Delivery!$A$2:$A$3001,0))-INDEX(Delivery!$B$2:$B$3001,MATCH(A1708,Delivery!$A$2:$A$3001,0)),"")</f>
        <v>5</v>
      </c>
      <c r="J1708" s="5" t="str">
        <f>IF(IFERROR(INDEX(Delivery!$D$2:$D$3001,MATCH(A1708,Delivery!$A$2:$A$3001,0)),"")="Delayed","Yes","No")</f>
        <v>No</v>
      </c>
      <c r="K1708" s="5" t="str">
        <f>IF(IFERROR(INDEX(Delivery!$D$2:$D$3001,MATCH(A1708,Delivery!$A$2:$A$3001,0)),"")="Cancelled","Yes","No")</f>
        <v>No</v>
      </c>
      <c r="L1708">
        <f>SUMIF(Sales!B:B,A1708,Sales!H:H)</f>
        <v>3581.01</v>
      </c>
    </row>
    <row r="1709" spans="1:12" x14ac:dyDescent="0.35">
      <c r="A1709" s="5">
        <v>1708</v>
      </c>
      <c r="B1709" s="6">
        <v>45675</v>
      </c>
      <c r="C1709" s="5">
        <v>878</v>
      </c>
      <c r="D1709" s="5">
        <v>2</v>
      </c>
      <c r="E1709" s="5" t="str">
        <f>IFERROR(INDEX(Customers!$B$2:$B$901,MATCH(C1709,Customers!$A$2:$A$901,0)),"")</f>
        <v>Meera Sharma</v>
      </c>
      <c r="F1709" s="5" t="str">
        <f>IFERROR(INDEX(Customers!$C$2:$C$901,MATCH(C1709,Customers!$A$2:$A$901,0)),"")</f>
        <v>Corporate</v>
      </c>
      <c r="G1709" s="5" t="str">
        <f>IFERROR(INDEX(Regions!$B$2:$B$6,MATCH(D1709,Regions!$A$2:$A$6,0)),"")</f>
        <v>South</v>
      </c>
      <c r="H1709" s="5" t="str">
        <f t="shared" si="28"/>
        <v>2025-01</v>
      </c>
      <c r="I1709" s="5">
        <f>IFERROR(INDEX(Delivery!$C$2:$C$3001,MATCH(A1709,Delivery!$A$2:$A$3001,0))-INDEX(Delivery!$B$2:$B$3001,MATCH(A1709,Delivery!$A$2:$A$3001,0)),"")</f>
        <v>6</v>
      </c>
      <c r="J1709" s="5" t="str">
        <f>IF(IFERROR(INDEX(Delivery!$D$2:$D$3001,MATCH(A1709,Delivery!$A$2:$A$3001,0)),"")="Delayed","Yes","No")</f>
        <v>No</v>
      </c>
      <c r="K1709" s="5" t="str">
        <f>IF(IFERROR(INDEX(Delivery!$D$2:$D$3001,MATCH(A1709,Delivery!$A$2:$A$3001,0)),"")="Cancelled","Yes","No")</f>
        <v>No</v>
      </c>
      <c r="L1709">
        <f>SUMIF(Sales!B:B,A1709,Sales!H:H)</f>
        <v>3117.62</v>
      </c>
    </row>
    <row r="1710" spans="1:12" x14ac:dyDescent="0.35">
      <c r="A1710" s="5">
        <v>1709</v>
      </c>
      <c r="B1710" s="6">
        <v>45675</v>
      </c>
      <c r="C1710" s="5">
        <v>60</v>
      </c>
      <c r="D1710" s="5">
        <v>5</v>
      </c>
      <c r="E1710" s="5" t="str">
        <f>IFERROR(INDEX(Customers!$B$2:$B$901,MATCH(C1710,Customers!$A$2:$A$901,0)),"")</f>
        <v>Arjun Chatterjee</v>
      </c>
      <c r="F1710" s="5" t="str">
        <f>IFERROR(INDEX(Customers!$C$2:$C$901,MATCH(C1710,Customers!$A$2:$A$901,0)),"")</f>
        <v>Consumer</v>
      </c>
      <c r="G1710" s="5" t="str">
        <f>IFERROR(INDEX(Regions!$B$2:$B$6,MATCH(D1710,Regions!$A$2:$A$6,0)),"")</f>
        <v>Central</v>
      </c>
      <c r="H1710" s="5" t="str">
        <f t="shared" si="28"/>
        <v>2025-01</v>
      </c>
      <c r="I1710" s="5">
        <f>IFERROR(INDEX(Delivery!$C$2:$C$3001,MATCH(A1710,Delivery!$A$2:$A$3001,0))-INDEX(Delivery!$B$2:$B$3001,MATCH(A1710,Delivery!$A$2:$A$3001,0)),"")</f>
        <v>3</v>
      </c>
      <c r="J1710" s="5" t="str">
        <f>IF(IFERROR(INDEX(Delivery!$D$2:$D$3001,MATCH(A1710,Delivery!$A$2:$A$3001,0)),"")="Delayed","Yes","No")</f>
        <v>No</v>
      </c>
      <c r="K1710" s="5" t="str">
        <f>IF(IFERROR(INDEX(Delivery!$D$2:$D$3001,MATCH(A1710,Delivery!$A$2:$A$3001,0)),"")="Cancelled","Yes","No")</f>
        <v>No</v>
      </c>
      <c r="L1710">
        <f>SUMIF(Sales!B:B,A1710,Sales!H:H)</f>
        <v>657.75</v>
      </c>
    </row>
    <row r="1711" spans="1:12" x14ac:dyDescent="0.35">
      <c r="A1711" s="5">
        <v>1710</v>
      </c>
      <c r="B1711" s="6">
        <v>45675</v>
      </c>
      <c r="C1711" s="5">
        <v>3</v>
      </c>
      <c r="D1711" s="5">
        <v>1</v>
      </c>
      <c r="E1711" s="5" t="str">
        <f>IFERROR(INDEX(Customers!$B$2:$B$901,MATCH(C1711,Customers!$A$2:$A$901,0)),"")</f>
        <v>Deepa Malhotra</v>
      </c>
      <c r="F1711" s="5" t="str">
        <f>IFERROR(INDEX(Customers!$C$2:$C$901,MATCH(C1711,Customers!$A$2:$A$901,0)),"")</f>
        <v>Consumer</v>
      </c>
      <c r="G1711" s="5" t="str">
        <f>IFERROR(INDEX(Regions!$B$2:$B$6,MATCH(D1711,Regions!$A$2:$A$6,0)),"")</f>
        <v>North</v>
      </c>
      <c r="H1711" s="5" t="str">
        <f t="shared" si="28"/>
        <v>2025-01</v>
      </c>
      <c r="I1711" s="5">
        <f>IFERROR(INDEX(Delivery!$C$2:$C$3001,MATCH(A1711,Delivery!$A$2:$A$3001,0))-INDEX(Delivery!$B$2:$B$3001,MATCH(A1711,Delivery!$A$2:$A$3001,0)),"")</f>
        <v>5</v>
      </c>
      <c r="J1711" s="5" t="str">
        <f>IF(IFERROR(INDEX(Delivery!$D$2:$D$3001,MATCH(A1711,Delivery!$A$2:$A$3001,0)),"")="Delayed","Yes","No")</f>
        <v>No</v>
      </c>
      <c r="K1711" s="5" t="str">
        <f>IF(IFERROR(INDEX(Delivery!$D$2:$D$3001,MATCH(A1711,Delivery!$A$2:$A$3001,0)),"")="Cancelled","Yes","No")</f>
        <v>No</v>
      </c>
      <c r="L1711">
        <f>SUMIF(Sales!B:B,A1711,Sales!H:H)</f>
        <v>2722.59</v>
      </c>
    </row>
    <row r="1712" spans="1:12" x14ac:dyDescent="0.35">
      <c r="A1712" s="5">
        <v>1711</v>
      </c>
      <c r="B1712" s="6">
        <v>45675</v>
      </c>
      <c r="C1712" s="5">
        <v>582</v>
      </c>
      <c r="D1712" s="5">
        <v>2</v>
      </c>
      <c r="E1712" s="5" t="str">
        <f>IFERROR(INDEX(Customers!$B$2:$B$901,MATCH(C1712,Customers!$A$2:$A$901,0)),"")</f>
        <v>Reyansh Chatterjee</v>
      </c>
      <c r="F1712" s="5" t="str">
        <f>IFERROR(INDEX(Customers!$C$2:$C$901,MATCH(C1712,Customers!$A$2:$A$901,0)),"")</f>
        <v>Consumer</v>
      </c>
      <c r="G1712" s="5" t="str">
        <f>IFERROR(INDEX(Regions!$B$2:$B$6,MATCH(D1712,Regions!$A$2:$A$6,0)),"")</f>
        <v>South</v>
      </c>
      <c r="H1712" s="5" t="str">
        <f t="shared" si="28"/>
        <v>2025-01</v>
      </c>
      <c r="I1712" s="5">
        <f>IFERROR(INDEX(Delivery!$C$2:$C$3001,MATCH(A1712,Delivery!$A$2:$A$3001,0))-INDEX(Delivery!$B$2:$B$3001,MATCH(A1712,Delivery!$A$2:$A$3001,0)),"")</f>
        <v>7</v>
      </c>
      <c r="J1712" s="5" t="str">
        <f>IF(IFERROR(INDEX(Delivery!$D$2:$D$3001,MATCH(A1712,Delivery!$A$2:$A$3001,0)),"")="Delayed","Yes","No")</f>
        <v>Yes</v>
      </c>
      <c r="K1712" s="5" t="str">
        <f>IF(IFERROR(INDEX(Delivery!$D$2:$D$3001,MATCH(A1712,Delivery!$A$2:$A$3001,0)),"")="Cancelled","Yes","No")</f>
        <v>No</v>
      </c>
      <c r="L1712">
        <f>SUMIF(Sales!B:B,A1712,Sales!H:H)</f>
        <v>2213.3200000000002</v>
      </c>
    </row>
    <row r="1713" spans="1:12" x14ac:dyDescent="0.35">
      <c r="A1713" s="5">
        <v>1712</v>
      </c>
      <c r="B1713" s="6">
        <v>45675</v>
      </c>
      <c r="C1713" s="5">
        <v>813</v>
      </c>
      <c r="D1713" s="5">
        <v>5</v>
      </c>
      <c r="E1713" s="5" t="str">
        <f>IFERROR(INDEX(Customers!$B$2:$B$901,MATCH(C1713,Customers!$A$2:$A$901,0)),"")</f>
        <v>Rohan Sharma</v>
      </c>
      <c r="F1713" s="5" t="str">
        <f>IFERROR(INDEX(Customers!$C$2:$C$901,MATCH(C1713,Customers!$A$2:$A$901,0)),"")</f>
        <v>Corporate</v>
      </c>
      <c r="G1713" s="5" t="str">
        <f>IFERROR(INDEX(Regions!$B$2:$B$6,MATCH(D1713,Regions!$A$2:$A$6,0)),"")</f>
        <v>Central</v>
      </c>
      <c r="H1713" s="5" t="str">
        <f t="shared" si="28"/>
        <v>2025-01</v>
      </c>
      <c r="I1713" s="5">
        <f>IFERROR(INDEX(Delivery!$C$2:$C$3001,MATCH(A1713,Delivery!$A$2:$A$3001,0))-INDEX(Delivery!$B$2:$B$3001,MATCH(A1713,Delivery!$A$2:$A$3001,0)),"")</f>
        <v>3</v>
      </c>
      <c r="J1713" s="5" t="str">
        <f>IF(IFERROR(INDEX(Delivery!$D$2:$D$3001,MATCH(A1713,Delivery!$A$2:$A$3001,0)),"")="Delayed","Yes","No")</f>
        <v>No</v>
      </c>
      <c r="K1713" s="5" t="str">
        <f>IF(IFERROR(INDEX(Delivery!$D$2:$D$3001,MATCH(A1713,Delivery!$A$2:$A$3001,0)),"")="Cancelled","Yes","No")</f>
        <v>No</v>
      </c>
      <c r="L1713">
        <f>SUMIF(Sales!B:B,A1713,Sales!H:H)</f>
        <v>175.69</v>
      </c>
    </row>
    <row r="1714" spans="1:12" x14ac:dyDescent="0.35">
      <c r="A1714" s="5">
        <v>1713</v>
      </c>
      <c r="B1714" s="6">
        <v>45675</v>
      </c>
      <c r="C1714" s="5">
        <v>301</v>
      </c>
      <c r="D1714" s="5">
        <v>4</v>
      </c>
      <c r="E1714" s="5" t="str">
        <f>IFERROR(INDEX(Customers!$B$2:$B$901,MATCH(C1714,Customers!$A$2:$A$901,0)),"")</f>
        <v>Ravi Chatterjee</v>
      </c>
      <c r="F1714" s="5" t="str">
        <f>IFERROR(INDEX(Customers!$C$2:$C$901,MATCH(C1714,Customers!$A$2:$A$901,0)),"")</f>
        <v>Consumer</v>
      </c>
      <c r="G1714" s="5" t="str">
        <f>IFERROR(INDEX(Regions!$B$2:$B$6,MATCH(D1714,Regions!$A$2:$A$6,0)),"")</f>
        <v>West</v>
      </c>
      <c r="H1714" s="5" t="str">
        <f t="shared" si="28"/>
        <v>2025-01</v>
      </c>
      <c r="I1714" s="5">
        <f>IFERROR(INDEX(Delivery!$C$2:$C$3001,MATCH(A1714,Delivery!$A$2:$A$3001,0))-INDEX(Delivery!$B$2:$B$3001,MATCH(A1714,Delivery!$A$2:$A$3001,0)),"")</f>
        <v>-45675</v>
      </c>
      <c r="J1714" s="5" t="str">
        <f>IF(IFERROR(INDEX(Delivery!$D$2:$D$3001,MATCH(A1714,Delivery!$A$2:$A$3001,0)),"")="Delayed","Yes","No")</f>
        <v>No</v>
      </c>
      <c r="K1714" s="5" t="str">
        <f>IF(IFERROR(INDEX(Delivery!$D$2:$D$3001,MATCH(A1714,Delivery!$A$2:$A$3001,0)),"")="Cancelled","Yes","No")</f>
        <v>Yes</v>
      </c>
      <c r="L1714">
        <f>SUMIF(Sales!B:B,A1714,Sales!H:H)</f>
        <v>552.17999999999995</v>
      </c>
    </row>
    <row r="1715" spans="1:12" x14ac:dyDescent="0.35">
      <c r="A1715" s="5">
        <v>1714</v>
      </c>
      <c r="B1715" s="6">
        <v>45675</v>
      </c>
      <c r="C1715" s="5">
        <v>564</v>
      </c>
      <c r="D1715" s="5">
        <v>1</v>
      </c>
      <c r="E1715" s="5" t="str">
        <f>IFERROR(INDEX(Customers!$B$2:$B$901,MATCH(C1715,Customers!$A$2:$A$901,0)),"")</f>
        <v>Pari Rao</v>
      </c>
      <c r="F1715" s="5" t="str">
        <f>IFERROR(INDEX(Customers!$C$2:$C$901,MATCH(C1715,Customers!$A$2:$A$901,0)),"")</f>
        <v>SMB</v>
      </c>
      <c r="G1715" s="5" t="str">
        <f>IFERROR(INDEX(Regions!$B$2:$B$6,MATCH(D1715,Regions!$A$2:$A$6,0)),"")</f>
        <v>North</v>
      </c>
      <c r="H1715" s="5" t="str">
        <f t="shared" si="28"/>
        <v>2025-01</v>
      </c>
      <c r="I1715" s="5">
        <f>IFERROR(INDEX(Delivery!$C$2:$C$3001,MATCH(A1715,Delivery!$A$2:$A$3001,0))-INDEX(Delivery!$B$2:$B$3001,MATCH(A1715,Delivery!$A$2:$A$3001,0)),"")</f>
        <v>5</v>
      </c>
      <c r="J1715" s="5" t="str">
        <f>IF(IFERROR(INDEX(Delivery!$D$2:$D$3001,MATCH(A1715,Delivery!$A$2:$A$3001,0)),"")="Delayed","Yes","No")</f>
        <v>No</v>
      </c>
      <c r="K1715" s="5" t="str">
        <f>IF(IFERROR(INDEX(Delivery!$D$2:$D$3001,MATCH(A1715,Delivery!$A$2:$A$3001,0)),"")="Cancelled","Yes","No")</f>
        <v>No</v>
      </c>
      <c r="L1715">
        <f>SUMIF(Sales!B:B,A1715,Sales!H:H)</f>
        <v>2213.3200000000002</v>
      </c>
    </row>
    <row r="1716" spans="1:12" x14ac:dyDescent="0.35">
      <c r="A1716" s="5">
        <v>1715</v>
      </c>
      <c r="B1716" s="6">
        <v>45676</v>
      </c>
      <c r="C1716" s="5">
        <v>793</v>
      </c>
      <c r="D1716" s="5">
        <v>1</v>
      </c>
      <c r="E1716" s="5" t="str">
        <f>IFERROR(INDEX(Customers!$B$2:$B$901,MATCH(C1716,Customers!$A$2:$A$901,0)),"")</f>
        <v>Ravi Reddy</v>
      </c>
      <c r="F1716" s="5" t="str">
        <f>IFERROR(INDEX(Customers!$C$2:$C$901,MATCH(C1716,Customers!$A$2:$A$901,0)),"")</f>
        <v>Consumer</v>
      </c>
      <c r="G1716" s="5" t="str">
        <f>IFERROR(INDEX(Regions!$B$2:$B$6,MATCH(D1716,Regions!$A$2:$A$6,0)),"")</f>
        <v>North</v>
      </c>
      <c r="H1716" s="5" t="str">
        <f t="shared" si="28"/>
        <v>2025-01</v>
      </c>
      <c r="I1716" s="5">
        <f>IFERROR(INDEX(Delivery!$C$2:$C$3001,MATCH(A1716,Delivery!$A$2:$A$3001,0))-INDEX(Delivery!$B$2:$B$3001,MATCH(A1716,Delivery!$A$2:$A$3001,0)),"")</f>
        <v>2</v>
      </c>
      <c r="J1716" s="5" t="str">
        <f>IF(IFERROR(INDEX(Delivery!$D$2:$D$3001,MATCH(A1716,Delivery!$A$2:$A$3001,0)),"")="Delayed","Yes","No")</f>
        <v>No</v>
      </c>
      <c r="K1716" s="5" t="str">
        <f>IF(IFERROR(INDEX(Delivery!$D$2:$D$3001,MATCH(A1716,Delivery!$A$2:$A$3001,0)),"")="Cancelled","Yes","No")</f>
        <v>No</v>
      </c>
      <c r="L1716">
        <f>SUMIF(Sales!B:B,A1716,Sales!H:H)</f>
        <v>716.01</v>
      </c>
    </row>
    <row r="1717" spans="1:12" x14ac:dyDescent="0.35">
      <c r="A1717" s="5">
        <v>1716</v>
      </c>
      <c r="B1717" s="6">
        <v>45676</v>
      </c>
      <c r="C1717" s="5">
        <v>388</v>
      </c>
      <c r="D1717" s="5">
        <v>3</v>
      </c>
      <c r="E1717" s="5" t="str">
        <f>IFERROR(INDEX(Customers!$B$2:$B$901,MATCH(C1717,Customers!$A$2:$A$901,0)),"")</f>
        <v>Krishna Bose</v>
      </c>
      <c r="F1717" s="5" t="str">
        <f>IFERROR(INDEX(Customers!$C$2:$C$901,MATCH(C1717,Customers!$A$2:$A$901,0)),"")</f>
        <v>Consumer</v>
      </c>
      <c r="G1717" s="5" t="str">
        <f>IFERROR(INDEX(Regions!$B$2:$B$6,MATCH(D1717,Regions!$A$2:$A$6,0)),"")</f>
        <v>East</v>
      </c>
      <c r="H1717" s="5" t="str">
        <f t="shared" si="28"/>
        <v>2025-01</v>
      </c>
      <c r="I1717" s="5">
        <f>IFERROR(INDEX(Delivery!$C$2:$C$3001,MATCH(A1717,Delivery!$A$2:$A$3001,0))-INDEX(Delivery!$B$2:$B$3001,MATCH(A1717,Delivery!$A$2:$A$3001,0)),"")</f>
        <v>6</v>
      </c>
      <c r="J1717" s="5" t="str">
        <f>IF(IFERROR(INDEX(Delivery!$D$2:$D$3001,MATCH(A1717,Delivery!$A$2:$A$3001,0)),"")="Delayed","Yes","No")</f>
        <v>No</v>
      </c>
      <c r="K1717" s="5" t="str">
        <f>IF(IFERROR(INDEX(Delivery!$D$2:$D$3001,MATCH(A1717,Delivery!$A$2:$A$3001,0)),"")="Cancelled","Yes","No")</f>
        <v>No</v>
      </c>
      <c r="L1717">
        <f>SUMIF(Sales!B:B,A1717,Sales!H:H)</f>
        <v>145.43</v>
      </c>
    </row>
    <row r="1718" spans="1:12" x14ac:dyDescent="0.35">
      <c r="A1718" s="5">
        <v>1717</v>
      </c>
      <c r="B1718" s="6">
        <v>45676</v>
      </c>
      <c r="C1718" s="5">
        <v>480</v>
      </c>
      <c r="D1718" s="5">
        <v>4</v>
      </c>
      <c r="E1718" s="5" t="str">
        <f>IFERROR(INDEX(Customers!$B$2:$B$901,MATCH(C1718,Customers!$A$2:$A$901,0)),"")</f>
        <v>Kiara Sharma</v>
      </c>
      <c r="F1718" s="5" t="str">
        <f>IFERROR(INDEX(Customers!$C$2:$C$901,MATCH(C1718,Customers!$A$2:$A$901,0)),"")</f>
        <v>Consumer</v>
      </c>
      <c r="G1718" s="5" t="str">
        <f>IFERROR(INDEX(Regions!$B$2:$B$6,MATCH(D1718,Regions!$A$2:$A$6,0)),"")</f>
        <v>West</v>
      </c>
      <c r="H1718" s="5" t="str">
        <f t="shared" si="28"/>
        <v>2025-01</v>
      </c>
      <c r="I1718" s="5">
        <f>IFERROR(INDEX(Delivery!$C$2:$C$3001,MATCH(A1718,Delivery!$A$2:$A$3001,0))-INDEX(Delivery!$B$2:$B$3001,MATCH(A1718,Delivery!$A$2:$A$3001,0)),"")</f>
        <v>-45676</v>
      </c>
      <c r="J1718" s="5" t="str">
        <f>IF(IFERROR(INDEX(Delivery!$D$2:$D$3001,MATCH(A1718,Delivery!$A$2:$A$3001,0)),"")="Delayed","Yes","No")</f>
        <v>No</v>
      </c>
      <c r="K1718" s="5" t="str">
        <f>IF(IFERROR(INDEX(Delivery!$D$2:$D$3001,MATCH(A1718,Delivery!$A$2:$A$3001,0)),"")="Cancelled","Yes","No")</f>
        <v>Yes</v>
      </c>
      <c r="L1718">
        <f>SUMIF(Sales!B:B,A1718,Sales!H:H)</f>
        <v>2129.88</v>
      </c>
    </row>
    <row r="1719" spans="1:12" x14ac:dyDescent="0.35">
      <c r="A1719" s="5">
        <v>1718</v>
      </c>
      <c r="B1719" s="6">
        <v>45676</v>
      </c>
      <c r="C1719" s="5">
        <v>825</v>
      </c>
      <c r="D1719" s="5">
        <v>4</v>
      </c>
      <c r="E1719" s="5" t="str">
        <f>IFERROR(INDEX(Customers!$B$2:$B$901,MATCH(C1719,Customers!$A$2:$A$901,0)),"")</f>
        <v>Riya Bose</v>
      </c>
      <c r="F1719" s="5" t="str">
        <f>IFERROR(INDEX(Customers!$C$2:$C$901,MATCH(C1719,Customers!$A$2:$A$901,0)),"")</f>
        <v>Consumer</v>
      </c>
      <c r="G1719" s="5" t="str">
        <f>IFERROR(INDEX(Regions!$B$2:$B$6,MATCH(D1719,Regions!$A$2:$A$6,0)),"")</f>
        <v>West</v>
      </c>
      <c r="H1719" s="5" t="str">
        <f t="shared" si="28"/>
        <v>2025-01</v>
      </c>
      <c r="I1719" s="5">
        <f>IFERROR(INDEX(Delivery!$C$2:$C$3001,MATCH(A1719,Delivery!$A$2:$A$3001,0))-INDEX(Delivery!$B$2:$B$3001,MATCH(A1719,Delivery!$A$2:$A$3001,0)),"")</f>
        <v>3</v>
      </c>
      <c r="J1719" s="5" t="str">
        <f>IF(IFERROR(INDEX(Delivery!$D$2:$D$3001,MATCH(A1719,Delivery!$A$2:$A$3001,0)),"")="Delayed","Yes","No")</f>
        <v>No</v>
      </c>
      <c r="K1719" s="5" t="str">
        <f>IF(IFERROR(INDEX(Delivery!$D$2:$D$3001,MATCH(A1719,Delivery!$A$2:$A$3001,0)),"")="Cancelled","Yes","No")</f>
        <v>No</v>
      </c>
      <c r="L1719">
        <f>SUMIF(Sales!B:B,A1719,Sales!H:H)</f>
        <v>3021.65</v>
      </c>
    </row>
    <row r="1720" spans="1:12" x14ac:dyDescent="0.35">
      <c r="A1720" s="5">
        <v>1719</v>
      </c>
      <c r="B1720" s="6">
        <v>45676</v>
      </c>
      <c r="C1720" s="5">
        <v>806</v>
      </c>
      <c r="D1720" s="5">
        <v>4</v>
      </c>
      <c r="E1720" s="5" t="str">
        <f>IFERROR(INDEX(Customers!$B$2:$B$901,MATCH(C1720,Customers!$A$2:$A$901,0)),"")</f>
        <v>Ayaan Kapoor</v>
      </c>
      <c r="F1720" s="5" t="str">
        <f>IFERROR(INDEX(Customers!$C$2:$C$901,MATCH(C1720,Customers!$A$2:$A$901,0)),"")</f>
        <v>Consumer</v>
      </c>
      <c r="G1720" s="5" t="str">
        <f>IFERROR(INDEX(Regions!$B$2:$B$6,MATCH(D1720,Regions!$A$2:$A$6,0)),"")</f>
        <v>West</v>
      </c>
      <c r="H1720" s="5" t="str">
        <f t="shared" si="28"/>
        <v>2025-01</v>
      </c>
      <c r="I1720" s="5">
        <f>IFERROR(INDEX(Delivery!$C$2:$C$3001,MATCH(A1720,Delivery!$A$2:$A$3001,0))-INDEX(Delivery!$B$2:$B$3001,MATCH(A1720,Delivery!$A$2:$A$3001,0)),"")</f>
        <v>6</v>
      </c>
      <c r="J1720" s="5" t="str">
        <f>IF(IFERROR(INDEX(Delivery!$D$2:$D$3001,MATCH(A1720,Delivery!$A$2:$A$3001,0)),"")="Delayed","Yes","No")</f>
        <v>No</v>
      </c>
      <c r="K1720" s="5" t="str">
        <f>IF(IFERROR(INDEX(Delivery!$D$2:$D$3001,MATCH(A1720,Delivery!$A$2:$A$3001,0)),"")="Cancelled","Yes","No")</f>
        <v>No</v>
      </c>
      <c r="L1720">
        <f>SUMIF(Sales!B:B,A1720,Sales!H:H)</f>
        <v>1527.62</v>
      </c>
    </row>
    <row r="1721" spans="1:12" x14ac:dyDescent="0.35">
      <c r="A1721" s="5">
        <v>1720</v>
      </c>
      <c r="B1721" s="6">
        <v>45676</v>
      </c>
      <c r="C1721" s="5">
        <v>304</v>
      </c>
      <c r="D1721" s="5">
        <v>1</v>
      </c>
      <c r="E1721" s="5" t="str">
        <f>IFERROR(INDEX(Customers!$B$2:$B$901,MATCH(C1721,Customers!$A$2:$A$901,0)),"")</f>
        <v>Pari Joshi</v>
      </c>
      <c r="F1721" s="5" t="str">
        <f>IFERROR(INDEX(Customers!$C$2:$C$901,MATCH(C1721,Customers!$A$2:$A$901,0)),"")</f>
        <v>Consumer</v>
      </c>
      <c r="G1721" s="5" t="str">
        <f>IFERROR(INDEX(Regions!$B$2:$B$6,MATCH(D1721,Regions!$A$2:$A$6,0)),"")</f>
        <v>North</v>
      </c>
      <c r="H1721" s="5" t="str">
        <f t="shared" si="28"/>
        <v>2025-01</v>
      </c>
      <c r="I1721" s="5">
        <f>IFERROR(INDEX(Delivery!$C$2:$C$3001,MATCH(A1721,Delivery!$A$2:$A$3001,0))-INDEX(Delivery!$B$2:$B$3001,MATCH(A1721,Delivery!$A$2:$A$3001,0)),"")</f>
        <v>4</v>
      </c>
      <c r="J1721" s="5" t="str">
        <f>IF(IFERROR(INDEX(Delivery!$D$2:$D$3001,MATCH(A1721,Delivery!$A$2:$A$3001,0)),"")="Delayed","Yes","No")</f>
        <v>No</v>
      </c>
      <c r="K1721" s="5" t="str">
        <f>IF(IFERROR(INDEX(Delivery!$D$2:$D$3001,MATCH(A1721,Delivery!$A$2:$A$3001,0)),"")="Cancelled","Yes","No")</f>
        <v>No</v>
      </c>
      <c r="L1721">
        <f>SUMIF(Sales!B:B,A1721,Sales!H:H)</f>
        <v>3064.53</v>
      </c>
    </row>
    <row r="1722" spans="1:12" x14ac:dyDescent="0.35">
      <c r="A1722" s="5">
        <v>1721</v>
      </c>
      <c r="B1722" s="6">
        <v>45676</v>
      </c>
      <c r="C1722" s="5">
        <v>122</v>
      </c>
      <c r="D1722" s="5">
        <v>4</v>
      </c>
      <c r="E1722" s="5" t="str">
        <f>IFERROR(INDEX(Customers!$B$2:$B$901,MATCH(C1722,Customers!$A$2:$A$901,0)),"")</f>
        <v>Sai Menon</v>
      </c>
      <c r="F1722" s="5" t="str">
        <f>IFERROR(INDEX(Customers!$C$2:$C$901,MATCH(C1722,Customers!$A$2:$A$901,0)),"")</f>
        <v>Consumer</v>
      </c>
      <c r="G1722" s="5" t="str">
        <f>IFERROR(INDEX(Regions!$B$2:$B$6,MATCH(D1722,Regions!$A$2:$A$6,0)),"")</f>
        <v>West</v>
      </c>
      <c r="H1722" s="5" t="str">
        <f t="shared" si="28"/>
        <v>2025-01</v>
      </c>
      <c r="I1722" s="5">
        <f>IFERROR(INDEX(Delivery!$C$2:$C$3001,MATCH(A1722,Delivery!$A$2:$A$3001,0))-INDEX(Delivery!$B$2:$B$3001,MATCH(A1722,Delivery!$A$2:$A$3001,0)),"")</f>
        <v>3</v>
      </c>
      <c r="J1722" s="5" t="str">
        <f>IF(IFERROR(INDEX(Delivery!$D$2:$D$3001,MATCH(A1722,Delivery!$A$2:$A$3001,0)),"")="Delayed","Yes","No")</f>
        <v>No</v>
      </c>
      <c r="K1722" s="5" t="str">
        <f>IF(IFERROR(INDEX(Delivery!$D$2:$D$3001,MATCH(A1722,Delivery!$A$2:$A$3001,0)),"")="Cancelled","Yes","No")</f>
        <v>No</v>
      </c>
      <c r="L1722">
        <f>SUMIF(Sales!B:B,A1722,Sales!H:H)</f>
        <v>3021.65</v>
      </c>
    </row>
    <row r="1723" spans="1:12" x14ac:dyDescent="0.35">
      <c r="A1723" s="5">
        <v>1722</v>
      </c>
      <c r="B1723" s="6">
        <v>45677</v>
      </c>
      <c r="C1723" s="5">
        <v>394</v>
      </c>
      <c r="D1723" s="5">
        <v>3</v>
      </c>
      <c r="E1723" s="5" t="str">
        <f>IFERROR(INDEX(Customers!$B$2:$B$901,MATCH(C1723,Customers!$A$2:$A$901,0)),"")</f>
        <v>Pooja Das</v>
      </c>
      <c r="F1723" s="5" t="str">
        <f>IFERROR(INDEX(Customers!$C$2:$C$901,MATCH(C1723,Customers!$A$2:$A$901,0)),"")</f>
        <v>Consumer</v>
      </c>
      <c r="G1723" s="5" t="str">
        <f>IFERROR(INDEX(Regions!$B$2:$B$6,MATCH(D1723,Regions!$A$2:$A$6,0)),"")</f>
        <v>East</v>
      </c>
      <c r="H1723" s="5" t="str">
        <f t="shared" si="28"/>
        <v>2025-01</v>
      </c>
      <c r="I1723" s="5">
        <f>IFERROR(INDEX(Delivery!$C$2:$C$3001,MATCH(A1723,Delivery!$A$2:$A$3001,0))-INDEX(Delivery!$B$2:$B$3001,MATCH(A1723,Delivery!$A$2:$A$3001,0)),"")</f>
        <v>6</v>
      </c>
      <c r="J1723" s="5" t="str">
        <f>IF(IFERROR(INDEX(Delivery!$D$2:$D$3001,MATCH(A1723,Delivery!$A$2:$A$3001,0)),"")="Delayed","Yes","No")</f>
        <v>No</v>
      </c>
      <c r="K1723" s="5" t="str">
        <f>IF(IFERROR(INDEX(Delivery!$D$2:$D$3001,MATCH(A1723,Delivery!$A$2:$A$3001,0)),"")="Cancelled","Yes","No")</f>
        <v>No</v>
      </c>
      <c r="L1723">
        <f>SUMIF(Sales!B:B,A1723,Sales!H:H)</f>
        <v>705.26</v>
      </c>
    </row>
    <row r="1724" spans="1:12" x14ac:dyDescent="0.35">
      <c r="A1724" s="5">
        <v>1723</v>
      </c>
      <c r="B1724" s="6">
        <v>45677</v>
      </c>
      <c r="C1724" s="5">
        <v>350</v>
      </c>
      <c r="D1724" s="5">
        <v>5</v>
      </c>
      <c r="E1724" s="5" t="str">
        <f>IFERROR(INDEX(Customers!$B$2:$B$901,MATCH(C1724,Customers!$A$2:$A$901,0)),"")</f>
        <v>Vikram Nair</v>
      </c>
      <c r="F1724" s="5" t="str">
        <f>IFERROR(INDEX(Customers!$C$2:$C$901,MATCH(C1724,Customers!$A$2:$A$901,0)),"")</f>
        <v>Consumer</v>
      </c>
      <c r="G1724" s="5" t="str">
        <f>IFERROR(INDEX(Regions!$B$2:$B$6,MATCH(D1724,Regions!$A$2:$A$6,0)),"")</f>
        <v>Central</v>
      </c>
      <c r="H1724" s="5" t="str">
        <f t="shared" si="28"/>
        <v>2025-01</v>
      </c>
      <c r="I1724" s="5">
        <f>IFERROR(INDEX(Delivery!$C$2:$C$3001,MATCH(A1724,Delivery!$A$2:$A$3001,0))-INDEX(Delivery!$B$2:$B$3001,MATCH(A1724,Delivery!$A$2:$A$3001,0)),"")</f>
        <v>-45679</v>
      </c>
      <c r="J1724" s="5" t="str">
        <f>IF(IFERROR(INDEX(Delivery!$D$2:$D$3001,MATCH(A1724,Delivery!$A$2:$A$3001,0)),"")="Delayed","Yes","No")</f>
        <v>No</v>
      </c>
      <c r="K1724" s="5" t="str">
        <f>IF(IFERROR(INDEX(Delivery!$D$2:$D$3001,MATCH(A1724,Delivery!$A$2:$A$3001,0)),"")="Cancelled","Yes","No")</f>
        <v>Yes</v>
      </c>
      <c r="L1724">
        <f>SUMIF(Sales!B:B,A1724,Sales!H:H)</f>
        <v>175.69</v>
      </c>
    </row>
    <row r="1725" spans="1:12" x14ac:dyDescent="0.35">
      <c r="A1725" s="5">
        <v>1724</v>
      </c>
      <c r="B1725" s="6">
        <v>45677</v>
      </c>
      <c r="C1725" s="5">
        <v>745</v>
      </c>
      <c r="D1725" s="5">
        <v>3</v>
      </c>
      <c r="E1725" s="5" t="str">
        <f>IFERROR(INDEX(Customers!$B$2:$B$901,MATCH(C1725,Customers!$A$2:$A$901,0)),"")</f>
        <v>Myra Menon</v>
      </c>
      <c r="F1725" s="5" t="str">
        <f>IFERROR(INDEX(Customers!$C$2:$C$901,MATCH(C1725,Customers!$A$2:$A$901,0)),"")</f>
        <v>Corporate</v>
      </c>
      <c r="G1725" s="5" t="str">
        <f>IFERROR(INDEX(Regions!$B$2:$B$6,MATCH(D1725,Regions!$A$2:$A$6,0)),"")</f>
        <v>East</v>
      </c>
      <c r="H1725" s="5" t="str">
        <f t="shared" si="28"/>
        <v>2025-01</v>
      </c>
      <c r="I1725" s="5">
        <f>IFERROR(INDEX(Delivery!$C$2:$C$3001,MATCH(A1725,Delivery!$A$2:$A$3001,0))-INDEX(Delivery!$B$2:$B$3001,MATCH(A1725,Delivery!$A$2:$A$3001,0)),"")</f>
        <v>3</v>
      </c>
      <c r="J1725" s="5" t="str">
        <f>IF(IFERROR(INDEX(Delivery!$D$2:$D$3001,MATCH(A1725,Delivery!$A$2:$A$3001,0)),"")="Delayed","Yes","No")</f>
        <v>No</v>
      </c>
      <c r="K1725" s="5" t="str">
        <f>IF(IFERROR(INDEX(Delivery!$D$2:$D$3001,MATCH(A1725,Delivery!$A$2:$A$3001,0)),"")="Cancelled","Yes","No")</f>
        <v>No</v>
      </c>
      <c r="L1725">
        <f>SUMIF(Sales!B:B,A1725,Sales!H:H)</f>
        <v>897.98</v>
      </c>
    </row>
    <row r="1726" spans="1:12" x14ac:dyDescent="0.35">
      <c r="A1726" s="5">
        <v>1725</v>
      </c>
      <c r="B1726" s="6">
        <v>45677</v>
      </c>
      <c r="C1726" s="5">
        <v>217</v>
      </c>
      <c r="D1726" s="5">
        <v>3</v>
      </c>
      <c r="E1726" s="5" t="str">
        <f>IFERROR(INDEX(Customers!$B$2:$B$901,MATCH(C1726,Customers!$A$2:$A$901,0)),"")</f>
        <v>Kavya Iyer</v>
      </c>
      <c r="F1726" s="5" t="str">
        <f>IFERROR(INDEX(Customers!$C$2:$C$901,MATCH(C1726,Customers!$A$2:$A$901,0)),"")</f>
        <v>SMB</v>
      </c>
      <c r="G1726" s="5" t="str">
        <f>IFERROR(INDEX(Regions!$B$2:$B$6,MATCH(D1726,Regions!$A$2:$A$6,0)),"")</f>
        <v>East</v>
      </c>
      <c r="H1726" s="5" t="str">
        <f t="shared" si="28"/>
        <v>2025-01</v>
      </c>
      <c r="I1726" s="5">
        <f>IFERROR(INDEX(Delivery!$C$2:$C$3001,MATCH(A1726,Delivery!$A$2:$A$3001,0))-INDEX(Delivery!$B$2:$B$3001,MATCH(A1726,Delivery!$A$2:$A$3001,0)),"")</f>
        <v>-45677</v>
      </c>
      <c r="J1726" s="5" t="str">
        <f>IF(IFERROR(INDEX(Delivery!$D$2:$D$3001,MATCH(A1726,Delivery!$A$2:$A$3001,0)),"")="Delayed","Yes","No")</f>
        <v>No</v>
      </c>
      <c r="K1726" s="5" t="str">
        <f>IF(IFERROR(INDEX(Delivery!$D$2:$D$3001,MATCH(A1726,Delivery!$A$2:$A$3001,0)),"")="Cancelled","Yes","No")</f>
        <v>Yes</v>
      </c>
      <c r="L1726">
        <f>SUMIF(Sales!B:B,A1726,Sales!H:H)</f>
        <v>872.66</v>
      </c>
    </row>
    <row r="1727" spans="1:12" x14ac:dyDescent="0.35">
      <c r="A1727" s="5">
        <v>1726</v>
      </c>
      <c r="B1727" s="6">
        <v>45677</v>
      </c>
      <c r="C1727" s="5">
        <v>472</v>
      </c>
      <c r="D1727" s="5">
        <v>3</v>
      </c>
      <c r="E1727" s="5" t="str">
        <f>IFERROR(INDEX(Customers!$B$2:$B$901,MATCH(C1727,Customers!$A$2:$A$901,0)),"")</f>
        <v>Rahul Chatterjee</v>
      </c>
      <c r="F1727" s="5" t="str">
        <f>IFERROR(INDEX(Customers!$C$2:$C$901,MATCH(C1727,Customers!$A$2:$A$901,0)),"")</f>
        <v>Consumer</v>
      </c>
      <c r="G1727" s="5" t="str">
        <f>IFERROR(INDEX(Regions!$B$2:$B$6,MATCH(D1727,Regions!$A$2:$A$6,0)),"")</f>
        <v>East</v>
      </c>
      <c r="H1727" s="5" t="str">
        <f t="shared" si="28"/>
        <v>2025-01</v>
      </c>
      <c r="I1727" s="5">
        <f>IFERROR(INDEX(Delivery!$C$2:$C$3001,MATCH(A1727,Delivery!$A$2:$A$3001,0))-INDEX(Delivery!$B$2:$B$3001,MATCH(A1727,Delivery!$A$2:$A$3001,0)),"")</f>
        <v>-45679</v>
      </c>
      <c r="J1727" s="5" t="str">
        <f>IF(IFERROR(INDEX(Delivery!$D$2:$D$3001,MATCH(A1727,Delivery!$A$2:$A$3001,0)),"")="Delayed","Yes","No")</f>
        <v>No</v>
      </c>
      <c r="K1727" s="5" t="str">
        <f>IF(IFERROR(INDEX(Delivery!$D$2:$D$3001,MATCH(A1727,Delivery!$A$2:$A$3001,0)),"")="Cancelled","Yes","No")</f>
        <v>Yes</v>
      </c>
      <c r="L1727">
        <f>SUMIF(Sales!B:B,A1727,Sales!H:H)</f>
        <v>1795.03</v>
      </c>
    </row>
    <row r="1728" spans="1:12" x14ac:dyDescent="0.35">
      <c r="A1728" s="5">
        <v>1727</v>
      </c>
      <c r="B1728" s="6">
        <v>45678</v>
      </c>
      <c r="C1728" s="5">
        <v>689</v>
      </c>
      <c r="D1728" s="5">
        <v>3</v>
      </c>
      <c r="E1728" s="5" t="str">
        <f>IFERROR(INDEX(Customers!$B$2:$B$901,MATCH(C1728,Customers!$A$2:$A$901,0)),"")</f>
        <v>Sai Krishnan</v>
      </c>
      <c r="F1728" s="5" t="str">
        <f>IFERROR(INDEX(Customers!$C$2:$C$901,MATCH(C1728,Customers!$A$2:$A$901,0)),"")</f>
        <v>Consumer</v>
      </c>
      <c r="G1728" s="5" t="str">
        <f>IFERROR(INDEX(Regions!$B$2:$B$6,MATCH(D1728,Regions!$A$2:$A$6,0)),"")</f>
        <v>East</v>
      </c>
      <c r="H1728" s="5" t="str">
        <f t="shared" si="28"/>
        <v>2025-01</v>
      </c>
      <c r="I1728" s="5">
        <f>IFERROR(INDEX(Delivery!$C$2:$C$3001,MATCH(A1728,Delivery!$A$2:$A$3001,0))-INDEX(Delivery!$B$2:$B$3001,MATCH(A1728,Delivery!$A$2:$A$3001,0)),"")</f>
        <v>5</v>
      </c>
      <c r="J1728" s="5" t="str">
        <f>IF(IFERROR(INDEX(Delivery!$D$2:$D$3001,MATCH(A1728,Delivery!$A$2:$A$3001,0)),"")="Delayed","Yes","No")</f>
        <v>No</v>
      </c>
      <c r="K1728" s="5" t="str">
        <f>IF(IFERROR(INDEX(Delivery!$D$2:$D$3001,MATCH(A1728,Delivery!$A$2:$A$3001,0)),"")="Cancelled","Yes","No")</f>
        <v>No</v>
      </c>
      <c r="L1728">
        <f>SUMIF(Sales!B:B,A1728,Sales!H:H)</f>
        <v>175.69</v>
      </c>
    </row>
    <row r="1729" spans="1:12" x14ac:dyDescent="0.35">
      <c r="A1729" s="5">
        <v>1728</v>
      </c>
      <c r="B1729" s="6">
        <v>45678</v>
      </c>
      <c r="C1729" s="5">
        <v>897</v>
      </c>
      <c r="D1729" s="5">
        <v>1</v>
      </c>
      <c r="E1729" s="5" t="str">
        <f>IFERROR(INDEX(Customers!$B$2:$B$901,MATCH(C1729,Customers!$A$2:$A$901,0)),"")</f>
        <v>Arun Iyer</v>
      </c>
      <c r="F1729" s="5" t="str">
        <f>IFERROR(INDEX(Customers!$C$2:$C$901,MATCH(C1729,Customers!$A$2:$A$901,0)),"")</f>
        <v>Consumer</v>
      </c>
      <c r="G1729" s="5" t="str">
        <f>IFERROR(INDEX(Regions!$B$2:$B$6,MATCH(D1729,Regions!$A$2:$A$6,0)),"")</f>
        <v>North</v>
      </c>
      <c r="H1729" s="5" t="str">
        <f t="shared" si="28"/>
        <v>2025-01</v>
      </c>
      <c r="I1729" s="5">
        <f>IFERROR(INDEX(Delivery!$C$2:$C$3001,MATCH(A1729,Delivery!$A$2:$A$3001,0))-INDEX(Delivery!$B$2:$B$3001,MATCH(A1729,Delivery!$A$2:$A$3001,0)),"")</f>
        <v>-45678</v>
      </c>
      <c r="J1729" s="5" t="str">
        <f>IF(IFERROR(INDEX(Delivery!$D$2:$D$3001,MATCH(A1729,Delivery!$A$2:$A$3001,0)),"")="Delayed","Yes","No")</f>
        <v>No</v>
      </c>
      <c r="K1729" s="5" t="str">
        <f>IF(IFERROR(INDEX(Delivery!$D$2:$D$3001,MATCH(A1729,Delivery!$A$2:$A$3001,0)),"")="Cancelled","Yes","No")</f>
        <v>Yes</v>
      </c>
      <c r="L1729">
        <f>SUMIF(Sales!B:B,A1729,Sales!H:H)</f>
        <v>3703.86</v>
      </c>
    </row>
    <row r="1730" spans="1:12" x14ac:dyDescent="0.35">
      <c r="A1730" s="5">
        <v>1729</v>
      </c>
      <c r="B1730" s="6">
        <v>45678</v>
      </c>
      <c r="C1730" s="5">
        <v>460</v>
      </c>
      <c r="D1730" s="5">
        <v>2</v>
      </c>
      <c r="E1730" s="5" t="str">
        <f>IFERROR(INDEX(Customers!$B$2:$B$901,MATCH(C1730,Customers!$A$2:$A$901,0)),"")</f>
        <v>Vikram Mehta</v>
      </c>
      <c r="F1730" s="5" t="str">
        <f>IFERROR(INDEX(Customers!$C$2:$C$901,MATCH(C1730,Customers!$A$2:$A$901,0)),"")</f>
        <v>Consumer</v>
      </c>
      <c r="G1730" s="5" t="str">
        <f>IFERROR(INDEX(Regions!$B$2:$B$6,MATCH(D1730,Regions!$A$2:$A$6,0)),"")</f>
        <v>South</v>
      </c>
      <c r="H1730" s="5" t="str">
        <f t="shared" ref="H1730:H1793" si="29">TEXT(B1730,"YYYY-MM")</f>
        <v>2025-01</v>
      </c>
      <c r="I1730" s="5">
        <f>IFERROR(INDEX(Delivery!$C$2:$C$3001,MATCH(A1730,Delivery!$A$2:$A$3001,0))-INDEX(Delivery!$B$2:$B$3001,MATCH(A1730,Delivery!$A$2:$A$3001,0)),"")</f>
        <v>2</v>
      </c>
      <c r="J1730" s="5" t="str">
        <f>IF(IFERROR(INDEX(Delivery!$D$2:$D$3001,MATCH(A1730,Delivery!$A$2:$A$3001,0)),"")="Delayed","Yes","No")</f>
        <v>No</v>
      </c>
      <c r="K1730" s="5" t="str">
        <f>IF(IFERROR(INDEX(Delivery!$D$2:$D$3001,MATCH(A1730,Delivery!$A$2:$A$3001,0)),"")="Cancelled","Yes","No")</f>
        <v>No</v>
      </c>
      <c r="L1730">
        <f>SUMIF(Sales!B:B,A1730,Sales!H:H)</f>
        <v>1417.35</v>
      </c>
    </row>
    <row r="1731" spans="1:12" x14ac:dyDescent="0.35">
      <c r="A1731" s="5">
        <v>1730</v>
      </c>
      <c r="B1731" s="6">
        <v>45678</v>
      </c>
      <c r="C1731" s="5">
        <v>356</v>
      </c>
      <c r="D1731" s="5">
        <v>4</v>
      </c>
      <c r="E1731" s="5" t="str">
        <f>IFERROR(INDEX(Customers!$B$2:$B$901,MATCH(C1731,Customers!$A$2:$A$901,0)),"")</f>
        <v>Vihaan Patel</v>
      </c>
      <c r="F1731" s="5" t="str">
        <f>IFERROR(INDEX(Customers!$C$2:$C$901,MATCH(C1731,Customers!$A$2:$A$901,0)),"")</f>
        <v>Consumer</v>
      </c>
      <c r="G1731" s="5" t="str">
        <f>IFERROR(INDEX(Regions!$B$2:$B$6,MATCH(D1731,Regions!$A$2:$A$6,0)),"")</f>
        <v>West</v>
      </c>
      <c r="H1731" s="5" t="str">
        <f t="shared" si="29"/>
        <v>2025-01</v>
      </c>
      <c r="I1731" s="5">
        <f>IFERROR(INDEX(Delivery!$C$2:$C$3001,MATCH(A1731,Delivery!$A$2:$A$3001,0))-INDEX(Delivery!$B$2:$B$3001,MATCH(A1731,Delivery!$A$2:$A$3001,0)),"")</f>
        <v>7</v>
      </c>
      <c r="J1731" s="5" t="str">
        <f>IF(IFERROR(INDEX(Delivery!$D$2:$D$3001,MATCH(A1731,Delivery!$A$2:$A$3001,0)),"")="Delayed","Yes","No")</f>
        <v>Yes</v>
      </c>
      <c r="K1731" s="5" t="str">
        <f>IF(IFERROR(INDEX(Delivery!$D$2:$D$3001,MATCH(A1731,Delivery!$A$2:$A$3001,0)),"")="Cancelled","Yes","No")</f>
        <v>No</v>
      </c>
      <c r="L1731">
        <f>SUMIF(Sales!B:B,A1731,Sales!H:H)</f>
        <v>418.26</v>
      </c>
    </row>
    <row r="1732" spans="1:12" x14ac:dyDescent="0.35">
      <c r="A1732" s="5">
        <v>1731</v>
      </c>
      <c r="B1732" s="6">
        <v>45679</v>
      </c>
      <c r="C1732" s="5">
        <v>390</v>
      </c>
      <c r="D1732" s="5">
        <v>3</v>
      </c>
      <c r="E1732" s="5" t="str">
        <f>IFERROR(INDEX(Customers!$B$2:$B$901,MATCH(C1732,Customers!$A$2:$A$901,0)),"")</f>
        <v>Meera Krishnan</v>
      </c>
      <c r="F1732" s="5" t="str">
        <f>IFERROR(INDEX(Customers!$C$2:$C$901,MATCH(C1732,Customers!$A$2:$A$901,0)),"")</f>
        <v>Consumer</v>
      </c>
      <c r="G1732" s="5" t="str">
        <f>IFERROR(INDEX(Regions!$B$2:$B$6,MATCH(D1732,Regions!$A$2:$A$6,0)),"")</f>
        <v>East</v>
      </c>
      <c r="H1732" s="5" t="str">
        <f t="shared" si="29"/>
        <v>2025-01</v>
      </c>
      <c r="I1732" s="5">
        <f>IFERROR(INDEX(Delivery!$C$2:$C$3001,MATCH(A1732,Delivery!$A$2:$A$3001,0))-INDEX(Delivery!$B$2:$B$3001,MATCH(A1732,Delivery!$A$2:$A$3001,0)),"")</f>
        <v>3</v>
      </c>
      <c r="J1732" s="5" t="str">
        <f>IF(IFERROR(INDEX(Delivery!$D$2:$D$3001,MATCH(A1732,Delivery!$A$2:$A$3001,0)),"")="Delayed","Yes","No")</f>
        <v>No</v>
      </c>
      <c r="K1732" s="5" t="str">
        <f>IF(IFERROR(INDEX(Delivery!$D$2:$D$3001,MATCH(A1732,Delivery!$A$2:$A$3001,0)),"")="Cancelled","Yes","No")</f>
        <v>No</v>
      </c>
      <c r="L1732">
        <f>SUMIF(Sales!B:B,A1732,Sales!H:H)</f>
        <v>705.26</v>
      </c>
    </row>
    <row r="1733" spans="1:12" x14ac:dyDescent="0.35">
      <c r="A1733" s="5">
        <v>1732</v>
      </c>
      <c r="B1733" s="6">
        <v>45679</v>
      </c>
      <c r="C1733" s="5">
        <v>480</v>
      </c>
      <c r="D1733" s="5">
        <v>4</v>
      </c>
      <c r="E1733" s="5" t="str">
        <f>IFERROR(INDEX(Customers!$B$2:$B$901,MATCH(C1733,Customers!$A$2:$A$901,0)),"")</f>
        <v>Kiara Sharma</v>
      </c>
      <c r="F1733" s="5" t="str">
        <f>IFERROR(INDEX(Customers!$C$2:$C$901,MATCH(C1733,Customers!$A$2:$A$901,0)),"")</f>
        <v>Consumer</v>
      </c>
      <c r="G1733" s="5" t="str">
        <f>IFERROR(INDEX(Regions!$B$2:$B$6,MATCH(D1733,Regions!$A$2:$A$6,0)),"")</f>
        <v>West</v>
      </c>
      <c r="H1733" s="5" t="str">
        <f t="shared" si="29"/>
        <v>2025-01</v>
      </c>
      <c r="I1733" s="5">
        <f>IFERROR(INDEX(Delivery!$C$2:$C$3001,MATCH(A1733,Delivery!$A$2:$A$3001,0))-INDEX(Delivery!$B$2:$B$3001,MATCH(A1733,Delivery!$A$2:$A$3001,0)),"")</f>
        <v>6</v>
      </c>
      <c r="J1733" s="5" t="str">
        <f>IF(IFERROR(INDEX(Delivery!$D$2:$D$3001,MATCH(A1733,Delivery!$A$2:$A$3001,0)),"")="Delayed","Yes","No")</f>
        <v>No</v>
      </c>
      <c r="K1733" s="5" t="str">
        <f>IF(IFERROR(INDEX(Delivery!$D$2:$D$3001,MATCH(A1733,Delivery!$A$2:$A$3001,0)),"")="Cancelled","Yes","No")</f>
        <v>No</v>
      </c>
      <c r="L1733">
        <f>SUMIF(Sales!B:B,A1733,Sales!H:H)</f>
        <v>1710.18</v>
      </c>
    </row>
    <row r="1734" spans="1:12" x14ac:dyDescent="0.35">
      <c r="A1734" s="5">
        <v>1733</v>
      </c>
      <c r="B1734" s="6">
        <v>45679</v>
      </c>
      <c r="C1734" s="5">
        <v>747</v>
      </c>
      <c r="D1734" s="5">
        <v>1</v>
      </c>
      <c r="E1734" s="5" t="str">
        <f>IFERROR(INDEX(Customers!$B$2:$B$901,MATCH(C1734,Customers!$A$2:$A$901,0)),"")</f>
        <v>Krishna Patel</v>
      </c>
      <c r="F1734" s="5" t="str">
        <f>IFERROR(INDEX(Customers!$C$2:$C$901,MATCH(C1734,Customers!$A$2:$A$901,0)),"")</f>
        <v>Corporate</v>
      </c>
      <c r="G1734" s="5" t="str">
        <f>IFERROR(INDEX(Regions!$B$2:$B$6,MATCH(D1734,Regions!$A$2:$A$6,0)),"")</f>
        <v>North</v>
      </c>
      <c r="H1734" s="5" t="str">
        <f t="shared" si="29"/>
        <v>2025-01</v>
      </c>
      <c r="I1734" s="5">
        <f>IFERROR(INDEX(Delivery!$C$2:$C$3001,MATCH(A1734,Delivery!$A$2:$A$3001,0))-INDEX(Delivery!$B$2:$B$3001,MATCH(A1734,Delivery!$A$2:$A$3001,0)),"")</f>
        <v>2</v>
      </c>
      <c r="J1734" s="5" t="str">
        <f>IF(IFERROR(INDEX(Delivery!$D$2:$D$3001,MATCH(A1734,Delivery!$A$2:$A$3001,0)),"")="Delayed","Yes","No")</f>
        <v>No</v>
      </c>
      <c r="K1734" s="5" t="str">
        <f>IF(IFERROR(INDEX(Delivery!$D$2:$D$3001,MATCH(A1734,Delivery!$A$2:$A$3001,0)),"")="Cancelled","Yes","No")</f>
        <v>No</v>
      </c>
      <c r="L1734">
        <f>SUMIF(Sales!B:B,A1734,Sales!H:H)</f>
        <v>6209.5499999999993</v>
      </c>
    </row>
    <row r="1735" spans="1:12" x14ac:dyDescent="0.35">
      <c r="A1735" s="5">
        <v>1734</v>
      </c>
      <c r="B1735" s="6">
        <v>45679</v>
      </c>
      <c r="C1735" s="5">
        <v>196</v>
      </c>
      <c r="D1735" s="5">
        <v>1</v>
      </c>
      <c r="E1735" s="5" t="str">
        <f>IFERROR(INDEX(Customers!$B$2:$B$901,MATCH(C1735,Customers!$A$2:$A$901,0)),"")</f>
        <v>Riya Malhotra</v>
      </c>
      <c r="F1735" s="5" t="str">
        <f>IFERROR(INDEX(Customers!$C$2:$C$901,MATCH(C1735,Customers!$A$2:$A$901,0)),"")</f>
        <v>Consumer</v>
      </c>
      <c r="G1735" s="5" t="str">
        <f>IFERROR(INDEX(Regions!$B$2:$B$6,MATCH(D1735,Regions!$A$2:$A$6,0)),"")</f>
        <v>North</v>
      </c>
      <c r="H1735" s="5" t="str">
        <f t="shared" si="29"/>
        <v>2025-01</v>
      </c>
      <c r="I1735" s="5">
        <f>IFERROR(INDEX(Delivery!$C$2:$C$3001,MATCH(A1735,Delivery!$A$2:$A$3001,0))-INDEX(Delivery!$B$2:$B$3001,MATCH(A1735,Delivery!$A$2:$A$3001,0)),"")</f>
        <v>2</v>
      </c>
      <c r="J1735" s="5" t="str">
        <f>IF(IFERROR(INDEX(Delivery!$D$2:$D$3001,MATCH(A1735,Delivery!$A$2:$A$3001,0)),"")="Delayed","Yes","No")</f>
        <v>No</v>
      </c>
      <c r="K1735" s="5" t="str">
        <f>IF(IFERROR(INDEX(Delivery!$D$2:$D$3001,MATCH(A1735,Delivery!$A$2:$A$3001,0)),"")="Cancelled","Yes","No")</f>
        <v>No</v>
      </c>
      <c r="L1735">
        <f>SUMIF(Sales!B:B,A1735,Sales!H:H)</f>
        <v>176.98</v>
      </c>
    </row>
    <row r="1736" spans="1:12" x14ac:dyDescent="0.35">
      <c r="A1736" s="5">
        <v>1735</v>
      </c>
      <c r="B1736" s="6">
        <v>45679</v>
      </c>
      <c r="C1736" s="5">
        <v>881</v>
      </c>
      <c r="D1736" s="5">
        <v>1</v>
      </c>
      <c r="E1736" s="5" t="str">
        <f>IFERROR(INDEX(Customers!$B$2:$B$901,MATCH(C1736,Customers!$A$2:$A$901,0)),"")</f>
        <v>Manoj Krishnan</v>
      </c>
      <c r="F1736" s="5" t="str">
        <f>IFERROR(INDEX(Customers!$C$2:$C$901,MATCH(C1736,Customers!$A$2:$A$901,0)),"")</f>
        <v>Consumer</v>
      </c>
      <c r="G1736" s="5" t="str">
        <f>IFERROR(INDEX(Regions!$B$2:$B$6,MATCH(D1736,Regions!$A$2:$A$6,0)),"")</f>
        <v>North</v>
      </c>
      <c r="H1736" s="5" t="str">
        <f t="shared" si="29"/>
        <v>2025-01</v>
      </c>
      <c r="I1736" s="5">
        <f>IFERROR(INDEX(Delivery!$C$2:$C$3001,MATCH(A1736,Delivery!$A$2:$A$3001,0))-INDEX(Delivery!$B$2:$B$3001,MATCH(A1736,Delivery!$A$2:$A$3001,0)),"")</f>
        <v>4</v>
      </c>
      <c r="J1736" s="5" t="str">
        <f>IF(IFERROR(INDEX(Delivery!$D$2:$D$3001,MATCH(A1736,Delivery!$A$2:$A$3001,0)),"")="Delayed","Yes","No")</f>
        <v>No</v>
      </c>
      <c r="K1736" s="5" t="str">
        <f>IF(IFERROR(INDEX(Delivery!$D$2:$D$3001,MATCH(A1736,Delivery!$A$2:$A$3001,0)),"")="Cancelled","Yes","No")</f>
        <v>No</v>
      </c>
      <c r="L1736">
        <f>SUMIF(Sales!B:B,A1736,Sales!H:H)</f>
        <v>184.26</v>
      </c>
    </row>
    <row r="1737" spans="1:12" x14ac:dyDescent="0.35">
      <c r="A1737" s="5">
        <v>1736</v>
      </c>
      <c r="B1737" s="6">
        <v>45679</v>
      </c>
      <c r="C1737" s="5">
        <v>771</v>
      </c>
      <c r="D1737" s="5">
        <v>2</v>
      </c>
      <c r="E1737" s="5" t="str">
        <f>IFERROR(INDEX(Customers!$B$2:$B$901,MATCH(C1737,Customers!$A$2:$A$901,0)),"")</f>
        <v>Rahul Krishnan</v>
      </c>
      <c r="F1737" s="5" t="str">
        <f>IFERROR(INDEX(Customers!$C$2:$C$901,MATCH(C1737,Customers!$A$2:$A$901,0)),"")</f>
        <v>Corporate</v>
      </c>
      <c r="G1737" s="5" t="str">
        <f>IFERROR(INDEX(Regions!$B$2:$B$6,MATCH(D1737,Regions!$A$2:$A$6,0)),"")</f>
        <v>South</v>
      </c>
      <c r="H1737" s="5" t="str">
        <f t="shared" si="29"/>
        <v>2025-01</v>
      </c>
      <c r="I1737" s="5">
        <f>IFERROR(INDEX(Delivery!$C$2:$C$3001,MATCH(A1737,Delivery!$A$2:$A$3001,0))-INDEX(Delivery!$B$2:$B$3001,MATCH(A1737,Delivery!$A$2:$A$3001,0)),"")</f>
        <v>-45679</v>
      </c>
      <c r="J1737" s="5" t="str">
        <f>IF(IFERROR(INDEX(Delivery!$D$2:$D$3001,MATCH(A1737,Delivery!$A$2:$A$3001,0)),"")="Delayed","Yes","No")</f>
        <v>No</v>
      </c>
      <c r="K1737" s="5" t="str">
        <f>IF(IFERROR(INDEX(Delivery!$D$2:$D$3001,MATCH(A1737,Delivery!$A$2:$A$3001,0)),"")="Cancelled","Yes","No")</f>
        <v>Yes</v>
      </c>
      <c r="L1737">
        <f>SUMIF(Sales!B:B,A1737,Sales!H:H)</f>
        <v>3021.65</v>
      </c>
    </row>
    <row r="1738" spans="1:12" x14ac:dyDescent="0.35">
      <c r="A1738" s="5">
        <v>1737</v>
      </c>
      <c r="B1738" s="6">
        <v>45679</v>
      </c>
      <c r="C1738" s="5">
        <v>171</v>
      </c>
      <c r="D1738" s="5">
        <v>4</v>
      </c>
      <c r="E1738" s="5" t="str">
        <f>IFERROR(INDEX(Customers!$B$2:$B$901,MATCH(C1738,Customers!$A$2:$A$901,0)),"")</f>
        <v>Vihaan Rao</v>
      </c>
      <c r="F1738" s="5" t="str">
        <f>IFERROR(INDEX(Customers!$C$2:$C$901,MATCH(C1738,Customers!$A$2:$A$901,0)),"")</f>
        <v>Consumer</v>
      </c>
      <c r="G1738" s="5" t="str">
        <f>IFERROR(INDEX(Regions!$B$2:$B$6,MATCH(D1738,Regions!$A$2:$A$6,0)),"")</f>
        <v>West</v>
      </c>
      <c r="H1738" s="5" t="str">
        <f t="shared" si="29"/>
        <v>2025-01</v>
      </c>
      <c r="I1738" s="5">
        <f>IFERROR(INDEX(Delivery!$C$2:$C$3001,MATCH(A1738,Delivery!$A$2:$A$3001,0))-INDEX(Delivery!$B$2:$B$3001,MATCH(A1738,Delivery!$A$2:$A$3001,0)),"")</f>
        <v>4</v>
      </c>
      <c r="J1738" s="5" t="str">
        <f>IF(IFERROR(INDEX(Delivery!$D$2:$D$3001,MATCH(A1738,Delivery!$A$2:$A$3001,0)),"")="Delayed","Yes","No")</f>
        <v>No</v>
      </c>
      <c r="K1738" s="5" t="str">
        <f>IF(IFERROR(INDEX(Delivery!$D$2:$D$3001,MATCH(A1738,Delivery!$A$2:$A$3001,0)),"")="Cancelled","Yes","No")</f>
        <v>No</v>
      </c>
      <c r="L1738">
        <f>SUMIF(Sales!B:B,A1738,Sales!H:H)</f>
        <v>872.66</v>
      </c>
    </row>
    <row r="1739" spans="1:12" x14ac:dyDescent="0.35">
      <c r="A1739" s="5">
        <v>1738</v>
      </c>
      <c r="B1739" s="6">
        <v>45679</v>
      </c>
      <c r="C1739" s="5">
        <v>45</v>
      </c>
      <c r="D1739" s="5">
        <v>5</v>
      </c>
      <c r="E1739" s="5" t="str">
        <f>IFERROR(INDEX(Customers!$B$2:$B$901,MATCH(C1739,Customers!$A$2:$A$901,0)),"")</f>
        <v>Vikram Singh</v>
      </c>
      <c r="F1739" s="5" t="str">
        <f>IFERROR(INDEX(Customers!$C$2:$C$901,MATCH(C1739,Customers!$A$2:$A$901,0)),"")</f>
        <v>Consumer</v>
      </c>
      <c r="G1739" s="5" t="str">
        <f>IFERROR(INDEX(Regions!$B$2:$B$6,MATCH(D1739,Regions!$A$2:$A$6,0)),"")</f>
        <v>Central</v>
      </c>
      <c r="H1739" s="5" t="str">
        <f t="shared" si="29"/>
        <v>2025-01</v>
      </c>
      <c r="I1739" s="5">
        <f>IFERROR(INDEX(Delivery!$C$2:$C$3001,MATCH(A1739,Delivery!$A$2:$A$3001,0))-INDEX(Delivery!$B$2:$B$3001,MATCH(A1739,Delivery!$A$2:$A$3001,0)),"")</f>
        <v>5</v>
      </c>
      <c r="J1739" s="5" t="str">
        <f>IF(IFERROR(INDEX(Delivery!$D$2:$D$3001,MATCH(A1739,Delivery!$A$2:$A$3001,0)),"")="Delayed","Yes","No")</f>
        <v>No</v>
      </c>
      <c r="K1739" s="5" t="str">
        <f>IF(IFERROR(INDEX(Delivery!$D$2:$D$3001,MATCH(A1739,Delivery!$A$2:$A$3001,0)),"")="Cancelled","Yes","No")</f>
        <v>No</v>
      </c>
      <c r="L1739">
        <f>SUMIF(Sales!B:B,A1739,Sales!H:H)</f>
        <v>540.32000000000005</v>
      </c>
    </row>
    <row r="1740" spans="1:12" x14ac:dyDescent="0.35">
      <c r="A1740" s="5">
        <v>1739</v>
      </c>
      <c r="B1740" s="6">
        <v>45680</v>
      </c>
      <c r="C1740" s="5">
        <v>25</v>
      </c>
      <c r="D1740" s="5">
        <v>5</v>
      </c>
      <c r="E1740" s="5" t="str">
        <f>IFERROR(INDEX(Customers!$B$2:$B$901,MATCH(C1740,Customers!$A$2:$A$901,0)),"")</f>
        <v>Meera Rao</v>
      </c>
      <c r="F1740" s="5" t="str">
        <f>IFERROR(INDEX(Customers!$C$2:$C$901,MATCH(C1740,Customers!$A$2:$A$901,0)),"")</f>
        <v>Corporate</v>
      </c>
      <c r="G1740" s="5" t="str">
        <f>IFERROR(INDEX(Regions!$B$2:$B$6,MATCH(D1740,Regions!$A$2:$A$6,0)),"")</f>
        <v>Central</v>
      </c>
      <c r="H1740" s="5" t="str">
        <f t="shared" si="29"/>
        <v>2025-01</v>
      </c>
      <c r="I1740" s="5">
        <f>IFERROR(INDEX(Delivery!$C$2:$C$3001,MATCH(A1740,Delivery!$A$2:$A$3001,0))-INDEX(Delivery!$B$2:$B$3001,MATCH(A1740,Delivery!$A$2:$A$3001,0)),"")</f>
        <v>5</v>
      </c>
      <c r="J1740" s="5" t="str">
        <f>IF(IFERROR(INDEX(Delivery!$D$2:$D$3001,MATCH(A1740,Delivery!$A$2:$A$3001,0)),"")="Delayed","Yes","No")</f>
        <v>No</v>
      </c>
      <c r="K1740" s="5" t="str">
        <f>IF(IFERROR(INDEX(Delivery!$D$2:$D$3001,MATCH(A1740,Delivery!$A$2:$A$3001,0)),"")="Cancelled","Yes","No")</f>
        <v>No</v>
      </c>
      <c r="L1740">
        <f>SUMIF(Sales!B:B,A1740,Sales!H:H)</f>
        <v>5151.5300000000007</v>
      </c>
    </row>
    <row r="1741" spans="1:12" x14ac:dyDescent="0.35">
      <c r="A1741" s="5">
        <v>1740</v>
      </c>
      <c r="B1741" s="6">
        <v>45680</v>
      </c>
      <c r="C1741" s="5">
        <v>819</v>
      </c>
      <c r="D1741" s="5">
        <v>3</v>
      </c>
      <c r="E1741" s="5" t="str">
        <f>IFERROR(INDEX(Customers!$B$2:$B$901,MATCH(C1741,Customers!$A$2:$A$901,0)),"")</f>
        <v>Rahul Krishnan</v>
      </c>
      <c r="F1741" s="5" t="str">
        <f>IFERROR(INDEX(Customers!$C$2:$C$901,MATCH(C1741,Customers!$A$2:$A$901,0)),"")</f>
        <v>Consumer</v>
      </c>
      <c r="G1741" s="5" t="str">
        <f>IFERROR(INDEX(Regions!$B$2:$B$6,MATCH(D1741,Regions!$A$2:$A$6,0)),"")</f>
        <v>East</v>
      </c>
      <c r="H1741" s="5" t="str">
        <f t="shared" si="29"/>
        <v>2025-01</v>
      </c>
      <c r="I1741" s="5">
        <f>IFERROR(INDEX(Delivery!$C$2:$C$3001,MATCH(A1741,Delivery!$A$2:$A$3001,0))-INDEX(Delivery!$B$2:$B$3001,MATCH(A1741,Delivery!$A$2:$A$3001,0)),"")</f>
        <v>2</v>
      </c>
      <c r="J1741" s="5" t="str">
        <f>IF(IFERROR(INDEX(Delivery!$D$2:$D$3001,MATCH(A1741,Delivery!$A$2:$A$3001,0)),"")="Delayed","Yes","No")</f>
        <v>No</v>
      </c>
      <c r="K1741" s="5" t="str">
        <f>IF(IFERROR(INDEX(Delivery!$D$2:$D$3001,MATCH(A1741,Delivery!$A$2:$A$3001,0)),"")="Cancelled","Yes","No")</f>
        <v>No</v>
      </c>
      <c r="L1741">
        <f>SUMIF(Sales!B:B,A1741,Sales!H:H)</f>
        <v>3861.14</v>
      </c>
    </row>
    <row r="1742" spans="1:12" x14ac:dyDescent="0.35">
      <c r="A1742" s="5">
        <v>1741</v>
      </c>
      <c r="B1742" s="6">
        <v>45680</v>
      </c>
      <c r="C1742" s="5">
        <v>3</v>
      </c>
      <c r="D1742" s="5">
        <v>1</v>
      </c>
      <c r="E1742" s="5" t="str">
        <f>IFERROR(INDEX(Customers!$B$2:$B$901,MATCH(C1742,Customers!$A$2:$A$901,0)),"")</f>
        <v>Deepa Malhotra</v>
      </c>
      <c r="F1742" s="5" t="str">
        <f>IFERROR(INDEX(Customers!$C$2:$C$901,MATCH(C1742,Customers!$A$2:$A$901,0)),"")</f>
        <v>Consumer</v>
      </c>
      <c r="G1742" s="5" t="str">
        <f>IFERROR(INDEX(Regions!$B$2:$B$6,MATCH(D1742,Regions!$A$2:$A$6,0)),"")</f>
        <v>North</v>
      </c>
      <c r="H1742" s="5" t="str">
        <f t="shared" si="29"/>
        <v>2025-01</v>
      </c>
      <c r="I1742" s="5">
        <f>IFERROR(INDEX(Delivery!$C$2:$C$3001,MATCH(A1742,Delivery!$A$2:$A$3001,0))-INDEX(Delivery!$B$2:$B$3001,MATCH(A1742,Delivery!$A$2:$A$3001,0)),"")</f>
        <v>4</v>
      </c>
      <c r="J1742" s="5" t="str">
        <f>IF(IFERROR(INDEX(Delivery!$D$2:$D$3001,MATCH(A1742,Delivery!$A$2:$A$3001,0)),"")="Delayed","Yes","No")</f>
        <v>No</v>
      </c>
      <c r="K1742" s="5" t="str">
        <f>IF(IFERROR(INDEX(Delivery!$D$2:$D$3001,MATCH(A1742,Delivery!$A$2:$A$3001,0)),"")="Cancelled","Yes","No")</f>
        <v>No</v>
      </c>
      <c r="L1742">
        <f>SUMIF(Sales!B:B,A1742,Sales!H:H)</f>
        <v>741.85</v>
      </c>
    </row>
    <row r="1743" spans="1:12" x14ac:dyDescent="0.35">
      <c r="A1743" s="5">
        <v>1742</v>
      </c>
      <c r="B1743" s="6">
        <v>45680</v>
      </c>
      <c r="C1743" s="5">
        <v>204</v>
      </c>
      <c r="D1743" s="5">
        <v>5</v>
      </c>
      <c r="E1743" s="5" t="str">
        <f>IFERROR(INDEX(Customers!$B$2:$B$901,MATCH(C1743,Customers!$A$2:$A$901,0)),"")</f>
        <v>Sai Gupta</v>
      </c>
      <c r="F1743" s="5" t="str">
        <f>IFERROR(INDEX(Customers!$C$2:$C$901,MATCH(C1743,Customers!$A$2:$A$901,0)),"")</f>
        <v>Corporate</v>
      </c>
      <c r="G1743" s="5" t="str">
        <f>IFERROR(INDEX(Regions!$B$2:$B$6,MATCH(D1743,Regions!$A$2:$A$6,0)),"")</f>
        <v>Central</v>
      </c>
      <c r="H1743" s="5" t="str">
        <f t="shared" si="29"/>
        <v>2025-01</v>
      </c>
      <c r="I1743" s="5">
        <f>IFERROR(INDEX(Delivery!$C$2:$C$3001,MATCH(A1743,Delivery!$A$2:$A$3001,0))-INDEX(Delivery!$B$2:$B$3001,MATCH(A1743,Delivery!$A$2:$A$3001,0)),"")</f>
        <v>2</v>
      </c>
      <c r="J1743" s="5" t="str">
        <f>IF(IFERROR(INDEX(Delivery!$D$2:$D$3001,MATCH(A1743,Delivery!$A$2:$A$3001,0)),"")="Delayed","Yes","No")</f>
        <v>No</v>
      </c>
      <c r="K1743" s="5" t="str">
        <f>IF(IFERROR(INDEX(Delivery!$D$2:$D$3001,MATCH(A1743,Delivery!$A$2:$A$3001,0)),"")="Cancelled","Yes","No")</f>
        <v>No</v>
      </c>
      <c r="L1743">
        <f>SUMIF(Sales!B:B,A1743,Sales!H:H)</f>
        <v>351.29</v>
      </c>
    </row>
    <row r="1744" spans="1:12" x14ac:dyDescent="0.35">
      <c r="A1744" s="5">
        <v>1743</v>
      </c>
      <c r="B1744" s="6">
        <v>45681</v>
      </c>
      <c r="C1744" s="5">
        <v>607</v>
      </c>
      <c r="D1744" s="5">
        <v>5</v>
      </c>
      <c r="E1744" s="5" t="str">
        <f>IFERROR(INDEX(Customers!$B$2:$B$901,MATCH(C1744,Customers!$A$2:$A$901,0)),"")</f>
        <v>Vihaan Kapoor</v>
      </c>
      <c r="F1744" s="5" t="str">
        <f>IFERROR(INDEX(Customers!$C$2:$C$901,MATCH(C1744,Customers!$A$2:$A$901,0)),"")</f>
        <v>Consumer</v>
      </c>
      <c r="G1744" s="5" t="str">
        <f>IFERROR(INDEX(Regions!$B$2:$B$6,MATCH(D1744,Regions!$A$2:$A$6,0)),"")</f>
        <v>Central</v>
      </c>
      <c r="H1744" s="5" t="str">
        <f t="shared" si="29"/>
        <v>2025-01</v>
      </c>
      <c r="I1744" s="5">
        <f>IFERROR(INDEX(Delivery!$C$2:$C$3001,MATCH(A1744,Delivery!$A$2:$A$3001,0))-INDEX(Delivery!$B$2:$B$3001,MATCH(A1744,Delivery!$A$2:$A$3001,0)),"")</f>
        <v>3</v>
      </c>
      <c r="J1744" s="5" t="str">
        <f>IF(IFERROR(INDEX(Delivery!$D$2:$D$3001,MATCH(A1744,Delivery!$A$2:$A$3001,0)),"")="Delayed","Yes","No")</f>
        <v>No</v>
      </c>
      <c r="K1744" s="5" t="str">
        <f>IF(IFERROR(INDEX(Delivery!$D$2:$D$3001,MATCH(A1744,Delivery!$A$2:$A$3001,0)),"")="Cancelled","Yes","No")</f>
        <v>No</v>
      </c>
      <c r="L1744">
        <f>SUMIF(Sales!B:B,A1744,Sales!H:H)</f>
        <v>407.68</v>
      </c>
    </row>
    <row r="1745" spans="1:12" x14ac:dyDescent="0.35">
      <c r="A1745" s="5">
        <v>1744</v>
      </c>
      <c r="B1745" s="6">
        <v>45681</v>
      </c>
      <c r="C1745" s="5">
        <v>864</v>
      </c>
      <c r="D1745" s="5">
        <v>5</v>
      </c>
      <c r="E1745" s="5" t="str">
        <f>IFERROR(INDEX(Customers!$B$2:$B$901,MATCH(C1745,Customers!$A$2:$A$901,0)),"")</f>
        <v>Ishaan Krishnan</v>
      </c>
      <c r="F1745" s="5" t="str">
        <f>IFERROR(INDEX(Customers!$C$2:$C$901,MATCH(C1745,Customers!$A$2:$A$901,0)),"")</f>
        <v>Consumer</v>
      </c>
      <c r="G1745" s="5" t="str">
        <f>IFERROR(INDEX(Regions!$B$2:$B$6,MATCH(D1745,Regions!$A$2:$A$6,0)),"")</f>
        <v>Central</v>
      </c>
      <c r="H1745" s="5" t="str">
        <f t="shared" si="29"/>
        <v>2025-01</v>
      </c>
      <c r="I1745" s="5">
        <f>IFERROR(INDEX(Delivery!$C$2:$C$3001,MATCH(A1745,Delivery!$A$2:$A$3001,0))-INDEX(Delivery!$B$2:$B$3001,MATCH(A1745,Delivery!$A$2:$A$3001,0)),"")</f>
        <v>4</v>
      </c>
      <c r="J1745" s="5" t="str">
        <f>IF(IFERROR(INDEX(Delivery!$D$2:$D$3001,MATCH(A1745,Delivery!$A$2:$A$3001,0)),"")="Delayed","Yes","No")</f>
        <v>No</v>
      </c>
      <c r="K1745" s="5" t="str">
        <f>IF(IFERROR(INDEX(Delivery!$D$2:$D$3001,MATCH(A1745,Delivery!$A$2:$A$3001,0)),"")="Cancelled","Yes","No")</f>
        <v>No</v>
      </c>
      <c r="L1745">
        <f>SUMIF(Sales!B:B,A1745,Sales!H:H)</f>
        <v>175.69</v>
      </c>
    </row>
    <row r="1746" spans="1:12" x14ac:dyDescent="0.35">
      <c r="A1746" s="5">
        <v>1745</v>
      </c>
      <c r="B1746" s="6">
        <v>45681</v>
      </c>
      <c r="C1746" s="5">
        <v>89</v>
      </c>
      <c r="D1746" s="5">
        <v>1</v>
      </c>
      <c r="E1746" s="5" t="str">
        <f>IFERROR(INDEX(Customers!$B$2:$B$901,MATCH(C1746,Customers!$A$2:$A$901,0)),"")</f>
        <v>Nisha Shetty</v>
      </c>
      <c r="F1746" s="5" t="str">
        <f>IFERROR(INDEX(Customers!$C$2:$C$901,MATCH(C1746,Customers!$A$2:$A$901,0)),"")</f>
        <v>SMB</v>
      </c>
      <c r="G1746" s="5" t="str">
        <f>IFERROR(INDEX(Regions!$B$2:$B$6,MATCH(D1746,Regions!$A$2:$A$6,0)),"")</f>
        <v>North</v>
      </c>
      <c r="H1746" s="5" t="str">
        <f t="shared" si="29"/>
        <v>2025-01</v>
      </c>
      <c r="I1746" s="5">
        <f>IFERROR(INDEX(Delivery!$C$2:$C$3001,MATCH(A1746,Delivery!$A$2:$A$3001,0))-INDEX(Delivery!$B$2:$B$3001,MATCH(A1746,Delivery!$A$2:$A$3001,0)),"")</f>
        <v>2</v>
      </c>
      <c r="J1746" s="5" t="str">
        <f>IF(IFERROR(INDEX(Delivery!$D$2:$D$3001,MATCH(A1746,Delivery!$A$2:$A$3001,0)),"")="Delayed","Yes","No")</f>
        <v>No</v>
      </c>
      <c r="K1746" s="5" t="str">
        <f>IF(IFERROR(INDEX(Delivery!$D$2:$D$3001,MATCH(A1746,Delivery!$A$2:$A$3001,0)),"")="Cancelled","Yes","No")</f>
        <v>No</v>
      </c>
      <c r="L1746">
        <f>SUMIF(Sales!B:B,A1746,Sales!H:H)</f>
        <v>125.34</v>
      </c>
    </row>
    <row r="1747" spans="1:12" x14ac:dyDescent="0.35">
      <c r="A1747" s="5">
        <v>1746</v>
      </c>
      <c r="B1747" s="6">
        <v>45681</v>
      </c>
      <c r="C1747" s="5">
        <v>437</v>
      </c>
      <c r="D1747" s="5">
        <v>5</v>
      </c>
      <c r="E1747" s="5" t="str">
        <f>IFERROR(INDEX(Customers!$B$2:$B$901,MATCH(C1747,Customers!$A$2:$A$901,0)),"")</f>
        <v>Neha Kapoor</v>
      </c>
      <c r="F1747" s="5" t="str">
        <f>IFERROR(INDEX(Customers!$C$2:$C$901,MATCH(C1747,Customers!$A$2:$A$901,0)),"")</f>
        <v>Consumer</v>
      </c>
      <c r="G1747" s="5" t="str">
        <f>IFERROR(INDEX(Regions!$B$2:$B$6,MATCH(D1747,Regions!$A$2:$A$6,0)),"")</f>
        <v>Central</v>
      </c>
      <c r="H1747" s="5" t="str">
        <f t="shared" si="29"/>
        <v>2025-01</v>
      </c>
      <c r="I1747" s="5">
        <f>IFERROR(INDEX(Delivery!$C$2:$C$3001,MATCH(A1747,Delivery!$A$2:$A$3001,0))-INDEX(Delivery!$B$2:$B$3001,MATCH(A1747,Delivery!$A$2:$A$3001,0)),"")</f>
        <v>5</v>
      </c>
      <c r="J1747" s="5" t="str">
        <f>IF(IFERROR(INDEX(Delivery!$D$2:$D$3001,MATCH(A1747,Delivery!$A$2:$A$3001,0)),"")="Delayed","Yes","No")</f>
        <v>No</v>
      </c>
      <c r="K1747" s="5" t="str">
        <f>IF(IFERROR(INDEX(Delivery!$D$2:$D$3001,MATCH(A1747,Delivery!$A$2:$A$3001,0)),"")="Cancelled","Yes","No")</f>
        <v>No</v>
      </c>
      <c r="L1747">
        <f>SUMIF(Sales!B:B,A1747,Sales!H:H)</f>
        <v>2309.29</v>
      </c>
    </row>
    <row r="1748" spans="1:12" x14ac:dyDescent="0.35">
      <c r="A1748" s="5">
        <v>1747</v>
      </c>
      <c r="B1748" s="6">
        <v>45682</v>
      </c>
      <c r="C1748" s="5">
        <v>617</v>
      </c>
      <c r="D1748" s="5">
        <v>1</v>
      </c>
      <c r="E1748" s="5" t="str">
        <f>IFERROR(INDEX(Customers!$B$2:$B$901,MATCH(C1748,Customers!$A$2:$A$901,0)),"")</f>
        <v>Navya Reddy</v>
      </c>
      <c r="F1748" s="5" t="str">
        <f>IFERROR(INDEX(Customers!$C$2:$C$901,MATCH(C1748,Customers!$A$2:$A$901,0)),"")</f>
        <v>SMB</v>
      </c>
      <c r="G1748" s="5" t="str">
        <f>IFERROR(INDEX(Regions!$B$2:$B$6,MATCH(D1748,Regions!$A$2:$A$6,0)),"")</f>
        <v>North</v>
      </c>
      <c r="H1748" s="5" t="str">
        <f t="shared" si="29"/>
        <v>2025-01</v>
      </c>
      <c r="I1748" s="5">
        <f>IFERROR(INDEX(Delivery!$C$2:$C$3001,MATCH(A1748,Delivery!$A$2:$A$3001,0))-INDEX(Delivery!$B$2:$B$3001,MATCH(A1748,Delivery!$A$2:$A$3001,0)),"")</f>
        <v>2</v>
      </c>
      <c r="J1748" s="5" t="str">
        <f>IF(IFERROR(INDEX(Delivery!$D$2:$D$3001,MATCH(A1748,Delivery!$A$2:$A$3001,0)),"")="Delayed","Yes","No")</f>
        <v>No</v>
      </c>
      <c r="K1748" s="5" t="str">
        <f>IF(IFERROR(INDEX(Delivery!$D$2:$D$3001,MATCH(A1748,Delivery!$A$2:$A$3001,0)),"")="Cancelled","Yes","No")</f>
        <v>No</v>
      </c>
      <c r="L1748">
        <f>SUMIF(Sales!B:B,A1748,Sales!H:H)</f>
        <v>3064.53</v>
      </c>
    </row>
    <row r="1749" spans="1:12" x14ac:dyDescent="0.35">
      <c r="A1749" s="5">
        <v>1748</v>
      </c>
      <c r="B1749" s="6">
        <v>45682</v>
      </c>
      <c r="C1749" s="5">
        <v>643</v>
      </c>
      <c r="D1749" s="5">
        <v>5</v>
      </c>
      <c r="E1749" s="5" t="str">
        <f>IFERROR(INDEX(Customers!$B$2:$B$901,MATCH(C1749,Customers!$A$2:$A$901,0)),"")</f>
        <v>Saanvi Nair</v>
      </c>
      <c r="F1749" s="5" t="str">
        <f>IFERROR(INDEX(Customers!$C$2:$C$901,MATCH(C1749,Customers!$A$2:$A$901,0)),"")</f>
        <v>SMB</v>
      </c>
      <c r="G1749" s="5" t="str">
        <f>IFERROR(INDEX(Regions!$B$2:$B$6,MATCH(D1749,Regions!$A$2:$A$6,0)),"")</f>
        <v>Central</v>
      </c>
      <c r="H1749" s="5" t="str">
        <f t="shared" si="29"/>
        <v>2025-01</v>
      </c>
      <c r="I1749" s="5">
        <f>IFERROR(INDEX(Delivery!$C$2:$C$3001,MATCH(A1749,Delivery!$A$2:$A$3001,0))-INDEX(Delivery!$B$2:$B$3001,MATCH(A1749,Delivery!$A$2:$A$3001,0)),"")</f>
        <v>4</v>
      </c>
      <c r="J1749" s="5" t="str">
        <f>IF(IFERROR(INDEX(Delivery!$D$2:$D$3001,MATCH(A1749,Delivery!$A$2:$A$3001,0)),"")="Delayed","Yes","No")</f>
        <v>No</v>
      </c>
      <c r="K1749" s="5" t="str">
        <f>IF(IFERROR(INDEX(Delivery!$D$2:$D$3001,MATCH(A1749,Delivery!$A$2:$A$3001,0)),"")="Cancelled","Yes","No")</f>
        <v>No</v>
      </c>
      <c r="L1749">
        <f>SUMIF(Sales!B:B,A1749,Sales!H:H)</f>
        <v>1390.3400000000001</v>
      </c>
    </row>
    <row r="1750" spans="1:12" x14ac:dyDescent="0.35">
      <c r="A1750" s="5">
        <v>1749</v>
      </c>
      <c r="B1750" s="6">
        <v>45682</v>
      </c>
      <c r="C1750" s="5">
        <v>312</v>
      </c>
      <c r="D1750" s="5">
        <v>1</v>
      </c>
      <c r="E1750" s="5" t="str">
        <f>IFERROR(INDEX(Customers!$B$2:$B$901,MATCH(C1750,Customers!$A$2:$A$901,0)),"")</f>
        <v>Manoj Verma</v>
      </c>
      <c r="F1750" s="5" t="str">
        <f>IFERROR(INDEX(Customers!$C$2:$C$901,MATCH(C1750,Customers!$A$2:$A$901,0)),"")</f>
        <v>Consumer</v>
      </c>
      <c r="G1750" s="5" t="str">
        <f>IFERROR(INDEX(Regions!$B$2:$B$6,MATCH(D1750,Regions!$A$2:$A$6,0)),"")</f>
        <v>North</v>
      </c>
      <c r="H1750" s="5" t="str">
        <f t="shared" si="29"/>
        <v>2025-01</v>
      </c>
      <c r="I1750" s="5">
        <f>IFERROR(INDEX(Delivery!$C$2:$C$3001,MATCH(A1750,Delivery!$A$2:$A$3001,0))-INDEX(Delivery!$B$2:$B$3001,MATCH(A1750,Delivery!$A$2:$A$3001,0)),"")</f>
        <v>6</v>
      </c>
      <c r="J1750" s="5" t="str">
        <f>IF(IFERROR(INDEX(Delivery!$D$2:$D$3001,MATCH(A1750,Delivery!$A$2:$A$3001,0)),"")="Delayed","Yes","No")</f>
        <v>No</v>
      </c>
      <c r="K1750" s="5" t="str">
        <f>IF(IFERROR(INDEX(Delivery!$D$2:$D$3001,MATCH(A1750,Delivery!$A$2:$A$3001,0)),"")="Cancelled","Yes","No")</f>
        <v>No</v>
      </c>
      <c r="L1750">
        <f>SUMIF(Sales!B:B,A1750,Sales!H:H)</f>
        <v>5234.97</v>
      </c>
    </row>
    <row r="1751" spans="1:12" x14ac:dyDescent="0.35">
      <c r="A1751" s="5">
        <v>1750</v>
      </c>
      <c r="B1751" s="6">
        <v>45682</v>
      </c>
      <c r="C1751" s="5">
        <v>464</v>
      </c>
      <c r="D1751" s="5">
        <v>3</v>
      </c>
      <c r="E1751" s="5" t="str">
        <f>IFERROR(INDEX(Customers!$B$2:$B$901,MATCH(C1751,Customers!$A$2:$A$901,0)),"")</f>
        <v>Kiara Kapoor</v>
      </c>
      <c r="F1751" s="5" t="str">
        <f>IFERROR(INDEX(Customers!$C$2:$C$901,MATCH(C1751,Customers!$A$2:$A$901,0)),"")</f>
        <v>Consumer</v>
      </c>
      <c r="G1751" s="5" t="str">
        <f>IFERROR(INDEX(Regions!$B$2:$B$6,MATCH(D1751,Regions!$A$2:$A$6,0)),"")</f>
        <v>East</v>
      </c>
      <c r="H1751" s="5" t="str">
        <f t="shared" si="29"/>
        <v>2025-01</v>
      </c>
      <c r="I1751" s="5">
        <f>IFERROR(INDEX(Delivery!$C$2:$C$3001,MATCH(A1751,Delivery!$A$2:$A$3001,0))-INDEX(Delivery!$B$2:$B$3001,MATCH(A1751,Delivery!$A$2:$A$3001,0)),"")</f>
        <v>5</v>
      </c>
      <c r="J1751" s="5" t="str">
        <f>IF(IFERROR(INDEX(Delivery!$D$2:$D$3001,MATCH(A1751,Delivery!$A$2:$A$3001,0)),"")="Delayed","Yes","No")</f>
        <v>No</v>
      </c>
      <c r="K1751" s="5" t="str">
        <f>IF(IFERROR(INDEX(Delivery!$D$2:$D$3001,MATCH(A1751,Delivery!$A$2:$A$3001,0)),"")="Cancelled","Yes","No")</f>
        <v>No</v>
      </c>
      <c r="L1751">
        <f>SUMIF(Sales!B:B,A1751,Sales!H:H)</f>
        <v>5065.43</v>
      </c>
    </row>
    <row r="1752" spans="1:12" x14ac:dyDescent="0.35">
      <c r="A1752" s="5">
        <v>1751</v>
      </c>
      <c r="B1752" s="6">
        <v>45682</v>
      </c>
      <c r="C1752" s="5">
        <v>791</v>
      </c>
      <c r="D1752" s="5">
        <v>3</v>
      </c>
      <c r="E1752" s="5" t="str">
        <f>IFERROR(INDEX(Customers!$B$2:$B$901,MATCH(C1752,Customers!$A$2:$A$901,0)),"")</f>
        <v>Suresh Reddy</v>
      </c>
      <c r="F1752" s="5" t="str">
        <f>IFERROR(INDEX(Customers!$C$2:$C$901,MATCH(C1752,Customers!$A$2:$A$901,0)),"")</f>
        <v>Corporate</v>
      </c>
      <c r="G1752" s="5" t="str">
        <f>IFERROR(INDEX(Regions!$B$2:$B$6,MATCH(D1752,Regions!$A$2:$A$6,0)),"")</f>
        <v>East</v>
      </c>
      <c r="H1752" s="5" t="str">
        <f t="shared" si="29"/>
        <v>2025-01</v>
      </c>
      <c r="I1752" s="5">
        <f>IFERROR(INDEX(Delivery!$C$2:$C$3001,MATCH(A1752,Delivery!$A$2:$A$3001,0))-INDEX(Delivery!$B$2:$B$3001,MATCH(A1752,Delivery!$A$2:$A$3001,0)),"")</f>
        <v>-45683</v>
      </c>
      <c r="J1752" s="5" t="str">
        <f>IF(IFERROR(INDEX(Delivery!$D$2:$D$3001,MATCH(A1752,Delivery!$A$2:$A$3001,0)),"")="Delayed","Yes","No")</f>
        <v>No</v>
      </c>
      <c r="K1752" s="5" t="str">
        <f>IF(IFERROR(INDEX(Delivery!$D$2:$D$3001,MATCH(A1752,Delivery!$A$2:$A$3001,0)),"")="Cancelled","Yes","No")</f>
        <v>Yes</v>
      </c>
      <c r="L1752">
        <f>SUMIF(Sales!B:B,A1752,Sales!H:H)</f>
        <v>688.26</v>
      </c>
    </row>
    <row r="1753" spans="1:12" x14ac:dyDescent="0.35">
      <c r="A1753" s="5">
        <v>1752</v>
      </c>
      <c r="B1753" s="6">
        <v>45682</v>
      </c>
      <c r="C1753" s="5">
        <v>900</v>
      </c>
      <c r="D1753" s="5">
        <v>2</v>
      </c>
      <c r="E1753" s="5" t="str">
        <f>IFERROR(INDEX(Customers!$B$2:$B$901,MATCH(C1753,Customers!$A$2:$A$901,0)),"")</f>
        <v>Kiara Shetty</v>
      </c>
      <c r="F1753" s="5" t="str">
        <f>IFERROR(INDEX(Customers!$C$2:$C$901,MATCH(C1753,Customers!$A$2:$A$901,0)),"")</f>
        <v>Consumer</v>
      </c>
      <c r="G1753" s="5" t="str">
        <f>IFERROR(INDEX(Regions!$B$2:$B$6,MATCH(D1753,Regions!$A$2:$A$6,0)),"")</f>
        <v>South</v>
      </c>
      <c r="H1753" s="5" t="str">
        <f t="shared" si="29"/>
        <v>2025-01</v>
      </c>
      <c r="I1753" s="5">
        <f>IFERROR(INDEX(Delivery!$C$2:$C$3001,MATCH(A1753,Delivery!$A$2:$A$3001,0))-INDEX(Delivery!$B$2:$B$3001,MATCH(A1753,Delivery!$A$2:$A$3001,0)),"")</f>
        <v>-45684</v>
      </c>
      <c r="J1753" s="5" t="str">
        <f>IF(IFERROR(INDEX(Delivery!$D$2:$D$3001,MATCH(A1753,Delivery!$A$2:$A$3001,0)),"")="Delayed","Yes","No")</f>
        <v>No</v>
      </c>
      <c r="K1753" s="5" t="str">
        <f>IF(IFERROR(INDEX(Delivery!$D$2:$D$3001,MATCH(A1753,Delivery!$A$2:$A$3001,0)),"")="Cancelled","Yes","No")</f>
        <v>Yes</v>
      </c>
      <c r="L1753">
        <f>SUMIF(Sales!B:B,A1753,Sales!H:H)</f>
        <v>3021.65</v>
      </c>
    </row>
    <row r="1754" spans="1:12" x14ac:dyDescent="0.35">
      <c r="A1754" s="5">
        <v>1753</v>
      </c>
      <c r="B1754" s="6">
        <v>45682</v>
      </c>
      <c r="C1754" s="5">
        <v>437</v>
      </c>
      <c r="D1754" s="5">
        <v>5</v>
      </c>
      <c r="E1754" s="5" t="str">
        <f>IFERROR(INDEX(Customers!$B$2:$B$901,MATCH(C1754,Customers!$A$2:$A$901,0)),"")</f>
        <v>Neha Kapoor</v>
      </c>
      <c r="F1754" s="5" t="str">
        <f>IFERROR(INDEX(Customers!$C$2:$C$901,MATCH(C1754,Customers!$A$2:$A$901,0)),"")</f>
        <v>Consumer</v>
      </c>
      <c r="G1754" s="5" t="str">
        <f>IFERROR(INDEX(Regions!$B$2:$B$6,MATCH(D1754,Regions!$A$2:$A$6,0)),"")</f>
        <v>Central</v>
      </c>
      <c r="H1754" s="5" t="str">
        <f t="shared" si="29"/>
        <v>2025-01</v>
      </c>
      <c r="I1754" s="5">
        <f>IFERROR(INDEX(Delivery!$C$2:$C$3001,MATCH(A1754,Delivery!$A$2:$A$3001,0))-INDEX(Delivery!$B$2:$B$3001,MATCH(A1754,Delivery!$A$2:$A$3001,0)),"")</f>
        <v>5</v>
      </c>
      <c r="J1754" s="5" t="str">
        <f>IF(IFERROR(INDEX(Delivery!$D$2:$D$3001,MATCH(A1754,Delivery!$A$2:$A$3001,0)),"")="Delayed","Yes","No")</f>
        <v>No</v>
      </c>
      <c r="K1754" s="5" t="str">
        <f>IF(IFERROR(INDEX(Delivery!$D$2:$D$3001,MATCH(A1754,Delivery!$A$2:$A$3001,0)),"")="Cancelled","Yes","No")</f>
        <v>No</v>
      </c>
      <c r="L1754">
        <f>SUMIF(Sales!B:B,A1754,Sales!H:H)</f>
        <v>1331.18</v>
      </c>
    </row>
    <row r="1755" spans="1:12" x14ac:dyDescent="0.35">
      <c r="A1755" s="5">
        <v>1754</v>
      </c>
      <c r="B1755" s="6">
        <v>45682</v>
      </c>
      <c r="C1755" s="5">
        <v>661</v>
      </c>
      <c r="D1755" s="5">
        <v>5</v>
      </c>
      <c r="E1755" s="5" t="str">
        <f>IFERROR(INDEX(Customers!$B$2:$B$901,MATCH(C1755,Customers!$A$2:$A$901,0)),"")</f>
        <v>Kiara Pillai</v>
      </c>
      <c r="F1755" s="5" t="str">
        <f>IFERROR(INDEX(Customers!$C$2:$C$901,MATCH(C1755,Customers!$A$2:$A$901,0)),"")</f>
        <v>Consumer</v>
      </c>
      <c r="G1755" s="5" t="str">
        <f>IFERROR(INDEX(Regions!$B$2:$B$6,MATCH(D1755,Regions!$A$2:$A$6,0)),"")</f>
        <v>Central</v>
      </c>
      <c r="H1755" s="5" t="str">
        <f t="shared" si="29"/>
        <v>2025-01</v>
      </c>
      <c r="I1755" s="5">
        <f>IFERROR(INDEX(Delivery!$C$2:$C$3001,MATCH(A1755,Delivery!$A$2:$A$3001,0))-INDEX(Delivery!$B$2:$B$3001,MATCH(A1755,Delivery!$A$2:$A$3001,0)),"")</f>
        <v>-45684</v>
      </c>
      <c r="J1755" s="5" t="str">
        <f>IF(IFERROR(INDEX(Delivery!$D$2:$D$3001,MATCH(A1755,Delivery!$A$2:$A$3001,0)),"")="Delayed","Yes","No")</f>
        <v>No</v>
      </c>
      <c r="K1755" s="5" t="str">
        <f>IF(IFERROR(INDEX(Delivery!$D$2:$D$3001,MATCH(A1755,Delivery!$A$2:$A$3001,0)),"")="Cancelled","Yes","No")</f>
        <v>Yes</v>
      </c>
      <c r="L1755">
        <f>SUMIF(Sales!B:B,A1755,Sales!H:H)</f>
        <v>2076.69</v>
      </c>
    </row>
    <row r="1756" spans="1:12" x14ac:dyDescent="0.35">
      <c r="A1756" s="5">
        <v>1755</v>
      </c>
      <c r="B1756" s="6">
        <v>45682</v>
      </c>
      <c r="C1756" s="5">
        <v>602</v>
      </c>
      <c r="D1756" s="5">
        <v>5</v>
      </c>
      <c r="E1756" s="5" t="str">
        <f>IFERROR(INDEX(Customers!$B$2:$B$901,MATCH(C1756,Customers!$A$2:$A$901,0)),"")</f>
        <v>Neha Reddy</v>
      </c>
      <c r="F1756" s="5" t="str">
        <f>IFERROR(INDEX(Customers!$C$2:$C$901,MATCH(C1756,Customers!$A$2:$A$901,0)),"")</f>
        <v>Consumer</v>
      </c>
      <c r="G1756" s="5" t="str">
        <f>IFERROR(INDEX(Regions!$B$2:$B$6,MATCH(D1756,Regions!$A$2:$A$6,0)),"")</f>
        <v>Central</v>
      </c>
      <c r="H1756" s="5" t="str">
        <f t="shared" si="29"/>
        <v>2025-01</v>
      </c>
      <c r="I1756" s="5">
        <f>IFERROR(INDEX(Delivery!$C$2:$C$3001,MATCH(A1756,Delivery!$A$2:$A$3001,0))-INDEX(Delivery!$B$2:$B$3001,MATCH(A1756,Delivery!$A$2:$A$3001,0)),"")</f>
        <v>-45682</v>
      </c>
      <c r="J1756" s="5" t="str">
        <f>IF(IFERROR(INDEX(Delivery!$D$2:$D$3001,MATCH(A1756,Delivery!$A$2:$A$3001,0)),"")="Delayed","Yes","No")</f>
        <v>No</v>
      </c>
      <c r="K1756" s="5" t="str">
        <f>IF(IFERROR(INDEX(Delivery!$D$2:$D$3001,MATCH(A1756,Delivery!$A$2:$A$3001,0)),"")="Cancelled","Yes","No")</f>
        <v>Yes</v>
      </c>
      <c r="L1756">
        <f>SUMIF(Sales!B:B,A1756,Sales!H:H)</f>
        <v>125.34</v>
      </c>
    </row>
    <row r="1757" spans="1:12" x14ac:dyDescent="0.35">
      <c r="A1757" s="5">
        <v>1756</v>
      </c>
      <c r="B1757" s="6">
        <v>45683</v>
      </c>
      <c r="C1757" s="5">
        <v>489</v>
      </c>
      <c r="D1757" s="5">
        <v>5</v>
      </c>
      <c r="E1757" s="5" t="str">
        <f>IFERROR(INDEX(Customers!$B$2:$B$901,MATCH(C1757,Customers!$A$2:$A$901,0)),"")</f>
        <v>Aditya Menon</v>
      </c>
      <c r="F1757" s="5" t="str">
        <f>IFERROR(INDEX(Customers!$C$2:$C$901,MATCH(C1757,Customers!$A$2:$A$901,0)),"")</f>
        <v>Consumer</v>
      </c>
      <c r="G1757" s="5" t="str">
        <f>IFERROR(INDEX(Regions!$B$2:$B$6,MATCH(D1757,Regions!$A$2:$A$6,0)),"")</f>
        <v>Central</v>
      </c>
      <c r="H1757" s="5" t="str">
        <f t="shared" si="29"/>
        <v>2025-01</v>
      </c>
      <c r="I1757" s="5">
        <f>IFERROR(INDEX(Delivery!$C$2:$C$3001,MATCH(A1757,Delivery!$A$2:$A$3001,0))-INDEX(Delivery!$B$2:$B$3001,MATCH(A1757,Delivery!$A$2:$A$3001,0)),"")</f>
        <v>2</v>
      </c>
      <c r="J1757" s="5" t="str">
        <f>IF(IFERROR(INDEX(Delivery!$D$2:$D$3001,MATCH(A1757,Delivery!$A$2:$A$3001,0)),"")="Delayed","Yes","No")</f>
        <v>No</v>
      </c>
      <c r="K1757" s="5" t="str">
        <f>IF(IFERROR(INDEX(Delivery!$D$2:$D$3001,MATCH(A1757,Delivery!$A$2:$A$3001,0)),"")="Cancelled","Yes","No")</f>
        <v>No</v>
      </c>
      <c r="L1757">
        <f>SUMIF(Sales!B:B,A1757,Sales!H:H)</f>
        <v>2213.3200000000002</v>
      </c>
    </row>
    <row r="1758" spans="1:12" x14ac:dyDescent="0.35">
      <c r="A1758" s="5">
        <v>1757</v>
      </c>
      <c r="B1758" s="6">
        <v>45683</v>
      </c>
      <c r="C1758" s="5">
        <v>432</v>
      </c>
      <c r="D1758" s="5">
        <v>1</v>
      </c>
      <c r="E1758" s="5" t="str">
        <f>IFERROR(INDEX(Customers!$B$2:$B$901,MATCH(C1758,Customers!$A$2:$A$901,0)),"")</f>
        <v>Vivaan Kapoor</v>
      </c>
      <c r="F1758" s="5" t="str">
        <f>IFERROR(INDEX(Customers!$C$2:$C$901,MATCH(C1758,Customers!$A$2:$A$901,0)),"")</f>
        <v>Consumer</v>
      </c>
      <c r="G1758" s="5" t="str">
        <f>IFERROR(INDEX(Regions!$B$2:$B$6,MATCH(D1758,Regions!$A$2:$A$6,0)),"")</f>
        <v>North</v>
      </c>
      <c r="H1758" s="5" t="str">
        <f t="shared" si="29"/>
        <v>2025-01</v>
      </c>
      <c r="I1758" s="5">
        <f>IFERROR(INDEX(Delivery!$C$2:$C$3001,MATCH(A1758,Delivery!$A$2:$A$3001,0))-INDEX(Delivery!$B$2:$B$3001,MATCH(A1758,Delivery!$A$2:$A$3001,0)),"")</f>
        <v>4</v>
      </c>
      <c r="J1758" s="5" t="str">
        <f>IF(IFERROR(INDEX(Delivery!$D$2:$D$3001,MATCH(A1758,Delivery!$A$2:$A$3001,0)),"")="Delayed","Yes","No")</f>
        <v>No</v>
      </c>
      <c r="K1758" s="5" t="str">
        <f>IF(IFERROR(INDEX(Delivery!$D$2:$D$3001,MATCH(A1758,Delivery!$A$2:$A$3001,0)),"")="Cancelled","Yes","No")</f>
        <v>No</v>
      </c>
      <c r="L1758">
        <f>SUMIF(Sales!B:B,A1758,Sales!H:H)</f>
        <v>1558.73</v>
      </c>
    </row>
    <row r="1759" spans="1:12" x14ac:dyDescent="0.35">
      <c r="A1759" s="5">
        <v>1758</v>
      </c>
      <c r="B1759" s="6">
        <v>45683</v>
      </c>
      <c r="C1759" s="5">
        <v>740</v>
      </c>
      <c r="D1759" s="5">
        <v>1</v>
      </c>
      <c r="E1759" s="5" t="str">
        <f>IFERROR(INDEX(Customers!$B$2:$B$901,MATCH(C1759,Customers!$A$2:$A$901,0)),"")</f>
        <v>Priya Chatterjee</v>
      </c>
      <c r="F1759" s="5" t="str">
        <f>IFERROR(INDEX(Customers!$C$2:$C$901,MATCH(C1759,Customers!$A$2:$A$901,0)),"")</f>
        <v>Consumer</v>
      </c>
      <c r="G1759" s="5" t="str">
        <f>IFERROR(INDEX(Regions!$B$2:$B$6,MATCH(D1759,Regions!$A$2:$A$6,0)),"")</f>
        <v>North</v>
      </c>
      <c r="H1759" s="5" t="str">
        <f t="shared" si="29"/>
        <v>2025-01</v>
      </c>
      <c r="I1759" s="5">
        <f>IFERROR(INDEX(Delivery!$C$2:$C$3001,MATCH(A1759,Delivery!$A$2:$A$3001,0))-INDEX(Delivery!$B$2:$B$3001,MATCH(A1759,Delivery!$A$2:$A$3001,0)),"")</f>
        <v>6</v>
      </c>
      <c r="J1759" s="5" t="str">
        <f>IF(IFERROR(INDEX(Delivery!$D$2:$D$3001,MATCH(A1759,Delivery!$A$2:$A$3001,0)),"")="Delayed","Yes","No")</f>
        <v>No</v>
      </c>
      <c r="K1759" s="5" t="str">
        <f>IF(IFERROR(INDEX(Delivery!$D$2:$D$3001,MATCH(A1759,Delivery!$A$2:$A$3001,0)),"")="Cancelled","Yes","No")</f>
        <v>No</v>
      </c>
      <c r="L1759">
        <f>SUMIF(Sales!B:B,A1759,Sales!H:H)</f>
        <v>2923.01</v>
      </c>
    </row>
    <row r="1760" spans="1:12" x14ac:dyDescent="0.35">
      <c r="A1760" s="5">
        <v>1759</v>
      </c>
      <c r="B1760" s="6">
        <v>45683</v>
      </c>
      <c r="C1760" s="5">
        <v>597</v>
      </c>
      <c r="D1760" s="5">
        <v>2</v>
      </c>
      <c r="E1760" s="5" t="str">
        <f>IFERROR(INDEX(Customers!$B$2:$B$901,MATCH(C1760,Customers!$A$2:$A$901,0)),"")</f>
        <v>Deepa Krishnan</v>
      </c>
      <c r="F1760" s="5" t="str">
        <f>IFERROR(INDEX(Customers!$C$2:$C$901,MATCH(C1760,Customers!$A$2:$A$901,0)),"")</f>
        <v>SMB</v>
      </c>
      <c r="G1760" s="5" t="str">
        <f>IFERROR(INDEX(Regions!$B$2:$B$6,MATCH(D1760,Regions!$A$2:$A$6,0)),"")</f>
        <v>South</v>
      </c>
      <c r="H1760" s="5" t="str">
        <f t="shared" si="29"/>
        <v>2025-01</v>
      </c>
      <c r="I1760" s="5">
        <f>IFERROR(INDEX(Delivery!$C$2:$C$3001,MATCH(A1760,Delivery!$A$2:$A$3001,0))-INDEX(Delivery!$B$2:$B$3001,MATCH(A1760,Delivery!$A$2:$A$3001,0)),"")</f>
        <v>6</v>
      </c>
      <c r="J1760" s="5" t="str">
        <f>IF(IFERROR(INDEX(Delivery!$D$2:$D$3001,MATCH(A1760,Delivery!$A$2:$A$3001,0)),"")="Delayed","Yes","No")</f>
        <v>No</v>
      </c>
      <c r="K1760" s="5" t="str">
        <f>IF(IFERROR(INDEX(Delivery!$D$2:$D$3001,MATCH(A1760,Delivery!$A$2:$A$3001,0)),"")="Cancelled","Yes","No")</f>
        <v>No</v>
      </c>
      <c r="L1760">
        <f>SUMIF(Sales!B:B,A1760,Sales!H:H)</f>
        <v>95.97</v>
      </c>
    </row>
    <row r="1761" spans="1:12" x14ac:dyDescent="0.35">
      <c r="A1761" s="5">
        <v>1760</v>
      </c>
      <c r="B1761" s="6">
        <v>45683</v>
      </c>
      <c r="C1761" s="5">
        <v>712</v>
      </c>
      <c r="D1761" s="5">
        <v>1</v>
      </c>
      <c r="E1761" s="5" t="str">
        <f>IFERROR(INDEX(Customers!$B$2:$B$901,MATCH(C1761,Customers!$A$2:$A$901,0)),"")</f>
        <v>Suresh Joshi</v>
      </c>
      <c r="F1761" s="5" t="str">
        <f>IFERROR(INDEX(Customers!$C$2:$C$901,MATCH(C1761,Customers!$A$2:$A$901,0)),"")</f>
        <v>Consumer</v>
      </c>
      <c r="G1761" s="5" t="str">
        <f>IFERROR(INDEX(Regions!$B$2:$B$6,MATCH(D1761,Regions!$A$2:$A$6,0)),"")</f>
        <v>North</v>
      </c>
      <c r="H1761" s="5" t="str">
        <f t="shared" si="29"/>
        <v>2025-01</v>
      </c>
      <c r="I1761" s="5">
        <f>IFERROR(INDEX(Delivery!$C$2:$C$3001,MATCH(A1761,Delivery!$A$2:$A$3001,0))-INDEX(Delivery!$B$2:$B$3001,MATCH(A1761,Delivery!$A$2:$A$3001,0)),"")</f>
        <v>5</v>
      </c>
      <c r="J1761" s="5" t="str">
        <f>IF(IFERROR(INDEX(Delivery!$D$2:$D$3001,MATCH(A1761,Delivery!$A$2:$A$3001,0)),"")="Delayed","Yes","No")</f>
        <v>No</v>
      </c>
      <c r="K1761" s="5" t="str">
        <f>IF(IFERROR(INDEX(Delivery!$D$2:$D$3001,MATCH(A1761,Delivery!$A$2:$A$3001,0)),"")="Cancelled","Yes","No")</f>
        <v>No</v>
      </c>
      <c r="L1761">
        <f>SUMIF(Sales!B:B,A1761,Sales!H:H)</f>
        <v>948.56999999999994</v>
      </c>
    </row>
    <row r="1762" spans="1:12" x14ac:dyDescent="0.35">
      <c r="A1762" s="5">
        <v>1761</v>
      </c>
      <c r="B1762" s="6">
        <v>45683</v>
      </c>
      <c r="C1762" s="5">
        <v>565</v>
      </c>
      <c r="D1762" s="5">
        <v>1</v>
      </c>
      <c r="E1762" s="5" t="str">
        <f>IFERROR(INDEX(Customers!$B$2:$B$901,MATCH(C1762,Customers!$A$2:$A$901,0)),"")</f>
        <v>Anika Das</v>
      </c>
      <c r="F1762" s="5" t="str">
        <f>IFERROR(INDEX(Customers!$C$2:$C$901,MATCH(C1762,Customers!$A$2:$A$901,0)),"")</f>
        <v>SMB</v>
      </c>
      <c r="G1762" s="5" t="str">
        <f>IFERROR(INDEX(Regions!$B$2:$B$6,MATCH(D1762,Regions!$A$2:$A$6,0)),"")</f>
        <v>North</v>
      </c>
      <c r="H1762" s="5" t="str">
        <f t="shared" si="29"/>
        <v>2025-01</v>
      </c>
      <c r="I1762" s="5">
        <f>IFERROR(INDEX(Delivery!$C$2:$C$3001,MATCH(A1762,Delivery!$A$2:$A$3001,0))-INDEX(Delivery!$B$2:$B$3001,MATCH(A1762,Delivery!$A$2:$A$3001,0)),"")</f>
        <v>4</v>
      </c>
      <c r="J1762" s="5" t="str">
        <f>IF(IFERROR(INDEX(Delivery!$D$2:$D$3001,MATCH(A1762,Delivery!$A$2:$A$3001,0)),"")="Delayed","Yes","No")</f>
        <v>No</v>
      </c>
      <c r="K1762" s="5" t="str">
        <f>IF(IFERROR(INDEX(Delivery!$D$2:$D$3001,MATCH(A1762,Delivery!$A$2:$A$3001,0)),"")="Cancelled","Yes","No")</f>
        <v>No</v>
      </c>
      <c r="L1762">
        <f>SUMIF(Sales!B:B,A1762,Sales!H:H)</f>
        <v>617.46</v>
      </c>
    </row>
    <row r="1763" spans="1:12" x14ac:dyDescent="0.35">
      <c r="A1763" s="5">
        <v>1762</v>
      </c>
      <c r="B1763" s="6">
        <v>45683</v>
      </c>
      <c r="C1763" s="5">
        <v>55</v>
      </c>
      <c r="D1763" s="5">
        <v>4</v>
      </c>
      <c r="E1763" s="5" t="str">
        <f>IFERROR(INDEX(Customers!$B$2:$B$901,MATCH(C1763,Customers!$A$2:$A$901,0)),"")</f>
        <v>Nisha Krishnan</v>
      </c>
      <c r="F1763" s="5" t="str">
        <f>IFERROR(INDEX(Customers!$C$2:$C$901,MATCH(C1763,Customers!$A$2:$A$901,0)),"")</f>
        <v>Consumer</v>
      </c>
      <c r="G1763" s="5" t="str">
        <f>IFERROR(INDEX(Regions!$B$2:$B$6,MATCH(D1763,Regions!$A$2:$A$6,0)),"")</f>
        <v>West</v>
      </c>
      <c r="H1763" s="5" t="str">
        <f t="shared" si="29"/>
        <v>2025-01</v>
      </c>
      <c r="I1763" s="5">
        <f>IFERROR(INDEX(Delivery!$C$2:$C$3001,MATCH(A1763,Delivery!$A$2:$A$3001,0))-INDEX(Delivery!$B$2:$B$3001,MATCH(A1763,Delivery!$A$2:$A$3001,0)),"")</f>
        <v>5</v>
      </c>
      <c r="J1763" s="5" t="str">
        <f>IF(IFERROR(INDEX(Delivery!$D$2:$D$3001,MATCH(A1763,Delivery!$A$2:$A$3001,0)),"")="Delayed","Yes","No")</f>
        <v>No</v>
      </c>
      <c r="K1763" s="5" t="str">
        <f>IF(IFERROR(INDEX(Delivery!$D$2:$D$3001,MATCH(A1763,Delivery!$A$2:$A$3001,0)),"")="Cancelled","Yes","No")</f>
        <v>No</v>
      </c>
      <c r="L1763">
        <f>SUMIF(Sales!B:B,A1763,Sales!H:H)</f>
        <v>95.97</v>
      </c>
    </row>
    <row r="1764" spans="1:12" x14ac:dyDescent="0.35">
      <c r="A1764" s="5">
        <v>1763</v>
      </c>
      <c r="B1764" s="6">
        <v>45683</v>
      </c>
      <c r="C1764" s="5">
        <v>361</v>
      </c>
      <c r="D1764" s="5">
        <v>4</v>
      </c>
      <c r="E1764" s="5" t="str">
        <f>IFERROR(INDEX(Customers!$B$2:$B$901,MATCH(C1764,Customers!$A$2:$A$901,0)),"")</f>
        <v>Reyansh Verma</v>
      </c>
      <c r="F1764" s="5" t="str">
        <f>IFERROR(INDEX(Customers!$C$2:$C$901,MATCH(C1764,Customers!$A$2:$A$901,0)),"")</f>
        <v>Consumer</v>
      </c>
      <c r="G1764" s="5" t="str">
        <f>IFERROR(INDEX(Regions!$B$2:$B$6,MATCH(D1764,Regions!$A$2:$A$6,0)),"")</f>
        <v>West</v>
      </c>
      <c r="H1764" s="5" t="str">
        <f t="shared" si="29"/>
        <v>2025-01</v>
      </c>
      <c r="I1764" s="5">
        <f>IFERROR(INDEX(Delivery!$C$2:$C$3001,MATCH(A1764,Delivery!$A$2:$A$3001,0))-INDEX(Delivery!$B$2:$B$3001,MATCH(A1764,Delivery!$A$2:$A$3001,0)),"")</f>
        <v>4</v>
      </c>
      <c r="J1764" s="5" t="str">
        <f>IF(IFERROR(INDEX(Delivery!$D$2:$D$3001,MATCH(A1764,Delivery!$A$2:$A$3001,0)),"")="Delayed","Yes","No")</f>
        <v>No</v>
      </c>
      <c r="K1764" s="5" t="str">
        <f>IF(IFERROR(INDEX(Delivery!$D$2:$D$3001,MATCH(A1764,Delivery!$A$2:$A$3001,0)),"")="Cancelled","Yes","No")</f>
        <v>No</v>
      </c>
      <c r="L1764">
        <f>SUMIF(Sales!B:B,A1764,Sales!H:H)</f>
        <v>2620.83</v>
      </c>
    </row>
    <row r="1765" spans="1:12" x14ac:dyDescent="0.35">
      <c r="A1765" s="5">
        <v>1764</v>
      </c>
      <c r="B1765" s="6">
        <v>45683</v>
      </c>
      <c r="C1765" s="5">
        <v>353</v>
      </c>
      <c r="D1765" s="5">
        <v>1</v>
      </c>
      <c r="E1765" s="5" t="str">
        <f>IFERROR(INDEX(Customers!$B$2:$B$901,MATCH(C1765,Customers!$A$2:$A$901,0)),"")</f>
        <v>Aadhya Joshi</v>
      </c>
      <c r="F1765" s="5" t="str">
        <f>IFERROR(INDEX(Customers!$C$2:$C$901,MATCH(C1765,Customers!$A$2:$A$901,0)),"")</f>
        <v>Consumer</v>
      </c>
      <c r="G1765" s="5" t="str">
        <f>IFERROR(INDEX(Regions!$B$2:$B$6,MATCH(D1765,Regions!$A$2:$A$6,0)),"")</f>
        <v>North</v>
      </c>
      <c r="H1765" s="5" t="str">
        <f t="shared" si="29"/>
        <v>2025-01</v>
      </c>
      <c r="I1765" s="5">
        <f>IFERROR(INDEX(Delivery!$C$2:$C$3001,MATCH(A1765,Delivery!$A$2:$A$3001,0))-INDEX(Delivery!$B$2:$B$3001,MATCH(A1765,Delivery!$A$2:$A$3001,0)),"")</f>
        <v>3</v>
      </c>
      <c r="J1765" s="5" t="str">
        <f>IF(IFERROR(INDEX(Delivery!$D$2:$D$3001,MATCH(A1765,Delivery!$A$2:$A$3001,0)),"")="Delayed","Yes","No")</f>
        <v>No</v>
      </c>
      <c r="K1765" s="5" t="str">
        <f>IF(IFERROR(INDEX(Delivery!$D$2:$D$3001,MATCH(A1765,Delivery!$A$2:$A$3001,0)),"")="Cancelled","Yes","No")</f>
        <v>No</v>
      </c>
      <c r="L1765">
        <f>SUMIF(Sales!B:B,A1765,Sales!H:H)</f>
        <v>390.4</v>
      </c>
    </row>
    <row r="1766" spans="1:12" x14ac:dyDescent="0.35">
      <c r="A1766" s="5">
        <v>1765</v>
      </c>
      <c r="B1766" s="6">
        <v>45683</v>
      </c>
      <c r="C1766" s="5">
        <v>33</v>
      </c>
      <c r="D1766" s="5">
        <v>3</v>
      </c>
      <c r="E1766" s="5" t="str">
        <f>IFERROR(INDEX(Customers!$B$2:$B$901,MATCH(C1766,Customers!$A$2:$A$901,0)),"")</f>
        <v>Ishaan Mehta</v>
      </c>
      <c r="F1766" s="5" t="str">
        <f>IFERROR(INDEX(Customers!$C$2:$C$901,MATCH(C1766,Customers!$A$2:$A$901,0)),"")</f>
        <v>Consumer</v>
      </c>
      <c r="G1766" s="5" t="str">
        <f>IFERROR(INDEX(Regions!$B$2:$B$6,MATCH(D1766,Regions!$A$2:$A$6,0)),"")</f>
        <v>East</v>
      </c>
      <c r="H1766" s="5" t="str">
        <f t="shared" si="29"/>
        <v>2025-01</v>
      </c>
      <c r="I1766" s="5">
        <f>IFERROR(INDEX(Delivery!$C$2:$C$3001,MATCH(A1766,Delivery!$A$2:$A$3001,0))-INDEX(Delivery!$B$2:$B$3001,MATCH(A1766,Delivery!$A$2:$A$3001,0)),"")</f>
        <v>11</v>
      </c>
      <c r="J1766" s="5" t="str">
        <f>IF(IFERROR(INDEX(Delivery!$D$2:$D$3001,MATCH(A1766,Delivery!$A$2:$A$3001,0)),"")="Delayed","Yes","No")</f>
        <v>Yes</v>
      </c>
      <c r="K1766" s="5" t="str">
        <f>IF(IFERROR(INDEX(Delivery!$D$2:$D$3001,MATCH(A1766,Delivery!$A$2:$A$3001,0)),"")="Cancelled","Yes","No")</f>
        <v>No</v>
      </c>
      <c r="L1766">
        <f>SUMIF(Sales!B:B,A1766,Sales!H:H)</f>
        <v>2955.17</v>
      </c>
    </row>
    <row r="1767" spans="1:12" x14ac:dyDescent="0.35">
      <c r="A1767" s="5">
        <v>1766</v>
      </c>
      <c r="B1767" s="6">
        <v>45684</v>
      </c>
      <c r="C1767" s="5">
        <v>622</v>
      </c>
      <c r="D1767" s="5">
        <v>1</v>
      </c>
      <c r="E1767" s="5" t="str">
        <f>IFERROR(INDEX(Customers!$B$2:$B$901,MATCH(C1767,Customers!$A$2:$A$901,0)),"")</f>
        <v>Ayaan Menon</v>
      </c>
      <c r="F1767" s="5" t="str">
        <f>IFERROR(INDEX(Customers!$C$2:$C$901,MATCH(C1767,Customers!$A$2:$A$901,0)),"")</f>
        <v>Corporate</v>
      </c>
      <c r="G1767" s="5" t="str">
        <f>IFERROR(INDEX(Regions!$B$2:$B$6,MATCH(D1767,Regions!$A$2:$A$6,0)),"")</f>
        <v>North</v>
      </c>
      <c r="H1767" s="5" t="str">
        <f t="shared" si="29"/>
        <v>2025-01</v>
      </c>
      <c r="I1767" s="5">
        <f>IFERROR(INDEX(Delivery!$C$2:$C$3001,MATCH(A1767,Delivery!$A$2:$A$3001,0))-INDEX(Delivery!$B$2:$B$3001,MATCH(A1767,Delivery!$A$2:$A$3001,0)),"")</f>
        <v>-45685</v>
      </c>
      <c r="J1767" s="5" t="str">
        <f>IF(IFERROR(INDEX(Delivery!$D$2:$D$3001,MATCH(A1767,Delivery!$A$2:$A$3001,0)),"")="Delayed","Yes","No")</f>
        <v>No</v>
      </c>
      <c r="K1767" s="5" t="str">
        <f>IF(IFERROR(INDEX(Delivery!$D$2:$D$3001,MATCH(A1767,Delivery!$A$2:$A$3001,0)),"")="Cancelled","Yes","No")</f>
        <v>Yes</v>
      </c>
      <c r="L1767">
        <f>SUMIF(Sales!B:B,A1767,Sales!H:H)</f>
        <v>1752.02</v>
      </c>
    </row>
    <row r="1768" spans="1:12" x14ac:dyDescent="0.35">
      <c r="A1768" s="5">
        <v>1767</v>
      </c>
      <c r="B1768" s="6">
        <v>45684</v>
      </c>
      <c r="C1768" s="5">
        <v>710</v>
      </c>
      <c r="D1768" s="5">
        <v>5</v>
      </c>
      <c r="E1768" s="5" t="str">
        <f>IFERROR(INDEX(Customers!$B$2:$B$901,MATCH(C1768,Customers!$A$2:$A$901,0)),"")</f>
        <v>Anika Menon</v>
      </c>
      <c r="F1768" s="5" t="str">
        <f>IFERROR(INDEX(Customers!$C$2:$C$901,MATCH(C1768,Customers!$A$2:$A$901,0)),"")</f>
        <v>SMB</v>
      </c>
      <c r="G1768" s="5" t="str">
        <f>IFERROR(INDEX(Regions!$B$2:$B$6,MATCH(D1768,Regions!$A$2:$A$6,0)),"")</f>
        <v>Central</v>
      </c>
      <c r="H1768" s="5" t="str">
        <f t="shared" si="29"/>
        <v>2025-01</v>
      </c>
      <c r="I1768" s="5">
        <f>IFERROR(INDEX(Delivery!$C$2:$C$3001,MATCH(A1768,Delivery!$A$2:$A$3001,0))-INDEX(Delivery!$B$2:$B$3001,MATCH(A1768,Delivery!$A$2:$A$3001,0)),"")</f>
        <v>2</v>
      </c>
      <c r="J1768" s="5" t="str">
        <f>IF(IFERROR(INDEX(Delivery!$D$2:$D$3001,MATCH(A1768,Delivery!$A$2:$A$3001,0)),"")="Delayed","Yes","No")</f>
        <v>No</v>
      </c>
      <c r="K1768" s="5" t="str">
        <f>IF(IFERROR(INDEX(Delivery!$D$2:$D$3001,MATCH(A1768,Delivery!$A$2:$A$3001,0)),"")="Cancelled","Yes","No")</f>
        <v>No</v>
      </c>
      <c r="L1768">
        <f>SUMIF(Sales!B:B,A1768,Sales!H:H)</f>
        <v>829.93</v>
      </c>
    </row>
    <row r="1769" spans="1:12" x14ac:dyDescent="0.35">
      <c r="A1769" s="5">
        <v>1768</v>
      </c>
      <c r="B1769" s="6">
        <v>45684</v>
      </c>
      <c r="C1769" s="5">
        <v>482</v>
      </c>
      <c r="D1769" s="5">
        <v>3</v>
      </c>
      <c r="E1769" s="5" t="str">
        <f>IFERROR(INDEX(Customers!$B$2:$B$901,MATCH(C1769,Customers!$A$2:$A$901,0)),"")</f>
        <v>Ravi Bose</v>
      </c>
      <c r="F1769" s="5" t="str">
        <f>IFERROR(INDEX(Customers!$C$2:$C$901,MATCH(C1769,Customers!$A$2:$A$901,0)),"")</f>
        <v>Consumer</v>
      </c>
      <c r="G1769" s="5" t="str">
        <f>IFERROR(INDEX(Regions!$B$2:$B$6,MATCH(D1769,Regions!$A$2:$A$6,0)),"")</f>
        <v>East</v>
      </c>
      <c r="H1769" s="5" t="str">
        <f t="shared" si="29"/>
        <v>2025-01</v>
      </c>
      <c r="I1769" s="5">
        <f>IFERROR(INDEX(Delivery!$C$2:$C$3001,MATCH(A1769,Delivery!$A$2:$A$3001,0))-INDEX(Delivery!$B$2:$B$3001,MATCH(A1769,Delivery!$A$2:$A$3001,0)),"")</f>
        <v>2</v>
      </c>
      <c r="J1769" s="5" t="str">
        <f>IF(IFERROR(INDEX(Delivery!$D$2:$D$3001,MATCH(A1769,Delivery!$A$2:$A$3001,0)),"")="Delayed","Yes","No")</f>
        <v>No</v>
      </c>
      <c r="K1769" s="5" t="str">
        <f>IF(IFERROR(INDEX(Delivery!$D$2:$D$3001,MATCH(A1769,Delivery!$A$2:$A$3001,0)),"")="Cancelled","Yes","No")</f>
        <v>No</v>
      </c>
      <c r="L1769">
        <f>SUMIF(Sales!B:B,A1769,Sales!H:H)</f>
        <v>266.88</v>
      </c>
    </row>
    <row r="1770" spans="1:12" x14ac:dyDescent="0.35">
      <c r="A1770" s="5">
        <v>1769</v>
      </c>
      <c r="B1770" s="6">
        <v>45684</v>
      </c>
      <c r="C1770" s="5">
        <v>641</v>
      </c>
      <c r="D1770" s="5">
        <v>3</v>
      </c>
      <c r="E1770" s="5" t="str">
        <f>IFERROR(INDEX(Customers!$B$2:$B$901,MATCH(C1770,Customers!$A$2:$A$901,0)),"")</f>
        <v>Krishna Menon</v>
      </c>
      <c r="F1770" s="5" t="str">
        <f>IFERROR(INDEX(Customers!$C$2:$C$901,MATCH(C1770,Customers!$A$2:$A$901,0)),"")</f>
        <v>Consumer</v>
      </c>
      <c r="G1770" s="5" t="str">
        <f>IFERROR(INDEX(Regions!$B$2:$B$6,MATCH(D1770,Regions!$A$2:$A$6,0)),"")</f>
        <v>East</v>
      </c>
      <c r="H1770" s="5" t="str">
        <f t="shared" si="29"/>
        <v>2025-01</v>
      </c>
      <c r="I1770" s="5">
        <f>IFERROR(INDEX(Delivery!$C$2:$C$3001,MATCH(A1770,Delivery!$A$2:$A$3001,0))-INDEX(Delivery!$B$2:$B$3001,MATCH(A1770,Delivery!$A$2:$A$3001,0)),"")</f>
        <v>2</v>
      </c>
      <c r="J1770" s="5" t="str">
        <f>IF(IFERROR(INDEX(Delivery!$D$2:$D$3001,MATCH(A1770,Delivery!$A$2:$A$3001,0)),"")="Delayed","Yes","No")</f>
        <v>No</v>
      </c>
      <c r="K1770" s="5" t="str">
        <f>IF(IFERROR(INDEX(Delivery!$D$2:$D$3001,MATCH(A1770,Delivery!$A$2:$A$3001,0)),"")="Cancelled","Yes","No")</f>
        <v>No</v>
      </c>
      <c r="L1770">
        <f>SUMIF(Sales!B:B,A1770,Sales!H:H)</f>
        <v>6245.98</v>
      </c>
    </row>
    <row r="1771" spans="1:12" x14ac:dyDescent="0.35">
      <c r="A1771" s="5">
        <v>1770</v>
      </c>
      <c r="B1771" s="6">
        <v>45684</v>
      </c>
      <c r="C1771" s="5">
        <v>275</v>
      </c>
      <c r="D1771" s="5">
        <v>1</v>
      </c>
      <c r="E1771" s="5" t="str">
        <f>IFERROR(INDEX(Customers!$B$2:$B$901,MATCH(C1771,Customers!$A$2:$A$901,0)),"")</f>
        <v>Amit Nair</v>
      </c>
      <c r="F1771" s="5" t="str">
        <f>IFERROR(INDEX(Customers!$C$2:$C$901,MATCH(C1771,Customers!$A$2:$A$901,0)),"")</f>
        <v>Consumer</v>
      </c>
      <c r="G1771" s="5" t="str">
        <f>IFERROR(INDEX(Regions!$B$2:$B$6,MATCH(D1771,Regions!$A$2:$A$6,0)),"")</f>
        <v>North</v>
      </c>
      <c r="H1771" s="5" t="str">
        <f t="shared" si="29"/>
        <v>2025-01</v>
      </c>
      <c r="I1771" s="5">
        <f>IFERROR(INDEX(Delivery!$C$2:$C$3001,MATCH(A1771,Delivery!$A$2:$A$3001,0))-INDEX(Delivery!$B$2:$B$3001,MATCH(A1771,Delivery!$A$2:$A$3001,0)),"")</f>
        <v>5</v>
      </c>
      <c r="J1771" s="5" t="str">
        <f>IF(IFERROR(INDEX(Delivery!$D$2:$D$3001,MATCH(A1771,Delivery!$A$2:$A$3001,0)),"")="Delayed","Yes","No")</f>
        <v>No</v>
      </c>
      <c r="K1771" s="5" t="str">
        <f>IF(IFERROR(INDEX(Delivery!$D$2:$D$3001,MATCH(A1771,Delivery!$A$2:$A$3001,0)),"")="Cancelled","Yes","No")</f>
        <v>No</v>
      </c>
      <c r="L1771">
        <f>SUMIF(Sales!B:B,A1771,Sales!H:H)</f>
        <v>1245.58</v>
      </c>
    </row>
    <row r="1772" spans="1:12" x14ac:dyDescent="0.35">
      <c r="A1772" s="5">
        <v>1771</v>
      </c>
      <c r="B1772" s="6">
        <v>45684</v>
      </c>
      <c r="C1772" s="5">
        <v>641</v>
      </c>
      <c r="D1772" s="5">
        <v>3</v>
      </c>
      <c r="E1772" s="5" t="str">
        <f>IFERROR(INDEX(Customers!$B$2:$B$901,MATCH(C1772,Customers!$A$2:$A$901,0)),"")</f>
        <v>Krishna Menon</v>
      </c>
      <c r="F1772" s="5" t="str">
        <f>IFERROR(INDEX(Customers!$C$2:$C$901,MATCH(C1772,Customers!$A$2:$A$901,0)),"")</f>
        <v>Consumer</v>
      </c>
      <c r="G1772" s="5" t="str">
        <f>IFERROR(INDEX(Regions!$B$2:$B$6,MATCH(D1772,Regions!$A$2:$A$6,0)),"")</f>
        <v>East</v>
      </c>
      <c r="H1772" s="5" t="str">
        <f t="shared" si="29"/>
        <v>2025-01</v>
      </c>
      <c r="I1772" s="5">
        <f>IFERROR(INDEX(Delivery!$C$2:$C$3001,MATCH(A1772,Delivery!$A$2:$A$3001,0))-INDEX(Delivery!$B$2:$B$3001,MATCH(A1772,Delivery!$A$2:$A$3001,0)),"")</f>
        <v>2</v>
      </c>
      <c r="J1772" s="5" t="str">
        <f>IF(IFERROR(INDEX(Delivery!$D$2:$D$3001,MATCH(A1772,Delivery!$A$2:$A$3001,0)),"")="Delayed","Yes","No")</f>
        <v>No</v>
      </c>
      <c r="K1772" s="5" t="str">
        <f>IF(IFERROR(INDEX(Delivery!$D$2:$D$3001,MATCH(A1772,Delivery!$A$2:$A$3001,0)),"")="Cancelled","Yes","No")</f>
        <v>No</v>
      </c>
      <c r="L1772">
        <f>SUMIF(Sales!B:B,A1772,Sales!H:H)</f>
        <v>1919.1200000000001</v>
      </c>
    </row>
    <row r="1773" spans="1:12" x14ac:dyDescent="0.35">
      <c r="A1773" s="5">
        <v>1772</v>
      </c>
      <c r="B1773" s="6">
        <v>45684</v>
      </c>
      <c r="C1773" s="5">
        <v>462</v>
      </c>
      <c r="D1773" s="5">
        <v>5</v>
      </c>
      <c r="E1773" s="5" t="str">
        <f>IFERROR(INDEX(Customers!$B$2:$B$901,MATCH(C1773,Customers!$A$2:$A$901,0)),"")</f>
        <v>Ayaan Pillai</v>
      </c>
      <c r="F1773" s="5" t="str">
        <f>IFERROR(INDEX(Customers!$C$2:$C$901,MATCH(C1773,Customers!$A$2:$A$901,0)),"")</f>
        <v>SMB</v>
      </c>
      <c r="G1773" s="5" t="str">
        <f>IFERROR(INDEX(Regions!$B$2:$B$6,MATCH(D1773,Regions!$A$2:$A$6,0)),"")</f>
        <v>Central</v>
      </c>
      <c r="H1773" s="5" t="str">
        <f t="shared" si="29"/>
        <v>2025-01</v>
      </c>
      <c r="I1773" s="5">
        <f>IFERROR(INDEX(Delivery!$C$2:$C$3001,MATCH(A1773,Delivery!$A$2:$A$3001,0))-INDEX(Delivery!$B$2:$B$3001,MATCH(A1773,Delivery!$A$2:$A$3001,0)),"")</f>
        <v>2</v>
      </c>
      <c r="J1773" s="5" t="str">
        <f>IF(IFERROR(INDEX(Delivery!$D$2:$D$3001,MATCH(A1773,Delivery!$A$2:$A$3001,0)),"")="Delayed","Yes","No")</f>
        <v>No</v>
      </c>
      <c r="K1773" s="5" t="str">
        <f>IF(IFERROR(INDEX(Delivery!$D$2:$D$3001,MATCH(A1773,Delivery!$A$2:$A$3001,0)),"")="Cancelled","Yes","No")</f>
        <v>No</v>
      </c>
      <c r="L1773">
        <f>SUMIF(Sales!B:B,A1773,Sales!H:H)</f>
        <v>1005.6199999999999</v>
      </c>
    </row>
    <row r="1774" spans="1:12" x14ac:dyDescent="0.35">
      <c r="A1774" s="5">
        <v>1773</v>
      </c>
      <c r="B1774" s="6">
        <v>45684</v>
      </c>
      <c r="C1774" s="5">
        <v>40</v>
      </c>
      <c r="D1774" s="5">
        <v>4</v>
      </c>
      <c r="E1774" s="5" t="str">
        <f>IFERROR(INDEX(Customers!$B$2:$B$901,MATCH(C1774,Customers!$A$2:$A$901,0)),"")</f>
        <v>Aditya Pillai</v>
      </c>
      <c r="F1774" s="5" t="str">
        <f>IFERROR(INDEX(Customers!$C$2:$C$901,MATCH(C1774,Customers!$A$2:$A$901,0)),"")</f>
        <v>Consumer</v>
      </c>
      <c r="G1774" s="5" t="str">
        <f>IFERROR(INDEX(Regions!$B$2:$B$6,MATCH(D1774,Regions!$A$2:$A$6,0)),"")</f>
        <v>West</v>
      </c>
      <c r="H1774" s="5" t="str">
        <f t="shared" si="29"/>
        <v>2025-01</v>
      </c>
      <c r="I1774" s="5">
        <f>IFERROR(INDEX(Delivery!$C$2:$C$3001,MATCH(A1774,Delivery!$A$2:$A$3001,0))-INDEX(Delivery!$B$2:$B$3001,MATCH(A1774,Delivery!$A$2:$A$3001,0)),"")</f>
        <v>6</v>
      </c>
      <c r="J1774" s="5" t="str">
        <f>IF(IFERROR(INDEX(Delivery!$D$2:$D$3001,MATCH(A1774,Delivery!$A$2:$A$3001,0)),"")="Delayed","Yes","No")</f>
        <v>No</v>
      </c>
      <c r="K1774" s="5" t="str">
        <f>IF(IFERROR(INDEX(Delivery!$D$2:$D$3001,MATCH(A1774,Delivery!$A$2:$A$3001,0)),"")="Cancelled","Yes","No")</f>
        <v>No</v>
      </c>
      <c r="L1774">
        <f>SUMIF(Sales!B:B,A1774,Sales!H:H)</f>
        <v>829.93</v>
      </c>
    </row>
    <row r="1775" spans="1:12" x14ac:dyDescent="0.35">
      <c r="A1775" s="5">
        <v>1774</v>
      </c>
      <c r="B1775" s="6">
        <v>45684</v>
      </c>
      <c r="C1775" s="5">
        <v>641</v>
      </c>
      <c r="D1775" s="5">
        <v>3</v>
      </c>
      <c r="E1775" s="5" t="str">
        <f>IFERROR(INDEX(Customers!$B$2:$B$901,MATCH(C1775,Customers!$A$2:$A$901,0)),"")</f>
        <v>Krishna Menon</v>
      </c>
      <c r="F1775" s="5" t="str">
        <f>IFERROR(INDEX(Customers!$C$2:$C$901,MATCH(C1775,Customers!$A$2:$A$901,0)),"")</f>
        <v>Consumer</v>
      </c>
      <c r="G1775" s="5" t="str">
        <f>IFERROR(INDEX(Regions!$B$2:$B$6,MATCH(D1775,Regions!$A$2:$A$6,0)),"")</f>
        <v>East</v>
      </c>
      <c r="H1775" s="5" t="str">
        <f t="shared" si="29"/>
        <v>2025-01</v>
      </c>
      <c r="I1775" s="5">
        <f>IFERROR(INDEX(Delivery!$C$2:$C$3001,MATCH(A1775,Delivery!$A$2:$A$3001,0))-INDEX(Delivery!$B$2:$B$3001,MATCH(A1775,Delivery!$A$2:$A$3001,0)),"")</f>
        <v>6</v>
      </c>
      <c r="J1775" s="5" t="str">
        <f>IF(IFERROR(INDEX(Delivery!$D$2:$D$3001,MATCH(A1775,Delivery!$A$2:$A$3001,0)),"")="Delayed","Yes","No")</f>
        <v>No</v>
      </c>
      <c r="K1775" s="5" t="str">
        <f>IF(IFERROR(INDEX(Delivery!$D$2:$D$3001,MATCH(A1775,Delivery!$A$2:$A$3001,0)),"")="Cancelled","Yes","No")</f>
        <v>No</v>
      </c>
      <c r="L1775">
        <f>SUMIF(Sales!B:B,A1775,Sales!H:H)</f>
        <v>3176.2000000000003</v>
      </c>
    </row>
    <row r="1776" spans="1:12" x14ac:dyDescent="0.35">
      <c r="A1776" s="5">
        <v>1775</v>
      </c>
      <c r="B1776" s="6">
        <v>45685</v>
      </c>
      <c r="C1776" s="5">
        <v>493</v>
      </c>
      <c r="D1776" s="5">
        <v>5</v>
      </c>
      <c r="E1776" s="5" t="str">
        <f>IFERROR(INDEX(Customers!$B$2:$B$901,MATCH(C1776,Customers!$A$2:$A$901,0)),"")</f>
        <v>Riya Patel</v>
      </c>
      <c r="F1776" s="5" t="str">
        <f>IFERROR(INDEX(Customers!$C$2:$C$901,MATCH(C1776,Customers!$A$2:$A$901,0)),"")</f>
        <v>Consumer</v>
      </c>
      <c r="G1776" s="5" t="str">
        <f>IFERROR(INDEX(Regions!$B$2:$B$6,MATCH(D1776,Regions!$A$2:$A$6,0)),"")</f>
        <v>Central</v>
      </c>
      <c r="H1776" s="5" t="str">
        <f t="shared" si="29"/>
        <v>2025-01</v>
      </c>
      <c r="I1776" s="5">
        <f>IFERROR(INDEX(Delivery!$C$2:$C$3001,MATCH(A1776,Delivery!$A$2:$A$3001,0))-INDEX(Delivery!$B$2:$B$3001,MATCH(A1776,Delivery!$A$2:$A$3001,0)),"")</f>
        <v>6</v>
      </c>
      <c r="J1776" s="5" t="str">
        <f>IF(IFERROR(INDEX(Delivery!$D$2:$D$3001,MATCH(A1776,Delivery!$A$2:$A$3001,0)),"")="Delayed","Yes","No")</f>
        <v>Yes</v>
      </c>
      <c r="K1776" s="5" t="str">
        <f>IF(IFERROR(INDEX(Delivery!$D$2:$D$3001,MATCH(A1776,Delivery!$A$2:$A$3001,0)),"")="Cancelled","Yes","No")</f>
        <v>No</v>
      </c>
      <c r="L1776">
        <f>SUMIF(Sales!B:B,A1776,Sales!H:H)</f>
        <v>1816.13</v>
      </c>
    </row>
    <row r="1777" spans="1:12" x14ac:dyDescent="0.35">
      <c r="A1777" s="5">
        <v>1776</v>
      </c>
      <c r="B1777" s="6">
        <v>45686</v>
      </c>
      <c r="C1777" s="5">
        <v>437</v>
      </c>
      <c r="D1777" s="5">
        <v>5</v>
      </c>
      <c r="E1777" s="5" t="str">
        <f>IFERROR(INDEX(Customers!$B$2:$B$901,MATCH(C1777,Customers!$A$2:$A$901,0)),"")</f>
        <v>Neha Kapoor</v>
      </c>
      <c r="F1777" s="5" t="str">
        <f>IFERROR(INDEX(Customers!$C$2:$C$901,MATCH(C1777,Customers!$A$2:$A$901,0)),"")</f>
        <v>Consumer</v>
      </c>
      <c r="G1777" s="5" t="str">
        <f>IFERROR(INDEX(Regions!$B$2:$B$6,MATCH(D1777,Regions!$A$2:$A$6,0)),"")</f>
        <v>Central</v>
      </c>
      <c r="H1777" s="5" t="str">
        <f t="shared" si="29"/>
        <v>2025-01</v>
      </c>
      <c r="I1777" s="5">
        <f>IFERROR(INDEX(Delivery!$C$2:$C$3001,MATCH(A1777,Delivery!$A$2:$A$3001,0))-INDEX(Delivery!$B$2:$B$3001,MATCH(A1777,Delivery!$A$2:$A$3001,0)),"")</f>
        <v>8</v>
      </c>
      <c r="J1777" s="5" t="str">
        <f>IF(IFERROR(INDEX(Delivery!$D$2:$D$3001,MATCH(A1777,Delivery!$A$2:$A$3001,0)),"")="Delayed","Yes","No")</f>
        <v>Yes</v>
      </c>
      <c r="K1777" s="5" t="str">
        <f>IF(IFERROR(INDEX(Delivery!$D$2:$D$3001,MATCH(A1777,Delivery!$A$2:$A$3001,0)),"")="Cancelled","Yes","No")</f>
        <v>No</v>
      </c>
      <c r="L1777">
        <f>SUMIF(Sales!B:B,A1777,Sales!H:H)</f>
        <v>1672.88</v>
      </c>
    </row>
    <row r="1778" spans="1:12" x14ac:dyDescent="0.35">
      <c r="A1778" s="5">
        <v>1777</v>
      </c>
      <c r="B1778" s="6">
        <v>45686</v>
      </c>
      <c r="C1778" s="5">
        <v>259</v>
      </c>
      <c r="D1778" s="5">
        <v>5</v>
      </c>
      <c r="E1778" s="5" t="str">
        <f>IFERROR(INDEX(Customers!$B$2:$B$901,MATCH(C1778,Customers!$A$2:$A$901,0)),"")</f>
        <v>Rahul Chatterjee</v>
      </c>
      <c r="F1778" s="5" t="str">
        <f>IFERROR(INDEX(Customers!$C$2:$C$901,MATCH(C1778,Customers!$A$2:$A$901,0)),"")</f>
        <v>SMB</v>
      </c>
      <c r="G1778" s="5" t="str">
        <f>IFERROR(INDEX(Regions!$B$2:$B$6,MATCH(D1778,Regions!$A$2:$A$6,0)),"")</f>
        <v>Central</v>
      </c>
      <c r="H1778" s="5" t="str">
        <f t="shared" si="29"/>
        <v>2025-01</v>
      </c>
      <c r="I1778" s="5">
        <f>IFERROR(INDEX(Delivery!$C$2:$C$3001,MATCH(A1778,Delivery!$A$2:$A$3001,0))-INDEX(Delivery!$B$2:$B$3001,MATCH(A1778,Delivery!$A$2:$A$3001,0)),"")</f>
        <v>5</v>
      </c>
      <c r="J1778" s="5" t="str">
        <f>IF(IFERROR(INDEX(Delivery!$D$2:$D$3001,MATCH(A1778,Delivery!$A$2:$A$3001,0)),"")="Delayed","Yes","No")</f>
        <v>No</v>
      </c>
      <c r="K1778" s="5" t="str">
        <f>IF(IFERROR(INDEX(Delivery!$D$2:$D$3001,MATCH(A1778,Delivery!$A$2:$A$3001,0)),"")="Cancelled","Yes","No")</f>
        <v>No</v>
      </c>
      <c r="L1778">
        <f>SUMIF(Sales!B:B,A1778,Sales!H:H)</f>
        <v>617.46</v>
      </c>
    </row>
    <row r="1779" spans="1:12" x14ac:dyDescent="0.35">
      <c r="A1779" s="5">
        <v>1778</v>
      </c>
      <c r="B1779" s="6">
        <v>45686</v>
      </c>
      <c r="C1779" s="5">
        <v>837</v>
      </c>
      <c r="D1779" s="5">
        <v>4</v>
      </c>
      <c r="E1779" s="5" t="str">
        <f>IFERROR(INDEX(Customers!$B$2:$B$901,MATCH(C1779,Customers!$A$2:$A$901,0)),"")</f>
        <v>Divya Verma</v>
      </c>
      <c r="F1779" s="5" t="str">
        <f>IFERROR(INDEX(Customers!$C$2:$C$901,MATCH(C1779,Customers!$A$2:$A$901,0)),"")</f>
        <v>Consumer</v>
      </c>
      <c r="G1779" s="5" t="str">
        <f>IFERROR(INDEX(Regions!$B$2:$B$6,MATCH(D1779,Regions!$A$2:$A$6,0)),"")</f>
        <v>West</v>
      </c>
      <c r="H1779" s="5" t="str">
        <f t="shared" si="29"/>
        <v>2025-01</v>
      </c>
      <c r="I1779" s="5">
        <f>IFERROR(INDEX(Delivery!$C$2:$C$3001,MATCH(A1779,Delivery!$A$2:$A$3001,0))-INDEX(Delivery!$B$2:$B$3001,MATCH(A1779,Delivery!$A$2:$A$3001,0)),"")</f>
        <v>-45687</v>
      </c>
      <c r="J1779" s="5" t="str">
        <f>IF(IFERROR(INDEX(Delivery!$D$2:$D$3001,MATCH(A1779,Delivery!$A$2:$A$3001,0)),"")="Delayed","Yes","No")</f>
        <v>No</v>
      </c>
      <c r="K1779" s="5" t="str">
        <f>IF(IFERROR(INDEX(Delivery!$D$2:$D$3001,MATCH(A1779,Delivery!$A$2:$A$3001,0)),"")="Cancelled","Yes","No")</f>
        <v>Yes</v>
      </c>
      <c r="L1779">
        <f>SUMIF(Sales!B:B,A1779,Sales!H:H)</f>
        <v>540.32000000000005</v>
      </c>
    </row>
    <row r="1780" spans="1:12" x14ac:dyDescent="0.35">
      <c r="A1780" s="5">
        <v>1779</v>
      </c>
      <c r="B1780" s="6">
        <v>45686</v>
      </c>
      <c r="C1780" s="5">
        <v>245</v>
      </c>
      <c r="D1780" s="5">
        <v>2</v>
      </c>
      <c r="E1780" s="5" t="str">
        <f>IFERROR(INDEX(Customers!$B$2:$B$901,MATCH(C1780,Customers!$A$2:$A$901,0)),"")</f>
        <v>Aadhya Rao</v>
      </c>
      <c r="F1780" s="5" t="str">
        <f>IFERROR(INDEX(Customers!$C$2:$C$901,MATCH(C1780,Customers!$A$2:$A$901,0)),"")</f>
        <v>SMB</v>
      </c>
      <c r="G1780" s="5" t="str">
        <f>IFERROR(INDEX(Regions!$B$2:$B$6,MATCH(D1780,Regions!$A$2:$A$6,0)),"")</f>
        <v>South</v>
      </c>
      <c r="H1780" s="5" t="str">
        <f t="shared" si="29"/>
        <v>2025-01</v>
      </c>
      <c r="I1780" s="5">
        <f>IFERROR(INDEX(Delivery!$C$2:$C$3001,MATCH(A1780,Delivery!$A$2:$A$3001,0))-INDEX(Delivery!$B$2:$B$3001,MATCH(A1780,Delivery!$A$2:$A$3001,0)),"")</f>
        <v>6</v>
      </c>
      <c r="J1780" s="5" t="str">
        <f>IF(IFERROR(INDEX(Delivery!$D$2:$D$3001,MATCH(A1780,Delivery!$A$2:$A$3001,0)),"")="Delayed","Yes","No")</f>
        <v>No</v>
      </c>
      <c r="K1780" s="5" t="str">
        <f>IF(IFERROR(INDEX(Delivery!$D$2:$D$3001,MATCH(A1780,Delivery!$A$2:$A$3001,0)),"")="Cancelled","Yes","No")</f>
        <v>No</v>
      </c>
      <c r="L1780">
        <f>SUMIF(Sales!B:B,A1780,Sales!H:H)</f>
        <v>188.52</v>
      </c>
    </row>
    <row r="1781" spans="1:12" x14ac:dyDescent="0.35">
      <c r="A1781" s="5">
        <v>1780</v>
      </c>
      <c r="B1781" s="6">
        <v>45686</v>
      </c>
      <c r="C1781" s="5">
        <v>472</v>
      </c>
      <c r="D1781" s="5">
        <v>3</v>
      </c>
      <c r="E1781" s="5" t="str">
        <f>IFERROR(INDEX(Customers!$B$2:$B$901,MATCH(C1781,Customers!$A$2:$A$901,0)),"")</f>
        <v>Rahul Chatterjee</v>
      </c>
      <c r="F1781" s="5" t="str">
        <f>IFERROR(INDEX(Customers!$C$2:$C$901,MATCH(C1781,Customers!$A$2:$A$901,0)),"")</f>
        <v>Consumer</v>
      </c>
      <c r="G1781" s="5" t="str">
        <f>IFERROR(INDEX(Regions!$B$2:$B$6,MATCH(D1781,Regions!$A$2:$A$6,0)),"")</f>
        <v>East</v>
      </c>
      <c r="H1781" s="5" t="str">
        <f t="shared" si="29"/>
        <v>2025-01</v>
      </c>
      <c r="I1781" s="5">
        <f>IFERROR(INDEX(Delivery!$C$2:$C$3001,MATCH(A1781,Delivery!$A$2:$A$3001,0))-INDEX(Delivery!$B$2:$B$3001,MATCH(A1781,Delivery!$A$2:$A$3001,0)),"")</f>
        <v>6</v>
      </c>
      <c r="J1781" s="5" t="str">
        <f>IF(IFERROR(INDEX(Delivery!$D$2:$D$3001,MATCH(A1781,Delivery!$A$2:$A$3001,0)),"")="Delayed","Yes","No")</f>
        <v>No</v>
      </c>
      <c r="K1781" s="5" t="str">
        <f>IF(IFERROR(INDEX(Delivery!$D$2:$D$3001,MATCH(A1781,Delivery!$A$2:$A$3001,0)),"")="Cancelled","Yes","No")</f>
        <v>No</v>
      </c>
      <c r="L1781">
        <f>SUMIF(Sales!B:B,A1781,Sales!H:H)</f>
        <v>2490.89</v>
      </c>
    </row>
    <row r="1782" spans="1:12" x14ac:dyDescent="0.35">
      <c r="A1782" s="5">
        <v>1781</v>
      </c>
      <c r="B1782" s="6">
        <v>45686</v>
      </c>
      <c r="C1782" s="5">
        <v>86</v>
      </c>
      <c r="D1782" s="5">
        <v>1</v>
      </c>
      <c r="E1782" s="5" t="str">
        <f>IFERROR(INDEX(Customers!$B$2:$B$901,MATCH(C1782,Customers!$A$2:$A$901,0)),"")</f>
        <v>Vivaan Menon</v>
      </c>
      <c r="F1782" s="5" t="str">
        <f>IFERROR(INDEX(Customers!$C$2:$C$901,MATCH(C1782,Customers!$A$2:$A$901,0)),"")</f>
        <v>Consumer</v>
      </c>
      <c r="G1782" s="5" t="str">
        <f>IFERROR(INDEX(Regions!$B$2:$B$6,MATCH(D1782,Regions!$A$2:$A$6,0)),"")</f>
        <v>North</v>
      </c>
      <c r="H1782" s="5" t="str">
        <f t="shared" si="29"/>
        <v>2025-01</v>
      </c>
      <c r="I1782" s="5">
        <f>IFERROR(INDEX(Delivery!$C$2:$C$3001,MATCH(A1782,Delivery!$A$2:$A$3001,0))-INDEX(Delivery!$B$2:$B$3001,MATCH(A1782,Delivery!$A$2:$A$3001,0)),"")</f>
        <v>2</v>
      </c>
      <c r="J1782" s="5" t="str">
        <f>IF(IFERROR(INDEX(Delivery!$D$2:$D$3001,MATCH(A1782,Delivery!$A$2:$A$3001,0)),"")="Delayed","Yes","No")</f>
        <v>No</v>
      </c>
      <c r="K1782" s="5" t="str">
        <f>IF(IFERROR(INDEX(Delivery!$D$2:$D$3001,MATCH(A1782,Delivery!$A$2:$A$3001,0)),"")="Cancelled","Yes","No")</f>
        <v>No</v>
      </c>
      <c r="L1782">
        <f>SUMIF(Sales!B:B,A1782,Sales!H:H)</f>
        <v>5369.24</v>
      </c>
    </row>
    <row r="1783" spans="1:12" x14ac:dyDescent="0.35">
      <c r="A1783" s="5">
        <v>1782</v>
      </c>
      <c r="B1783" s="6">
        <v>45686</v>
      </c>
      <c r="C1783" s="5">
        <v>126</v>
      </c>
      <c r="D1783" s="5">
        <v>3</v>
      </c>
      <c r="E1783" s="5" t="str">
        <f>IFERROR(INDEX(Customers!$B$2:$B$901,MATCH(C1783,Customers!$A$2:$A$901,0)),"")</f>
        <v>Reyansh Gupta</v>
      </c>
      <c r="F1783" s="5" t="str">
        <f>IFERROR(INDEX(Customers!$C$2:$C$901,MATCH(C1783,Customers!$A$2:$A$901,0)),"")</f>
        <v>Corporate</v>
      </c>
      <c r="G1783" s="5" t="str">
        <f>IFERROR(INDEX(Regions!$B$2:$B$6,MATCH(D1783,Regions!$A$2:$A$6,0)),"")</f>
        <v>East</v>
      </c>
      <c r="H1783" s="5" t="str">
        <f t="shared" si="29"/>
        <v>2025-01</v>
      </c>
      <c r="I1783" s="5">
        <f>IFERROR(INDEX(Delivery!$C$2:$C$3001,MATCH(A1783,Delivery!$A$2:$A$3001,0))-INDEX(Delivery!$B$2:$B$3001,MATCH(A1783,Delivery!$A$2:$A$3001,0)),"")</f>
        <v>6</v>
      </c>
      <c r="J1783" s="5" t="str">
        <f>IF(IFERROR(INDEX(Delivery!$D$2:$D$3001,MATCH(A1783,Delivery!$A$2:$A$3001,0)),"")="Delayed","Yes","No")</f>
        <v>Yes</v>
      </c>
      <c r="K1783" s="5" t="str">
        <f>IF(IFERROR(INDEX(Delivery!$D$2:$D$3001,MATCH(A1783,Delivery!$A$2:$A$3001,0)),"")="Cancelled","Yes","No")</f>
        <v>No</v>
      </c>
      <c r="L1783">
        <f>SUMIF(Sales!B:B,A1783,Sales!H:H)</f>
        <v>1019.93</v>
      </c>
    </row>
    <row r="1784" spans="1:12" x14ac:dyDescent="0.35">
      <c r="A1784" s="5">
        <v>1783</v>
      </c>
      <c r="B1784" s="6">
        <v>45686</v>
      </c>
      <c r="C1784" s="5">
        <v>189</v>
      </c>
      <c r="D1784" s="5">
        <v>4</v>
      </c>
      <c r="E1784" s="5" t="str">
        <f>IFERROR(INDEX(Customers!$B$2:$B$901,MATCH(C1784,Customers!$A$2:$A$901,0)),"")</f>
        <v>Kiara Krishnan</v>
      </c>
      <c r="F1784" s="5" t="str">
        <f>IFERROR(INDEX(Customers!$C$2:$C$901,MATCH(C1784,Customers!$A$2:$A$901,0)),"")</f>
        <v>SMB</v>
      </c>
      <c r="G1784" s="5" t="str">
        <f>IFERROR(INDEX(Regions!$B$2:$B$6,MATCH(D1784,Regions!$A$2:$A$6,0)),"")</f>
        <v>West</v>
      </c>
      <c r="H1784" s="5" t="str">
        <f t="shared" si="29"/>
        <v>2025-01</v>
      </c>
      <c r="I1784" s="5">
        <f>IFERROR(INDEX(Delivery!$C$2:$C$3001,MATCH(A1784,Delivery!$A$2:$A$3001,0))-INDEX(Delivery!$B$2:$B$3001,MATCH(A1784,Delivery!$A$2:$A$3001,0)),"")</f>
        <v>2</v>
      </c>
      <c r="J1784" s="5" t="str">
        <f>IF(IFERROR(INDEX(Delivery!$D$2:$D$3001,MATCH(A1784,Delivery!$A$2:$A$3001,0)),"")="Delayed","Yes","No")</f>
        <v>No</v>
      </c>
      <c r="K1784" s="5" t="str">
        <f>IF(IFERROR(INDEX(Delivery!$D$2:$D$3001,MATCH(A1784,Delivery!$A$2:$A$3001,0)),"")="Cancelled","Yes","No")</f>
        <v>No</v>
      </c>
      <c r="L1784">
        <f>SUMIF(Sales!B:B,A1784,Sales!H:H)</f>
        <v>1672.88</v>
      </c>
    </row>
    <row r="1785" spans="1:12" x14ac:dyDescent="0.35">
      <c r="A1785" s="5">
        <v>1784</v>
      </c>
      <c r="B1785" s="6">
        <v>45687</v>
      </c>
      <c r="C1785" s="5">
        <v>796</v>
      </c>
      <c r="D1785" s="5">
        <v>2</v>
      </c>
      <c r="E1785" s="5" t="str">
        <f>IFERROR(INDEX(Customers!$B$2:$B$901,MATCH(C1785,Customers!$A$2:$A$901,0)),"")</f>
        <v>Aditya Mehta</v>
      </c>
      <c r="F1785" s="5" t="str">
        <f>IFERROR(INDEX(Customers!$C$2:$C$901,MATCH(C1785,Customers!$A$2:$A$901,0)),"")</f>
        <v>Consumer</v>
      </c>
      <c r="G1785" s="5" t="str">
        <f>IFERROR(INDEX(Regions!$B$2:$B$6,MATCH(D1785,Regions!$A$2:$A$6,0)),"")</f>
        <v>South</v>
      </c>
      <c r="H1785" s="5" t="str">
        <f t="shared" si="29"/>
        <v>2025-01</v>
      </c>
      <c r="I1785" s="5">
        <f>IFERROR(INDEX(Delivery!$C$2:$C$3001,MATCH(A1785,Delivery!$A$2:$A$3001,0))-INDEX(Delivery!$B$2:$B$3001,MATCH(A1785,Delivery!$A$2:$A$3001,0)),"")</f>
        <v>3</v>
      </c>
      <c r="J1785" s="5" t="str">
        <f>IF(IFERROR(INDEX(Delivery!$D$2:$D$3001,MATCH(A1785,Delivery!$A$2:$A$3001,0)),"")="Delayed","Yes","No")</f>
        <v>No</v>
      </c>
      <c r="K1785" s="5" t="str">
        <f>IF(IFERROR(INDEX(Delivery!$D$2:$D$3001,MATCH(A1785,Delivery!$A$2:$A$3001,0)),"")="Cancelled","Yes","No")</f>
        <v>No</v>
      </c>
      <c r="L1785">
        <f>SUMIF(Sales!B:B,A1785,Sales!H:H)</f>
        <v>1672.88</v>
      </c>
    </row>
    <row r="1786" spans="1:12" x14ac:dyDescent="0.35">
      <c r="A1786" s="5">
        <v>1785</v>
      </c>
      <c r="B1786" s="6">
        <v>45687</v>
      </c>
      <c r="C1786" s="5">
        <v>242</v>
      </c>
      <c r="D1786" s="5">
        <v>4</v>
      </c>
      <c r="E1786" s="5" t="str">
        <f>IFERROR(INDEX(Customers!$B$2:$B$901,MATCH(C1786,Customers!$A$2:$A$901,0)),"")</f>
        <v>Aadhya Bose</v>
      </c>
      <c r="F1786" s="5" t="str">
        <f>IFERROR(INDEX(Customers!$C$2:$C$901,MATCH(C1786,Customers!$A$2:$A$901,0)),"")</f>
        <v>Consumer</v>
      </c>
      <c r="G1786" s="5" t="str">
        <f>IFERROR(INDEX(Regions!$B$2:$B$6,MATCH(D1786,Regions!$A$2:$A$6,0)),"")</f>
        <v>West</v>
      </c>
      <c r="H1786" s="5" t="str">
        <f t="shared" si="29"/>
        <v>2025-01</v>
      </c>
      <c r="I1786" s="5">
        <f>IFERROR(INDEX(Delivery!$C$2:$C$3001,MATCH(A1786,Delivery!$A$2:$A$3001,0))-INDEX(Delivery!$B$2:$B$3001,MATCH(A1786,Delivery!$A$2:$A$3001,0)),"")</f>
        <v>-45687</v>
      </c>
      <c r="J1786" s="5" t="str">
        <f>IF(IFERROR(INDEX(Delivery!$D$2:$D$3001,MATCH(A1786,Delivery!$A$2:$A$3001,0)),"")="Delayed","Yes","No")</f>
        <v>No</v>
      </c>
      <c r="K1786" s="5" t="str">
        <f>IF(IFERROR(INDEX(Delivery!$D$2:$D$3001,MATCH(A1786,Delivery!$A$2:$A$3001,0)),"")="Cancelled","Yes","No")</f>
        <v>Yes</v>
      </c>
      <c r="L1786">
        <f>SUMIF(Sales!B:B,A1786,Sales!H:H)</f>
        <v>2276.2200000000003</v>
      </c>
    </row>
    <row r="1787" spans="1:12" x14ac:dyDescent="0.35">
      <c r="A1787" s="5">
        <v>1786</v>
      </c>
      <c r="B1787" s="6">
        <v>45687</v>
      </c>
      <c r="C1787" s="5">
        <v>818</v>
      </c>
      <c r="D1787" s="5">
        <v>1</v>
      </c>
      <c r="E1787" s="5" t="str">
        <f>IFERROR(INDEX(Customers!$B$2:$B$901,MATCH(C1787,Customers!$A$2:$A$901,0)),"")</f>
        <v>Pooja Pillai</v>
      </c>
      <c r="F1787" s="5" t="str">
        <f>IFERROR(INDEX(Customers!$C$2:$C$901,MATCH(C1787,Customers!$A$2:$A$901,0)),"")</f>
        <v>SMB</v>
      </c>
      <c r="G1787" s="5" t="str">
        <f>IFERROR(INDEX(Regions!$B$2:$B$6,MATCH(D1787,Regions!$A$2:$A$6,0)),"")</f>
        <v>North</v>
      </c>
      <c r="H1787" s="5" t="str">
        <f t="shared" si="29"/>
        <v>2025-01</v>
      </c>
      <c r="I1787" s="5">
        <f>IFERROR(INDEX(Delivery!$C$2:$C$3001,MATCH(A1787,Delivery!$A$2:$A$3001,0))-INDEX(Delivery!$B$2:$B$3001,MATCH(A1787,Delivery!$A$2:$A$3001,0)),"")</f>
        <v>6</v>
      </c>
      <c r="J1787" s="5" t="str">
        <f>IF(IFERROR(INDEX(Delivery!$D$2:$D$3001,MATCH(A1787,Delivery!$A$2:$A$3001,0)),"")="Delayed","Yes","No")</f>
        <v>No</v>
      </c>
      <c r="K1787" s="5" t="str">
        <f>IF(IFERROR(INDEX(Delivery!$D$2:$D$3001,MATCH(A1787,Delivery!$A$2:$A$3001,0)),"")="Cancelled","Yes","No")</f>
        <v>No</v>
      </c>
      <c r="L1787">
        <f>SUMIF(Sales!B:B,A1787,Sales!H:H)</f>
        <v>3820.27</v>
      </c>
    </row>
    <row r="1788" spans="1:12" x14ac:dyDescent="0.35">
      <c r="A1788" s="5">
        <v>1787</v>
      </c>
      <c r="B1788" s="6">
        <v>45687</v>
      </c>
      <c r="C1788" s="5">
        <v>435</v>
      </c>
      <c r="D1788" s="5">
        <v>2</v>
      </c>
      <c r="E1788" s="5" t="str">
        <f>IFERROR(INDEX(Customers!$B$2:$B$901,MATCH(C1788,Customers!$A$2:$A$901,0)),"")</f>
        <v>Aditya Rao</v>
      </c>
      <c r="F1788" s="5" t="str">
        <f>IFERROR(INDEX(Customers!$C$2:$C$901,MATCH(C1788,Customers!$A$2:$A$901,0)),"")</f>
        <v>Consumer</v>
      </c>
      <c r="G1788" s="5" t="str">
        <f>IFERROR(INDEX(Regions!$B$2:$B$6,MATCH(D1788,Regions!$A$2:$A$6,0)),"")</f>
        <v>South</v>
      </c>
      <c r="H1788" s="5" t="str">
        <f t="shared" si="29"/>
        <v>2025-01</v>
      </c>
      <c r="I1788" s="5">
        <f>IFERROR(INDEX(Delivery!$C$2:$C$3001,MATCH(A1788,Delivery!$A$2:$A$3001,0))-INDEX(Delivery!$B$2:$B$3001,MATCH(A1788,Delivery!$A$2:$A$3001,0)),"")</f>
        <v>5</v>
      </c>
      <c r="J1788" s="5" t="str">
        <f>IF(IFERROR(INDEX(Delivery!$D$2:$D$3001,MATCH(A1788,Delivery!$A$2:$A$3001,0)),"")="Delayed","Yes","No")</f>
        <v>No</v>
      </c>
      <c r="K1788" s="5" t="str">
        <f>IF(IFERROR(INDEX(Delivery!$D$2:$D$3001,MATCH(A1788,Delivery!$A$2:$A$3001,0)),"")="Cancelled","Yes","No")</f>
        <v>No</v>
      </c>
      <c r="L1788">
        <f>SUMIF(Sales!B:B,A1788,Sales!H:H)</f>
        <v>798.2</v>
      </c>
    </row>
    <row r="1789" spans="1:12" x14ac:dyDescent="0.35">
      <c r="A1789" s="5">
        <v>1788</v>
      </c>
      <c r="B1789" s="6">
        <v>45687</v>
      </c>
      <c r="C1789" s="5">
        <v>435</v>
      </c>
      <c r="D1789" s="5">
        <v>2</v>
      </c>
      <c r="E1789" s="5" t="str">
        <f>IFERROR(INDEX(Customers!$B$2:$B$901,MATCH(C1789,Customers!$A$2:$A$901,0)),"")</f>
        <v>Aditya Rao</v>
      </c>
      <c r="F1789" s="5" t="str">
        <f>IFERROR(INDEX(Customers!$C$2:$C$901,MATCH(C1789,Customers!$A$2:$A$901,0)),"")</f>
        <v>Consumer</v>
      </c>
      <c r="G1789" s="5" t="str">
        <f>IFERROR(INDEX(Regions!$B$2:$B$6,MATCH(D1789,Regions!$A$2:$A$6,0)),"")</f>
        <v>South</v>
      </c>
      <c r="H1789" s="5" t="str">
        <f t="shared" si="29"/>
        <v>2025-01</v>
      </c>
      <c r="I1789" s="5">
        <f>IFERROR(INDEX(Delivery!$C$2:$C$3001,MATCH(A1789,Delivery!$A$2:$A$3001,0))-INDEX(Delivery!$B$2:$B$3001,MATCH(A1789,Delivery!$A$2:$A$3001,0)),"")</f>
        <v>4</v>
      </c>
      <c r="J1789" s="5" t="str">
        <f>IF(IFERROR(INDEX(Delivery!$D$2:$D$3001,MATCH(A1789,Delivery!$A$2:$A$3001,0)),"")="Delayed","Yes","No")</f>
        <v>No</v>
      </c>
      <c r="K1789" s="5" t="str">
        <f>IF(IFERROR(INDEX(Delivery!$D$2:$D$3001,MATCH(A1789,Delivery!$A$2:$A$3001,0)),"")="Cancelled","Yes","No")</f>
        <v>No</v>
      </c>
      <c r="L1789">
        <f>SUMIF(Sales!B:B,A1789,Sales!H:H)</f>
        <v>145.43</v>
      </c>
    </row>
    <row r="1790" spans="1:12" x14ac:dyDescent="0.35">
      <c r="A1790" s="5">
        <v>1789</v>
      </c>
      <c r="B1790" s="6">
        <v>45688</v>
      </c>
      <c r="C1790" s="5">
        <v>203</v>
      </c>
      <c r="D1790" s="5">
        <v>1</v>
      </c>
      <c r="E1790" s="5" t="str">
        <f>IFERROR(INDEX(Customers!$B$2:$B$901,MATCH(C1790,Customers!$A$2:$A$901,0)),"")</f>
        <v>Amit Singh</v>
      </c>
      <c r="F1790" s="5" t="str">
        <f>IFERROR(INDEX(Customers!$C$2:$C$901,MATCH(C1790,Customers!$A$2:$A$901,0)),"")</f>
        <v>Consumer</v>
      </c>
      <c r="G1790" s="5" t="str">
        <f>IFERROR(INDEX(Regions!$B$2:$B$6,MATCH(D1790,Regions!$A$2:$A$6,0)),"")</f>
        <v>North</v>
      </c>
      <c r="H1790" s="5" t="str">
        <f t="shared" si="29"/>
        <v>2025-01</v>
      </c>
      <c r="I1790" s="5">
        <f>IFERROR(INDEX(Delivery!$C$2:$C$3001,MATCH(A1790,Delivery!$A$2:$A$3001,0))-INDEX(Delivery!$B$2:$B$3001,MATCH(A1790,Delivery!$A$2:$A$3001,0)),"")</f>
        <v>5</v>
      </c>
      <c r="J1790" s="5" t="str">
        <f>IF(IFERROR(INDEX(Delivery!$D$2:$D$3001,MATCH(A1790,Delivery!$A$2:$A$3001,0)),"")="Delayed","Yes","No")</f>
        <v>No</v>
      </c>
      <c r="K1790" s="5" t="str">
        <f>IF(IFERROR(INDEX(Delivery!$D$2:$D$3001,MATCH(A1790,Delivery!$A$2:$A$3001,0)),"")="Cancelled","Yes","No")</f>
        <v>No</v>
      </c>
      <c r="L1790">
        <f>SUMIF(Sales!B:B,A1790,Sales!H:H)</f>
        <v>154.55000000000001</v>
      </c>
    </row>
    <row r="1791" spans="1:12" x14ac:dyDescent="0.35">
      <c r="A1791" s="5">
        <v>1790</v>
      </c>
      <c r="B1791" s="6">
        <v>45688</v>
      </c>
      <c r="C1791" s="5">
        <v>304</v>
      </c>
      <c r="D1791" s="5">
        <v>1</v>
      </c>
      <c r="E1791" s="5" t="str">
        <f>IFERROR(INDEX(Customers!$B$2:$B$901,MATCH(C1791,Customers!$A$2:$A$901,0)),"")</f>
        <v>Pari Joshi</v>
      </c>
      <c r="F1791" s="5" t="str">
        <f>IFERROR(INDEX(Customers!$C$2:$C$901,MATCH(C1791,Customers!$A$2:$A$901,0)),"")</f>
        <v>Consumer</v>
      </c>
      <c r="G1791" s="5" t="str">
        <f>IFERROR(INDEX(Regions!$B$2:$B$6,MATCH(D1791,Regions!$A$2:$A$6,0)),"")</f>
        <v>North</v>
      </c>
      <c r="H1791" s="5" t="str">
        <f t="shared" si="29"/>
        <v>2025-01</v>
      </c>
      <c r="I1791" s="5">
        <f>IFERROR(INDEX(Delivery!$C$2:$C$3001,MATCH(A1791,Delivery!$A$2:$A$3001,0))-INDEX(Delivery!$B$2:$B$3001,MATCH(A1791,Delivery!$A$2:$A$3001,0)),"")</f>
        <v>4</v>
      </c>
      <c r="J1791" s="5" t="str">
        <f>IF(IFERROR(INDEX(Delivery!$D$2:$D$3001,MATCH(A1791,Delivery!$A$2:$A$3001,0)),"")="Delayed","Yes","No")</f>
        <v>No</v>
      </c>
      <c r="K1791" s="5" t="str">
        <f>IF(IFERROR(INDEX(Delivery!$D$2:$D$3001,MATCH(A1791,Delivery!$A$2:$A$3001,0)),"")="Cancelled","Yes","No")</f>
        <v>No</v>
      </c>
      <c r="L1791">
        <f>SUMIF(Sales!B:B,A1791,Sales!H:H)</f>
        <v>597.38</v>
      </c>
    </row>
    <row r="1792" spans="1:12" x14ac:dyDescent="0.35">
      <c r="A1792" s="5">
        <v>1791</v>
      </c>
      <c r="B1792" s="6">
        <v>45688</v>
      </c>
      <c r="C1792" s="5">
        <v>234</v>
      </c>
      <c r="D1792" s="5">
        <v>3</v>
      </c>
      <c r="E1792" s="5" t="str">
        <f>IFERROR(INDEX(Customers!$B$2:$B$901,MATCH(C1792,Customers!$A$2:$A$901,0)),"")</f>
        <v>Nisha Singh</v>
      </c>
      <c r="F1792" s="5" t="str">
        <f>IFERROR(INDEX(Customers!$C$2:$C$901,MATCH(C1792,Customers!$A$2:$A$901,0)),"")</f>
        <v>Consumer</v>
      </c>
      <c r="G1792" s="5" t="str">
        <f>IFERROR(INDEX(Regions!$B$2:$B$6,MATCH(D1792,Regions!$A$2:$A$6,0)),"")</f>
        <v>East</v>
      </c>
      <c r="H1792" s="5" t="str">
        <f t="shared" si="29"/>
        <v>2025-01</v>
      </c>
      <c r="I1792" s="5">
        <f>IFERROR(INDEX(Delivery!$C$2:$C$3001,MATCH(A1792,Delivery!$A$2:$A$3001,0))-INDEX(Delivery!$B$2:$B$3001,MATCH(A1792,Delivery!$A$2:$A$3001,0)),"")</f>
        <v>-45688</v>
      </c>
      <c r="J1792" s="5" t="str">
        <f>IF(IFERROR(INDEX(Delivery!$D$2:$D$3001,MATCH(A1792,Delivery!$A$2:$A$3001,0)),"")="Delayed","Yes","No")</f>
        <v>No</v>
      </c>
      <c r="K1792" s="5" t="str">
        <f>IF(IFERROR(INDEX(Delivery!$D$2:$D$3001,MATCH(A1792,Delivery!$A$2:$A$3001,0)),"")="Cancelled","Yes","No")</f>
        <v>Yes</v>
      </c>
      <c r="L1792">
        <f>SUMIF(Sales!B:B,A1792,Sales!H:H)</f>
        <v>4287.51</v>
      </c>
    </row>
    <row r="1793" spans="1:12" x14ac:dyDescent="0.35">
      <c r="A1793" s="5">
        <v>1792</v>
      </c>
      <c r="B1793" s="6">
        <v>45688</v>
      </c>
      <c r="C1793" s="5">
        <v>626</v>
      </c>
      <c r="D1793" s="5">
        <v>5</v>
      </c>
      <c r="E1793" s="5" t="str">
        <f>IFERROR(INDEX(Customers!$B$2:$B$901,MATCH(C1793,Customers!$A$2:$A$901,0)),"")</f>
        <v>Rohan Singh</v>
      </c>
      <c r="F1793" s="5" t="str">
        <f>IFERROR(INDEX(Customers!$C$2:$C$901,MATCH(C1793,Customers!$A$2:$A$901,0)),"")</f>
        <v>SMB</v>
      </c>
      <c r="G1793" s="5" t="str">
        <f>IFERROR(INDEX(Regions!$B$2:$B$6,MATCH(D1793,Regions!$A$2:$A$6,0)),"")</f>
        <v>Central</v>
      </c>
      <c r="H1793" s="5" t="str">
        <f t="shared" si="29"/>
        <v>2025-01</v>
      </c>
      <c r="I1793" s="5">
        <f>IFERROR(INDEX(Delivery!$C$2:$C$3001,MATCH(A1793,Delivery!$A$2:$A$3001,0))-INDEX(Delivery!$B$2:$B$3001,MATCH(A1793,Delivery!$A$2:$A$3001,0)),"")</f>
        <v>2</v>
      </c>
      <c r="J1793" s="5" t="str">
        <f>IF(IFERROR(INDEX(Delivery!$D$2:$D$3001,MATCH(A1793,Delivery!$A$2:$A$3001,0)),"")="Delayed","Yes","No")</f>
        <v>No</v>
      </c>
      <c r="K1793" s="5" t="str">
        <f>IF(IFERROR(INDEX(Delivery!$D$2:$D$3001,MATCH(A1793,Delivery!$A$2:$A$3001,0)),"")="Cancelled","Yes","No")</f>
        <v>No</v>
      </c>
      <c r="L1793">
        <f>SUMIF(Sales!B:B,A1793,Sales!H:H)</f>
        <v>407.51</v>
      </c>
    </row>
    <row r="1794" spans="1:12" x14ac:dyDescent="0.35">
      <c r="A1794" s="5">
        <v>1793</v>
      </c>
      <c r="B1794" s="6">
        <v>45689</v>
      </c>
      <c r="C1794" s="5">
        <v>292</v>
      </c>
      <c r="D1794" s="5">
        <v>4</v>
      </c>
      <c r="E1794" s="5" t="str">
        <f>IFERROR(INDEX(Customers!$B$2:$B$901,MATCH(C1794,Customers!$A$2:$A$901,0)),"")</f>
        <v>Kavya Bose</v>
      </c>
      <c r="F1794" s="5" t="str">
        <f>IFERROR(INDEX(Customers!$C$2:$C$901,MATCH(C1794,Customers!$A$2:$A$901,0)),"")</f>
        <v>Consumer</v>
      </c>
      <c r="G1794" s="5" t="str">
        <f>IFERROR(INDEX(Regions!$B$2:$B$6,MATCH(D1794,Regions!$A$2:$A$6,0)),"")</f>
        <v>West</v>
      </c>
      <c r="H1794" s="5" t="str">
        <f t="shared" ref="H1794:H1857" si="30">TEXT(B1794,"YYYY-MM")</f>
        <v>2025-02</v>
      </c>
      <c r="I1794" s="5">
        <f>IFERROR(INDEX(Delivery!$C$2:$C$3001,MATCH(A1794,Delivery!$A$2:$A$3001,0))-INDEX(Delivery!$B$2:$B$3001,MATCH(A1794,Delivery!$A$2:$A$3001,0)),"")</f>
        <v>3</v>
      </c>
      <c r="J1794" s="5" t="str">
        <f>IF(IFERROR(INDEX(Delivery!$D$2:$D$3001,MATCH(A1794,Delivery!$A$2:$A$3001,0)),"")="Delayed","Yes","No")</f>
        <v>No</v>
      </c>
      <c r="K1794" s="5" t="str">
        <f>IF(IFERROR(INDEX(Delivery!$D$2:$D$3001,MATCH(A1794,Delivery!$A$2:$A$3001,0)),"")="Cancelled","Yes","No")</f>
        <v>No</v>
      </c>
      <c r="L1794">
        <f>SUMIF(Sales!B:B,A1794,Sales!H:H)</f>
        <v>1292.5900000000001</v>
      </c>
    </row>
    <row r="1795" spans="1:12" x14ac:dyDescent="0.35">
      <c r="A1795" s="5">
        <v>1794</v>
      </c>
      <c r="B1795" s="6">
        <v>45689</v>
      </c>
      <c r="C1795" s="5">
        <v>853</v>
      </c>
      <c r="D1795" s="5">
        <v>4</v>
      </c>
      <c r="E1795" s="5" t="str">
        <f>IFERROR(INDEX(Customers!$B$2:$B$901,MATCH(C1795,Customers!$A$2:$A$901,0)),"")</f>
        <v>Meera Verma</v>
      </c>
      <c r="F1795" s="5" t="str">
        <f>IFERROR(INDEX(Customers!$C$2:$C$901,MATCH(C1795,Customers!$A$2:$A$901,0)),"")</f>
        <v>Consumer</v>
      </c>
      <c r="G1795" s="5" t="str">
        <f>IFERROR(INDEX(Regions!$B$2:$B$6,MATCH(D1795,Regions!$A$2:$A$6,0)),"")</f>
        <v>West</v>
      </c>
      <c r="H1795" s="5" t="str">
        <f t="shared" si="30"/>
        <v>2025-02</v>
      </c>
      <c r="I1795" s="5">
        <f>IFERROR(INDEX(Delivery!$C$2:$C$3001,MATCH(A1795,Delivery!$A$2:$A$3001,0))-INDEX(Delivery!$B$2:$B$3001,MATCH(A1795,Delivery!$A$2:$A$3001,0)),"")</f>
        <v>3</v>
      </c>
      <c r="J1795" s="5" t="str">
        <f>IF(IFERROR(INDEX(Delivery!$D$2:$D$3001,MATCH(A1795,Delivery!$A$2:$A$3001,0)),"")="Delayed","Yes","No")</f>
        <v>No</v>
      </c>
      <c r="K1795" s="5" t="str">
        <f>IF(IFERROR(INDEX(Delivery!$D$2:$D$3001,MATCH(A1795,Delivery!$A$2:$A$3001,0)),"")="Cancelled","Yes","No")</f>
        <v>No</v>
      </c>
      <c r="L1795">
        <f>SUMIF(Sales!B:B,A1795,Sales!H:H)</f>
        <v>1672.88</v>
      </c>
    </row>
    <row r="1796" spans="1:12" x14ac:dyDescent="0.35">
      <c r="A1796" s="5">
        <v>1795</v>
      </c>
      <c r="B1796" s="6">
        <v>45689</v>
      </c>
      <c r="C1796" s="5">
        <v>37</v>
      </c>
      <c r="D1796" s="5">
        <v>2</v>
      </c>
      <c r="E1796" s="5" t="str">
        <f>IFERROR(INDEX(Customers!$B$2:$B$901,MATCH(C1796,Customers!$A$2:$A$901,0)),"")</f>
        <v>Ravi Nair</v>
      </c>
      <c r="F1796" s="5" t="str">
        <f>IFERROR(INDEX(Customers!$C$2:$C$901,MATCH(C1796,Customers!$A$2:$A$901,0)),"")</f>
        <v>SMB</v>
      </c>
      <c r="G1796" s="5" t="str">
        <f>IFERROR(INDEX(Regions!$B$2:$B$6,MATCH(D1796,Regions!$A$2:$A$6,0)),"")</f>
        <v>South</v>
      </c>
      <c r="H1796" s="5" t="str">
        <f t="shared" si="30"/>
        <v>2025-02</v>
      </c>
      <c r="I1796" s="5">
        <f>IFERROR(INDEX(Delivery!$C$2:$C$3001,MATCH(A1796,Delivery!$A$2:$A$3001,0))-INDEX(Delivery!$B$2:$B$3001,MATCH(A1796,Delivery!$A$2:$A$3001,0)),"")</f>
        <v>3</v>
      </c>
      <c r="J1796" s="5" t="str">
        <f>IF(IFERROR(INDEX(Delivery!$D$2:$D$3001,MATCH(A1796,Delivery!$A$2:$A$3001,0)),"")="Delayed","Yes","No")</f>
        <v>No</v>
      </c>
      <c r="K1796" s="5" t="str">
        <f>IF(IFERROR(INDEX(Delivery!$D$2:$D$3001,MATCH(A1796,Delivery!$A$2:$A$3001,0)),"")="Cancelled","Yes","No")</f>
        <v>No</v>
      </c>
      <c r="L1796">
        <f>SUMIF(Sales!B:B,A1796,Sales!H:H)</f>
        <v>2490.89</v>
      </c>
    </row>
    <row r="1797" spans="1:12" x14ac:dyDescent="0.35">
      <c r="A1797" s="5">
        <v>1796</v>
      </c>
      <c r="B1797" s="6">
        <v>45689</v>
      </c>
      <c r="C1797" s="5">
        <v>5</v>
      </c>
      <c r="D1797" s="5">
        <v>4</v>
      </c>
      <c r="E1797" s="5" t="str">
        <f>IFERROR(INDEX(Customers!$B$2:$B$901,MATCH(C1797,Customers!$A$2:$A$901,0)),"")</f>
        <v>Pari Gupta</v>
      </c>
      <c r="F1797" s="5" t="str">
        <f>IFERROR(INDEX(Customers!$C$2:$C$901,MATCH(C1797,Customers!$A$2:$A$901,0)),"")</f>
        <v>Consumer</v>
      </c>
      <c r="G1797" s="5" t="str">
        <f>IFERROR(INDEX(Regions!$B$2:$B$6,MATCH(D1797,Regions!$A$2:$A$6,0)),"")</f>
        <v>West</v>
      </c>
      <c r="H1797" s="5" t="str">
        <f t="shared" si="30"/>
        <v>2025-02</v>
      </c>
      <c r="I1797" s="5">
        <f>IFERROR(INDEX(Delivery!$C$2:$C$3001,MATCH(A1797,Delivery!$A$2:$A$3001,0))-INDEX(Delivery!$B$2:$B$3001,MATCH(A1797,Delivery!$A$2:$A$3001,0)),"")</f>
        <v>2</v>
      </c>
      <c r="J1797" s="5" t="str">
        <f>IF(IFERROR(INDEX(Delivery!$D$2:$D$3001,MATCH(A1797,Delivery!$A$2:$A$3001,0)),"")="Delayed","Yes","No")</f>
        <v>No</v>
      </c>
      <c r="K1797" s="5" t="str">
        <f>IF(IFERROR(INDEX(Delivery!$D$2:$D$3001,MATCH(A1797,Delivery!$A$2:$A$3001,0)),"")="Cancelled","Yes","No")</f>
        <v>No</v>
      </c>
      <c r="L1797">
        <f>SUMIF(Sales!B:B,A1797,Sales!H:H)</f>
        <v>723.95</v>
      </c>
    </row>
    <row r="1798" spans="1:12" x14ac:dyDescent="0.35">
      <c r="A1798" s="5">
        <v>1797</v>
      </c>
      <c r="B1798" s="6">
        <v>45689</v>
      </c>
      <c r="C1798" s="5">
        <v>460</v>
      </c>
      <c r="D1798" s="5">
        <v>2</v>
      </c>
      <c r="E1798" s="5" t="str">
        <f>IFERROR(INDEX(Customers!$B$2:$B$901,MATCH(C1798,Customers!$A$2:$A$901,0)),"")</f>
        <v>Vikram Mehta</v>
      </c>
      <c r="F1798" s="5" t="str">
        <f>IFERROR(INDEX(Customers!$C$2:$C$901,MATCH(C1798,Customers!$A$2:$A$901,0)),"")</f>
        <v>Consumer</v>
      </c>
      <c r="G1798" s="5" t="str">
        <f>IFERROR(INDEX(Regions!$B$2:$B$6,MATCH(D1798,Regions!$A$2:$A$6,0)),"")</f>
        <v>South</v>
      </c>
      <c r="H1798" s="5" t="str">
        <f t="shared" si="30"/>
        <v>2025-02</v>
      </c>
      <c r="I1798" s="5">
        <f>IFERROR(INDEX(Delivery!$C$2:$C$3001,MATCH(A1798,Delivery!$A$2:$A$3001,0))-INDEX(Delivery!$B$2:$B$3001,MATCH(A1798,Delivery!$A$2:$A$3001,0)),"")</f>
        <v>2</v>
      </c>
      <c r="J1798" s="5" t="str">
        <f>IF(IFERROR(INDEX(Delivery!$D$2:$D$3001,MATCH(A1798,Delivery!$A$2:$A$3001,0)),"")="Delayed","Yes","No")</f>
        <v>No</v>
      </c>
      <c r="K1798" s="5" t="str">
        <f>IF(IFERROR(INDEX(Delivery!$D$2:$D$3001,MATCH(A1798,Delivery!$A$2:$A$3001,0)),"")="Cancelled","Yes","No")</f>
        <v>No</v>
      </c>
      <c r="L1798">
        <f>SUMIF(Sales!B:B,A1798,Sales!H:H)</f>
        <v>359.95</v>
      </c>
    </row>
    <row r="1799" spans="1:12" x14ac:dyDescent="0.35">
      <c r="A1799" s="5">
        <v>1798</v>
      </c>
      <c r="B1799" s="6">
        <v>45689</v>
      </c>
      <c r="C1799" s="5">
        <v>690</v>
      </c>
      <c r="D1799" s="5">
        <v>1</v>
      </c>
      <c r="E1799" s="5" t="str">
        <f>IFERROR(INDEX(Customers!$B$2:$B$901,MATCH(C1799,Customers!$A$2:$A$901,0)),"")</f>
        <v>Pari Iyer</v>
      </c>
      <c r="F1799" s="5" t="str">
        <f>IFERROR(INDEX(Customers!$C$2:$C$901,MATCH(C1799,Customers!$A$2:$A$901,0)),"")</f>
        <v>Consumer</v>
      </c>
      <c r="G1799" s="5" t="str">
        <f>IFERROR(INDEX(Regions!$B$2:$B$6,MATCH(D1799,Regions!$A$2:$A$6,0)),"")</f>
        <v>North</v>
      </c>
      <c r="H1799" s="5" t="str">
        <f t="shared" si="30"/>
        <v>2025-02</v>
      </c>
      <c r="I1799" s="5">
        <f>IFERROR(INDEX(Delivery!$C$2:$C$3001,MATCH(A1799,Delivery!$A$2:$A$3001,0))-INDEX(Delivery!$B$2:$B$3001,MATCH(A1799,Delivery!$A$2:$A$3001,0)),"")</f>
        <v>5</v>
      </c>
      <c r="J1799" s="5" t="str">
        <f>IF(IFERROR(INDEX(Delivery!$D$2:$D$3001,MATCH(A1799,Delivery!$A$2:$A$3001,0)),"")="Delayed","Yes","No")</f>
        <v>No</v>
      </c>
      <c r="K1799" s="5" t="str">
        <f>IF(IFERROR(INDEX(Delivery!$D$2:$D$3001,MATCH(A1799,Delivery!$A$2:$A$3001,0)),"")="Cancelled","Yes","No")</f>
        <v>No</v>
      </c>
      <c r="L1799">
        <f>SUMIF(Sales!B:B,A1799,Sales!H:H)</f>
        <v>95.97</v>
      </c>
    </row>
    <row r="1800" spans="1:12" x14ac:dyDescent="0.35">
      <c r="A1800" s="5">
        <v>1799</v>
      </c>
      <c r="B1800" s="6">
        <v>45690</v>
      </c>
      <c r="C1800" s="5">
        <v>114</v>
      </c>
      <c r="D1800" s="5">
        <v>1</v>
      </c>
      <c r="E1800" s="5" t="str">
        <f>IFERROR(INDEX(Customers!$B$2:$B$901,MATCH(C1800,Customers!$A$2:$A$901,0)),"")</f>
        <v>Divya Shetty</v>
      </c>
      <c r="F1800" s="5" t="str">
        <f>IFERROR(INDEX(Customers!$C$2:$C$901,MATCH(C1800,Customers!$A$2:$A$901,0)),"")</f>
        <v>Consumer</v>
      </c>
      <c r="G1800" s="5" t="str">
        <f>IFERROR(INDEX(Regions!$B$2:$B$6,MATCH(D1800,Regions!$A$2:$A$6,0)),"")</f>
        <v>North</v>
      </c>
      <c r="H1800" s="5" t="str">
        <f t="shared" si="30"/>
        <v>2025-02</v>
      </c>
      <c r="I1800" s="5">
        <f>IFERROR(INDEX(Delivery!$C$2:$C$3001,MATCH(A1800,Delivery!$A$2:$A$3001,0))-INDEX(Delivery!$B$2:$B$3001,MATCH(A1800,Delivery!$A$2:$A$3001,0)),"")</f>
        <v>2</v>
      </c>
      <c r="J1800" s="5" t="str">
        <f>IF(IFERROR(INDEX(Delivery!$D$2:$D$3001,MATCH(A1800,Delivery!$A$2:$A$3001,0)),"")="Delayed","Yes","No")</f>
        <v>No</v>
      </c>
      <c r="K1800" s="5" t="str">
        <f>IF(IFERROR(INDEX(Delivery!$D$2:$D$3001,MATCH(A1800,Delivery!$A$2:$A$3001,0)),"")="Cancelled","Yes","No")</f>
        <v>No</v>
      </c>
      <c r="L1800">
        <f>SUMIF(Sales!B:B,A1800,Sales!H:H)</f>
        <v>2490.89</v>
      </c>
    </row>
    <row r="1801" spans="1:12" x14ac:dyDescent="0.35">
      <c r="A1801" s="5">
        <v>1800</v>
      </c>
      <c r="B1801" s="6">
        <v>45691</v>
      </c>
      <c r="C1801" s="5">
        <v>523</v>
      </c>
      <c r="D1801" s="5">
        <v>2</v>
      </c>
      <c r="E1801" s="5" t="str">
        <f>IFERROR(INDEX(Customers!$B$2:$B$901,MATCH(C1801,Customers!$A$2:$A$901,0)),"")</f>
        <v>Arjun Malhotra</v>
      </c>
      <c r="F1801" s="5" t="str">
        <f>IFERROR(INDEX(Customers!$C$2:$C$901,MATCH(C1801,Customers!$A$2:$A$901,0)),"")</f>
        <v>Corporate</v>
      </c>
      <c r="G1801" s="5" t="str">
        <f>IFERROR(INDEX(Regions!$B$2:$B$6,MATCH(D1801,Regions!$A$2:$A$6,0)),"")</f>
        <v>South</v>
      </c>
      <c r="H1801" s="5" t="str">
        <f t="shared" si="30"/>
        <v>2025-02</v>
      </c>
      <c r="I1801" s="5">
        <f>IFERROR(INDEX(Delivery!$C$2:$C$3001,MATCH(A1801,Delivery!$A$2:$A$3001,0))-INDEX(Delivery!$B$2:$B$3001,MATCH(A1801,Delivery!$A$2:$A$3001,0)),"")</f>
        <v>-45691</v>
      </c>
      <c r="J1801" s="5" t="str">
        <f>IF(IFERROR(INDEX(Delivery!$D$2:$D$3001,MATCH(A1801,Delivery!$A$2:$A$3001,0)),"")="Delayed","Yes","No")</f>
        <v>No</v>
      </c>
      <c r="K1801" s="5" t="str">
        <f>IF(IFERROR(INDEX(Delivery!$D$2:$D$3001,MATCH(A1801,Delivery!$A$2:$A$3001,0)),"")="Cancelled","Yes","No")</f>
        <v>Yes</v>
      </c>
      <c r="L1801">
        <f>SUMIF(Sales!B:B,A1801,Sales!H:H)</f>
        <v>2722.1200000000003</v>
      </c>
    </row>
    <row r="1802" spans="1:12" x14ac:dyDescent="0.35">
      <c r="A1802" s="5">
        <v>1801</v>
      </c>
      <c r="B1802" s="6">
        <v>45691</v>
      </c>
      <c r="C1802" s="5">
        <v>794</v>
      </c>
      <c r="D1802" s="5">
        <v>3</v>
      </c>
      <c r="E1802" s="5" t="str">
        <f>IFERROR(INDEX(Customers!$B$2:$B$901,MATCH(C1802,Customers!$A$2:$A$901,0)),"")</f>
        <v>Saanvi Shetty</v>
      </c>
      <c r="F1802" s="5" t="str">
        <f>IFERROR(INDEX(Customers!$C$2:$C$901,MATCH(C1802,Customers!$A$2:$A$901,0)),"")</f>
        <v>Consumer</v>
      </c>
      <c r="G1802" s="5" t="str">
        <f>IFERROR(INDEX(Regions!$B$2:$B$6,MATCH(D1802,Regions!$A$2:$A$6,0)),"")</f>
        <v>East</v>
      </c>
      <c r="H1802" s="5" t="str">
        <f t="shared" si="30"/>
        <v>2025-02</v>
      </c>
      <c r="I1802" s="5">
        <f>IFERROR(INDEX(Delivery!$C$2:$C$3001,MATCH(A1802,Delivery!$A$2:$A$3001,0))-INDEX(Delivery!$B$2:$B$3001,MATCH(A1802,Delivery!$A$2:$A$3001,0)),"")</f>
        <v>2</v>
      </c>
      <c r="J1802" s="5" t="str">
        <f>IF(IFERROR(INDEX(Delivery!$D$2:$D$3001,MATCH(A1802,Delivery!$A$2:$A$3001,0)),"")="Delayed","Yes","No")</f>
        <v>No</v>
      </c>
      <c r="K1802" s="5" t="str">
        <f>IF(IFERROR(INDEX(Delivery!$D$2:$D$3001,MATCH(A1802,Delivery!$A$2:$A$3001,0)),"")="Cancelled","Yes","No")</f>
        <v>No</v>
      </c>
      <c r="L1802">
        <f>SUMIF(Sales!B:B,A1802,Sales!H:H)</f>
        <v>3334.3</v>
      </c>
    </row>
    <row r="1803" spans="1:12" x14ac:dyDescent="0.35">
      <c r="A1803" s="5">
        <v>1802</v>
      </c>
      <c r="B1803" s="6">
        <v>45691</v>
      </c>
      <c r="C1803" s="5">
        <v>637</v>
      </c>
      <c r="D1803" s="5">
        <v>1</v>
      </c>
      <c r="E1803" s="5" t="str">
        <f>IFERROR(INDEX(Customers!$B$2:$B$901,MATCH(C1803,Customers!$A$2:$A$901,0)),"")</f>
        <v>Vihaan Nair</v>
      </c>
      <c r="F1803" s="5" t="str">
        <f>IFERROR(INDEX(Customers!$C$2:$C$901,MATCH(C1803,Customers!$A$2:$A$901,0)),"")</f>
        <v>Corporate</v>
      </c>
      <c r="G1803" s="5" t="str">
        <f>IFERROR(INDEX(Regions!$B$2:$B$6,MATCH(D1803,Regions!$A$2:$A$6,0)),"")</f>
        <v>North</v>
      </c>
      <c r="H1803" s="5" t="str">
        <f t="shared" si="30"/>
        <v>2025-02</v>
      </c>
      <c r="I1803" s="5">
        <f>IFERROR(INDEX(Delivery!$C$2:$C$3001,MATCH(A1803,Delivery!$A$2:$A$3001,0))-INDEX(Delivery!$B$2:$B$3001,MATCH(A1803,Delivery!$A$2:$A$3001,0)),"")</f>
        <v>3</v>
      </c>
      <c r="J1803" s="5" t="str">
        <f>IF(IFERROR(INDEX(Delivery!$D$2:$D$3001,MATCH(A1803,Delivery!$A$2:$A$3001,0)),"")="Delayed","Yes","No")</f>
        <v>No</v>
      </c>
      <c r="K1803" s="5" t="str">
        <f>IF(IFERROR(INDEX(Delivery!$D$2:$D$3001,MATCH(A1803,Delivery!$A$2:$A$3001,0)),"")="Cancelled","Yes","No")</f>
        <v>No</v>
      </c>
      <c r="L1803">
        <f>SUMIF(Sales!B:B,A1803,Sales!H:H)</f>
        <v>184.26</v>
      </c>
    </row>
    <row r="1804" spans="1:12" x14ac:dyDescent="0.35">
      <c r="A1804" s="5">
        <v>1803</v>
      </c>
      <c r="B1804" s="6">
        <v>45691</v>
      </c>
      <c r="C1804" s="5">
        <v>842</v>
      </c>
      <c r="D1804" s="5">
        <v>4</v>
      </c>
      <c r="E1804" s="5" t="str">
        <f>IFERROR(INDEX(Customers!$B$2:$B$901,MATCH(C1804,Customers!$A$2:$A$901,0)),"")</f>
        <v>Amit Krishnan</v>
      </c>
      <c r="F1804" s="5" t="str">
        <f>IFERROR(INDEX(Customers!$C$2:$C$901,MATCH(C1804,Customers!$A$2:$A$901,0)),"")</f>
        <v>SMB</v>
      </c>
      <c r="G1804" s="5" t="str">
        <f>IFERROR(INDEX(Regions!$B$2:$B$6,MATCH(D1804,Regions!$A$2:$A$6,0)),"")</f>
        <v>West</v>
      </c>
      <c r="H1804" s="5" t="str">
        <f t="shared" si="30"/>
        <v>2025-02</v>
      </c>
      <c r="I1804" s="5">
        <f>IFERROR(INDEX(Delivery!$C$2:$C$3001,MATCH(A1804,Delivery!$A$2:$A$3001,0))-INDEX(Delivery!$B$2:$B$3001,MATCH(A1804,Delivery!$A$2:$A$3001,0)),"")</f>
        <v>3</v>
      </c>
      <c r="J1804" s="5" t="str">
        <f>IF(IFERROR(INDEX(Delivery!$D$2:$D$3001,MATCH(A1804,Delivery!$A$2:$A$3001,0)),"")="Delayed","Yes","No")</f>
        <v>No</v>
      </c>
      <c r="K1804" s="5" t="str">
        <f>IF(IFERROR(INDEX(Delivery!$D$2:$D$3001,MATCH(A1804,Delivery!$A$2:$A$3001,0)),"")="Cancelled","Yes","No")</f>
        <v>No</v>
      </c>
      <c r="L1804">
        <f>SUMIF(Sales!B:B,A1804,Sales!H:H)</f>
        <v>891.31</v>
      </c>
    </row>
    <row r="1805" spans="1:12" x14ac:dyDescent="0.35">
      <c r="A1805" s="5">
        <v>1804</v>
      </c>
      <c r="B1805" s="6">
        <v>45693</v>
      </c>
      <c r="C1805" s="5">
        <v>378</v>
      </c>
      <c r="D1805" s="5">
        <v>4</v>
      </c>
      <c r="E1805" s="5" t="str">
        <f>IFERROR(INDEX(Customers!$B$2:$B$901,MATCH(C1805,Customers!$A$2:$A$901,0)),"")</f>
        <v>Rohan Shetty</v>
      </c>
      <c r="F1805" s="5" t="str">
        <f>IFERROR(INDEX(Customers!$C$2:$C$901,MATCH(C1805,Customers!$A$2:$A$901,0)),"")</f>
        <v>Consumer</v>
      </c>
      <c r="G1805" s="5" t="str">
        <f>IFERROR(INDEX(Regions!$B$2:$B$6,MATCH(D1805,Regions!$A$2:$A$6,0)),"")</f>
        <v>West</v>
      </c>
      <c r="H1805" s="5" t="str">
        <f t="shared" si="30"/>
        <v>2025-02</v>
      </c>
      <c r="I1805" s="5">
        <f>IFERROR(INDEX(Delivery!$C$2:$C$3001,MATCH(A1805,Delivery!$A$2:$A$3001,0))-INDEX(Delivery!$B$2:$B$3001,MATCH(A1805,Delivery!$A$2:$A$3001,0)),"")</f>
        <v>9</v>
      </c>
      <c r="J1805" s="5" t="str">
        <f>IF(IFERROR(INDEX(Delivery!$D$2:$D$3001,MATCH(A1805,Delivery!$A$2:$A$3001,0)),"")="Delayed","Yes","No")</f>
        <v>Yes</v>
      </c>
      <c r="K1805" s="5" t="str">
        <f>IF(IFERROR(INDEX(Delivery!$D$2:$D$3001,MATCH(A1805,Delivery!$A$2:$A$3001,0)),"")="Cancelled","Yes","No")</f>
        <v>No</v>
      </c>
      <c r="L1805">
        <f>SUMIF(Sales!B:B,A1805,Sales!H:H)</f>
        <v>2213.3200000000002</v>
      </c>
    </row>
    <row r="1806" spans="1:12" x14ac:dyDescent="0.35">
      <c r="A1806" s="5">
        <v>1805</v>
      </c>
      <c r="B1806" s="6">
        <v>45693</v>
      </c>
      <c r="C1806" s="5">
        <v>369</v>
      </c>
      <c r="D1806" s="5">
        <v>3</v>
      </c>
      <c r="E1806" s="5" t="str">
        <f>IFERROR(INDEX(Customers!$B$2:$B$901,MATCH(C1806,Customers!$A$2:$A$901,0)),"")</f>
        <v>Anika Das</v>
      </c>
      <c r="F1806" s="5" t="str">
        <f>IFERROR(INDEX(Customers!$C$2:$C$901,MATCH(C1806,Customers!$A$2:$A$901,0)),"")</f>
        <v>SMB</v>
      </c>
      <c r="G1806" s="5" t="str">
        <f>IFERROR(INDEX(Regions!$B$2:$B$6,MATCH(D1806,Regions!$A$2:$A$6,0)),"")</f>
        <v>East</v>
      </c>
      <c r="H1806" s="5" t="str">
        <f t="shared" si="30"/>
        <v>2025-02</v>
      </c>
      <c r="I1806" s="5">
        <f>IFERROR(INDEX(Delivery!$C$2:$C$3001,MATCH(A1806,Delivery!$A$2:$A$3001,0))-INDEX(Delivery!$B$2:$B$3001,MATCH(A1806,Delivery!$A$2:$A$3001,0)),"")</f>
        <v>2</v>
      </c>
      <c r="J1806" s="5" t="str">
        <f>IF(IFERROR(INDEX(Delivery!$D$2:$D$3001,MATCH(A1806,Delivery!$A$2:$A$3001,0)),"")="Delayed","Yes","No")</f>
        <v>No</v>
      </c>
      <c r="K1806" s="5" t="str">
        <f>IF(IFERROR(INDEX(Delivery!$D$2:$D$3001,MATCH(A1806,Delivery!$A$2:$A$3001,0)),"")="Cancelled","Yes","No")</f>
        <v>No</v>
      </c>
      <c r="L1806">
        <f>SUMIF(Sales!B:B,A1806,Sales!H:H)</f>
        <v>351.29</v>
      </c>
    </row>
    <row r="1807" spans="1:12" x14ac:dyDescent="0.35">
      <c r="A1807" s="5">
        <v>1806</v>
      </c>
      <c r="B1807" s="6">
        <v>45693</v>
      </c>
      <c r="C1807" s="5">
        <v>118</v>
      </c>
      <c r="D1807" s="5">
        <v>4</v>
      </c>
      <c r="E1807" s="5" t="str">
        <f>IFERROR(INDEX(Customers!$B$2:$B$901,MATCH(C1807,Customers!$A$2:$A$901,0)),"")</f>
        <v>Aarav Joshi</v>
      </c>
      <c r="F1807" s="5" t="str">
        <f>IFERROR(INDEX(Customers!$C$2:$C$901,MATCH(C1807,Customers!$A$2:$A$901,0)),"")</f>
        <v>Consumer</v>
      </c>
      <c r="G1807" s="5" t="str">
        <f>IFERROR(INDEX(Regions!$B$2:$B$6,MATCH(D1807,Regions!$A$2:$A$6,0)),"")</f>
        <v>West</v>
      </c>
      <c r="H1807" s="5" t="str">
        <f t="shared" si="30"/>
        <v>2025-02</v>
      </c>
      <c r="I1807" s="5">
        <f>IFERROR(INDEX(Delivery!$C$2:$C$3001,MATCH(A1807,Delivery!$A$2:$A$3001,0))-INDEX(Delivery!$B$2:$B$3001,MATCH(A1807,Delivery!$A$2:$A$3001,0)),"")</f>
        <v>3</v>
      </c>
      <c r="J1807" s="5" t="str">
        <f>IF(IFERROR(INDEX(Delivery!$D$2:$D$3001,MATCH(A1807,Delivery!$A$2:$A$3001,0)),"")="Delayed","Yes","No")</f>
        <v>No</v>
      </c>
      <c r="K1807" s="5" t="str">
        <f>IF(IFERROR(INDEX(Delivery!$D$2:$D$3001,MATCH(A1807,Delivery!$A$2:$A$3001,0)),"")="Cancelled","Yes","No")</f>
        <v>No</v>
      </c>
      <c r="L1807">
        <f>SUMIF(Sales!B:B,A1807,Sales!H:H)</f>
        <v>4624.46</v>
      </c>
    </row>
    <row r="1808" spans="1:12" x14ac:dyDescent="0.35">
      <c r="A1808" s="5">
        <v>1807</v>
      </c>
      <c r="B1808" s="6">
        <v>45694</v>
      </c>
      <c r="C1808" s="5">
        <v>197</v>
      </c>
      <c r="D1808" s="5">
        <v>2</v>
      </c>
      <c r="E1808" s="5" t="str">
        <f>IFERROR(INDEX(Customers!$B$2:$B$901,MATCH(C1808,Customers!$A$2:$A$901,0)),"")</f>
        <v>Riya Pillai</v>
      </c>
      <c r="F1808" s="5" t="str">
        <f>IFERROR(INDEX(Customers!$C$2:$C$901,MATCH(C1808,Customers!$A$2:$A$901,0)),"")</f>
        <v>Consumer</v>
      </c>
      <c r="G1808" s="5" t="str">
        <f>IFERROR(INDEX(Regions!$B$2:$B$6,MATCH(D1808,Regions!$A$2:$A$6,0)),"")</f>
        <v>South</v>
      </c>
      <c r="H1808" s="5" t="str">
        <f t="shared" si="30"/>
        <v>2025-02</v>
      </c>
      <c r="I1808" s="5">
        <f>IFERROR(INDEX(Delivery!$C$2:$C$3001,MATCH(A1808,Delivery!$A$2:$A$3001,0))-INDEX(Delivery!$B$2:$B$3001,MATCH(A1808,Delivery!$A$2:$A$3001,0)),"")</f>
        <v>5</v>
      </c>
      <c r="J1808" s="5" t="str">
        <f>IF(IFERROR(INDEX(Delivery!$D$2:$D$3001,MATCH(A1808,Delivery!$A$2:$A$3001,0)),"")="Delayed","Yes","No")</f>
        <v>No</v>
      </c>
      <c r="K1808" s="5" t="str">
        <f>IF(IFERROR(INDEX(Delivery!$D$2:$D$3001,MATCH(A1808,Delivery!$A$2:$A$3001,0)),"")="Cancelled","Yes","No")</f>
        <v>No</v>
      </c>
      <c r="L1808">
        <f>SUMIF(Sales!B:B,A1808,Sales!H:H)</f>
        <v>798.62</v>
      </c>
    </row>
    <row r="1809" spans="1:12" x14ac:dyDescent="0.35">
      <c r="A1809" s="5">
        <v>1808</v>
      </c>
      <c r="B1809" s="6">
        <v>45694</v>
      </c>
      <c r="C1809" s="5">
        <v>799</v>
      </c>
      <c r="D1809" s="5">
        <v>1</v>
      </c>
      <c r="E1809" s="5" t="str">
        <f>IFERROR(INDEX(Customers!$B$2:$B$901,MATCH(C1809,Customers!$A$2:$A$901,0)),"")</f>
        <v>Sai Bose</v>
      </c>
      <c r="F1809" s="5" t="str">
        <f>IFERROR(INDEX(Customers!$C$2:$C$901,MATCH(C1809,Customers!$A$2:$A$901,0)),"")</f>
        <v>Consumer</v>
      </c>
      <c r="G1809" s="5" t="str">
        <f>IFERROR(INDEX(Regions!$B$2:$B$6,MATCH(D1809,Regions!$A$2:$A$6,0)),"")</f>
        <v>North</v>
      </c>
      <c r="H1809" s="5" t="str">
        <f t="shared" si="30"/>
        <v>2025-02</v>
      </c>
      <c r="I1809" s="5">
        <f>IFERROR(INDEX(Delivery!$C$2:$C$3001,MATCH(A1809,Delivery!$A$2:$A$3001,0))-INDEX(Delivery!$B$2:$B$3001,MATCH(A1809,Delivery!$A$2:$A$3001,0)),"")</f>
        <v>2</v>
      </c>
      <c r="J1809" s="5" t="str">
        <f>IF(IFERROR(INDEX(Delivery!$D$2:$D$3001,MATCH(A1809,Delivery!$A$2:$A$3001,0)),"")="Delayed","Yes","No")</f>
        <v>No</v>
      </c>
      <c r="K1809" s="5" t="str">
        <f>IF(IFERROR(INDEX(Delivery!$D$2:$D$3001,MATCH(A1809,Delivery!$A$2:$A$3001,0)),"")="Cancelled","Yes","No")</f>
        <v>No</v>
      </c>
      <c r="L1809">
        <f>SUMIF(Sales!B:B,A1809,Sales!H:H)</f>
        <v>184.26</v>
      </c>
    </row>
    <row r="1810" spans="1:12" x14ac:dyDescent="0.35">
      <c r="A1810" s="5">
        <v>1809</v>
      </c>
      <c r="B1810" s="6">
        <v>45694</v>
      </c>
      <c r="C1810" s="5">
        <v>580</v>
      </c>
      <c r="D1810" s="5">
        <v>5</v>
      </c>
      <c r="E1810" s="5" t="str">
        <f>IFERROR(INDEX(Customers!$B$2:$B$901,MATCH(C1810,Customers!$A$2:$A$901,0)),"")</f>
        <v>Rohan Rao</v>
      </c>
      <c r="F1810" s="5" t="str">
        <f>IFERROR(INDEX(Customers!$C$2:$C$901,MATCH(C1810,Customers!$A$2:$A$901,0)),"")</f>
        <v>Consumer</v>
      </c>
      <c r="G1810" s="5" t="str">
        <f>IFERROR(INDEX(Regions!$B$2:$B$6,MATCH(D1810,Regions!$A$2:$A$6,0)),"")</f>
        <v>Central</v>
      </c>
      <c r="H1810" s="5" t="str">
        <f t="shared" si="30"/>
        <v>2025-02</v>
      </c>
      <c r="I1810" s="5">
        <f>IFERROR(INDEX(Delivery!$C$2:$C$3001,MATCH(A1810,Delivery!$A$2:$A$3001,0))-INDEX(Delivery!$B$2:$B$3001,MATCH(A1810,Delivery!$A$2:$A$3001,0)),"")</f>
        <v>2</v>
      </c>
      <c r="J1810" s="5" t="str">
        <f>IF(IFERROR(INDEX(Delivery!$D$2:$D$3001,MATCH(A1810,Delivery!$A$2:$A$3001,0)),"")="Delayed","Yes","No")</f>
        <v>No</v>
      </c>
      <c r="K1810" s="5" t="str">
        <f>IF(IFERROR(INDEX(Delivery!$D$2:$D$3001,MATCH(A1810,Delivery!$A$2:$A$3001,0)),"")="Cancelled","Yes","No")</f>
        <v>No</v>
      </c>
      <c r="L1810">
        <f>SUMIF(Sales!B:B,A1810,Sales!H:H)</f>
        <v>1752.02</v>
      </c>
    </row>
    <row r="1811" spans="1:12" x14ac:dyDescent="0.35">
      <c r="A1811" s="5">
        <v>1810</v>
      </c>
      <c r="B1811" s="6">
        <v>45694</v>
      </c>
      <c r="C1811" s="5">
        <v>692</v>
      </c>
      <c r="D1811" s="5">
        <v>3</v>
      </c>
      <c r="E1811" s="5" t="str">
        <f>IFERROR(INDEX(Customers!$B$2:$B$901,MATCH(C1811,Customers!$A$2:$A$901,0)),"")</f>
        <v>Suresh Pillai</v>
      </c>
      <c r="F1811" s="5" t="str">
        <f>IFERROR(INDEX(Customers!$C$2:$C$901,MATCH(C1811,Customers!$A$2:$A$901,0)),"")</f>
        <v>SMB</v>
      </c>
      <c r="G1811" s="5" t="str">
        <f>IFERROR(INDEX(Regions!$B$2:$B$6,MATCH(D1811,Regions!$A$2:$A$6,0)),"")</f>
        <v>East</v>
      </c>
      <c r="H1811" s="5" t="str">
        <f t="shared" si="30"/>
        <v>2025-02</v>
      </c>
      <c r="I1811" s="5">
        <f>IFERROR(INDEX(Delivery!$C$2:$C$3001,MATCH(A1811,Delivery!$A$2:$A$3001,0))-INDEX(Delivery!$B$2:$B$3001,MATCH(A1811,Delivery!$A$2:$A$3001,0)),"")</f>
        <v>2</v>
      </c>
      <c r="J1811" s="5" t="str">
        <f>IF(IFERROR(INDEX(Delivery!$D$2:$D$3001,MATCH(A1811,Delivery!$A$2:$A$3001,0)),"")="Delayed","Yes","No")</f>
        <v>No</v>
      </c>
      <c r="K1811" s="5" t="str">
        <f>IF(IFERROR(INDEX(Delivery!$D$2:$D$3001,MATCH(A1811,Delivery!$A$2:$A$3001,0)),"")="Cancelled","Yes","No")</f>
        <v>No</v>
      </c>
      <c r="L1811">
        <f>SUMIF(Sales!B:B,A1811,Sales!H:H)</f>
        <v>2490.89</v>
      </c>
    </row>
    <row r="1812" spans="1:12" x14ac:dyDescent="0.35">
      <c r="A1812" s="5">
        <v>1811</v>
      </c>
      <c r="B1812" s="6">
        <v>45694</v>
      </c>
      <c r="C1812" s="5">
        <v>175</v>
      </c>
      <c r="D1812" s="5">
        <v>1</v>
      </c>
      <c r="E1812" s="5" t="str">
        <f>IFERROR(INDEX(Customers!$B$2:$B$901,MATCH(C1812,Customers!$A$2:$A$901,0)),"")</f>
        <v>Manoj Singh</v>
      </c>
      <c r="F1812" s="5" t="str">
        <f>IFERROR(INDEX(Customers!$C$2:$C$901,MATCH(C1812,Customers!$A$2:$A$901,0)),"")</f>
        <v>Consumer</v>
      </c>
      <c r="G1812" s="5" t="str">
        <f>IFERROR(INDEX(Regions!$B$2:$B$6,MATCH(D1812,Regions!$A$2:$A$6,0)),"")</f>
        <v>North</v>
      </c>
      <c r="H1812" s="5" t="str">
        <f t="shared" si="30"/>
        <v>2025-02</v>
      </c>
      <c r="I1812" s="5">
        <f>IFERROR(INDEX(Delivery!$C$2:$C$3001,MATCH(A1812,Delivery!$A$2:$A$3001,0))-INDEX(Delivery!$B$2:$B$3001,MATCH(A1812,Delivery!$A$2:$A$3001,0)),"")</f>
        <v>2</v>
      </c>
      <c r="J1812" s="5" t="str">
        <f>IF(IFERROR(INDEX(Delivery!$D$2:$D$3001,MATCH(A1812,Delivery!$A$2:$A$3001,0)),"")="Delayed","Yes","No")</f>
        <v>No</v>
      </c>
      <c r="K1812" s="5" t="str">
        <f>IF(IFERROR(INDEX(Delivery!$D$2:$D$3001,MATCH(A1812,Delivery!$A$2:$A$3001,0)),"")="Cancelled","Yes","No")</f>
        <v>No</v>
      </c>
      <c r="L1812">
        <f>SUMIF(Sales!B:B,A1812,Sales!H:H)</f>
        <v>1949.71</v>
      </c>
    </row>
    <row r="1813" spans="1:12" x14ac:dyDescent="0.35">
      <c r="A1813" s="5">
        <v>1812</v>
      </c>
      <c r="B1813" s="6">
        <v>45694</v>
      </c>
      <c r="C1813" s="5">
        <v>251</v>
      </c>
      <c r="D1813" s="5">
        <v>1</v>
      </c>
      <c r="E1813" s="5" t="str">
        <f>IFERROR(INDEX(Customers!$B$2:$B$901,MATCH(C1813,Customers!$A$2:$A$901,0)),"")</f>
        <v>Suresh Rao</v>
      </c>
      <c r="F1813" s="5" t="str">
        <f>IFERROR(INDEX(Customers!$C$2:$C$901,MATCH(C1813,Customers!$A$2:$A$901,0)),"")</f>
        <v>Consumer</v>
      </c>
      <c r="G1813" s="5" t="str">
        <f>IFERROR(INDEX(Regions!$B$2:$B$6,MATCH(D1813,Regions!$A$2:$A$6,0)),"")</f>
        <v>North</v>
      </c>
      <c r="H1813" s="5" t="str">
        <f t="shared" si="30"/>
        <v>2025-02</v>
      </c>
      <c r="I1813" s="5">
        <f>IFERROR(INDEX(Delivery!$C$2:$C$3001,MATCH(A1813,Delivery!$A$2:$A$3001,0))-INDEX(Delivery!$B$2:$B$3001,MATCH(A1813,Delivery!$A$2:$A$3001,0)),"")</f>
        <v>5</v>
      </c>
      <c r="J1813" s="5" t="str">
        <f>IF(IFERROR(INDEX(Delivery!$D$2:$D$3001,MATCH(A1813,Delivery!$A$2:$A$3001,0)),"")="Delayed","Yes","No")</f>
        <v>No</v>
      </c>
      <c r="K1813" s="5" t="str">
        <f>IF(IFERROR(INDEX(Delivery!$D$2:$D$3001,MATCH(A1813,Delivery!$A$2:$A$3001,0)),"")="Cancelled","Yes","No")</f>
        <v>No</v>
      </c>
      <c r="L1813">
        <f>SUMIF(Sales!B:B,A1813,Sales!H:H)</f>
        <v>3263.77</v>
      </c>
    </row>
    <row r="1814" spans="1:12" x14ac:dyDescent="0.35">
      <c r="A1814" s="5">
        <v>1813</v>
      </c>
      <c r="B1814" s="6">
        <v>45694</v>
      </c>
      <c r="C1814" s="5">
        <v>56</v>
      </c>
      <c r="D1814" s="5">
        <v>2</v>
      </c>
      <c r="E1814" s="5" t="str">
        <f>IFERROR(INDEX(Customers!$B$2:$B$901,MATCH(C1814,Customers!$A$2:$A$901,0)),"")</f>
        <v>Aadhya Bose</v>
      </c>
      <c r="F1814" s="5" t="str">
        <f>IFERROR(INDEX(Customers!$C$2:$C$901,MATCH(C1814,Customers!$A$2:$A$901,0)),"")</f>
        <v>Consumer</v>
      </c>
      <c r="G1814" s="5" t="str">
        <f>IFERROR(INDEX(Regions!$B$2:$B$6,MATCH(D1814,Regions!$A$2:$A$6,0)),"")</f>
        <v>South</v>
      </c>
      <c r="H1814" s="5" t="str">
        <f t="shared" si="30"/>
        <v>2025-02</v>
      </c>
      <c r="I1814" s="5">
        <f>IFERROR(INDEX(Delivery!$C$2:$C$3001,MATCH(A1814,Delivery!$A$2:$A$3001,0))-INDEX(Delivery!$B$2:$B$3001,MATCH(A1814,Delivery!$A$2:$A$3001,0)),"")</f>
        <v>3</v>
      </c>
      <c r="J1814" s="5" t="str">
        <f>IF(IFERROR(INDEX(Delivery!$D$2:$D$3001,MATCH(A1814,Delivery!$A$2:$A$3001,0)),"")="Delayed","Yes","No")</f>
        <v>No</v>
      </c>
      <c r="K1814" s="5" t="str">
        <f>IF(IFERROR(INDEX(Delivery!$D$2:$D$3001,MATCH(A1814,Delivery!$A$2:$A$3001,0)),"")="Cancelled","Yes","No")</f>
        <v>No</v>
      </c>
      <c r="L1814">
        <f>SUMIF(Sales!B:B,A1814,Sales!H:H)</f>
        <v>488.34</v>
      </c>
    </row>
    <row r="1815" spans="1:12" x14ac:dyDescent="0.35">
      <c r="A1815" s="5">
        <v>1814</v>
      </c>
      <c r="B1815" s="6">
        <v>45694</v>
      </c>
      <c r="C1815" s="5">
        <v>438</v>
      </c>
      <c r="D1815" s="5">
        <v>5</v>
      </c>
      <c r="E1815" s="5" t="str">
        <f>IFERROR(INDEX(Customers!$B$2:$B$901,MATCH(C1815,Customers!$A$2:$A$901,0)),"")</f>
        <v>Sneha Reddy</v>
      </c>
      <c r="F1815" s="5" t="str">
        <f>IFERROR(INDEX(Customers!$C$2:$C$901,MATCH(C1815,Customers!$A$2:$A$901,0)),"")</f>
        <v>Consumer</v>
      </c>
      <c r="G1815" s="5" t="str">
        <f>IFERROR(INDEX(Regions!$B$2:$B$6,MATCH(D1815,Regions!$A$2:$A$6,0)),"")</f>
        <v>Central</v>
      </c>
      <c r="H1815" s="5" t="str">
        <f t="shared" si="30"/>
        <v>2025-02</v>
      </c>
      <c r="I1815" s="5">
        <f>IFERROR(INDEX(Delivery!$C$2:$C$3001,MATCH(A1815,Delivery!$A$2:$A$3001,0))-INDEX(Delivery!$B$2:$B$3001,MATCH(A1815,Delivery!$A$2:$A$3001,0)),"")</f>
        <v>4</v>
      </c>
      <c r="J1815" s="5" t="str">
        <f>IF(IFERROR(INDEX(Delivery!$D$2:$D$3001,MATCH(A1815,Delivery!$A$2:$A$3001,0)),"")="Delayed","Yes","No")</f>
        <v>No</v>
      </c>
      <c r="K1815" s="5" t="str">
        <f>IF(IFERROR(INDEX(Delivery!$D$2:$D$3001,MATCH(A1815,Delivery!$A$2:$A$3001,0)),"")="Cancelled","Yes","No")</f>
        <v>No</v>
      </c>
      <c r="L1815">
        <f>SUMIF(Sales!B:B,A1815,Sales!H:H)</f>
        <v>184.26</v>
      </c>
    </row>
    <row r="1816" spans="1:12" x14ac:dyDescent="0.35">
      <c r="A1816" s="5">
        <v>1815</v>
      </c>
      <c r="B1816" s="6">
        <v>45694</v>
      </c>
      <c r="C1816" s="5">
        <v>153</v>
      </c>
      <c r="D1816" s="5">
        <v>2</v>
      </c>
      <c r="E1816" s="5" t="str">
        <f>IFERROR(INDEX(Customers!$B$2:$B$901,MATCH(C1816,Customers!$A$2:$A$901,0)),"")</f>
        <v>Pooja Menon</v>
      </c>
      <c r="F1816" s="5" t="str">
        <f>IFERROR(INDEX(Customers!$C$2:$C$901,MATCH(C1816,Customers!$A$2:$A$901,0)),"")</f>
        <v>Consumer</v>
      </c>
      <c r="G1816" s="5" t="str">
        <f>IFERROR(INDEX(Regions!$B$2:$B$6,MATCH(D1816,Regions!$A$2:$A$6,0)),"")</f>
        <v>South</v>
      </c>
      <c r="H1816" s="5" t="str">
        <f t="shared" si="30"/>
        <v>2025-02</v>
      </c>
      <c r="I1816" s="5">
        <f>IFERROR(INDEX(Delivery!$C$2:$C$3001,MATCH(A1816,Delivery!$A$2:$A$3001,0))-INDEX(Delivery!$B$2:$B$3001,MATCH(A1816,Delivery!$A$2:$A$3001,0)),"")</f>
        <v>6</v>
      </c>
      <c r="J1816" s="5" t="str">
        <f>IF(IFERROR(INDEX(Delivery!$D$2:$D$3001,MATCH(A1816,Delivery!$A$2:$A$3001,0)),"")="Delayed","Yes","No")</f>
        <v>No</v>
      </c>
      <c r="K1816" s="5" t="str">
        <f>IF(IFERROR(INDEX(Delivery!$D$2:$D$3001,MATCH(A1816,Delivery!$A$2:$A$3001,0)),"")="Cancelled","Yes","No")</f>
        <v>No</v>
      </c>
      <c r="L1816">
        <f>SUMIF(Sales!B:B,A1816,Sales!H:H)</f>
        <v>552.17999999999995</v>
      </c>
    </row>
    <row r="1817" spans="1:12" x14ac:dyDescent="0.35">
      <c r="A1817" s="5">
        <v>1816</v>
      </c>
      <c r="B1817" s="6">
        <v>45695</v>
      </c>
      <c r="C1817" s="5">
        <v>326</v>
      </c>
      <c r="D1817" s="5">
        <v>3</v>
      </c>
      <c r="E1817" s="5" t="str">
        <f>IFERROR(INDEX(Customers!$B$2:$B$901,MATCH(C1817,Customers!$A$2:$A$901,0)),"")</f>
        <v>Krishna Iyer</v>
      </c>
      <c r="F1817" s="5" t="str">
        <f>IFERROR(INDEX(Customers!$C$2:$C$901,MATCH(C1817,Customers!$A$2:$A$901,0)),"")</f>
        <v>Consumer</v>
      </c>
      <c r="G1817" s="5" t="str">
        <f>IFERROR(INDEX(Regions!$B$2:$B$6,MATCH(D1817,Regions!$A$2:$A$6,0)),"")</f>
        <v>East</v>
      </c>
      <c r="H1817" s="5" t="str">
        <f t="shared" si="30"/>
        <v>2025-02</v>
      </c>
      <c r="I1817" s="5">
        <f>IFERROR(INDEX(Delivery!$C$2:$C$3001,MATCH(A1817,Delivery!$A$2:$A$3001,0))-INDEX(Delivery!$B$2:$B$3001,MATCH(A1817,Delivery!$A$2:$A$3001,0)),"")</f>
        <v>4</v>
      </c>
      <c r="J1817" s="5" t="str">
        <f>IF(IFERROR(INDEX(Delivery!$D$2:$D$3001,MATCH(A1817,Delivery!$A$2:$A$3001,0)),"")="Delayed","Yes","No")</f>
        <v>No</v>
      </c>
      <c r="K1817" s="5" t="str">
        <f>IF(IFERROR(INDEX(Delivery!$D$2:$D$3001,MATCH(A1817,Delivery!$A$2:$A$3001,0)),"")="Cancelled","Yes","No")</f>
        <v>No</v>
      </c>
      <c r="L1817">
        <f>SUMIF(Sales!B:B,A1817,Sales!H:H)</f>
        <v>736.43999999999994</v>
      </c>
    </row>
    <row r="1818" spans="1:12" x14ac:dyDescent="0.35">
      <c r="A1818" s="5">
        <v>1817</v>
      </c>
      <c r="B1818" s="6">
        <v>45695</v>
      </c>
      <c r="C1818" s="5">
        <v>537</v>
      </c>
      <c r="D1818" s="5">
        <v>1</v>
      </c>
      <c r="E1818" s="5" t="str">
        <f>IFERROR(INDEX(Customers!$B$2:$B$901,MATCH(C1818,Customers!$A$2:$A$901,0)),"")</f>
        <v>Kavya Krishnan</v>
      </c>
      <c r="F1818" s="5" t="str">
        <f>IFERROR(INDEX(Customers!$C$2:$C$901,MATCH(C1818,Customers!$A$2:$A$901,0)),"")</f>
        <v>Consumer</v>
      </c>
      <c r="G1818" s="5" t="str">
        <f>IFERROR(INDEX(Regions!$B$2:$B$6,MATCH(D1818,Regions!$A$2:$A$6,0)),"")</f>
        <v>North</v>
      </c>
      <c r="H1818" s="5" t="str">
        <f t="shared" si="30"/>
        <v>2025-02</v>
      </c>
      <c r="I1818" s="5">
        <f>IFERROR(INDEX(Delivery!$C$2:$C$3001,MATCH(A1818,Delivery!$A$2:$A$3001,0))-INDEX(Delivery!$B$2:$B$3001,MATCH(A1818,Delivery!$A$2:$A$3001,0)),"")</f>
        <v>4</v>
      </c>
      <c r="J1818" s="5" t="str">
        <f>IF(IFERROR(INDEX(Delivery!$D$2:$D$3001,MATCH(A1818,Delivery!$A$2:$A$3001,0)),"")="Delayed","Yes","No")</f>
        <v>No</v>
      </c>
      <c r="K1818" s="5" t="str">
        <f>IF(IFERROR(INDEX(Delivery!$D$2:$D$3001,MATCH(A1818,Delivery!$A$2:$A$3001,0)),"")="Cancelled","Yes","No")</f>
        <v>No</v>
      </c>
      <c r="L1818">
        <f>SUMIF(Sales!B:B,A1818,Sales!H:H)</f>
        <v>2490.89</v>
      </c>
    </row>
    <row r="1819" spans="1:12" x14ac:dyDescent="0.35">
      <c r="A1819" s="5">
        <v>1818</v>
      </c>
      <c r="B1819" s="6">
        <v>45695</v>
      </c>
      <c r="C1819" s="5">
        <v>825</v>
      </c>
      <c r="D1819" s="5">
        <v>4</v>
      </c>
      <c r="E1819" s="5" t="str">
        <f>IFERROR(INDEX(Customers!$B$2:$B$901,MATCH(C1819,Customers!$A$2:$A$901,0)),"")</f>
        <v>Riya Bose</v>
      </c>
      <c r="F1819" s="5" t="str">
        <f>IFERROR(INDEX(Customers!$C$2:$C$901,MATCH(C1819,Customers!$A$2:$A$901,0)),"")</f>
        <v>Consumer</v>
      </c>
      <c r="G1819" s="5" t="str">
        <f>IFERROR(INDEX(Regions!$B$2:$B$6,MATCH(D1819,Regions!$A$2:$A$6,0)),"")</f>
        <v>West</v>
      </c>
      <c r="H1819" s="5" t="str">
        <f t="shared" si="30"/>
        <v>2025-02</v>
      </c>
      <c r="I1819" s="5">
        <f>IFERROR(INDEX(Delivery!$C$2:$C$3001,MATCH(A1819,Delivery!$A$2:$A$3001,0))-INDEX(Delivery!$B$2:$B$3001,MATCH(A1819,Delivery!$A$2:$A$3001,0)),"")</f>
        <v>5</v>
      </c>
      <c r="J1819" s="5" t="str">
        <f>IF(IFERROR(INDEX(Delivery!$D$2:$D$3001,MATCH(A1819,Delivery!$A$2:$A$3001,0)),"")="Delayed","Yes","No")</f>
        <v>No</v>
      </c>
      <c r="K1819" s="5" t="str">
        <f>IF(IFERROR(INDEX(Delivery!$D$2:$D$3001,MATCH(A1819,Delivery!$A$2:$A$3001,0)),"")="Cancelled","Yes","No")</f>
        <v>No</v>
      </c>
      <c r="L1819">
        <f>SUMIF(Sales!B:B,A1819,Sales!H:H)</f>
        <v>4108.1499999999996</v>
      </c>
    </row>
    <row r="1820" spans="1:12" x14ac:dyDescent="0.35">
      <c r="A1820" s="5">
        <v>1819</v>
      </c>
      <c r="B1820" s="6">
        <v>45696</v>
      </c>
      <c r="C1820" s="5">
        <v>809</v>
      </c>
      <c r="D1820" s="5">
        <v>5</v>
      </c>
      <c r="E1820" s="5" t="str">
        <f>IFERROR(INDEX(Customers!$B$2:$B$901,MATCH(C1820,Customers!$A$2:$A$901,0)),"")</f>
        <v>Suresh Joshi</v>
      </c>
      <c r="F1820" s="5" t="str">
        <f>IFERROR(INDEX(Customers!$C$2:$C$901,MATCH(C1820,Customers!$A$2:$A$901,0)),"")</f>
        <v>Consumer</v>
      </c>
      <c r="G1820" s="5" t="str">
        <f>IFERROR(INDEX(Regions!$B$2:$B$6,MATCH(D1820,Regions!$A$2:$A$6,0)),"")</f>
        <v>Central</v>
      </c>
      <c r="H1820" s="5" t="str">
        <f t="shared" si="30"/>
        <v>2025-02</v>
      </c>
      <c r="I1820" s="5">
        <f>IFERROR(INDEX(Delivery!$C$2:$C$3001,MATCH(A1820,Delivery!$A$2:$A$3001,0))-INDEX(Delivery!$B$2:$B$3001,MATCH(A1820,Delivery!$A$2:$A$3001,0)),"")</f>
        <v>2</v>
      </c>
      <c r="J1820" s="5" t="str">
        <f>IF(IFERROR(INDEX(Delivery!$D$2:$D$3001,MATCH(A1820,Delivery!$A$2:$A$3001,0)),"")="Delayed","Yes","No")</f>
        <v>No</v>
      </c>
      <c r="K1820" s="5" t="str">
        <f>IF(IFERROR(INDEX(Delivery!$D$2:$D$3001,MATCH(A1820,Delivery!$A$2:$A$3001,0)),"")="Cancelled","Yes","No")</f>
        <v>No</v>
      </c>
      <c r="L1820">
        <f>SUMIF(Sales!B:B,A1820,Sales!H:H)</f>
        <v>622.70000000000005</v>
      </c>
    </row>
    <row r="1821" spans="1:12" x14ac:dyDescent="0.35">
      <c r="A1821" s="5">
        <v>1820</v>
      </c>
      <c r="B1821" s="6">
        <v>45696</v>
      </c>
      <c r="C1821" s="5">
        <v>580</v>
      </c>
      <c r="D1821" s="5">
        <v>5</v>
      </c>
      <c r="E1821" s="5" t="str">
        <f>IFERROR(INDEX(Customers!$B$2:$B$901,MATCH(C1821,Customers!$A$2:$A$901,0)),"")</f>
        <v>Rohan Rao</v>
      </c>
      <c r="F1821" s="5" t="str">
        <f>IFERROR(INDEX(Customers!$C$2:$C$901,MATCH(C1821,Customers!$A$2:$A$901,0)),"")</f>
        <v>Consumer</v>
      </c>
      <c r="G1821" s="5" t="str">
        <f>IFERROR(INDEX(Regions!$B$2:$B$6,MATCH(D1821,Regions!$A$2:$A$6,0)),"")</f>
        <v>Central</v>
      </c>
      <c r="H1821" s="5" t="str">
        <f t="shared" si="30"/>
        <v>2025-02</v>
      </c>
      <c r="I1821" s="5">
        <f>IFERROR(INDEX(Delivery!$C$2:$C$3001,MATCH(A1821,Delivery!$A$2:$A$3001,0))-INDEX(Delivery!$B$2:$B$3001,MATCH(A1821,Delivery!$A$2:$A$3001,0)),"")</f>
        <v>4</v>
      </c>
      <c r="J1821" s="5" t="str">
        <f>IF(IFERROR(INDEX(Delivery!$D$2:$D$3001,MATCH(A1821,Delivery!$A$2:$A$3001,0)),"")="Delayed","Yes","No")</f>
        <v>No</v>
      </c>
      <c r="K1821" s="5" t="str">
        <f>IF(IFERROR(INDEX(Delivery!$D$2:$D$3001,MATCH(A1821,Delivery!$A$2:$A$3001,0)),"")="Cancelled","Yes","No")</f>
        <v>No</v>
      </c>
      <c r="L1821">
        <f>SUMIF(Sales!B:B,A1821,Sales!H:H)</f>
        <v>1672.88</v>
      </c>
    </row>
    <row r="1822" spans="1:12" x14ac:dyDescent="0.35">
      <c r="A1822" s="5">
        <v>1821</v>
      </c>
      <c r="B1822" s="6">
        <v>45696</v>
      </c>
      <c r="C1822" s="5">
        <v>26</v>
      </c>
      <c r="D1822" s="5">
        <v>1</v>
      </c>
      <c r="E1822" s="5" t="str">
        <f>IFERROR(INDEX(Customers!$B$2:$B$901,MATCH(C1822,Customers!$A$2:$A$901,0)),"")</f>
        <v>Arun Rao</v>
      </c>
      <c r="F1822" s="5" t="str">
        <f>IFERROR(INDEX(Customers!$C$2:$C$901,MATCH(C1822,Customers!$A$2:$A$901,0)),"")</f>
        <v>SMB</v>
      </c>
      <c r="G1822" s="5" t="str">
        <f>IFERROR(INDEX(Regions!$B$2:$B$6,MATCH(D1822,Regions!$A$2:$A$6,0)),"")</f>
        <v>North</v>
      </c>
      <c r="H1822" s="5" t="str">
        <f t="shared" si="30"/>
        <v>2025-02</v>
      </c>
      <c r="I1822" s="5">
        <f>IFERROR(INDEX(Delivery!$C$2:$C$3001,MATCH(A1822,Delivery!$A$2:$A$3001,0))-INDEX(Delivery!$B$2:$B$3001,MATCH(A1822,Delivery!$A$2:$A$3001,0)),"")</f>
        <v>3</v>
      </c>
      <c r="J1822" s="5" t="str">
        <f>IF(IFERROR(INDEX(Delivery!$D$2:$D$3001,MATCH(A1822,Delivery!$A$2:$A$3001,0)),"")="Delayed","Yes","No")</f>
        <v>No</v>
      </c>
      <c r="K1822" s="5" t="str">
        <f>IF(IFERROR(INDEX(Delivery!$D$2:$D$3001,MATCH(A1822,Delivery!$A$2:$A$3001,0)),"")="Cancelled","Yes","No")</f>
        <v>No</v>
      </c>
      <c r="L1822">
        <f>SUMIF(Sales!B:B,A1822,Sales!H:H)</f>
        <v>947.82999999999993</v>
      </c>
    </row>
    <row r="1823" spans="1:12" x14ac:dyDescent="0.35">
      <c r="A1823" s="5">
        <v>1822</v>
      </c>
      <c r="B1823" s="6">
        <v>45696</v>
      </c>
      <c r="C1823" s="5">
        <v>692</v>
      </c>
      <c r="D1823" s="5">
        <v>3</v>
      </c>
      <c r="E1823" s="5" t="str">
        <f>IFERROR(INDEX(Customers!$B$2:$B$901,MATCH(C1823,Customers!$A$2:$A$901,0)),"")</f>
        <v>Suresh Pillai</v>
      </c>
      <c r="F1823" s="5" t="str">
        <f>IFERROR(INDEX(Customers!$C$2:$C$901,MATCH(C1823,Customers!$A$2:$A$901,0)),"")</f>
        <v>SMB</v>
      </c>
      <c r="G1823" s="5" t="str">
        <f>IFERROR(INDEX(Regions!$B$2:$B$6,MATCH(D1823,Regions!$A$2:$A$6,0)),"")</f>
        <v>East</v>
      </c>
      <c r="H1823" s="5" t="str">
        <f t="shared" si="30"/>
        <v>2025-02</v>
      </c>
      <c r="I1823" s="5">
        <f>IFERROR(INDEX(Delivery!$C$2:$C$3001,MATCH(A1823,Delivery!$A$2:$A$3001,0))-INDEX(Delivery!$B$2:$B$3001,MATCH(A1823,Delivery!$A$2:$A$3001,0)),"")</f>
        <v>8</v>
      </c>
      <c r="J1823" s="5" t="str">
        <f>IF(IFERROR(INDEX(Delivery!$D$2:$D$3001,MATCH(A1823,Delivery!$A$2:$A$3001,0)),"")="Delayed","Yes","No")</f>
        <v>Yes</v>
      </c>
      <c r="K1823" s="5" t="str">
        <f>IF(IFERROR(INDEX(Delivery!$D$2:$D$3001,MATCH(A1823,Delivery!$A$2:$A$3001,0)),"")="Cancelled","Yes","No")</f>
        <v>No</v>
      </c>
      <c r="L1823">
        <f>SUMIF(Sales!B:B,A1823,Sales!H:H)</f>
        <v>407.68</v>
      </c>
    </row>
    <row r="1824" spans="1:12" x14ac:dyDescent="0.35">
      <c r="A1824" s="5">
        <v>1823</v>
      </c>
      <c r="B1824" s="6">
        <v>45696</v>
      </c>
      <c r="C1824" s="5">
        <v>446</v>
      </c>
      <c r="D1824" s="5">
        <v>1</v>
      </c>
      <c r="E1824" s="5" t="str">
        <f>IFERROR(INDEX(Customers!$B$2:$B$901,MATCH(C1824,Customers!$A$2:$A$901,0)),"")</f>
        <v>Kavya Menon</v>
      </c>
      <c r="F1824" s="5" t="str">
        <f>IFERROR(INDEX(Customers!$C$2:$C$901,MATCH(C1824,Customers!$A$2:$A$901,0)),"")</f>
        <v>Consumer</v>
      </c>
      <c r="G1824" s="5" t="str">
        <f>IFERROR(INDEX(Regions!$B$2:$B$6,MATCH(D1824,Regions!$A$2:$A$6,0)),"")</f>
        <v>North</v>
      </c>
      <c r="H1824" s="5" t="str">
        <f t="shared" si="30"/>
        <v>2025-02</v>
      </c>
      <c r="I1824" s="5">
        <f>IFERROR(INDEX(Delivery!$C$2:$C$3001,MATCH(A1824,Delivery!$A$2:$A$3001,0))-INDEX(Delivery!$B$2:$B$3001,MATCH(A1824,Delivery!$A$2:$A$3001,0)),"")</f>
        <v>6</v>
      </c>
      <c r="J1824" s="5" t="str">
        <f>IF(IFERROR(INDEX(Delivery!$D$2:$D$3001,MATCH(A1824,Delivery!$A$2:$A$3001,0)),"")="Delayed","Yes","No")</f>
        <v>No</v>
      </c>
      <c r="K1824" s="5" t="str">
        <f>IF(IFERROR(INDEX(Delivery!$D$2:$D$3001,MATCH(A1824,Delivery!$A$2:$A$3001,0)),"")="Cancelled","Yes","No")</f>
        <v>No</v>
      </c>
      <c r="L1824">
        <f>SUMIF(Sales!B:B,A1824,Sales!H:H)</f>
        <v>2213.3200000000002</v>
      </c>
    </row>
    <row r="1825" spans="1:12" x14ac:dyDescent="0.35">
      <c r="A1825" s="5">
        <v>1824</v>
      </c>
      <c r="B1825" s="6">
        <v>45696</v>
      </c>
      <c r="C1825" s="5">
        <v>308</v>
      </c>
      <c r="D1825" s="5">
        <v>1</v>
      </c>
      <c r="E1825" s="5" t="str">
        <f>IFERROR(INDEX(Customers!$B$2:$B$901,MATCH(C1825,Customers!$A$2:$A$901,0)),"")</f>
        <v>Arjun Das</v>
      </c>
      <c r="F1825" s="5" t="str">
        <f>IFERROR(INDEX(Customers!$C$2:$C$901,MATCH(C1825,Customers!$A$2:$A$901,0)),"")</f>
        <v>Consumer</v>
      </c>
      <c r="G1825" s="5" t="str">
        <f>IFERROR(INDEX(Regions!$B$2:$B$6,MATCH(D1825,Regions!$A$2:$A$6,0)),"")</f>
        <v>North</v>
      </c>
      <c r="H1825" s="5" t="str">
        <f t="shared" si="30"/>
        <v>2025-02</v>
      </c>
      <c r="I1825" s="5">
        <f>IFERROR(INDEX(Delivery!$C$2:$C$3001,MATCH(A1825,Delivery!$A$2:$A$3001,0))-INDEX(Delivery!$B$2:$B$3001,MATCH(A1825,Delivery!$A$2:$A$3001,0)),"")</f>
        <v>-45697</v>
      </c>
      <c r="J1825" s="5" t="str">
        <f>IF(IFERROR(INDEX(Delivery!$D$2:$D$3001,MATCH(A1825,Delivery!$A$2:$A$3001,0)),"")="Delayed","Yes","No")</f>
        <v>No</v>
      </c>
      <c r="K1825" s="5" t="str">
        <f>IF(IFERROR(INDEX(Delivery!$D$2:$D$3001,MATCH(A1825,Delivery!$A$2:$A$3001,0)),"")="Cancelled","Yes","No")</f>
        <v>Yes</v>
      </c>
      <c r="L1825">
        <f>SUMIF(Sales!B:B,A1825,Sales!H:H)</f>
        <v>6187.82</v>
      </c>
    </row>
    <row r="1826" spans="1:12" x14ac:dyDescent="0.35">
      <c r="A1826" s="5">
        <v>1825</v>
      </c>
      <c r="B1826" s="6">
        <v>45696</v>
      </c>
      <c r="C1826" s="5">
        <v>825</v>
      </c>
      <c r="D1826" s="5">
        <v>4</v>
      </c>
      <c r="E1826" s="5" t="str">
        <f>IFERROR(INDEX(Customers!$B$2:$B$901,MATCH(C1826,Customers!$A$2:$A$901,0)),"")</f>
        <v>Riya Bose</v>
      </c>
      <c r="F1826" s="5" t="str">
        <f>IFERROR(INDEX(Customers!$C$2:$C$901,MATCH(C1826,Customers!$A$2:$A$901,0)),"")</f>
        <v>Consumer</v>
      </c>
      <c r="G1826" s="5" t="str">
        <f>IFERROR(INDEX(Regions!$B$2:$B$6,MATCH(D1826,Regions!$A$2:$A$6,0)),"")</f>
        <v>West</v>
      </c>
      <c r="H1826" s="5" t="str">
        <f t="shared" si="30"/>
        <v>2025-02</v>
      </c>
      <c r="I1826" s="5">
        <f>IFERROR(INDEX(Delivery!$C$2:$C$3001,MATCH(A1826,Delivery!$A$2:$A$3001,0))-INDEX(Delivery!$B$2:$B$3001,MATCH(A1826,Delivery!$A$2:$A$3001,0)),"")</f>
        <v>6</v>
      </c>
      <c r="J1826" s="5" t="str">
        <f>IF(IFERROR(INDEX(Delivery!$D$2:$D$3001,MATCH(A1826,Delivery!$A$2:$A$3001,0)),"")="Delayed","Yes","No")</f>
        <v>No</v>
      </c>
      <c r="K1826" s="5" t="str">
        <f>IF(IFERROR(INDEX(Delivery!$D$2:$D$3001,MATCH(A1826,Delivery!$A$2:$A$3001,0)),"")="Cancelled","Yes","No")</f>
        <v>No</v>
      </c>
      <c r="L1826">
        <f>SUMIF(Sales!B:B,A1826,Sales!H:H)</f>
        <v>175.69</v>
      </c>
    </row>
    <row r="1827" spans="1:12" x14ac:dyDescent="0.35">
      <c r="A1827" s="5">
        <v>1826</v>
      </c>
      <c r="B1827" s="6">
        <v>45696</v>
      </c>
      <c r="C1827" s="5">
        <v>299</v>
      </c>
      <c r="D1827" s="5">
        <v>3</v>
      </c>
      <c r="E1827" s="5" t="str">
        <f>IFERROR(INDEX(Customers!$B$2:$B$901,MATCH(C1827,Customers!$A$2:$A$901,0)),"")</f>
        <v>Nisha Bose</v>
      </c>
      <c r="F1827" s="5" t="str">
        <f>IFERROR(INDEX(Customers!$C$2:$C$901,MATCH(C1827,Customers!$A$2:$A$901,0)),"")</f>
        <v>Consumer</v>
      </c>
      <c r="G1827" s="5" t="str">
        <f>IFERROR(INDEX(Regions!$B$2:$B$6,MATCH(D1827,Regions!$A$2:$A$6,0)),"")</f>
        <v>East</v>
      </c>
      <c r="H1827" s="5" t="str">
        <f t="shared" si="30"/>
        <v>2025-02</v>
      </c>
      <c r="I1827" s="5">
        <f>IFERROR(INDEX(Delivery!$C$2:$C$3001,MATCH(A1827,Delivery!$A$2:$A$3001,0))-INDEX(Delivery!$B$2:$B$3001,MATCH(A1827,Delivery!$A$2:$A$3001,0)),"")</f>
        <v>3</v>
      </c>
      <c r="J1827" s="5" t="str">
        <f>IF(IFERROR(INDEX(Delivery!$D$2:$D$3001,MATCH(A1827,Delivery!$A$2:$A$3001,0)),"")="Delayed","Yes","No")</f>
        <v>No</v>
      </c>
      <c r="K1827" s="5" t="str">
        <f>IF(IFERROR(INDEX(Delivery!$D$2:$D$3001,MATCH(A1827,Delivery!$A$2:$A$3001,0)),"")="Cancelled","Yes","No")</f>
        <v>No</v>
      </c>
      <c r="L1827">
        <f>SUMIF(Sales!B:B,A1827,Sales!H:H)</f>
        <v>925.48</v>
      </c>
    </row>
    <row r="1828" spans="1:12" x14ac:dyDescent="0.35">
      <c r="A1828" s="5">
        <v>1827</v>
      </c>
      <c r="B1828" s="6">
        <v>45697</v>
      </c>
      <c r="C1828" s="5">
        <v>734</v>
      </c>
      <c r="D1828" s="5">
        <v>4</v>
      </c>
      <c r="E1828" s="5" t="str">
        <f>IFERROR(INDEX(Customers!$B$2:$B$901,MATCH(C1828,Customers!$A$2:$A$901,0)),"")</f>
        <v>Kavya Gupta</v>
      </c>
      <c r="F1828" s="5" t="str">
        <f>IFERROR(INDEX(Customers!$C$2:$C$901,MATCH(C1828,Customers!$A$2:$A$901,0)),"")</f>
        <v>SMB</v>
      </c>
      <c r="G1828" s="5" t="str">
        <f>IFERROR(INDEX(Regions!$B$2:$B$6,MATCH(D1828,Regions!$A$2:$A$6,0)),"")</f>
        <v>West</v>
      </c>
      <c r="H1828" s="5" t="str">
        <f t="shared" si="30"/>
        <v>2025-02</v>
      </c>
      <c r="I1828" s="5">
        <f>IFERROR(INDEX(Delivery!$C$2:$C$3001,MATCH(A1828,Delivery!$A$2:$A$3001,0))-INDEX(Delivery!$B$2:$B$3001,MATCH(A1828,Delivery!$A$2:$A$3001,0)),"")</f>
        <v>6</v>
      </c>
      <c r="J1828" s="5" t="str">
        <f>IF(IFERROR(INDEX(Delivery!$D$2:$D$3001,MATCH(A1828,Delivery!$A$2:$A$3001,0)),"")="Delayed","Yes","No")</f>
        <v>No</v>
      </c>
      <c r="K1828" s="5" t="str">
        <f>IF(IFERROR(INDEX(Delivery!$D$2:$D$3001,MATCH(A1828,Delivery!$A$2:$A$3001,0)),"")="Cancelled","Yes","No")</f>
        <v>No</v>
      </c>
      <c r="L1828">
        <f>SUMIF(Sales!B:B,A1828,Sales!H:H)</f>
        <v>540.32000000000005</v>
      </c>
    </row>
    <row r="1829" spans="1:12" x14ac:dyDescent="0.35">
      <c r="A1829" s="5">
        <v>1828</v>
      </c>
      <c r="B1829" s="6">
        <v>45697</v>
      </c>
      <c r="C1829" s="5">
        <v>724</v>
      </c>
      <c r="D1829" s="5">
        <v>1</v>
      </c>
      <c r="E1829" s="5" t="str">
        <f>IFERROR(INDEX(Customers!$B$2:$B$901,MATCH(C1829,Customers!$A$2:$A$901,0)),"")</f>
        <v>Reyansh Reddy</v>
      </c>
      <c r="F1829" s="5" t="str">
        <f>IFERROR(INDEX(Customers!$C$2:$C$901,MATCH(C1829,Customers!$A$2:$A$901,0)),"")</f>
        <v>Consumer</v>
      </c>
      <c r="G1829" s="5" t="str">
        <f>IFERROR(INDEX(Regions!$B$2:$B$6,MATCH(D1829,Regions!$A$2:$A$6,0)),"")</f>
        <v>North</v>
      </c>
      <c r="H1829" s="5" t="str">
        <f t="shared" si="30"/>
        <v>2025-02</v>
      </c>
      <c r="I1829" s="5">
        <f>IFERROR(INDEX(Delivery!$C$2:$C$3001,MATCH(A1829,Delivery!$A$2:$A$3001,0))-INDEX(Delivery!$B$2:$B$3001,MATCH(A1829,Delivery!$A$2:$A$3001,0)),"")</f>
        <v>6</v>
      </c>
      <c r="J1829" s="5" t="str">
        <f>IF(IFERROR(INDEX(Delivery!$D$2:$D$3001,MATCH(A1829,Delivery!$A$2:$A$3001,0)),"")="Delayed","Yes","No")</f>
        <v>No</v>
      </c>
      <c r="K1829" s="5" t="str">
        <f>IF(IFERROR(INDEX(Delivery!$D$2:$D$3001,MATCH(A1829,Delivery!$A$2:$A$3001,0)),"")="Cancelled","Yes","No")</f>
        <v>No</v>
      </c>
      <c r="L1829">
        <f>SUMIF(Sales!B:B,A1829,Sales!H:H)</f>
        <v>1672.88</v>
      </c>
    </row>
    <row r="1830" spans="1:12" x14ac:dyDescent="0.35">
      <c r="A1830" s="5">
        <v>1829</v>
      </c>
      <c r="B1830" s="6">
        <v>45697</v>
      </c>
      <c r="C1830" s="5">
        <v>332</v>
      </c>
      <c r="D1830" s="5">
        <v>2</v>
      </c>
      <c r="E1830" s="5" t="str">
        <f>IFERROR(INDEX(Customers!$B$2:$B$901,MATCH(C1830,Customers!$A$2:$A$901,0)),"")</f>
        <v>Anika Singh</v>
      </c>
      <c r="F1830" s="5" t="str">
        <f>IFERROR(INDEX(Customers!$C$2:$C$901,MATCH(C1830,Customers!$A$2:$A$901,0)),"")</f>
        <v>Corporate</v>
      </c>
      <c r="G1830" s="5" t="str">
        <f>IFERROR(INDEX(Regions!$B$2:$B$6,MATCH(D1830,Regions!$A$2:$A$6,0)),"")</f>
        <v>South</v>
      </c>
      <c r="H1830" s="5" t="str">
        <f t="shared" si="30"/>
        <v>2025-02</v>
      </c>
      <c r="I1830" s="5">
        <f>IFERROR(INDEX(Delivery!$C$2:$C$3001,MATCH(A1830,Delivery!$A$2:$A$3001,0))-INDEX(Delivery!$B$2:$B$3001,MATCH(A1830,Delivery!$A$2:$A$3001,0)),"")</f>
        <v>3</v>
      </c>
      <c r="J1830" s="5" t="str">
        <f>IF(IFERROR(INDEX(Delivery!$D$2:$D$3001,MATCH(A1830,Delivery!$A$2:$A$3001,0)),"")="Delayed","Yes","No")</f>
        <v>No</v>
      </c>
      <c r="K1830" s="5" t="str">
        <f>IF(IFERROR(INDEX(Delivery!$D$2:$D$3001,MATCH(A1830,Delivery!$A$2:$A$3001,0)),"")="Cancelled","Yes","No")</f>
        <v>No</v>
      </c>
      <c r="L1830">
        <f>SUMIF(Sales!B:B,A1830,Sales!H:H)</f>
        <v>2213.3200000000002</v>
      </c>
    </row>
    <row r="1831" spans="1:12" x14ac:dyDescent="0.35">
      <c r="A1831" s="5">
        <v>1830</v>
      </c>
      <c r="B1831" s="6">
        <v>45697</v>
      </c>
      <c r="C1831" s="5">
        <v>523</v>
      </c>
      <c r="D1831" s="5">
        <v>2</v>
      </c>
      <c r="E1831" s="5" t="str">
        <f>IFERROR(INDEX(Customers!$B$2:$B$901,MATCH(C1831,Customers!$A$2:$A$901,0)),"")</f>
        <v>Arjun Malhotra</v>
      </c>
      <c r="F1831" s="5" t="str">
        <f>IFERROR(INDEX(Customers!$C$2:$C$901,MATCH(C1831,Customers!$A$2:$A$901,0)),"")</f>
        <v>Corporate</v>
      </c>
      <c r="G1831" s="5" t="str">
        <f>IFERROR(INDEX(Regions!$B$2:$B$6,MATCH(D1831,Regions!$A$2:$A$6,0)),"")</f>
        <v>South</v>
      </c>
      <c r="H1831" s="5" t="str">
        <f t="shared" si="30"/>
        <v>2025-02</v>
      </c>
      <c r="I1831" s="5">
        <f>IFERROR(INDEX(Delivery!$C$2:$C$3001,MATCH(A1831,Delivery!$A$2:$A$3001,0))-INDEX(Delivery!$B$2:$B$3001,MATCH(A1831,Delivery!$A$2:$A$3001,0)),"")</f>
        <v>5</v>
      </c>
      <c r="J1831" s="5" t="str">
        <f>IF(IFERROR(INDEX(Delivery!$D$2:$D$3001,MATCH(A1831,Delivery!$A$2:$A$3001,0)),"")="Delayed","Yes","No")</f>
        <v>No</v>
      </c>
      <c r="K1831" s="5" t="str">
        <f>IF(IFERROR(INDEX(Delivery!$D$2:$D$3001,MATCH(A1831,Delivery!$A$2:$A$3001,0)),"")="Cancelled","Yes","No")</f>
        <v>No</v>
      </c>
      <c r="L1831">
        <f>SUMIF(Sales!B:B,A1831,Sales!H:H)</f>
        <v>3874.6299999999997</v>
      </c>
    </row>
    <row r="1832" spans="1:12" x14ac:dyDescent="0.35">
      <c r="A1832" s="5">
        <v>1831</v>
      </c>
      <c r="B1832" s="6">
        <v>45697</v>
      </c>
      <c r="C1832" s="5">
        <v>623</v>
      </c>
      <c r="D1832" s="5">
        <v>3</v>
      </c>
      <c r="E1832" s="5" t="str">
        <f>IFERROR(INDEX(Customers!$B$2:$B$901,MATCH(C1832,Customers!$A$2:$A$901,0)),"")</f>
        <v>Aarav Menon</v>
      </c>
      <c r="F1832" s="5" t="str">
        <f>IFERROR(INDEX(Customers!$C$2:$C$901,MATCH(C1832,Customers!$A$2:$A$901,0)),"")</f>
        <v>Consumer</v>
      </c>
      <c r="G1832" s="5" t="str">
        <f>IFERROR(INDEX(Regions!$B$2:$B$6,MATCH(D1832,Regions!$A$2:$A$6,0)),"")</f>
        <v>East</v>
      </c>
      <c r="H1832" s="5" t="str">
        <f t="shared" si="30"/>
        <v>2025-02</v>
      </c>
      <c r="I1832" s="5">
        <f>IFERROR(INDEX(Delivery!$C$2:$C$3001,MATCH(A1832,Delivery!$A$2:$A$3001,0))-INDEX(Delivery!$B$2:$B$3001,MATCH(A1832,Delivery!$A$2:$A$3001,0)),"")</f>
        <v>2</v>
      </c>
      <c r="J1832" s="5" t="str">
        <f>IF(IFERROR(INDEX(Delivery!$D$2:$D$3001,MATCH(A1832,Delivery!$A$2:$A$3001,0)),"")="Delayed","Yes","No")</f>
        <v>No</v>
      </c>
      <c r="K1832" s="5" t="str">
        <f>IF(IFERROR(INDEX(Delivery!$D$2:$D$3001,MATCH(A1832,Delivery!$A$2:$A$3001,0)),"")="Cancelled","Yes","No")</f>
        <v>No</v>
      </c>
      <c r="L1832">
        <f>SUMIF(Sales!B:B,A1832,Sales!H:H)</f>
        <v>3021.65</v>
      </c>
    </row>
    <row r="1833" spans="1:12" x14ac:dyDescent="0.35">
      <c r="A1833" s="5">
        <v>1832</v>
      </c>
      <c r="B1833" s="6">
        <v>45697</v>
      </c>
      <c r="C1833" s="5">
        <v>274</v>
      </c>
      <c r="D1833" s="5">
        <v>3</v>
      </c>
      <c r="E1833" s="5" t="str">
        <f>IFERROR(INDEX(Customers!$B$2:$B$901,MATCH(C1833,Customers!$A$2:$A$901,0)),"")</f>
        <v>Vikram Nair</v>
      </c>
      <c r="F1833" s="5" t="str">
        <f>IFERROR(INDEX(Customers!$C$2:$C$901,MATCH(C1833,Customers!$A$2:$A$901,0)),"")</f>
        <v>SMB</v>
      </c>
      <c r="G1833" s="5" t="str">
        <f>IFERROR(INDEX(Regions!$B$2:$B$6,MATCH(D1833,Regions!$A$2:$A$6,0)),"")</f>
        <v>East</v>
      </c>
      <c r="H1833" s="5" t="str">
        <f t="shared" si="30"/>
        <v>2025-02</v>
      </c>
      <c r="I1833" s="5">
        <f>IFERROR(INDEX(Delivery!$C$2:$C$3001,MATCH(A1833,Delivery!$A$2:$A$3001,0))-INDEX(Delivery!$B$2:$B$3001,MATCH(A1833,Delivery!$A$2:$A$3001,0)),"")</f>
        <v>4</v>
      </c>
      <c r="J1833" s="5" t="str">
        <f>IF(IFERROR(INDEX(Delivery!$D$2:$D$3001,MATCH(A1833,Delivery!$A$2:$A$3001,0)),"")="Delayed","Yes","No")</f>
        <v>No</v>
      </c>
      <c r="K1833" s="5" t="str">
        <f>IF(IFERROR(INDEX(Delivery!$D$2:$D$3001,MATCH(A1833,Delivery!$A$2:$A$3001,0)),"")="Cancelled","Yes","No")</f>
        <v>No</v>
      </c>
      <c r="L1833">
        <f>SUMIF(Sales!B:B,A1833,Sales!H:H)</f>
        <v>524.20000000000005</v>
      </c>
    </row>
    <row r="1834" spans="1:12" x14ac:dyDescent="0.35">
      <c r="A1834" s="5">
        <v>1833</v>
      </c>
      <c r="B1834" s="6">
        <v>45698</v>
      </c>
      <c r="C1834" s="5">
        <v>320</v>
      </c>
      <c r="D1834" s="5">
        <v>1</v>
      </c>
      <c r="E1834" s="5" t="str">
        <f>IFERROR(INDEX(Customers!$B$2:$B$901,MATCH(C1834,Customers!$A$2:$A$901,0)),"")</f>
        <v>Meera Rao</v>
      </c>
      <c r="F1834" s="5" t="str">
        <f>IFERROR(INDEX(Customers!$C$2:$C$901,MATCH(C1834,Customers!$A$2:$A$901,0)),"")</f>
        <v>Consumer</v>
      </c>
      <c r="G1834" s="5" t="str">
        <f>IFERROR(INDEX(Regions!$B$2:$B$6,MATCH(D1834,Regions!$A$2:$A$6,0)),"")</f>
        <v>North</v>
      </c>
      <c r="H1834" s="5" t="str">
        <f t="shared" si="30"/>
        <v>2025-02</v>
      </c>
      <c r="I1834" s="5">
        <f>IFERROR(INDEX(Delivery!$C$2:$C$3001,MATCH(A1834,Delivery!$A$2:$A$3001,0))-INDEX(Delivery!$B$2:$B$3001,MATCH(A1834,Delivery!$A$2:$A$3001,0)),"")</f>
        <v>2</v>
      </c>
      <c r="J1834" s="5" t="str">
        <f>IF(IFERROR(INDEX(Delivery!$D$2:$D$3001,MATCH(A1834,Delivery!$A$2:$A$3001,0)),"")="Delayed","Yes","No")</f>
        <v>No</v>
      </c>
      <c r="K1834" s="5" t="str">
        <f>IF(IFERROR(INDEX(Delivery!$D$2:$D$3001,MATCH(A1834,Delivery!$A$2:$A$3001,0)),"")="Cancelled","Yes","No")</f>
        <v>No</v>
      </c>
      <c r="L1834">
        <f>SUMIF(Sales!B:B,A1834,Sales!H:H)</f>
        <v>95.97</v>
      </c>
    </row>
    <row r="1835" spans="1:12" x14ac:dyDescent="0.35">
      <c r="A1835" s="5">
        <v>1834</v>
      </c>
      <c r="B1835" s="6">
        <v>45698</v>
      </c>
      <c r="C1835" s="5">
        <v>644</v>
      </c>
      <c r="D1835" s="5">
        <v>4</v>
      </c>
      <c r="E1835" s="5" t="str">
        <f>IFERROR(INDEX(Customers!$B$2:$B$901,MATCH(C1835,Customers!$A$2:$A$901,0)),"")</f>
        <v>Ishaan Reddy</v>
      </c>
      <c r="F1835" s="5" t="str">
        <f>IFERROR(INDEX(Customers!$C$2:$C$901,MATCH(C1835,Customers!$A$2:$A$901,0)),"")</f>
        <v>Consumer</v>
      </c>
      <c r="G1835" s="5" t="str">
        <f>IFERROR(INDEX(Regions!$B$2:$B$6,MATCH(D1835,Regions!$A$2:$A$6,0)),"")</f>
        <v>West</v>
      </c>
      <c r="H1835" s="5" t="str">
        <f t="shared" si="30"/>
        <v>2025-02</v>
      </c>
      <c r="I1835" s="5">
        <f>IFERROR(INDEX(Delivery!$C$2:$C$3001,MATCH(A1835,Delivery!$A$2:$A$3001,0))-INDEX(Delivery!$B$2:$B$3001,MATCH(A1835,Delivery!$A$2:$A$3001,0)),"")</f>
        <v>2</v>
      </c>
      <c r="J1835" s="5" t="str">
        <f>IF(IFERROR(INDEX(Delivery!$D$2:$D$3001,MATCH(A1835,Delivery!$A$2:$A$3001,0)),"")="Delayed","Yes","No")</f>
        <v>No</v>
      </c>
      <c r="K1835" s="5" t="str">
        <f>IF(IFERROR(INDEX(Delivery!$D$2:$D$3001,MATCH(A1835,Delivery!$A$2:$A$3001,0)),"")="Cancelled","Yes","No")</f>
        <v>No</v>
      </c>
      <c r="L1835">
        <f>SUMIF(Sales!B:B,A1835,Sales!H:H)</f>
        <v>705.26</v>
      </c>
    </row>
    <row r="1836" spans="1:12" x14ac:dyDescent="0.35">
      <c r="A1836" s="5">
        <v>1835</v>
      </c>
      <c r="B1836" s="6">
        <v>45698</v>
      </c>
      <c r="C1836" s="5">
        <v>612</v>
      </c>
      <c r="D1836" s="5">
        <v>1</v>
      </c>
      <c r="E1836" s="5" t="str">
        <f>IFERROR(INDEX(Customers!$B$2:$B$901,MATCH(C1836,Customers!$A$2:$A$901,0)),"")</f>
        <v>Deepa Menon</v>
      </c>
      <c r="F1836" s="5" t="str">
        <f>IFERROR(INDEX(Customers!$C$2:$C$901,MATCH(C1836,Customers!$A$2:$A$901,0)),"")</f>
        <v>Consumer</v>
      </c>
      <c r="G1836" s="5" t="str">
        <f>IFERROR(INDEX(Regions!$B$2:$B$6,MATCH(D1836,Regions!$A$2:$A$6,0)),"")</f>
        <v>North</v>
      </c>
      <c r="H1836" s="5" t="str">
        <f t="shared" si="30"/>
        <v>2025-02</v>
      </c>
      <c r="I1836" s="5">
        <f>IFERROR(INDEX(Delivery!$C$2:$C$3001,MATCH(A1836,Delivery!$A$2:$A$3001,0))-INDEX(Delivery!$B$2:$B$3001,MATCH(A1836,Delivery!$A$2:$A$3001,0)),"")</f>
        <v>-45700</v>
      </c>
      <c r="J1836" s="5" t="str">
        <f>IF(IFERROR(INDEX(Delivery!$D$2:$D$3001,MATCH(A1836,Delivery!$A$2:$A$3001,0)),"")="Delayed","Yes","No")</f>
        <v>No</v>
      </c>
      <c r="K1836" s="5" t="str">
        <f>IF(IFERROR(INDEX(Delivery!$D$2:$D$3001,MATCH(A1836,Delivery!$A$2:$A$3001,0)),"")="Cancelled","Yes","No")</f>
        <v>Yes</v>
      </c>
      <c r="L1836">
        <f>SUMIF(Sales!B:B,A1836,Sales!H:H)</f>
        <v>3113.59</v>
      </c>
    </row>
    <row r="1837" spans="1:12" x14ac:dyDescent="0.35">
      <c r="A1837" s="5">
        <v>1836</v>
      </c>
      <c r="B1837" s="6">
        <v>45698</v>
      </c>
      <c r="C1837" s="5">
        <v>658</v>
      </c>
      <c r="D1837" s="5">
        <v>2</v>
      </c>
      <c r="E1837" s="5" t="str">
        <f>IFERROR(INDEX(Customers!$B$2:$B$901,MATCH(C1837,Customers!$A$2:$A$901,0)),"")</f>
        <v>Vivaan Kapoor</v>
      </c>
      <c r="F1837" s="5" t="str">
        <f>IFERROR(INDEX(Customers!$C$2:$C$901,MATCH(C1837,Customers!$A$2:$A$901,0)),"")</f>
        <v>Corporate</v>
      </c>
      <c r="G1837" s="5" t="str">
        <f>IFERROR(INDEX(Regions!$B$2:$B$6,MATCH(D1837,Regions!$A$2:$A$6,0)),"")</f>
        <v>South</v>
      </c>
      <c r="H1837" s="5" t="str">
        <f t="shared" si="30"/>
        <v>2025-02</v>
      </c>
      <c r="I1837" s="5">
        <f>IFERROR(INDEX(Delivery!$C$2:$C$3001,MATCH(A1837,Delivery!$A$2:$A$3001,0))-INDEX(Delivery!$B$2:$B$3001,MATCH(A1837,Delivery!$A$2:$A$3001,0)),"")</f>
        <v>4</v>
      </c>
      <c r="J1837" s="5" t="str">
        <f>IF(IFERROR(INDEX(Delivery!$D$2:$D$3001,MATCH(A1837,Delivery!$A$2:$A$3001,0)),"")="Delayed","Yes","No")</f>
        <v>No</v>
      </c>
      <c r="K1837" s="5" t="str">
        <f>IF(IFERROR(INDEX(Delivery!$D$2:$D$3001,MATCH(A1837,Delivery!$A$2:$A$3001,0)),"")="Cancelled","Yes","No")</f>
        <v>No</v>
      </c>
      <c r="L1837">
        <f>SUMIF(Sales!B:B,A1837,Sales!H:H)</f>
        <v>1157.7800000000002</v>
      </c>
    </row>
    <row r="1838" spans="1:12" x14ac:dyDescent="0.35">
      <c r="A1838" s="5">
        <v>1837</v>
      </c>
      <c r="B1838" s="6">
        <v>45698</v>
      </c>
      <c r="C1838" s="5">
        <v>326</v>
      </c>
      <c r="D1838" s="5">
        <v>3</v>
      </c>
      <c r="E1838" s="5" t="str">
        <f>IFERROR(INDEX(Customers!$B$2:$B$901,MATCH(C1838,Customers!$A$2:$A$901,0)),"")</f>
        <v>Krishna Iyer</v>
      </c>
      <c r="F1838" s="5" t="str">
        <f>IFERROR(INDEX(Customers!$C$2:$C$901,MATCH(C1838,Customers!$A$2:$A$901,0)),"")</f>
        <v>Consumer</v>
      </c>
      <c r="G1838" s="5" t="str">
        <f>IFERROR(INDEX(Regions!$B$2:$B$6,MATCH(D1838,Regions!$A$2:$A$6,0)),"")</f>
        <v>East</v>
      </c>
      <c r="H1838" s="5" t="str">
        <f t="shared" si="30"/>
        <v>2025-02</v>
      </c>
      <c r="I1838" s="5">
        <f>IFERROR(INDEX(Delivery!$C$2:$C$3001,MATCH(A1838,Delivery!$A$2:$A$3001,0))-INDEX(Delivery!$B$2:$B$3001,MATCH(A1838,Delivery!$A$2:$A$3001,0)),"")</f>
        <v>2</v>
      </c>
      <c r="J1838" s="5" t="str">
        <f>IF(IFERROR(INDEX(Delivery!$D$2:$D$3001,MATCH(A1838,Delivery!$A$2:$A$3001,0)),"")="Delayed","Yes","No")</f>
        <v>No</v>
      </c>
      <c r="K1838" s="5" t="str">
        <f>IF(IFERROR(INDEX(Delivery!$D$2:$D$3001,MATCH(A1838,Delivery!$A$2:$A$3001,0)),"")="Cancelled","Yes","No")</f>
        <v>No</v>
      </c>
      <c r="L1838">
        <f>SUMIF(Sales!B:B,A1838,Sales!H:H)</f>
        <v>175.69</v>
      </c>
    </row>
    <row r="1839" spans="1:12" x14ac:dyDescent="0.35">
      <c r="A1839" s="5">
        <v>1838</v>
      </c>
      <c r="B1839" s="6">
        <v>45698</v>
      </c>
      <c r="C1839" s="5">
        <v>214</v>
      </c>
      <c r="D1839" s="5">
        <v>1</v>
      </c>
      <c r="E1839" s="5" t="str">
        <f>IFERROR(INDEX(Customers!$B$2:$B$901,MATCH(C1839,Customers!$A$2:$A$901,0)),"")</f>
        <v>Sanjay Menon</v>
      </c>
      <c r="F1839" s="5" t="str">
        <f>IFERROR(INDEX(Customers!$C$2:$C$901,MATCH(C1839,Customers!$A$2:$A$901,0)),"")</f>
        <v>SMB</v>
      </c>
      <c r="G1839" s="5" t="str">
        <f>IFERROR(INDEX(Regions!$B$2:$B$6,MATCH(D1839,Regions!$A$2:$A$6,0)),"")</f>
        <v>North</v>
      </c>
      <c r="H1839" s="5" t="str">
        <f t="shared" si="30"/>
        <v>2025-02</v>
      </c>
      <c r="I1839" s="5">
        <f>IFERROR(INDEX(Delivery!$C$2:$C$3001,MATCH(A1839,Delivery!$A$2:$A$3001,0))-INDEX(Delivery!$B$2:$B$3001,MATCH(A1839,Delivery!$A$2:$A$3001,0)),"")</f>
        <v>-45700</v>
      </c>
      <c r="J1839" s="5" t="str">
        <f>IF(IFERROR(INDEX(Delivery!$D$2:$D$3001,MATCH(A1839,Delivery!$A$2:$A$3001,0)),"")="Delayed","Yes","No")</f>
        <v>No</v>
      </c>
      <c r="K1839" s="5" t="str">
        <f>IF(IFERROR(INDEX(Delivery!$D$2:$D$3001,MATCH(A1839,Delivery!$A$2:$A$3001,0)),"")="Cancelled","Yes","No")</f>
        <v>Yes</v>
      </c>
      <c r="L1839">
        <f>SUMIF(Sales!B:B,A1839,Sales!H:H)</f>
        <v>508.8</v>
      </c>
    </row>
    <row r="1840" spans="1:12" x14ac:dyDescent="0.35">
      <c r="A1840" s="5">
        <v>1839</v>
      </c>
      <c r="B1840" s="6">
        <v>45698</v>
      </c>
      <c r="C1840" s="5">
        <v>359</v>
      </c>
      <c r="D1840" s="5">
        <v>3</v>
      </c>
      <c r="E1840" s="5" t="str">
        <f>IFERROR(INDEX(Customers!$B$2:$B$901,MATCH(C1840,Customers!$A$2:$A$901,0)),"")</f>
        <v>Priya Bose</v>
      </c>
      <c r="F1840" s="5" t="str">
        <f>IFERROR(INDEX(Customers!$C$2:$C$901,MATCH(C1840,Customers!$A$2:$A$901,0)),"")</f>
        <v>Consumer</v>
      </c>
      <c r="G1840" s="5" t="str">
        <f>IFERROR(INDEX(Regions!$B$2:$B$6,MATCH(D1840,Regions!$A$2:$A$6,0)),"")</f>
        <v>East</v>
      </c>
      <c r="H1840" s="5" t="str">
        <f t="shared" si="30"/>
        <v>2025-02</v>
      </c>
      <c r="I1840" s="5">
        <f>IFERROR(INDEX(Delivery!$C$2:$C$3001,MATCH(A1840,Delivery!$A$2:$A$3001,0))-INDEX(Delivery!$B$2:$B$3001,MATCH(A1840,Delivery!$A$2:$A$3001,0)),"")</f>
        <v>-45698</v>
      </c>
      <c r="J1840" s="5" t="str">
        <f>IF(IFERROR(INDEX(Delivery!$D$2:$D$3001,MATCH(A1840,Delivery!$A$2:$A$3001,0)),"")="Delayed","Yes","No")</f>
        <v>No</v>
      </c>
      <c r="K1840" s="5" t="str">
        <f>IF(IFERROR(INDEX(Delivery!$D$2:$D$3001,MATCH(A1840,Delivery!$A$2:$A$3001,0)),"")="Cancelled","Yes","No")</f>
        <v>Yes</v>
      </c>
      <c r="L1840">
        <f>SUMIF(Sales!B:B,A1840,Sales!H:H)</f>
        <v>2159.5299999999997</v>
      </c>
    </row>
    <row r="1841" spans="1:12" x14ac:dyDescent="0.35">
      <c r="A1841" s="5">
        <v>1840</v>
      </c>
      <c r="B1841" s="6">
        <v>45699</v>
      </c>
      <c r="C1841" s="5">
        <v>882</v>
      </c>
      <c r="D1841" s="5">
        <v>5</v>
      </c>
      <c r="E1841" s="5" t="str">
        <f>IFERROR(INDEX(Customers!$B$2:$B$901,MATCH(C1841,Customers!$A$2:$A$901,0)),"")</f>
        <v>Diya Singh</v>
      </c>
      <c r="F1841" s="5" t="str">
        <f>IFERROR(INDEX(Customers!$C$2:$C$901,MATCH(C1841,Customers!$A$2:$A$901,0)),"")</f>
        <v>Consumer</v>
      </c>
      <c r="G1841" s="5" t="str">
        <f>IFERROR(INDEX(Regions!$B$2:$B$6,MATCH(D1841,Regions!$A$2:$A$6,0)),"")</f>
        <v>Central</v>
      </c>
      <c r="H1841" s="5" t="str">
        <f t="shared" si="30"/>
        <v>2025-02</v>
      </c>
      <c r="I1841" s="5">
        <f>IFERROR(INDEX(Delivery!$C$2:$C$3001,MATCH(A1841,Delivery!$A$2:$A$3001,0))-INDEX(Delivery!$B$2:$B$3001,MATCH(A1841,Delivery!$A$2:$A$3001,0)),"")</f>
        <v>4</v>
      </c>
      <c r="J1841" s="5" t="str">
        <f>IF(IFERROR(INDEX(Delivery!$D$2:$D$3001,MATCH(A1841,Delivery!$A$2:$A$3001,0)),"")="Delayed","Yes","No")</f>
        <v>No</v>
      </c>
      <c r="K1841" s="5" t="str">
        <f>IF(IFERROR(INDEX(Delivery!$D$2:$D$3001,MATCH(A1841,Delivery!$A$2:$A$3001,0)),"")="Cancelled","Yes","No")</f>
        <v>No</v>
      </c>
      <c r="L1841">
        <f>SUMIF(Sales!B:B,A1841,Sales!H:H)</f>
        <v>407.68</v>
      </c>
    </row>
    <row r="1842" spans="1:12" x14ac:dyDescent="0.35">
      <c r="A1842" s="5">
        <v>1841</v>
      </c>
      <c r="B1842" s="6">
        <v>45699</v>
      </c>
      <c r="C1842" s="5">
        <v>505</v>
      </c>
      <c r="D1842" s="5">
        <v>4</v>
      </c>
      <c r="E1842" s="5" t="str">
        <f>IFERROR(INDEX(Customers!$B$2:$B$901,MATCH(C1842,Customers!$A$2:$A$901,0)),"")</f>
        <v>Krishna Iyer</v>
      </c>
      <c r="F1842" s="5" t="str">
        <f>IFERROR(INDEX(Customers!$C$2:$C$901,MATCH(C1842,Customers!$A$2:$A$901,0)),"")</f>
        <v>Consumer</v>
      </c>
      <c r="G1842" s="5" t="str">
        <f>IFERROR(INDEX(Regions!$B$2:$B$6,MATCH(D1842,Regions!$A$2:$A$6,0)),"")</f>
        <v>West</v>
      </c>
      <c r="H1842" s="5" t="str">
        <f t="shared" si="30"/>
        <v>2025-02</v>
      </c>
      <c r="I1842" s="5">
        <f>IFERROR(INDEX(Delivery!$C$2:$C$3001,MATCH(A1842,Delivery!$A$2:$A$3001,0))-INDEX(Delivery!$B$2:$B$3001,MATCH(A1842,Delivery!$A$2:$A$3001,0)),"")</f>
        <v>4</v>
      </c>
      <c r="J1842" s="5" t="str">
        <f>IF(IFERROR(INDEX(Delivery!$D$2:$D$3001,MATCH(A1842,Delivery!$A$2:$A$3001,0)),"")="Delayed","Yes","No")</f>
        <v>No</v>
      </c>
      <c r="K1842" s="5" t="str">
        <f>IF(IFERROR(INDEX(Delivery!$D$2:$D$3001,MATCH(A1842,Delivery!$A$2:$A$3001,0)),"")="Cancelled","Yes","No")</f>
        <v>No</v>
      </c>
      <c r="L1842">
        <f>SUMIF(Sales!B:B,A1842,Sales!H:H)</f>
        <v>3085.98</v>
      </c>
    </row>
    <row r="1843" spans="1:12" x14ac:dyDescent="0.35">
      <c r="A1843" s="5">
        <v>1842</v>
      </c>
      <c r="B1843" s="6">
        <v>45699</v>
      </c>
      <c r="C1843" s="5">
        <v>615</v>
      </c>
      <c r="D1843" s="5">
        <v>3</v>
      </c>
      <c r="E1843" s="5" t="str">
        <f>IFERROR(INDEX(Customers!$B$2:$B$901,MATCH(C1843,Customers!$A$2:$A$901,0)),"")</f>
        <v>Aarav Patel</v>
      </c>
      <c r="F1843" s="5" t="str">
        <f>IFERROR(INDEX(Customers!$C$2:$C$901,MATCH(C1843,Customers!$A$2:$A$901,0)),"")</f>
        <v>Consumer</v>
      </c>
      <c r="G1843" s="5" t="str">
        <f>IFERROR(INDEX(Regions!$B$2:$B$6,MATCH(D1843,Regions!$A$2:$A$6,0)),"")</f>
        <v>East</v>
      </c>
      <c r="H1843" s="5" t="str">
        <f t="shared" si="30"/>
        <v>2025-02</v>
      </c>
      <c r="I1843" s="5">
        <f>IFERROR(INDEX(Delivery!$C$2:$C$3001,MATCH(A1843,Delivery!$A$2:$A$3001,0))-INDEX(Delivery!$B$2:$B$3001,MATCH(A1843,Delivery!$A$2:$A$3001,0)),"")</f>
        <v>2</v>
      </c>
      <c r="J1843" s="5" t="str">
        <f>IF(IFERROR(INDEX(Delivery!$D$2:$D$3001,MATCH(A1843,Delivery!$A$2:$A$3001,0)),"")="Delayed","Yes","No")</f>
        <v>No</v>
      </c>
      <c r="K1843" s="5" t="str">
        <f>IF(IFERROR(INDEX(Delivery!$D$2:$D$3001,MATCH(A1843,Delivery!$A$2:$A$3001,0)),"")="Cancelled","Yes","No")</f>
        <v>No</v>
      </c>
      <c r="L1843">
        <f>SUMIF(Sales!B:B,A1843,Sales!H:H)</f>
        <v>351.29</v>
      </c>
    </row>
    <row r="1844" spans="1:12" x14ac:dyDescent="0.35">
      <c r="A1844" s="5">
        <v>1843</v>
      </c>
      <c r="B1844" s="6">
        <v>45699</v>
      </c>
      <c r="C1844" s="5">
        <v>245</v>
      </c>
      <c r="D1844" s="5">
        <v>2</v>
      </c>
      <c r="E1844" s="5" t="str">
        <f>IFERROR(INDEX(Customers!$B$2:$B$901,MATCH(C1844,Customers!$A$2:$A$901,0)),"")</f>
        <v>Aadhya Rao</v>
      </c>
      <c r="F1844" s="5" t="str">
        <f>IFERROR(INDEX(Customers!$C$2:$C$901,MATCH(C1844,Customers!$A$2:$A$901,0)),"")</f>
        <v>SMB</v>
      </c>
      <c r="G1844" s="5" t="str">
        <f>IFERROR(INDEX(Regions!$B$2:$B$6,MATCH(D1844,Regions!$A$2:$A$6,0)),"")</f>
        <v>South</v>
      </c>
      <c r="H1844" s="5" t="str">
        <f t="shared" si="30"/>
        <v>2025-02</v>
      </c>
      <c r="I1844" s="5">
        <f>IFERROR(INDEX(Delivery!$C$2:$C$3001,MATCH(A1844,Delivery!$A$2:$A$3001,0))-INDEX(Delivery!$B$2:$B$3001,MATCH(A1844,Delivery!$A$2:$A$3001,0)),"")</f>
        <v>6</v>
      </c>
      <c r="J1844" s="5" t="str">
        <f>IF(IFERROR(INDEX(Delivery!$D$2:$D$3001,MATCH(A1844,Delivery!$A$2:$A$3001,0)),"")="Delayed","Yes","No")</f>
        <v>No</v>
      </c>
      <c r="K1844" s="5" t="str">
        <f>IF(IFERROR(INDEX(Delivery!$D$2:$D$3001,MATCH(A1844,Delivery!$A$2:$A$3001,0)),"")="Cancelled","Yes","No")</f>
        <v>No</v>
      </c>
      <c r="L1844">
        <f>SUMIF(Sales!B:B,A1844,Sales!H:H)</f>
        <v>2213.3200000000002</v>
      </c>
    </row>
    <row r="1845" spans="1:12" x14ac:dyDescent="0.35">
      <c r="A1845" s="5">
        <v>1844</v>
      </c>
      <c r="B1845" s="6">
        <v>45699</v>
      </c>
      <c r="C1845" s="5">
        <v>718</v>
      </c>
      <c r="D1845" s="5">
        <v>4</v>
      </c>
      <c r="E1845" s="5" t="str">
        <f>IFERROR(INDEX(Customers!$B$2:$B$901,MATCH(C1845,Customers!$A$2:$A$901,0)),"")</f>
        <v>Deepa Iyer</v>
      </c>
      <c r="F1845" s="5" t="str">
        <f>IFERROR(INDEX(Customers!$C$2:$C$901,MATCH(C1845,Customers!$A$2:$A$901,0)),"")</f>
        <v>SMB</v>
      </c>
      <c r="G1845" s="5" t="str">
        <f>IFERROR(INDEX(Regions!$B$2:$B$6,MATCH(D1845,Regions!$A$2:$A$6,0)),"")</f>
        <v>West</v>
      </c>
      <c r="H1845" s="5" t="str">
        <f t="shared" si="30"/>
        <v>2025-02</v>
      </c>
      <c r="I1845" s="5">
        <f>IFERROR(INDEX(Delivery!$C$2:$C$3001,MATCH(A1845,Delivery!$A$2:$A$3001,0))-INDEX(Delivery!$B$2:$B$3001,MATCH(A1845,Delivery!$A$2:$A$3001,0)),"")</f>
        <v>4</v>
      </c>
      <c r="J1845" s="5" t="str">
        <f>IF(IFERROR(INDEX(Delivery!$D$2:$D$3001,MATCH(A1845,Delivery!$A$2:$A$3001,0)),"")="Delayed","Yes","No")</f>
        <v>No</v>
      </c>
      <c r="K1845" s="5" t="str">
        <f>IF(IFERROR(INDEX(Delivery!$D$2:$D$3001,MATCH(A1845,Delivery!$A$2:$A$3001,0)),"")="Cancelled","Yes","No")</f>
        <v>No</v>
      </c>
      <c r="L1845">
        <f>SUMIF(Sales!B:B,A1845,Sales!H:H)</f>
        <v>617.46</v>
      </c>
    </row>
    <row r="1846" spans="1:12" x14ac:dyDescent="0.35">
      <c r="A1846" s="5">
        <v>1845</v>
      </c>
      <c r="B1846" s="6">
        <v>45699</v>
      </c>
      <c r="C1846" s="5">
        <v>824</v>
      </c>
      <c r="D1846" s="5">
        <v>5</v>
      </c>
      <c r="E1846" s="5" t="str">
        <f>IFERROR(INDEX(Customers!$B$2:$B$901,MATCH(C1846,Customers!$A$2:$A$901,0)),"")</f>
        <v>Arun Sharma</v>
      </c>
      <c r="F1846" s="5" t="str">
        <f>IFERROR(INDEX(Customers!$C$2:$C$901,MATCH(C1846,Customers!$A$2:$A$901,0)),"")</f>
        <v>SMB</v>
      </c>
      <c r="G1846" s="5" t="str">
        <f>IFERROR(INDEX(Regions!$B$2:$B$6,MATCH(D1846,Regions!$A$2:$A$6,0)),"")</f>
        <v>Central</v>
      </c>
      <c r="H1846" s="5" t="str">
        <f t="shared" si="30"/>
        <v>2025-02</v>
      </c>
      <c r="I1846" s="5">
        <f>IFERROR(INDEX(Delivery!$C$2:$C$3001,MATCH(A1846,Delivery!$A$2:$A$3001,0))-INDEX(Delivery!$B$2:$B$3001,MATCH(A1846,Delivery!$A$2:$A$3001,0)),"")</f>
        <v>6</v>
      </c>
      <c r="J1846" s="5" t="str">
        <f>IF(IFERROR(INDEX(Delivery!$D$2:$D$3001,MATCH(A1846,Delivery!$A$2:$A$3001,0)),"")="Delayed","Yes","No")</f>
        <v>No</v>
      </c>
      <c r="K1846" s="5" t="str">
        <f>IF(IFERROR(INDEX(Delivery!$D$2:$D$3001,MATCH(A1846,Delivery!$A$2:$A$3001,0)),"")="Cancelled","Yes","No")</f>
        <v>No</v>
      </c>
      <c r="L1846">
        <f>SUMIF(Sales!B:B,A1846,Sales!H:H)</f>
        <v>184.26</v>
      </c>
    </row>
    <row r="1847" spans="1:12" x14ac:dyDescent="0.35">
      <c r="A1847" s="5">
        <v>1846</v>
      </c>
      <c r="B1847" s="6">
        <v>45700</v>
      </c>
      <c r="C1847" s="5">
        <v>793</v>
      </c>
      <c r="D1847" s="5">
        <v>1</v>
      </c>
      <c r="E1847" s="5" t="str">
        <f>IFERROR(INDEX(Customers!$B$2:$B$901,MATCH(C1847,Customers!$A$2:$A$901,0)),"")</f>
        <v>Ravi Reddy</v>
      </c>
      <c r="F1847" s="5" t="str">
        <f>IFERROR(INDEX(Customers!$C$2:$C$901,MATCH(C1847,Customers!$A$2:$A$901,0)),"")</f>
        <v>Consumer</v>
      </c>
      <c r="G1847" s="5" t="str">
        <f>IFERROR(INDEX(Regions!$B$2:$B$6,MATCH(D1847,Regions!$A$2:$A$6,0)),"")</f>
        <v>North</v>
      </c>
      <c r="H1847" s="5" t="str">
        <f t="shared" si="30"/>
        <v>2025-02</v>
      </c>
      <c r="I1847" s="5">
        <f>IFERROR(INDEX(Delivery!$C$2:$C$3001,MATCH(A1847,Delivery!$A$2:$A$3001,0))-INDEX(Delivery!$B$2:$B$3001,MATCH(A1847,Delivery!$A$2:$A$3001,0)),"")</f>
        <v>6</v>
      </c>
      <c r="J1847" s="5" t="str">
        <f>IF(IFERROR(INDEX(Delivery!$D$2:$D$3001,MATCH(A1847,Delivery!$A$2:$A$3001,0)),"")="Delayed","Yes","No")</f>
        <v>No</v>
      </c>
      <c r="K1847" s="5" t="str">
        <f>IF(IFERROR(INDEX(Delivery!$D$2:$D$3001,MATCH(A1847,Delivery!$A$2:$A$3001,0)),"")="Cancelled","Yes","No")</f>
        <v>No</v>
      </c>
      <c r="L1847">
        <f>SUMIF(Sales!B:B,A1847,Sales!H:H)</f>
        <v>2213.3200000000002</v>
      </c>
    </row>
    <row r="1848" spans="1:12" x14ac:dyDescent="0.35">
      <c r="A1848" s="5">
        <v>1847</v>
      </c>
      <c r="B1848" s="6">
        <v>45700</v>
      </c>
      <c r="C1848" s="5">
        <v>303</v>
      </c>
      <c r="D1848" s="5">
        <v>5</v>
      </c>
      <c r="E1848" s="5" t="str">
        <f>IFERROR(INDEX(Customers!$B$2:$B$901,MATCH(C1848,Customers!$A$2:$A$901,0)),"")</f>
        <v>Ishaan Rao</v>
      </c>
      <c r="F1848" s="5" t="str">
        <f>IFERROR(INDEX(Customers!$C$2:$C$901,MATCH(C1848,Customers!$A$2:$A$901,0)),"")</f>
        <v>Consumer</v>
      </c>
      <c r="G1848" s="5" t="str">
        <f>IFERROR(INDEX(Regions!$B$2:$B$6,MATCH(D1848,Regions!$A$2:$A$6,0)),"")</f>
        <v>Central</v>
      </c>
      <c r="H1848" s="5" t="str">
        <f t="shared" si="30"/>
        <v>2025-02</v>
      </c>
      <c r="I1848" s="5">
        <f>IFERROR(INDEX(Delivery!$C$2:$C$3001,MATCH(A1848,Delivery!$A$2:$A$3001,0))-INDEX(Delivery!$B$2:$B$3001,MATCH(A1848,Delivery!$A$2:$A$3001,0)),"")</f>
        <v>6</v>
      </c>
      <c r="J1848" s="5" t="str">
        <f>IF(IFERROR(INDEX(Delivery!$D$2:$D$3001,MATCH(A1848,Delivery!$A$2:$A$3001,0)),"")="Delayed","Yes","No")</f>
        <v>No</v>
      </c>
      <c r="K1848" s="5" t="str">
        <f>IF(IFERROR(INDEX(Delivery!$D$2:$D$3001,MATCH(A1848,Delivery!$A$2:$A$3001,0)),"")="Cancelled","Yes","No")</f>
        <v>No</v>
      </c>
      <c r="L1848">
        <f>SUMIF(Sales!B:B,A1848,Sales!H:H)</f>
        <v>95.97</v>
      </c>
    </row>
    <row r="1849" spans="1:12" x14ac:dyDescent="0.35">
      <c r="A1849" s="5">
        <v>1848</v>
      </c>
      <c r="B1849" s="6">
        <v>45700</v>
      </c>
      <c r="C1849" s="5">
        <v>195</v>
      </c>
      <c r="D1849" s="5">
        <v>4</v>
      </c>
      <c r="E1849" s="5" t="str">
        <f>IFERROR(INDEX(Customers!$B$2:$B$901,MATCH(C1849,Customers!$A$2:$A$901,0)),"")</f>
        <v>Ravi Menon</v>
      </c>
      <c r="F1849" s="5" t="str">
        <f>IFERROR(INDEX(Customers!$C$2:$C$901,MATCH(C1849,Customers!$A$2:$A$901,0)),"")</f>
        <v>Corporate</v>
      </c>
      <c r="G1849" s="5" t="str">
        <f>IFERROR(INDEX(Regions!$B$2:$B$6,MATCH(D1849,Regions!$A$2:$A$6,0)),"")</f>
        <v>West</v>
      </c>
      <c r="H1849" s="5" t="str">
        <f t="shared" si="30"/>
        <v>2025-02</v>
      </c>
      <c r="I1849" s="5">
        <f>IFERROR(INDEX(Delivery!$C$2:$C$3001,MATCH(A1849,Delivery!$A$2:$A$3001,0))-INDEX(Delivery!$B$2:$B$3001,MATCH(A1849,Delivery!$A$2:$A$3001,0)),"")</f>
        <v>6</v>
      </c>
      <c r="J1849" s="5" t="str">
        <f>IF(IFERROR(INDEX(Delivery!$D$2:$D$3001,MATCH(A1849,Delivery!$A$2:$A$3001,0)),"")="Delayed","Yes","No")</f>
        <v>No</v>
      </c>
      <c r="K1849" s="5" t="str">
        <f>IF(IFERROR(INDEX(Delivery!$D$2:$D$3001,MATCH(A1849,Delivery!$A$2:$A$3001,0)),"")="Cancelled","Yes","No")</f>
        <v>No</v>
      </c>
      <c r="L1849">
        <f>SUMIF(Sales!B:B,A1849,Sales!H:H)</f>
        <v>3021.65</v>
      </c>
    </row>
    <row r="1850" spans="1:12" x14ac:dyDescent="0.35">
      <c r="A1850" s="5">
        <v>1849</v>
      </c>
      <c r="B1850" s="6">
        <v>45700</v>
      </c>
      <c r="C1850" s="5">
        <v>540</v>
      </c>
      <c r="D1850" s="5">
        <v>4</v>
      </c>
      <c r="E1850" s="5" t="str">
        <f>IFERROR(INDEX(Customers!$B$2:$B$901,MATCH(C1850,Customers!$A$2:$A$901,0)),"")</f>
        <v>Karthik Mehta</v>
      </c>
      <c r="F1850" s="5" t="str">
        <f>IFERROR(INDEX(Customers!$C$2:$C$901,MATCH(C1850,Customers!$A$2:$A$901,0)),"")</f>
        <v>Consumer</v>
      </c>
      <c r="G1850" s="5" t="str">
        <f>IFERROR(INDEX(Regions!$B$2:$B$6,MATCH(D1850,Regions!$A$2:$A$6,0)),"")</f>
        <v>West</v>
      </c>
      <c r="H1850" s="5" t="str">
        <f t="shared" si="30"/>
        <v>2025-02</v>
      </c>
      <c r="I1850" s="5">
        <f>IFERROR(INDEX(Delivery!$C$2:$C$3001,MATCH(A1850,Delivery!$A$2:$A$3001,0))-INDEX(Delivery!$B$2:$B$3001,MATCH(A1850,Delivery!$A$2:$A$3001,0)),"")</f>
        <v>3</v>
      </c>
      <c r="J1850" s="5" t="str">
        <f>IF(IFERROR(INDEX(Delivery!$D$2:$D$3001,MATCH(A1850,Delivery!$A$2:$A$3001,0)),"")="Delayed","Yes","No")</f>
        <v>No</v>
      </c>
      <c r="K1850" s="5" t="str">
        <f>IF(IFERROR(INDEX(Delivery!$D$2:$D$3001,MATCH(A1850,Delivery!$A$2:$A$3001,0)),"")="Cancelled","Yes","No")</f>
        <v>No</v>
      </c>
      <c r="L1850">
        <f>SUMIF(Sales!B:B,A1850,Sales!H:H)</f>
        <v>3197.34</v>
      </c>
    </row>
    <row r="1851" spans="1:12" x14ac:dyDescent="0.35">
      <c r="A1851" s="5">
        <v>1850</v>
      </c>
      <c r="B1851" s="6">
        <v>45700</v>
      </c>
      <c r="C1851" s="5">
        <v>522</v>
      </c>
      <c r="D1851" s="5">
        <v>3</v>
      </c>
      <c r="E1851" s="5" t="str">
        <f>IFERROR(INDEX(Customers!$B$2:$B$901,MATCH(C1851,Customers!$A$2:$A$901,0)),"")</f>
        <v>Manoj Gupta</v>
      </c>
      <c r="F1851" s="5" t="str">
        <f>IFERROR(INDEX(Customers!$C$2:$C$901,MATCH(C1851,Customers!$A$2:$A$901,0)),"")</f>
        <v>Consumer</v>
      </c>
      <c r="G1851" s="5" t="str">
        <f>IFERROR(INDEX(Regions!$B$2:$B$6,MATCH(D1851,Regions!$A$2:$A$6,0)),"")</f>
        <v>East</v>
      </c>
      <c r="H1851" s="5" t="str">
        <f t="shared" si="30"/>
        <v>2025-02</v>
      </c>
      <c r="I1851" s="5">
        <f>IFERROR(INDEX(Delivery!$C$2:$C$3001,MATCH(A1851,Delivery!$A$2:$A$3001,0))-INDEX(Delivery!$B$2:$B$3001,MATCH(A1851,Delivery!$A$2:$A$3001,0)),"")</f>
        <v>3</v>
      </c>
      <c r="J1851" s="5" t="str">
        <f>IF(IFERROR(INDEX(Delivery!$D$2:$D$3001,MATCH(A1851,Delivery!$A$2:$A$3001,0)),"")="Delayed","Yes","No")</f>
        <v>No</v>
      </c>
      <c r="K1851" s="5" t="str">
        <f>IF(IFERROR(INDEX(Delivery!$D$2:$D$3001,MATCH(A1851,Delivery!$A$2:$A$3001,0)),"")="Cancelled","Yes","No")</f>
        <v>No</v>
      </c>
      <c r="L1851">
        <f>SUMIF(Sales!B:B,A1851,Sales!H:H)</f>
        <v>798.2</v>
      </c>
    </row>
    <row r="1852" spans="1:12" x14ac:dyDescent="0.35">
      <c r="A1852" s="5">
        <v>1851</v>
      </c>
      <c r="B1852" s="6">
        <v>45700</v>
      </c>
      <c r="C1852" s="5">
        <v>158</v>
      </c>
      <c r="D1852" s="5">
        <v>4</v>
      </c>
      <c r="E1852" s="5" t="str">
        <f>IFERROR(INDEX(Customers!$B$2:$B$901,MATCH(C1852,Customers!$A$2:$A$901,0)),"")</f>
        <v>Karthik Mehta</v>
      </c>
      <c r="F1852" s="5" t="str">
        <f>IFERROR(INDEX(Customers!$C$2:$C$901,MATCH(C1852,Customers!$A$2:$A$901,0)),"")</f>
        <v>SMB</v>
      </c>
      <c r="G1852" s="5" t="str">
        <f>IFERROR(INDEX(Regions!$B$2:$B$6,MATCH(D1852,Regions!$A$2:$A$6,0)),"")</f>
        <v>West</v>
      </c>
      <c r="H1852" s="5" t="str">
        <f t="shared" si="30"/>
        <v>2025-02</v>
      </c>
      <c r="I1852" s="5">
        <f>IFERROR(INDEX(Delivery!$C$2:$C$3001,MATCH(A1852,Delivery!$A$2:$A$3001,0))-INDEX(Delivery!$B$2:$B$3001,MATCH(A1852,Delivery!$A$2:$A$3001,0)),"")</f>
        <v>-45700</v>
      </c>
      <c r="J1852" s="5" t="str">
        <f>IF(IFERROR(INDEX(Delivery!$D$2:$D$3001,MATCH(A1852,Delivery!$A$2:$A$3001,0)),"")="Delayed","Yes","No")</f>
        <v>No</v>
      </c>
      <c r="K1852" s="5" t="str">
        <f>IF(IFERROR(INDEX(Delivery!$D$2:$D$3001,MATCH(A1852,Delivery!$A$2:$A$3001,0)),"")="Cancelled","Yes","No")</f>
        <v>Yes</v>
      </c>
      <c r="L1852">
        <f>SUMIF(Sales!B:B,A1852,Sales!H:H)</f>
        <v>154.55000000000001</v>
      </c>
    </row>
    <row r="1853" spans="1:12" x14ac:dyDescent="0.35">
      <c r="A1853" s="5">
        <v>1852</v>
      </c>
      <c r="B1853" s="6">
        <v>45701</v>
      </c>
      <c r="C1853" s="5">
        <v>12</v>
      </c>
      <c r="D1853" s="5">
        <v>1</v>
      </c>
      <c r="E1853" s="5" t="str">
        <f>IFERROR(INDEX(Customers!$B$2:$B$901,MATCH(C1853,Customers!$A$2:$A$901,0)),"")</f>
        <v>Saanvi Rao</v>
      </c>
      <c r="F1853" s="5" t="str">
        <f>IFERROR(INDEX(Customers!$C$2:$C$901,MATCH(C1853,Customers!$A$2:$A$901,0)),"")</f>
        <v>Consumer</v>
      </c>
      <c r="G1853" s="5" t="str">
        <f>IFERROR(INDEX(Regions!$B$2:$B$6,MATCH(D1853,Regions!$A$2:$A$6,0)),"")</f>
        <v>North</v>
      </c>
      <c r="H1853" s="5" t="str">
        <f t="shared" si="30"/>
        <v>2025-02</v>
      </c>
      <c r="I1853" s="5">
        <f>IFERROR(INDEX(Delivery!$C$2:$C$3001,MATCH(A1853,Delivery!$A$2:$A$3001,0))-INDEX(Delivery!$B$2:$B$3001,MATCH(A1853,Delivery!$A$2:$A$3001,0)),"")</f>
        <v>4</v>
      </c>
      <c r="J1853" s="5" t="str">
        <f>IF(IFERROR(INDEX(Delivery!$D$2:$D$3001,MATCH(A1853,Delivery!$A$2:$A$3001,0)),"")="Delayed","Yes","No")</f>
        <v>No</v>
      </c>
      <c r="K1853" s="5" t="str">
        <f>IF(IFERROR(INDEX(Delivery!$D$2:$D$3001,MATCH(A1853,Delivery!$A$2:$A$3001,0)),"")="Cancelled","Yes","No")</f>
        <v>No</v>
      </c>
      <c r="L1853">
        <f>SUMIF(Sales!B:B,A1853,Sales!H:H)</f>
        <v>718.47</v>
      </c>
    </row>
    <row r="1854" spans="1:12" x14ac:dyDescent="0.35">
      <c r="A1854" s="5">
        <v>1853</v>
      </c>
      <c r="B1854" s="6">
        <v>45701</v>
      </c>
      <c r="C1854" s="5">
        <v>823</v>
      </c>
      <c r="D1854" s="5">
        <v>1</v>
      </c>
      <c r="E1854" s="5" t="str">
        <f>IFERROR(INDEX(Customers!$B$2:$B$901,MATCH(C1854,Customers!$A$2:$A$901,0)),"")</f>
        <v>Vivaan Reddy</v>
      </c>
      <c r="F1854" s="5" t="str">
        <f>IFERROR(INDEX(Customers!$C$2:$C$901,MATCH(C1854,Customers!$A$2:$A$901,0)),"")</f>
        <v>Consumer</v>
      </c>
      <c r="G1854" s="5" t="str">
        <f>IFERROR(INDEX(Regions!$B$2:$B$6,MATCH(D1854,Regions!$A$2:$A$6,0)),"")</f>
        <v>North</v>
      </c>
      <c r="H1854" s="5" t="str">
        <f t="shared" si="30"/>
        <v>2025-02</v>
      </c>
      <c r="I1854" s="5">
        <f>IFERROR(INDEX(Delivery!$C$2:$C$3001,MATCH(A1854,Delivery!$A$2:$A$3001,0))-INDEX(Delivery!$B$2:$B$3001,MATCH(A1854,Delivery!$A$2:$A$3001,0)),"")</f>
        <v>2</v>
      </c>
      <c r="J1854" s="5" t="str">
        <f>IF(IFERROR(INDEX(Delivery!$D$2:$D$3001,MATCH(A1854,Delivery!$A$2:$A$3001,0)),"")="Delayed","Yes","No")</f>
        <v>No</v>
      </c>
      <c r="K1854" s="5" t="str">
        <f>IF(IFERROR(INDEX(Delivery!$D$2:$D$3001,MATCH(A1854,Delivery!$A$2:$A$3001,0)),"")="Cancelled","Yes","No")</f>
        <v>No</v>
      </c>
      <c r="L1854">
        <f>SUMIF(Sales!B:B,A1854,Sales!H:H)</f>
        <v>617.46</v>
      </c>
    </row>
    <row r="1855" spans="1:12" x14ac:dyDescent="0.35">
      <c r="A1855" s="5">
        <v>1854</v>
      </c>
      <c r="B1855" s="6">
        <v>45701</v>
      </c>
      <c r="C1855" s="5">
        <v>740</v>
      </c>
      <c r="D1855" s="5">
        <v>1</v>
      </c>
      <c r="E1855" s="5" t="str">
        <f>IFERROR(INDEX(Customers!$B$2:$B$901,MATCH(C1855,Customers!$A$2:$A$901,0)),"")</f>
        <v>Priya Chatterjee</v>
      </c>
      <c r="F1855" s="5" t="str">
        <f>IFERROR(INDEX(Customers!$C$2:$C$901,MATCH(C1855,Customers!$A$2:$A$901,0)),"")</f>
        <v>Consumer</v>
      </c>
      <c r="G1855" s="5" t="str">
        <f>IFERROR(INDEX(Regions!$B$2:$B$6,MATCH(D1855,Regions!$A$2:$A$6,0)),"")</f>
        <v>North</v>
      </c>
      <c r="H1855" s="5" t="str">
        <f t="shared" si="30"/>
        <v>2025-02</v>
      </c>
      <c r="I1855" s="5">
        <f>IFERROR(INDEX(Delivery!$C$2:$C$3001,MATCH(A1855,Delivery!$A$2:$A$3001,0))-INDEX(Delivery!$B$2:$B$3001,MATCH(A1855,Delivery!$A$2:$A$3001,0)),"")</f>
        <v>3</v>
      </c>
      <c r="J1855" s="5" t="str">
        <f>IF(IFERROR(INDEX(Delivery!$D$2:$D$3001,MATCH(A1855,Delivery!$A$2:$A$3001,0)),"")="Delayed","Yes","No")</f>
        <v>No</v>
      </c>
      <c r="K1855" s="5" t="str">
        <f>IF(IFERROR(INDEX(Delivery!$D$2:$D$3001,MATCH(A1855,Delivery!$A$2:$A$3001,0)),"")="Cancelled","Yes","No")</f>
        <v>No</v>
      </c>
      <c r="L1855">
        <f>SUMIF(Sales!B:B,A1855,Sales!H:H)</f>
        <v>175.69</v>
      </c>
    </row>
    <row r="1856" spans="1:12" x14ac:dyDescent="0.35">
      <c r="A1856" s="5">
        <v>1855</v>
      </c>
      <c r="B1856" s="6">
        <v>45702</v>
      </c>
      <c r="C1856" s="5">
        <v>375</v>
      </c>
      <c r="D1856" s="5">
        <v>4</v>
      </c>
      <c r="E1856" s="5" t="str">
        <f>IFERROR(INDEX(Customers!$B$2:$B$901,MATCH(C1856,Customers!$A$2:$A$901,0)),"")</f>
        <v>Ishaan Gupta</v>
      </c>
      <c r="F1856" s="5" t="str">
        <f>IFERROR(INDEX(Customers!$C$2:$C$901,MATCH(C1856,Customers!$A$2:$A$901,0)),"")</f>
        <v>Corporate</v>
      </c>
      <c r="G1856" s="5" t="str">
        <f>IFERROR(INDEX(Regions!$B$2:$B$6,MATCH(D1856,Regions!$A$2:$A$6,0)),"")</f>
        <v>West</v>
      </c>
      <c r="H1856" s="5" t="str">
        <f t="shared" si="30"/>
        <v>2025-02</v>
      </c>
      <c r="I1856" s="5">
        <f>IFERROR(INDEX(Delivery!$C$2:$C$3001,MATCH(A1856,Delivery!$A$2:$A$3001,0))-INDEX(Delivery!$B$2:$B$3001,MATCH(A1856,Delivery!$A$2:$A$3001,0)),"")</f>
        <v>11</v>
      </c>
      <c r="J1856" s="5" t="str">
        <f>IF(IFERROR(INDEX(Delivery!$D$2:$D$3001,MATCH(A1856,Delivery!$A$2:$A$3001,0)),"")="Delayed","Yes","No")</f>
        <v>Yes</v>
      </c>
      <c r="K1856" s="5" t="str">
        <f>IF(IFERROR(INDEX(Delivery!$D$2:$D$3001,MATCH(A1856,Delivery!$A$2:$A$3001,0)),"")="Cancelled","Yes","No")</f>
        <v>No</v>
      </c>
      <c r="L1856">
        <f>SUMIF(Sales!B:B,A1856,Sales!H:H)</f>
        <v>798.2</v>
      </c>
    </row>
    <row r="1857" spans="1:12" x14ac:dyDescent="0.35">
      <c r="A1857" s="5">
        <v>1856</v>
      </c>
      <c r="B1857" s="6">
        <v>45702</v>
      </c>
      <c r="C1857" s="5">
        <v>78</v>
      </c>
      <c r="D1857" s="5">
        <v>4</v>
      </c>
      <c r="E1857" s="5" t="str">
        <f>IFERROR(INDEX(Customers!$B$2:$B$901,MATCH(C1857,Customers!$A$2:$A$901,0)),"")</f>
        <v>Vivaan Kapoor</v>
      </c>
      <c r="F1857" s="5" t="str">
        <f>IFERROR(INDEX(Customers!$C$2:$C$901,MATCH(C1857,Customers!$A$2:$A$901,0)),"")</f>
        <v>Consumer</v>
      </c>
      <c r="G1857" s="5" t="str">
        <f>IFERROR(INDEX(Regions!$B$2:$B$6,MATCH(D1857,Regions!$A$2:$A$6,0)),"")</f>
        <v>West</v>
      </c>
      <c r="H1857" s="5" t="str">
        <f t="shared" si="30"/>
        <v>2025-02</v>
      </c>
      <c r="I1857" s="5">
        <f>IFERROR(INDEX(Delivery!$C$2:$C$3001,MATCH(A1857,Delivery!$A$2:$A$3001,0))-INDEX(Delivery!$B$2:$B$3001,MATCH(A1857,Delivery!$A$2:$A$3001,0)),"")</f>
        <v>5</v>
      </c>
      <c r="J1857" s="5" t="str">
        <f>IF(IFERROR(INDEX(Delivery!$D$2:$D$3001,MATCH(A1857,Delivery!$A$2:$A$3001,0)),"")="Delayed","Yes","No")</f>
        <v>No</v>
      </c>
      <c r="K1857" s="5" t="str">
        <f>IF(IFERROR(INDEX(Delivery!$D$2:$D$3001,MATCH(A1857,Delivery!$A$2:$A$3001,0)),"")="Cancelled","Yes","No")</f>
        <v>No</v>
      </c>
      <c r="L1857">
        <f>SUMIF(Sales!B:B,A1857,Sales!H:H)</f>
        <v>829.93</v>
      </c>
    </row>
    <row r="1858" spans="1:12" x14ac:dyDescent="0.35">
      <c r="A1858" s="5">
        <v>1857</v>
      </c>
      <c r="B1858" s="6">
        <v>45702</v>
      </c>
      <c r="C1858" s="5">
        <v>472</v>
      </c>
      <c r="D1858" s="5">
        <v>3</v>
      </c>
      <c r="E1858" s="5" t="str">
        <f>IFERROR(INDEX(Customers!$B$2:$B$901,MATCH(C1858,Customers!$A$2:$A$901,0)),"")</f>
        <v>Rahul Chatterjee</v>
      </c>
      <c r="F1858" s="5" t="str">
        <f>IFERROR(INDEX(Customers!$C$2:$C$901,MATCH(C1858,Customers!$A$2:$A$901,0)),"")</f>
        <v>Consumer</v>
      </c>
      <c r="G1858" s="5" t="str">
        <f>IFERROR(INDEX(Regions!$B$2:$B$6,MATCH(D1858,Regions!$A$2:$A$6,0)),"")</f>
        <v>East</v>
      </c>
      <c r="H1858" s="5" t="str">
        <f t="shared" ref="H1858:H1921" si="31">TEXT(B1858,"YYYY-MM")</f>
        <v>2025-02</v>
      </c>
      <c r="I1858" s="5">
        <f>IFERROR(INDEX(Delivery!$C$2:$C$3001,MATCH(A1858,Delivery!$A$2:$A$3001,0))-INDEX(Delivery!$B$2:$B$3001,MATCH(A1858,Delivery!$A$2:$A$3001,0)),"")</f>
        <v>4</v>
      </c>
      <c r="J1858" s="5" t="str">
        <f>IF(IFERROR(INDEX(Delivery!$D$2:$D$3001,MATCH(A1858,Delivery!$A$2:$A$3001,0)),"")="Delayed","Yes","No")</f>
        <v>No</v>
      </c>
      <c r="K1858" s="5" t="str">
        <f>IF(IFERROR(INDEX(Delivery!$D$2:$D$3001,MATCH(A1858,Delivery!$A$2:$A$3001,0)),"")="Cancelled","Yes","No")</f>
        <v>No</v>
      </c>
      <c r="L1858">
        <f>SUMIF(Sales!B:B,A1858,Sales!H:H)</f>
        <v>1558.31</v>
      </c>
    </row>
    <row r="1859" spans="1:12" x14ac:dyDescent="0.35">
      <c r="A1859" s="5">
        <v>1858</v>
      </c>
      <c r="B1859" s="6">
        <v>45702</v>
      </c>
      <c r="C1859" s="5">
        <v>384</v>
      </c>
      <c r="D1859" s="5">
        <v>2</v>
      </c>
      <c r="E1859" s="5" t="str">
        <f>IFERROR(INDEX(Customers!$B$2:$B$901,MATCH(C1859,Customers!$A$2:$A$901,0)),"")</f>
        <v>Ravi Kapoor</v>
      </c>
      <c r="F1859" s="5" t="str">
        <f>IFERROR(INDEX(Customers!$C$2:$C$901,MATCH(C1859,Customers!$A$2:$A$901,0)),"")</f>
        <v>Consumer</v>
      </c>
      <c r="G1859" s="5" t="str">
        <f>IFERROR(INDEX(Regions!$B$2:$B$6,MATCH(D1859,Regions!$A$2:$A$6,0)),"")</f>
        <v>South</v>
      </c>
      <c r="H1859" s="5" t="str">
        <f t="shared" si="31"/>
        <v>2025-02</v>
      </c>
      <c r="I1859" s="5">
        <f>IFERROR(INDEX(Delivery!$C$2:$C$3001,MATCH(A1859,Delivery!$A$2:$A$3001,0))-INDEX(Delivery!$B$2:$B$3001,MATCH(A1859,Delivery!$A$2:$A$3001,0)),"")</f>
        <v>-45703</v>
      </c>
      <c r="J1859" s="5" t="str">
        <f>IF(IFERROR(INDEX(Delivery!$D$2:$D$3001,MATCH(A1859,Delivery!$A$2:$A$3001,0)),"")="Delayed","Yes","No")</f>
        <v>No</v>
      </c>
      <c r="K1859" s="5" t="str">
        <f>IF(IFERROR(INDEX(Delivery!$D$2:$D$3001,MATCH(A1859,Delivery!$A$2:$A$3001,0)),"")="Cancelled","Yes","No")</f>
        <v>Yes</v>
      </c>
      <c r="L1859">
        <f>SUMIF(Sales!B:B,A1859,Sales!H:H)</f>
        <v>1752.02</v>
      </c>
    </row>
    <row r="1860" spans="1:12" x14ac:dyDescent="0.35">
      <c r="A1860" s="5">
        <v>1859</v>
      </c>
      <c r="B1860" s="6">
        <v>45702</v>
      </c>
      <c r="C1860" s="5">
        <v>591</v>
      </c>
      <c r="D1860" s="5">
        <v>3</v>
      </c>
      <c r="E1860" s="5" t="str">
        <f>IFERROR(INDEX(Customers!$B$2:$B$901,MATCH(C1860,Customers!$A$2:$A$901,0)),"")</f>
        <v>Reyansh Reddy</v>
      </c>
      <c r="F1860" s="5" t="str">
        <f>IFERROR(INDEX(Customers!$C$2:$C$901,MATCH(C1860,Customers!$A$2:$A$901,0)),"")</f>
        <v>Consumer</v>
      </c>
      <c r="G1860" s="5" t="str">
        <f>IFERROR(INDEX(Regions!$B$2:$B$6,MATCH(D1860,Regions!$A$2:$A$6,0)),"")</f>
        <v>East</v>
      </c>
      <c r="H1860" s="5" t="str">
        <f t="shared" si="31"/>
        <v>2025-02</v>
      </c>
      <c r="I1860" s="5">
        <f>IFERROR(INDEX(Delivery!$C$2:$C$3001,MATCH(A1860,Delivery!$A$2:$A$3001,0))-INDEX(Delivery!$B$2:$B$3001,MATCH(A1860,Delivery!$A$2:$A$3001,0)),"")</f>
        <v>6</v>
      </c>
      <c r="J1860" s="5" t="str">
        <f>IF(IFERROR(INDEX(Delivery!$D$2:$D$3001,MATCH(A1860,Delivery!$A$2:$A$3001,0)),"")="Delayed","Yes","No")</f>
        <v>No</v>
      </c>
      <c r="K1860" s="5" t="str">
        <f>IF(IFERROR(INDEX(Delivery!$D$2:$D$3001,MATCH(A1860,Delivery!$A$2:$A$3001,0)),"")="Cancelled","Yes","No")</f>
        <v>No</v>
      </c>
      <c r="L1860">
        <f>SUMIF(Sales!B:B,A1860,Sales!H:H)</f>
        <v>175.69</v>
      </c>
    </row>
    <row r="1861" spans="1:12" x14ac:dyDescent="0.35">
      <c r="A1861" s="5">
        <v>1860</v>
      </c>
      <c r="B1861" s="6">
        <v>45702</v>
      </c>
      <c r="C1861" s="5">
        <v>240</v>
      </c>
      <c r="D1861" s="5">
        <v>3</v>
      </c>
      <c r="E1861" s="5" t="str">
        <f>IFERROR(INDEX(Customers!$B$2:$B$901,MATCH(C1861,Customers!$A$2:$A$901,0)),"")</f>
        <v>Ravi Verma</v>
      </c>
      <c r="F1861" s="5" t="str">
        <f>IFERROR(INDEX(Customers!$C$2:$C$901,MATCH(C1861,Customers!$A$2:$A$901,0)),"")</f>
        <v>Corporate</v>
      </c>
      <c r="G1861" s="5" t="str">
        <f>IFERROR(INDEX(Regions!$B$2:$B$6,MATCH(D1861,Regions!$A$2:$A$6,0)),"")</f>
        <v>East</v>
      </c>
      <c r="H1861" s="5" t="str">
        <f t="shared" si="31"/>
        <v>2025-02</v>
      </c>
      <c r="I1861" s="5">
        <f>IFERROR(INDEX(Delivery!$C$2:$C$3001,MATCH(A1861,Delivery!$A$2:$A$3001,0))-INDEX(Delivery!$B$2:$B$3001,MATCH(A1861,Delivery!$A$2:$A$3001,0)),"")</f>
        <v>2</v>
      </c>
      <c r="J1861" s="5" t="str">
        <f>IF(IFERROR(INDEX(Delivery!$D$2:$D$3001,MATCH(A1861,Delivery!$A$2:$A$3001,0)),"")="Delayed","Yes","No")</f>
        <v>No</v>
      </c>
      <c r="K1861" s="5" t="str">
        <f>IF(IFERROR(INDEX(Delivery!$D$2:$D$3001,MATCH(A1861,Delivery!$A$2:$A$3001,0)),"")="Cancelled","Yes","No")</f>
        <v>No</v>
      </c>
      <c r="L1861">
        <f>SUMIF(Sales!B:B,A1861,Sales!H:H)</f>
        <v>145.43</v>
      </c>
    </row>
    <row r="1862" spans="1:12" x14ac:dyDescent="0.35">
      <c r="A1862" s="5">
        <v>1861</v>
      </c>
      <c r="B1862" s="6">
        <v>45703</v>
      </c>
      <c r="C1862" s="5">
        <v>286</v>
      </c>
      <c r="D1862" s="5">
        <v>4</v>
      </c>
      <c r="E1862" s="5" t="str">
        <f>IFERROR(INDEX(Customers!$B$2:$B$901,MATCH(C1862,Customers!$A$2:$A$901,0)),"")</f>
        <v>Meera Menon</v>
      </c>
      <c r="F1862" s="5" t="str">
        <f>IFERROR(INDEX(Customers!$C$2:$C$901,MATCH(C1862,Customers!$A$2:$A$901,0)),"")</f>
        <v>Consumer</v>
      </c>
      <c r="G1862" s="5" t="str">
        <f>IFERROR(INDEX(Regions!$B$2:$B$6,MATCH(D1862,Regions!$A$2:$A$6,0)),"")</f>
        <v>West</v>
      </c>
      <c r="H1862" s="5" t="str">
        <f t="shared" si="31"/>
        <v>2025-02</v>
      </c>
      <c r="I1862" s="5">
        <f>IFERROR(INDEX(Delivery!$C$2:$C$3001,MATCH(A1862,Delivery!$A$2:$A$3001,0))-INDEX(Delivery!$B$2:$B$3001,MATCH(A1862,Delivery!$A$2:$A$3001,0)),"")</f>
        <v>5</v>
      </c>
      <c r="J1862" s="5" t="str">
        <f>IF(IFERROR(INDEX(Delivery!$D$2:$D$3001,MATCH(A1862,Delivery!$A$2:$A$3001,0)),"")="Delayed","Yes","No")</f>
        <v>No</v>
      </c>
      <c r="K1862" s="5" t="str">
        <f>IF(IFERROR(INDEX(Delivery!$D$2:$D$3001,MATCH(A1862,Delivery!$A$2:$A$3001,0)),"")="Cancelled","Yes","No")</f>
        <v>No</v>
      </c>
      <c r="L1862">
        <f>SUMIF(Sales!B:B,A1862,Sales!H:H)</f>
        <v>897.98</v>
      </c>
    </row>
    <row r="1863" spans="1:12" x14ac:dyDescent="0.35">
      <c r="A1863" s="5">
        <v>1862</v>
      </c>
      <c r="B1863" s="6">
        <v>45703</v>
      </c>
      <c r="C1863" s="5">
        <v>582</v>
      </c>
      <c r="D1863" s="5">
        <v>2</v>
      </c>
      <c r="E1863" s="5" t="str">
        <f>IFERROR(INDEX(Customers!$B$2:$B$901,MATCH(C1863,Customers!$A$2:$A$901,0)),"")</f>
        <v>Reyansh Chatterjee</v>
      </c>
      <c r="F1863" s="5" t="str">
        <f>IFERROR(INDEX(Customers!$C$2:$C$901,MATCH(C1863,Customers!$A$2:$A$901,0)),"")</f>
        <v>Consumer</v>
      </c>
      <c r="G1863" s="5" t="str">
        <f>IFERROR(INDEX(Regions!$B$2:$B$6,MATCH(D1863,Regions!$A$2:$A$6,0)),"")</f>
        <v>South</v>
      </c>
      <c r="H1863" s="5" t="str">
        <f t="shared" si="31"/>
        <v>2025-02</v>
      </c>
      <c r="I1863" s="5">
        <f>IFERROR(INDEX(Delivery!$C$2:$C$3001,MATCH(A1863,Delivery!$A$2:$A$3001,0))-INDEX(Delivery!$B$2:$B$3001,MATCH(A1863,Delivery!$A$2:$A$3001,0)),"")</f>
        <v>5</v>
      </c>
      <c r="J1863" s="5" t="str">
        <f>IF(IFERROR(INDEX(Delivery!$D$2:$D$3001,MATCH(A1863,Delivery!$A$2:$A$3001,0)),"")="Delayed","Yes","No")</f>
        <v>No</v>
      </c>
      <c r="K1863" s="5" t="str">
        <f>IF(IFERROR(INDEX(Delivery!$D$2:$D$3001,MATCH(A1863,Delivery!$A$2:$A$3001,0)),"")="Cancelled","Yes","No")</f>
        <v>No</v>
      </c>
      <c r="L1863">
        <f>SUMIF(Sales!B:B,A1863,Sales!H:H)</f>
        <v>1004.04</v>
      </c>
    </row>
    <row r="1864" spans="1:12" x14ac:dyDescent="0.35">
      <c r="A1864" s="5">
        <v>1863</v>
      </c>
      <c r="B1864" s="6">
        <v>45703</v>
      </c>
      <c r="C1864" s="5">
        <v>657</v>
      </c>
      <c r="D1864" s="5">
        <v>4</v>
      </c>
      <c r="E1864" s="5" t="str">
        <f>IFERROR(INDEX(Customers!$B$2:$B$901,MATCH(C1864,Customers!$A$2:$A$901,0)),"")</f>
        <v>Ananya Joshi</v>
      </c>
      <c r="F1864" s="5" t="str">
        <f>IFERROR(INDEX(Customers!$C$2:$C$901,MATCH(C1864,Customers!$A$2:$A$901,0)),"")</f>
        <v>Consumer</v>
      </c>
      <c r="G1864" s="5" t="str">
        <f>IFERROR(INDEX(Regions!$B$2:$B$6,MATCH(D1864,Regions!$A$2:$A$6,0)),"")</f>
        <v>West</v>
      </c>
      <c r="H1864" s="5" t="str">
        <f t="shared" si="31"/>
        <v>2025-02</v>
      </c>
      <c r="I1864" s="5">
        <f>IFERROR(INDEX(Delivery!$C$2:$C$3001,MATCH(A1864,Delivery!$A$2:$A$3001,0))-INDEX(Delivery!$B$2:$B$3001,MATCH(A1864,Delivery!$A$2:$A$3001,0)),"")</f>
        <v>3</v>
      </c>
      <c r="J1864" s="5" t="str">
        <f>IF(IFERROR(INDEX(Delivery!$D$2:$D$3001,MATCH(A1864,Delivery!$A$2:$A$3001,0)),"")="Delayed","Yes","No")</f>
        <v>No</v>
      </c>
      <c r="K1864" s="5" t="str">
        <f>IF(IFERROR(INDEX(Delivery!$D$2:$D$3001,MATCH(A1864,Delivery!$A$2:$A$3001,0)),"")="Cancelled","Yes","No")</f>
        <v>No</v>
      </c>
      <c r="L1864">
        <f>SUMIF(Sales!B:B,A1864,Sales!H:H)</f>
        <v>705.26</v>
      </c>
    </row>
    <row r="1865" spans="1:12" x14ac:dyDescent="0.35">
      <c r="A1865" s="5">
        <v>1864</v>
      </c>
      <c r="B1865" s="6">
        <v>45703</v>
      </c>
      <c r="C1865" s="5">
        <v>197</v>
      </c>
      <c r="D1865" s="5">
        <v>2</v>
      </c>
      <c r="E1865" s="5" t="str">
        <f>IFERROR(INDEX(Customers!$B$2:$B$901,MATCH(C1865,Customers!$A$2:$A$901,0)),"")</f>
        <v>Riya Pillai</v>
      </c>
      <c r="F1865" s="5" t="str">
        <f>IFERROR(INDEX(Customers!$C$2:$C$901,MATCH(C1865,Customers!$A$2:$A$901,0)),"")</f>
        <v>Consumer</v>
      </c>
      <c r="G1865" s="5" t="str">
        <f>IFERROR(INDEX(Regions!$B$2:$B$6,MATCH(D1865,Regions!$A$2:$A$6,0)),"")</f>
        <v>South</v>
      </c>
      <c r="H1865" s="5" t="str">
        <f t="shared" si="31"/>
        <v>2025-02</v>
      </c>
      <c r="I1865" s="5">
        <f>IFERROR(INDEX(Delivery!$C$2:$C$3001,MATCH(A1865,Delivery!$A$2:$A$3001,0))-INDEX(Delivery!$B$2:$B$3001,MATCH(A1865,Delivery!$A$2:$A$3001,0)),"")</f>
        <v>2</v>
      </c>
      <c r="J1865" s="5" t="str">
        <f>IF(IFERROR(INDEX(Delivery!$D$2:$D$3001,MATCH(A1865,Delivery!$A$2:$A$3001,0)),"")="Delayed","Yes","No")</f>
        <v>No</v>
      </c>
      <c r="K1865" s="5" t="str">
        <f>IF(IFERROR(INDEX(Delivery!$D$2:$D$3001,MATCH(A1865,Delivery!$A$2:$A$3001,0)),"")="Cancelled","Yes","No")</f>
        <v>No</v>
      </c>
      <c r="L1865">
        <f>SUMIF(Sales!B:B,A1865,Sales!H:H)</f>
        <v>772.88</v>
      </c>
    </row>
    <row r="1866" spans="1:12" x14ac:dyDescent="0.35">
      <c r="A1866" s="5">
        <v>1865</v>
      </c>
      <c r="B1866" s="6">
        <v>45703</v>
      </c>
      <c r="C1866" s="5">
        <v>346</v>
      </c>
      <c r="D1866" s="5">
        <v>2</v>
      </c>
      <c r="E1866" s="5" t="str">
        <f>IFERROR(INDEX(Customers!$B$2:$B$901,MATCH(C1866,Customers!$A$2:$A$901,0)),"")</f>
        <v>Riya Patel</v>
      </c>
      <c r="F1866" s="5" t="str">
        <f>IFERROR(INDEX(Customers!$C$2:$C$901,MATCH(C1866,Customers!$A$2:$A$901,0)),"")</f>
        <v>Consumer</v>
      </c>
      <c r="G1866" s="5" t="str">
        <f>IFERROR(INDEX(Regions!$B$2:$B$6,MATCH(D1866,Regions!$A$2:$A$6,0)),"")</f>
        <v>South</v>
      </c>
      <c r="H1866" s="5" t="str">
        <f t="shared" si="31"/>
        <v>2025-02</v>
      </c>
      <c r="I1866" s="5">
        <f>IFERROR(INDEX(Delivery!$C$2:$C$3001,MATCH(A1866,Delivery!$A$2:$A$3001,0))-INDEX(Delivery!$B$2:$B$3001,MATCH(A1866,Delivery!$A$2:$A$3001,0)),"")</f>
        <v>4</v>
      </c>
      <c r="J1866" s="5" t="str">
        <f>IF(IFERROR(INDEX(Delivery!$D$2:$D$3001,MATCH(A1866,Delivery!$A$2:$A$3001,0)),"")="Delayed","Yes","No")</f>
        <v>No</v>
      </c>
      <c r="K1866" s="5" t="str">
        <f>IF(IFERROR(INDEX(Delivery!$D$2:$D$3001,MATCH(A1866,Delivery!$A$2:$A$3001,0)),"")="Cancelled","Yes","No")</f>
        <v>No</v>
      </c>
      <c r="L1866">
        <f>SUMIF(Sales!B:B,A1866,Sales!H:H)</f>
        <v>5512.54</v>
      </c>
    </row>
    <row r="1867" spans="1:12" x14ac:dyDescent="0.35">
      <c r="A1867" s="5">
        <v>1866</v>
      </c>
      <c r="B1867" s="6">
        <v>45703</v>
      </c>
      <c r="C1867" s="5">
        <v>693</v>
      </c>
      <c r="D1867" s="5">
        <v>5</v>
      </c>
      <c r="E1867" s="5" t="str">
        <f>IFERROR(INDEX(Customers!$B$2:$B$901,MATCH(C1867,Customers!$A$2:$A$901,0)),"")</f>
        <v>Neha Reddy</v>
      </c>
      <c r="F1867" s="5" t="str">
        <f>IFERROR(INDEX(Customers!$C$2:$C$901,MATCH(C1867,Customers!$A$2:$A$901,0)),"")</f>
        <v>SMB</v>
      </c>
      <c r="G1867" s="5" t="str">
        <f>IFERROR(INDEX(Regions!$B$2:$B$6,MATCH(D1867,Regions!$A$2:$A$6,0)),"")</f>
        <v>Central</v>
      </c>
      <c r="H1867" s="5" t="str">
        <f t="shared" si="31"/>
        <v>2025-02</v>
      </c>
      <c r="I1867" s="5">
        <f>IFERROR(INDEX(Delivery!$C$2:$C$3001,MATCH(A1867,Delivery!$A$2:$A$3001,0))-INDEX(Delivery!$B$2:$B$3001,MATCH(A1867,Delivery!$A$2:$A$3001,0)),"")</f>
        <v>6</v>
      </c>
      <c r="J1867" s="5" t="str">
        <f>IF(IFERROR(INDEX(Delivery!$D$2:$D$3001,MATCH(A1867,Delivery!$A$2:$A$3001,0)),"")="Delayed","Yes","No")</f>
        <v>No</v>
      </c>
      <c r="K1867" s="5" t="str">
        <f>IF(IFERROR(INDEX(Delivery!$D$2:$D$3001,MATCH(A1867,Delivery!$A$2:$A$3001,0)),"")="Cancelled","Yes","No")</f>
        <v>No</v>
      </c>
      <c r="L1867">
        <f>SUMIF(Sales!B:B,A1867,Sales!H:H)</f>
        <v>1389.56</v>
      </c>
    </row>
    <row r="1868" spans="1:12" x14ac:dyDescent="0.35">
      <c r="A1868" s="5">
        <v>1867</v>
      </c>
      <c r="B1868" s="6">
        <v>45703</v>
      </c>
      <c r="C1868" s="5">
        <v>559</v>
      </c>
      <c r="D1868" s="5">
        <v>2</v>
      </c>
      <c r="E1868" s="5" t="str">
        <f>IFERROR(INDEX(Customers!$B$2:$B$901,MATCH(C1868,Customers!$A$2:$A$901,0)),"")</f>
        <v>Myra Rao</v>
      </c>
      <c r="F1868" s="5" t="str">
        <f>IFERROR(INDEX(Customers!$C$2:$C$901,MATCH(C1868,Customers!$A$2:$A$901,0)),"")</f>
        <v>Consumer</v>
      </c>
      <c r="G1868" s="5" t="str">
        <f>IFERROR(INDEX(Regions!$B$2:$B$6,MATCH(D1868,Regions!$A$2:$A$6,0)),"")</f>
        <v>South</v>
      </c>
      <c r="H1868" s="5" t="str">
        <f t="shared" si="31"/>
        <v>2025-02</v>
      </c>
      <c r="I1868" s="5">
        <f>IFERROR(INDEX(Delivery!$C$2:$C$3001,MATCH(A1868,Delivery!$A$2:$A$3001,0))-INDEX(Delivery!$B$2:$B$3001,MATCH(A1868,Delivery!$A$2:$A$3001,0)),"")</f>
        <v>6</v>
      </c>
      <c r="J1868" s="5" t="str">
        <f>IF(IFERROR(INDEX(Delivery!$D$2:$D$3001,MATCH(A1868,Delivery!$A$2:$A$3001,0)),"")="Delayed","Yes","No")</f>
        <v>No</v>
      </c>
      <c r="K1868" s="5" t="str">
        <f>IF(IFERROR(INDEX(Delivery!$D$2:$D$3001,MATCH(A1868,Delivery!$A$2:$A$3001,0)),"")="Cancelled","Yes","No")</f>
        <v>No</v>
      </c>
      <c r="L1868">
        <f>SUMIF(Sales!B:B,A1868,Sales!H:H)</f>
        <v>2550.2200000000003</v>
      </c>
    </row>
    <row r="1869" spans="1:12" x14ac:dyDescent="0.35">
      <c r="A1869" s="5">
        <v>1868</v>
      </c>
      <c r="B1869" s="6">
        <v>45703</v>
      </c>
      <c r="C1869" s="5">
        <v>134</v>
      </c>
      <c r="D1869" s="5">
        <v>3</v>
      </c>
      <c r="E1869" s="5" t="str">
        <f>IFERROR(INDEX(Customers!$B$2:$B$901,MATCH(C1869,Customers!$A$2:$A$901,0)),"")</f>
        <v>Kavya Reddy</v>
      </c>
      <c r="F1869" s="5" t="str">
        <f>IFERROR(INDEX(Customers!$C$2:$C$901,MATCH(C1869,Customers!$A$2:$A$901,0)),"")</f>
        <v>Consumer</v>
      </c>
      <c r="G1869" s="5" t="str">
        <f>IFERROR(INDEX(Regions!$B$2:$B$6,MATCH(D1869,Regions!$A$2:$A$6,0)),"")</f>
        <v>East</v>
      </c>
      <c r="H1869" s="5" t="str">
        <f t="shared" si="31"/>
        <v>2025-02</v>
      </c>
      <c r="I1869" s="5">
        <f>IFERROR(INDEX(Delivery!$C$2:$C$3001,MATCH(A1869,Delivery!$A$2:$A$3001,0))-INDEX(Delivery!$B$2:$B$3001,MATCH(A1869,Delivery!$A$2:$A$3001,0)),"")</f>
        <v>4</v>
      </c>
      <c r="J1869" s="5" t="str">
        <f>IF(IFERROR(INDEX(Delivery!$D$2:$D$3001,MATCH(A1869,Delivery!$A$2:$A$3001,0)),"")="Delayed","Yes","No")</f>
        <v>No</v>
      </c>
      <c r="K1869" s="5" t="str">
        <f>IF(IFERROR(INDEX(Delivery!$D$2:$D$3001,MATCH(A1869,Delivery!$A$2:$A$3001,0)),"")="Cancelled","Yes","No")</f>
        <v>No</v>
      </c>
      <c r="L1869">
        <f>SUMIF(Sales!B:B,A1869,Sales!H:H)</f>
        <v>1296.42</v>
      </c>
    </row>
    <row r="1870" spans="1:12" x14ac:dyDescent="0.35">
      <c r="A1870" s="5">
        <v>1869</v>
      </c>
      <c r="B1870" s="6">
        <v>45704</v>
      </c>
      <c r="C1870" s="5">
        <v>279</v>
      </c>
      <c r="D1870" s="5">
        <v>2</v>
      </c>
      <c r="E1870" s="5" t="str">
        <f>IFERROR(INDEX(Customers!$B$2:$B$901,MATCH(C1870,Customers!$A$2:$A$901,0)),"")</f>
        <v>Karthik Pillai</v>
      </c>
      <c r="F1870" s="5" t="str">
        <f>IFERROR(INDEX(Customers!$C$2:$C$901,MATCH(C1870,Customers!$A$2:$A$901,0)),"")</f>
        <v>Consumer</v>
      </c>
      <c r="G1870" s="5" t="str">
        <f>IFERROR(INDEX(Regions!$B$2:$B$6,MATCH(D1870,Regions!$A$2:$A$6,0)),"")</f>
        <v>South</v>
      </c>
      <c r="H1870" s="5" t="str">
        <f t="shared" si="31"/>
        <v>2025-02</v>
      </c>
      <c r="I1870" s="5">
        <f>IFERROR(INDEX(Delivery!$C$2:$C$3001,MATCH(A1870,Delivery!$A$2:$A$3001,0))-INDEX(Delivery!$B$2:$B$3001,MATCH(A1870,Delivery!$A$2:$A$3001,0)),"")</f>
        <v>5</v>
      </c>
      <c r="J1870" s="5" t="str">
        <f>IF(IFERROR(INDEX(Delivery!$D$2:$D$3001,MATCH(A1870,Delivery!$A$2:$A$3001,0)),"")="Delayed","Yes","No")</f>
        <v>No</v>
      </c>
      <c r="K1870" s="5" t="str">
        <f>IF(IFERROR(INDEX(Delivery!$D$2:$D$3001,MATCH(A1870,Delivery!$A$2:$A$3001,0)),"")="Cancelled","Yes","No")</f>
        <v>No</v>
      </c>
      <c r="L1870">
        <f>SUMIF(Sales!B:B,A1870,Sales!H:H)</f>
        <v>2213.3200000000002</v>
      </c>
    </row>
    <row r="1871" spans="1:12" x14ac:dyDescent="0.35">
      <c r="A1871" s="5">
        <v>1870</v>
      </c>
      <c r="B1871" s="6">
        <v>45704</v>
      </c>
      <c r="C1871" s="5">
        <v>614</v>
      </c>
      <c r="D1871" s="5">
        <v>2</v>
      </c>
      <c r="E1871" s="5" t="str">
        <f>IFERROR(INDEX(Customers!$B$2:$B$901,MATCH(C1871,Customers!$A$2:$A$901,0)),"")</f>
        <v>Diya Reddy</v>
      </c>
      <c r="F1871" s="5" t="str">
        <f>IFERROR(INDEX(Customers!$C$2:$C$901,MATCH(C1871,Customers!$A$2:$A$901,0)),"")</f>
        <v>Consumer</v>
      </c>
      <c r="G1871" s="5" t="str">
        <f>IFERROR(INDEX(Regions!$B$2:$B$6,MATCH(D1871,Regions!$A$2:$A$6,0)),"")</f>
        <v>South</v>
      </c>
      <c r="H1871" s="5" t="str">
        <f t="shared" si="31"/>
        <v>2025-02</v>
      </c>
      <c r="I1871" s="5">
        <f>IFERROR(INDEX(Delivery!$C$2:$C$3001,MATCH(A1871,Delivery!$A$2:$A$3001,0))-INDEX(Delivery!$B$2:$B$3001,MATCH(A1871,Delivery!$A$2:$A$3001,0)),"")</f>
        <v>4</v>
      </c>
      <c r="J1871" s="5" t="str">
        <f>IF(IFERROR(INDEX(Delivery!$D$2:$D$3001,MATCH(A1871,Delivery!$A$2:$A$3001,0)),"")="Delayed","Yes","No")</f>
        <v>No</v>
      </c>
      <c r="K1871" s="5" t="str">
        <f>IF(IFERROR(INDEX(Delivery!$D$2:$D$3001,MATCH(A1871,Delivery!$A$2:$A$3001,0)),"")="Cancelled","Yes","No")</f>
        <v>No</v>
      </c>
      <c r="L1871">
        <f>SUMIF(Sales!B:B,A1871,Sales!H:H)</f>
        <v>772.88</v>
      </c>
    </row>
    <row r="1872" spans="1:12" x14ac:dyDescent="0.35">
      <c r="A1872" s="5">
        <v>1871</v>
      </c>
      <c r="B1872" s="6">
        <v>45704</v>
      </c>
      <c r="C1872" s="5">
        <v>42</v>
      </c>
      <c r="D1872" s="5">
        <v>3</v>
      </c>
      <c r="E1872" s="5" t="str">
        <f>IFERROR(INDEX(Customers!$B$2:$B$901,MATCH(C1872,Customers!$A$2:$A$901,0)),"")</f>
        <v>Karthik Singh</v>
      </c>
      <c r="F1872" s="5" t="str">
        <f>IFERROR(INDEX(Customers!$C$2:$C$901,MATCH(C1872,Customers!$A$2:$A$901,0)),"")</f>
        <v>SMB</v>
      </c>
      <c r="G1872" s="5" t="str">
        <f>IFERROR(INDEX(Regions!$B$2:$B$6,MATCH(D1872,Regions!$A$2:$A$6,0)),"")</f>
        <v>East</v>
      </c>
      <c r="H1872" s="5" t="str">
        <f t="shared" si="31"/>
        <v>2025-02</v>
      </c>
      <c r="I1872" s="5">
        <f>IFERROR(INDEX(Delivery!$C$2:$C$3001,MATCH(A1872,Delivery!$A$2:$A$3001,0))-INDEX(Delivery!$B$2:$B$3001,MATCH(A1872,Delivery!$A$2:$A$3001,0)),"")</f>
        <v>6</v>
      </c>
      <c r="J1872" s="5" t="str">
        <f>IF(IFERROR(INDEX(Delivery!$D$2:$D$3001,MATCH(A1872,Delivery!$A$2:$A$3001,0)),"")="Delayed","Yes","No")</f>
        <v>No</v>
      </c>
      <c r="K1872" s="5" t="str">
        <f>IF(IFERROR(INDEX(Delivery!$D$2:$D$3001,MATCH(A1872,Delivery!$A$2:$A$3001,0)),"")="Cancelled","Yes","No")</f>
        <v>No</v>
      </c>
      <c r="L1872">
        <f>SUMIF(Sales!B:B,A1872,Sales!H:H)</f>
        <v>760.11</v>
      </c>
    </row>
    <row r="1873" spans="1:12" x14ac:dyDescent="0.35">
      <c r="A1873" s="5">
        <v>1872</v>
      </c>
      <c r="B1873" s="6">
        <v>45704</v>
      </c>
      <c r="C1873" s="5">
        <v>840</v>
      </c>
      <c r="D1873" s="5">
        <v>3</v>
      </c>
      <c r="E1873" s="5" t="str">
        <f>IFERROR(INDEX(Customers!$B$2:$B$901,MATCH(C1873,Customers!$A$2:$A$901,0)),"")</f>
        <v>Neha Shetty</v>
      </c>
      <c r="F1873" s="5" t="str">
        <f>IFERROR(INDEX(Customers!$C$2:$C$901,MATCH(C1873,Customers!$A$2:$A$901,0)),"")</f>
        <v>Corporate</v>
      </c>
      <c r="G1873" s="5" t="str">
        <f>IFERROR(INDEX(Regions!$B$2:$B$6,MATCH(D1873,Regions!$A$2:$A$6,0)),"")</f>
        <v>East</v>
      </c>
      <c r="H1873" s="5" t="str">
        <f t="shared" si="31"/>
        <v>2025-02</v>
      </c>
      <c r="I1873" s="5">
        <f>IFERROR(INDEX(Delivery!$C$2:$C$3001,MATCH(A1873,Delivery!$A$2:$A$3001,0))-INDEX(Delivery!$B$2:$B$3001,MATCH(A1873,Delivery!$A$2:$A$3001,0)),"")</f>
        <v>4</v>
      </c>
      <c r="J1873" s="5" t="str">
        <f>IF(IFERROR(INDEX(Delivery!$D$2:$D$3001,MATCH(A1873,Delivery!$A$2:$A$3001,0)),"")="Delayed","Yes","No")</f>
        <v>No</v>
      </c>
      <c r="K1873" s="5" t="str">
        <f>IF(IFERROR(INDEX(Delivery!$D$2:$D$3001,MATCH(A1873,Delivery!$A$2:$A$3001,0)),"")="Cancelled","Yes","No")</f>
        <v>No</v>
      </c>
      <c r="L1873">
        <f>SUMIF(Sales!B:B,A1873,Sales!H:H)</f>
        <v>3541.36</v>
      </c>
    </row>
    <row r="1874" spans="1:12" x14ac:dyDescent="0.35">
      <c r="A1874" s="5">
        <v>1873</v>
      </c>
      <c r="B1874" s="6">
        <v>45705</v>
      </c>
      <c r="C1874" s="5">
        <v>670</v>
      </c>
      <c r="D1874" s="5">
        <v>2</v>
      </c>
      <c r="E1874" s="5" t="str">
        <f>IFERROR(INDEX(Customers!$B$2:$B$901,MATCH(C1874,Customers!$A$2:$A$901,0)),"")</f>
        <v>Neha Das</v>
      </c>
      <c r="F1874" s="5" t="str">
        <f>IFERROR(INDEX(Customers!$C$2:$C$901,MATCH(C1874,Customers!$A$2:$A$901,0)),"")</f>
        <v>SMB</v>
      </c>
      <c r="G1874" s="5" t="str">
        <f>IFERROR(INDEX(Regions!$B$2:$B$6,MATCH(D1874,Regions!$A$2:$A$6,0)),"")</f>
        <v>South</v>
      </c>
      <c r="H1874" s="5" t="str">
        <f t="shared" si="31"/>
        <v>2025-02</v>
      </c>
      <c r="I1874" s="5">
        <f>IFERROR(INDEX(Delivery!$C$2:$C$3001,MATCH(A1874,Delivery!$A$2:$A$3001,0))-INDEX(Delivery!$B$2:$B$3001,MATCH(A1874,Delivery!$A$2:$A$3001,0)),"")</f>
        <v>6</v>
      </c>
      <c r="J1874" s="5" t="str">
        <f>IF(IFERROR(INDEX(Delivery!$D$2:$D$3001,MATCH(A1874,Delivery!$A$2:$A$3001,0)),"")="Delayed","Yes","No")</f>
        <v>No</v>
      </c>
      <c r="K1874" s="5" t="str">
        <f>IF(IFERROR(INDEX(Delivery!$D$2:$D$3001,MATCH(A1874,Delivery!$A$2:$A$3001,0)),"")="Cancelled","Yes","No")</f>
        <v>No</v>
      </c>
      <c r="L1874">
        <f>SUMIF(Sales!B:B,A1874,Sales!H:H)</f>
        <v>688.26</v>
      </c>
    </row>
    <row r="1875" spans="1:12" x14ac:dyDescent="0.35">
      <c r="A1875" s="5">
        <v>1874</v>
      </c>
      <c r="B1875" s="6">
        <v>45705</v>
      </c>
      <c r="C1875" s="5">
        <v>273</v>
      </c>
      <c r="D1875" s="5">
        <v>3</v>
      </c>
      <c r="E1875" s="5" t="str">
        <f>IFERROR(INDEX(Customers!$B$2:$B$901,MATCH(C1875,Customers!$A$2:$A$901,0)),"")</f>
        <v>Anika Shetty</v>
      </c>
      <c r="F1875" s="5" t="str">
        <f>IFERROR(INDEX(Customers!$C$2:$C$901,MATCH(C1875,Customers!$A$2:$A$901,0)),"")</f>
        <v>SMB</v>
      </c>
      <c r="G1875" s="5" t="str">
        <f>IFERROR(INDEX(Regions!$B$2:$B$6,MATCH(D1875,Regions!$A$2:$A$6,0)),"")</f>
        <v>East</v>
      </c>
      <c r="H1875" s="5" t="str">
        <f t="shared" si="31"/>
        <v>2025-02</v>
      </c>
      <c r="I1875" s="5">
        <f>IFERROR(INDEX(Delivery!$C$2:$C$3001,MATCH(A1875,Delivery!$A$2:$A$3001,0))-INDEX(Delivery!$B$2:$B$3001,MATCH(A1875,Delivery!$A$2:$A$3001,0)),"")</f>
        <v>3</v>
      </c>
      <c r="J1875" s="5" t="str">
        <f>IF(IFERROR(INDEX(Delivery!$D$2:$D$3001,MATCH(A1875,Delivery!$A$2:$A$3001,0)),"")="Delayed","Yes","No")</f>
        <v>No</v>
      </c>
      <c r="K1875" s="5" t="str">
        <f>IF(IFERROR(INDEX(Delivery!$D$2:$D$3001,MATCH(A1875,Delivery!$A$2:$A$3001,0)),"")="Cancelled","Yes","No")</f>
        <v>No</v>
      </c>
      <c r="L1875">
        <f>SUMIF(Sales!B:B,A1875,Sales!H:H)</f>
        <v>524.20000000000005</v>
      </c>
    </row>
    <row r="1876" spans="1:12" x14ac:dyDescent="0.35">
      <c r="A1876" s="5">
        <v>1875</v>
      </c>
      <c r="B1876" s="6">
        <v>45705</v>
      </c>
      <c r="C1876" s="5">
        <v>81</v>
      </c>
      <c r="D1876" s="5">
        <v>2</v>
      </c>
      <c r="E1876" s="5" t="str">
        <f>IFERROR(INDEX(Customers!$B$2:$B$901,MATCH(C1876,Customers!$A$2:$A$901,0)),"")</f>
        <v>Deepa Nair</v>
      </c>
      <c r="F1876" s="5" t="str">
        <f>IFERROR(INDEX(Customers!$C$2:$C$901,MATCH(C1876,Customers!$A$2:$A$901,0)),"")</f>
        <v>SMB</v>
      </c>
      <c r="G1876" s="5" t="str">
        <f>IFERROR(INDEX(Regions!$B$2:$B$6,MATCH(D1876,Regions!$A$2:$A$6,0)),"")</f>
        <v>South</v>
      </c>
      <c r="H1876" s="5" t="str">
        <f t="shared" si="31"/>
        <v>2025-02</v>
      </c>
      <c r="I1876" s="5">
        <f>IFERROR(INDEX(Delivery!$C$2:$C$3001,MATCH(A1876,Delivery!$A$2:$A$3001,0))-INDEX(Delivery!$B$2:$B$3001,MATCH(A1876,Delivery!$A$2:$A$3001,0)),"")</f>
        <v>6</v>
      </c>
      <c r="J1876" s="5" t="str">
        <f>IF(IFERROR(INDEX(Delivery!$D$2:$D$3001,MATCH(A1876,Delivery!$A$2:$A$3001,0)),"")="Delayed","Yes","No")</f>
        <v>No</v>
      </c>
      <c r="K1876" s="5" t="str">
        <f>IF(IFERROR(INDEX(Delivery!$D$2:$D$3001,MATCH(A1876,Delivery!$A$2:$A$3001,0)),"")="Cancelled","Yes","No")</f>
        <v>No</v>
      </c>
      <c r="L1876">
        <f>SUMIF(Sales!B:B,A1876,Sales!H:H)</f>
        <v>312.64999999999998</v>
      </c>
    </row>
    <row r="1877" spans="1:12" x14ac:dyDescent="0.35">
      <c r="A1877" s="5">
        <v>1876</v>
      </c>
      <c r="B1877" s="6">
        <v>45705</v>
      </c>
      <c r="C1877" s="5">
        <v>747</v>
      </c>
      <c r="D1877" s="5">
        <v>1</v>
      </c>
      <c r="E1877" s="5" t="str">
        <f>IFERROR(INDEX(Customers!$B$2:$B$901,MATCH(C1877,Customers!$A$2:$A$901,0)),"")</f>
        <v>Krishna Patel</v>
      </c>
      <c r="F1877" s="5" t="str">
        <f>IFERROR(INDEX(Customers!$C$2:$C$901,MATCH(C1877,Customers!$A$2:$A$901,0)),"")</f>
        <v>Corporate</v>
      </c>
      <c r="G1877" s="5" t="str">
        <f>IFERROR(INDEX(Regions!$B$2:$B$6,MATCH(D1877,Regions!$A$2:$A$6,0)),"")</f>
        <v>North</v>
      </c>
      <c r="H1877" s="5" t="str">
        <f t="shared" si="31"/>
        <v>2025-02</v>
      </c>
      <c r="I1877" s="5">
        <f>IFERROR(INDEX(Delivery!$C$2:$C$3001,MATCH(A1877,Delivery!$A$2:$A$3001,0))-INDEX(Delivery!$B$2:$B$3001,MATCH(A1877,Delivery!$A$2:$A$3001,0)),"")</f>
        <v>4</v>
      </c>
      <c r="J1877" s="5" t="str">
        <f>IF(IFERROR(INDEX(Delivery!$D$2:$D$3001,MATCH(A1877,Delivery!$A$2:$A$3001,0)),"")="Delayed","Yes","No")</f>
        <v>No</v>
      </c>
      <c r="K1877" s="5" t="str">
        <f>IF(IFERROR(INDEX(Delivery!$D$2:$D$3001,MATCH(A1877,Delivery!$A$2:$A$3001,0)),"")="Cancelled","Yes","No")</f>
        <v>No</v>
      </c>
      <c r="L1877">
        <f>SUMIF(Sales!B:B,A1877,Sales!H:H)</f>
        <v>1949.71</v>
      </c>
    </row>
    <row r="1878" spans="1:12" x14ac:dyDescent="0.35">
      <c r="A1878" s="5">
        <v>1877</v>
      </c>
      <c r="B1878" s="6">
        <v>45705</v>
      </c>
      <c r="C1878" s="5">
        <v>86</v>
      </c>
      <c r="D1878" s="5">
        <v>1</v>
      </c>
      <c r="E1878" s="5" t="str">
        <f>IFERROR(INDEX(Customers!$B$2:$B$901,MATCH(C1878,Customers!$A$2:$A$901,0)),"")</f>
        <v>Vivaan Menon</v>
      </c>
      <c r="F1878" s="5" t="str">
        <f>IFERROR(INDEX(Customers!$C$2:$C$901,MATCH(C1878,Customers!$A$2:$A$901,0)),"")</f>
        <v>Consumer</v>
      </c>
      <c r="G1878" s="5" t="str">
        <f>IFERROR(INDEX(Regions!$B$2:$B$6,MATCH(D1878,Regions!$A$2:$A$6,0)),"")</f>
        <v>North</v>
      </c>
      <c r="H1878" s="5" t="str">
        <f t="shared" si="31"/>
        <v>2025-02</v>
      </c>
      <c r="I1878" s="5">
        <f>IFERROR(INDEX(Delivery!$C$2:$C$3001,MATCH(A1878,Delivery!$A$2:$A$3001,0))-INDEX(Delivery!$B$2:$B$3001,MATCH(A1878,Delivery!$A$2:$A$3001,0)),"")</f>
        <v>3</v>
      </c>
      <c r="J1878" s="5" t="str">
        <f>IF(IFERROR(INDEX(Delivery!$D$2:$D$3001,MATCH(A1878,Delivery!$A$2:$A$3001,0)),"")="Delayed","Yes","No")</f>
        <v>No</v>
      </c>
      <c r="K1878" s="5" t="str">
        <f>IF(IFERROR(INDEX(Delivery!$D$2:$D$3001,MATCH(A1878,Delivery!$A$2:$A$3001,0)),"")="Cancelled","Yes","No")</f>
        <v>No</v>
      </c>
      <c r="L1878">
        <f>SUMIF(Sales!B:B,A1878,Sales!H:H)</f>
        <v>1224.97</v>
      </c>
    </row>
    <row r="1879" spans="1:12" x14ac:dyDescent="0.35">
      <c r="A1879" s="5">
        <v>1878</v>
      </c>
      <c r="B1879" s="6">
        <v>45706</v>
      </c>
      <c r="C1879" s="5">
        <v>540</v>
      </c>
      <c r="D1879" s="5">
        <v>4</v>
      </c>
      <c r="E1879" s="5" t="str">
        <f>IFERROR(INDEX(Customers!$B$2:$B$901,MATCH(C1879,Customers!$A$2:$A$901,0)),"")</f>
        <v>Karthik Mehta</v>
      </c>
      <c r="F1879" s="5" t="str">
        <f>IFERROR(INDEX(Customers!$C$2:$C$901,MATCH(C1879,Customers!$A$2:$A$901,0)),"")</f>
        <v>Consumer</v>
      </c>
      <c r="G1879" s="5" t="str">
        <f>IFERROR(INDEX(Regions!$B$2:$B$6,MATCH(D1879,Regions!$A$2:$A$6,0)),"")</f>
        <v>West</v>
      </c>
      <c r="H1879" s="5" t="str">
        <f t="shared" si="31"/>
        <v>2025-02</v>
      </c>
      <c r="I1879" s="5">
        <f>IFERROR(INDEX(Delivery!$C$2:$C$3001,MATCH(A1879,Delivery!$A$2:$A$3001,0))-INDEX(Delivery!$B$2:$B$3001,MATCH(A1879,Delivery!$A$2:$A$3001,0)),"")</f>
        <v>3</v>
      </c>
      <c r="J1879" s="5" t="str">
        <f>IF(IFERROR(INDEX(Delivery!$D$2:$D$3001,MATCH(A1879,Delivery!$A$2:$A$3001,0)),"")="Delayed","Yes","No")</f>
        <v>No</v>
      </c>
      <c r="K1879" s="5" t="str">
        <f>IF(IFERROR(INDEX(Delivery!$D$2:$D$3001,MATCH(A1879,Delivery!$A$2:$A$3001,0)),"")="Cancelled","Yes","No")</f>
        <v>No</v>
      </c>
      <c r="L1879">
        <f>SUMIF(Sales!B:B,A1879,Sales!H:H)</f>
        <v>697.93000000000006</v>
      </c>
    </row>
    <row r="1880" spans="1:12" x14ac:dyDescent="0.35">
      <c r="A1880" s="5">
        <v>1879</v>
      </c>
      <c r="B1880" s="6">
        <v>45706</v>
      </c>
      <c r="C1880" s="5">
        <v>718</v>
      </c>
      <c r="D1880" s="5">
        <v>4</v>
      </c>
      <c r="E1880" s="5" t="str">
        <f>IFERROR(INDEX(Customers!$B$2:$B$901,MATCH(C1880,Customers!$A$2:$A$901,0)),"")</f>
        <v>Deepa Iyer</v>
      </c>
      <c r="F1880" s="5" t="str">
        <f>IFERROR(INDEX(Customers!$C$2:$C$901,MATCH(C1880,Customers!$A$2:$A$901,0)),"")</f>
        <v>SMB</v>
      </c>
      <c r="G1880" s="5" t="str">
        <f>IFERROR(INDEX(Regions!$B$2:$B$6,MATCH(D1880,Regions!$A$2:$A$6,0)),"")</f>
        <v>West</v>
      </c>
      <c r="H1880" s="5" t="str">
        <f t="shared" si="31"/>
        <v>2025-02</v>
      </c>
      <c r="I1880" s="5">
        <f>IFERROR(INDEX(Delivery!$C$2:$C$3001,MATCH(A1880,Delivery!$A$2:$A$3001,0))-INDEX(Delivery!$B$2:$B$3001,MATCH(A1880,Delivery!$A$2:$A$3001,0)),"")</f>
        <v>9</v>
      </c>
      <c r="J1880" s="5" t="str">
        <f>IF(IFERROR(INDEX(Delivery!$D$2:$D$3001,MATCH(A1880,Delivery!$A$2:$A$3001,0)),"")="Delayed","Yes","No")</f>
        <v>Yes</v>
      </c>
      <c r="K1880" s="5" t="str">
        <f>IF(IFERROR(INDEX(Delivery!$D$2:$D$3001,MATCH(A1880,Delivery!$A$2:$A$3001,0)),"")="Cancelled","Yes","No")</f>
        <v>No</v>
      </c>
      <c r="L1880">
        <f>SUMIF(Sales!B:B,A1880,Sales!H:H)</f>
        <v>2475.38</v>
      </c>
    </row>
    <row r="1881" spans="1:12" x14ac:dyDescent="0.35">
      <c r="A1881" s="5">
        <v>1880</v>
      </c>
      <c r="B1881" s="6">
        <v>45706</v>
      </c>
      <c r="C1881" s="5">
        <v>53</v>
      </c>
      <c r="D1881" s="5">
        <v>4</v>
      </c>
      <c r="E1881" s="5" t="str">
        <f>IFERROR(INDEX(Customers!$B$2:$B$901,MATCH(C1881,Customers!$A$2:$A$901,0)),"")</f>
        <v>Diya Shetty</v>
      </c>
      <c r="F1881" s="5" t="str">
        <f>IFERROR(INDEX(Customers!$C$2:$C$901,MATCH(C1881,Customers!$A$2:$A$901,0)),"")</f>
        <v>Consumer</v>
      </c>
      <c r="G1881" s="5" t="str">
        <f>IFERROR(INDEX(Regions!$B$2:$B$6,MATCH(D1881,Regions!$A$2:$A$6,0)),"")</f>
        <v>West</v>
      </c>
      <c r="H1881" s="5" t="str">
        <f t="shared" si="31"/>
        <v>2025-02</v>
      </c>
      <c r="I1881" s="5">
        <f>IFERROR(INDEX(Delivery!$C$2:$C$3001,MATCH(A1881,Delivery!$A$2:$A$3001,0))-INDEX(Delivery!$B$2:$B$3001,MATCH(A1881,Delivery!$A$2:$A$3001,0)),"")</f>
        <v>-45706</v>
      </c>
      <c r="J1881" s="5" t="str">
        <f>IF(IFERROR(INDEX(Delivery!$D$2:$D$3001,MATCH(A1881,Delivery!$A$2:$A$3001,0)),"")="Delayed","Yes","No")</f>
        <v>No</v>
      </c>
      <c r="K1881" s="5" t="str">
        <f>IF(IFERROR(INDEX(Delivery!$D$2:$D$3001,MATCH(A1881,Delivery!$A$2:$A$3001,0)),"")="Cancelled","Yes","No")</f>
        <v>Yes</v>
      </c>
      <c r="L1881">
        <f>SUMIF(Sales!B:B,A1881,Sales!H:H)</f>
        <v>3033.29</v>
      </c>
    </row>
    <row r="1882" spans="1:12" x14ac:dyDescent="0.35">
      <c r="A1882" s="5">
        <v>1881</v>
      </c>
      <c r="B1882" s="6">
        <v>45706</v>
      </c>
      <c r="C1882" s="5">
        <v>762</v>
      </c>
      <c r="D1882" s="5">
        <v>2</v>
      </c>
      <c r="E1882" s="5" t="str">
        <f>IFERROR(INDEX(Customers!$B$2:$B$901,MATCH(C1882,Customers!$A$2:$A$901,0)),"")</f>
        <v>Anika Mehta</v>
      </c>
      <c r="F1882" s="5" t="str">
        <f>IFERROR(INDEX(Customers!$C$2:$C$901,MATCH(C1882,Customers!$A$2:$A$901,0)),"")</f>
        <v>SMB</v>
      </c>
      <c r="G1882" s="5" t="str">
        <f>IFERROR(INDEX(Regions!$B$2:$B$6,MATCH(D1882,Regions!$A$2:$A$6,0)),"")</f>
        <v>South</v>
      </c>
      <c r="H1882" s="5" t="str">
        <f t="shared" si="31"/>
        <v>2025-02</v>
      </c>
      <c r="I1882" s="5">
        <f>IFERROR(INDEX(Delivery!$C$2:$C$3001,MATCH(A1882,Delivery!$A$2:$A$3001,0))-INDEX(Delivery!$B$2:$B$3001,MATCH(A1882,Delivery!$A$2:$A$3001,0)),"")</f>
        <v>2</v>
      </c>
      <c r="J1882" s="5" t="str">
        <f>IF(IFERROR(INDEX(Delivery!$D$2:$D$3001,MATCH(A1882,Delivery!$A$2:$A$3001,0)),"")="Delayed","Yes","No")</f>
        <v>No</v>
      </c>
      <c r="K1882" s="5" t="str">
        <f>IF(IFERROR(INDEX(Delivery!$D$2:$D$3001,MATCH(A1882,Delivery!$A$2:$A$3001,0)),"")="Cancelled","Yes","No")</f>
        <v>No</v>
      </c>
      <c r="L1882">
        <f>SUMIF(Sales!B:B,A1882,Sales!H:H)</f>
        <v>2389.0100000000002</v>
      </c>
    </row>
    <row r="1883" spans="1:12" x14ac:dyDescent="0.35">
      <c r="A1883" s="5">
        <v>1882</v>
      </c>
      <c r="B1883" s="6">
        <v>45706</v>
      </c>
      <c r="C1883" s="5">
        <v>9</v>
      </c>
      <c r="D1883" s="5">
        <v>2</v>
      </c>
      <c r="E1883" s="5" t="str">
        <f>IFERROR(INDEX(Customers!$B$2:$B$901,MATCH(C1883,Customers!$A$2:$A$901,0)),"")</f>
        <v>Aadhya Kapoor</v>
      </c>
      <c r="F1883" s="5" t="str">
        <f>IFERROR(INDEX(Customers!$C$2:$C$901,MATCH(C1883,Customers!$A$2:$A$901,0)),"")</f>
        <v>SMB</v>
      </c>
      <c r="G1883" s="5" t="str">
        <f>IFERROR(INDEX(Regions!$B$2:$B$6,MATCH(D1883,Regions!$A$2:$A$6,0)),"")</f>
        <v>South</v>
      </c>
      <c r="H1883" s="5" t="str">
        <f t="shared" si="31"/>
        <v>2025-02</v>
      </c>
      <c r="I1883" s="5">
        <f>IFERROR(INDEX(Delivery!$C$2:$C$3001,MATCH(A1883,Delivery!$A$2:$A$3001,0))-INDEX(Delivery!$B$2:$B$3001,MATCH(A1883,Delivery!$A$2:$A$3001,0)),"")</f>
        <v>4</v>
      </c>
      <c r="J1883" s="5" t="str">
        <f>IF(IFERROR(INDEX(Delivery!$D$2:$D$3001,MATCH(A1883,Delivery!$A$2:$A$3001,0)),"")="Delayed","Yes","No")</f>
        <v>No</v>
      </c>
      <c r="K1883" s="5" t="str">
        <f>IF(IFERROR(INDEX(Delivery!$D$2:$D$3001,MATCH(A1883,Delivery!$A$2:$A$3001,0)),"")="Cancelled","Yes","No")</f>
        <v>No</v>
      </c>
      <c r="L1883">
        <f>SUMIF(Sales!B:B,A1883,Sales!H:H)</f>
        <v>472.89</v>
      </c>
    </row>
    <row r="1884" spans="1:12" x14ac:dyDescent="0.35">
      <c r="A1884" s="5">
        <v>1883</v>
      </c>
      <c r="B1884" s="6">
        <v>45707</v>
      </c>
      <c r="C1884" s="5">
        <v>878</v>
      </c>
      <c r="D1884" s="5">
        <v>2</v>
      </c>
      <c r="E1884" s="5" t="str">
        <f>IFERROR(INDEX(Customers!$B$2:$B$901,MATCH(C1884,Customers!$A$2:$A$901,0)),"")</f>
        <v>Meera Sharma</v>
      </c>
      <c r="F1884" s="5" t="str">
        <f>IFERROR(INDEX(Customers!$C$2:$C$901,MATCH(C1884,Customers!$A$2:$A$901,0)),"")</f>
        <v>Corporate</v>
      </c>
      <c r="G1884" s="5" t="str">
        <f>IFERROR(INDEX(Regions!$B$2:$B$6,MATCH(D1884,Regions!$A$2:$A$6,0)),"")</f>
        <v>South</v>
      </c>
      <c r="H1884" s="5" t="str">
        <f t="shared" si="31"/>
        <v>2025-02</v>
      </c>
      <c r="I1884" s="5">
        <f>IFERROR(INDEX(Delivery!$C$2:$C$3001,MATCH(A1884,Delivery!$A$2:$A$3001,0))-INDEX(Delivery!$B$2:$B$3001,MATCH(A1884,Delivery!$A$2:$A$3001,0)),"")</f>
        <v>4</v>
      </c>
      <c r="J1884" s="5" t="str">
        <f>IF(IFERROR(INDEX(Delivery!$D$2:$D$3001,MATCH(A1884,Delivery!$A$2:$A$3001,0)),"")="Delayed","Yes","No")</f>
        <v>No</v>
      </c>
      <c r="K1884" s="5" t="str">
        <f>IF(IFERROR(INDEX(Delivery!$D$2:$D$3001,MATCH(A1884,Delivery!$A$2:$A$3001,0)),"")="Cancelled","Yes","No")</f>
        <v>No</v>
      </c>
      <c r="L1884">
        <f>SUMIF(Sales!B:B,A1884,Sales!H:H)</f>
        <v>760.11</v>
      </c>
    </row>
    <row r="1885" spans="1:12" x14ac:dyDescent="0.35">
      <c r="A1885" s="5">
        <v>1884</v>
      </c>
      <c r="B1885" s="6">
        <v>45707</v>
      </c>
      <c r="C1885" s="5">
        <v>448</v>
      </c>
      <c r="D1885" s="5">
        <v>3</v>
      </c>
      <c r="E1885" s="5" t="str">
        <f>IFERROR(INDEX(Customers!$B$2:$B$901,MATCH(C1885,Customers!$A$2:$A$901,0)),"")</f>
        <v>Lakshmi Shetty</v>
      </c>
      <c r="F1885" s="5" t="str">
        <f>IFERROR(INDEX(Customers!$C$2:$C$901,MATCH(C1885,Customers!$A$2:$A$901,0)),"")</f>
        <v>SMB</v>
      </c>
      <c r="G1885" s="5" t="str">
        <f>IFERROR(INDEX(Regions!$B$2:$B$6,MATCH(D1885,Regions!$A$2:$A$6,0)),"")</f>
        <v>East</v>
      </c>
      <c r="H1885" s="5" t="str">
        <f t="shared" si="31"/>
        <v>2025-02</v>
      </c>
      <c r="I1885" s="5">
        <f>IFERROR(INDEX(Delivery!$C$2:$C$3001,MATCH(A1885,Delivery!$A$2:$A$3001,0))-INDEX(Delivery!$B$2:$B$3001,MATCH(A1885,Delivery!$A$2:$A$3001,0)),"")</f>
        <v>4</v>
      </c>
      <c r="J1885" s="5" t="str">
        <f>IF(IFERROR(INDEX(Delivery!$D$2:$D$3001,MATCH(A1885,Delivery!$A$2:$A$3001,0)),"")="Delayed","Yes","No")</f>
        <v>No</v>
      </c>
      <c r="K1885" s="5" t="str">
        <f>IF(IFERROR(INDEX(Delivery!$D$2:$D$3001,MATCH(A1885,Delivery!$A$2:$A$3001,0)),"")="Cancelled","Yes","No")</f>
        <v>No</v>
      </c>
      <c r="L1885">
        <f>SUMIF(Sales!B:B,A1885,Sales!H:H)</f>
        <v>540.32000000000005</v>
      </c>
    </row>
    <row r="1886" spans="1:12" x14ac:dyDescent="0.35">
      <c r="A1886" s="5">
        <v>1885</v>
      </c>
      <c r="B1886" s="6">
        <v>45707</v>
      </c>
      <c r="C1886" s="5">
        <v>543</v>
      </c>
      <c r="D1886" s="5">
        <v>2</v>
      </c>
      <c r="E1886" s="5" t="str">
        <f>IFERROR(INDEX(Customers!$B$2:$B$901,MATCH(C1886,Customers!$A$2:$A$901,0)),"")</f>
        <v>Deepa Kapoor</v>
      </c>
      <c r="F1886" s="5" t="str">
        <f>IFERROR(INDEX(Customers!$C$2:$C$901,MATCH(C1886,Customers!$A$2:$A$901,0)),"")</f>
        <v>Consumer</v>
      </c>
      <c r="G1886" s="5" t="str">
        <f>IFERROR(INDEX(Regions!$B$2:$B$6,MATCH(D1886,Regions!$A$2:$A$6,0)),"")</f>
        <v>South</v>
      </c>
      <c r="H1886" s="5" t="str">
        <f t="shared" si="31"/>
        <v>2025-02</v>
      </c>
      <c r="I1886" s="5">
        <f>IFERROR(INDEX(Delivery!$C$2:$C$3001,MATCH(A1886,Delivery!$A$2:$A$3001,0))-INDEX(Delivery!$B$2:$B$3001,MATCH(A1886,Delivery!$A$2:$A$3001,0)),"")</f>
        <v>2</v>
      </c>
      <c r="J1886" s="5" t="str">
        <f>IF(IFERROR(INDEX(Delivery!$D$2:$D$3001,MATCH(A1886,Delivery!$A$2:$A$3001,0)),"")="Delayed","Yes","No")</f>
        <v>No</v>
      </c>
      <c r="K1886" s="5" t="str">
        <f>IF(IFERROR(INDEX(Delivery!$D$2:$D$3001,MATCH(A1886,Delivery!$A$2:$A$3001,0)),"")="Cancelled","Yes","No")</f>
        <v>No</v>
      </c>
      <c r="L1886">
        <f>SUMIF(Sales!B:B,A1886,Sales!H:H)</f>
        <v>2490.89</v>
      </c>
    </row>
    <row r="1887" spans="1:12" x14ac:dyDescent="0.35">
      <c r="A1887" s="5">
        <v>1886</v>
      </c>
      <c r="B1887" s="6">
        <v>45707</v>
      </c>
      <c r="C1887" s="5">
        <v>780</v>
      </c>
      <c r="D1887" s="5">
        <v>3</v>
      </c>
      <c r="E1887" s="5" t="str">
        <f>IFERROR(INDEX(Customers!$B$2:$B$901,MATCH(C1887,Customers!$A$2:$A$901,0)),"")</f>
        <v>Ananya Iyer</v>
      </c>
      <c r="F1887" s="5" t="str">
        <f>IFERROR(INDEX(Customers!$C$2:$C$901,MATCH(C1887,Customers!$A$2:$A$901,0)),"")</f>
        <v>SMB</v>
      </c>
      <c r="G1887" s="5" t="str">
        <f>IFERROR(INDEX(Regions!$B$2:$B$6,MATCH(D1887,Regions!$A$2:$A$6,0)),"")</f>
        <v>East</v>
      </c>
      <c r="H1887" s="5" t="str">
        <f t="shared" si="31"/>
        <v>2025-02</v>
      </c>
      <c r="I1887" s="5">
        <f>IFERROR(INDEX(Delivery!$C$2:$C$3001,MATCH(A1887,Delivery!$A$2:$A$3001,0))-INDEX(Delivery!$B$2:$B$3001,MATCH(A1887,Delivery!$A$2:$A$3001,0)),"")</f>
        <v>2</v>
      </c>
      <c r="J1887" s="5" t="str">
        <f>IF(IFERROR(INDEX(Delivery!$D$2:$D$3001,MATCH(A1887,Delivery!$A$2:$A$3001,0)),"")="Delayed","Yes","No")</f>
        <v>No</v>
      </c>
      <c r="K1887" s="5" t="str">
        <f>IF(IFERROR(INDEX(Delivery!$D$2:$D$3001,MATCH(A1887,Delivery!$A$2:$A$3001,0)),"")="Cancelled","Yes","No")</f>
        <v>No</v>
      </c>
      <c r="L1887">
        <f>SUMIF(Sales!B:B,A1887,Sales!H:H)</f>
        <v>798.2</v>
      </c>
    </row>
    <row r="1888" spans="1:12" x14ac:dyDescent="0.35">
      <c r="A1888" s="5">
        <v>1887</v>
      </c>
      <c r="B1888" s="6">
        <v>45708</v>
      </c>
      <c r="C1888" s="5">
        <v>890</v>
      </c>
      <c r="D1888" s="5">
        <v>3</v>
      </c>
      <c r="E1888" s="5" t="str">
        <f>IFERROR(INDEX(Customers!$B$2:$B$901,MATCH(C1888,Customers!$A$2:$A$901,0)),"")</f>
        <v>Ishaan Rao</v>
      </c>
      <c r="F1888" s="5" t="str">
        <f>IFERROR(INDEX(Customers!$C$2:$C$901,MATCH(C1888,Customers!$A$2:$A$901,0)),"")</f>
        <v>Corporate</v>
      </c>
      <c r="G1888" s="5" t="str">
        <f>IFERROR(INDEX(Regions!$B$2:$B$6,MATCH(D1888,Regions!$A$2:$A$6,0)),"")</f>
        <v>East</v>
      </c>
      <c r="H1888" s="5" t="str">
        <f t="shared" si="31"/>
        <v>2025-02</v>
      </c>
      <c r="I1888" s="5">
        <f>IFERROR(INDEX(Delivery!$C$2:$C$3001,MATCH(A1888,Delivery!$A$2:$A$3001,0))-INDEX(Delivery!$B$2:$B$3001,MATCH(A1888,Delivery!$A$2:$A$3001,0)),"")</f>
        <v>-45708</v>
      </c>
      <c r="J1888" s="5" t="str">
        <f>IF(IFERROR(INDEX(Delivery!$D$2:$D$3001,MATCH(A1888,Delivery!$A$2:$A$3001,0)),"")="Delayed","Yes","No")</f>
        <v>No</v>
      </c>
      <c r="K1888" s="5" t="str">
        <f>IF(IFERROR(INDEX(Delivery!$D$2:$D$3001,MATCH(A1888,Delivery!$A$2:$A$3001,0)),"")="Cancelled","Yes","No")</f>
        <v>Yes</v>
      </c>
      <c r="L1888">
        <f>SUMIF(Sales!B:B,A1888,Sales!H:H)</f>
        <v>2747.32</v>
      </c>
    </row>
    <row r="1889" spans="1:12" x14ac:dyDescent="0.35">
      <c r="A1889" s="5">
        <v>1888</v>
      </c>
      <c r="B1889" s="6">
        <v>45708</v>
      </c>
      <c r="C1889" s="5">
        <v>151</v>
      </c>
      <c r="D1889" s="5">
        <v>2</v>
      </c>
      <c r="E1889" s="5" t="str">
        <f>IFERROR(INDEX(Customers!$B$2:$B$901,MATCH(C1889,Customers!$A$2:$A$901,0)),"")</f>
        <v>Ayaan Chatterjee</v>
      </c>
      <c r="F1889" s="5" t="str">
        <f>IFERROR(INDEX(Customers!$C$2:$C$901,MATCH(C1889,Customers!$A$2:$A$901,0)),"")</f>
        <v>SMB</v>
      </c>
      <c r="G1889" s="5" t="str">
        <f>IFERROR(INDEX(Regions!$B$2:$B$6,MATCH(D1889,Regions!$A$2:$A$6,0)),"")</f>
        <v>South</v>
      </c>
      <c r="H1889" s="5" t="str">
        <f t="shared" si="31"/>
        <v>2025-02</v>
      </c>
      <c r="I1889" s="5">
        <f>IFERROR(INDEX(Delivery!$C$2:$C$3001,MATCH(A1889,Delivery!$A$2:$A$3001,0))-INDEX(Delivery!$B$2:$B$3001,MATCH(A1889,Delivery!$A$2:$A$3001,0)),"")</f>
        <v>6</v>
      </c>
      <c r="J1889" s="5" t="str">
        <f>IF(IFERROR(INDEX(Delivery!$D$2:$D$3001,MATCH(A1889,Delivery!$A$2:$A$3001,0)),"")="Delayed","Yes","No")</f>
        <v>Yes</v>
      </c>
      <c r="K1889" s="5" t="str">
        <f>IF(IFERROR(INDEX(Delivery!$D$2:$D$3001,MATCH(A1889,Delivery!$A$2:$A$3001,0)),"")="Cancelled","Yes","No")</f>
        <v>No</v>
      </c>
      <c r="L1889">
        <f>SUMIF(Sales!B:B,A1889,Sales!H:H)</f>
        <v>175.69</v>
      </c>
    </row>
    <row r="1890" spans="1:12" x14ac:dyDescent="0.35">
      <c r="A1890" s="5">
        <v>1889</v>
      </c>
      <c r="B1890" s="6">
        <v>45708</v>
      </c>
      <c r="C1890" s="5">
        <v>66</v>
      </c>
      <c r="D1890" s="5">
        <v>5</v>
      </c>
      <c r="E1890" s="5" t="str">
        <f>IFERROR(INDEX(Customers!$B$2:$B$901,MATCH(C1890,Customers!$A$2:$A$901,0)),"")</f>
        <v>Sanjay Malhotra</v>
      </c>
      <c r="F1890" s="5" t="str">
        <f>IFERROR(INDEX(Customers!$C$2:$C$901,MATCH(C1890,Customers!$A$2:$A$901,0)),"")</f>
        <v>SMB</v>
      </c>
      <c r="G1890" s="5" t="str">
        <f>IFERROR(INDEX(Regions!$B$2:$B$6,MATCH(D1890,Regions!$A$2:$A$6,0)),"")</f>
        <v>Central</v>
      </c>
      <c r="H1890" s="5" t="str">
        <f t="shared" si="31"/>
        <v>2025-02</v>
      </c>
      <c r="I1890" s="5">
        <f>IFERROR(INDEX(Delivery!$C$2:$C$3001,MATCH(A1890,Delivery!$A$2:$A$3001,0))-INDEX(Delivery!$B$2:$B$3001,MATCH(A1890,Delivery!$A$2:$A$3001,0)),"")</f>
        <v>-45710</v>
      </c>
      <c r="J1890" s="5" t="str">
        <f>IF(IFERROR(INDEX(Delivery!$D$2:$D$3001,MATCH(A1890,Delivery!$A$2:$A$3001,0)),"")="Delayed","Yes","No")</f>
        <v>No</v>
      </c>
      <c r="K1890" s="5" t="str">
        <f>IF(IFERROR(INDEX(Delivery!$D$2:$D$3001,MATCH(A1890,Delivery!$A$2:$A$3001,0)),"")="Cancelled","Yes","No")</f>
        <v>Yes</v>
      </c>
      <c r="L1890">
        <f>SUMIF(Sales!B:B,A1890,Sales!H:H)</f>
        <v>2213.3200000000002</v>
      </c>
    </row>
    <row r="1891" spans="1:12" x14ac:dyDescent="0.35">
      <c r="A1891" s="5">
        <v>1890</v>
      </c>
      <c r="B1891" s="6">
        <v>45708</v>
      </c>
      <c r="C1891" s="5">
        <v>806</v>
      </c>
      <c r="D1891" s="5">
        <v>4</v>
      </c>
      <c r="E1891" s="5" t="str">
        <f>IFERROR(INDEX(Customers!$B$2:$B$901,MATCH(C1891,Customers!$A$2:$A$901,0)),"")</f>
        <v>Ayaan Kapoor</v>
      </c>
      <c r="F1891" s="5" t="str">
        <f>IFERROR(INDEX(Customers!$C$2:$C$901,MATCH(C1891,Customers!$A$2:$A$901,0)),"")</f>
        <v>Consumer</v>
      </c>
      <c r="G1891" s="5" t="str">
        <f>IFERROR(INDEX(Regions!$B$2:$B$6,MATCH(D1891,Regions!$A$2:$A$6,0)),"")</f>
        <v>West</v>
      </c>
      <c r="H1891" s="5" t="str">
        <f t="shared" si="31"/>
        <v>2025-02</v>
      </c>
      <c r="I1891" s="5">
        <f>IFERROR(INDEX(Delivery!$C$2:$C$3001,MATCH(A1891,Delivery!$A$2:$A$3001,0))-INDEX(Delivery!$B$2:$B$3001,MATCH(A1891,Delivery!$A$2:$A$3001,0)),"")</f>
        <v>5</v>
      </c>
      <c r="J1891" s="5" t="str">
        <f>IF(IFERROR(INDEX(Delivery!$D$2:$D$3001,MATCH(A1891,Delivery!$A$2:$A$3001,0)),"")="Delayed","Yes","No")</f>
        <v>No</v>
      </c>
      <c r="K1891" s="5" t="str">
        <f>IF(IFERROR(INDEX(Delivery!$D$2:$D$3001,MATCH(A1891,Delivery!$A$2:$A$3001,0)),"")="Cancelled","Yes","No")</f>
        <v>No</v>
      </c>
      <c r="L1891">
        <f>SUMIF(Sales!B:B,A1891,Sales!H:H)</f>
        <v>175.69</v>
      </c>
    </row>
    <row r="1892" spans="1:12" x14ac:dyDescent="0.35">
      <c r="A1892" s="5">
        <v>1891</v>
      </c>
      <c r="B1892" s="6">
        <v>45709</v>
      </c>
      <c r="C1892" s="5">
        <v>226</v>
      </c>
      <c r="D1892" s="5">
        <v>3</v>
      </c>
      <c r="E1892" s="5" t="str">
        <f>IFERROR(INDEX(Customers!$B$2:$B$901,MATCH(C1892,Customers!$A$2:$A$901,0)),"")</f>
        <v>Deepa Reddy</v>
      </c>
      <c r="F1892" s="5" t="str">
        <f>IFERROR(INDEX(Customers!$C$2:$C$901,MATCH(C1892,Customers!$A$2:$A$901,0)),"")</f>
        <v>Corporate</v>
      </c>
      <c r="G1892" s="5" t="str">
        <f>IFERROR(INDEX(Regions!$B$2:$B$6,MATCH(D1892,Regions!$A$2:$A$6,0)),"")</f>
        <v>East</v>
      </c>
      <c r="H1892" s="5" t="str">
        <f t="shared" si="31"/>
        <v>2025-02</v>
      </c>
      <c r="I1892" s="5">
        <f>IFERROR(INDEX(Delivery!$C$2:$C$3001,MATCH(A1892,Delivery!$A$2:$A$3001,0))-INDEX(Delivery!$B$2:$B$3001,MATCH(A1892,Delivery!$A$2:$A$3001,0)),"")</f>
        <v>4</v>
      </c>
      <c r="J1892" s="5" t="str">
        <f>IF(IFERROR(INDEX(Delivery!$D$2:$D$3001,MATCH(A1892,Delivery!$A$2:$A$3001,0)),"")="Delayed","Yes","No")</f>
        <v>No</v>
      </c>
      <c r="K1892" s="5" t="str">
        <f>IF(IFERROR(INDEX(Delivery!$D$2:$D$3001,MATCH(A1892,Delivery!$A$2:$A$3001,0)),"")="Cancelled","Yes","No")</f>
        <v>No</v>
      </c>
      <c r="L1892">
        <f>SUMIF(Sales!B:B,A1892,Sales!H:H)</f>
        <v>2213.3200000000002</v>
      </c>
    </row>
    <row r="1893" spans="1:12" x14ac:dyDescent="0.35">
      <c r="A1893" s="5">
        <v>1892</v>
      </c>
      <c r="B1893" s="6">
        <v>45709</v>
      </c>
      <c r="C1893" s="5">
        <v>438</v>
      </c>
      <c r="D1893" s="5">
        <v>5</v>
      </c>
      <c r="E1893" s="5" t="str">
        <f>IFERROR(INDEX(Customers!$B$2:$B$901,MATCH(C1893,Customers!$A$2:$A$901,0)),"")</f>
        <v>Sneha Reddy</v>
      </c>
      <c r="F1893" s="5" t="str">
        <f>IFERROR(INDEX(Customers!$C$2:$C$901,MATCH(C1893,Customers!$A$2:$A$901,0)),"")</f>
        <v>Consumer</v>
      </c>
      <c r="G1893" s="5" t="str">
        <f>IFERROR(INDEX(Regions!$B$2:$B$6,MATCH(D1893,Regions!$A$2:$A$6,0)),"")</f>
        <v>Central</v>
      </c>
      <c r="H1893" s="5" t="str">
        <f t="shared" si="31"/>
        <v>2025-02</v>
      </c>
      <c r="I1893" s="5">
        <f>IFERROR(INDEX(Delivery!$C$2:$C$3001,MATCH(A1893,Delivery!$A$2:$A$3001,0))-INDEX(Delivery!$B$2:$B$3001,MATCH(A1893,Delivery!$A$2:$A$3001,0)),"")</f>
        <v>5</v>
      </c>
      <c r="J1893" s="5" t="str">
        <f>IF(IFERROR(INDEX(Delivery!$D$2:$D$3001,MATCH(A1893,Delivery!$A$2:$A$3001,0)),"")="Delayed","Yes","No")</f>
        <v>No</v>
      </c>
      <c r="K1893" s="5" t="str">
        <f>IF(IFERROR(INDEX(Delivery!$D$2:$D$3001,MATCH(A1893,Delivery!$A$2:$A$3001,0)),"")="Cancelled","Yes","No")</f>
        <v>No</v>
      </c>
      <c r="L1893">
        <f>SUMIF(Sales!B:B,A1893,Sales!H:H)</f>
        <v>4167.38</v>
      </c>
    </row>
    <row r="1894" spans="1:12" x14ac:dyDescent="0.35">
      <c r="A1894" s="5">
        <v>1893</v>
      </c>
      <c r="B1894" s="6">
        <v>45709</v>
      </c>
      <c r="C1894" s="5">
        <v>718</v>
      </c>
      <c r="D1894" s="5">
        <v>4</v>
      </c>
      <c r="E1894" s="5" t="str">
        <f>IFERROR(INDEX(Customers!$B$2:$B$901,MATCH(C1894,Customers!$A$2:$A$901,0)),"")</f>
        <v>Deepa Iyer</v>
      </c>
      <c r="F1894" s="5" t="str">
        <f>IFERROR(INDEX(Customers!$C$2:$C$901,MATCH(C1894,Customers!$A$2:$A$901,0)),"")</f>
        <v>SMB</v>
      </c>
      <c r="G1894" s="5" t="str">
        <f>IFERROR(INDEX(Regions!$B$2:$B$6,MATCH(D1894,Regions!$A$2:$A$6,0)),"")</f>
        <v>West</v>
      </c>
      <c r="H1894" s="5" t="str">
        <f t="shared" si="31"/>
        <v>2025-02</v>
      </c>
      <c r="I1894" s="5">
        <f>IFERROR(INDEX(Delivery!$C$2:$C$3001,MATCH(A1894,Delivery!$A$2:$A$3001,0))-INDEX(Delivery!$B$2:$B$3001,MATCH(A1894,Delivery!$A$2:$A$3001,0)),"")</f>
        <v>9</v>
      </c>
      <c r="J1894" s="5" t="str">
        <f>IF(IFERROR(INDEX(Delivery!$D$2:$D$3001,MATCH(A1894,Delivery!$A$2:$A$3001,0)),"")="Delayed","Yes","No")</f>
        <v>Yes</v>
      </c>
      <c r="K1894" s="5" t="str">
        <f>IF(IFERROR(INDEX(Delivery!$D$2:$D$3001,MATCH(A1894,Delivery!$A$2:$A$3001,0)),"")="Cancelled","Yes","No")</f>
        <v>No</v>
      </c>
      <c r="L1894">
        <f>SUMIF(Sales!B:B,A1894,Sales!H:H)</f>
        <v>847.33999999999992</v>
      </c>
    </row>
    <row r="1895" spans="1:12" x14ac:dyDescent="0.35">
      <c r="A1895" s="5">
        <v>1894</v>
      </c>
      <c r="B1895" s="6">
        <v>45709</v>
      </c>
      <c r="C1895" s="5">
        <v>736</v>
      </c>
      <c r="D1895" s="5">
        <v>5</v>
      </c>
      <c r="E1895" s="5" t="str">
        <f>IFERROR(INDEX(Customers!$B$2:$B$901,MATCH(C1895,Customers!$A$2:$A$901,0)),"")</f>
        <v>Ananya Iyer</v>
      </c>
      <c r="F1895" s="5" t="str">
        <f>IFERROR(INDEX(Customers!$C$2:$C$901,MATCH(C1895,Customers!$A$2:$A$901,0)),"")</f>
        <v>Consumer</v>
      </c>
      <c r="G1895" s="5" t="str">
        <f>IFERROR(INDEX(Regions!$B$2:$B$6,MATCH(D1895,Regions!$A$2:$A$6,0)),"")</f>
        <v>Central</v>
      </c>
      <c r="H1895" s="5" t="str">
        <f t="shared" si="31"/>
        <v>2025-02</v>
      </c>
      <c r="I1895" s="5">
        <f>IFERROR(INDEX(Delivery!$C$2:$C$3001,MATCH(A1895,Delivery!$A$2:$A$3001,0))-INDEX(Delivery!$B$2:$B$3001,MATCH(A1895,Delivery!$A$2:$A$3001,0)),"")</f>
        <v>-45709</v>
      </c>
      <c r="J1895" s="5" t="str">
        <f>IF(IFERROR(INDEX(Delivery!$D$2:$D$3001,MATCH(A1895,Delivery!$A$2:$A$3001,0)),"")="Delayed","Yes","No")</f>
        <v>No</v>
      </c>
      <c r="K1895" s="5" t="str">
        <f>IF(IFERROR(INDEX(Delivery!$D$2:$D$3001,MATCH(A1895,Delivery!$A$2:$A$3001,0)),"")="Cancelled","Yes","No")</f>
        <v>Yes</v>
      </c>
      <c r="L1895">
        <f>SUMIF(Sales!B:B,A1895,Sales!H:H)</f>
        <v>175.69</v>
      </c>
    </row>
    <row r="1896" spans="1:12" x14ac:dyDescent="0.35">
      <c r="A1896" s="5">
        <v>1895</v>
      </c>
      <c r="B1896" s="6">
        <v>45709</v>
      </c>
      <c r="C1896" s="5">
        <v>484</v>
      </c>
      <c r="D1896" s="5">
        <v>2</v>
      </c>
      <c r="E1896" s="5" t="str">
        <f>IFERROR(INDEX(Customers!$B$2:$B$901,MATCH(C1896,Customers!$A$2:$A$901,0)),"")</f>
        <v>Lakshmi Menon</v>
      </c>
      <c r="F1896" s="5" t="str">
        <f>IFERROR(INDEX(Customers!$C$2:$C$901,MATCH(C1896,Customers!$A$2:$A$901,0)),"")</f>
        <v>SMB</v>
      </c>
      <c r="G1896" s="5" t="str">
        <f>IFERROR(INDEX(Regions!$B$2:$B$6,MATCH(D1896,Regions!$A$2:$A$6,0)),"")</f>
        <v>South</v>
      </c>
      <c r="H1896" s="5" t="str">
        <f t="shared" si="31"/>
        <v>2025-02</v>
      </c>
      <c r="I1896" s="5">
        <f>IFERROR(INDEX(Delivery!$C$2:$C$3001,MATCH(A1896,Delivery!$A$2:$A$3001,0))-INDEX(Delivery!$B$2:$B$3001,MATCH(A1896,Delivery!$A$2:$A$3001,0)),"")</f>
        <v>3</v>
      </c>
      <c r="J1896" s="5" t="str">
        <f>IF(IFERROR(INDEX(Delivery!$D$2:$D$3001,MATCH(A1896,Delivery!$A$2:$A$3001,0)),"")="Delayed","Yes","No")</f>
        <v>No</v>
      </c>
      <c r="K1896" s="5" t="str">
        <f>IF(IFERROR(INDEX(Delivery!$D$2:$D$3001,MATCH(A1896,Delivery!$A$2:$A$3001,0)),"")="Cancelled","Yes","No")</f>
        <v>No</v>
      </c>
      <c r="L1896">
        <f>SUMIF(Sales!B:B,A1896,Sales!H:H)</f>
        <v>1457.3400000000001</v>
      </c>
    </row>
    <row r="1897" spans="1:12" x14ac:dyDescent="0.35">
      <c r="A1897" s="5">
        <v>1896</v>
      </c>
      <c r="B1897" s="6">
        <v>45709</v>
      </c>
      <c r="C1897" s="5">
        <v>891</v>
      </c>
      <c r="D1897" s="5">
        <v>1</v>
      </c>
      <c r="E1897" s="5" t="str">
        <f>IFERROR(INDEX(Customers!$B$2:$B$901,MATCH(C1897,Customers!$A$2:$A$901,0)),"")</f>
        <v>Arun Mehta</v>
      </c>
      <c r="F1897" s="5" t="str">
        <f>IFERROR(INDEX(Customers!$C$2:$C$901,MATCH(C1897,Customers!$A$2:$A$901,0)),"")</f>
        <v>Consumer</v>
      </c>
      <c r="G1897" s="5" t="str">
        <f>IFERROR(INDEX(Regions!$B$2:$B$6,MATCH(D1897,Regions!$A$2:$A$6,0)),"")</f>
        <v>North</v>
      </c>
      <c r="H1897" s="5" t="str">
        <f t="shared" si="31"/>
        <v>2025-02</v>
      </c>
      <c r="I1897" s="5">
        <f>IFERROR(INDEX(Delivery!$C$2:$C$3001,MATCH(A1897,Delivery!$A$2:$A$3001,0))-INDEX(Delivery!$B$2:$B$3001,MATCH(A1897,Delivery!$A$2:$A$3001,0)),"")</f>
        <v>2</v>
      </c>
      <c r="J1897" s="5" t="str">
        <f>IF(IFERROR(INDEX(Delivery!$D$2:$D$3001,MATCH(A1897,Delivery!$A$2:$A$3001,0)),"")="Delayed","Yes","No")</f>
        <v>No</v>
      </c>
      <c r="K1897" s="5" t="str">
        <f>IF(IFERROR(INDEX(Delivery!$D$2:$D$3001,MATCH(A1897,Delivery!$A$2:$A$3001,0)),"")="Cancelled","Yes","No")</f>
        <v>No</v>
      </c>
      <c r="L1897">
        <f>SUMIF(Sales!B:B,A1897,Sales!H:H)</f>
        <v>1671.35</v>
      </c>
    </row>
    <row r="1898" spans="1:12" x14ac:dyDescent="0.35">
      <c r="A1898" s="5">
        <v>1897</v>
      </c>
      <c r="B1898" s="6">
        <v>45710</v>
      </c>
      <c r="C1898" s="5">
        <v>852</v>
      </c>
      <c r="D1898" s="5">
        <v>3</v>
      </c>
      <c r="E1898" s="5" t="str">
        <f>IFERROR(INDEX(Customers!$B$2:$B$901,MATCH(C1898,Customers!$A$2:$A$901,0)),"")</f>
        <v>Anika Nair</v>
      </c>
      <c r="F1898" s="5" t="str">
        <f>IFERROR(INDEX(Customers!$C$2:$C$901,MATCH(C1898,Customers!$A$2:$A$901,0)),"")</f>
        <v>SMB</v>
      </c>
      <c r="G1898" s="5" t="str">
        <f>IFERROR(INDEX(Regions!$B$2:$B$6,MATCH(D1898,Regions!$A$2:$A$6,0)),"")</f>
        <v>East</v>
      </c>
      <c r="H1898" s="5" t="str">
        <f t="shared" si="31"/>
        <v>2025-02</v>
      </c>
      <c r="I1898" s="5">
        <f>IFERROR(INDEX(Delivery!$C$2:$C$3001,MATCH(A1898,Delivery!$A$2:$A$3001,0))-INDEX(Delivery!$B$2:$B$3001,MATCH(A1898,Delivery!$A$2:$A$3001,0)),"")</f>
        <v>3</v>
      </c>
      <c r="J1898" s="5" t="str">
        <f>IF(IFERROR(INDEX(Delivery!$D$2:$D$3001,MATCH(A1898,Delivery!$A$2:$A$3001,0)),"")="Delayed","Yes","No")</f>
        <v>No</v>
      </c>
      <c r="K1898" s="5" t="str">
        <f>IF(IFERROR(INDEX(Delivery!$D$2:$D$3001,MATCH(A1898,Delivery!$A$2:$A$3001,0)),"")="Cancelled","Yes","No")</f>
        <v>No</v>
      </c>
      <c r="L1898">
        <f>SUMIF(Sales!B:B,A1898,Sales!H:H)</f>
        <v>4756.2</v>
      </c>
    </row>
    <row r="1899" spans="1:12" x14ac:dyDescent="0.35">
      <c r="A1899" s="5">
        <v>1898</v>
      </c>
      <c r="B1899" s="6">
        <v>45710</v>
      </c>
      <c r="C1899" s="5">
        <v>198</v>
      </c>
      <c r="D1899" s="5">
        <v>5</v>
      </c>
      <c r="E1899" s="5" t="str">
        <f>IFERROR(INDEX(Customers!$B$2:$B$901,MATCH(C1899,Customers!$A$2:$A$901,0)),"")</f>
        <v>Krishna Kapoor</v>
      </c>
      <c r="F1899" s="5" t="str">
        <f>IFERROR(INDEX(Customers!$C$2:$C$901,MATCH(C1899,Customers!$A$2:$A$901,0)),"")</f>
        <v>Consumer</v>
      </c>
      <c r="G1899" s="5" t="str">
        <f>IFERROR(INDEX(Regions!$B$2:$B$6,MATCH(D1899,Regions!$A$2:$A$6,0)),"")</f>
        <v>Central</v>
      </c>
      <c r="H1899" s="5" t="str">
        <f t="shared" si="31"/>
        <v>2025-02</v>
      </c>
      <c r="I1899" s="5">
        <f>IFERROR(INDEX(Delivery!$C$2:$C$3001,MATCH(A1899,Delivery!$A$2:$A$3001,0))-INDEX(Delivery!$B$2:$B$3001,MATCH(A1899,Delivery!$A$2:$A$3001,0)),"")</f>
        <v>4</v>
      </c>
      <c r="J1899" s="5" t="str">
        <f>IF(IFERROR(INDEX(Delivery!$D$2:$D$3001,MATCH(A1899,Delivery!$A$2:$A$3001,0)),"")="Delayed","Yes","No")</f>
        <v>No</v>
      </c>
      <c r="K1899" s="5" t="str">
        <f>IF(IFERROR(INDEX(Delivery!$D$2:$D$3001,MATCH(A1899,Delivery!$A$2:$A$3001,0)),"")="Cancelled","Yes","No")</f>
        <v>No</v>
      </c>
      <c r="L1899">
        <f>SUMIF(Sales!B:B,A1899,Sales!H:H)</f>
        <v>474.98</v>
      </c>
    </row>
    <row r="1900" spans="1:12" x14ac:dyDescent="0.35">
      <c r="A1900" s="5">
        <v>1899</v>
      </c>
      <c r="B1900" s="6">
        <v>45710</v>
      </c>
      <c r="C1900" s="5">
        <v>814</v>
      </c>
      <c r="D1900" s="5">
        <v>3</v>
      </c>
      <c r="E1900" s="5" t="str">
        <f>IFERROR(INDEX(Customers!$B$2:$B$901,MATCH(C1900,Customers!$A$2:$A$901,0)),"")</f>
        <v>Lakshmi Joshi</v>
      </c>
      <c r="F1900" s="5" t="str">
        <f>IFERROR(INDEX(Customers!$C$2:$C$901,MATCH(C1900,Customers!$A$2:$A$901,0)),"")</f>
        <v>Consumer</v>
      </c>
      <c r="G1900" s="5" t="str">
        <f>IFERROR(INDEX(Regions!$B$2:$B$6,MATCH(D1900,Regions!$A$2:$A$6,0)),"")</f>
        <v>East</v>
      </c>
      <c r="H1900" s="5" t="str">
        <f t="shared" si="31"/>
        <v>2025-02</v>
      </c>
      <c r="I1900" s="5">
        <f>IFERROR(INDEX(Delivery!$C$2:$C$3001,MATCH(A1900,Delivery!$A$2:$A$3001,0))-INDEX(Delivery!$B$2:$B$3001,MATCH(A1900,Delivery!$A$2:$A$3001,0)),"")</f>
        <v>5</v>
      </c>
      <c r="J1900" s="5" t="str">
        <f>IF(IFERROR(INDEX(Delivery!$D$2:$D$3001,MATCH(A1900,Delivery!$A$2:$A$3001,0)),"")="Delayed","Yes","No")</f>
        <v>No</v>
      </c>
      <c r="K1900" s="5" t="str">
        <f>IF(IFERROR(INDEX(Delivery!$D$2:$D$3001,MATCH(A1900,Delivery!$A$2:$A$3001,0)),"")="Cancelled","Yes","No")</f>
        <v>No</v>
      </c>
      <c r="L1900">
        <f>SUMIF(Sales!B:B,A1900,Sales!H:H)</f>
        <v>183.63</v>
      </c>
    </row>
    <row r="1901" spans="1:12" x14ac:dyDescent="0.35">
      <c r="A1901" s="5">
        <v>1900</v>
      </c>
      <c r="B1901" s="6">
        <v>45710</v>
      </c>
      <c r="C1901" s="5">
        <v>490</v>
      </c>
      <c r="D1901" s="5">
        <v>3</v>
      </c>
      <c r="E1901" s="5" t="str">
        <f>IFERROR(INDEX(Customers!$B$2:$B$901,MATCH(C1901,Customers!$A$2:$A$901,0)),"")</f>
        <v>Navya Verma</v>
      </c>
      <c r="F1901" s="5" t="str">
        <f>IFERROR(INDEX(Customers!$C$2:$C$901,MATCH(C1901,Customers!$A$2:$A$901,0)),"")</f>
        <v>SMB</v>
      </c>
      <c r="G1901" s="5" t="str">
        <f>IFERROR(INDEX(Regions!$B$2:$B$6,MATCH(D1901,Regions!$A$2:$A$6,0)),"")</f>
        <v>East</v>
      </c>
      <c r="H1901" s="5" t="str">
        <f t="shared" si="31"/>
        <v>2025-02</v>
      </c>
      <c r="I1901" s="5">
        <f>IFERROR(INDEX(Delivery!$C$2:$C$3001,MATCH(A1901,Delivery!$A$2:$A$3001,0))-INDEX(Delivery!$B$2:$B$3001,MATCH(A1901,Delivery!$A$2:$A$3001,0)),"")</f>
        <v>5</v>
      </c>
      <c r="J1901" s="5" t="str">
        <f>IF(IFERROR(INDEX(Delivery!$D$2:$D$3001,MATCH(A1901,Delivery!$A$2:$A$3001,0)),"")="Delayed","Yes","No")</f>
        <v>No</v>
      </c>
      <c r="K1901" s="5" t="str">
        <f>IF(IFERROR(INDEX(Delivery!$D$2:$D$3001,MATCH(A1901,Delivery!$A$2:$A$3001,0)),"")="Cancelled","Yes","No")</f>
        <v>No</v>
      </c>
      <c r="L1901">
        <f>SUMIF(Sales!B:B,A1901,Sales!H:H)</f>
        <v>705.26</v>
      </c>
    </row>
    <row r="1902" spans="1:12" x14ac:dyDescent="0.35">
      <c r="A1902" s="5">
        <v>1901</v>
      </c>
      <c r="B1902" s="6">
        <v>45710</v>
      </c>
      <c r="C1902" s="5">
        <v>166</v>
      </c>
      <c r="D1902" s="5">
        <v>3</v>
      </c>
      <c r="E1902" s="5" t="str">
        <f>IFERROR(INDEX(Customers!$B$2:$B$901,MATCH(C1902,Customers!$A$2:$A$901,0)),"")</f>
        <v>Ravi Kapoor</v>
      </c>
      <c r="F1902" s="5" t="str">
        <f>IFERROR(INDEX(Customers!$C$2:$C$901,MATCH(C1902,Customers!$A$2:$A$901,0)),"")</f>
        <v>Corporate</v>
      </c>
      <c r="G1902" s="5" t="str">
        <f>IFERROR(INDEX(Regions!$B$2:$B$6,MATCH(D1902,Regions!$A$2:$A$6,0)),"")</f>
        <v>East</v>
      </c>
      <c r="H1902" s="5" t="str">
        <f t="shared" si="31"/>
        <v>2025-02</v>
      </c>
      <c r="I1902" s="5">
        <f>IFERROR(INDEX(Delivery!$C$2:$C$3001,MATCH(A1902,Delivery!$A$2:$A$3001,0))-INDEX(Delivery!$B$2:$B$3001,MATCH(A1902,Delivery!$A$2:$A$3001,0)),"")</f>
        <v>9</v>
      </c>
      <c r="J1902" s="5" t="str">
        <f>IF(IFERROR(INDEX(Delivery!$D$2:$D$3001,MATCH(A1902,Delivery!$A$2:$A$3001,0)),"")="Delayed","Yes","No")</f>
        <v>Yes</v>
      </c>
      <c r="K1902" s="5" t="str">
        <f>IF(IFERROR(INDEX(Delivery!$D$2:$D$3001,MATCH(A1902,Delivery!$A$2:$A$3001,0)),"")="Cancelled","Yes","No")</f>
        <v>No</v>
      </c>
      <c r="L1902">
        <f>SUMIF(Sales!B:B,A1902,Sales!H:H)</f>
        <v>3137.29</v>
      </c>
    </row>
    <row r="1903" spans="1:12" x14ac:dyDescent="0.35">
      <c r="A1903" s="5">
        <v>1902</v>
      </c>
      <c r="B1903" s="6">
        <v>45710</v>
      </c>
      <c r="C1903" s="5">
        <v>350</v>
      </c>
      <c r="D1903" s="5">
        <v>5</v>
      </c>
      <c r="E1903" s="5" t="str">
        <f>IFERROR(INDEX(Customers!$B$2:$B$901,MATCH(C1903,Customers!$A$2:$A$901,0)),"")</f>
        <v>Vikram Nair</v>
      </c>
      <c r="F1903" s="5" t="str">
        <f>IFERROR(INDEX(Customers!$C$2:$C$901,MATCH(C1903,Customers!$A$2:$A$901,0)),"")</f>
        <v>Consumer</v>
      </c>
      <c r="G1903" s="5" t="str">
        <f>IFERROR(INDEX(Regions!$B$2:$B$6,MATCH(D1903,Regions!$A$2:$A$6,0)),"")</f>
        <v>Central</v>
      </c>
      <c r="H1903" s="5" t="str">
        <f t="shared" si="31"/>
        <v>2025-02</v>
      </c>
      <c r="I1903" s="5">
        <f>IFERROR(INDEX(Delivery!$C$2:$C$3001,MATCH(A1903,Delivery!$A$2:$A$3001,0))-INDEX(Delivery!$B$2:$B$3001,MATCH(A1903,Delivery!$A$2:$A$3001,0)),"")</f>
        <v>6</v>
      </c>
      <c r="J1903" s="5" t="str">
        <f>IF(IFERROR(INDEX(Delivery!$D$2:$D$3001,MATCH(A1903,Delivery!$A$2:$A$3001,0)),"")="Delayed","Yes","No")</f>
        <v>No</v>
      </c>
      <c r="K1903" s="5" t="str">
        <f>IF(IFERROR(INDEX(Delivery!$D$2:$D$3001,MATCH(A1903,Delivery!$A$2:$A$3001,0)),"")="Cancelled","Yes","No")</f>
        <v>No</v>
      </c>
      <c r="L1903">
        <f>SUMIF(Sales!B:B,A1903,Sales!H:H)</f>
        <v>3021.65</v>
      </c>
    </row>
    <row r="1904" spans="1:12" x14ac:dyDescent="0.35">
      <c r="A1904" s="5">
        <v>1903</v>
      </c>
      <c r="B1904" s="6">
        <v>45710</v>
      </c>
      <c r="C1904" s="5">
        <v>285</v>
      </c>
      <c r="D1904" s="5">
        <v>4</v>
      </c>
      <c r="E1904" s="5" t="str">
        <f>IFERROR(INDEX(Customers!$B$2:$B$901,MATCH(C1904,Customers!$A$2:$A$901,0)),"")</f>
        <v>Ravi Rao</v>
      </c>
      <c r="F1904" s="5" t="str">
        <f>IFERROR(INDEX(Customers!$C$2:$C$901,MATCH(C1904,Customers!$A$2:$A$901,0)),"")</f>
        <v>SMB</v>
      </c>
      <c r="G1904" s="5" t="str">
        <f>IFERROR(INDEX(Regions!$B$2:$B$6,MATCH(D1904,Regions!$A$2:$A$6,0)),"")</f>
        <v>West</v>
      </c>
      <c r="H1904" s="5" t="str">
        <f t="shared" si="31"/>
        <v>2025-02</v>
      </c>
      <c r="I1904" s="5">
        <f>IFERROR(INDEX(Delivery!$C$2:$C$3001,MATCH(A1904,Delivery!$A$2:$A$3001,0))-INDEX(Delivery!$B$2:$B$3001,MATCH(A1904,Delivery!$A$2:$A$3001,0)),"")</f>
        <v>6</v>
      </c>
      <c r="J1904" s="5" t="str">
        <f>IF(IFERROR(INDEX(Delivery!$D$2:$D$3001,MATCH(A1904,Delivery!$A$2:$A$3001,0)),"")="Delayed","Yes","No")</f>
        <v>No</v>
      </c>
      <c r="K1904" s="5" t="str">
        <f>IF(IFERROR(INDEX(Delivery!$D$2:$D$3001,MATCH(A1904,Delivery!$A$2:$A$3001,0)),"")="Cancelled","Yes","No")</f>
        <v>No</v>
      </c>
      <c r="L1904">
        <f>SUMIF(Sales!B:B,A1904,Sales!H:H)</f>
        <v>3174.7200000000003</v>
      </c>
    </row>
    <row r="1905" spans="1:12" x14ac:dyDescent="0.35">
      <c r="A1905" s="5">
        <v>1904</v>
      </c>
      <c r="B1905" s="6">
        <v>45710</v>
      </c>
      <c r="C1905" s="5">
        <v>782</v>
      </c>
      <c r="D1905" s="5">
        <v>4</v>
      </c>
      <c r="E1905" s="5" t="str">
        <f>IFERROR(INDEX(Customers!$B$2:$B$901,MATCH(C1905,Customers!$A$2:$A$901,0)),"")</f>
        <v>Krishna Krishnan</v>
      </c>
      <c r="F1905" s="5" t="str">
        <f>IFERROR(INDEX(Customers!$C$2:$C$901,MATCH(C1905,Customers!$A$2:$A$901,0)),"")</f>
        <v>SMB</v>
      </c>
      <c r="G1905" s="5" t="str">
        <f>IFERROR(INDEX(Regions!$B$2:$B$6,MATCH(D1905,Regions!$A$2:$A$6,0)),"")</f>
        <v>West</v>
      </c>
      <c r="H1905" s="5" t="str">
        <f t="shared" si="31"/>
        <v>2025-02</v>
      </c>
      <c r="I1905" s="5">
        <f>IFERROR(INDEX(Delivery!$C$2:$C$3001,MATCH(A1905,Delivery!$A$2:$A$3001,0))-INDEX(Delivery!$B$2:$B$3001,MATCH(A1905,Delivery!$A$2:$A$3001,0)),"")</f>
        <v>3</v>
      </c>
      <c r="J1905" s="5" t="str">
        <f>IF(IFERROR(INDEX(Delivery!$D$2:$D$3001,MATCH(A1905,Delivery!$A$2:$A$3001,0)),"")="Delayed","Yes","No")</f>
        <v>No</v>
      </c>
      <c r="K1905" s="5" t="str">
        <f>IF(IFERROR(INDEX(Delivery!$D$2:$D$3001,MATCH(A1905,Delivery!$A$2:$A$3001,0)),"")="Cancelled","Yes","No")</f>
        <v>No</v>
      </c>
      <c r="L1905">
        <f>SUMIF(Sales!B:B,A1905,Sales!H:H)</f>
        <v>2228.2200000000003</v>
      </c>
    </row>
    <row r="1906" spans="1:12" x14ac:dyDescent="0.35">
      <c r="A1906" s="5">
        <v>1905</v>
      </c>
      <c r="B1906" s="6">
        <v>45711</v>
      </c>
      <c r="C1906" s="5">
        <v>813</v>
      </c>
      <c r="D1906" s="5">
        <v>5</v>
      </c>
      <c r="E1906" s="5" t="str">
        <f>IFERROR(INDEX(Customers!$B$2:$B$901,MATCH(C1906,Customers!$A$2:$A$901,0)),"")</f>
        <v>Rohan Sharma</v>
      </c>
      <c r="F1906" s="5" t="str">
        <f>IFERROR(INDEX(Customers!$C$2:$C$901,MATCH(C1906,Customers!$A$2:$A$901,0)),"")</f>
        <v>Corporate</v>
      </c>
      <c r="G1906" s="5" t="str">
        <f>IFERROR(INDEX(Regions!$B$2:$B$6,MATCH(D1906,Regions!$A$2:$A$6,0)),"")</f>
        <v>Central</v>
      </c>
      <c r="H1906" s="5" t="str">
        <f t="shared" si="31"/>
        <v>2025-02</v>
      </c>
      <c r="I1906" s="5">
        <f>IFERROR(INDEX(Delivery!$C$2:$C$3001,MATCH(A1906,Delivery!$A$2:$A$3001,0))-INDEX(Delivery!$B$2:$B$3001,MATCH(A1906,Delivery!$A$2:$A$3001,0)),"")</f>
        <v>2</v>
      </c>
      <c r="J1906" s="5" t="str">
        <f>IF(IFERROR(INDEX(Delivery!$D$2:$D$3001,MATCH(A1906,Delivery!$A$2:$A$3001,0)),"")="Delayed","Yes","No")</f>
        <v>No</v>
      </c>
      <c r="K1906" s="5" t="str">
        <f>IF(IFERROR(INDEX(Delivery!$D$2:$D$3001,MATCH(A1906,Delivery!$A$2:$A$3001,0)),"")="Cancelled","Yes","No")</f>
        <v>No</v>
      </c>
      <c r="L1906">
        <f>SUMIF(Sales!B:B,A1906,Sales!H:H)</f>
        <v>1224.97</v>
      </c>
    </row>
    <row r="1907" spans="1:12" x14ac:dyDescent="0.35">
      <c r="A1907" s="5">
        <v>1906</v>
      </c>
      <c r="B1907" s="6">
        <v>45711</v>
      </c>
      <c r="C1907" s="5">
        <v>215</v>
      </c>
      <c r="D1907" s="5">
        <v>1</v>
      </c>
      <c r="E1907" s="5" t="str">
        <f>IFERROR(INDEX(Customers!$B$2:$B$901,MATCH(C1907,Customers!$A$2:$A$901,0)),"")</f>
        <v>Divya Rao</v>
      </c>
      <c r="F1907" s="5" t="str">
        <f>IFERROR(INDEX(Customers!$C$2:$C$901,MATCH(C1907,Customers!$A$2:$A$901,0)),"")</f>
        <v>Consumer</v>
      </c>
      <c r="G1907" s="5" t="str">
        <f>IFERROR(INDEX(Regions!$B$2:$B$6,MATCH(D1907,Regions!$A$2:$A$6,0)),"")</f>
        <v>North</v>
      </c>
      <c r="H1907" s="5" t="str">
        <f t="shared" si="31"/>
        <v>2025-02</v>
      </c>
      <c r="I1907" s="5">
        <f>IFERROR(INDEX(Delivery!$C$2:$C$3001,MATCH(A1907,Delivery!$A$2:$A$3001,0))-INDEX(Delivery!$B$2:$B$3001,MATCH(A1907,Delivery!$A$2:$A$3001,0)),"")</f>
        <v>6</v>
      </c>
      <c r="J1907" s="5" t="str">
        <f>IF(IFERROR(INDEX(Delivery!$D$2:$D$3001,MATCH(A1907,Delivery!$A$2:$A$3001,0)),"")="Delayed","Yes","No")</f>
        <v>No</v>
      </c>
      <c r="K1907" s="5" t="str">
        <f>IF(IFERROR(INDEX(Delivery!$D$2:$D$3001,MATCH(A1907,Delivery!$A$2:$A$3001,0)),"")="Cancelled","Yes","No")</f>
        <v>No</v>
      </c>
      <c r="L1907">
        <f>SUMIF(Sales!B:B,A1907,Sales!H:H)</f>
        <v>145.43</v>
      </c>
    </row>
    <row r="1908" spans="1:12" x14ac:dyDescent="0.35">
      <c r="A1908" s="5">
        <v>1907</v>
      </c>
      <c r="B1908" s="6">
        <v>45711</v>
      </c>
      <c r="C1908" s="5">
        <v>307</v>
      </c>
      <c r="D1908" s="5">
        <v>1</v>
      </c>
      <c r="E1908" s="5" t="str">
        <f>IFERROR(INDEX(Customers!$B$2:$B$901,MATCH(C1908,Customers!$A$2:$A$901,0)),"")</f>
        <v>Neha Das</v>
      </c>
      <c r="F1908" s="5" t="str">
        <f>IFERROR(INDEX(Customers!$C$2:$C$901,MATCH(C1908,Customers!$A$2:$A$901,0)),"")</f>
        <v>Consumer</v>
      </c>
      <c r="G1908" s="5" t="str">
        <f>IFERROR(INDEX(Regions!$B$2:$B$6,MATCH(D1908,Regions!$A$2:$A$6,0)),"")</f>
        <v>North</v>
      </c>
      <c r="H1908" s="5" t="str">
        <f t="shared" si="31"/>
        <v>2025-02</v>
      </c>
      <c r="I1908" s="5">
        <f>IFERROR(INDEX(Delivery!$C$2:$C$3001,MATCH(A1908,Delivery!$A$2:$A$3001,0))-INDEX(Delivery!$B$2:$B$3001,MATCH(A1908,Delivery!$A$2:$A$3001,0)),"")</f>
        <v>5</v>
      </c>
      <c r="J1908" s="5" t="str">
        <f>IF(IFERROR(INDEX(Delivery!$D$2:$D$3001,MATCH(A1908,Delivery!$A$2:$A$3001,0)),"")="Delayed","Yes","No")</f>
        <v>No</v>
      </c>
      <c r="K1908" s="5" t="str">
        <f>IF(IFERROR(INDEX(Delivery!$D$2:$D$3001,MATCH(A1908,Delivery!$A$2:$A$3001,0)),"")="Cancelled","Yes","No")</f>
        <v>No</v>
      </c>
      <c r="L1908">
        <f>SUMIF(Sales!B:B,A1908,Sales!H:H)</f>
        <v>1008.73</v>
      </c>
    </row>
    <row r="1909" spans="1:12" x14ac:dyDescent="0.35">
      <c r="A1909" s="5">
        <v>1908</v>
      </c>
      <c r="B1909" s="6">
        <v>45711</v>
      </c>
      <c r="C1909" s="5">
        <v>25</v>
      </c>
      <c r="D1909" s="5">
        <v>5</v>
      </c>
      <c r="E1909" s="5" t="str">
        <f>IFERROR(INDEX(Customers!$B$2:$B$901,MATCH(C1909,Customers!$A$2:$A$901,0)),"")</f>
        <v>Meera Rao</v>
      </c>
      <c r="F1909" s="5" t="str">
        <f>IFERROR(INDEX(Customers!$C$2:$C$901,MATCH(C1909,Customers!$A$2:$A$901,0)),"")</f>
        <v>Corporate</v>
      </c>
      <c r="G1909" s="5" t="str">
        <f>IFERROR(INDEX(Regions!$B$2:$B$6,MATCH(D1909,Regions!$A$2:$A$6,0)),"")</f>
        <v>Central</v>
      </c>
      <c r="H1909" s="5" t="str">
        <f t="shared" si="31"/>
        <v>2025-02</v>
      </c>
      <c r="I1909" s="5">
        <f>IFERROR(INDEX(Delivery!$C$2:$C$3001,MATCH(A1909,Delivery!$A$2:$A$3001,0))-INDEX(Delivery!$B$2:$B$3001,MATCH(A1909,Delivery!$A$2:$A$3001,0)),"")</f>
        <v>4</v>
      </c>
      <c r="J1909" s="5" t="str">
        <f>IF(IFERROR(INDEX(Delivery!$D$2:$D$3001,MATCH(A1909,Delivery!$A$2:$A$3001,0)),"")="Delayed","Yes","No")</f>
        <v>No</v>
      </c>
      <c r="K1909" s="5" t="str">
        <f>IF(IFERROR(INDEX(Delivery!$D$2:$D$3001,MATCH(A1909,Delivery!$A$2:$A$3001,0)),"")="Cancelled","Yes","No")</f>
        <v>No</v>
      </c>
      <c r="L1909">
        <f>SUMIF(Sales!B:B,A1909,Sales!H:H)</f>
        <v>948.56999999999994</v>
      </c>
    </row>
    <row r="1910" spans="1:12" x14ac:dyDescent="0.35">
      <c r="A1910" s="5">
        <v>1909</v>
      </c>
      <c r="B1910" s="6">
        <v>45711</v>
      </c>
      <c r="C1910" s="5">
        <v>28</v>
      </c>
      <c r="D1910" s="5">
        <v>3</v>
      </c>
      <c r="E1910" s="5" t="str">
        <f>IFERROR(INDEX(Customers!$B$2:$B$901,MATCH(C1910,Customers!$A$2:$A$901,0)),"")</f>
        <v>Navya Rao</v>
      </c>
      <c r="F1910" s="5" t="str">
        <f>IFERROR(INDEX(Customers!$C$2:$C$901,MATCH(C1910,Customers!$A$2:$A$901,0)),"")</f>
        <v>Corporate</v>
      </c>
      <c r="G1910" s="5" t="str">
        <f>IFERROR(INDEX(Regions!$B$2:$B$6,MATCH(D1910,Regions!$A$2:$A$6,0)),"")</f>
        <v>East</v>
      </c>
      <c r="H1910" s="5" t="str">
        <f t="shared" si="31"/>
        <v>2025-02</v>
      </c>
      <c r="I1910" s="5">
        <f>IFERROR(INDEX(Delivery!$C$2:$C$3001,MATCH(A1910,Delivery!$A$2:$A$3001,0))-INDEX(Delivery!$B$2:$B$3001,MATCH(A1910,Delivery!$A$2:$A$3001,0)),"")</f>
        <v>2</v>
      </c>
      <c r="J1910" s="5" t="str">
        <f>IF(IFERROR(INDEX(Delivery!$D$2:$D$3001,MATCH(A1910,Delivery!$A$2:$A$3001,0)),"")="Delayed","Yes","No")</f>
        <v>No</v>
      </c>
      <c r="K1910" s="5" t="str">
        <f>IF(IFERROR(INDEX(Delivery!$D$2:$D$3001,MATCH(A1910,Delivery!$A$2:$A$3001,0)),"")="Cancelled","Yes","No")</f>
        <v>No</v>
      </c>
      <c r="L1910">
        <f>SUMIF(Sales!B:B,A1910,Sales!H:H)</f>
        <v>407.51</v>
      </c>
    </row>
    <row r="1911" spans="1:12" x14ac:dyDescent="0.35">
      <c r="A1911" s="5">
        <v>1910</v>
      </c>
      <c r="B1911" s="6">
        <v>45711</v>
      </c>
      <c r="C1911" s="5">
        <v>254</v>
      </c>
      <c r="D1911" s="5">
        <v>3</v>
      </c>
      <c r="E1911" s="5" t="str">
        <f>IFERROR(INDEX(Customers!$B$2:$B$901,MATCH(C1911,Customers!$A$2:$A$901,0)),"")</f>
        <v>Divya Iyer</v>
      </c>
      <c r="F1911" s="5" t="str">
        <f>IFERROR(INDEX(Customers!$C$2:$C$901,MATCH(C1911,Customers!$A$2:$A$901,0)),"")</f>
        <v>Consumer</v>
      </c>
      <c r="G1911" s="5" t="str">
        <f>IFERROR(INDEX(Regions!$B$2:$B$6,MATCH(D1911,Regions!$A$2:$A$6,0)),"")</f>
        <v>East</v>
      </c>
      <c r="H1911" s="5" t="str">
        <f t="shared" si="31"/>
        <v>2025-02</v>
      </c>
      <c r="I1911" s="5">
        <f>IFERROR(INDEX(Delivery!$C$2:$C$3001,MATCH(A1911,Delivery!$A$2:$A$3001,0))-INDEX(Delivery!$B$2:$B$3001,MATCH(A1911,Delivery!$A$2:$A$3001,0)),"")</f>
        <v>2</v>
      </c>
      <c r="J1911" s="5" t="str">
        <f>IF(IFERROR(INDEX(Delivery!$D$2:$D$3001,MATCH(A1911,Delivery!$A$2:$A$3001,0)),"")="Delayed","Yes","No")</f>
        <v>No</v>
      </c>
      <c r="K1911" s="5" t="str">
        <f>IF(IFERROR(INDEX(Delivery!$D$2:$D$3001,MATCH(A1911,Delivery!$A$2:$A$3001,0)),"")="Cancelled","Yes","No")</f>
        <v>No</v>
      </c>
      <c r="L1911">
        <f>SUMIF(Sales!B:B,A1911,Sales!H:H)</f>
        <v>677.7</v>
      </c>
    </row>
    <row r="1912" spans="1:12" x14ac:dyDescent="0.35">
      <c r="A1912" s="5">
        <v>1911</v>
      </c>
      <c r="B1912" s="6">
        <v>45712</v>
      </c>
      <c r="C1912" s="5">
        <v>109</v>
      </c>
      <c r="D1912" s="5">
        <v>5</v>
      </c>
      <c r="E1912" s="5" t="str">
        <f>IFERROR(INDEX(Customers!$B$2:$B$901,MATCH(C1912,Customers!$A$2:$A$901,0)),"")</f>
        <v>Vikram Das</v>
      </c>
      <c r="F1912" s="5" t="str">
        <f>IFERROR(INDEX(Customers!$C$2:$C$901,MATCH(C1912,Customers!$A$2:$A$901,0)),"")</f>
        <v>Consumer</v>
      </c>
      <c r="G1912" s="5" t="str">
        <f>IFERROR(INDEX(Regions!$B$2:$B$6,MATCH(D1912,Regions!$A$2:$A$6,0)),"")</f>
        <v>Central</v>
      </c>
      <c r="H1912" s="5" t="str">
        <f t="shared" si="31"/>
        <v>2025-02</v>
      </c>
      <c r="I1912" s="5">
        <f>IFERROR(INDEX(Delivery!$C$2:$C$3001,MATCH(A1912,Delivery!$A$2:$A$3001,0))-INDEX(Delivery!$B$2:$B$3001,MATCH(A1912,Delivery!$A$2:$A$3001,0)),"")</f>
        <v>2</v>
      </c>
      <c r="J1912" s="5" t="str">
        <f>IF(IFERROR(INDEX(Delivery!$D$2:$D$3001,MATCH(A1912,Delivery!$A$2:$A$3001,0)),"")="Delayed","Yes","No")</f>
        <v>No</v>
      </c>
      <c r="K1912" s="5" t="str">
        <f>IF(IFERROR(INDEX(Delivery!$D$2:$D$3001,MATCH(A1912,Delivery!$A$2:$A$3001,0)),"")="Cancelled","Yes","No")</f>
        <v>No</v>
      </c>
      <c r="L1912">
        <f>SUMIF(Sales!B:B,A1912,Sales!H:H)</f>
        <v>705.26</v>
      </c>
    </row>
    <row r="1913" spans="1:12" x14ac:dyDescent="0.35">
      <c r="A1913" s="5">
        <v>1912</v>
      </c>
      <c r="B1913" s="6">
        <v>45712</v>
      </c>
      <c r="C1913" s="5">
        <v>787</v>
      </c>
      <c r="D1913" s="5">
        <v>1</v>
      </c>
      <c r="E1913" s="5" t="str">
        <f>IFERROR(INDEX(Customers!$B$2:$B$901,MATCH(C1913,Customers!$A$2:$A$901,0)),"")</f>
        <v>Meera Shetty</v>
      </c>
      <c r="F1913" s="5" t="str">
        <f>IFERROR(INDEX(Customers!$C$2:$C$901,MATCH(C1913,Customers!$A$2:$A$901,0)),"")</f>
        <v>Consumer</v>
      </c>
      <c r="G1913" s="5" t="str">
        <f>IFERROR(INDEX(Regions!$B$2:$B$6,MATCH(D1913,Regions!$A$2:$A$6,0)),"")</f>
        <v>North</v>
      </c>
      <c r="H1913" s="5" t="str">
        <f t="shared" si="31"/>
        <v>2025-02</v>
      </c>
      <c r="I1913" s="5">
        <f>IFERROR(INDEX(Delivery!$C$2:$C$3001,MATCH(A1913,Delivery!$A$2:$A$3001,0))-INDEX(Delivery!$B$2:$B$3001,MATCH(A1913,Delivery!$A$2:$A$3001,0)),"")</f>
        <v>2</v>
      </c>
      <c r="J1913" s="5" t="str">
        <f>IF(IFERROR(INDEX(Delivery!$D$2:$D$3001,MATCH(A1913,Delivery!$A$2:$A$3001,0)),"")="Delayed","Yes","No")</f>
        <v>No</v>
      </c>
      <c r="K1913" s="5" t="str">
        <f>IF(IFERROR(INDEX(Delivery!$D$2:$D$3001,MATCH(A1913,Delivery!$A$2:$A$3001,0)),"")="Cancelled","Yes","No")</f>
        <v>No</v>
      </c>
      <c r="L1913">
        <f>SUMIF(Sales!B:B,A1913,Sales!H:H)</f>
        <v>2432.0300000000002</v>
      </c>
    </row>
    <row r="1914" spans="1:12" x14ac:dyDescent="0.35">
      <c r="A1914" s="5">
        <v>1913</v>
      </c>
      <c r="B1914" s="6">
        <v>45712</v>
      </c>
      <c r="C1914" s="5">
        <v>890</v>
      </c>
      <c r="D1914" s="5">
        <v>3</v>
      </c>
      <c r="E1914" s="5" t="str">
        <f>IFERROR(INDEX(Customers!$B$2:$B$901,MATCH(C1914,Customers!$A$2:$A$901,0)),"")</f>
        <v>Ishaan Rao</v>
      </c>
      <c r="F1914" s="5" t="str">
        <f>IFERROR(INDEX(Customers!$C$2:$C$901,MATCH(C1914,Customers!$A$2:$A$901,0)),"")</f>
        <v>Corporate</v>
      </c>
      <c r="G1914" s="5" t="str">
        <f>IFERROR(INDEX(Regions!$B$2:$B$6,MATCH(D1914,Regions!$A$2:$A$6,0)),"")</f>
        <v>East</v>
      </c>
      <c r="H1914" s="5" t="str">
        <f t="shared" si="31"/>
        <v>2025-02</v>
      </c>
      <c r="I1914" s="5">
        <f>IFERROR(INDEX(Delivery!$C$2:$C$3001,MATCH(A1914,Delivery!$A$2:$A$3001,0))-INDEX(Delivery!$B$2:$B$3001,MATCH(A1914,Delivery!$A$2:$A$3001,0)),"")</f>
        <v>5</v>
      </c>
      <c r="J1914" s="5" t="str">
        <f>IF(IFERROR(INDEX(Delivery!$D$2:$D$3001,MATCH(A1914,Delivery!$A$2:$A$3001,0)),"")="Delayed","Yes","No")</f>
        <v>No</v>
      </c>
      <c r="K1914" s="5" t="str">
        <f>IF(IFERROR(INDEX(Delivery!$D$2:$D$3001,MATCH(A1914,Delivery!$A$2:$A$3001,0)),"")="Cancelled","Yes","No")</f>
        <v>No</v>
      </c>
      <c r="L1914">
        <f>SUMIF(Sales!B:B,A1914,Sales!H:H)</f>
        <v>2213.3200000000002</v>
      </c>
    </row>
    <row r="1915" spans="1:12" x14ac:dyDescent="0.35">
      <c r="A1915" s="5">
        <v>1914</v>
      </c>
      <c r="B1915" s="6">
        <v>45712</v>
      </c>
      <c r="C1915" s="5">
        <v>261</v>
      </c>
      <c r="D1915" s="5">
        <v>3</v>
      </c>
      <c r="E1915" s="5" t="str">
        <f>IFERROR(INDEX(Customers!$B$2:$B$901,MATCH(C1915,Customers!$A$2:$A$901,0)),"")</f>
        <v>Kavya Iyer</v>
      </c>
      <c r="F1915" s="5" t="str">
        <f>IFERROR(INDEX(Customers!$C$2:$C$901,MATCH(C1915,Customers!$A$2:$A$901,0)),"")</f>
        <v>Consumer</v>
      </c>
      <c r="G1915" s="5" t="str">
        <f>IFERROR(INDEX(Regions!$B$2:$B$6,MATCH(D1915,Regions!$A$2:$A$6,0)),"")</f>
        <v>East</v>
      </c>
      <c r="H1915" s="5" t="str">
        <f t="shared" si="31"/>
        <v>2025-02</v>
      </c>
      <c r="I1915" s="5">
        <f>IFERROR(INDEX(Delivery!$C$2:$C$3001,MATCH(A1915,Delivery!$A$2:$A$3001,0))-INDEX(Delivery!$B$2:$B$3001,MATCH(A1915,Delivery!$A$2:$A$3001,0)),"")</f>
        <v>5</v>
      </c>
      <c r="J1915" s="5" t="str">
        <f>IF(IFERROR(INDEX(Delivery!$D$2:$D$3001,MATCH(A1915,Delivery!$A$2:$A$3001,0)),"")="Delayed","Yes","No")</f>
        <v>No</v>
      </c>
      <c r="K1915" s="5" t="str">
        <f>IF(IFERROR(INDEX(Delivery!$D$2:$D$3001,MATCH(A1915,Delivery!$A$2:$A$3001,0)),"")="Cancelled","Yes","No")</f>
        <v>No</v>
      </c>
      <c r="L1915">
        <f>SUMIF(Sales!B:B,A1915,Sales!H:H)</f>
        <v>175.69</v>
      </c>
    </row>
    <row r="1916" spans="1:12" x14ac:dyDescent="0.35">
      <c r="A1916" s="5">
        <v>1915</v>
      </c>
      <c r="B1916" s="6">
        <v>45712</v>
      </c>
      <c r="C1916" s="5">
        <v>56</v>
      </c>
      <c r="D1916" s="5">
        <v>2</v>
      </c>
      <c r="E1916" s="5" t="str">
        <f>IFERROR(INDEX(Customers!$B$2:$B$901,MATCH(C1916,Customers!$A$2:$A$901,0)),"")</f>
        <v>Aadhya Bose</v>
      </c>
      <c r="F1916" s="5" t="str">
        <f>IFERROR(INDEX(Customers!$C$2:$C$901,MATCH(C1916,Customers!$A$2:$A$901,0)),"")</f>
        <v>Consumer</v>
      </c>
      <c r="G1916" s="5" t="str">
        <f>IFERROR(INDEX(Regions!$B$2:$B$6,MATCH(D1916,Regions!$A$2:$A$6,0)),"")</f>
        <v>South</v>
      </c>
      <c r="H1916" s="5" t="str">
        <f t="shared" si="31"/>
        <v>2025-02</v>
      </c>
      <c r="I1916" s="5">
        <f>IFERROR(INDEX(Delivery!$C$2:$C$3001,MATCH(A1916,Delivery!$A$2:$A$3001,0))-INDEX(Delivery!$B$2:$B$3001,MATCH(A1916,Delivery!$A$2:$A$3001,0)),"")</f>
        <v>4</v>
      </c>
      <c r="J1916" s="5" t="str">
        <f>IF(IFERROR(INDEX(Delivery!$D$2:$D$3001,MATCH(A1916,Delivery!$A$2:$A$3001,0)),"")="Delayed","Yes","No")</f>
        <v>No</v>
      </c>
      <c r="K1916" s="5" t="str">
        <f>IF(IFERROR(INDEX(Delivery!$D$2:$D$3001,MATCH(A1916,Delivery!$A$2:$A$3001,0)),"")="Cancelled","Yes","No")</f>
        <v>No</v>
      </c>
      <c r="L1916">
        <f>SUMIF(Sales!B:B,A1916,Sales!H:H)</f>
        <v>3108.35</v>
      </c>
    </row>
    <row r="1917" spans="1:12" x14ac:dyDescent="0.35">
      <c r="A1917" s="5">
        <v>1916</v>
      </c>
      <c r="B1917" s="6">
        <v>45713</v>
      </c>
      <c r="C1917" s="5">
        <v>199</v>
      </c>
      <c r="D1917" s="5">
        <v>1</v>
      </c>
      <c r="E1917" s="5" t="str">
        <f>IFERROR(INDEX(Customers!$B$2:$B$901,MATCH(C1917,Customers!$A$2:$A$901,0)),"")</f>
        <v>Vikram Nair</v>
      </c>
      <c r="F1917" s="5" t="str">
        <f>IFERROR(INDEX(Customers!$C$2:$C$901,MATCH(C1917,Customers!$A$2:$A$901,0)),"")</f>
        <v>SMB</v>
      </c>
      <c r="G1917" s="5" t="str">
        <f>IFERROR(INDEX(Regions!$B$2:$B$6,MATCH(D1917,Regions!$A$2:$A$6,0)),"")</f>
        <v>North</v>
      </c>
      <c r="H1917" s="5" t="str">
        <f t="shared" si="31"/>
        <v>2025-02</v>
      </c>
      <c r="I1917" s="5">
        <f>IFERROR(INDEX(Delivery!$C$2:$C$3001,MATCH(A1917,Delivery!$A$2:$A$3001,0))-INDEX(Delivery!$B$2:$B$3001,MATCH(A1917,Delivery!$A$2:$A$3001,0)),"")</f>
        <v>12</v>
      </c>
      <c r="J1917" s="5" t="str">
        <f>IF(IFERROR(INDEX(Delivery!$D$2:$D$3001,MATCH(A1917,Delivery!$A$2:$A$3001,0)),"")="Delayed","Yes","No")</f>
        <v>Yes</v>
      </c>
      <c r="K1917" s="5" t="str">
        <f>IF(IFERROR(INDEX(Delivery!$D$2:$D$3001,MATCH(A1917,Delivery!$A$2:$A$3001,0)),"")="Cancelled","Yes","No")</f>
        <v>No</v>
      </c>
      <c r="L1917">
        <f>SUMIF(Sales!B:B,A1917,Sales!H:H)</f>
        <v>3233.25</v>
      </c>
    </row>
    <row r="1918" spans="1:12" x14ac:dyDescent="0.35">
      <c r="A1918" s="5">
        <v>1917</v>
      </c>
      <c r="B1918" s="6">
        <v>45713</v>
      </c>
      <c r="C1918" s="5">
        <v>608</v>
      </c>
      <c r="D1918" s="5">
        <v>1</v>
      </c>
      <c r="E1918" s="5" t="str">
        <f>IFERROR(INDEX(Customers!$B$2:$B$901,MATCH(C1918,Customers!$A$2:$A$901,0)),"")</f>
        <v>Suresh Malhotra</v>
      </c>
      <c r="F1918" s="5" t="str">
        <f>IFERROR(INDEX(Customers!$C$2:$C$901,MATCH(C1918,Customers!$A$2:$A$901,0)),"")</f>
        <v>Corporate</v>
      </c>
      <c r="G1918" s="5" t="str">
        <f>IFERROR(INDEX(Regions!$B$2:$B$6,MATCH(D1918,Regions!$A$2:$A$6,0)),"")</f>
        <v>North</v>
      </c>
      <c r="H1918" s="5" t="str">
        <f t="shared" si="31"/>
        <v>2025-02</v>
      </c>
      <c r="I1918" s="5">
        <f>IFERROR(INDEX(Delivery!$C$2:$C$3001,MATCH(A1918,Delivery!$A$2:$A$3001,0))-INDEX(Delivery!$B$2:$B$3001,MATCH(A1918,Delivery!$A$2:$A$3001,0)),"")</f>
        <v>2</v>
      </c>
      <c r="J1918" s="5" t="str">
        <f>IF(IFERROR(INDEX(Delivery!$D$2:$D$3001,MATCH(A1918,Delivery!$A$2:$A$3001,0)),"")="Delayed","Yes","No")</f>
        <v>No</v>
      </c>
      <c r="K1918" s="5" t="str">
        <f>IF(IFERROR(INDEX(Delivery!$D$2:$D$3001,MATCH(A1918,Delivery!$A$2:$A$3001,0)),"")="Cancelled","Yes","No")</f>
        <v>No</v>
      </c>
      <c r="L1918">
        <f>SUMIF(Sales!B:B,A1918,Sales!H:H)</f>
        <v>2378.1400000000003</v>
      </c>
    </row>
    <row r="1919" spans="1:12" x14ac:dyDescent="0.35">
      <c r="A1919" s="5">
        <v>1918</v>
      </c>
      <c r="B1919" s="6">
        <v>45713</v>
      </c>
      <c r="C1919" s="5">
        <v>283</v>
      </c>
      <c r="D1919" s="5">
        <v>2</v>
      </c>
      <c r="E1919" s="5" t="str">
        <f>IFERROR(INDEX(Customers!$B$2:$B$901,MATCH(C1919,Customers!$A$2:$A$901,0)),"")</f>
        <v>Diya Shetty</v>
      </c>
      <c r="F1919" s="5" t="str">
        <f>IFERROR(INDEX(Customers!$C$2:$C$901,MATCH(C1919,Customers!$A$2:$A$901,0)),"")</f>
        <v>SMB</v>
      </c>
      <c r="G1919" s="5" t="str">
        <f>IFERROR(INDEX(Regions!$B$2:$B$6,MATCH(D1919,Regions!$A$2:$A$6,0)),"")</f>
        <v>South</v>
      </c>
      <c r="H1919" s="5" t="str">
        <f t="shared" si="31"/>
        <v>2025-02</v>
      </c>
      <c r="I1919" s="5">
        <f>IFERROR(INDEX(Delivery!$C$2:$C$3001,MATCH(A1919,Delivery!$A$2:$A$3001,0))-INDEX(Delivery!$B$2:$B$3001,MATCH(A1919,Delivery!$A$2:$A$3001,0)),"")</f>
        <v>-45713</v>
      </c>
      <c r="J1919" s="5" t="str">
        <f>IF(IFERROR(INDEX(Delivery!$D$2:$D$3001,MATCH(A1919,Delivery!$A$2:$A$3001,0)),"")="Delayed","Yes","No")</f>
        <v>No</v>
      </c>
      <c r="K1919" s="5" t="str">
        <f>IF(IFERROR(INDEX(Delivery!$D$2:$D$3001,MATCH(A1919,Delivery!$A$2:$A$3001,0)),"")="Cancelled","Yes","No")</f>
        <v>Yes</v>
      </c>
      <c r="L1919">
        <f>SUMIF(Sales!B:B,A1919,Sales!H:H)</f>
        <v>1927.71</v>
      </c>
    </row>
    <row r="1920" spans="1:12" x14ac:dyDescent="0.35">
      <c r="A1920" s="5">
        <v>1919</v>
      </c>
      <c r="B1920" s="6">
        <v>45713</v>
      </c>
      <c r="C1920" s="5">
        <v>581</v>
      </c>
      <c r="D1920" s="5">
        <v>1</v>
      </c>
      <c r="E1920" s="5" t="str">
        <f>IFERROR(INDEX(Customers!$B$2:$B$901,MATCH(C1920,Customers!$A$2:$A$901,0)),"")</f>
        <v>Lakshmi Pillai</v>
      </c>
      <c r="F1920" s="5" t="str">
        <f>IFERROR(INDEX(Customers!$C$2:$C$901,MATCH(C1920,Customers!$A$2:$A$901,0)),"")</f>
        <v>SMB</v>
      </c>
      <c r="G1920" s="5" t="str">
        <f>IFERROR(INDEX(Regions!$B$2:$B$6,MATCH(D1920,Regions!$A$2:$A$6,0)),"")</f>
        <v>North</v>
      </c>
      <c r="H1920" s="5" t="str">
        <f t="shared" si="31"/>
        <v>2025-02</v>
      </c>
      <c r="I1920" s="5">
        <f>IFERROR(INDEX(Delivery!$C$2:$C$3001,MATCH(A1920,Delivery!$A$2:$A$3001,0))-INDEX(Delivery!$B$2:$B$3001,MATCH(A1920,Delivery!$A$2:$A$3001,0)),"")</f>
        <v>4</v>
      </c>
      <c r="J1920" s="5" t="str">
        <f>IF(IFERROR(INDEX(Delivery!$D$2:$D$3001,MATCH(A1920,Delivery!$A$2:$A$3001,0)),"")="Delayed","Yes","No")</f>
        <v>No</v>
      </c>
      <c r="K1920" s="5" t="str">
        <f>IF(IFERROR(INDEX(Delivery!$D$2:$D$3001,MATCH(A1920,Delivery!$A$2:$A$3001,0)),"")="Cancelled","Yes","No")</f>
        <v>No</v>
      </c>
      <c r="L1920">
        <f>SUMIF(Sales!B:B,A1920,Sales!H:H)</f>
        <v>2940.8300000000004</v>
      </c>
    </row>
    <row r="1921" spans="1:12" x14ac:dyDescent="0.35">
      <c r="A1921" s="5">
        <v>1920</v>
      </c>
      <c r="B1921" s="6">
        <v>45713</v>
      </c>
      <c r="C1921" s="5">
        <v>292</v>
      </c>
      <c r="D1921" s="5">
        <v>4</v>
      </c>
      <c r="E1921" s="5" t="str">
        <f>IFERROR(INDEX(Customers!$B$2:$B$901,MATCH(C1921,Customers!$A$2:$A$901,0)),"")</f>
        <v>Kavya Bose</v>
      </c>
      <c r="F1921" s="5" t="str">
        <f>IFERROR(INDEX(Customers!$C$2:$C$901,MATCH(C1921,Customers!$A$2:$A$901,0)),"")</f>
        <v>Consumer</v>
      </c>
      <c r="G1921" s="5" t="str">
        <f>IFERROR(INDEX(Regions!$B$2:$B$6,MATCH(D1921,Regions!$A$2:$A$6,0)),"")</f>
        <v>West</v>
      </c>
      <c r="H1921" s="5" t="str">
        <f t="shared" si="31"/>
        <v>2025-02</v>
      </c>
      <c r="I1921" s="5">
        <f>IFERROR(INDEX(Delivery!$C$2:$C$3001,MATCH(A1921,Delivery!$A$2:$A$3001,0))-INDEX(Delivery!$B$2:$B$3001,MATCH(A1921,Delivery!$A$2:$A$3001,0)),"")</f>
        <v>-45714</v>
      </c>
      <c r="J1921" s="5" t="str">
        <f>IF(IFERROR(INDEX(Delivery!$D$2:$D$3001,MATCH(A1921,Delivery!$A$2:$A$3001,0)),"")="Delayed","Yes","No")</f>
        <v>No</v>
      </c>
      <c r="K1921" s="5" t="str">
        <f>IF(IFERROR(INDEX(Delivery!$D$2:$D$3001,MATCH(A1921,Delivery!$A$2:$A$3001,0)),"")="Cancelled","Yes","No")</f>
        <v>Yes</v>
      </c>
      <c r="L1921">
        <f>SUMIF(Sales!B:B,A1921,Sales!H:H)</f>
        <v>299.29000000000002</v>
      </c>
    </row>
    <row r="1922" spans="1:12" x14ac:dyDescent="0.35">
      <c r="A1922" s="5">
        <v>1921</v>
      </c>
      <c r="B1922" s="6">
        <v>45713</v>
      </c>
      <c r="C1922" s="5">
        <v>299</v>
      </c>
      <c r="D1922" s="5">
        <v>3</v>
      </c>
      <c r="E1922" s="5" t="str">
        <f>IFERROR(INDEX(Customers!$B$2:$B$901,MATCH(C1922,Customers!$A$2:$A$901,0)),"")</f>
        <v>Nisha Bose</v>
      </c>
      <c r="F1922" s="5" t="str">
        <f>IFERROR(INDEX(Customers!$C$2:$C$901,MATCH(C1922,Customers!$A$2:$A$901,0)),"")</f>
        <v>Consumer</v>
      </c>
      <c r="G1922" s="5" t="str">
        <f>IFERROR(INDEX(Regions!$B$2:$B$6,MATCH(D1922,Regions!$A$2:$A$6,0)),"")</f>
        <v>East</v>
      </c>
      <c r="H1922" s="5" t="str">
        <f t="shared" ref="H1922:H1985" si="32">TEXT(B1922,"YYYY-MM")</f>
        <v>2025-02</v>
      </c>
      <c r="I1922" s="5">
        <f>IFERROR(INDEX(Delivery!$C$2:$C$3001,MATCH(A1922,Delivery!$A$2:$A$3001,0))-INDEX(Delivery!$B$2:$B$3001,MATCH(A1922,Delivery!$A$2:$A$3001,0)),"")</f>
        <v>5</v>
      </c>
      <c r="J1922" s="5" t="str">
        <f>IF(IFERROR(INDEX(Delivery!$D$2:$D$3001,MATCH(A1922,Delivery!$A$2:$A$3001,0)),"")="Delayed","Yes","No")</f>
        <v>No</v>
      </c>
      <c r="K1922" s="5" t="str">
        <f>IF(IFERROR(INDEX(Delivery!$D$2:$D$3001,MATCH(A1922,Delivery!$A$2:$A$3001,0)),"")="Cancelled","Yes","No")</f>
        <v>No</v>
      </c>
      <c r="L1922">
        <f>SUMIF(Sales!B:B,A1922,Sales!H:H)</f>
        <v>6285.42</v>
      </c>
    </row>
    <row r="1923" spans="1:12" x14ac:dyDescent="0.35">
      <c r="A1923" s="5">
        <v>1922</v>
      </c>
      <c r="B1923" s="6">
        <v>45714</v>
      </c>
      <c r="C1923" s="5">
        <v>221</v>
      </c>
      <c r="D1923" s="5">
        <v>5</v>
      </c>
      <c r="E1923" s="5" t="str">
        <f>IFERROR(INDEX(Customers!$B$2:$B$901,MATCH(C1923,Customers!$A$2:$A$901,0)),"")</f>
        <v>Reyansh Reddy</v>
      </c>
      <c r="F1923" s="5" t="str">
        <f>IFERROR(INDEX(Customers!$C$2:$C$901,MATCH(C1923,Customers!$A$2:$A$901,0)),"")</f>
        <v>SMB</v>
      </c>
      <c r="G1923" s="5" t="str">
        <f>IFERROR(INDEX(Regions!$B$2:$B$6,MATCH(D1923,Regions!$A$2:$A$6,0)),"")</f>
        <v>Central</v>
      </c>
      <c r="H1923" s="5" t="str">
        <f t="shared" si="32"/>
        <v>2025-02</v>
      </c>
      <c r="I1923" s="5">
        <f>IFERROR(INDEX(Delivery!$C$2:$C$3001,MATCH(A1923,Delivery!$A$2:$A$3001,0))-INDEX(Delivery!$B$2:$B$3001,MATCH(A1923,Delivery!$A$2:$A$3001,0)),"")</f>
        <v>-45714</v>
      </c>
      <c r="J1923" s="5" t="str">
        <f>IF(IFERROR(INDEX(Delivery!$D$2:$D$3001,MATCH(A1923,Delivery!$A$2:$A$3001,0)),"")="Delayed","Yes","No")</f>
        <v>No</v>
      </c>
      <c r="K1923" s="5" t="str">
        <f>IF(IFERROR(INDEX(Delivery!$D$2:$D$3001,MATCH(A1923,Delivery!$A$2:$A$3001,0)),"")="Cancelled","Yes","No")</f>
        <v>Yes</v>
      </c>
      <c r="L1923">
        <f>SUMIF(Sales!B:B,A1923,Sales!H:H)</f>
        <v>3703.86</v>
      </c>
    </row>
    <row r="1924" spans="1:12" x14ac:dyDescent="0.35">
      <c r="A1924" s="5">
        <v>1923</v>
      </c>
      <c r="B1924" s="6">
        <v>45714</v>
      </c>
      <c r="C1924" s="5">
        <v>771</v>
      </c>
      <c r="D1924" s="5">
        <v>2</v>
      </c>
      <c r="E1924" s="5" t="str">
        <f>IFERROR(INDEX(Customers!$B$2:$B$901,MATCH(C1924,Customers!$A$2:$A$901,0)),"")</f>
        <v>Rahul Krishnan</v>
      </c>
      <c r="F1924" s="5" t="str">
        <f>IFERROR(INDEX(Customers!$C$2:$C$901,MATCH(C1924,Customers!$A$2:$A$901,0)),"")</f>
        <v>Corporate</v>
      </c>
      <c r="G1924" s="5" t="str">
        <f>IFERROR(INDEX(Regions!$B$2:$B$6,MATCH(D1924,Regions!$A$2:$A$6,0)),"")</f>
        <v>South</v>
      </c>
      <c r="H1924" s="5" t="str">
        <f t="shared" si="32"/>
        <v>2025-02</v>
      </c>
      <c r="I1924" s="5">
        <f>IFERROR(INDEX(Delivery!$C$2:$C$3001,MATCH(A1924,Delivery!$A$2:$A$3001,0))-INDEX(Delivery!$B$2:$B$3001,MATCH(A1924,Delivery!$A$2:$A$3001,0)),"")</f>
        <v>-45715</v>
      </c>
      <c r="J1924" s="5" t="str">
        <f>IF(IFERROR(INDEX(Delivery!$D$2:$D$3001,MATCH(A1924,Delivery!$A$2:$A$3001,0)),"")="Delayed","Yes","No")</f>
        <v>No</v>
      </c>
      <c r="K1924" s="5" t="str">
        <f>IF(IFERROR(INDEX(Delivery!$D$2:$D$3001,MATCH(A1924,Delivery!$A$2:$A$3001,0)),"")="Cancelled","Yes","No")</f>
        <v>Yes</v>
      </c>
      <c r="L1924">
        <f>SUMIF(Sales!B:B,A1924,Sales!H:H)</f>
        <v>4696.26</v>
      </c>
    </row>
    <row r="1925" spans="1:12" x14ac:dyDescent="0.35">
      <c r="A1925" s="5">
        <v>1924</v>
      </c>
      <c r="B1925" s="6">
        <v>45714</v>
      </c>
      <c r="C1925" s="5">
        <v>268</v>
      </c>
      <c r="D1925" s="5">
        <v>1</v>
      </c>
      <c r="E1925" s="5" t="str">
        <f>IFERROR(INDEX(Customers!$B$2:$B$901,MATCH(C1925,Customers!$A$2:$A$901,0)),"")</f>
        <v>Sai Bose</v>
      </c>
      <c r="F1925" s="5" t="str">
        <f>IFERROR(INDEX(Customers!$C$2:$C$901,MATCH(C1925,Customers!$A$2:$A$901,0)),"")</f>
        <v>Corporate</v>
      </c>
      <c r="G1925" s="5" t="str">
        <f>IFERROR(INDEX(Regions!$B$2:$B$6,MATCH(D1925,Regions!$A$2:$A$6,0)),"")</f>
        <v>North</v>
      </c>
      <c r="H1925" s="5" t="str">
        <f t="shared" si="32"/>
        <v>2025-02</v>
      </c>
      <c r="I1925" s="5">
        <f>IFERROR(INDEX(Delivery!$C$2:$C$3001,MATCH(A1925,Delivery!$A$2:$A$3001,0))-INDEX(Delivery!$B$2:$B$3001,MATCH(A1925,Delivery!$A$2:$A$3001,0)),"")</f>
        <v>4</v>
      </c>
      <c r="J1925" s="5" t="str">
        <f>IF(IFERROR(INDEX(Delivery!$D$2:$D$3001,MATCH(A1925,Delivery!$A$2:$A$3001,0)),"")="Delayed","Yes","No")</f>
        <v>No</v>
      </c>
      <c r="K1925" s="5" t="str">
        <f>IF(IFERROR(INDEX(Delivery!$D$2:$D$3001,MATCH(A1925,Delivery!$A$2:$A$3001,0)),"")="Cancelled","Yes","No")</f>
        <v>No</v>
      </c>
      <c r="L1925">
        <f>SUMIF(Sales!B:B,A1925,Sales!H:H)</f>
        <v>2432.0300000000002</v>
      </c>
    </row>
    <row r="1926" spans="1:12" x14ac:dyDescent="0.35">
      <c r="A1926" s="5">
        <v>1925</v>
      </c>
      <c r="B1926" s="6">
        <v>45714</v>
      </c>
      <c r="C1926" s="5">
        <v>61</v>
      </c>
      <c r="D1926" s="5">
        <v>2</v>
      </c>
      <c r="E1926" s="5" t="str">
        <f>IFERROR(INDEX(Customers!$B$2:$B$901,MATCH(C1926,Customers!$A$2:$A$901,0)),"")</f>
        <v>Neha Pillai</v>
      </c>
      <c r="F1926" s="5" t="str">
        <f>IFERROR(INDEX(Customers!$C$2:$C$901,MATCH(C1926,Customers!$A$2:$A$901,0)),"")</f>
        <v>Consumer</v>
      </c>
      <c r="G1926" s="5" t="str">
        <f>IFERROR(INDEX(Regions!$B$2:$B$6,MATCH(D1926,Regions!$A$2:$A$6,0)),"")</f>
        <v>South</v>
      </c>
      <c r="H1926" s="5" t="str">
        <f t="shared" si="32"/>
        <v>2025-02</v>
      </c>
      <c r="I1926" s="5">
        <f>IFERROR(INDEX(Delivery!$C$2:$C$3001,MATCH(A1926,Delivery!$A$2:$A$3001,0))-INDEX(Delivery!$B$2:$B$3001,MATCH(A1926,Delivery!$A$2:$A$3001,0)),"")</f>
        <v>-45715</v>
      </c>
      <c r="J1926" s="5" t="str">
        <f>IF(IFERROR(INDEX(Delivery!$D$2:$D$3001,MATCH(A1926,Delivery!$A$2:$A$3001,0)),"")="Delayed","Yes","No")</f>
        <v>No</v>
      </c>
      <c r="K1926" s="5" t="str">
        <f>IF(IFERROR(INDEX(Delivery!$D$2:$D$3001,MATCH(A1926,Delivery!$A$2:$A$3001,0)),"")="Cancelled","Yes","No")</f>
        <v>Yes</v>
      </c>
      <c r="L1926">
        <f>SUMIF(Sales!B:B,A1926,Sales!H:H)</f>
        <v>4704.21</v>
      </c>
    </row>
    <row r="1927" spans="1:12" x14ac:dyDescent="0.35">
      <c r="A1927" s="5">
        <v>1926</v>
      </c>
      <c r="B1927" s="6">
        <v>45714</v>
      </c>
      <c r="C1927" s="5">
        <v>607</v>
      </c>
      <c r="D1927" s="5">
        <v>5</v>
      </c>
      <c r="E1927" s="5" t="str">
        <f>IFERROR(INDEX(Customers!$B$2:$B$901,MATCH(C1927,Customers!$A$2:$A$901,0)),"")</f>
        <v>Vihaan Kapoor</v>
      </c>
      <c r="F1927" s="5" t="str">
        <f>IFERROR(INDEX(Customers!$C$2:$C$901,MATCH(C1927,Customers!$A$2:$A$901,0)),"")</f>
        <v>Consumer</v>
      </c>
      <c r="G1927" s="5" t="str">
        <f>IFERROR(INDEX(Regions!$B$2:$B$6,MATCH(D1927,Regions!$A$2:$A$6,0)),"")</f>
        <v>Central</v>
      </c>
      <c r="H1927" s="5" t="str">
        <f t="shared" si="32"/>
        <v>2025-02</v>
      </c>
      <c r="I1927" s="5">
        <f>IFERROR(INDEX(Delivery!$C$2:$C$3001,MATCH(A1927,Delivery!$A$2:$A$3001,0))-INDEX(Delivery!$B$2:$B$3001,MATCH(A1927,Delivery!$A$2:$A$3001,0)),"")</f>
        <v>6</v>
      </c>
      <c r="J1927" s="5" t="str">
        <f>IF(IFERROR(INDEX(Delivery!$D$2:$D$3001,MATCH(A1927,Delivery!$A$2:$A$3001,0)),"")="Delayed","Yes","No")</f>
        <v>No</v>
      </c>
      <c r="K1927" s="5" t="str">
        <f>IF(IFERROR(INDEX(Delivery!$D$2:$D$3001,MATCH(A1927,Delivery!$A$2:$A$3001,0)),"")="Cancelled","Yes","No")</f>
        <v>No</v>
      </c>
      <c r="L1927">
        <f>SUMIF(Sales!B:B,A1927,Sales!H:H)</f>
        <v>3274.66</v>
      </c>
    </row>
    <row r="1928" spans="1:12" x14ac:dyDescent="0.35">
      <c r="A1928" s="5">
        <v>1927</v>
      </c>
      <c r="B1928" s="6">
        <v>45714</v>
      </c>
      <c r="C1928" s="5">
        <v>595</v>
      </c>
      <c r="D1928" s="5">
        <v>1</v>
      </c>
      <c r="E1928" s="5" t="str">
        <f>IFERROR(INDEX(Customers!$B$2:$B$901,MATCH(C1928,Customers!$A$2:$A$901,0)),"")</f>
        <v>Ravi Chatterjee</v>
      </c>
      <c r="F1928" s="5" t="str">
        <f>IFERROR(INDEX(Customers!$C$2:$C$901,MATCH(C1928,Customers!$A$2:$A$901,0)),"")</f>
        <v>SMB</v>
      </c>
      <c r="G1928" s="5" t="str">
        <f>IFERROR(INDEX(Regions!$B$2:$B$6,MATCH(D1928,Regions!$A$2:$A$6,0)),"")</f>
        <v>North</v>
      </c>
      <c r="H1928" s="5" t="str">
        <f t="shared" si="32"/>
        <v>2025-02</v>
      </c>
      <c r="I1928" s="5">
        <f>IFERROR(INDEX(Delivery!$C$2:$C$3001,MATCH(A1928,Delivery!$A$2:$A$3001,0))-INDEX(Delivery!$B$2:$B$3001,MATCH(A1928,Delivery!$A$2:$A$3001,0)),"")</f>
        <v>4</v>
      </c>
      <c r="J1928" s="5" t="str">
        <f>IF(IFERROR(INDEX(Delivery!$D$2:$D$3001,MATCH(A1928,Delivery!$A$2:$A$3001,0)),"")="Delayed","Yes","No")</f>
        <v>No</v>
      </c>
      <c r="K1928" s="5" t="str">
        <f>IF(IFERROR(INDEX(Delivery!$D$2:$D$3001,MATCH(A1928,Delivery!$A$2:$A$3001,0)),"")="Cancelled","Yes","No")</f>
        <v>No</v>
      </c>
      <c r="L1928">
        <f>SUMIF(Sales!B:B,A1928,Sales!H:H)</f>
        <v>5151.5300000000007</v>
      </c>
    </row>
    <row r="1929" spans="1:12" x14ac:dyDescent="0.35">
      <c r="A1929" s="5">
        <v>1928</v>
      </c>
      <c r="B1929" s="6">
        <v>45715</v>
      </c>
      <c r="C1929" s="5">
        <v>249</v>
      </c>
      <c r="D1929" s="5">
        <v>4</v>
      </c>
      <c r="E1929" s="5" t="str">
        <f>IFERROR(INDEX(Customers!$B$2:$B$901,MATCH(C1929,Customers!$A$2:$A$901,0)),"")</f>
        <v>Amit Verma</v>
      </c>
      <c r="F1929" s="5" t="str">
        <f>IFERROR(INDEX(Customers!$C$2:$C$901,MATCH(C1929,Customers!$A$2:$A$901,0)),"")</f>
        <v>Consumer</v>
      </c>
      <c r="G1929" s="5" t="str">
        <f>IFERROR(INDEX(Regions!$B$2:$B$6,MATCH(D1929,Regions!$A$2:$A$6,0)),"")</f>
        <v>West</v>
      </c>
      <c r="H1929" s="5" t="str">
        <f t="shared" si="32"/>
        <v>2025-02</v>
      </c>
      <c r="I1929" s="5">
        <f>IFERROR(INDEX(Delivery!$C$2:$C$3001,MATCH(A1929,Delivery!$A$2:$A$3001,0))-INDEX(Delivery!$B$2:$B$3001,MATCH(A1929,Delivery!$A$2:$A$3001,0)),"")</f>
        <v>5</v>
      </c>
      <c r="J1929" s="5" t="str">
        <f>IF(IFERROR(INDEX(Delivery!$D$2:$D$3001,MATCH(A1929,Delivery!$A$2:$A$3001,0)),"")="Delayed","Yes","No")</f>
        <v>No</v>
      </c>
      <c r="K1929" s="5" t="str">
        <f>IF(IFERROR(INDEX(Delivery!$D$2:$D$3001,MATCH(A1929,Delivery!$A$2:$A$3001,0)),"")="Cancelled","Yes","No")</f>
        <v>No</v>
      </c>
      <c r="L1929">
        <f>SUMIF(Sales!B:B,A1929,Sales!H:H)</f>
        <v>2213.3200000000002</v>
      </c>
    </row>
    <row r="1930" spans="1:12" x14ac:dyDescent="0.35">
      <c r="A1930" s="5">
        <v>1929</v>
      </c>
      <c r="B1930" s="6">
        <v>45715</v>
      </c>
      <c r="C1930" s="5">
        <v>806</v>
      </c>
      <c r="D1930" s="5">
        <v>4</v>
      </c>
      <c r="E1930" s="5" t="str">
        <f>IFERROR(INDEX(Customers!$B$2:$B$901,MATCH(C1930,Customers!$A$2:$A$901,0)),"")</f>
        <v>Ayaan Kapoor</v>
      </c>
      <c r="F1930" s="5" t="str">
        <f>IFERROR(INDEX(Customers!$C$2:$C$901,MATCH(C1930,Customers!$A$2:$A$901,0)),"")</f>
        <v>Consumer</v>
      </c>
      <c r="G1930" s="5" t="str">
        <f>IFERROR(INDEX(Regions!$B$2:$B$6,MATCH(D1930,Regions!$A$2:$A$6,0)),"")</f>
        <v>West</v>
      </c>
      <c r="H1930" s="5" t="str">
        <f t="shared" si="32"/>
        <v>2025-02</v>
      </c>
      <c r="I1930" s="5">
        <f>IFERROR(INDEX(Delivery!$C$2:$C$3001,MATCH(A1930,Delivery!$A$2:$A$3001,0))-INDEX(Delivery!$B$2:$B$3001,MATCH(A1930,Delivery!$A$2:$A$3001,0)),"")</f>
        <v>5</v>
      </c>
      <c r="J1930" s="5" t="str">
        <f>IF(IFERROR(INDEX(Delivery!$D$2:$D$3001,MATCH(A1930,Delivery!$A$2:$A$3001,0)),"")="Delayed","Yes","No")</f>
        <v>No</v>
      </c>
      <c r="K1930" s="5" t="str">
        <f>IF(IFERROR(INDEX(Delivery!$D$2:$D$3001,MATCH(A1930,Delivery!$A$2:$A$3001,0)),"")="Cancelled","Yes","No")</f>
        <v>No</v>
      </c>
      <c r="L1930">
        <f>SUMIF(Sales!B:B,A1930,Sales!H:H)</f>
        <v>2383.71</v>
      </c>
    </row>
    <row r="1931" spans="1:12" x14ac:dyDescent="0.35">
      <c r="A1931" s="5">
        <v>1930</v>
      </c>
      <c r="B1931" s="6">
        <v>45715</v>
      </c>
      <c r="C1931" s="5">
        <v>39</v>
      </c>
      <c r="D1931" s="5">
        <v>1</v>
      </c>
      <c r="E1931" s="5" t="str">
        <f>IFERROR(INDEX(Customers!$B$2:$B$901,MATCH(C1931,Customers!$A$2:$A$901,0)),"")</f>
        <v>Pari Singh</v>
      </c>
      <c r="F1931" s="5" t="str">
        <f>IFERROR(INDEX(Customers!$C$2:$C$901,MATCH(C1931,Customers!$A$2:$A$901,0)),"")</f>
        <v>Consumer</v>
      </c>
      <c r="G1931" s="5" t="str">
        <f>IFERROR(INDEX(Regions!$B$2:$B$6,MATCH(D1931,Regions!$A$2:$A$6,0)),"")</f>
        <v>North</v>
      </c>
      <c r="H1931" s="5" t="str">
        <f t="shared" si="32"/>
        <v>2025-02</v>
      </c>
      <c r="I1931" s="5">
        <f>IFERROR(INDEX(Delivery!$C$2:$C$3001,MATCH(A1931,Delivery!$A$2:$A$3001,0))-INDEX(Delivery!$B$2:$B$3001,MATCH(A1931,Delivery!$A$2:$A$3001,0)),"")</f>
        <v>2</v>
      </c>
      <c r="J1931" s="5" t="str">
        <f>IF(IFERROR(INDEX(Delivery!$D$2:$D$3001,MATCH(A1931,Delivery!$A$2:$A$3001,0)),"")="Delayed","Yes","No")</f>
        <v>No</v>
      </c>
      <c r="K1931" s="5" t="str">
        <f>IF(IFERROR(INDEX(Delivery!$D$2:$D$3001,MATCH(A1931,Delivery!$A$2:$A$3001,0)),"")="Cancelled","Yes","No")</f>
        <v>No</v>
      </c>
      <c r="L1931">
        <f>SUMIF(Sales!B:B,A1931,Sales!H:H)</f>
        <v>183.63</v>
      </c>
    </row>
    <row r="1932" spans="1:12" x14ac:dyDescent="0.35">
      <c r="A1932" s="5">
        <v>1931</v>
      </c>
      <c r="B1932" s="6">
        <v>45715</v>
      </c>
      <c r="C1932" s="5">
        <v>883</v>
      </c>
      <c r="D1932" s="5">
        <v>4</v>
      </c>
      <c r="E1932" s="5" t="str">
        <f>IFERROR(INDEX(Customers!$B$2:$B$901,MATCH(C1932,Customers!$A$2:$A$901,0)),"")</f>
        <v>Anika Malhotra</v>
      </c>
      <c r="F1932" s="5" t="str">
        <f>IFERROR(INDEX(Customers!$C$2:$C$901,MATCH(C1932,Customers!$A$2:$A$901,0)),"")</f>
        <v>Consumer</v>
      </c>
      <c r="G1932" s="5" t="str">
        <f>IFERROR(INDEX(Regions!$B$2:$B$6,MATCH(D1932,Regions!$A$2:$A$6,0)),"")</f>
        <v>West</v>
      </c>
      <c r="H1932" s="5" t="str">
        <f t="shared" si="32"/>
        <v>2025-02</v>
      </c>
      <c r="I1932" s="5">
        <f>IFERROR(INDEX(Delivery!$C$2:$C$3001,MATCH(A1932,Delivery!$A$2:$A$3001,0))-INDEX(Delivery!$B$2:$B$3001,MATCH(A1932,Delivery!$A$2:$A$3001,0)),"")</f>
        <v>6</v>
      </c>
      <c r="J1932" s="5" t="str">
        <f>IF(IFERROR(INDEX(Delivery!$D$2:$D$3001,MATCH(A1932,Delivery!$A$2:$A$3001,0)),"")="Delayed","Yes","No")</f>
        <v>No</v>
      </c>
      <c r="K1932" s="5" t="str">
        <f>IF(IFERROR(INDEX(Delivery!$D$2:$D$3001,MATCH(A1932,Delivery!$A$2:$A$3001,0)),"")="Cancelled","Yes","No")</f>
        <v>No</v>
      </c>
      <c r="L1932">
        <f>SUMIF(Sales!B:B,A1932,Sales!H:H)</f>
        <v>80.47</v>
      </c>
    </row>
    <row r="1933" spans="1:12" x14ac:dyDescent="0.35">
      <c r="A1933" s="5">
        <v>1932</v>
      </c>
      <c r="B1933" s="6">
        <v>45715</v>
      </c>
      <c r="C1933" s="5">
        <v>469</v>
      </c>
      <c r="D1933" s="5">
        <v>3</v>
      </c>
      <c r="E1933" s="5" t="str">
        <f>IFERROR(INDEX(Customers!$B$2:$B$901,MATCH(C1933,Customers!$A$2:$A$901,0)),"")</f>
        <v>Suresh Rao</v>
      </c>
      <c r="F1933" s="5" t="str">
        <f>IFERROR(INDEX(Customers!$C$2:$C$901,MATCH(C1933,Customers!$A$2:$A$901,0)),"")</f>
        <v>Consumer</v>
      </c>
      <c r="G1933" s="5" t="str">
        <f>IFERROR(INDEX(Regions!$B$2:$B$6,MATCH(D1933,Regions!$A$2:$A$6,0)),"")</f>
        <v>East</v>
      </c>
      <c r="H1933" s="5" t="str">
        <f t="shared" si="32"/>
        <v>2025-02</v>
      </c>
      <c r="I1933" s="5">
        <f>IFERROR(INDEX(Delivery!$C$2:$C$3001,MATCH(A1933,Delivery!$A$2:$A$3001,0))-INDEX(Delivery!$B$2:$B$3001,MATCH(A1933,Delivery!$A$2:$A$3001,0)),"")</f>
        <v>5</v>
      </c>
      <c r="J1933" s="5" t="str">
        <f>IF(IFERROR(INDEX(Delivery!$D$2:$D$3001,MATCH(A1933,Delivery!$A$2:$A$3001,0)),"")="Delayed","Yes","No")</f>
        <v>No</v>
      </c>
      <c r="K1933" s="5" t="str">
        <f>IF(IFERROR(INDEX(Delivery!$D$2:$D$3001,MATCH(A1933,Delivery!$A$2:$A$3001,0)),"")="Cancelled","Yes","No")</f>
        <v>No</v>
      </c>
      <c r="L1933">
        <f>SUMIF(Sales!B:B,A1933,Sales!H:H)</f>
        <v>519.71</v>
      </c>
    </row>
    <row r="1934" spans="1:12" x14ac:dyDescent="0.35">
      <c r="A1934" s="5">
        <v>1933</v>
      </c>
      <c r="B1934" s="6">
        <v>45715</v>
      </c>
      <c r="C1934" s="5">
        <v>61</v>
      </c>
      <c r="D1934" s="5">
        <v>2</v>
      </c>
      <c r="E1934" s="5" t="str">
        <f>IFERROR(INDEX(Customers!$B$2:$B$901,MATCH(C1934,Customers!$A$2:$A$901,0)),"")</f>
        <v>Neha Pillai</v>
      </c>
      <c r="F1934" s="5" t="str">
        <f>IFERROR(INDEX(Customers!$C$2:$C$901,MATCH(C1934,Customers!$A$2:$A$901,0)),"")</f>
        <v>Consumer</v>
      </c>
      <c r="G1934" s="5" t="str">
        <f>IFERROR(INDEX(Regions!$B$2:$B$6,MATCH(D1934,Regions!$A$2:$A$6,0)),"")</f>
        <v>South</v>
      </c>
      <c r="H1934" s="5" t="str">
        <f t="shared" si="32"/>
        <v>2025-02</v>
      </c>
      <c r="I1934" s="5">
        <f>IFERROR(INDEX(Delivery!$C$2:$C$3001,MATCH(A1934,Delivery!$A$2:$A$3001,0))-INDEX(Delivery!$B$2:$B$3001,MATCH(A1934,Delivery!$A$2:$A$3001,0)),"")</f>
        <v>4</v>
      </c>
      <c r="J1934" s="5" t="str">
        <f>IF(IFERROR(INDEX(Delivery!$D$2:$D$3001,MATCH(A1934,Delivery!$A$2:$A$3001,0)),"")="Delayed","Yes","No")</f>
        <v>No</v>
      </c>
      <c r="K1934" s="5" t="str">
        <f>IF(IFERROR(INDEX(Delivery!$D$2:$D$3001,MATCH(A1934,Delivery!$A$2:$A$3001,0)),"")="Cancelled","Yes","No")</f>
        <v>No</v>
      </c>
      <c r="L1934">
        <f>SUMIF(Sales!B:B,A1934,Sales!H:H)</f>
        <v>3021.65</v>
      </c>
    </row>
    <row r="1935" spans="1:12" x14ac:dyDescent="0.35">
      <c r="A1935" s="5">
        <v>1934</v>
      </c>
      <c r="B1935" s="6">
        <v>45716</v>
      </c>
      <c r="C1935" s="5">
        <v>275</v>
      </c>
      <c r="D1935" s="5">
        <v>1</v>
      </c>
      <c r="E1935" s="5" t="str">
        <f>IFERROR(INDEX(Customers!$B$2:$B$901,MATCH(C1935,Customers!$A$2:$A$901,0)),"")</f>
        <v>Amit Nair</v>
      </c>
      <c r="F1935" s="5" t="str">
        <f>IFERROR(INDEX(Customers!$C$2:$C$901,MATCH(C1935,Customers!$A$2:$A$901,0)),"")</f>
        <v>Consumer</v>
      </c>
      <c r="G1935" s="5" t="str">
        <f>IFERROR(INDEX(Regions!$B$2:$B$6,MATCH(D1935,Regions!$A$2:$A$6,0)),"")</f>
        <v>North</v>
      </c>
      <c r="H1935" s="5" t="str">
        <f t="shared" si="32"/>
        <v>2025-02</v>
      </c>
      <c r="I1935" s="5">
        <f>IFERROR(INDEX(Delivery!$C$2:$C$3001,MATCH(A1935,Delivery!$A$2:$A$3001,0))-INDEX(Delivery!$B$2:$B$3001,MATCH(A1935,Delivery!$A$2:$A$3001,0)),"")</f>
        <v>12</v>
      </c>
      <c r="J1935" s="5" t="str">
        <f>IF(IFERROR(INDEX(Delivery!$D$2:$D$3001,MATCH(A1935,Delivery!$A$2:$A$3001,0)),"")="Delayed","Yes","No")</f>
        <v>Yes</v>
      </c>
      <c r="K1935" s="5" t="str">
        <f>IF(IFERROR(INDEX(Delivery!$D$2:$D$3001,MATCH(A1935,Delivery!$A$2:$A$3001,0)),"")="Cancelled","Yes","No")</f>
        <v>No</v>
      </c>
      <c r="L1935">
        <f>SUMIF(Sales!B:B,A1935,Sales!H:H)</f>
        <v>1480.4499999999998</v>
      </c>
    </row>
    <row r="1936" spans="1:12" x14ac:dyDescent="0.35">
      <c r="A1936" s="5">
        <v>1935</v>
      </c>
      <c r="B1936" s="6">
        <v>45716</v>
      </c>
      <c r="C1936" s="5">
        <v>605</v>
      </c>
      <c r="D1936" s="5">
        <v>1</v>
      </c>
      <c r="E1936" s="5" t="str">
        <f>IFERROR(INDEX(Customers!$B$2:$B$901,MATCH(C1936,Customers!$A$2:$A$901,0)),"")</f>
        <v>Diya Pillai</v>
      </c>
      <c r="F1936" s="5" t="str">
        <f>IFERROR(INDEX(Customers!$C$2:$C$901,MATCH(C1936,Customers!$A$2:$A$901,0)),"")</f>
        <v>SMB</v>
      </c>
      <c r="G1936" s="5" t="str">
        <f>IFERROR(INDEX(Regions!$B$2:$B$6,MATCH(D1936,Regions!$A$2:$A$6,0)),"")</f>
        <v>North</v>
      </c>
      <c r="H1936" s="5" t="str">
        <f t="shared" si="32"/>
        <v>2025-02</v>
      </c>
      <c r="I1936" s="5">
        <f>IFERROR(INDEX(Delivery!$C$2:$C$3001,MATCH(A1936,Delivery!$A$2:$A$3001,0))-INDEX(Delivery!$B$2:$B$3001,MATCH(A1936,Delivery!$A$2:$A$3001,0)),"")</f>
        <v>-45717</v>
      </c>
      <c r="J1936" s="5" t="str">
        <f>IF(IFERROR(INDEX(Delivery!$D$2:$D$3001,MATCH(A1936,Delivery!$A$2:$A$3001,0)),"")="Delayed","Yes","No")</f>
        <v>No</v>
      </c>
      <c r="K1936" s="5" t="str">
        <f>IF(IFERROR(INDEX(Delivery!$D$2:$D$3001,MATCH(A1936,Delivery!$A$2:$A$3001,0)),"")="Cancelled","Yes","No")</f>
        <v>Yes</v>
      </c>
      <c r="L1936">
        <f>SUMIF(Sales!B:B,A1936,Sales!H:H)</f>
        <v>2419.0700000000002</v>
      </c>
    </row>
    <row r="1937" spans="1:12" x14ac:dyDescent="0.35">
      <c r="A1937" s="5">
        <v>1936</v>
      </c>
      <c r="B1937" s="6">
        <v>45716</v>
      </c>
      <c r="C1937" s="5">
        <v>820</v>
      </c>
      <c r="D1937" s="5">
        <v>4</v>
      </c>
      <c r="E1937" s="5" t="str">
        <f>IFERROR(INDEX(Customers!$B$2:$B$901,MATCH(C1937,Customers!$A$2:$A$901,0)),"")</f>
        <v>Sanjay Menon</v>
      </c>
      <c r="F1937" s="5" t="str">
        <f>IFERROR(INDEX(Customers!$C$2:$C$901,MATCH(C1937,Customers!$A$2:$A$901,0)),"")</f>
        <v>Consumer</v>
      </c>
      <c r="G1937" s="5" t="str">
        <f>IFERROR(INDEX(Regions!$B$2:$B$6,MATCH(D1937,Regions!$A$2:$A$6,0)),"")</f>
        <v>West</v>
      </c>
      <c r="H1937" s="5" t="str">
        <f t="shared" si="32"/>
        <v>2025-02</v>
      </c>
      <c r="I1937" s="5">
        <f>IFERROR(INDEX(Delivery!$C$2:$C$3001,MATCH(A1937,Delivery!$A$2:$A$3001,0))-INDEX(Delivery!$B$2:$B$3001,MATCH(A1937,Delivery!$A$2:$A$3001,0)),"")</f>
        <v>2</v>
      </c>
      <c r="J1937" s="5" t="str">
        <f>IF(IFERROR(INDEX(Delivery!$D$2:$D$3001,MATCH(A1937,Delivery!$A$2:$A$3001,0)),"")="Delayed","Yes","No")</f>
        <v>No</v>
      </c>
      <c r="K1937" s="5" t="str">
        <f>IF(IFERROR(INDEX(Delivery!$D$2:$D$3001,MATCH(A1937,Delivery!$A$2:$A$3001,0)),"")="Cancelled","Yes","No")</f>
        <v>No</v>
      </c>
      <c r="L1937">
        <f>SUMIF(Sales!B:B,A1937,Sales!H:H)</f>
        <v>175.69</v>
      </c>
    </row>
    <row r="1938" spans="1:12" x14ac:dyDescent="0.35">
      <c r="A1938" s="5">
        <v>1937</v>
      </c>
      <c r="B1938" s="6">
        <v>45716</v>
      </c>
      <c r="C1938" s="5">
        <v>499</v>
      </c>
      <c r="D1938" s="5">
        <v>4</v>
      </c>
      <c r="E1938" s="5" t="str">
        <f>IFERROR(INDEX(Customers!$B$2:$B$901,MATCH(C1938,Customers!$A$2:$A$901,0)),"")</f>
        <v>Myra Das</v>
      </c>
      <c r="F1938" s="5" t="str">
        <f>IFERROR(INDEX(Customers!$C$2:$C$901,MATCH(C1938,Customers!$A$2:$A$901,0)),"")</f>
        <v>Consumer</v>
      </c>
      <c r="G1938" s="5" t="str">
        <f>IFERROR(INDEX(Regions!$B$2:$B$6,MATCH(D1938,Regions!$A$2:$A$6,0)),"")</f>
        <v>West</v>
      </c>
      <c r="H1938" s="5" t="str">
        <f t="shared" si="32"/>
        <v>2025-02</v>
      </c>
      <c r="I1938" s="5">
        <f>IFERROR(INDEX(Delivery!$C$2:$C$3001,MATCH(A1938,Delivery!$A$2:$A$3001,0))-INDEX(Delivery!$B$2:$B$3001,MATCH(A1938,Delivery!$A$2:$A$3001,0)),"")</f>
        <v>4</v>
      </c>
      <c r="J1938" s="5" t="str">
        <f>IF(IFERROR(INDEX(Delivery!$D$2:$D$3001,MATCH(A1938,Delivery!$A$2:$A$3001,0)),"")="Delayed","Yes","No")</f>
        <v>No</v>
      </c>
      <c r="K1938" s="5" t="str">
        <f>IF(IFERROR(INDEX(Delivery!$D$2:$D$3001,MATCH(A1938,Delivery!$A$2:$A$3001,0)),"")="Cancelled","Yes","No")</f>
        <v>No</v>
      </c>
      <c r="L1938">
        <f>SUMIF(Sales!B:B,A1938,Sales!H:H)</f>
        <v>1672.88</v>
      </c>
    </row>
    <row r="1939" spans="1:12" x14ac:dyDescent="0.35">
      <c r="A1939" s="5">
        <v>1938</v>
      </c>
      <c r="B1939" s="6">
        <v>45716</v>
      </c>
      <c r="C1939" s="5">
        <v>771</v>
      </c>
      <c r="D1939" s="5">
        <v>2</v>
      </c>
      <c r="E1939" s="5" t="str">
        <f>IFERROR(INDEX(Customers!$B$2:$B$901,MATCH(C1939,Customers!$A$2:$A$901,0)),"")</f>
        <v>Rahul Krishnan</v>
      </c>
      <c r="F1939" s="5" t="str">
        <f>IFERROR(INDEX(Customers!$C$2:$C$901,MATCH(C1939,Customers!$A$2:$A$901,0)),"")</f>
        <v>Corporate</v>
      </c>
      <c r="G1939" s="5" t="str">
        <f>IFERROR(INDEX(Regions!$B$2:$B$6,MATCH(D1939,Regions!$A$2:$A$6,0)),"")</f>
        <v>South</v>
      </c>
      <c r="H1939" s="5" t="str">
        <f t="shared" si="32"/>
        <v>2025-02</v>
      </c>
      <c r="I1939" s="5">
        <f>IFERROR(INDEX(Delivery!$C$2:$C$3001,MATCH(A1939,Delivery!$A$2:$A$3001,0))-INDEX(Delivery!$B$2:$B$3001,MATCH(A1939,Delivery!$A$2:$A$3001,0)),"")</f>
        <v>6</v>
      </c>
      <c r="J1939" s="5" t="str">
        <f>IF(IFERROR(INDEX(Delivery!$D$2:$D$3001,MATCH(A1939,Delivery!$A$2:$A$3001,0)),"")="Delayed","Yes","No")</f>
        <v>No</v>
      </c>
      <c r="K1939" s="5" t="str">
        <f>IF(IFERROR(INDEX(Delivery!$D$2:$D$3001,MATCH(A1939,Delivery!$A$2:$A$3001,0)),"")="Cancelled","Yes","No")</f>
        <v>No</v>
      </c>
      <c r="L1939">
        <f>SUMIF(Sales!B:B,A1939,Sales!H:H)</f>
        <v>2389.0100000000002</v>
      </c>
    </row>
    <row r="1940" spans="1:12" x14ac:dyDescent="0.35">
      <c r="A1940" s="5">
        <v>1939</v>
      </c>
      <c r="B1940" s="6">
        <v>45716</v>
      </c>
      <c r="C1940" s="5">
        <v>566</v>
      </c>
      <c r="D1940" s="5">
        <v>5</v>
      </c>
      <c r="E1940" s="5" t="str">
        <f>IFERROR(INDEX(Customers!$B$2:$B$901,MATCH(C1940,Customers!$A$2:$A$901,0)),"")</f>
        <v>Ayaan Menon</v>
      </c>
      <c r="F1940" s="5" t="str">
        <f>IFERROR(INDEX(Customers!$C$2:$C$901,MATCH(C1940,Customers!$A$2:$A$901,0)),"")</f>
        <v>Consumer</v>
      </c>
      <c r="G1940" s="5" t="str">
        <f>IFERROR(INDEX(Regions!$B$2:$B$6,MATCH(D1940,Regions!$A$2:$A$6,0)),"")</f>
        <v>Central</v>
      </c>
      <c r="H1940" s="5" t="str">
        <f t="shared" si="32"/>
        <v>2025-02</v>
      </c>
      <c r="I1940" s="5">
        <f>IFERROR(INDEX(Delivery!$C$2:$C$3001,MATCH(A1940,Delivery!$A$2:$A$3001,0))-INDEX(Delivery!$B$2:$B$3001,MATCH(A1940,Delivery!$A$2:$A$3001,0)),"")</f>
        <v>6</v>
      </c>
      <c r="J1940" s="5" t="str">
        <f>IF(IFERROR(INDEX(Delivery!$D$2:$D$3001,MATCH(A1940,Delivery!$A$2:$A$3001,0)),"")="Delayed","Yes","No")</f>
        <v>No</v>
      </c>
      <c r="K1940" s="5" t="str">
        <f>IF(IFERROR(INDEX(Delivery!$D$2:$D$3001,MATCH(A1940,Delivery!$A$2:$A$3001,0)),"")="Cancelled","Yes","No")</f>
        <v>No</v>
      </c>
      <c r="L1940">
        <f>SUMIF(Sales!B:B,A1940,Sales!H:H)</f>
        <v>3419.53</v>
      </c>
    </row>
    <row r="1941" spans="1:12" x14ac:dyDescent="0.35">
      <c r="A1941" s="5">
        <v>1940</v>
      </c>
      <c r="B1941" s="6">
        <v>45717</v>
      </c>
      <c r="C1941" s="5">
        <v>236</v>
      </c>
      <c r="D1941" s="5">
        <v>1</v>
      </c>
      <c r="E1941" s="5" t="str">
        <f>IFERROR(INDEX(Customers!$B$2:$B$901,MATCH(C1941,Customers!$A$2:$A$901,0)),"")</f>
        <v>Lakshmi Kapoor</v>
      </c>
      <c r="F1941" s="5" t="str">
        <f>IFERROR(INDEX(Customers!$C$2:$C$901,MATCH(C1941,Customers!$A$2:$A$901,0)),"")</f>
        <v>Consumer</v>
      </c>
      <c r="G1941" s="5" t="str">
        <f>IFERROR(INDEX(Regions!$B$2:$B$6,MATCH(D1941,Regions!$A$2:$A$6,0)),"")</f>
        <v>North</v>
      </c>
      <c r="H1941" s="5" t="str">
        <f t="shared" si="32"/>
        <v>2025-03</v>
      </c>
      <c r="I1941" s="5">
        <f>IFERROR(INDEX(Delivery!$C$2:$C$3001,MATCH(A1941,Delivery!$A$2:$A$3001,0))-INDEX(Delivery!$B$2:$B$3001,MATCH(A1941,Delivery!$A$2:$A$3001,0)),"")</f>
        <v>4</v>
      </c>
      <c r="J1941" s="5" t="str">
        <f>IF(IFERROR(INDEX(Delivery!$D$2:$D$3001,MATCH(A1941,Delivery!$A$2:$A$3001,0)),"")="Delayed","Yes","No")</f>
        <v>No</v>
      </c>
      <c r="K1941" s="5" t="str">
        <f>IF(IFERROR(INDEX(Delivery!$D$2:$D$3001,MATCH(A1941,Delivery!$A$2:$A$3001,0)),"")="Cancelled","Yes","No")</f>
        <v>No</v>
      </c>
      <c r="L1941">
        <f>SUMIF(Sales!B:B,A1941,Sales!H:H)</f>
        <v>3131.71</v>
      </c>
    </row>
    <row r="1942" spans="1:12" x14ac:dyDescent="0.35">
      <c r="A1942" s="5">
        <v>1941</v>
      </c>
      <c r="B1942" s="6">
        <v>45717</v>
      </c>
      <c r="C1942" s="5">
        <v>13</v>
      </c>
      <c r="D1942" s="5">
        <v>1</v>
      </c>
      <c r="E1942" s="5" t="str">
        <f>IFERROR(INDEX(Customers!$B$2:$B$901,MATCH(C1942,Customers!$A$2:$A$901,0)),"")</f>
        <v>Meera Verma</v>
      </c>
      <c r="F1942" s="5" t="str">
        <f>IFERROR(INDEX(Customers!$C$2:$C$901,MATCH(C1942,Customers!$A$2:$A$901,0)),"")</f>
        <v>Corporate</v>
      </c>
      <c r="G1942" s="5" t="str">
        <f>IFERROR(INDEX(Regions!$B$2:$B$6,MATCH(D1942,Regions!$A$2:$A$6,0)),"")</f>
        <v>North</v>
      </c>
      <c r="H1942" s="5" t="str">
        <f t="shared" si="32"/>
        <v>2025-03</v>
      </c>
      <c r="I1942" s="5">
        <f>IFERROR(INDEX(Delivery!$C$2:$C$3001,MATCH(A1942,Delivery!$A$2:$A$3001,0))-INDEX(Delivery!$B$2:$B$3001,MATCH(A1942,Delivery!$A$2:$A$3001,0)),"")</f>
        <v>4</v>
      </c>
      <c r="J1942" s="5" t="str">
        <f>IF(IFERROR(INDEX(Delivery!$D$2:$D$3001,MATCH(A1942,Delivery!$A$2:$A$3001,0)),"")="Delayed","Yes","No")</f>
        <v>No</v>
      </c>
      <c r="K1942" s="5" t="str">
        <f>IF(IFERROR(INDEX(Delivery!$D$2:$D$3001,MATCH(A1942,Delivery!$A$2:$A$3001,0)),"")="Cancelled","Yes","No")</f>
        <v>No</v>
      </c>
      <c r="L1942">
        <f>SUMIF(Sales!B:B,A1942,Sales!H:H)</f>
        <v>2129.88</v>
      </c>
    </row>
    <row r="1943" spans="1:12" x14ac:dyDescent="0.35">
      <c r="A1943" s="5">
        <v>1942</v>
      </c>
      <c r="B1943" s="6">
        <v>45717</v>
      </c>
      <c r="C1943" s="5">
        <v>534</v>
      </c>
      <c r="D1943" s="5">
        <v>1</v>
      </c>
      <c r="E1943" s="5" t="str">
        <f>IFERROR(INDEX(Customers!$B$2:$B$901,MATCH(C1943,Customers!$A$2:$A$901,0)),"")</f>
        <v>Reyansh Rao</v>
      </c>
      <c r="F1943" s="5" t="str">
        <f>IFERROR(INDEX(Customers!$C$2:$C$901,MATCH(C1943,Customers!$A$2:$A$901,0)),"")</f>
        <v>Consumer</v>
      </c>
      <c r="G1943" s="5" t="str">
        <f>IFERROR(INDEX(Regions!$B$2:$B$6,MATCH(D1943,Regions!$A$2:$A$6,0)),"")</f>
        <v>North</v>
      </c>
      <c r="H1943" s="5" t="str">
        <f t="shared" si="32"/>
        <v>2025-03</v>
      </c>
      <c r="I1943" s="5">
        <f>IFERROR(INDEX(Delivery!$C$2:$C$3001,MATCH(A1943,Delivery!$A$2:$A$3001,0))-INDEX(Delivery!$B$2:$B$3001,MATCH(A1943,Delivery!$A$2:$A$3001,0)),"")</f>
        <v>4</v>
      </c>
      <c r="J1943" s="5" t="str">
        <f>IF(IFERROR(INDEX(Delivery!$D$2:$D$3001,MATCH(A1943,Delivery!$A$2:$A$3001,0)),"")="Delayed","Yes","No")</f>
        <v>No</v>
      </c>
      <c r="K1943" s="5" t="str">
        <f>IF(IFERROR(INDEX(Delivery!$D$2:$D$3001,MATCH(A1943,Delivery!$A$2:$A$3001,0)),"")="Cancelled","Yes","No")</f>
        <v>No</v>
      </c>
      <c r="L1943">
        <f>SUMIF(Sales!B:B,A1943,Sales!H:H)</f>
        <v>715.12</v>
      </c>
    </row>
    <row r="1944" spans="1:12" x14ac:dyDescent="0.35">
      <c r="A1944" s="5">
        <v>1943</v>
      </c>
      <c r="B1944" s="6">
        <v>45717</v>
      </c>
      <c r="C1944" s="5">
        <v>435</v>
      </c>
      <c r="D1944" s="5">
        <v>2</v>
      </c>
      <c r="E1944" s="5" t="str">
        <f>IFERROR(INDEX(Customers!$B$2:$B$901,MATCH(C1944,Customers!$A$2:$A$901,0)),"")</f>
        <v>Aditya Rao</v>
      </c>
      <c r="F1944" s="5" t="str">
        <f>IFERROR(INDEX(Customers!$C$2:$C$901,MATCH(C1944,Customers!$A$2:$A$901,0)),"")</f>
        <v>Consumer</v>
      </c>
      <c r="G1944" s="5" t="str">
        <f>IFERROR(INDEX(Regions!$B$2:$B$6,MATCH(D1944,Regions!$A$2:$A$6,0)),"")</f>
        <v>South</v>
      </c>
      <c r="H1944" s="5" t="str">
        <f t="shared" si="32"/>
        <v>2025-03</v>
      </c>
      <c r="I1944" s="5">
        <f>IFERROR(INDEX(Delivery!$C$2:$C$3001,MATCH(A1944,Delivery!$A$2:$A$3001,0))-INDEX(Delivery!$B$2:$B$3001,MATCH(A1944,Delivery!$A$2:$A$3001,0)),"")</f>
        <v>3</v>
      </c>
      <c r="J1944" s="5" t="str">
        <f>IF(IFERROR(INDEX(Delivery!$D$2:$D$3001,MATCH(A1944,Delivery!$A$2:$A$3001,0)),"")="Delayed","Yes","No")</f>
        <v>No</v>
      </c>
      <c r="K1944" s="5" t="str">
        <f>IF(IFERROR(INDEX(Delivery!$D$2:$D$3001,MATCH(A1944,Delivery!$A$2:$A$3001,0)),"")="Cancelled","Yes","No")</f>
        <v>No</v>
      </c>
      <c r="L1944">
        <f>SUMIF(Sales!B:B,A1944,Sales!H:H)</f>
        <v>407.51</v>
      </c>
    </row>
    <row r="1945" spans="1:12" x14ac:dyDescent="0.35">
      <c r="A1945" s="5">
        <v>1944</v>
      </c>
      <c r="B1945" s="6">
        <v>45717</v>
      </c>
      <c r="C1945" s="5">
        <v>410</v>
      </c>
      <c r="D1945" s="5">
        <v>4</v>
      </c>
      <c r="E1945" s="5" t="str">
        <f>IFERROR(INDEX(Customers!$B$2:$B$901,MATCH(C1945,Customers!$A$2:$A$901,0)),"")</f>
        <v>Rahul Nair</v>
      </c>
      <c r="F1945" s="5" t="str">
        <f>IFERROR(INDEX(Customers!$C$2:$C$901,MATCH(C1945,Customers!$A$2:$A$901,0)),"")</f>
        <v>SMB</v>
      </c>
      <c r="G1945" s="5" t="str">
        <f>IFERROR(INDEX(Regions!$B$2:$B$6,MATCH(D1945,Regions!$A$2:$A$6,0)),"")</f>
        <v>West</v>
      </c>
      <c r="H1945" s="5" t="str">
        <f t="shared" si="32"/>
        <v>2025-03</v>
      </c>
      <c r="I1945" s="5">
        <f>IFERROR(INDEX(Delivery!$C$2:$C$3001,MATCH(A1945,Delivery!$A$2:$A$3001,0))-INDEX(Delivery!$B$2:$B$3001,MATCH(A1945,Delivery!$A$2:$A$3001,0)),"")</f>
        <v>5</v>
      </c>
      <c r="J1945" s="5" t="str">
        <f>IF(IFERROR(INDEX(Delivery!$D$2:$D$3001,MATCH(A1945,Delivery!$A$2:$A$3001,0)),"")="Delayed","Yes","No")</f>
        <v>No</v>
      </c>
      <c r="K1945" s="5" t="str">
        <f>IF(IFERROR(INDEX(Delivery!$D$2:$D$3001,MATCH(A1945,Delivery!$A$2:$A$3001,0)),"")="Cancelled","Yes","No")</f>
        <v>No</v>
      </c>
      <c r="L1945">
        <f>SUMIF(Sales!B:B,A1945,Sales!H:H)</f>
        <v>2490.89</v>
      </c>
    </row>
    <row r="1946" spans="1:12" x14ac:dyDescent="0.35">
      <c r="A1946" s="5">
        <v>1945</v>
      </c>
      <c r="B1946" s="6">
        <v>45718</v>
      </c>
      <c r="C1946" s="5">
        <v>59</v>
      </c>
      <c r="D1946" s="5">
        <v>4</v>
      </c>
      <c r="E1946" s="5" t="str">
        <f>IFERROR(INDEX(Customers!$B$2:$B$901,MATCH(C1946,Customers!$A$2:$A$901,0)),"")</f>
        <v>Ishaan Sharma</v>
      </c>
      <c r="F1946" s="5" t="str">
        <f>IFERROR(INDEX(Customers!$C$2:$C$901,MATCH(C1946,Customers!$A$2:$A$901,0)),"")</f>
        <v>Consumer</v>
      </c>
      <c r="G1946" s="5" t="str">
        <f>IFERROR(INDEX(Regions!$B$2:$B$6,MATCH(D1946,Regions!$A$2:$A$6,0)),"")</f>
        <v>West</v>
      </c>
      <c r="H1946" s="5" t="str">
        <f t="shared" si="32"/>
        <v>2025-03</v>
      </c>
      <c r="I1946" s="5">
        <f>IFERROR(INDEX(Delivery!$C$2:$C$3001,MATCH(A1946,Delivery!$A$2:$A$3001,0))-INDEX(Delivery!$B$2:$B$3001,MATCH(A1946,Delivery!$A$2:$A$3001,0)),"")</f>
        <v>4</v>
      </c>
      <c r="J1946" s="5" t="str">
        <f>IF(IFERROR(INDEX(Delivery!$D$2:$D$3001,MATCH(A1946,Delivery!$A$2:$A$3001,0)),"")="Delayed","Yes","No")</f>
        <v>No</v>
      </c>
      <c r="K1946" s="5" t="str">
        <f>IF(IFERROR(INDEX(Delivery!$D$2:$D$3001,MATCH(A1946,Delivery!$A$2:$A$3001,0)),"")="Cancelled","Yes","No")</f>
        <v>No</v>
      </c>
      <c r="L1946">
        <f>SUMIF(Sales!B:B,A1946,Sales!H:H)</f>
        <v>880.95</v>
      </c>
    </row>
    <row r="1947" spans="1:12" x14ac:dyDescent="0.35">
      <c r="A1947" s="5">
        <v>1946</v>
      </c>
      <c r="B1947" s="6">
        <v>45718</v>
      </c>
      <c r="C1947" s="5">
        <v>550</v>
      </c>
      <c r="D1947" s="5">
        <v>3</v>
      </c>
      <c r="E1947" s="5" t="str">
        <f>IFERROR(INDEX(Customers!$B$2:$B$901,MATCH(C1947,Customers!$A$2:$A$901,0)),"")</f>
        <v>Pari Rao</v>
      </c>
      <c r="F1947" s="5" t="str">
        <f>IFERROR(INDEX(Customers!$C$2:$C$901,MATCH(C1947,Customers!$A$2:$A$901,0)),"")</f>
        <v>Consumer</v>
      </c>
      <c r="G1947" s="5" t="str">
        <f>IFERROR(INDEX(Regions!$B$2:$B$6,MATCH(D1947,Regions!$A$2:$A$6,0)),"")</f>
        <v>East</v>
      </c>
      <c r="H1947" s="5" t="str">
        <f t="shared" si="32"/>
        <v>2025-03</v>
      </c>
      <c r="I1947" s="5">
        <f>IFERROR(INDEX(Delivery!$C$2:$C$3001,MATCH(A1947,Delivery!$A$2:$A$3001,0))-INDEX(Delivery!$B$2:$B$3001,MATCH(A1947,Delivery!$A$2:$A$3001,0)),"")</f>
        <v>6</v>
      </c>
      <c r="J1947" s="5" t="str">
        <f>IF(IFERROR(INDEX(Delivery!$D$2:$D$3001,MATCH(A1947,Delivery!$A$2:$A$3001,0)),"")="Delayed","Yes","No")</f>
        <v>Yes</v>
      </c>
      <c r="K1947" s="5" t="str">
        <f>IF(IFERROR(INDEX(Delivery!$D$2:$D$3001,MATCH(A1947,Delivery!$A$2:$A$3001,0)),"")="Cancelled","Yes","No")</f>
        <v>No</v>
      </c>
      <c r="L1947">
        <f>SUMIF(Sales!B:B,A1947,Sales!H:H)</f>
        <v>1019.93</v>
      </c>
    </row>
    <row r="1948" spans="1:12" x14ac:dyDescent="0.35">
      <c r="A1948" s="5">
        <v>1947</v>
      </c>
      <c r="B1948" s="6">
        <v>45718</v>
      </c>
      <c r="C1948" s="5">
        <v>826</v>
      </c>
      <c r="D1948" s="5">
        <v>4</v>
      </c>
      <c r="E1948" s="5" t="str">
        <f>IFERROR(INDEX(Customers!$B$2:$B$901,MATCH(C1948,Customers!$A$2:$A$901,0)),"")</f>
        <v>Priya Verma</v>
      </c>
      <c r="F1948" s="5" t="str">
        <f>IFERROR(INDEX(Customers!$C$2:$C$901,MATCH(C1948,Customers!$A$2:$A$901,0)),"")</f>
        <v>SMB</v>
      </c>
      <c r="G1948" s="5" t="str">
        <f>IFERROR(INDEX(Regions!$B$2:$B$6,MATCH(D1948,Regions!$A$2:$A$6,0)),"")</f>
        <v>West</v>
      </c>
      <c r="H1948" s="5" t="str">
        <f t="shared" si="32"/>
        <v>2025-03</v>
      </c>
      <c r="I1948" s="5">
        <f>IFERROR(INDEX(Delivery!$C$2:$C$3001,MATCH(A1948,Delivery!$A$2:$A$3001,0))-INDEX(Delivery!$B$2:$B$3001,MATCH(A1948,Delivery!$A$2:$A$3001,0)),"")</f>
        <v>2</v>
      </c>
      <c r="J1948" s="5" t="str">
        <f>IF(IFERROR(INDEX(Delivery!$D$2:$D$3001,MATCH(A1948,Delivery!$A$2:$A$3001,0)),"")="Delayed","Yes","No")</f>
        <v>No</v>
      </c>
      <c r="K1948" s="5" t="str">
        <f>IF(IFERROR(INDEX(Delivery!$D$2:$D$3001,MATCH(A1948,Delivery!$A$2:$A$3001,0)),"")="Cancelled","Yes","No")</f>
        <v>No</v>
      </c>
      <c r="L1948">
        <f>SUMIF(Sales!B:B,A1948,Sales!H:H)</f>
        <v>3021.65</v>
      </c>
    </row>
    <row r="1949" spans="1:12" x14ac:dyDescent="0.35">
      <c r="A1949" s="5">
        <v>1948</v>
      </c>
      <c r="B1949" s="6">
        <v>45718</v>
      </c>
      <c r="C1949" s="5">
        <v>602</v>
      </c>
      <c r="D1949" s="5">
        <v>5</v>
      </c>
      <c r="E1949" s="5" t="str">
        <f>IFERROR(INDEX(Customers!$B$2:$B$901,MATCH(C1949,Customers!$A$2:$A$901,0)),"")</f>
        <v>Neha Reddy</v>
      </c>
      <c r="F1949" s="5" t="str">
        <f>IFERROR(INDEX(Customers!$C$2:$C$901,MATCH(C1949,Customers!$A$2:$A$901,0)),"")</f>
        <v>Consumer</v>
      </c>
      <c r="G1949" s="5" t="str">
        <f>IFERROR(INDEX(Regions!$B$2:$B$6,MATCH(D1949,Regions!$A$2:$A$6,0)),"")</f>
        <v>Central</v>
      </c>
      <c r="H1949" s="5" t="str">
        <f t="shared" si="32"/>
        <v>2025-03</v>
      </c>
      <c r="I1949" s="5">
        <f>IFERROR(INDEX(Delivery!$C$2:$C$3001,MATCH(A1949,Delivery!$A$2:$A$3001,0))-INDEX(Delivery!$B$2:$B$3001,MATCH(A1949,Delivery!$A$2:$A$3001,0)),"")</f>
        <v>5</v>
      </c>
      <c r="J1949" s="5" t="str">
        <f>IF(IFERROR(INDEX(Delivery!$D$2:$D$3001,MATCH(A1949,Delivery!$A$2:$A$3001,0)),"")="Delayed","Yes","No")</f>
        <v>No</v>
      </c>
      <c r="K1949" s="5" t="str">
        <f>IF(IFERROR(INDEX(Delivery!$D$2:$D$3001,MATCH(A1949,Delivery!$A$2:$A$3001,0)),"")="Cancelled","Yes","No")</f>
        <v>No</v>
      </c>
      <c r="L1949">
        <f>SUMIF(Sales!B:B,A1949,Sales!H:H)</f>
        <v>986.72</v>
      </c>
    </row>
    <row r="1950" spans="1:12" x14ac:dyDescent="0.35">
      <c r="A1950" s="5">
        <v>1949</v>
      </c>
      <c r="B1950" s="6">
        <v>45718</v>
      </c>
      <c r="C1950" s="5">
        <v>89</v>
      </c>
      <c r="D1950" s="5">
        <v>1</v>
      </c>
      <c r="E1950" s="5" t="str">
        <f>IFERROR(INDEX(Customers!$B$2:$B$901,MATCH(C1950,Customers!$A$2:$A$901,0)),"")</f>
        <v>Nisha Shetty</v>
      </c>
      <c r="F1950" s="5" t="str">
        <f>IFERROR(INDEX(Customers!$C$2:$C$901,MATCH(C1950,Customers!$A$2:$A$901,0)),"")</f>
        <v>SMB</v>
      </c>
      <c r="G1950" s="5" t="str">
        <f>IFERROR(INDEX(Regions!$B$2:$B$6,MATCH(D1950,Regions!$A$2:$A$6,0)),"")</f>
        <v>North</v>
      </c>
      <c r="H1950" s="5" t="str">
        <f t="shared" si="32"/>
        <v>2025-03</v>
      </c>
      <c r="I1950" s="5">
        <f>IFERROR(INDEX(Delivery!$C$2:$C$3001,MATCH(A1950,Delivery!$A$2:$A$3001,0))-INDEX(Delivery!$B$2:$B$3001,MATCH(A1950,Delivery!$A$2:$A$3001,0)),"")</f>
        <v>4</v>
      </c>
      <c r="J1950" s="5" t="str">
        <f>IF(IFERROR(INDEX(Delivery!$D$2:$D$3001,MATCH(A1950,Delivery!$A$2:$A$3001,0)),"")="Delayed","Yes","No")</f>
        <v>No</v>
      </c>
      <c r="K1950" s="5" t="str">
        <f>IF(IFERROR(INDEX(Delivery!$D$2:$D$3001,MATCH(A1950,Delivery!$A$2:$A$3001,0)),"")="Cancelled","Yes","No")</f>
        <v>No</v>
      </c>
      <c r="L1950">
        <f>SUMIF(Sales!B:B,A1950,Sales!H:H)</f>
        <v>1795.03</v>
      </c>
    </row>
    <row r="1951" spans="1:12" x14ac:dyDescent="0.35">
      <c r="A1951" s="5">
        <v>1950</v>
      </c>
      <c r="B1951" s="6">
        <v>45718</v>
      </c>
      <c r="C1951" s="5">
        <v>435</v>
      </c>
      <c r="D1951" s="5">
        <v>2</v>
      </c>
      <c r="E1951" s="5" t="str">
        <f>IFERROR(INDEX(Customers!$B$2:$B$901,MATCH(C1951,Customers!$A$2:$A$901,0)),"")</f>
        <v>Aditya Rao</v>
      </c>
      <c r="F1951" s="5" t="str">
        <f>IFERROR(INDEX(Customers!$C$2:$C$901,MATCH(C1951,Customers!$A$2:$A$901,0)),"")</f>
        <v>Consumer</v>
      </c>
      <c r="G1951" s="5" t="str">
        <f>IFERROR(INDEX(Regions!$B$2:$B$6,MATCH(D1951,Regions!$A$2:$A$6,0)),"")</f>
        <v>South</v>
      </c>
      <c r="H1951" s="5" t="str">
        <f t="shared" si="32"/>
        <v>2025-03</v>
      </c>
      <c r="I1951" s="5">
        <f>IFERROR(INDEX(Delivery!$C$2:$C$3001,MATCH(A1951,Delivery!$A$2:$A$3001,0))-INDEX(Delivery!$B$2:$B$3001,MATCH(A1951,Delivery!$A$2:$A$3001,0)),"")</f>
        <v>4</v>
      </c>
      <c r="J1951" s="5" t="str">
        <f>IF(IFERROR(INDEX(Delivery!$D$2:$D$3001,MATCH(A1951,Delivery!$A$2:$A$3001,0)),"")="Delayed","Yes","No")</f>
        <v>No</v>
      </c>
      <c r="K1951" s="5" t="str">
        <f>IF(IFERROR(INDEX(Delivery!$D$2:$D$3001,MATCH(A1951,Delivery!$A$2:$A$3001,0)),"")="Cancelled","Yes","No")</f>
        <v>No</v>
      </c>
      <c r="L1951">
        <f>SUMIF(Sales!B:B,A1951,Sales!H:H)</f>
        <v>3117.62</v>
      </c>
    </row>
    <row r="1952" spans="1:12" x14ac:dyDescent="0.35">
      <c r="A1952" s="5">
        <v>1951</v>
      </c>
      <c r="B1952" s="6">
        <v>45718</v>
      </c>
      <c r="C1952" s="5">
        <v>718</v>
      </c>
      <c r="D1952" s="5">
        <v>4</v>
      </c>
      <c r="E1952" s="5" t="str">
        <f>IFERROR(INDEX(Customers!$B$2:$B$901,MATCH(C1952,Customers!$A$2:$A$901,0)),"")</f>
        <v>Deepa Iyer</v>
      </c>
      <c r="F1952" s="5" t="str">
        <f>IFERROR(INDEX(Customers!$C$2:$C$901,MATCH(C1952,Customers!$A$2:$A$901,0)),"")</f>
        <v>SMB</v>
      </c>
      <c r="G1952" s="5" t="str">
        <f>IFERROR(INDEX(Regions!$B$2:$B$6,MATCH(D1952,Regions!$A$2:$A$6,0)),"")</f>
        <v>West</v>
      </c>
      <c r="H1952" s="5" t="str">
        <f t="shared" si="32"/>
        <v>2025-03</v>
      </c>
      <c r="I1952" s="5">
        <f>IFERROR(INDEX(Delivery!$C$2:$C$3001,MATCH(A1952,Delivery!$A$2:$A$3001,0))-INDEX(Delivery!$B$2:$B$3001,MATCH(A1952,Delivery!$A$2:$A$3001,0)),"")</f>
        <v>2</v>
      </c>
      <c r="J1952" s="5" t="str">
        <f>IF(IFERROR(INDEX(Delivery!$D$2:$D$3001,MATCH(A1952,Delivery!$A$2:$A$3001,0)),"")="Delayed","Yes","No")</f>
        <v>No</v>
      </c>
      <c r="K1952" s="5" t="str">
        <f>IF(IFERROR(INDEX(Delivery!$D$2:$D$3001,MATCH(A1952,Delivery!$A$2:$A$3001,0)),"")="Cancelled","Yes","No")</f>
        <v>No</v>
      </c>
      <c r="L1952">
        <f>SUMIF(Sales!B:B,A1952,Sales!H:H)</f>
        <v>798.2</v>
      </c>
    </row>
    <row r="1953" spans="1:12" x14ac:dyDescent="0.35">
      <c r="A1953" s="5">
        <v>1952</v>
      </c>
      <c r="B1953" s="6">
        <v>45718</v>
      </c>
      <c r="C1953" s="5">
        <v>771</v>
      </c>
      <c r="D1953" s="5">
        <v>2</v>
      </c>
      <c r="E1953" s="5" t="str">
        <f>IFERROR(INDEX(Customers!$B$2:$B$901,MATCH(C1953,Customers!$A$2:$A$901,0)),"")</f>
        <v>Rahul Krishnan</v>
      </c>
      <c r="F1953" s="5" t="str">
        <f>IFERROR(INDEX(Customers!$C$2:$C$901,MATCH(C1953,Customers!$A$2:$A$901,0)),"")</f>
        <v>Corporate</v>
      </c>
      <c r="G1953" s="5" t="str">
        <f>IFERROR(INDEX(Regions!$B$2:$B$6,MATCH(D1953,Regions!$A$2:$A$6,0)),"")</f>
        <v>South</v>
      </c>
      <c r="H1953" s="5" t="str">
        <f t="shared" si="32"/>
        <v>2025-03</v>
      </c>
      <c r="I1953" s="5">
        <f>IFERROR(INDEX(Delivery!$C$2:$C$3001,MATCH(A1953,Delivery!$A$2:$A$3001,0))-INDEX(Delivery!$B$2:$B$3001,MATCH(A1953,Delivery!$A$2:$A$3001,0)),"")</f>
        <v>2</v>
      </c>
      <c r="J1953" s="5" t="str">
        <f>IF(IFERROR(INDEX(Delivery!$D$2:$D$3001,MATCH(A1953,Delivery!$A$2:$A$3001,0)),"")="Delayed","Yes","No")</f>
        <v>No</v>
      </c>
      <c r="K1953" s="5" t="str">
        <f>IF(IFERROR(INDEX(Delivery!$D$2:$D$3001,MATCH(A1953,Delivery!$A$2:$A$3001,0)),"")="Cancelled","Yes","No")</f>
        <v>No</v>
      </c>
      <c r="L1953">
        <f>SUMIF(Sales!B:B,A1953,Sales!H:H)</f>
        <v>617.46</v>
      </c>
    </row>
    <row r="1954" spans="1:12" x14ac:dyDescent="0.35">
      <c r="A1954" s="5">
        <v>1953</v>
      </c>
      <c r="B1954" s="6">
        <v>45719</v>
      </c>
      <c r="C1954" s="5">
        <v>253</v>
      </c>
      <c r="D1954" s="5">
        <v>5</v>
      </c>
      <c r="E1954" s="5" t="str">
        <f>IFERROR(INDEX(Customers!$B$2:$B$901,MATCH(C1954,Customers!$A$2:$A$901,0)),"")</f>
        <v>Deepa Reddy</v>
      </c>
      <c r="F1954" s="5" t="str">
        <f>IFERROR(INDEX(Customers!$C$2:$C$901,MATCH(C1954,Customers!$A$2:$A$901,0)),"")</f>
        <v>Consumer</v>
      </c>
      <c r="G1954" s="5" t="str">
        <f>IFERROR(INDEX(Regions!$B$2:$B$6,MATCH(D1954,Regions!$A$2:$A$6,0)),"")</f>
        <v>Central</v>
      </c>
      <c r="H1954" s="5" t="str">
        <f t="shared" si="32"/>
        <v>2025-03</v>
      </c>
      <c r="I1954" s="5">
        <f>IFERROR(INDEX(Delivery!$C$2:$C$3001,MATCH(A1954,Delivery!$A$2:$A$3001,0))-INDEX(Delivery!$B$2:$B$3001,MATCH(A1954,Delivery!$A$2:$A$3001,0)),"")</f>
        <v>4</v>
      </c>
      <c r="J1954" s="5" t="str">
        <f>IF(IFERROR(INDEX(Delivery!$D$2:$D$3001,MATCH(A1954,Delivery!$A$2:$A$3001,0)),"")="Delayed","Yes","No")</f>
        <v>No</v>
      </c>
      <c r="K1954" s="5" t="str">
        <f>IF(IFERROR(INDEX(Delivery!$D$2:$D$3001,MATCH(A1954,Delivery!$A$2:$A$3001,0)),"")="Cancelled","Yes","No")</f>
        <v>No</v>
      </c>
      <c r="L1954">
        <f>SUMIF(Sales!B:B,A1954,Sales!H:H)</f>
        <v>3573.83</v>
      </c>
    </row>
    <row r="1955" spans="1:12" x14ac:dyDescent="0.35">
      <c r="A1955" s="5">
        <v>1954</v>
      </c>
      <c r="B1955" s="6">
        <v>45719</v>
      </c>
      <c r="C1955" s="5">
        <v>420</v>
      </c>
      <c r="D1955" s="5">
        <v>3</v>
      </c>
      <c r="E1955" s="5" t="str">
        <f>IFERROR(INDEX(Customers!$B$2:$B$901,MATCH(C1955,Customers!$A$2:$A$901,0)),"")</f>
        <v>Riya Reddy</v>
      </c>
      <c r="F1955" s="5" t="str">
        <f>IFERROR(INDEX(Customers!$C$2:$C$901,MATCH(C1955,Customers!$A$2:$A$901,0)),"")</f>
        <v>Corporate</v>
      </c>
      <c r="G1955" s="5" t="str">
        <f>IFERROR(INDEX(Regions!$B$2:$B$6,MATCH(D1955,Regions!$A$2:$A$6,0)),"")</f>
        <v>East</v>
      </c>
      <c r="H1955" s="5" t="str">
        <f t="shared" si="32"/>
        <v>2025-03</v>
      </c>
      <c r="I1955" s="5">
        <f>IFERROR(INDEX(Delivery!$C$2:$C$3001,MATCH(A1955,Delivery!$A$2:$A$3001,0))-INDEX(Delivery!$B$2:$B$3001,MATCH(A1955,Delivery!$A$2:$A$3001,0)),"")</f>
        <v>6</v>
      </c>
      <c r="J1955" s="5" t="str">
        <f>IF(IFERROR(INDEX(Delivery!$D$2:$D$3001,MATCH(A1955,Delivery!$A$2:$A$3001,0)),"")="Delayed","Yes","No")</f>
        <v>No</v>
      </c>
      <c r="K1955" s="5" t="str">
        <f>IF(IFERROR(INDEX(Delivery!$D$2:$D$3001,MATCH(A1955,Delivery!$A$2:$A$3001,0)),"")="Cancelled","Yes","No")</f>
        <v>No</v>
      </c>
      <c r="L1955">
        <f>SUMIF(Sales!B:B,A1955,Sales!H:H)</f>
        <v>490.48</v>
      </c>
    </row>
    <row r="1956" spans="1:12" x14ac:dyDescent="0.35">
      <c r="A1956" s="5">
        <v>1955</v>
      </c>
      <c r="B1956" s="6">
        <v>45720</v>
      </c>
      <c r="C1956" s="5">
        <v>590</v>
      </c>
      <c r="D1956" s="5">
        <v>4</v>
      </c>
      <c r="E1956" s="5" t="str">
        <f>IFERROR(INDEX(Customers!$B$2:$B$901,MATCH(C1956,Customers!$A$2:$A$901,0)),"")</f>
        <v>Krishna Pillai</v>
      </c>
      <c r="F1956" s="5" t="str">
        <f>IFERROR(INDEX(Customers!$C$2:$C$901,MATCH(C1956,Customers!$A$2:$A$901,0)),"")</f>
        <v>Consumer</v>
      </c>
      <c r="G1956" s="5" t="str">
        <f>IFERROR(INDEX(Regions!$B$2:$B$6,MATCH(D1956,Regions!$A$2:$A$6,0)),"")</f>
        <v>West</v>
      </c>
      <c r="H1956" s="5" t="str">
        <f t="shared" si="32"/>
        <v>2025-03</v>
      </c>
      <c r="I1956" s="5">
        <f>IFERROR(INDEX(Delivery!$C$2:$C$3001,MATCH(A1956,Delivery!$A$2:$A$3001,0))-INDEX(Delivery!$B$2:$B$3001,MATCH(A1956,Delivery!$A$2:$A$3001,0)),"")</f>
        <v>5</v>
      </c>
      <c r="J1956" s="5" t="str">
        <f>IF(IFERROR(INDEX(Delivery!$D$2:$D$3001,MATCH(A1956,Delivery!$A$2:$A$3001,0)),"")="Delayed","Yes","No")</f>
        <v>No</v>
      </c>
      <c r="K1956" s="5" t="str">
        <f>IF(IFERROR(INDEX(Delivery!$D$2:$D$3001,MATCH(A1956,Delivery!$A$2:$A$3001,0)),"")="Cancelled","Yes","No")</f>
        <v>No</v>
      </c>
      <c r="L1956">
        <f>SUMIF(Sales!B:B,A1956,Sales!H:H)</f>
        <v>786.59</v>
      </c>
    </row>
    <row r="1957" spans="1:12" x14ac:dyDescent="0.35">
      <c r="A1957" s="5">
        <v>1956</v>
      </c>
      <c r="B1957" s="6">
        <v>45720</v>
      </c>
      <c r="C1957" s="5">
        <v>227</v>
      </c>
      <c r="D1957" s="5">
        <v>5</v>
      </c>
      <c r="E1957" s="5" t="str">
        <f>IFERROR(INDEX(Customers!$B$2:$B$901,MATCH(C1957,Customers!$A$2:$A$901,0)),"")</f>
        <v>Arun Verma</v>
      </c>
      <c r="F1957" s="5" t="str">
        <f>IFERROR(INDEX(Customers!$C$2:$C$901,MATCH(C1957,Customers!$A$2:$A$901,0)),"")</f>
        <v>Consumer</v>
      </c>
      <c r="G1957" s="5" t="str">
        <f>IFERROR(INDEX(Regions!$B$2:$B$6,MATCH(D1957,Regions!$A$2:$A$6,0)),"")</f>
        <v>Central</v>
      </c>
      <c r="H1957" s="5" t="str">
        <f t="shared" si="32"/>
        <v>2025-03</v>
      </c>
      <c r="I1957" s="5">
        <f>IFERROR(INDEX(Delivery!$C$2:$C$3001,MATCH(A1957,Delivery!$A$2:$A$3001,0))-INDEX(Delivery!$B$2:$B$3001,MATCH(A1957,Delivery!$A$2:$A$3001,0)),"")</f>
        <v>5</v>
      </c>
      <c r="J1957" s="5" t="str">
        <f>IF(IFERROR(INDEX(Delivery!$D$2:$D$3001,MATCH(A1957,Delivery!$A$2:$A$3001,0)),"")="Delayed","Yes","No")</f>
        <v>No</v>
      </c>
      <c r="K1957" s="5" t="str">
        <f>IF(IFERROR(INDEX(Delivery!$D$2:$D$3001,MATCH(A1957,Delivery!$A$2:$A$3001,0)),"")="Cancelled","Yes","No")</f>
        <v>No</v>
      </c>
      <c r="L1957">
        <f>SUMIF(Sales!B:B,A1957,Sales!H:H)</f>
        <v>1976.3600000000001</v>
      </c>
    </row>
    <row r="1958" spans="1:12" x14ac:dyDescent="0.35">
      <c r="A1958" s="5">
        <v>1957</v>
      </c>
      <c r="B1958" s="6">
        <v>45720</v>
      </c>
      <c r="C1958" s="5">
        <v>52</v>
      </c>
      <c r="D1958" s="5">
        <v>4</v>
      </c>
      <c r="E1958" s="5" t="str">
        <f>IFERROR(INDEX(Customers!$B$2:$B$901,MATCH(C1958,Customers!$A$2:$A$901,0)),"")</f>
        <v>Krishna Gupta</v>
      </c>
      <c r="F1958" s="5" t="str">
        <f>IFERROR(INDEX(Customers!$C$2:$C$901,MATCH(C1958,Customers!$A$2:$A$901,0)),"")</f>
        <v>Consumer</v>
      </c>
      <c r="G1958" s="5" t="str">
        <f>IFERROR(INDEX(Regions!$B$2:$B$6,MATCH(D1958,Regions!$A$2:$A$6,0)),"")</f>
        <v>West</v>
      </c>
      <c r="H1958" s="5" t="str">
        <f t="shared" si="32"/>
        <v>2025-03</v>
      </c>
      <c r="I1958" s="5">
        <f>IFERROR(INDEX(Delivery!$C$2:$C$3001,MATCH(A1958,Delivery!$A$2:$A$3001,0))-INDEX(Delivery!$B$2:$B$3001,MATCH(A1958,Delivery!$A$2:$A$3001,0)),"")</f>
        <v>4</v>
      </c>
      <c r="J1958" s="5" t="str">
        <f>IF(IFERROR(INDEX(Delivery!$D$2:$D$3001,MATCH(A1958,Delivery!$A$2:$A$3001,0)),"")="Delayed","Yes","No")</f>
        <v>No</v>
      </c>
      <c r="K1958" s="5" t="str">
        <f>IF(IFERROR(INDEX(Delivery!$D$2:$D$3001,MATCH(A1958,Delivery!$A$2:$A$3001,0)),"")="Cancelled","Yes","No")</f>
        <v>No</v>
      </c>
      <c r="L1958">
        <f>SUMIF(Sales!B:B,A1958,Sales!H:H)</f>
        <v>3173.01</v>
      </c>
    </row>
    <row r="1959" spans="1:12" x14ac:dyDescent="0.35">
      <c r="A1959" s="5">
        <v>1958</v>
      </c>
      <c r="B1959" s="6">
        <v>45721</v>
      </c>
      <c r="C1959" s="5">
        <v>756</v>
      </c>
      <c r="D1959" s="5">
        <v>1</v>
      </c>
      <c r="E1959" s="5" t="str">
        <f>IFERROR(INDEX(Customers!$B$2:$B$901,MATCH(C1959,Customers!$A$2:$A$901,0)),"")</f>
        <v>Amit Krishnan</v>
      </c>
      <c r="F1959" s="5" t="str">
        <f>IFERROR(INDEX(Customers!$C$2:$C$901,MATCH(C1959,Customers!$A$2:$A$901,0)),"")</f>
        <v>Corporate</v>
      </c>
      <c r="G1959" s="5" t="str">
        <f>IFERROR(INDEX(Regions!$B$2:$B$6,MATCH(D1959,Regions!$A$2:$A$6,0)),"")</f>
        <v>North</v>
      </c>
      <c r="H1959" s="5" t="str">
        <f t="shared" si="32"/>
        <v>2025-03</v>
      </c>
      <c r="I1959" s="5">
        <f>IFERROR(INDEX(Delivery!$C$2:$C$3001,MATCH(A1959,Delivery!$A$2:$A$3001,0))-INDEX(Delivery!$B$2:$B$3001,MATCH(A1959,Delivery!$A$2:$A$3001,0)),"")</f>
        <v>2</v>
      </c>
      <c r="J1959" s="5" t="str">
        <f>IF(IFERROR(INDEX(Delivery!$D$2:$D$3001,MATCH(A1959,Delivery!$A$2:$A$3001,0)),"")="Delayed","Yes","No")</f>
        <v>No</v>
      </c>
      <c r="K1959" s="5" t="str">
        <f>IF(IFERROR(INDEX(Delivery!$D$2:$D$3001,MATCH(A1959,Delivery!$A$2:$A$3001,0)),"")="Cancelled","Yes","No")</f>
        <v>No</v>
      </c>
      <c r="L1959">
        <f>SUMIF(Sales!B:B,A1959,Sales!H:H)</f>
        <v>2096.9700000000003</v>
      </c>
    </row>
    <row r="1960" spans="1:12" x14ac:dyDescent="0.35">
      <c r="A1960" s="5">
        <v>1959</v>
      </c>
      <c r="B1960" s="6">
        <v>45721</v>
      </c>
      <c r="C1960" s="5">
        <v>244</v>
      </c>
      <c r="D1960" s="5">
        <v>1</v>
      </c>
      <c r="E1960" s="5" t="str">
        <f>IFERROR(INDEX(Customers!$B$2:$B$901,MATCH(C1960,Customers!$A$2:$A$901,0)),"")</f>
        <v>Myra Kapoor</v>
      </c>
      <c r="F1960" s="5" t="str">
        <f>IFERROR(INDEX(Customers!$C$2:$C$901,MATCH(C1960,Customers!$A$2:$A$901,0)),"")</f>
        <v>SMB</v>
      </c>
      <c r="G1960" s="5" t="str">
        <f>IFERROR(INDEX(Regions!$B$2:$B$6,MATCH(D1960,Regions!$A$2:$A$6,0)),"")</f>
        <v>North</v>
      </c>
      <c r="H1960" s="5" t="str">
        <f t="shared" si="32"/>
        <v>2025-03</v>
      </c>
      <c r="I1960" s="5">
        <f>IFERROR(INDEX(Delivery!$C$2:$C$3001,MATCH(A1960,Delivery!$A$2:$A$3001,0))-INDEX(Delivery!$B$2:$B$3001,MATCH(A1960,Delivery!$A$2:$A$3001,0)),"")</f>
        <v>-45722</v>
      </c>
      <c r="J1960" s="5" t="str">
        <f>IF(IFERROR(INDEX(Delivery!$D$2:$D$3001,MATCH(A1960,Delivery!$A$2:$A$3001,0)),"")="Delayed","Yes","No")</f>
        <v>No</v>
      </c>
      <c r="K1960" s="5" t="str">
        <f>IF(IFERROR(INDEX(Delivery!$D$2:$D$3001,MATCH(A1960,Delivery!$A$2:$A$3001,0)),"")="Cancelled","Yes","No")</f>
        <v>Yes</v>
      </c>
      <c r="L1960">
        <f>SUMIF(Sales!B:B,A1960,Sales!H:H)</f>
        <v>540.32000000000005</v>
      </c>
    </row>
    <row r="1961" spans="1:12" x14ac:dyDescent="0.35">
      <c r="A1961" s="5">
        <v>1960</v>
      </c>
      <c r="B1961" s="6">
        <v>45721</v>
      </c>
      <c r="C1961" s="5">
        <v>414</v>
      </c>
      <c r="D1961" s="5">
        <v>1</v>
      </c>
      <c r="E1961" s="5" t="str">
        <f>IFERROR(INDEX(Customers!$B$2:$B$901,MATCH(C1961,Customers!$A$2:$A$901,0)),"")</f>
        <v>Sanjay Krishnan</v>
      </c>
      <c r="F1961" s="5" t="str">
        <f>IFERROR(INDEX(Customers!$C$2:$C$901,MATCH(C1961,Customers!$A$2:$A$901,0)),"")</f>
        <v>Consumer</v>
      </c>
      <c r="G1961" s="5" t="str">
        <f>IFERROR(INDEX(Regions!$B$2:$B$6,MATCH(D1961,Regions!$A$2:$A$6,0)),"")</f>
        <v>North</v>
      </c>
      <c r="H1961" s="5" t="str">
        <f t="shared" si="32"/>
        <v>2025-03</v>
      </c>
      <c r="I1961" s="5">
        <f>IFERROR(INDEX(Delivery!$C$2:$C$3001,MATCH(A1961,Delivery!$A$2:$A$3001,0))-INDEX(Delivery!$B$2:$B$3001,MATCH(A1961,Delivery!$A$2:$A$3001,0)),"")</f>
        <v>12</v>
      </c>
      <c r="J1961" s="5" t="str">
        <f>IF(IFERROR(INDEX(Delivery!$D$2:$D$3001,MATCH(A1961,Delivery!$A$2:$A$3001,0)),"")="Delayed","Yes","No")</f>
        <v>Yes</v>
      </c>
      <c r="K1961" s="5" t="str">
        <f>IF(IFERROR(INDEX(Delivery!$D$2:$D$3001,MATCH(A1961,Delivery!$A$2:$A$3001,0)),"")="Cancelled","Yes","No")</f>
        <v>No</v>
      </c>
      <c r="L1961">
        <f>SUMIF(Sales!B:B,A1961,Sales!H:H)</f>
        <v>4324.57</v>
      </c>
    </row>
    <row r="1962" spans="1:12" x14ac:dyDescent="0.35">
      <c r="A1962" s="5">
        <v>1961</v>
      </c>
      <c r="B1962" s="6">
        <v>45721</v>
      </c>
      <c r="C1962" s="5">
        <v>527</v>
      </c>
      <c r="D1962" s="5">
        <v>5</v>
      </c>
      <c r="E1962" s="5" t="str">
        <f>IFERROR(INDEX(Customers!$B$2:$B$901,MATCH(C1962,Customers!$A$2:$A$901,0)),"")</f>
        <v>Aditya Das</v>
      </c>
      <c r="F1962" s="5" t="str">
        <f>IFERROR(INDEX(Customers!$C$2:$C$901,MATCH(C1962,Customers!$A$2:$A$901,0)),"")</f>
        <v>Corporate</v>
      </c>
      <c r="G1962" s="5" t="str">
        <f>IFERROR(INDEX(Regions!$B$2:$B$6,MATCH(D1962,Regions!$A$2:$A$6,0)),"")</f>
        <v>Central</v>
      </c>
      <c r="H1962" s="5" t="str">
        <f t="shared" si="32"/>
        <v>2025-03</v>
      </c>
      <c r="I1962" s="5">
        <f>IFERROR(INDEX(Delivery!$C$2:$C$3001,MATCH(A1962,Delivery!$A$2:$A$3001,0))-INDEX(Delivery!$B$2:$B$3001,MATCH(A1962,Delivery!$A$2:$A$3001,0)),"")</f>
        <v>6</v>
      </c>
      <c r="J1962" s="5" t="str">
        <f>IF(IFERROR(INDEX(Delivery!$D$2:$D$3001,MATCH(A1962,Delivery!$A$2:$A$3001,0)),"")="Delayed","Yes","No")</f>
        <v>No</v>
      </c>
      <c r="K1962" s="5" t="str">
        <f>IF(IFERROR(INDEX(Delivery!$D$2:$D$3001,MATCH(A1962,Delivery!$A$2:$A$3001,0)),"")="Cancelled","Yes","No")</f>
        <v>No</v>
      </c>
      <c r="L1962">
        <f>SUMIF(Sales!B:B,A1962,Sales!H:H)</f>
        <v>1317.91</v>
      </c>
    </row>
    <row r="1963" spans="1:12" x14ac:dyDescent="0.35">
      <c r="A1963" s="5">
        <v>1962</v>
      </c>
      <c r="B1963" s="6">
        <v>45721</v>
      </c>
      <c r="C1963" s="5">
        <v>9</v>
      </c>
      <c r="D1963" s="5">
        <v>2</v>
      </c>
      <c r="E1963" s="5" t="str">
        <f>IFERROR(INDEX(Customers!$B$2:$B$901,MATCH(C1963,Customers!$A$2:$A$901,0)),"")</f>
        <v>Aadhya Kapoor</v>
      </c>
      <c r="F1963" s="5" t="str">
        <f>IFERROR(INDEX(Customers!$C$2:$C$901,MATCH(C1963,Customers!$A$2:$A$901,0)),"")</f>
        <v>SMB</v>
      </c>
      <c r="G1963" s="5" t="str">
        <f>IFERROR(INDEX(Regions!$B$2:$B$6,MATCH(D1963,Regions!$A$2:$A$6,0)),"")</f>
        <v>South</v>
      </c>
      <c r="H1963" s="5" t="str">
        <f t="shared" si="32"/>
        <v>2025-03</v>
      </c>
      <c r="I1963" s="5">
        <f>IFERROR(INDEX(Delivery!$C$2:$C$3001,MATCH(A1963,Delivery!$A$2:$A$3001,0))-INDEX(Delivery!$B$2:$B$3001,MATCH(A1963,Delivery!$A$2:$A$3001,0)),"")</f>
        <v>4</v>
      </c>
      <c r="J1963" s="5" t="str">
        <f>IF(IFERROR(INDEX(Delivery!$D$2:$D$3001,MATCH(A1963,Delivery!$A$2:$A$3001,0)),"")="Delayed","Yes","No")</f>
        <v>No</v>
      </c>
      <c r="K1963" s="5" t="str">
        <f>IF(IFERROR(INDEX(Delivery!$D$2:$D$3001,MATCH(A1963,Delivery!$A$2:$A$3001,0)),"")="Cancelled","Yes","No")</f>
        <v>No</v>
      </c>
      <c r="L1963">
        <f>SUMIF(Sales!B:B,A1963,Sales!H:H)</f>
        <v>1386.9399999999998</v>
      </c>
    </row>
    <row r="1964" spans="1:12" x14ac:dyDescent="0.35">
      <c r="A1964" s="5">
        <v>1963</v>
      </c>
      <c r="B1964" s="6">
        <v>45722</v>
      </c>
      <c r="C1964" s="5">
        <v>884</v>
      </c>
      <c r="D1964" s="5">
        <v>1</v>
      </c>
      <c r="E1964" s="5" t="str">
        <f>IFERROR(INDEX(Customers!$B$2:$B$901,MATCH(C1964,Customers!$A$2:$A$901,0)),"")</f>
        <v>Rohan Sharma</v>
      </c>
      <c r="F1964" s="5" t="str">
        <f>IFERROR(INDEX(Customers!$C$2:$C$901,MATCH(C1964,Customers!$A$2:$A$901,0)),"")</f>
        <v>Consumer</v>
      </c>
      <c r="G1964" s="5" t="str">
        <f>IFERROR(INDEX(Regions!$B$2:$B$6,MATCH(D1964,Regions!$A$2:$A$6,0)),"")</f>
        <v>North</v>
      </c>
      <c r="H1964" s="5" t="str">
        <f t="shared" si="32"/>
        <v>2025-03</v>
      </c>
      <c r="I1964" s="5">
        <f>IFERROR(INDEX(Delivery!$C$2:$C$3001,MATCH(A1964,Delivery!$A$2:$A$3001,0))-INDEX(Delivery!$B$2:$B$3001,MATCH(A1964,Delivery!$A$2:$A$3001,0)),"")</f>
        <v>2</v>
      </c>
      <c r="J1964" s="5" t="str">
        <f>IF(IFERROR(INDEX(Delivery!$D$2:$D$3001,MATCH(A1964,Delivery!$A$2:$A$3001,0)),"")="Delayed","Yes","No")</f>
        <v>No</v>
      </c>
      <c r="K1964" s="5" t="str">
        <f>IF(IFERROR(INDEX(Delivery!$D$2:$D$3001,MATCH(A1964,Delivery!$A$2:$A$3001,0)),"")="Cancelled","Yes","No")</f>
        <v>No</v>
      </c>
      <c r="L1964">
        <f>SUMIF(Sales!B:B,A1964,Sales!H:H)</f>
        <v>772.88</v>
      </c>
    </row>
    <row r="1965" spans="1:12" x14ac:dyDescent="0.35">
      <c r="A1965" s="5">
        <v>1964</v>
      </c>
      <c r="B1965" s="6">
        <v>45722</v>
      </c>
      <c r="C1965" s="5">
        <v>178</v>
      </c>
      <c r="D1965" s="5">
        <v>2</v>
      </c>
      <c r="E1965" s="5" t="str">
        <f>IFERROR(INDEX(Customers!$B$2:$B$901,MATCH(C1965,Customers!$A$2:$A$901,0)),"")</f>
        <v>Anika Chatterjee</v>
      </c>
      <c r="F1965" s="5" t="str">
        <f>IFERROR(INDEX(Customers!$C$2:$C$901,MATCH(C1965,Customers!$A$2:$A$901,0)),"")</f>
        <v>SMB</v>
      </c>
      <c r="G1965" s="5" t="str">
        <f>IFERROR(INDEX(Regions!$B$2:$B$6,MATCH(D1965,Regions!$A$2:$A$6,0)),"")</f>
        <v>South</v>
      </c>
      <c r="H1965" s="5" t="str">
        <f t="shared" si="32"/>
        <v>2025-03</v>
      </c>
      <c r="I1965" s="5">
        <f>IFERROR(INDEX(Delivery!$C$2:$C$3001,MATCH(A1965,Delivery!$A$2:$A$3001,0))-INDEX(Delivery!$B$2:$B$3001,MATCH(A1965,Delivery!$A$2:$A$3001,0)),"")</f>
        <v>6</v>
      </c>
      <c r="J1965" s="5" t="str">
        <f>IF(IFERROR(INDEX(Delivery!$D$2:$D$3001,MATCH(A1965,Delivery!$A$2:$A$3001,0)),"")="Delayed","Yes","No")</f>
        <v>No</v>
      </c>
      <c r="K1965" s="5" t="str">
        <f>IF(IFERROR(INDEX(Delivery!$D$2:$D$3001,MATCH(A1965,Delivery!$A$2:$A$3001,0)),"")="Cancelled","Yes","No")</f>
        <v>No</v>
      </c>
      <c r="L1965">
        <f>SUMIF(Sales!B:B,A1965,Sales!H:H)</f>
        <v>2213.3200000000002</v>
      </c>
    </row>
    <row r="1966" spans="1:12" x14ac:dyDescent="0.35">
      <c r="A1966" s="5">
        <v>1965</v>
      </c>
      <c r="B1966" s="6">
        <v>45723</v>
      </c>
      <c r="C1966" s="5">
        <v>661</v>
      </c>
      <c r="D1966" s="5">
        <v>5</v>
      </c>
      <c r="E1966" s="5" t="str">
        <f>IFERROR(INDEX(Customers!$B$2:$B$901,MATCH(C1966,Customers!$A$2:$A$901,0)),"")</f>
        <v>Kiara Pillai</v>
      </c>
      <c r="F1966" s="5" t="str">
        <f>IFERROR(INDEX(Customers!$C$2:$C$901,MATCH(C1966,Customers!$A$2:$A$901,0)),"")</f>
        <v>Consumer</v>
      </c>
      <c r="G1966" s="5" t="str">
        <f>IFERROR(INDEX(Regions!$B$2:$B$6,MATCH(D1966,Regions!$A$2:$A$6,0)),"")</f>
        <v>Central</v>
      </c>
      <c r="H1966" s="5" t="str">
        <f t="shared" si="32"/>
        <v>2025-03</v>
      </c>
      <c r="I1966" s="5">
        <f>IFERROR(INDEX(Delivery!$C$2:$C$3001,MATCH(A1966,Delivery!$A$2:$A$3001,0))-INDEX(Delivery!$B$2:$B$3001,MATCH(A1966,Delivery!$A$2:$A$3001,0)),"")</f>
        <v>4</v>
      </c>
      <c r="J1966" s="5" t="str">
        <f>IF(IFERROR(INDEX(Delivery!$D$2:$D$3001,MATCH(A1966,Delivery!$A$2:$A$3001,0)),"")="Delayed","Yes","No")</f>
        <v>No</v>
      </c>
      <c r="K1966" s="5" t="str">
        <f>IF(IFERROR(INDEX(Delivery!$D$2:$D$3001,MATCH(A1966,Delivery!$A$2:$A$3001,0)),"")="Cancelled","Yes","No")</f>
        <v>No</v>
      </c>
      <c r="L1966">
        <f>SUMIF(Sales!B:B,A1966,Sales!H:H)</f>
        <v>705.26</v>
      </c>
    </row>
    <row r="1967" spans="1:12" x14ac:dyDescent="0.35">
      <c r="A1967" s="5">
        <v>1966</v>
      </c>
      <c r="B1967" s="6">
        <v>45723</v>
      </c>
      <c r="C1967" s="5">
        <v>778</v>
      </c>
      <c r="D1967" s="5">
        <v>3</v>
      </c>
      <c r="E1967" s="5" t="str">
        <f>IFERROR(INDEX(Customers!$B$2:$B$901,MATCH(C1967,Customers!$A$2:$A$901,0)),"")</f>
        <v>Pari Menon</v>
      </c>
      <c r="F1967" s="5" t="str">
        <f>IFERROR(INDEX(Customers!$C$2:$C$901,MATCH(C1967,Customers!$A$2:$A$901,0)),"")</f>
        <v>Corporate</v>
      </c>
      <c r="G1967" s="5" t="str">
        <f>IFERROR(INDEX(Regions!$B$2:$B$6,MATCH(D1967,Regions!$A$2:$A$6,0)),"")</f>
        <v>East</v>
      </c>
      <c r="H1967" s="5" t="str">
        <f t="shared" si="32"/>
        <v>2025-03</v>
      </c>
      <c r="I1967" s="5">
        <f>IFERROR(INDEX(Delivery!$C$2:$C$3001,MATCH(A1967,Delivery!$A$2:$A$3001,0))-INDEX(Delivery!$B$2:$B$3001,MATCH(A1967,Delivery!$A$2:$A$3001,0)),"")</f>
        <v>6</v>
      </c>
      <c r="J1967" s="5" t="str">
        <f>IF(IFERROR(INDEX(Delivery!$D$2:$D$3001,MATCH(A1967,Delivery!$A$2:$A$3001,0)),"")="Delayed","Yes","No")</f>
        <v>No</v>
      </c>
      <c r="K1967" s="5" t="str">
        <f>IF(IFERROR(INDEX(Delivery!$D$2:$D$3001,MATCH(A1967,Delivery!$A$2:$A$3001,0)),"")="Cancelled","Yes","No")</f>
        <v>No</v>
      </c>
      <c r="L1967">
        <f>SUMIF(Sales!B:B,A1967,Sales!H:H)</f>
        <v>705.26</v>
      </c>
    </row>
    <row r="1968" spans="1:12" x14ac:dyDescent="0.35">
      <c r="A1968" s="5">
        <v>1967</v>
      </c>
      <c r="B1968" s="6">
        <v>45723</v>
      </c>
      <c r="C1968" s="5">
        <v>114</v>
      </c>
      <c r="D1968" s="5">
        <v>1</v>
      </c>
      <c r="E1968" s="5" t="str">
        <f>IFERROR(INDEX(Customers!$B$2:$B$901,MATCH(C1968,Customers!$A$2:$A$901,0)),"")</f>
        <v>Divya Shetty</v>
      </c>
      <c r="F1968" s="5" t="str">
        <f>IFERROR(INDEX(Customers!$C$2:$C$901,MATCH(C1968,Customers!$A$2:$A$901,0)),"")</f>
        <v>Consumer</v>
      </c>
      <c r="G1968" s="5" t="str">
        <f>IFERROR(INDEX(Regions!$B$2:$B$6,MATCH(D1968,Regions!$A$2:$A$6,0)),"")</f>
        <v>North</v>
      </c>
      <c r="H1968" s="5" t="str">
        <f t="shared" si="32"/>
        <v>2025-03</v>
      </c>
      <c r="I1968" s="5">
        <f>IFERROR(INDEX(Delivery!$C$2:$C$3001,MATCH(A1968,Delivery!$A$2:$A$3001,0))-INDEX(Delivery!$B$2:$B$3001,MATCH(A1968,Delivery!$A$2:$A$3001,0)),"")</f>
        <v>2</v>
      </c>
      <c r="J1968" s="5" t="str">
        <f>IF(IFERROR(INDEX(Delivery!$D$2:$D$3001,MATCH(A1968,Delivery!$A$2:$A$3001,0)),"")="Delayed","Yes","No")</f>
        <v>No</v>
      </c>
      <c r="K1968" s="5" t="str">
        <f>IF(IFERROR(INDEX(Delivery!$D$2:$D$3001,MATCH(A1968,Delivery!$A$2:$A$3001,0)),"")="Cancelled","Yes","No")</f>
        <v>No</v>
      </c>
      <c r="L1968">
        <f>SUMIF(Sales!B:B,A1968,Sales!H:H)</f>
        <v>1071.8899999999999</v>
      </c>
    </row>
    <row r="1969" spans="1:12" x14ac:dyDescent="0.35">
      <c r="A1969" s="5">
        <v>1968</v>
      </c>
      <c r="B1969" s="6">
        <v>45723</v>
      </c>
      <c r="C1969" s="5">
        <v>602</v>
      </c>
      <c r="D1969" s="5">
        <v>5</v>
      </c>
      <c r="E1969" s="5" t="str">
        <f>IFERROR(INDEX(Customers!$B$2:$B$901,MATCH(C1969,Customers!$A$2:$A$901,0)),"")</f>
        <v>Neha Reddy</v>
      </c>
      <c r="F1969" s="5" t="str">
        <f>IFERROR(INDEX(Customers!$C$2:$C$901,MATCH(C1969,Customers!$A$2:$A$901,0)),"")</f>
        <v>Consumer</v>
      </c>
      <c r="G1969" s="5" t="str">
        <f>IFERROR(INDEX(Regions!$B$2:$B$6,MATCH(D1969,Regions!$A$2:$A$6,0)),"")</f>
        <v>Central</v>
      </c>
      <c r="H1969" s="5" t="str">
        <f t="shared" si="32"/>
        <v>2025-03</v>
      </c>
      <c r="I1969" s="5">
        <f>IFERROR(INDEX(Delivery!$C$2:$C$3001,MATCH(A1969,Delivery!$A$2:$A$3001,0))-INDEX(Delivery!$B$2:$B$3001,MATCH(A1969,Delivery!$A$2:$A$3001,0)),"")</f>
        <v>5</v>
      </c>
      <c r="J1969" s="5" t="str">
        <f>IF(IFERROR(INDEX(Delivery!$D$2:$D$3001,MATCH(A1969,Delivery!$A$2:$A$3001,0)),"")="Delayed","Yes","No")</f>
        <v>No</v>
      </c>
      <c r="K1969" s="5" t="str">
        <f>IF(IFERROR(INDEX(Delivery!$D$2:$D$3001,MATCH(A1969,Delivery!$A$2:$A$3001,0)),"")="Cancelled","Yes","No")</f>
        <v>No</v>
      </c>
      <c r="L1969">
        <f>SUMIF(Sales!B:B,A1969,Sales!H:H)</f>
        <v>1484.94</v>
      </c>
    </row>
    <row r="1970" spans="1:12" x14ac:dyDescent="0.35">
      <c r="A1970" s="5">
        <v>1969</v>
      </c>
      <c r="B1970" s="6">
        <v>45724</v>
      </c>
      <c r="C1970" s="5">
        <v>367</v>
      </c>
      <c r="D1970" s="5">
        <v>4</v>
      </c>
      <c r="E1970" s="5" t="str">
        <f>IFERROR(INDEX(Customers!$B$2:$B$901,MATCH(C1970,Customers!$A$2:$A$901,0)),"")</f>
        <v>Kiara Pillai</v>
      </c>
      <c r="F1970" s="5" t="str">
        <f>IFERROR(INDEX(Customers!$C$2:$C$901,MATCH(C1970,Customers!$A$2:$A$901,0)),"")</f>
        <v>Consumer</v>
      </c>
      <c r="G1970" s="5" t="str">
        <f>IFERROR(INDEX(Regions!$B$2:$B$6,MATCH(D1970,Regions!$A$2:$A$6,0)),"")</f>
        <v>West</v>
      </c>
      <c r="H1970" s="5" t="str">
        <f t="shared" si="32"/>
        <v>2025-03</v>
      </c>
      <c r="I1970" s="5">
        <f>IFERROR(INDEX(Delivery!$C$2:$C$3001,MATCH(A1970,Delivery!$A$2:$A$3001,0))-INDEX(Delivery!$B$2:$B$3001,MATCH(A1970,Delivery!$A$2:$A$3001,0)),"")</f>
        <v>3</v>
      </c>
      <c r="J1970" s="5" t="str">
        <f>IF(IFERROR(INDEX(Delivery!$D$2:$D$3001,MATCH(A1970,Delivery!$A$2:$A$3001,0)),"")="Delayed","Yes","No")</f>
        <v>No</v>
      </c>
      <c r="K1970" s="5" t="str">
        <f>IF(IFERROR(INDEX(Delivery!$D$2:$D$3001,MATCH(A1970,Delivery!$A$2:$A$3001,0)),"")="Cancelled","Yes","No")</f>
        <v>No</v>
      </c>
      <c r="L1970">
        <f>SUMIF(Sales!B:B,A1970,Sales!H:H)</f>
        <v>80.47</v>
      </c>
    </row>
    <row r="1971" spans="1:12" x14ac:dyDescent="0.35">
      <c r="A1971" s="5">
        <v>1970</v>
      </c>
      <c r="B1971" s="6">
        <v>45724</v>
      </c>
      <c r="C1971" s="5">
        <v>249</v>
      </c>
      <c r="D1971" s="5">
        <v>4</v>
      </c>
      <c r="E1971" s="5" t="str">
        <f>IFERROR(INDEX(Customers!$B$2:$B$901,MATCH(C1971,Customers!$A$2:$A$901,0)),"")</f>
        <v>Amit Verma</v>
      </c>
      <c r="F1971" s="5" t="str">
        <f>IFERROR(INDEX(Customers!$C$2:$C$901,MATCH(C1971,Customers!$A$2:$A$901,0)),"")</f>
        <v>Consumer</v>
      </c>
      <c r="G1971" s="5" t="str">
        <f>IFERROR(INDEX(Regions!$B$2:$B$6,MATCH(D1971,Regions!$A$2:$A$6,0)),"")</f>
        <v>West</v>
      </c>
      <c r="H1971" s="5" t="str">
        <f t="shared" si="32"/>
        <v>2025-03</v>
      </c>
      <c r="I1971" s="5">
        <f>IFERROR(INDEX(Delivery!$C$2:$C$3001,MATCH(A1971,Delivery!$A$2:$A$3001,0))-INDEX(Delivery!$B$2:$B$3001,MATCH(A1971,Delivery!$A$2:$A$3001,0)),"")</f>
        <v>3</v>
      </c>
      <c r="J1971" s="5" t="str">
        <f>IF(IFERROR(INDEX(Delivery!$D$2:$D$3001,MATCH(A1971,Delivery!$A$2:$A$3001,0)),"")="Delayed","Yes","No")</f>
        <v>No</v>
      </c>
      <c r="K1971" s="5" t="str">
        <f>IF(IFERROR(INDEX(Delivery!$D$2:$D$3001,MATCH(A1971,Delivery!$A$2:$A$3001,0)),"")="Cancelled","Yes","No")</f>
        <v>No</v>
      </c>
      <c r="L1971">
        <f>SUMIF(Sales!B:B,A1971,Sales!H:H)</f>
        <v>2490.89</v>
      </c>
    </row>
    <row r="1972" spans="1:12" x14ac:dyDescent="0.35">
      <c r="A1972" s="5">
        <v>1971</v>
      </c>
      <c r="B1972" s="6">
        <v>45724</v>
      </c>
      <c r="C1972" s="5">
        <v>309</v>
      </c>
      <c r="D1972" s="5">
        <v>3</v>
      </c>
      <c r="E1972" s="5" t="str">
        <f>IFERROR(INDEX(Customers!$B$2:$B$901,MATCH(C1972,Customers!$A$2:$A$901,0)),"")</f>
        <v>Vikram Krishnan</v>
      </c>
      <c r="F1972" s="5" t="str">
        <f>IFERROR(INDEX(Customers!$C$2:$C$901,MATCH(C1972,Customers!$A$2:$A$901,0)),"")</f>
        <v>Consumer</v>
      </c>
      <c r="G1972" s="5" t="str">
        <f>IFERROR(INDEX(Regions!$B$2:$B$6,MATCH(D1972,Regions!$A$2:$A$6,0)),"")</f>
        <v>East</v>
      </c>
      <c r="H1972" s="5" t="str">
        <f t="shared" si="32"/>
        <v>2025-03</v>
      </c>
      <c r="I1972" s="5">
        <f>IFERROR(INDEX(Delivery!$C$2:$C$3001,MATCH(A1972,Delivery!$A$2:$A$3001,0))-INDEX(Delivery!$B$2:$B$3001,MATCH(A1972,Delivery!$A$2:$A$3001,0)),"")</f>
        <v>3</v>
      </c>
      <c r="J1972" s="5" t="str">
        <f>IF(IFERROR(INDEX(Delivery!$D$2:$D$3001,MATCH(A1972,Delivery!$A$2:$A$3001,0)),"")="Delayed","Yes","No")</f>
        <v>No</v>
      </c>
      <c r="K1972" s="5" t="str">
        <f>IF(IFERROR(INDEX(Delivery!$D$2:$D$3001,MATCH(A1972,Delivery!$A$2:$A$3001,0)),"")="Cancelled","Yes","No")</f>
        <v>No</v>
      </c>
      <c r="L1972">
        <f>SUMIF(Sales!B:B,A1972,Sales!H:H)</f>
        <v>777.04</v>
      </c>
    </row>
    <row r="1973" spans="1:12" x14ac:dyDescent="0.35">
      <c r="A1973" s="5">
        <v>1972</v>
      </c>
      <c r="B1973" s="6">
        <v>45724</v>
      </c>
      <c r="C1973" s="5">
        <v>555</v>
      </c>
      <c r="D1973" s="5">
        <v>4</v>
      </c>
      <c r="E1973" s="5" t="str">
        <f>IFERROR(INDEX(Customers!$B$2:$B$901,MATCH(C1973,Customers!$A$2:$A$901,0)),"")</f>
        <v>Vihaan Das</v>
      </c>
      <c r="F1973" s="5" t="str">
        <f>IFERROR(INDEX(Customers!$C$2:$C$901,MATCH(C1973,Customers!$A$2:$A$901,0)),"")</f>
        <v>SMB</v>
      </c>
      <c r="G1973" s="5" t="str">
        <f>IFERROR(INDEX(Regions!$B$2:$B$6,MATCH(D1973,Regions!$A$2:$A$6,0)),"")</f>
        <v>West</v>
      </c>
      <c r="H1973" s="5" t="str">
        <f t="shared" si="32"/>
        <v>2025-03</v>
      </c>
      <c r="I1973" s="5">
        <f>IFERROR(INDEX(Delivery!$C$2:$C$3001,MATCH(A1973,Delivery!$A$2:$A$3001,0))-INDEX(Delivery!$B$2:$B$3001,MATCH(A1973,Delivery!$A$2:$A$3001,0)),"")</f>
        <v>-45726</v>
      </c>
      <c r="J1973" s="5" t="str">
        <f>IF(IFERROR(INDEX(Delivery!$D$2:$D$3001,MATCH(A1973,Delivery!$A$2:$A$3001,0)),"")="Delayed","Yes","No")</f>
        <v>No</v>
      </c>
      <c r="K1973" s="5" t="str">
        <f>IF(IFERROR(INDEX(Delivery!$D$2:$D$3001,MATCH(A1973,Delivery!$A$2:$A$3001,0)),"")="Cancelled","Yes","No")</f>
        <v>Yes</v>
      </c>
      <c r="L1973">
        <f>SUMIF(Sales!B:B,A1973,Sales!H:H)</f>
        <v>3021.65</v>
      </c>
    </row>
    <row r="1974" spans="1:12" x14ac:dyDescent="0.35">
      <c r="A1974" s="5">
        <v>1973</v>
      </c>
      <c r="B1974" s="6">
        <v>45724</v>
      </c>
      <c r="C1974" s="5">
        <v>666</v>
      </c>
      <c r="D1974" s="5">
        <v>1</v>
      </c>
      <c r="E1974" s="5" t="str">
        <f>IFERROR(INDEX(Customers!$B$2:$B$901,MATCH(C1974,Customers!$A$2:$A$901,0)),"")</f>
        <v>Vivaan Krishnan</v>
      </c>
      <c r="F1974" s="5" t="str">
        <f>IFERROR(INDEX(Customers!$C$2:$C$901,MATCH(C1974,Customers!$A$2:$A$901,0)),"")</f>
        <v>Consumer</v>
      </c>
      <c r="G1974" s="5" t="str">
        <f>IFERROR(INDEX(Regions!$B$2:$B$6,MATCH(D1974,Regions!$A$2:$A$6,0)),"")</f>
        <v>North</v>
      </c>
      <c r="H1974" s="5" t="str">
        <f t="shared" si="32"/>
        <v>2025-03</v>
      </c>
      <c r="I1974" s="5">
        <f>IFERROR(INDEX(Delivery!$C$2:$C$3001,MATCH(A1974,Delivery!$A$2:$A$3001,0))-INDEX(Delivery!$B$2:$B$3001,MATCH(A1974,Delivery!$A$2:$A$3001,0)),"")</f>
        <v>2</v>
      </c>
      <c r="J1974" s="5" t="str">
        <f>IF(IFERROR(INDEX(Delivery!$D$2:$D$3001,MATCH(A1974,Delivery!$A$2:$A$3001,0)),"")="Delayed","Yes","No")</f>
        <v>No</v>
      </c>
      <c r="K1974" s="5" t="str">
        <f>IF(IFERROR(INDEX(Delivery!$D$2:$D$3001,MATCH(A1974,Delivery!$A$2:$A$3001,0)),"")="Cancelled","Yes","No")</f>
        <v>No</v>
      </c>
      <c r="L1974">
        <f>SUMIF(Sales!B:B,A1974,Sales!H:H)</f>
        <v>741.85</v>
      </c>
    </row>
    <row r="1975" spans="1:12" x14ac:dyDescent="0.35">
      <c r="A1975" s="5">
        <v>1974</v>
      </c>
      <c r="B1975" s="6">
        <v>45724</v>
      </c>
      <c r="C1975" s="5">
        <v>849</v>
      </c>
      <c r="D1975" s="5">
        <v>4</v>
      </c>
      <c r="E1975" s="5" t="str">
        <f>IFERROR(INDEX(Customers!$B$2:$B$901,MATCH(C1975,Customers!$A$2:$A$901,0)),"")</f>
        <v>Meera Rao</v>
      </c>
      <c r="F1975" s="5" t="str">
        <f>IFERROR(INDEX(Customers!$C$2:$C$901,MATCH(C1975,Customers!$A$2:$A$901,0)),"")</f>
        <v>SMB</v>
      </c>
      <c r="G1975" s="5" t="str">
        <f>IFERROR(INDEX(Regions!$B$2:$B$6,MATCH(D1975,Regions!$A$2:$A$6,0)),"")</f>
        <v>West</v>
      </c>
      <c r="H1975" s="5" t="str">
        <f t="shared" si="32"/>
        <v>2025-03</v>
      </c>
      <c r="I1975" s="5">
        <f>IFERROR(INDEX(Delivery!$C$2:$C$3001,MATCH(A1975,Delivery!$A$2:$A$3001,0))-INDEX(Delivery!$B$2:$B$3001,MATCH(A1975,Delivery!$A$2:$A$3001,0)),"")</f>
        <v>3</v>
      </c>
      <c r="J1975" s="5" t="str">
        <f>IF(IFERROR(INDEX(Delivery!$D$2:$D$3001,MATCH(A1975,Delivery!$A$2:$A$3001,0)),"")="Delayed","Yes","No")</f>
        <v>No</v>
      </c>
      <c r="K1975" s="5" t="str">
        <f>IF(IFERROR(INDEX(Delivery!$D$2:$D$3001,MATCH(A1975,Delivery!$A$2:$A$3001,0)),"")="Cancelled","Yes","No")</f>
        <v>No</v>
      </c>
      <c r="L1975">
        <f>SUMIF(Sales!B:B,A1975,Sales!H:H)</f>
        <v>617.46</v>
      </c>
    </row>
    <row r="1976" spans="1:12" x14ac:dyDescent="0.35">
      <c r="A1976" s="5">
        <v>1975</v>
      </c>
      <c r="B1976" s="6">
        <v>45724</v>
      </c>
      <c r="C1976" s="5">
        <v>252</v>
      </c>
      <c r="D1976" s="5">
        <v>3</v>
      </c>
      <c r="E1976" s="5" t="str">
        <f>IFERROR(INDEX(Customers!$B$2:$B$901,MATCH(C1976,Customers!$A$2:$A$901,0)),"")</f>
        <v>Ananya Shetty</v>
      </c>
      <c r="F1976" s="5" t="str">
        <f>IFERROR(INDEX(Customers!$C$2:$C$901,MATCH(C1976,Customers!$A$2:$A$901,0)),"")</f>
        <v>Consumer</v>
      </c>
      <c r="G1976" s="5" t="str">
        <f>IFERROR(INDEX(Regions!$B$2:$B$6,MATCH(D1976,Regions!$A$2:$A$6,0)),"")</f>
        <v>East</v>
      </c>
      <c r="H1976" s="5" t="str">
        <f t="shared" si="32"/>
        <v>2025-03</v>
      </c>
      <c r="I1976" s="5">
        <f>IFERROR(INDEX(Delivery!$C$2:$C$3001,MATCH(A1976,Delivery!$A$2:$A$3001,0))-INDEX(Delivery!$B$2:$B$3001,MATCH(A1976,Delivery!$A$2:$A$3001,0)),"")</f>
        <v>-45726</v>
      </c>
      <c r="J1976" s="5" t="str">
        <f>IF(IFERROR(INDEX(Delivery!$D$2:$D$3001,MATCH(A1976,Delivery!$A$2:$A$3001,0)),"")="Delayed","Yes","No")</f>
        <v>No</v>
      </c>
      <c r="K1976" s="5" t="str">
        <f>IF(IFERROR(INDEX(Delivery!$D$2:$D$3001,MATCH(A1976,Delivery!$A$2:$A$3001,0)),"")="Cancelled","Yes","No")</f>
        <v>Yes</v>
      </c>
      <c r="L1976">
        <f>SUMIF(Sales!B:B,A1976,Sales!H:H)</f>
        <v>617.46</v>
      </c>
    </row>
    <row r="1977" spans="1:12" x14ac:dyDescent="0.35">
      <c r="A1977" s="5">
        <v>1976</v>
      </c>
      <c r="B1977" s="6">
        <v>45725</v>
      </c>
      <c r="C1977" s="5">
        <v>555</v>
      </c>
      <c r="D1977" s="5">
        <v>4</v>
      </c>
      <c r="E1977" s="5" t="str">
        <f>IFERROR(INDEX(Customers!$B$2:$B$901,MATCH(C1977,Customers!$A$2:$A$901,0)),"")</f>
        <v>Vihaan Das</v>
      </c>
      <c r="F1977" s="5" t="str">
        <f>IFERROR(INDEX(Customers!$C$2:$C$901,MATCH(C1977,Customers!$A$2:$A$901,0)),"")</f>
        <v>SMB</v>
      </c>
      <c r="G1977" s="5" t="str">
        <f>IFERROR(INDEX(Regions!$B$2:$B$6,MATCH(D1977,Regions!$A$2:$A$6,0)),"")</f>
        <v>West</v>
      </c>
      <c r="H1977" s="5" t="str">
        <f t="shared" si="32"/>
        <v>2025-03</v>
      </c>
      <c r="I1977" s="5">
        <f>IFERROR(INDEX(Delivery!$C$2:$C$3001,MATCH(A1977,Delivery!$A$2:$A$3001,0))-INDEX(Delivery!$B$2:$B$3001,MATCH(A1977,Delivery!$A$2:$A$3001,0)),"")</f>
        <v>2</v>
      </c>
      <c r="J1977" s="5" t="str">
        <f>IF(IFERROR(INDEX(Delivery!$D$2:$D$3001,MATCH(A1977,Delivery!$A$2:$A$3001,0)),"")="Delayed","Yes","No")</f>
        <v>No</v>
      </c>
      <c r="K1977" s="5" t="str">
        <f>IF(IFERROR(INDEX(Delivery!$D$2:$D$3001,MATCH(A1977,Delivery!$A$2:$A$3001,0)),"")="Cancelled","Yes","No")</f>
        <v>No</v>
      </c>
      <c r="L1977">
        <f>SUMIF(Sales!B:B,A1977,Sales!H:H)</f>
        <v>324.72000000000003</v>
      </c>
    </row>
    <row r="1978" spans="1:12" x14ac:dyDescent="0.35">
      <c r="A1978" s="5">
        <v>1977</v>
      </c>
      <c r="B1978" s="6">
        <v>45725</v>
      </c>
      <c r="C1978" s="5">
        <v>461</v>
      </c>
      <c r="D1978" s="5">
        <v>2</v>
      </c>
      <c r="E1978" s="5" t="str">
        <f>IFERROR(INDEX(Customers!$B$2:$B$901,MATCH(C1978,Customers!$A$2:$A$901,0)),"")</f>
        <v>Riya Sharma</v>
      </c>
      <c r="F1978" s="5" t="str">
        <f>IFERROR(INDEX(Customers!$C$2:$C$901,MATCH(C1978,Customers!$A$2:$A$901,0)),"")</f>
        <v>Consumer</v>
      </c>
      <c r="G1978" s="5" t="str">
        <f>IFERROR(INDEX(Regions!$B$2:$B$6,MATCH(D1978,Regions!$A$2:$A$6,0)),"")</f>
        <v>South</v>
      </c>
      <c r="H1978" s="5" t="str">
        <f t="shared" si="32"/>
        <v>2025-03</v>
      </c>
      <c r="I1978" s="5">
        <f>IFERROR(INDEX(Delivery!$C$2:$C$3001,MATCH(A1978,Delivery!$A$2:$A$3001,0))-INDEX(Delivery!$B$2:$B$3001,MATCH(A1978,Delivery!$A$2:$A$3001,0)),"")</f>
        <v>3</v>
      </c>
      <c r="J1978" s="5" t="str">
        <f>IF(IFERROR(INDEX(Delivery!$D$2:$D$3001,MATCH(A1978,Delivery!$A$2:$A$3001,0)),"")="Delayed","Yes","No")</f>
        <v>No</v>
      </c>
      <c r="K1978" s="5" t="str">
        <f>IF(IFERROR(INDEX(Delivery!$D$2:$D$3001,MATCH(A1978,Delivery!$A$2:$A$3001,0)),"")="Cancelled","Yes","No")</f>
        <v>No</v>
      </c>
      <c r="L1978">
        <f>SUMIF(Sales!B:B,A1978,Sales!H:H)</f>
        <v>519.71</v>
      </c>
    </row>
    <row r="1979" spans="1:12" x14ac:dyDescent="0.35">
      <c r="A1979" s="5">
        <v>1978</v>
      </c>
      <c r="B1979" s="6">
        <v>45725</v>
      </c>
      <c r="C1979" s="5">
        <v>166</v>
      </c>
      <c r="D1979" s="5">
        <v>3</v>
      </c>
      <c r="E1979" s="5" t="str">
        <f>IFERROR(INDEX(Customers!$B$2:$B$901,MATCH(C1979,Customers!$A$2:$A$901,0)),"")</f>
        <v>Ravi Kapoor</v>
      </c>
      <c r="F1979" s="5" t="str">
        <f>IFERROR(INDEX(Customers!$C$2:$C$901,MATCH(C1979,Customers!$A$2:$A$901,0)),"")</f>
        <v>Corporate</v>
      </c>
      <c r="G1979" s="5" t="str">
        <f>IFERROR(INDEX(Regions!$B$2:$B$6,MATCH(D1979,Regions!$A$2:$A$6,0)),"")</f>
        <v>East</v>
      </c>
      <c r="H1979" s="5" t="str">
        <f t="shared" si="32"/>
        <v>2025-03</v>
      </c>
      <c r="I1979" s="5">
        <f>IFERROR(INDEX(Delivery!$C$2:$C$3001,MATCH(A1979,Delivery!$A$2:$A$3001,0))-INDEX(Delivery!$B$2:$B$3001,MATCH(A1979,Delivery!$A$2:$A$3001,0)),"")</f>
        <v>3</v>
      </c>
      <c r="J1979" s="5" t="str">
        <f>IF(IFERROR(INDEX(Delivery!$D$2:$D$3001,MATCH(A1979,Delivery!$A$2:$A$3001,0)),"")="Delayed","Yes","No")</f>
        <v>No</v>
      </c>
      <c r="K1979" s="5" t="str">
        <f>IF(IFERROR(INDEX(Delivery!$D$2:$D$3001,MATCH(A1979,Delivery!$A$2:$A$3001,0)),"")="Cancelled","Yes","No")</f>
        <v>No</v>
      </c>
      <c r="L1979">
        <f>SUMIF(Sales!B:B,A1979,Sales!H:H)</f>
        <v>1149.49</v>
      </c>
    </row>
    <row r="1980" spans="1:12" x14ac:dyDescent="0.35">
      <c r="A1980" s="5">
        <v>1979</v>
      </c>
      <c r="B1980" s="6">
        <v>45725</v>
      </c>
      <c r="C1980" s="5">
        <v>317</v>
      </c>
      <c r="D1980" s="5">
        <v>2</v>
      </c>
      <c r="E1980" s="5" t="str">
        <f>IFERROR(INDEX(Customers!$B$2:$B$901,MATCH(C1980,Customers!$A$2:$A$901,0)),"")</f>
        <v>Kavya Kapoor</v>
      </c>
      <c r="F1980" s="5" t="str">
        <f>IFERROR(INDEX(Customers!$C$2:$C$901,MATCH(C1980,Customers!$A$2:$A$901,0)),"")</f>
        <v>Consumer</v>
      </c>
      <c r="G1980" s="5" t="str">
        <f>IFERROR(INDEX(Regions!$B$2:$B$6,MATCH(D1980,Regions!$A$2:$A$6,0)),"")</f>
        <v>South</v>
      </c>
      <c r="H1980" s="5" t="str">
        <f t="shared" si="32"/>
        <v>2025-03</v>
      </c>
      <c r="I1980" s="5">
        <f>IFERROR(INDEX(Delivery!$C$2:$C$3001,MATCH(A1980,Delivery!$A$2:$A$3001,0))-INDEX(Delivery!$B$2:$B$3001,MATCH(A1980,Delivery!$A$2:$A$3001,0)),"")</f>
        <v>3</v>
      </c>
      <c r="J1980" s="5" t="str">
        <f>IF(IFERROR(INDEX(Delivery!$D$2:$D$3001,MATCH(A1980,Delivery!$A$2:$A$3001,0)),"")="Delayed","Yes","No")</f>
        <v>No</v>
      </c>
      <c r="K1980" s="5" t="str">
        <f>IF(IFERROR(INDEX(Delivery!$D$2:$D$3001,MATCH(A1980,Delivery!$A$2:$A$3001,0)),"")="Cancelled","Yes","No")</f>
        <v>No</v>
      </c>
      <c r="L1980">
        <f>SUMIF(Sales!B:B,A1980,Sales!H:H)</f>
        <v>5141.2999999999993</v>
      </c>
    </row>
    <row r="1981" spans="1:12" x14ac:dyDescent="0.35">
      <c r="A1981" s="5">
        <v>1980</v>
      </c>
      <c r="B1981" s="6">
        <v>45726</v>
      </c>
      <c r="C1981" s="5">
        <v>99</v>
      </c>
      <c r="D1981" s="5">
        <v>5</v>
      </c>
      <c r="E1981" s="5" t="str">
        <f>IFERROR(INDEX(Customers!$B$2:$B$901,MATCH(C1981,Customers!$A$2:$A$901,0)),"")</f>
        <v>Manoj Malhotra</v>
      </c>
      <c r="F1981" s="5" t="str">
        <f>IFERROR(INDEX(Customers!$C$2:$C$901,MATCH(C1981,Customers!$A$2:$A$901,0)),"")</f>
        <v>SMB</v>
      </c>
      <c r="G1981" s="5" t="str">
        <f>IFERROR(INDEX(Regions!$B$2:$B$6,MATCH(D1981,Regions!$A$2:$A$6,0)),"")</f>
        <v>Central</v>
      </c>
      <c r="H1981" s="5" t="str">
        <f t="shared" si="32"/>
        <v>2025-03</v>
      </c>
      <c r="I1981" s="5">
        <f>IFERROR(INDEX(Delivery!$C$2:$C$3001,MATCH(A1981,Delivery!$A$2:$A$3001,0))-INDEX(Delivery!$B$2:$B$3001,MATCH(A1981,Delivery!$A$2:$A$3001,0)),"")</f>
        <v>6</v>
      </c>
      <c r="J1981" s="5" t="str">
        <f>IF(IFERROR(INDEX(Delivery!$D$2:$D$3001,MATCH(A1981,Delivery!$A$2:$A$3001,0)),"")="Delayed","Yes","No")</f>
        <v>Yes</v>
      </c>
      <c r="K1981" s="5" t="str">
        <f>IF(IFERROR(INDEX(Delivery!$D$2:$D$3001,MATCH(A1981,Delivery!$A$2:$A$3001,0)),"")="Cancelled","Yes","No")</f>
        <v>No</v>
      </c>
      <c r="L1981">
        <f>SUMIF(Sales!B:B,A1981,Sales!H:H)</f>
        <v>5512.54</v>
      </c>
    </row>
    <row r="1982" spans="1:12" x14ac:dyDescent="0.35">
      <c r="A1982" s="5">
        <v>1981</v>
      </c>
      <c r="B1982" s="6">
        <v>45726</v>
      </c>
      <c r="C1982" s="5">
        <v>471</v>
      </c>
      <c r="D1982" s="5">
        <v>4</v>
      </c>
      <c r="E1982" s="5" t="str">
        <f>IFERROR(INDEX(Customers!$B$2:$B$901,MATCH(C1982,Customers!$A$2:$A$901,0)),"")</f>
        <v>Karthik Singh</v>
      </c>
      <c r="F1982" s="5" t="str">
        <f>IFERROR(INDEX(Customers!$C$2:$C$901,MATCH(C1982,Customers!$A$2:$A$901,0)),"")</f>
        <v>SMB</v>
      </c>
      <c r="G1982" s="5" t="str">
        <f>IFERROR(INDEX(Regions!$B$2:$B$6,MATCH(D1982,Regions!$A$2:$A$6,0)),"")</f>
        <v>West</v>
      </c>
      <c r="H1982" s="5" t="str">
        <f t="shared" si="32"/>
        <v>2025-03</v>
      </c>
      <c r="I1982" s="5">
        <f>IFERROR(INDEX(Delivery!$C$2:$C$3001,MATCH(A1982,Delivery!$A$2:$A$3001,0))-INDEX(Delivery!$B$2:$B$3001,MATCH(A1982,Delivery!$A$2:$A$3001,0)),"")</f>
        <v>5</v>
      </c>
      <c r="J1982" s="5" t="str">
        <f>IF(IFERROR(INDEX(Delivery!$D$2:$D$3001,MATCH(A1982,Delivery!$A$2:$A$3001,0)),"")="Delayed","Yes","No")</f>
        <v>No</v>
      </c>
      <c r="K1982" s="5" t="str">
        <f>IF(IFERROR(INDEX(Delivery!$D$2:$D$3001,MATCH(A1982,Delivery!$A$2:$A$3001,0)),"")="Cancelled","Yes","No")</f>
        <v>No</v>
      </c>
      <c r="L1982">
        <f>SUMIF(Sales!B:B,A1982,Sales!H:H)</f>
        <v>2490.89</v>
      </c>
    </row>
    <row r="1983" spans="1:12" x14ac:dyDescent="0.35">
      <c r="A1983" s="5">
        <v>1982</v>
      </c>
      <c r="B1983" s="6">
        <v>45726</v>
      </c>
      <c r="C1983" s="5">
        <v>133</v>
      </c>
      <c r="D1983" s="5">
        <v>5</v>
      </c>
      <c r="E1983" s="5" t="str">
        <f>IFERROR(INDEX(Customers!$B$2:$B$901,MATCH(C1983,Customers!$A$2:$A$901,0)),"")</f>
        <v>Ananya Rao</v>
      </c>
      <c r="F1983" s="5" t="str">
        <f>IFERROR(INDEX(Customers!$C$2:$C$901,MATCH(C1983,Customers!$A$2:$A$901,0)),"")</f>
        <v>Consumer</v>
      </c>
      <c r="G1983" s="5" t="str">
        <f>IFERROR(INDEX(Regions!$B$2:$B$6,MATCH(D1983,Regions!$A$2:$A$6,0)),"")</f>
        <v>Central</v>
      </c>
      <c r="H1983" s="5" t="str">
        <f t="shared" si="32"/>
        <v>2025-03</v>
      </c>
      <c r="I1983" s="5">
        <f>IFERROR(INDEX(Delivery!$C$2:$C$3001,MATCH(A1983,Delivery!$A$2:$A$3001,0))-INDEX(Delivery!$B$2:$B$3001,MATCH(A1983,Delivery!$A$2:$A$3001,0)),"")</f>
        <v>3</v>
      </c>
      <c r="J1983" s="5" t="str">
        <f>IF(IFERROR(INDEX(Delivery!$D$2:$D$3001,MATCH(A1983,Delivery!$A$2:$A$3001,0)),"")="Delayed","Yes","No")</f>
        <v>No</v>
      </c>
      <c r="K1983" s="5" t="str">
        <f>IF(IFERROR(INDEX(Delivery!$D$2:$D$3001,MATCH(A1983,Delivery!$A$2:$A$3001,0)),"")="Cancelled","Yes","No")</f>
        <v>No</v>
      </c>
      <c r="L1983">
        <f>SUMIF(Sales!B:B,A1983,Sales!H:H)</f>
        <v>5111.8900000000003</v>
      </c>
    </row>
    <row r="1984" spans="1:12" x14ac:dyDescent="0.35">
      <c r="A1984" s="5">
        <v>1983</v>
      </c>
      <c r="B1984" s="6">
        <v>45726</v>
      </c>
      <c r="C1984" s="5">
        <v>245</v>
      </c>
      <c r="D1984" s="5">
        <v>2</v>
      </c>
      <c r="E1984" s="5" t="str">
        <f>IFERROR(INDEX(Customers!$B$2:$B$901,MATCH(C1984,Customers!$A$2:$A$901,0)),"")</f>
        <v>Aadhya Rao</v>
      </c>
      <c r="F1984" s="5" t="str">
        <f>IFERROR(INDEX(Customers!$C$2:$C$901,MATCH(C1984,Customers!$A$2:$A$901,0)),"")</f>
        <v>SMB</v>
      </c>
      <c r="G1984" s="5" t="str">
        <f>IFERROR(INDEX(Regions!$B$2:$B$6,MATCH(D1984,Regions!$A$2:$A$6,0)),"")</f>
        <v>South</v>
      </c>
      <c r="H1984" s="5" t="str">
        <f t="shared" si="32"/>
        <v>2025-03</v>
      </c>
      <c r="I1984" s="5">
        <f>IFERROR(INDEX(Delivery!$C$2:$C$3001,MATCH(A1984,Delivery!$A$2:$A$3001,0))-INDEX(Delivery!$B$2:$B$3001,MATCH(A1984,Delivery!$A$2:$A$3001,0)),"")</f>
        <v>4</v>
      </c>
      <c r="J1984" s="5" t="str">
        <f>IF(IFERROR(INDEX(Delivery!$D$2:$D$3001,MATCH(A1984,Delivery!$A$2:$A$3001,0)),"")="Delayed","Yes","No")</f>
        <v>No</v>
      </c>
      <c r="K1984" s="5" t="str">
        <f>IF(IFERROR(INDEX(Delivery!$D$2:$D$3001,MATCH(A1984,Delivery!$A$2:$A$3001,0)),"")="Cancelled","Yes","No")</f>
        <v>No</v>
      </c>
      <c r="L1984">
        <f>SUMIF(Sales!B:B,A1984,Sales!H:H)</f>
        <v>175.69</v>
      </c>
    </row>
    <row r="1985" spans="1:12" x14ac:dyDescent="0.35">
      <c r="A1985" s="5">
        <v>1984</v>
      </c>
      <c r="B1985" s="6">
        <v>45726</v>
      </c>
      <c r="C1985" s="5">
        <v>556</v>
      </c>
      <c r="D1985" s="5">
        <v>5</v>
      </c>
      <c r="E1985" s="5" t="str">
        <f>IFERROR(INDEX(Customers!$B$2:$B$901,MATCH(C1985,Customers!$A$2:$A$901,0)),"")</f>
        <v>Saanvi Kapoor</v>
      </c>
      <c r="F1985" s="5" t="str">
        <f>IFERROR(INDEX(Customers!$C$2:$C$901,MATCH(C1985,Customers!$A$2:$A$901,0)),"")</f>
        <v>SMB</v>
      </c>
      <c r="G1985" s="5" t="str">
        <f>IFERROR(INDEX(Regions!$B$2:$B$6,MATCH(D1985,Regions!$A$2:$A$6,0)),"")</f>
        <v>Central</v>
      </c>
      <c r="H1985" s="5" t="str">
        <f t="shared" si="32"/>
        <v>2025-03</v>
      </c>
      <c r="I1985" s="5">
        <f>IFERROR(INDEX(Delivery!$C$2:$C$3001,MATCH(A1985,Delivery!$A$2:$A$3001,0))-INDEX(Delivery!$B$2:$B$3001,MATCH(A1985,Delivery!$A$2:$A$3001,0)),"")</f>
        <v>6</v>
      </c>
      <c r="J1985" s="5" t="str">
        <f>IF(IFERROR(INDEX(Delivery!$D$2:$D$3001,MATCH(A1985,Delivery!$A$2:$A$3001,0)),"")="Delayed","Yes","No")</f>
        <v>No</v>
      </c>
      <c r="K1985" s="5" t="str">
        <f>IF(IFERROR(INDEX(Delivery!$D$2:$D$3001,MATCH(A1985,Delivery!$A$2:$A$3001,0)),"")="Cancelled","Yes","No")</f>
        <v>No</v>
      </c>
      <c r="L1985">
        <f>SUMIF(Sales!B:B,A1985,Sales!H:H)</f>
        <v>1505.81</v>
      </c>
    </row>
    <row r="1986" spans="1:12" x14ac:dyDescent="0.35">
      <c r="A1986" s="5">
        <v>1985</v>
      </c>
      <c r="B1986" s="6">
        <v>45727</v>
      </c>
      <c r="C1986" s="5">
        <v>76</v>
      </c>
      <c r="D1986" s="5">
        <v>5</v>
      </c>
      <c r="E1986" s="5" t="str">
        <f>IFERROR(INDEX(Customers!$B$2:$B$901,MATCH(C1986,Customers!$A$2:$A$901,0)),"")</f>
        <v>Neha Malhotra</v>
      </c>
      <c r="F1986" s="5" t="str">
        <f>IFERROR(INDEX(Customers!$C$2:$C$901,MATCH(C1986,Customers!$A$2:$A$901,0)),"")</f>
        <v>Consumer</v>
      </c>
      <c r="G1986" s="5" t="str">
        <f>IFERROR(INDEX(Regions!$B$2:$B$6,MATCH(D1986,Regions!$A$2:$A$6,0)),"")</f>
        <v>Central</v>
      </c>
      <c r="H1986" s="5" t="str">
        <f t="shared" ref="H1986:H2049" si="33">TEXT(B1986,"YYYY-MM")</f>
        <v>2025-03</v>
      </c>
      <c r="I1986" s="5">
        <f>IFERROR(INDEX(Delivery!$C$2:$C$3001,MATCH(A1986,Delivery!$A$2:$A$3001,0))-INDEX(Delivery!$B$2:$B$3001,MATCH(A1986,Delivery!$A$2:$A$3001,0)),"")</f>
        <v>2</v>
      </c>
      <c r="J1986" s="5" t="str">
        <f>IF(IFERROR(INDEX(Delivery!$D$2:$D$3001,MATCH(A1986,Delivery!$A$2:$A$3001,0)),"")="Delayed","Yes","No")</f>
        <v>No</v>
      </c>
      <c r="K1986" s="5" t="str">
        <f>IF(IFERROR(INDEX(Delivery!$D$2:$D$3001,MATCH(A1986,Delivery!$A$2:$A$3001,0)),"")="Cancelled","Yes","No")</f>
        <v>No</v>
      </c>
      <c r="L1986">
        <f>SUMIF(Sales!B:B,A1986,Sales!H:H)</f>
        <v>772.88</v>
      </c>
    </row>
    <row r="1987" spans="1:12" x14ac:dyDescent="0.35">
      <c r="A1987" s="5">
        <v>1986</v>
      </c>
      <c r="B1987" s="6">
        <v>45727</v>
      </c>
      <c r="C1987" s="5">
        <v>45</v>
      </c>
      <c r="D1987" s="5">
        <v>5</v>
      </c>
      <c r="E1987" s="5" t="str">
        <f>IFERROR(INDEX(Customers!$B$2:$B$901,MATCH(C1987,Customers!$A$2:$A$901,0)),"")</f>
        <v>Vikram Singh</v>
      </c>
      <c r="F1987" s="5" t="str">
        <f>IFERROR(INDEX(Customers!$C$2:$C$901,MATCH(C1987,Customers!$A$2:$A$901,0)),"")</f>
        <v>Consumer</v>
      </c>
      <c r="G1987" s="5" t="str">
        <f>IFERROR(INDEX(Regions!$B$2:$B$6,MATCH(D1987,Regions!$A$2:$A$6,0)),"")</f>
        <v>Central</v>
      </c>
      <c r="H1987" s="5" t="str">
        <f t="shared" si="33"/>
        <v>2025-03</v>
      </c>
      <c r="I1987" s="5">
        <f>IFERROR(INDEX(Delivery!$C$2:$C$3001,MATCH(A1987,Delivery!$A$2:$A$3001,0))-INDEX(Delivery!$B$2:$B$3001,MATCH(A1987,Delivery!$A$2:$A$3001,0)),"")</f>
        <v>2</v>
      </c>
      <c r="J1987" s="5" t="str">
        <f>IF(IFERROR(INDEX(Delivery!$D$2:$D$3001,MATCH(A1987,Delivery!$A$2:$A$3001,0)),"")="Delayed","Yes","No")</f>
        <v>No</v>
      </c>
      <c r="K1987" s="5" t="str">
        <f>IF(IFERROR(INDEX(Delivery!$D$2:$D$3001,MATCH(A1987,Delivery!$A$2:$A$3001,0)),"")="Cancelled","Yes","No")</f>
        <v>No</v>
      </c>
      <c r="L1987">
        <f>SUMIF(Sales!B:B,A1987,Sales!H:H)</f>
        <v>2475.38</v>
      </c>
    </row>
    <row r="1988" spans="1:12" x14ac:dyDescent="0.35">
      <c r="A1988" s="5">
        <v>1987</v>
      </c>
      <c r="B1988" s="6">
        <v>45727</v>
      </c>
      <c r="C1988" s="5">
        <v>670</v>
      </c>
      <c r="D1988" s="5">
        <v>2</v>
      </c>
      <c r="E1988" s="5" t="str">
        <f>IFERROR(INDEX(Customers!$B$2:$B$901,MATCH(C1988,Customers!$A$2:$A$901,0)),"")</f>
        <v>Neha Das</v>
      </c>
      <c r="F1988" s="5" t="str">
        <f>IFERROR(INDEX(Customers!$C$2:$C$901,MATCH(C1988,Customers!$A$2:$A$901,0)),"")</f>
        <v>SMB</v>
      </c>
      <c r="G1988" s="5" t="str">
        <f>IFERROR(INDEX(Regions!$B$2:$B$6,MATCH(D1988,Regions!$A$2:$A$6,0)),"")</f>
        <v>South</v>
      </c>
      <c r="H1988" s="5" t="str">
        <f t="shared" si="33"/>
        <v>2025-03</v>
      </c>
      <c r="I1988" s="5">
        <f>IFERROR(INDEX(Delivery!$C$2:$C$3001,MATCH(A1988,Delivery!$A$2:$A$3001,0))-INDEX(Delivery!$B$2:$B$3001,MATCH(A1988,Delivery!$A$2:$A$3001,0)),"")</f>
        <v>5</v>
      </c>
      <c r="J1988" s="5" t="str">
        <f>IF(IFERROR(INDEX(Delivery!$D$2:$D$3001,MATCH(A1988,Delivery!$A$2:$A$3001,0)),"")="Delayed","Yes","No")</f>
        <v>No</v>
      </c>
      <c r="K1988" s="5" t="str">
        <f>IF(IFERROR(INDEX(Delivery!$D$2:$D$3001,MATCH(A1988,Delivery!$A$2:$A$3001,0)),"")="Cancelled","Yes","No")</f>
        <v>No</v>
      </c>
      <c r="L1988">
        <f>SUMIF(Sales!B:B,A1988,Sales!H:H)</f>
        <v>501.70000000000005</v>
      </c>
    </row>
    <row r="1989" spans="1:12" x14ac:dyDescent="0.35">
      <c r="A1989" s="5">
        <v>1988</v>
      </c>
      <c r="B1989" s="6">
        <v>45727</v>
      </c>
      <c r="C1989" s="5">
        <v>800</v>
      </c>
      <c r="D1989" s="5">
        <v>3</v>
      </c>
      <c r="E1989" s="5" t="str">
        <f>IFERROR(INDEX(Customers!$B$2:$B$901,MATCH(C1989,Customers!$A$2:$A$901,0)),"")</f>
        <v>Myra Chatterjee</v>
      </c>
      <c r="F1989" s="5" t="str">
        <f>IFERROR(INDEX(Customers!$C$2:$C$901,MATCH(C1989,Customers!$A$2:$A$901,0)),"")</f>
        <v>SMB</v>
      </c>
      <c r="G1989" s="5" t="str">
        <f>IFERROR(INDEX(Regions!$B$2:$B$6,MATCH(D1989,Regions!$A$2:$A$6,0)),"")</f>
        <v>East</v>
      </c>
      <c r="H1989" s="5" t="str">
        <f t="shared" si="33"/>
        <v>2025-03</v>
      </c>
      <c r="I1989" s="5">
        <f>IFERROR(INDEX(Delivery!$C$2:$C$3001,MATCH(A1989,Delivery!$A$2:$A$3001,0))-INDEX(Delivery!$B$2:$B$3001,MATCH(A1989,Delivery!$A$2:$A$3001,0)),"")</f>
        <v>3</v>
      </c>
      <c r="J1989" s="5" t="str">
        <f>IF(IFERROR(INDEX(Delivery!$D$2:$D$3001,MATCH(A1989,Delivery!$A$2:$A$3001,0)),"")="Delayed","Yes","No")</f>
        <v>No</v>
      </c>
      <c r="K1989" s="5" t="str">
        <f>IF(IFERROR(INDEX(Delivery!$D$2:$D$3001,MATCH(A1989,Delivery!$A$2:$A$3001,0)),"")="Cancelled","Yes","No")</f>
        <v>No</v>
      </c>
      <c r="L1989">
        <f>SUMIF(Sales!B:B,A1989,Sales!H:H)</f>
        <v>3013.87</v>
      </c>
    </row>
    <row r="1990" spans="1:12" x14ac:dyDescent="0.35">
      <c r="A1990" s="5">
        <v>1989</v>
      </c>
      <c r="B1990" s="6">
        <v>45727</v>
      </c>
      <c r="C1990" s="5">
        <v>337</v>
      </c>
      <c r="D1990" s="5">
        <v>2</v>
      </c>
      <c r="E1990" s="5" t="str">
        <f>IFERROR(INDEX(Customers!$B$2:$B$901,MATCH(C1990,Customers!$A$2:$A$901,0)),"")</f>
        <v>Sanjay Menon</v>
      </c>
      <c r="F1990" s="5" t="str">
        <f>IFERROR(INDEX(Customers!$C$2:$C$901,MATCH(C1990,Customers!$A$2:$A$901,0)),"")</f>
        <v>Consumer</v>
      </c>
      <c r="G1990" s="5" t="str">
        <f>IFERROR(INDEX(Regions!$B$2:$B$6,MATCH(D1990,Regions!$A$2:$A$6,0)),"")</f>
        <v>South</v>
      </c>
      <c r="H1990" s="5" t="str">
        <f t="shared" si="33"/>
        <v>2025-03</v>
      </c>
      <c r="I1990" s="5">
        <f>IFERROR(INDEX(Delivery!$C$2:$C$3001,MATCH(A1990,Delivery!$A$2:$A$3001,0))-INDEX(Delivery!$B$2:$B$3001,MATCH(A1990,Delivery!$A$2:$A$3001,0)),"")</f>
        <v>5</v>
      </c>
      <c r="J1990" s="5" t="str">
        <f>IF(IFERROR(INDEX(Delivery!$D$2:$D$3001,MATCH(A1990,Delivery!$A$2:$A$3001,0)),"")="Delayed","Yes","No")</f>
        <v>No</v>
      </c>
      <c r="K1990" s="5" t="str">
        <f>IF(IFERROR(INDEX(Delivery!$D$2:$D$3001,MATCH(A1990,Delivery!$A$2:$A$3001,0)),"")="Cancelled","Yes","No")</f>
        <v>No</v>
      </c>
      <c r="L1990">
        <f>SUMIF(Sales!B:B,A1990,Sales!H:H)</f>
        <v>718.47</v>
      </c>
    </row>
    <row r="1991" spans="1:12" x14ac:dyDescent="0.35">
      <c r="A1991" s="5">
        <v>1990</v>
      </c>
      <c r="B1991" s="6">
        <v>45728</v>
      </c>
      <c r="C1991" s="5">
        <v>474</v>
      </c>
      <c r="D1991" s="5">
        <v>1</v>
      </c>
      <c r="E1991" s="5" t="str">
        <f>IFERROR(INDEX(Customers!$B$2:$B$901,MATCH(C1991,Customers!$A$2:$A$901,0)),"")</f>
        <v>Vihaan Bose</v>
      </c>
      <c r="F1991" s="5" t="str">
        <f>IFERROR(INDEX(Customers!$C$2:$C$901,MATCH(C1991,Customers!$A$2:$A$901,0)),"")</f>
        <v>Consumer</v>
      </c>
      <c r="G1991" s="5" t="str">
        <f>IFERROR(INDEX(Regions!$B$2:$B$6,MATCH(D1991,Regions!$A$2:$A$6,0)),"")</f>
        <v>North</v>
      </c>
      <c r="H1991" s="5" t="str">
        <f t="shared" si="33"/>
        <v>2025-03</v>
      </c>
      <c r="I1991" s="5">
        <f>IFERROR(INDEX(Delivery!$C$2:$C$3001,MATCH(A1991,Delivery!$A$2:$A$3001,0))-INDEX(Delivery!$B$2:$B$3001,MATCH(A1991,Delivery!$A$2:$A$3001,0)),"")</f>
        <v>5</v>
      </c>
      <c r="J1991" s="5" t="str">
        <f>IF(IFERROR(INDEX(Delivery!$D$2:$D$3001,MATCH(A1991,Delivery!$A$2:$A$3001,0)),"")="Delayed","Yes","No")</f>
        <v>No</v>
      </c>
      <c r="K1991" s="5" t="str">
        <f>IF(IFERROR(INDEX(Delivery!$D$2:$D$3001,MATCH(A1991,Delivery!$A$2:$A$3001,0)),"")="Cancelled","Yes","No")</f>
        <v>No</v>
      </c>
      <c r="L1991">
        <f>SUMIF(Sales!B:B,A1991,Sales!H:H)</f>
        <v>1127.1299999999999</v>
      </c>
    </row>
    <row r="1992" spans="1:12" x14ac:dyDescent="0.35">
      <c r="A1992" s="5">
        <v>1991</v>
      </c>
      <c r="B1992" s="6">
        <v>45728</v>
      </c>
      <c r="C1992" s="5">
        <v>234</v>
      </c>
      <c r="D1992" s="5">
        <v>3</v>
      </c>
      <c r="E1992" s="5" t="str">
        <f>IFERROR(INDEX(Customers!$B$2:$B$901,MATCH(C1992,Customers!$A$2:$A$901,0)),"")</f>
        <v>Nisha Singh</v>
      </c>
      <c r="F1992" s="5" t="str">
        <f>IFERROR(INDEX(Customers!$C$2:$C$901,MATCH(C1992,Customers!$A$2:$A$901,0)),"")</f>
        <v>Consumer</v>
      </c>
      <c r="G1992" s="5" t="str">
        <f>IFERROR(INDEX(Regions!$B$2:$B$6,MATCH(D1992,Regions!$A$2:$A$6,0)),"")</f>
        <v>East</v>
      </c>
      <c r="H1992" s="5" t="str">
        <f t="shared" si="33"/>
        <v>2025-03</v>
      </c>
      <c r="I1992" s="5">
        <f>IFERROR(INDEX(Delivery!$C$2:$C$3001,MATCH(A1992,Delivery!$A$2:$A$3001,0))-INDEX(Delivery!$B$2:$B$3001,MATCH(A1992,Delivery!$A$2:$A$3001,0)),"")</f>
        <v>2</v>
      </c>
      <c r="J1992" s="5" t="str">
        <f>IF(IFERROR(INDEX(Delivery!$D$2:$D$3001,MATCH(A1992,Delivery!$A$2:$A$3001,0)),"")="Delayed","Yes","No")</f>
        <v>No</v>
      </c>
      <c r="K1992" s="5" t="str">
        <f>IF(IFERROR(INDEX(Delivery!$D$2:$D$3001,MATCH(A1992,Delivery!$A$2:$A$3001,0)),"")="Cancelled","Yes","No")</f>
        <v>No</v>
      </c>
      <c r="L1992">
        <f>SUMIF(Sales!B:B,A1992,Sales!H:H)</f>
        <v>154.55000000000001</v>
      </c>
    </row>
    <row r="1993" spans="1:12" x14ac:dyDescent="0.35">
      <c r="A1993" s="5">
        <v>1992</v>
      </c>
      <c r="B1993" s="6">
        <v>45728</v>
      </c>
      <c r="C1993" s="5">
        <v>600</v>
      </c>
      <c r="D1993" s="5">
        <v>5</v>
      </c>
      <c r="E1993" s="5" t="str">
        <f>IFERROR(INDEX(Customers!$B$2:$B$901,MATCH(C1993,Customers!$A$2:$A$901,0)),"")</f>
        <v>Riya Gupta</v>
      </c>
      <c r="F1993" s="5" t="str">
        <f>IFERROR(INDEX(Customers!$C$2:$C$901,MATCH(C1993,Customers!$A$2:$A$901,0)),"")</f>
        <v>Consumer</v>
      </c>
      <c r="G1993" s="5" t="str">
        <f>IFERROR(INDEX(Regions!$B$2:$B$6,MATCH(D1993,Regions!$A$2:$A$6,0)),"")</f>
        <v>Central</v>
      </c>
      <c r="H1993" s="5" t="str">
        <f t="shared" si="33"/>
        <v>2025-03</v>
      </c>
      <c r="I1993" s="5">
        <f>IFERROR(INDEX(Delivery!$C$2:$C$3001,MATCH(A1993,Delivery!$A$2:$A$3001,0))-INDEX(Delivery!$B$2:$B$3001,MATCH(A1993,Delivery!$A$2:$A$3001,0)),"")</f>
        <v>3</v>
      </c>
      <c r="J1993" s="5" t="str">
        <f>IF(IFERROR(INDEX(Delivery!$D$2:$D$3001,MATCH(A1993,Delivery!$A$2:$A$3001,0)),"")="Delayed","Yes","No")</f>
        <v>No</v>
      </c>
      <c r="K1993" s="5" t="str">
        <f>IF(IFERROR(INDEX(Delivery!$D$2:$D$3001,MATCH(A1993,Delivery!$A$2:$A$3001,0)),"")="Cancelled","Yes","No")</f>
        <v>No</v>
      </c>
      <c r="L1993">
        <f>SUMIF(Sales!B:B,A1993,Sales!H:H)</f>
        <v>760.11</v>
      </c>
    </row>
    <row r="1994" spans="1:12" x14ac:dyDescent="0.35">
      <c r="A1994" s="5">
        <v>1993</v>
      </c>
      <c r="B1994" s="6">
        <v>45729</v>
      </c>
      <c r="C1994" s="5">
        <v>92</v>
      </c>
      <c r="D1994" s="5">
        <v>3</v>
      </c>
      <c r="E1994" s="5" t="str">
        <f>IFERROR(INDEX(Customers!$B$2:$B$901,MATCH(C1994,Customers!$A$2:$A$901,0)),"")</f>
        <v>Vikram Menon</v>
      </c>
      <c r="F1994" s="5" t="str">
        <f>IFERROR(INDEX(Customers!$C$2:$C$901,MATCH(C1994,Customers!$A$2:$A$901,0)),"")</f>
        <v>Consumer</v>
      </c>
      <c r="G1994" s="5" t="str">
        <f>IFERROR(INDEX(Regions!$B$2:$B$6,MATCH(D1994,Regions!$A$2:$A$6,0)),"")</f>
        <v>East</v>
      </c>
      <c r="H1994" s="5" t="str">
        <f t="shared" si="33"/>
        <v>2025-03</v>
      </c>
      <c r="I1994" s="5">
        <f>IFERROR(INDEX(Delivery!$C$2:$C$3001,MATCH(A1994,Delivery!$A$2:$A$3001,0))-INDEX(Delivery!$B$2:$B$3001,MATCH(A1994,Delivery!$A$2:$A$3001,0)),"")</f>
        <v>4</v>
      </c>
      <c r="J1994" s="5" t="str">
        <f>IF(IFERROR(INDEX(Delivery!$D$2:$D$3001,MATCH(A1994,Delivery!$A$2:$A$3001,0)),"")="Delayed","Yes","No")</f>
        <v>No</v>
      </c>
      <c r="K1994" s="5" t="str">
        <f>IF(IFERROR(INDEX(Delivery!$D$2:$D$3001,MATCH(A1994,Delivery!$A$2:$A$3001,0)),"")="Cancelled","Yes","No")</f>
        <v>No</v>
      </c>
      <c r="L1994">
        <f>SUMIF(Sales!B:B,A1994,Sales!H:H)</f>
        <v>772.88</v>
      </c>
    </row>
    <row r="1995" spans="1:12" x14ac:dyDescent="0.35">
      <c r="A1995" s="5">
        <v>1994</v>
      </c>
      <c r="B1995" s="6">
        <v>45729</v>
      </c>
      <c r="C1995" s="5">
        <v>234</v>
      </c>
      <c r="D1995" s="5">
        <v>3</v>
      </c>
      <c r="E1995" s="5" t="str">
        <f>IFERROR(INDEX(Customers!$B$2:$B$901,MATCH(C1995,Customers!$A$2:$A$901,0)),"")</f>
        <v>Nisha Singh</v>
      </c>
      <c r="F1995" s="5" t="str">
        <f>IFERROR(INDEX(Customers!$C$2:$C$901,MATCH(C1995,Customers!$A$2:$A$901,0)),"")</f>
        <v>Consumer</v>
      </c>
      <c r="G1995" s="5" t="str">
        <f>IFERROR(INDEX(Regions!$B$2:$B$6,MATCH(D1995,Regions!$A$2:$A$6,0)),"")</f>
        <v>East</v>
      </c>
      <c r="H1995" s="5" t="str">
        <f t="shared" si="33"/>
        <v>2025-03</v>
      </c>
      <c r="I1995" s="5">
        <f>IFERROR(INDEX(Delivery!$C$2:$C$3001,MATCH(A1995,Delivery!$A$2:$A$3001,0))-INDEX(Delivery!$B$2:$B$3001,MATCH(A1995,Delivery!$A$2:$A$3001,0)),"")</f>
        <v>3</v>
      </c>
      <c r="J1995" s="5" t="str">
        <f>IF(IFERROR(INDEX(Delivery!$D$2:$D$3001,MATCH(A1995,Delivery!$A$2:$A$3001,0)),"")="Delayed","Yes","No")</f>
        <v>No</v>
      </c>
      <c r="K1995" s="5" t="str">
        <f>IF(IFERROR(INDEX(Delivery!$D$2:$D$3001,MATCH(A1995,Delivery!$A$2:$A$3001,0)),"")="Cancelled","Yes","No")</f>
        <v>No</v>
      </c>
      <c r="L1995">
        <f>SUMIF(Sales!B:B,A1995,Sales!H:H)</f>
        <v>1949.71</v>
      </c>
    </row>
    <row r="1996" spans="1:12" x14ac:dyDescent="0.35">
      <c r="A1996" s="5">
        <v>1995</v>
      </c>
      <c r="B1996" s="6">
        <v>45729</v>
      </c>
      <c r="C1996" s="5">
        <v>252</v>
      </c>
      <c r="D1996" s="5">
        <v>3</v>
      </c>
      <c r="E1996" s="5" t="str">
        <f>IFERROR(INDEX(Customers!$B$2:$B$901,MATCH(C1996,Customers!$A$2:$A$901,0)),"")</f>
        <v>Ananya Shetty</v>
      </c>
      <c r="F1996" s="5" t="str">
        <f>IFERROR(INDEX(Customers!$C$2:$C$901,MATCH(C1996,Customers!$A$2:$A$901,0)),"")</f>
        <v>Consumer</v>
      </c>
      <c r="G1996" s="5" t="str">
        <f>IFERROR(INDEX(Regions!$B$2:$B$6,MATCH(D1996,Regions!$A$2:$A$6,0)),"")</f>
        <v>East</v>
      </c>
      <c r="H1996" s="5" t="str">
        <f t="shared" si="33"/>
        <v>2025-03</v>
      </c>
      <c r="I1996" s="5">
        <f>IFERROR(INDEX(Delivery!$C$2:$C$3001,MATCH(A1996,Delivery!$A$2:$A$3001,0))-INDEX(Delivery!$B$2:$B$3001,MATCH(A1996,Delivery!$A$2:$A$3001,0)),"")</f>
        <v>5</v>
      </c>
      <c r="J1996" s="5" t="str">
        <f>IF(IFERROR(INDEX(Delivery!$D$2:$D$3001,MATCH(A1996,Delivery!$A$2:$A$3001,0)),"")="Delayed","Yes","No")</f>
        <v>No</v>
      </c>
      <c r="K1996" s="5" t="str">
        <f>IF(IFERROR(INDEX(Delivery!$D$2:$D$3001,MATCH(A1996,Delivery!$A$2:$A$3001,0)),"")="Cancelled","Yes","No")</f>
        <v>No</v>
      </c>
      <c r="L1996">
        <f>SUMIF(Sales!B:B,A1996,Sales!H:H)</f>
        <v>3021.65</v>
      </c>
    </row>
    <row r="1997" spans="1:12" x14ac:dyDescent="0.35">
      <c r="A1997" s="5">
        <v>1996</v>
      </c>
      <c r="B1997" s="6">
        <v>45729</v>
      </c>
      <c r="C1997" s="5">
        <v>234</v>
      </c>
      <c r="D1997" s="5">
        <v>3</v>
      </c>
      <c r="E1997" s="5" t="str">
        <f>IFERROR(INDEX(Customers!$B$2:$B$901,MATCH(C1997,Customers!$A$2:$A$901,0)),"")</f>
        <v>Nisha Singh</v>
      </c>
      <c r="F1997" s="5" t="str">
        <f>IFERROR(INDEX(Customers!$C$2:$C$901,MATCH(C1997,Customers!$A$2:$A$901,0)),"")</f>
        <v>Consumer</v>
      </c>
      <c r="G1997" s="5" t="str">
        <f>IFERROR(INDEX(Regions!$B$2:$B$6,MATCH(D1997,Regions!$A$2:$A$6,0)),"")</f>
        <v>East</v>
      </c>
      <c r="H1997" s="5" t="str">
        <f t="shared" si="33"/>
        <v>2025-03</v>
      </c>
      <c r="I1997" s="5">
        <f>IFERROR(INDEX(Delivery!$C$2:$C$3001,MATCH(A1997,Delivery!$A$2:$A$3001,0))-INDEX(Delivery!$B$2:$B$3001,MATCH(A1997,Delivery!$A$2:$A$3001,0)),"")</f>
        <v>6</v>
      </c>
      <c r="J1997" s="5" t="str">
        <f>IF(IFERROR(INDEX(Delivery!$D$2:$D$3001,MATCH(A1997,Delivery!$A$2:$A$3001,0)),"")="Delayed","Yes","No")</f>
        <v>No</v>
      </c>
      <c r="K1997" s="5" t="str">
        <f>IF(IFERROR(INDEX(Delivery!$D$2:$D$3001,MATCH(A1997,Delivery!$A$2:$A$3001,0)),"")="Cancelled","Yes","No")</f>
        <v>No</v>
      </c>
      <c r="L1997">
        <f>SUMIF(Sales!B:B,A1997,Sales!H:H)</f>
        <v>705.26</v>
      </c>
    </row>
    <row r="1998" spans="1:12" x14ac:dyDescent="0.35">
      <c r="A1998" s="5">
        <v>1997</v>
      </c>
      <c r="B1998" s="6">
        <v>45730</v>
      </c>
      <c r="C1998" s="5">
        <v>823</v>
      </c>
      <c r="D1998" s="5">
        <v>1</v>
      </c>
      <c r="E1998" s="5" t="str">
        <f>IFERROR(INDEX(Customers!$B$2:$B$901,MATCH(C1998,Customers!$A$2:$A$901,0)),"")</f>
        <v>Vivaan Reddy</v>
      </c>
      <c r="F1998" s="5" t="str">
        <f>IFERROR(INDEX(Customers!$C$2:$C$901,MATCH(C1998,Customers!$A$2:$A$901,0)),"")</f>
        <v>Consumer</v>
      </c>
      <c r="G1998" s="5" t="str">
        <f>IFERROR(INDEX(Regions!$B$2:$B$6,MATCH(D1998,Regions!$A$2:$A$6,0)),"")</f>
        <v>North</v>
      </c>
      <c r="H1998" s="5" t="str">
        <f t="shared" si="33"/>
        <v>2025-03</v>
      </c>
      <c r="I1998" s="5">
        <f>IFERROR(INDEX(Delivery!$C$2:$C$3001,MATCH(A1998,Delivery!$A$2:$A$3001,0))-INDEX(Delivery!$B$2:$B$3001,MATCH(A1998,Delivery!$A$2:$A$3001,0)),"")</f>
        <v>12</v>
      </c>
      <c r="J1998" s="5" t="str">
        <f>IF(IFERROR(INDEX(Delivery!$D$2:$D$3001,MATCH(A1998,Delivery!$A$2:$A$3001,0)),"")="Delayed","Yes","No")</f>
        <v>Yes</v>
      </c>
      <c r="K1998" s="5" t="str">
        <f>IF(IFERROR(INDEX(Delivery!$D$2:$D$3001,MATCH(A1998,Delivery!$A$2:$A$3001,0)),"")="Cancelled","Yes","No")</f>
        <v>No</v>
      </c>
      <c r="L1998">
        <f>SUMIF(Sales!B:B,A1998,Sales!H:H)</f>
        <v>2427.08</v>
      </c>
    </row>
    <row r="1999" spans="1:12" x14ac:dyDescent="0.35">
      <c r="A1999" s="5">
        <v>1998</v>
      </c>
      <c r="B1999" s="6">
        <v>45730</v>
      </c>
      <c r="C1999" s="5">
        <v>825</v>
      </c>
      <c r="D1999" s="5">
        <v>4</v>
      </c>
      <c r="E1999" s="5" t="str">
        <f>IFERROR(INDEX(Customers!$B$2:$B$901,MATCH(C1999,Customers!$A$2:$A$901,0)),"")</f>
        <v>Riya Bose</v>
      </c>
      <c r="F1999" s="5" t="str">
        <f>IFERROR(INDEX(Customers!$C$2:$C$901,MATCH(C1999,Customers!$A$2:$A$901,0)),"")</f>
        <v>Consumer</v>
      </c>
      <c r="G1999" s="5" t="str">
        <f>IFERROR(INDEX(Regions!$B$2:$B$6,MATCH(D1999,Regions!$A$2:$A$6,0)),"")</f>
        <v>West</v>
      </c>
      <c r="H1999" s="5" t="str">
        <f t="shared" si="33"/>
        <v>2025-03</v>
      </c>
      <c r="I1999" s="5">
        <f>IFERROR(INDEX(Delivery!$C$2:$C$3001,MATCH(A1999,Delivery!$A$2:$A$3001,0))-INDEX(Delivery!$B$2:$B$3001,MATCH(A1999,Delivery!$A$2:$A$3001,0)),"")</f>
        <v>6</v>
      </c>
      <c r="J1999" s="5" t="str">
        <f>IF(IFERROR(INDEX(Delivery!$D$2:$D$3001,MATCH(A1999,Delivery!$A$2:$A$3001,0)),"")="Delayed","Yes","No")</f>
        <v>No</v>
      </c>
      <c r="K1999" s="5" t="str">
        <f>IF(IFERROR(INDEX(Delivery!$D$2:$D$3001,MATCH(A1999,Delivery!$A$2:$A$3001,0)),"")="Cancelled","Yes","No")</f>
        <v>No</v>
      </c>
      <c r="L1999">
        <f>SUMIF(Sales!B:B,A1999,Sales!H:H)</f>
        <v>2530.3700000000003</v>
      </c>
    </row>
    <row r="2000" spans="1:12" x14ac:dyDescent="0.35">
      <c r="A2000" s="5">
        <v>1999</v>
      </c>
      <c r="B2000" s="6">
        <v>45730</v>
      </c>
      <c r="C2000" s="5">
        <v>516</v>
      </c>
      <c r="D2000" s="5">
        <v>5</v>
      </c>
      <c r="E2000" s="5" t="str">
        <f>IFERROR(INDEX(Customers!$B$2:$B$901,MATCH(C2000,Customers!$A$2:$A$901,0)),"")</f>
        <v>Karthik Chatterjee</v>
      </c>
      <c r="F2000" s="5" t="str">
        <f>IFERROR(INDEX(Customers!$C$2:$C$901,MATCH(C2000,Customers!$A$2:$A$901,0)),"")</f>
        <v>Consumer</v>
      </c>
      <c r="G2000" s="5" t="str">
        <f>IFERROR(INDEX(Regions!$B$2:$B$6,MATCH(D2000,Regions!$A$2:$A$6,0)),"")</f>
        <v>Central</v>
      </c>
      <c r="H2000" s="5" t="str">
        <f t="shared" si="33"/>
        <v>2025-03</v>
      </c>
      <c r="I2000" s="5">
        <f>IFERROR(INDEX(Delivery!$C$2:$C$3001,MATCH(A2000,Delivery!$A$2:$A$3001,0))-INDEX(Delivery!$B$2:$B$3001,MATCH(A2000,Delivery!$A$2:$A$3001,0)),"")</f>
        <v>5</v>
      </c>
      <c r="J2000" s="5" t="str">
        <f>IF(IFERROR(INDEX(Delivery!$D$2:$D$3001,MATCH(A2000,Delivery!$A$2:$A$3001,0)),"")="Delayed","Yes","No")</f>
        <v>No</v>
      </c>
      <c r="K2000" s="5" t="str">
        <f>IF(IFERROR(INDEX(Delivery!$D$2:$D$3001,MATCH(A2000,Delivery!$A$2:$A$3001,0)),"")="Cancelled","Yes","No")</f>
        <v>No</v>
      </c>
      <c r="L2000">
        <f>SUMIF(Sales!B:B,A2000,Sales!H:H)</f>
        <v>4469.43</v>
      </c>
    </row>
    <row r="2001" spans="1:12" x14ac:dyDescent="0.35">
      <c r="A2001" s="5">
        <v>2000</v>
      </c>
      <c r="B2001" s="6">
        <v>45730</v>
      </c>
      <c r="C2001" s="5">
        <v>72</v>
      </c>
      <c r="D2001" s="5">
        <v>3</v>
      </c>
      <c r="E2001" s="5" t="str">
        <f>IFERROR(INDEX(Customers!$B$2:$B$901,MATCH(C2001,Customers!$A$2:$A$901,0)),"")</f>
        <v>Aadhya Iyer</v>
      </c>
      <c r="F2001" s="5" t="str">
        <f>IFERROR(INDEX(Customers!$C$2:$C$901,MATCH(C2001,Customers!$A$2:$A$901,0)),"")</f>
        <v>Consumer</v>
      </c>
      <c r="G2001" s="5" t="str">
        <f>IFERROR(INDEX(Regions!$B$2:$B$6,MATCH(D2001,Regions!$A$2:$A$6,0)),"")</f>
        <v>East</v>
      </c>
      <c r="H2001" s="5" t="str">
        <f t="shared" si="33"/>
        <v>2025-03</v>
      </c>
      <c r="I2001" s="5">
        <f>IFERROR(INDEX(Delivery!$C$2:$C$3001,MATCH(A2001,Delivery!$A$2:$A$3001,0))-INDEX(Delivery!$B$2:$B$3001,MATCH(A2001,Delivery!$A$2:$A$3001,0)),"")</f>
        <v>4</v>
      </c>
      <c r="J2001" s="5" t="str">
        <f>IF(IFERROR(INDEX(Delivery!$D$2:$D$3001,MATCH(A2001,Delivery!$A$2:$A$3001,0)),"")="Delayed","Yes","No")</f>
        <v>No</v>
      </c>
      <c r="K2001" s="5" t="str">
        <f>IF(IFERROR(INDEX(Delivery!$D$2:$D$3001,MATCH(A2001,Delivery!$A$2:$A$3001,0)),"")="Cancelled","Yes","No")</f>
        <v>No</v>
      </c>
      <c r="L2001">
        <f>SUMIF(Sales!B:B,A2001,Sales!H:H)</f>
        <v>552.17999999999995</v>
      </c>
    </row>
    <row r="2002" spans="1:12" x14ac:dyDescent="0.35">
      <c r="A2002" s="5">
        <v>2001</v>
      </c>
      <c r="B2002" s="6">
        <v>45730</v>
      </c>
      <c r="C2002" s="5">
        <v>255</v>
      </c>
      <c r="D2002" s="5">
        <v>2</v>
      </c>
      <c r="E2002" s="5" t="str">
        <f>IFERROR(INDEX(Customers!$B$2:$B$901,MATCH(C2002,Customers!$A$2:$A$901,0)),"")</f>
        <v>Karthik Menon</v>
      </c>
      <c r="F2002" s="5" t="str">
        <f>IFERROR(INDEX(Customers!$C$2:$C$901,MATCH(C2002,Customers!$A$2:$A$901,0)),"")</f>
        <v>Consumer</v>
      </c>
      <c r="G2002" s="5" t="str">
        <f>IFERROR(INDEX(Regions!$B$2:$B$6,MATCH(D2002,Regions!$A$2:$A$6,0)),"")</f>
        <v>South</v>
      </c>
      <c r="H2002" s="5" t="str">
        <f t="shared" si="33"/>
        <v>2025-03</v>
      </c>
      <c r="I2002" s="5">
        <f>IFERROR(INDEX(Delivery!$C$2:$C$3001,MATCH(A2002,Delivery!$A$2:$A$3001,0))-INDEX(Delivery!$B$2:$B$3001,MATCH(A2002,Delivery!$A$2:$A$3001,0)),"")</f>
        <v>4</v>
      </c>
      <c r="J2002" s="5" t="str">
        <f>IF(IFERROR(INDEX(Delivery!$D$2:$D$3001,MATCH(A2002,Delivery!$A$2:$A$3001,0)),"")="Delayed","Yes","No")</f>
        <v>No</v>
      </c>
      <c r="K2002" s="5" t="str">
        <f>IF(IFERROR(INDEX(Delivery!$D$2:$D$3001,MATCH(A2002,Delivery!$A$2:$A$3001,0)),"")="Cancelled","Yes","No")</f>
        <v>No</v>
      </c>
      <c r="L2002">
        <f>SUMIF(Sales!B:B,A2002,Sales!H:H)</f>
        <v>2969.3</v>
      </c>
    </row>
    <row r="2003" spans="1:12" x14ac:dyDescent="0.35">
      <c r="A2003" s="5">
        <v>2002</v>
      </c>
      <c r="B2003" s="6">
        <v>45731</v>
      </c>
      <c r="C2003" s="5">
        <v>811</v>
      </c>
      <c r="D2003" s="5">
        <v>4</v>
      </c>
      <c r="E2003" s="5" t="str">
        <f>IFERROR(INDEX(Customers!$B$2:$B$901,MATCH(C2003,Customers!$A$2:$A$901,0)),"")</f>
        <v>Vivaan Nair</v>
      </c>
      <c r="F2003" s="5" t="str">
        <f>IFERROR(INDEX(Customers!$C$2:$C$901,MATCH(C2003,Customers!$A$2:$A$901,0)),"")</f>
        <v>Consumer</v>
      </c>
      <c r="G2003" s="5" t="str">
        <f>IFERROR(INDEX(Regions!$B$2:$B$6,MATCH(D2003,Regions!$A$2:$A$6,0)),"")</f>
        <v>West</v>
      </c>
      <c r="H2003" s="5" t="str">
        <f t="shared" si="33"/>
        <v>2025-03</v>
      </c>
      <c r="I2003" s="5">
        <f>IFERROR(INDEX(Delivery!$C$2:$C$3001,MATCH(A2003,Delivery!$A$2:$A$3001,0))-INDEX(Delivery!$B$2:$B$3001,MATCH(A2003,Delivery!$A$2:$A$3001,0)),"")</f>
        <v>6</v>
      </c>
      <c r="J2003" s="5" t="str">
        <f>IF(IFERROR(INDEX(Delivery!$D$2:$D$3001,MATCH(A2003,Delivery!$A$2:$A$3001,0)),"")="Delayed","Yes","No")</f>
        <v>No</v>
      </c>
      <c r="K2003" s="5" t="str">
        <f>IF(IFERROR(INDEX(Delivery!$D$2:$D$3001,MATCH(A2003,Delivery!$A$2:$A$3001,0)),"")="Cancelled","Yes","No")</f>
        <v>No</v>
      </c>
      <c r="L2003">
        <f>SUMIF(Sales!B:B,A2003,Sales!H:H)</f>
        <v>3021.65</v>
      </c>
    </row>
    <row r="2004" spans="1:12" x14ac:dyDescent="0.35">
      <c r="A2004" s="5">
        <v>2003</v>
      </c>
      <c r="B2004" s="6">
        <v>45731</v>
      </c>
      <c r="C2004" s="5">
        <v>502</v>
      </c>
      <c r="D2004" s="5">
        <v>2</v>
      </c>
      <c r="E2004" s="5" t="str">
        <f>IFERROR(INDEX(Customers!$B$2:$B$901,MATCH(C2004,Customers!$A$2:$A$901,0)),"")</f>
        <v>Navya Nair</v>
      </c>
      <c r="F2004" s="5" t="str">
        <f>IFERROR(INDEX(Customers!$C$2:$C$901,MATCH(C2004,Customers!$A$2:$A$901,0)),"")</f>
        <v>Consumer</v>
      </c>
      <c r="G2004" s="5" t="str">
        <f>IFERROR(INDEX(Regions!$B$2:$B$6,MATCH(D2004,Regions!$A$2:$A$6,0)),"")</f>
        <v>South</v>
      </c>
      <c r="H2004" s="5" t="str">
        <f t="shared" si="33"/>
        <v>2025-03</v>
      </c>
      <c r="I2004" s="5">
        <f>IFERROR(INDEX(Delivery!$C$2:$C$3001,MATCH(A2004,Delivery!$A$2:$A$3001,0))-INDEX(Delivery!$B$2:$B$3001,MATCH(A2004,Delivery!$A$2:$A$3001,0)),"")</f>
        <v>9</v>
      </c>
      <c r="J2004" s="5" t="str">
        <f>IF(IFERROR(INDEX(Delivery!$D$2:$D$3001,MATCH(A2004,Delivery!$A$2:$A$3001,0)),"")="Delayed","Yes","No")</f>
        <v>Yes</v>
      </c>
      <c r="K2004" s="5" t="str">
        <f>IF(IFERROR(INDEX(Delivery!$D$2:$D$3001,MATCH(A2004,Delivery!$A$2:$A$3001,0)),"")="Cancelled","Yes","No")</f>
        <v>No</v>
      </c>
      <c r="L2004">
        <f>SUMIF(Sales!B:B,A2004,Sales!H:H)</f>
        <v>498.09999999999997</v>
      </c>
    </row>
    <row r="2005" spans="1:12" x14ac:dyDescent="0.35">
      <c r="A2005" s="5">
        <v>2004</v>
      </c>
      <c r="B2005" s="6">
        <v>45731</v>
      </c>
      <c r="C2005" s="5">
        <v>839</v>
      </c>
      <c r="D2005" s="5">
        <v>2</v>
      </c>
      <c r="E2005" s="5" t="str">
        <f>IFERROR(INDEX(Customers!$B$2:$B$901,MATCH(C2005,Customers!$A$2:$A$901,0)),"")</f>
        <v>Vikram Patel</v>
      </c>
      <c r="F2005" s="5" t="str">
        <f>IFERROR(INDEX(Customers!$C$2:$C$901,MATCH(C2005,Customers!$A$2:$A$901,0)),"")</f>
        <v>Corporate</v>
      </c>
      <c r="G2005" s="5" t="str">
        <f>IFERROR(INDEX(Regions!$B$2:$B$6,MATCH(D2005,Regions!$A$2:$A$6,0)),"")</f>
        <v>South</v>
      </c>
      <c r="H2005" s="5" t="str">
        <f t="shared" si="33"/>
        <v>2025-03</v>
      </c>
      <c r="I2005" s="5">
        <f>IFERROR(INDEX(Delivery!$C$2:$C$3001,MATCH(A2005,Delivery!$A$2:$A$3001,0))-INDEX(Delivery!$B$2:$B$3001,MATCH(A2005,Delivery!$A$2:$A$3001,0)),"")</f>
        <v>7</v>
      </c>
      <c r="J2005" s="5" t="str">
        <f>IF(IFERROR(INDEX(Delivery!$D$2:$D$3001,MATCH(A2005,Delivery!$A$2:$A$3001,0)),"")="Delayed","Yes","No")</f>
        <v>Yes</v>
      </c>
      <c r="K2005" s="5" t="str">
        <f>IF(IFERROR(INDEX(Delivery!$D$2:$D$3001,MATCH(A2005,Delivery!$A$2:$A$3001,0)),"")="Cancelled","Yes","No")</f>
        <v>No</v>
      </c>
      <c r="L2005">
        <f>SUMIF(Sales!B:B,A2005,Sales!H:H)</f>
        <v>2213.3200000000002</v>
      </c>
    </row>
    <row r="2006" spans="1:12" x14ac:dyDescent="0.35">
      <c r="A2006" s="5">
        <v>2005</v>
      </c>
      <c r="B2006" s="6">
        <v>45731</v>
      </c>
      <c r="C2006" s="5">
        <v>265</v>
      </c>
      <c r="D2006" s="5">
        <v>1</v>
      </c>
      <c r="E2006" s="5" t="str">
        <f>IFERROR(INDEX(Customers!$B$2:$B$901,MATCH(C2006,Customers!$A$2:$A$901,0)),"")</f>
        <v>Manoj Joshi</v>
      </c>
      <c r="F2006" s="5" t="str">
        <f>IFERROR(INDEX(Customers!$C$2:$C$901,MATCH(C2006,Customers!$A$2:$A$901,0)),"")</f>
        <v>Consumer</v>
      </c>
      <c r="G2006" s="5" t="str">
        <f>IFERROR(INDEX(Regions!$B$2:$B$6,MATCH(D2006,Regions!$A$2:$A$6,0)),"")</f>
        <v>North</v>
      </c>
      <c r="H2006" s="5" t="str">
        <f t="shared" si="33"/>
        <v>2025-03</v>
      </c>
      <c r="I2006" s="5">
        <f>IFERROR(INDEX(Delivery!$C$2:$C$3001,MATCH(A2006,Delivery!$A$2:$A$3001,0))-INDEX(Delivery!$B$2:$B$3001,MATCH(A2006,Delivery!$A$2:$A$3001,0)),"")</f>
        <v>4</v>
      </c>
      <c r="J2006" s="5" t="str">
        <f>IF(IFERROR(INDEX(Delivery!$D$2:$D$3001,MATCH(A2006,Delivery!$A$2:$A$3001,0)),"")="Delayed","Yes","No")</f>
        <v>No</v>
      </c>
      <c r="K2006" s="5" t="str">
        <f>IF(IFERROR(INDEX(Delivery!$D$2:$D$3001,MATCH(A2006,Delivery!$A$2:$A$3001,0)),"")="Cancelled","Yes","No")</f>
        <v>No</v>
      </c>
      <c r="L2006">
        <f>SUMIF(Sales!B:B,A2006,Sales!H:H)</f>
        <v>175.69</v>
      </c>
    </row>
    <row r="2007" spans="1:12" x14ac:dyDescent="0.35">
      <c r="A2007" s="5">
        <v>2006</v>
      </c>
      <c r="B2007" s="6">
        <v>45731</v>
      </c>
      <c r="C2007" s="5">
        <v>581</v>
      </c>
      <c r="D2007" s="5">
        <v>1</v>
      </c>
      <c r="E2007" s="5" t="str">
        <f>IFERROR(INDEX(Customers!$B$2:$B$901,MATCH(C2007,Customers!$A$2:$A$901,0)),"")</f>
        <v>Lakshmi Pillai</v>
      </c>
      <c r="F2007" s="5" t="str">
        <f>IFERROR(INDEX(Customers!$C$2:$C$901,MATCH(C2007,Customers!$A$2:$A$901,0)),"")</f>
        <v>SMB</v>
      </c>
      <c r="G2007" s="5" t="str">
        <f>IFERROR(INDEX(Regions!$B$2:$B$6,MATCH(D2007,Regions!$A$2:$A$6,0)),"")</f>
        <v>North</v>
      </c>
      <c r="H2007" s="5" t="str">
        <f t="shared" si="33"/>
        <v>2025-03</v>
      </c>
      <c r="I2007" s="5">
        <f>IFERROR(INDEX(Delivery!$C$2:$C$3001,MATCH(A2007,Delivery!$A$2:$A$3001,0))-INDEX(Delivery!$B$2:$B$3001,MATCH(A2007,Delivery!$A$2:$A$3001,0)),"")</f>
        <v>3</v>
      </c>
      <c r="J2007" s="5" t="str">
        <f>IF(IFERROR(INDEX(Delivery!$D$2:$D$3001,MATCH(A2007,Delivery!$A$2:$A$3001,0)),"")="Delayed","Yes","No")</f>
        <v>No</v>
      </c>
      <c r="K2007" s="5" t="str">
        <f>IF(IFERROR(INDEX(Delivery!$D$2:$D$3001,MATCH(A2007,Delivery!$A$2:$A$3001,0)),"")="Cancelled","Yes","No")</f>
        <v>No</v>
      </c>
      <c r="L2007">
        <f>SUMIF(Sales!B:B,A2007,Sales!H:H)</f>
        <v>4057.94</v>
      </c>
    </row>
    <row r="2008" spans="1:12" x14ac:dyDescent="0.35">
      <c r="A2008" s="5">
        <v>2007</v>
      </c>
      <c r="B2008" s="6">
        <v>45731</v>
      </c>
      <c r="C2008" s="5">
        <v>165</v>
      </c>
      <c r="D2008" s="5">
        <v>3</v>
      </c>
      <c r="E2008" s="5" t="str">
        <f>IFERROR(INDEX(Customers!$B$2:$B$901,MATCH(C2008,Customers!$A$2:$A$901,0)),"")</f>
        <v>Ishaan Iyer</v>
      </c>
      <c r="F2008" s="5" t="str">
        <f>IFERROR(INDEX(Customers!$C$2:$C$901,MATCH(C2008,Customers!$A$2:$A$901,0)),"")</f>
        <v>Consumer</v>
      </c>
      <c r="G2008" s="5" t="str">
        <f>IFERROR(INDEX(Regions!$B$2:$B$6,MATCH(D2008,Regions!$A$2:$A$6,0)),"")</f>
        <v>East</v>
      </c>
      <c r="H2008" s="5" t="str">
        <f t="shared" si="33"/>
        <v>2025-03</v>
      </c>
      <c r="I2008" s="5">
        <f>IFERROR(INDEX(Delivery!$C$2:$C$3001,MATCH(A2008,Delivery!$A$2:$A$3001,0))-INDEX(Delivery!$B$2:$B$3001,MATCH(A2008,Delivery!$A$2:$A$3001,0)),"")</f>
        <v>3</v>
      </c>
      <c r="J2008" s="5" t="str">
        <f>IF(IFERROR(INDEX(Delivery!$D$2:$D$3001,MATCH(A2008,Delivery!$A$2:$A$3001,0)),"")="Delayed","Yes","No")</f>
        <v>No</v>
      </c>
      <c r="K2008" s="5" t="str">
        <f>IF(IFERROR(INDEX(Delivery!$D$2:$D$3001,MATCH(A2008,Delivery!$A$2:$A$3001,0)),"")="Cancelled","Yes","No")</f>
        <v>No</v>
      </c>
      <c r="L2008">
        <f>SUMIF(Sales!B:B,A2008,Sales!H:H)</f>
        <v>1598.75</v>
      </c>
    </row>
    <row r="2009" spans="1:12" x14ac:dyDescent="0.35">
      <c r="A2009" s="5">
        <v>2008</v>
      </c>
      <c r="B2009" s="6">
        <v>45732</v>
      </c>
      <c r="C2009" s="5">
        <v>803</v>
      </c>
      <c r="D2009" s="5">
        <v>1</v>
      </c>
      <c r="E2009" s="5" t="str">
        <f>IFERROR(INDEX(Customers!$B$2:$B$901,MATCH(C2009,Customers!$A$2:$A$901,0)),"")</f>
        <v>Ayaan Reddy</v>
      </c>
      <c r="F2009" s="5" t="str">
        <f>IFERROR(INDEX(Customers!$C$2:$C$901,MATCH(C2009,Customers!$A$2:$A$901,0)),"")</f>
        <v>SMB</v>
      </c>
      <c r="G2009" s="5" t="str">
        <f>IFERROR(INDEX(Regions!$B$2:$B$6,MATCH(D2009,Regions!$A$2:$A$6,0)),"")</f>
        <v>North</v>
      </c>
      <c r="H2009" s="5" t="str">
        <f t="shared" si="33"/>
        <v>2025-03</v>
      </c>
      <c r="I2009" s="5">
        <f>IFERROR(INDEX(Delivery!$C$2:$C$3001,MATCH(A2009,Delivery!$A$2:$A$3001,0))-INDEX(Delivery!$B$2:$B$3001,MATCH(A2009,Delivery!$A$2:$A$3001,0)),"")</f>
        <v>3</v>
      </c>
      <c r="J2009" s="5" t="str">
        <f>IF(IFERROR(INDEX(Delivery!$D$2:$D$3001,MATCH(A2009,Delivery!$A$2:$A$3001,0)),"")="Delayed","Yes","No")</f>
        <v>No</v>
      </c>
      <c r="K2009" s="5" t="str">
        <f>IF(IFERROR(INDEX(Delivery!$D$2:$D$3001,MATCH(A2009,Delivery!$A$2:$A$3001,0)),"")="Cancelled","Yes","No")</f>
        <v>No</v>
      </c>
      <c r="L2009">
        <f>SUMIF(Sales!B:B,A2009,Sales!H:H)</f>
        <v>361.24</v>
      </c>
    </row>
    <row r="2010" spans="1:12" x14ac:dyDescent="0.35">
      <c r="A2010" s="5">
        <v>2009</v>
      </c>
      <c r="B2010" s="6">
        <v>45732</v>
      </c>
      <c r="C2010" s="5">
        <v>874</v>
      </c>
      <c r="D2010" s="5">
        <v>1</v>
      </c>
      <c r="E2010" s="5" t="str">
        <f>IFERROR(INDEX(Customers!$B$2:$B$901,MATCH(C2010,Customers!$A$2:$A$901,0)),"")</f>
        <v>Anika Mehta</v>
      </c>
      <c r="F2010" s="5" t="str">
        <f>IFERROR(INDEX(Customers!$C$2:$C$901,MATCH(C2010,Customers!$A$2:$A$901,0)),"")</f>
        <v>Corporate</v>
      </c>
      <c r="G2010" s="5" t="str">
        <f>IFERROR(INDEX(Regions!$B$2:$B$6,MATCH(D2010,Regions!$A$2:$A$6,0)),"")</f>
        <v>North</v>
      </c>
      <c r="H2010" s="5" t="str">
        <f t="shared" si="33"/>
        <v>2025-03</v>
      </c>
      <c r="I2010" s="5">
        <f>IFERROR(INDEX(Delivery!$C$2:$C$3001,MATCH(A2010,Delivery!$A$2:$A$3001,0))-INDEX(Delivery!$B$2:$B$3001,MATCH(A2010,Delivery!$A$2:$A$3001,0)),"")</f>
        <v>4</v>
      </c>
      <c r="J2010" s="5" t="str">
        <f>IF(IFERROR(INDEX(Delivery!$D$2:$D$3001,MATCH(A2010,Delivery!$A$2:$A$3001,0)),"")="Delayed","Yes","No")</f>
        <v>No</v>
      </c>
      <c r="K2010" s="5" t="str">
        <f>IF(IFERROR(INDEX(Delivery!$D$2:$D$3001,MATCH(A2010,Delivery!$A$2:$A$3001,0)),"")="Cancelled","Yes","No")</f>
        <v>No</v>
      </c>
      <c r="L2010">
        <f>SUMIF(Sales!B:B,A2010,Sales!H:H)</f>
        <v>407.51</v>
      </c>
    </row>
    <row r="2011" spans="1:12" x14ac:dyDescent="0.35">
      <c r="A2011" s="5">
        <v>2010</v>
      </c>
      <c r="B2011" s="6">
        <v>45732</v>
      </c>
      <c r="C2011" s="5">
        <v>578</v>
      </c>
      <c r="D2011" s="5">
        <v>5</v>
      </c>
      <c r="E2011" s="5" t="str">
        <f>IFERROR(INDEX(Customers!$B$2:$B$901,MATCH(C2011,Customers!$A$2:$A$901,0)),"")</f>
        <v>Manoj Das</v>
      </c>
      <c r="F2011" s="5" t="str">
        <f>IFERROR(INDEX(Customers!$C$2:$C$901,MATCH(C2011,Customers!$A$2:$A$901,0)),"")</f>
        <v>SMB</v>
      </c>
      <c r="G2011" s="5" t="str">
        <f>IFERROR(INDEX(Regions!$B$2:$B$6,MATCH(D2011,Regions!$A$2:$A$6,0)),"")</f>
        <v>Central</v>
      </c>
      <c r="H2011" s="5" t="str">
        <f t="shared" si="33"/>
        <v>2025-03</v>
      </c>
      <c r="I2011" s="5">
        <f>IFERROR(INDEX(Delivery!$C$2:$C$3001,MATCH(A2011,Delivery!$A$2:$A$3001,0))-INDEX(Delivery!$B$2:$B$3001,MATCH(A2011,Delivery!$A$2:$A$3001,0)),"")</f>
        <v>5</v>
      </c>
      <c r="J2011" s="5" t="str">
        <f>IF(IFERROR(INDEX(Delivery!$D$2:$D$3001,MATCH(A2011,Delivery!$A$2:$A$3001,0)),"")="Delayed","Yes","No")</f>
        <v>No</v>
      </c>
      <c r="K2011" s="5" t="str">
        <f>IF(IFERROR(INDEX(Delivery!$D$2:$D$3001,MATCH(A2011,Delivery!$A$2:$A$3001,0)),"")="Cancelled","Yes","No")</f>
        <v>No</v>
      </c>
      <c r="L2011">
        <f>SUMIF(Sales!B:B,A2011,Sales!H:H)</f>
        <v>705.26</v>
      </c>
    </row>
    <row r="2012" spans="1:12" x14ac:dyDescent="0.35">
      <c r="A2012" s="5">
        <v>2011</v>
      </c>
      <c r="B2012" s="6">
        <v>45732</v>
      </c>
      <c r="C2012" s="5">
        <v>496</v>
      </c>
      <c r="D2012" s="5">
        <v>1</v>
      </c>
      <c r="E2012" s="5" t="str">
        <f>IFERROR(INDEX(Customers!$B$2:$B$901,MATCH(C2012,Customers!$A$2:$A$901,0)),"")</f>
        <v>Reyansh Malhotra</v>
      </c>
      <c r="F2012" s="5" t="str">
        <f>IFERROR(INDEX(Customers!$C$2:$C$901,MATCH(C2012,Customers!$A$2:$A$901,0)),"")</f>
        <v>Consumer</v>
      </c>
      <c r="G2012" s="5" t="str">
        <f>IFERROR(INDEX(Regions!$B$2:$B$6,MATCH(D2012,Regions!$A$2:$A$6,0)),"")</f>
        <v>North</v>
      </c>
      <c r="H2012" s="5" t="str">
        <f t="shared" si="33"/>
        <v>2025-03</v>
      </c>
      <c r="I2012" s="5">
        <f>IFERROR(INDEX(Delivery!$C$2:$C$3001,MATCH(A2012,Delivery!$A$2:$A$3001,0))-INDEX(Delivery!$B$2:$B$3001,MATCH(A2012,Delivery!$A$2:$A$3001,0)),"")</f>
        <v>3</v>
      </c>
      <c r="J2012" s="5" t="str">
        <f>IF(IFERROR(INDEX(Delivery!$D$2:$D$3001,MATCH(A2012,Delivery!$A$2:$A$3001,0)),"")="Delayed","Yes","No")</f>
        <v>No</v>
      </c>
      <c r="K2012" s="5" t="str">
        <f>IF(IFERROR(INDEX(Delivery!$D$2:$D$3001,MATCH(A2012,Delivery!$A$2:$A$3001,0)),"")="Cancelled","Yes","No")</f>
        <v>No</v>
      </c>
      <c r="L2012">
        <f>SUMIF(Sales!B:B,A2012,Sales!H:H)</f>
        <v>3021.65</v>
      </c>
    </row>
    <row r="2013" spans="1:12" x14ac:dyDescent="0.35">
      <c r="A2013" s="5">
        <v>2012</v>
      </c>
      <c r="B2013" s="6">
        <v>45732</v>
      </c>
      <c r="C2013" s="5">
        <v>836</v>
      </c>
      <c r="D2013" s="5">
        <v>4</v>
      </c>
      <c r="E2013" s="5" t="str">
        <f>IFERROR(INDEX(Customers!$B$2:$B$901,MATCH(C2013,Customers!$A$2:$A$901,0)),"")</f>
        <v>Vikram Bose</v>
      </c>
      <c r="F2013" s="5" t="str">
        <f>IFERROR(INDEX(Customers!$C$2:$C$901,MATCH(C2013,Customers!$A$2:$A$901,0)),"")</f>
        <v>Consumer</v>
      </c>
      <c r="G2013" s="5" t="str">
        <f>IFERROR(INDEX(Regions!$B$2:$B$6,MATCH(D2013,Regions!$A$2:$A$6,0)),"")</f>
        <v>West</v>
      </c>
      <c r="H2013" s="5" t="str">
        <f t="shared" si="33"/>
        <v>2025-03</v>
      </c>
      <c r="I2013" s="5">
        <f>IFERROR(INDEX(Delivery!$C$2:$C$3001,MATCH(A2013,Delivery!$A$2:$A$3001,0))-INDEX(Delivery!$B$2:$B$3001,MATCH(A2013,Delivery!$A$2:$A$3001,0)),"")</f>
        <v>2</v>
      </c>
      <c r="J2013" s="5" t="str">
        <f>IF(IFERROR(INDEX(Delivery!$D$2:$D$3001,MATCH(A2013,Delivery!$A$2:$A$3001,0)),"")="Delayed","Yes","No")</f>
        <v>No</v>
      </c>
      <c r="K2013" s="5" t="str">
        <f>IF(IFERROR(INDEX(Delivery!$D$2:$D$3001,MATCH(A2013,Delivery!$A$2:$A$3001,0)),"")="Cancelled","Yes","No")</f>
        <v>No</v>
      </c>
      <c r="L2013">
        <f>SUMIF(Sales!B:B,A2013,Sales!H:H)</f>
        <v>4816.68</v>
      </c>
    </row>
    <row r="2014" spans="1:12" x14ac:dyDescent="0.35">
      <c r="A2014" s="5">
        <v>2013</v>
      </c>
      <c r="B2014" s="6">
        <v>45732</v>
      </c>
      <c r="C2014" s="5">
        <v>214</v>
      </c>
      <c r="D2014" s="5">
        <v>1</v>
      </c>
      <c r="E2014" s="5" t="str">
        <f>IFERROR(INDEX(Customers!$B$2:$B$901,MATCH(C2014,Customers!$A$2:$A$901,0)),"")</f>
        <v>Sanjay Menon</v>
      </c>
      <c r="F2014" s="5" t="str">
        <f>IFERROR(INDEX(Customers!$C$2:$C$901,MATCH(C2014,Customers!$A$2:$A$901,0)),"")</f>
        <v>SMB</v>
      </c>
      <c r="G2014" s="5" t="str">
        <f>IFERROR(INDEX(Regions!$B$2:$B$6,MATCH(D2014,Regions!$A$2:$A$6,0)),"")</f>
        <v>North</v>
      </c>
      <c r="H2014" s="5" t="str">
        <f t="shared" si="33"/>
        <v>2025-03</v>
      </c>
      <c r="I2014" s="5">
        <f>IFERROR(INDEX(Delivery!$C$2:$C$3001,MATCH(A2014,Delivery!$A$2:$A$3001,0))-INDEX(Delivery!$B$2:$B$3001,MATCH(A2014,Delivery!$A$2:$A$3001,0)),"")</f>
        <v>5</v>
      </c>
      <c r="J2014" s="5" t="str">
        <f>IF(IFERROR(INDEX(Delivery!$D$2:$D$3001,MATCH(A2014,Delivery!$A$2:$A$3001,0)),"")="Delayed","Yes","No")</f>
        <v>No</v>
      </c>
      <c r="K2014" s="5" t="str">
        <f>IF(IFERROR(INDEX(Delivery!$D$2:$D$3001,MATCH(A2014,Delivery!$A$2:$A$3001,0)),"")="Cancelled","Yes","No")</f>
        <v>No</v>
      </c>
      <c r="L2014">
        <f>SUMIF(Sales!B:B,A2014,Sales!H:H)</f>
        <v>880.95</v>
      </c>
    </row>
    <row r="2015" spans="1:12" x14ac:dyDescent="0.35">
      <c r="A2015" s="5">
        <v>2014</v>
      </c>
      <c r="B2015" s="6">
        <v>45732</v>
      </c>
      <c r="C2015" s="5">
        <v>800</v>
      </c>
      <c r="D2015" s="5">
        <v>3</v>
      </c>
      <c r="E2015" s="5" t="str">
        <f>IFERROR(INDEX(Customers!$B$2:$B$901,MATCH(C2015,Customers!$A$2:$A$901,0)),"")</f>
        <v>Myra Chatterjee</v>
      </c>
      <c r="F2015" s="5" t="str">
        <f>IFERROR(INDEX(Customers!$C$2:$C$901,MATCH(C2015,Customers!$A$2:$A$901,0)),"")</f>
        <v>SMB</v>
      </c>
      <c r="G2015" s="5" t="str">
        <f>IFERROR(INDEX(Regions!$B$2:$B$6,MATCH(D2015,Regions!$A$2:$A$6,0)),"")</f>
        <v>East</v>
      </c>
      <c r="H2015" s="5" t="str">
        <f t="shared" si="33"/>
        <v>2025-03</v>
      </c>
      <c r="I2015" s="5">
        <f>IFERROR(INDEX(Delivery!$C$2:$C$3001,MATCH(A2015,Delivery!$A$2:$A$3001,0))-INDEX(Delivery!$B$2:$B$3001,MATCH(A2015,Delivery!$A$2:$A$3001,0)),"")</f>
        <v>-45733</v>
      </c>
      <c r="J2015" s="5" t="str">
        <f>IF(IFERROR(INDEX(Delivery!$D$2:$D$3001,MATCH(A2015,Delivery!$A$2:$A$3001,0)),"")="Delayed","Yes","No")</f>
        <v>No</v>
      </c>
      <c r="K2015" s="5" t="str">
        <f>IF(IFERROR(INDEX(Delivery!$D$2:$D$3001,MATCH(A2015,Delivery!$A$2:$A$3001,0)),"")="Cancelled","Yes","No")</f>
        <v>Yes</v>
      </c>
      <c r="L2015">
        <f>SUMIF(Sales!B:B,A2015,Sales!H:H)</f>
        <v>1349.6399999999999</v>
      </c>
    </row>
    <row r="2016" spans="1:12" x14ac:dyDescent="0.35">
      <c r="A2016" s="5">
        <v>2015</v>
      </c>
      <c r="B2016" s="6">
        <v>45732</v>
      </c>
      <c r="C2016" s="5">
        <v>72</v>
      </c>
      <c r="D2016" s="5">
        <v>3</v>
      </c>
      <c r="E2016" s="5" t="str">
        <f>IFERROR(INDEX(Customers!$B$2:$B$901,MATCH(C2016,Customers!$A$2:$A$901,0)),"")</f>
        <v>Aadhya Iyer</v>
      </c>
      <c r="F2016" s="5" t="str">
        <f>IFERROR(INDEX(Customers!$C$2:$C$901,MATCH(C2016,Customers!$A$2:$A$901,0)),"")</f>
        <v>Consumer</v>
      </c>
      <c r="G2016" s="5" t="str">
        <f>IFERROR(INDEX(Regions!$B$2:$B$6,MATCH(D2016,Regions!$A$2:$A$6,0)),"")</f>
        <v>East</v>
      </c>
      <c r="H2016" s="5" t="str">
        <f t="shared" si="33"/>
        <v>2025-03</v>
      </c>
      <c r="I2016" s="5">
        <f>IFERROR(INDEX(Delivery!$C$2:$C$3001,MATCH(A2016,Delivery!$A$2:$A$3001,0))-INDEX(Delivery!$B$2:$B$3001,MATCH(A2016,Delivery!$A$2:$A$3001,0)),"")</f>
        <v>10</v>
      </c>
      <c r="J2016" s="5" t="str">
        <f>IF(IFERROR(INDEX(Delivery!$D$2:$D$3001,MATCH(A2016,Delivery!$A$2:$A$3001,0)),"")="Delayed","Yes","No")</f>
        <v>Yes</v>
      </c>
      <c r="K2016" s="5" t="str">
        <f>IF(IFERROR(INDEX(Delivery!$D$2:$D$3001,MATCH(A2016,Delivery!$A$2:$A$3001,0)),"")="Cancelled","Yes","No")</f>
        <v>No</v>
      </c>
      <c r="L2016">
        <f>SUMIF(Sales!B:B,A2016,Sales!H:H)</f>
        <v>5549.41</v>
      </c>
    </row>
    <row r="2017" spans="1:12" x14ac:dyDescent="0.35">
      <c r="A2017" s="5">
        <v>2016</v>
      </c>
      <c r="B2017" s="6">
        <v>45732</v>
      </c>
      <c r="C2017" s="5">
        <v>320</v>
      </c>
      <c r="D2017" s="5">
        <v>1</v>
      </c>
      <c r="E2017" s="5" t="str">
        <f>IFERROR(INDEX(Customers!$B$2:$B$901,MATCH(C2017,Customers!$A$2:$A$901,0)),"")</f>
        <v>Meera Rao</v>
      </c>
      <c r="F2017" s="5" t="str">
        <f>IFERROR(INDEX(Customers!$C$2:$C$901,MATCH(C2017,Customers!$A$2:$A$901,0)),"")</f>
        <v>Consumer</v>
      </c>
      <c r="G2017" s="5" t="str">
        <f>IFERROR(INDEX(Regions!$B$2:$B$6,MATCH(D2017,Regions!$A$2:$A$6,0)),"")</f>
        <v>North</v>
      </c>
      <c r="H2017" s="5" t="str">
        <f t="shared" si="33"/>
        <v>2025-03</v>
      </c>
      <c r="I2017" s="5">
        <f>IFERROR(INDEX(Delivery!$C$2:$C$3001,MATCH(A2017,Delivery!$A$2:$A$3001,0))-INDEX(Delivery!$B$2:$B$3001,MATCH(A2017,Delivery!$A$2:$A$3001,0)),"")</f>
        <v>4</v>
      </c>
      <c r="J2017" s="5" t="str">
        <f>IF(IFERROR(INDEX(Delivery!$D$2:$D$3001,MATCH(A2017,Delivery!$A$2:$A$3001,0)),"")="Delayed","Yes","No")</f>
        <v>No</v>
      </c>
      <c r="K2017" s="5" t="str">
        <f>IF(IFERROR(INDEX(Delivery!$D$2:$D$3001,MATCH(A2017,Delivery!$A$2:$A$3001,0)),"")="Cancelled","Yes","No")</f>
        <v>No</v>
      </c>
      <c r="L2017">
        <f>SUMIF(Sales!B:B,A2017,Sales!H:H)</f>
        <v>705.26</v>
      </c>
    </row>
    <row r="2018" spans="1:12" x14ac:dyDescent="0.35">
      <c r="A2018" s="5">
        <v>2017</v>
      </c>
      <c r="B2018" s="6">
        <v>45732</v>
      </c>
      <c r="C2018" s="5">
        <v>623</v>
      </c>
      <c r="D2018" s="5">
        <v>3</v>
      </c>
      <c r="E2018" s="5" t="str">
        <f>IFERROR(INDEX(Customers!$B$2:$B$901,MATCH(C2018,Customers!$A$2:$A$901,0)),"")</f>
        <v>Aarav Menon</v>
      </c>
      <c r="F2018" s="5" t="str">
        <f>IFERROR(INDEX(Customers!$C$2:$C$901,MATCH(C2018,Customers!$A$2:$A$901,0)),"")</f>
        <v>Consumer</v>
      </c>
      <c r="G2018" s="5" t="str">
        <f>IFERROR(INDEX(Regions!$B$2:$B$6,MATCH(D2018,Regions!$A$2:$A$6,0)),"")</f>
        <v>East</v>
      </c>
      <c r="H2018" s="5" t="str">
        <f t="shared" si="33"/>
        <v>2025-03</v>
      </c>
      <c r="I2018" s="5">
        <f>IFERROR(INDEX(Delivery!$C$2:$C$3001,MATCH(A2018,Delivery!$A$2:$A$3001,0))-INDEX(Delivery!$B$2:$B$3001,MATCH(A2018,Delivery!$A$2:$A$3001,0)),"")</f>
        <v>6</v>
      </c>
      <c r="J2018" s="5" t="str">
        <f>IF(IFERROR(INDEX(Delivery!$D$2:$D$3001,MATCH(A2018,Delivery!$A$2:$A$3001,0)),"")="Delayed","Yes","No")</f>
        <v>No</v>
      </c>
      <c r="K2018" s="5" t="str">
        <f>IF(IFERROR(INDEX(Delivery!$D$2:$D$3001,MATCH(A2018,Delivery!$A$2:$A$3001,0)),"")="Cancelled","Yes","No")</f>
        <v>No</v>
      </c>
      <c r="L2018">
        <f>SUMIF(Sales!B:B,A2018,Sales!H:H)</f>
        <v>3021.65</v>
      </c>
    </row>
    <row r="2019" spans="1:12" x14ac:dyDescent="0.35">
      <c r="A2019" s="5">
        <v>2018</v>
      </c>
      <c r="B2019" s="6">
        <v>45733</v>
      </c>
      <c r="C2019" s="5">
        <v>693</v>
      </c>
      <c r="D2019" s="5">
        <v>5</v>
      </c>
      <c r="E2019" s="5" t="str">
        <f>IFERROR(INDEX(Customers!$B$2:$B$901,MATCH(C2019,Customers!$A$2:$A$901,0)),"")</f>
        <v>Neha Reddy</v>
      </c>
      <c r="F2019" s="5" t="str">
        <f>IFERROR(INDEX(Customers!$C$2:$C$901,MATCH(C2019,Customers!$A$2:$A$901,0)),"")</f>
        <v>SMB</v>
      </c>
      <c r="G2019" s="5" t="str">
        <f>IFERROR(INDEX(Regions!$B$2:$B$6,MATCH(D2019,Regions!$A$2:$A$6,0)),"")</f>
        <v>Central</v>
      </c>
      <c r="H2019" s="5" t="str">
        <f t="shared" si="33"/>
        <v>2025-03</v>
      </c>
      <c r="I2019" s="5">
        <f>IFERROR(INDEX(Delivery!$C$2:$C$3001,MATCH(A2019,Delivery!$A$2:$A$3001,0))-INDEX(Delivery!$B$2:$B$3001,MATCH(A2019,Delivery!$A$2:$A$3001,0)),"")</f>
        <v>2</v>
      </c>
      <c r="J2019" s="5" t="str">
        <f>IF(IFERROR(INDEX(Delivery!$D$2:$D$3001,MATCH(A2019,Delivery!$A$2:$A$3001,0)),"")="Delayed","Yes","No")</f>
        <v>No</v>
      </c>
      <c r="K2019" s="5" t="str">
        <f>IF(IFERROR(INDEX(Delivery!$D$2:$D$3001,MATCH(A2019,Delivery!$A$2:$A$3001,0)),"")="Cancelled","Yes","No")</f>
        <v>No</v>
      </c>
      <c r="L2019">
        <f>SUMIF(Sales!B:B,A2019,Sales!H:H)</f>
        <v>540.32000000000005</v>
      </c>
    </row>
    <row r="2020" spans="1:12" x14ac:dyDescent="0.35">
      <c r="A2020" s="5">
        <v>2019</v>
      </c>
      <c r="B2020" s="6">
        <v>45733</v>
      </c>
      <c r="C2020" s="5">
        <v>320</v>
      </c>
      <c r="D2020" s="5">
        <v>1</v>
      </c>
      <c r="E2020" s="5" t="str">
        <f>IFERROR(INDEX(Customers!$B$2:$B$901,MATCH(C2020,Customers!$A$2:$A$901,0)),"")</f>
        <v>Meera Rao</v>
      </c>
      <c r="F2020" s="5" t="str">
        <f>IFERROR(INDEX(Customers!$C$2:$C$901,MATCH(C2020,Customers!$A$2:$A$901,0)),"")</f>
        <v>Consumer</v>
      </c>
      <c r="G2020" s="5" t="str">
        <f>IFERROR(INDEX(Regions!$B$2:$B$6,MATCH(D2020,Regions!$A$2:$A$6,0)),"")</f>
        <v>North</v>
      </c>
      <c r="H2020" s="5" t="str">
        <f t="shared" si="33"/>
        <v>2025-03</v>
      </c>
      <c r="I2020" s="5">
        <f>IFERROR(INDEX(Delivery!$C$2:$C$3001,MATCH(A2020,Delivery!$A$2:$A$3001,0))-INDEX(Delivery!$B$2:$B$3001,MATCH(A2020,Delivery!$A$2:$A$3001,0)),"")</f>
        <v>4</v>
      </c>
      <c r="J2020" s="5" t="str">
        <f>IF(IFERROR(INDEX(Delivery!$D$2:$D$3001,MATCH(A2020,Delivery!$A$2:$A$3001,0)),"")="Delayed","Yes","No")</f>
        <v>No</v>
      </c>
      <c r="K2020" s="5" t="str">
        <f>IF(IFERROR(INDEX(Delivery!$D$2:$D$3001,MATCH(A2020,Delivery!$A$2:$A$3001,0)),"")="Cancelled","Yes","No")</f>
        <v>No</v>
      </c>
      <c r="L2020">
        <f>SUMIF(Sales!B:B,A2020,Sales!H:H)</f>
        <v>3718.66</v>
      </c>
    </row>
    <row r="2021" spans="1:12" x14ac:dyDescent="0.35">
      <c r="A2021" s="5">
        <v>2020</v>
      </c>
      <c r="B2021" s="6">
        <v>45733</v>
      </c>
      <c r="C2021" s="5">
        <v>716</v>
      </c>
      <c r="D2021" s="5">
        <v>4</v>
      </c>
      <c r="E2021" s="5" t="str">
        <f>IFERROR(INDEX(Customers!$B$2:$B$901,MATCH(C2021,Customers!$A$2:$A$901,0)),"")</f>
        <v>Ravi Nair</v>
      </c>
      <c r="F2021" s="5" t="str">
        <f>IFERROR(INDEX(Customers!$C$2:$C$901,MATCH(C2021,Customers!$A$2:$A$901,0)),"")</f>
        <v>Consumer</v>
      </c>
      <c r="G2021" s="5" t="str">
        <f>IFERROR(INDEX(Regions!$B$2:$B$6,MATCH(D2021,Regions!$A$2:$A$6,0)),"")</f>
        <v>West</v>
      </c>
      <c r="H2021" s="5" t="str">
        <f t="shared" si="33"/>
        <v>2025-03</v>
      </c>
      <c r="I2021" s="5">
        <f>IFERROR(INDEX(Delivery!$C$2:$C$3001,MATCH(A2021,Delivery!$A$2:$A$3001,0))-INDEX(Delivery!$B$2:$B$3001,MATCH(A2021,Delivery!$A$2:$A$3001,0)),"")</f>
        <v>5</v>
      </c>
      <c r="J2021" s="5" t="str">
        <f>IF(IFERROR(INDEX(Delivery!$D$2:$D$3001,MATCH(A2021,Delivery!$A$2:$A$3001,0)),"")="Delayed","Yes","No")</f>
        <v>No</v>
      </c>
      <c r="K2021" s="5" t="str">
        <f>IF(IFERROR(INDEX(Delivery!$D$2:$D$3001,MATCH(A2021,Delivery!$A$2:$A$3001,0)),"")="Cancelled","Yes","No")</f>
        <v>No</v>
      </c>
      <c r="L2021">
        <f>SUMIF(Sales!B:B,A2021,Sales!H:H)</f>
        <v>184.26</v>
      </c>
    </row>
    <row r="2022" spans="1:12" x14ac:dyDescent="0.35">
      <c r="A2022" s="5">
        <v>2021</v>
      </c>
      <c r="B2022" s="6">
        <v>45733</v>
      </c>
      <c r="C2022" s="5">
        <v>552</v>
      </c>
      <c r="D2022" s="5">
        <v>4</v>
      </c>
      <c r="E2022" s="5" t="str">
        <f>IFERROR(INDEX(Customers!$B$2:$B$901,MATCH(C2022,Customers!$A$2:$A$901,0)),"")</f>
        <v>Lakshmi Kapoor</v>
      </c>
      <c r="F2022" s="5" t="str">
        <f>IFERROR(INDEX(Customers!$C$2:$C$901,MATCH(C2022,Customers!$A$2:$A$901,0)),"")</f>
        <v>Consumer</v>
      </c>
      <c r="G2022" s="5" t="str">
        <f>IFERROR(INDEX(Regions!$B$2:$B$6,MATCH(D2022,Regions!$A$2:$A$6,0)),"")</f>
        <v>West</v>
      </c>
      <c r="H2022" s="5" t="str">
        <f t="shared" si="33"/>
        <v>2025-03</v>
      </c>
      <c r="I2022" s="5">
        <f>IFERROR(INDEX(Delivery!$C$2:$C$3001,MATCH(A2022,Delivery!$A$2:$A$3001,0))-INDEX(Delivery!$B$2:$B$3001,MATCH(A2022,Delivery!$A$2:$A$3001,0)),"")</f>
        <v>4</v>
      </c>
      <c r="J2022" s="5" t="str">
        <f>IF(IFERROR(INDEX(Delivery!$D$2:$D$3001,MATCH(A2022,Delivery!$A$2:$A$3001,0)),"")="Delayed","Yes","No")</f>
        <v>No</v>
      </c>
      <c r="K2022" s="5" t="str">
        <f>IF(IFERROR(INDEX(Delivery!$D$2:$D$3001,MATCH(A2022,Delivery!$A$2:$A$3001,0)),"")="Cancelled","Yes","No")</f>
        <v>No</v>
      </c>
      <c r="L2022">
        <f>SUMIF(Sales!B:B,A2022,Sales!H:H)</f>
        <v>1245.58</v>
      </c>
    </row>
    <row r="2023" spans="1:12" x14ac:dyDescent="0.35">
      <c r="A2023" s="5">
        <v>2022</v>
      </c>
      <c r="B2023" s="6">
        <v>45733</v>
      </c>
      <c r="C2023" s="5">
        <v>435</v>
      </c>
      <c r="D2023" s="5">
        <v>2</v>
      </c>
      <c r="E2023" s="5" t="str">
        <f>IFERROR(INDEX(Customers!$B$2:$B$901,MATCH(C2023,Customers!$A$2:$A$901,0)),"")</f>
        <v>Aditya Rao</v>
      </c>
      <c r="F2023" s="5" t="str">
        <f>IFERROR(INDEX(Customers!$C$2:$C$901,MATCH(C2023,Customers!$A$2:$A$901,0)),"")</f>
        <v>Consumer</v>
      </c>
      <c r="G2023" s="5" t="str">
        <f>IFERROR(INDEX(Regions!$B$2:$B$6,MATCH(D2023,Regions!$A$2:$A$6,0)),"")</f>
        <v>South</v>
      </c>
      <c r="H2023" s="5" t="str">
        <f t="shared" si="33"/>
        <v>2025-03</v>
      </c>
      <c r="I2023" s="5">
        <f>IFERROR(INDEX(Delivery!$C$2:$C$3001,MATCH(A2023,Delivery!$A$2:$A$3001,0))-INDEX(Delivery!$B$2:$B$3001,MATCH(A2023,Delivery!$A$2:$A$3001,0)),"")</f>
        <v>3</v>
      </c>
      <c r="J2023" s="5" t="str">
        <f>IF(IFERROR(INDEX(Delivery!$D$2:$D$3001,MATCH(A2023,Delivery!$A$2:$A$3001,0)),"")="Delayed","Yes","No")</f>
        <v>No</v>
      </c>
      <c r="K2023" s="5" t="str">
        <f>IF(IFERROR(INDEX(Delivery!$D$2:$D$3001,MATCH(A2023,Delivery!$A$2:$A$3001,0)),"")="Cancelled","Yes","No")</f>
        <v>No</v>
      </c>
      <c r="L2023">
        <f>SUMIF(Sales!B:B,A2023,Sales!H:H)</f>
        <v>3021.65</v>
      </c>
    </row>
    <row r="2024" spans="1:12" x14ac:dyDescent="0.35">
      <c r="A2024" s="5">
        <v>2023</v>
      </c>
      <c r="B2024" s="6">
        <v>45734</v>
      </c>
      <c r="C2024" s="5">
        <v>261</v>
      </c>
      <c r="D2024" s="5">
        <v>3</v>
      </c>
      <c r="E2024" s="5" t="str">
        <f>IFERROR(INDEX(Customers!$B$2:$B$901,MATCH(C2024,Customers!$A$2:$A$901,0)),"")</f>
        <v>Kavya Iyer</v>
      </c>
      <c r="F2024" s="5" t="str">
        <f>IFERROR(INDEX(Customers!$C$2:$C$901,MATCH(C2024,Customers!$A$2:$A$901,0)),"")</f>
        <v>Consumer</v>
      </c>
      <c r="G2024" s="5" t="str">
        <f>IFERROR(INDEX(Regions!$B$2:$B$6,MATCH(D2024,Regions!$A$2:$A$6,0)),"")</f>
        <v>East</v>
      </c>
      <c r="H2024" s="5" t="str">
        <f t="shared" si="33"/>
        <v>2025-03</v>
      </c>
      <c r="I2024" s="5">
        <f>IFERROR(INDEX(Delivery!$C$2:$C$3001,MATCH(A2024,Delivery!$A$2:$A$3001,0))-INDEX(Delivery!$B$2:$B$3001,MATCH(A2024,Delivery!$A$2:$A$3001,0)),"")</f>
        <v>3</v>
      </c>
      <c r="J2024" s="5" t="str">
        <f>IF(IFERROR(INDEX(Delivery!$D$2:$D$3001,MATCH(A2024,Delivery!$A$2:$A$3001,0)),"")="Delayed","Yes","No")</f>
        <v>No</v>
      </c>
      <c r="K2024" s="5" t="str">
        <f>IF(IFERROR(INDEX(Delivery!$D$2:$D$3001,MATCH(A2024,Delivery!$A$2:$A$3001,0)),"")="Cancelled","Yes","No")</f>
        <v>No</v>
      </c>
      <c r="L2024">
        <f>SUMIF(Sales!B:B,A2024,Sales!H:H)</f>
        <v>80.47</v>
      </c>
    </row>
    <row r="2025" spans="1:12" x14ac:dyDescent="0.35">
      <c r="A2025" s="5">
        <v>2024</v>
      </c>
      <c r="B2025" s="6">
        <v>45734</v>
      </c>
      <c r="C2025" s="5">
        <v>568</v>
      </c>
      <c r="D2025" s="5">
        <v>1</v>
      </c>
      <c r="E2025" s="5" t="str">
        <f>IFERROR(INDEX(Customers!$B$2:$B$901,MATCH(C2025,Customers!$A$2:$A$901,0)),"")</f>
        <v>Krishna Gupta</v>
      </c>
      <c r="F2025" s="5" t="str">
        <f>IFERROR(INDEX(Customers!$C$2:$C$901,MATCH(C2025,Customers!$A$2:$A$901,0)),"")</f>
        <v>SMB</v>
      </c>
      <c r="G2025" s="5" t="str">
        <f>IFERROR(INDEX(Regions!$B$2:$B$6,MATCH(D2025,Regions!$A$2:$A$6,0)),"")</f>
        <v>North</v>
      </c>
      <c r="H2025" s="5" t="str">
        <f t="shared" si="33"/>
        <v>2025-03</v>
      </c>
      <c r="I2025" s="5">
        <f>IFERROR(INDEX(Delivery!$C$2:$C$3001,MATCH(A2025,Delivery!$A$2:$A$3001,0))-INDEX(Delivery!$B$2:$B$3001,MATCH(A2025,Delivery!$A$2:$A$3001,0)),"")</f>
        <v>6</v>
      </c>
      <c r="J2025" s="5" t="str">
        <f>IF(IFERROR(INDEX(Delivery!$D$2:$D$3001,MATCH(A2025,Delivery!$A$2:$A$3001,0)),"")="Delayed","Yes","No")</f>
        <v>No</v>
      </c>
      <c r="K2025" s="5" t="str">
        <f>IF(IFERROR(INDEX(Delivery!$D$2:$D$3001,MATCH(A2025,Delivery!$A$2:$A$3001,0)),"")="Cancelled","Yes","No")</f>
        <v>No</v>
      </c>
      <c r="L2025">
        <f>SUMIF(Sales!B:B,A2025,Sales!H:H)</f>
        <v>982.88</v>
      </c>
    </row>
    <row r="2026" spans="1:12" x14ac:dyDescent="0.35">
      <c r="A2026" s="5">
        <v>2025</v>
      </c>
      <c r="B2026" s="6">
        <v>45734</v>
      </c>
      <c r="C2026" s="5">
        <v>891</v>
      </c>
      <c r="D2026" s="5">
        <v>1</v>
      </c>
      <c r="E2026" s="5" t="str">
        <f>IFERROR(INDEX(Customers!$B$2:$B$901,MATCH(C2026,Customers!$A$2:$A$901,0)),"")</f>
        <v>Arun Mehta</v>
      </c>
      <c r="F2026" s="5" t="str">
        <f>IFERROR(INDEX(Customers!$C$2:$C$901,MATCH(C2026,Customers!$A$2:$A$901,0)),"")</f>
        <v>Consumer</v>
      </c>
      <c r="G2026" s="5" t="str">
        <f>IFERROR(INDEX(Regions!$B$2:$B$6,MATCH(D2026,Regions!$A$2:$A$6,0)),"")</f>
        <v>North</v>
      </c>
      <c r="H2026" s="5" t="str">
        <f t="shared" si="33"/>
        <v>2025-03</v>
      </c>
      <c r="I2026" s="5">
        <f>IFERROR(INDEX(Delivery!$C$2:$C$3001,MATCH(A2026,Delivery!$A$2:$A$3001,0))-INDEX(Delivery!$B$2:$B$3001,MATCH(A2026,Delivery!$A$2:$A$3001,0)),"")</f>
        <v>3</v>
      </c>
      <c r="J2026" s="5" t="str">
        <f>IF(IFERROR(INDEX(Delivery!$D$2:$D$3001,MATCH(A2026,Delivery!$A$2:$A$3001,0)),"")="Delayed","Yes","No")</f>
        <v>No</v>
      </c>
      <c r="K2026" s="5" t="str">
        <f>IF(IFERROR(INDEX(Delivery!$D$2:$D$3001,MATCH(A2026,Delivery!$A$2:$A$3001,0)),"")="Cancelled","Yes","No")</f>
        <v>No</v>
      </c>
      <c r="L2026">
        <f>SUMIF(Sales!B:B,A2026,Sales!H:H)</f>
        <v>183.63</v>
      </c>
    </row>
    <row r="2027" spans="1:12" x14ac:dyDescent="0.35">
      <c r="A2027" s="5">
        <v>2026</v>
      </c>
      <c r="B2027" s="6">
        <v>45734</v>
      </c>
      <c r="C2027" s="5">
        <v>666</v>
      </c>
      <c r="D2027" s="5">
        <v>1</v>
      </c>
      <c r="E2027" s="5" t="str">
        <f>IFERROR(INDEX(Customers!$B$2:$B$901,MATCH(C2027,Customers!$A$2:$A$901,0)),"")</f>
        <v>Vivaan Krishnan</v>
      </c>
      <c r="F2027" s="5" t="str">
        <f>IFERROR(INDEX(Customers!$C$2:$C$901,MATCH(C2027,Customers!$A$2:$A$901,0)),"")</f>
        <v>Consumer</v>
      </c>
      <c r="G2027" s="5" t="str">
        <f>IFERROR(INDEX(Regions!$B$2:$B$6,MATCH(D2027,Regions!$A$2:$A$6,0)),"")</f>
        <v>North</v>
      </c>
      <c r="H2027" s="5" t="str">
        <f t="shared" si="33"/>
        <v>2025-03</v>
      </c>
      <c r="I2027" s="5">
        <f>IFERROR(INDEX(Delivery!$C$2:$C$3001,MATCH(A2027,Delivery!$A$2:$A$3001,0))-INDEX(Delivery!$B$2:$B$3001,MATCH(A2027,Delivery!$A$2:$A$3001,0)),"")</f>
        <v>5</v>
      </c>
      <c r="J2027" s="5" t="str">
        <f>IF(IFERROR(INDEX(Delivery!$D$2:$D$3001,MATCH(A2027,Delivery!$A$2:$A$3001,0)),"")="Delayed","Yes","No")</f>
        <v>No</v>
      </c>
      <c r="K2027" s="5" t="str">
        <f>IF(IFERROR(INDEX(Delivery!$D$2:$D$3001,MATCH(A2027,Delivery!$A$2:$A$3001,0)),"")="Cancelled","Yes","No")</f>
        <v>No</v>
      </c>
      <c r="L2027">
        <f>SUMIF(Sales!B:B,A2027,Sales!H:H)</f>
        <v>1322.72</v>
      </c>
    </row>
    <row r="2028" spans="1:12" x14ac:dyDescent="0.35">
      <c r="A2028" s="5">
        <v>2027</v>
      </c>
      <c r="B2028" s="6">
        <v>45735</v>
      </c>
      <c r="C2028" s="5">
        <v>76</v>
      </c>
      <c r="D2028" s="5">
        <v>5</v>
      </c>
      <c r="E2028" s="5" t="str">
        <f>IFERROR(INDEX(Customers!$B$2:$B$901,MATCH(C2028,Customers!$A$2:$A$901,0)),"")</f>
        <v>Neha Malhotra</v>
      </c>
      <c r="F2028" s="5" t="str">
        <f>IFERROR(INDEX(Customers!$C$2:$C$901,MATCH(C2028,Customers!$A$2:$A$901,0)),"")</f>
        <v>Consumer</v>
      </c>
      <c r="G2028" s="5" t="str">
        <f>IFERROR(INDEX(Regions!$B$2:$B$6,MATCH(D2028,Regions!$A$2:$A$6,0)),"")</f>
        <v>Central</v>
      </c>
      <c r="H2028" s="5" t="str">
        <f t="shared" si="33"/>
        <v>2025-03</v>
      </c>
      <c r="I2028" s="5">
        <f>IFERROR(INDEX(Delivery!$C$2:$C$3001,MATCH(A2028,Delivery!$A$2:$A$3001,0))-INDEX(Delivery!$B$2:$B$3001,MATCH(A2028,Delivery!$A$2:$A$3001,0)),"")</f>
        <v>3</v>
      </c>
      <c r="J2028" s="5" t="str">
        <f>IF(IFERROR(INDEX(Delivery!$D$2:$D$3001,MATCH(A2028,Delivery!$A$2:$A$3001,0)),"")="Delayed","Yes","No")</f>
        <v>No</v>
      </c>
      <c r="K2028" s="5" t="str">
        <f>IF(IFERROR(INDEX(Delivery!$D$2:$D$3001,MATCH(A2028,Delivery!$A$2:$A$3001,0)),"")="Cancelled","Yes","No")</f>
        <v>No</v>
      </c>
      <c r="L2028">
        <f>SUMIF(Sales!B:B,A2028,Sales!H:H)</f>
        <v>705.26</v>
      </c>
    </row>
    <row r="2029" spans="1:12" x14ac:dyDescent="0.35">
      <c r="A2029" s="5">
        <v>2028</v>
      </c>
      <c r="B2029" s="6">
        <v>45735</v>
      </c>
      <c r="C2029" s="5">
        <v>139</v>
      </c>
      <c r="D2029" s="5">
        <v>4</v>
      </c>
      <c r="E2029" s="5" t="str">
        <f>IFERROR(INDEX(Customers!$B$2:$B$901,MATCH(C2029,Customers!$A$2:$A$901,0)),"")</f>
        <v>Aditya Patel</v>
      </c>
      <c r="F2029" s="5" t="str">
        <f>IFERROR(INDEX(Customers!$C$2:$C$901,MATCH(C2029,Customers!$A$2:$A$901,0)),"")</f>
        <v>Consumer</v>
      </c>
      <c r="G2029" s="5" t="str">
        <f>IFERROR(INDEX(Regions!$B$2:$B$6,MATCH(D2029,Regions!$A$2:$A$6,0)),"")</f>
        <v>West</v>
      </c>
      <c r="H2029" s="5" t="str">
        <f t="shared" si="33"/>
        <v>2025-03</v>
      </c>
      <c r="I2029" s="5">
        <f>IFERROR(INDEX(Delivery!$C$2:$C$3001,MATCH(A2029,Delivery!$A$2:$A$3001,0))-INDEX(Delivery!$B$2:$B$3001,MATCH(A2029,Delivery!$A$2:$A$3001,0)),"")</f>
        <v>2</v>
      </c>
      <c r="J2029" s="5" t="str">
        <f>IF(IFERROR(INDEX(Delivery!$D$2:$D$3001,MATCH(A2029,Delivery!$A$2:$A$3001,0)),"")="Delayed","Yes","No")</f>
        <v>No</v>
      </c>
      <c r="K2029" s="5" t="str">
        <f>IF(IFERROR(INDEX(Delivery!$D$2:$D$3001,MATCH(A2029,Delivery!$A$2:$A$3001,0)),"")="Cancelled","Yes","No")</f>
        <v>No</v>
      </c>
      <c r="L2029">
        <f>SUMIF(Sales!B:B,A2029,Sales!H:H)</f>
        <v>829.93</v>
      </c>
    </row>
    <row r="2030" spans="1:12" x14ac:dyDescent="0.35">
      <c r="A2030" s="5">
        <v>2029</v>
      </c>
      <c r="B2030" s="6">
        <v>45735</v>
      </c>
      <c r="C2030" s="5">
        <v>863</v>
      </c>
      <c r="D2030" s="5">
        <v>2</v>
      </c>
      <c r="E2030" s="5" t="str">
        <f>IFERROR(INDEX(Customers!$B$2:$B$901,MATCH(C2030,Customers!$A$2:$A$901,0)),"")</f>
        <v>Anika Sharma</v>
      </c>
      <c r="F2030" s="5" t="str">
        <f>IFERROR(INDEX(Customers!$C$2:$C$901,MATCH(C2030,Customers!$A$2:$A$901,0)),"")</f>
        <v>Consumer</v>
      </c>
      <c r="G2030" s="5" t="str">
        <f>IFERROR(INDEX(Regions!$B$2:$B$6,MATCH(D2030,Regions!$A$2:$A$6,0)),"")</f>
        <v>South</v>
      </c>
      <c r="H2030" s="5" t="str">
        <f t="shared" si="33"/>
        <v>2025-03</v>
      </c>
      <c r="I2030" s="5">
        <f>IFERROR(INDEX(Delivery!$C$2:$C$3001,MATCH(A2030,Delivery!$A$2:$A$3001,0))-INDEX(Delivery!$B$2:$B$3001,MATCH(A2030,Delivery!$A$2:$A$3001,0)),"")</f>
        <v>6</v>
      </c>
      <c r="J2030" s="5" t="str">
        <f>IF(IFERROR(INDEX(Delivery!$D$2:$D$3001,MATCH(A2030,Delivery!$A$2:$A$3001,0)),"")="Delayed","Yes","No")</f>
        <v>No</v>
      </c>
      <c r="K2030" s="5" t="str">
        <f>IF(IFERROR(INDEX(Delivery!$D$2:$D$3001,MATCH(A2030,Delivery!$A$2:$A$3001,0)),"")="Cancelled","Yes","No")</f>
        <v>No</v>
      </c>
      <c r="L2030">
        <f>SUMIF(Sales!B:B,A2030,Sales!H:H)</f>
        <v>519.71</v>
      </c>
    </row>
    <row r="2031" spans="1:12" x14ac:dyDescent="0.35">
      <c r="A2031" s="5">
        <v>2030</v>
      </c>
      <c r="B2031" s="6">
        <v>45736</v>
      </c>
      <c r="C2031" s="5">
        <v>242</v>
      </c>
      <c r="D2031" s="5">
        <v>4</v>
      </c>
      <c r="E2031" s="5" t="str">
        <f>IFERROR(INDEX(Customers!$B$2:$B$901,MATCH(C2031,Customers!$A$2:$A$901,0)),"")</f>
        <v>Aadhya Bose</v>
      </c>
      <c r="F2031" s="5" t="str">
        <f>IFERROR(INDEX(Customers!$C$2:$C$901,MATCH(C2031,Customers!$A$2:$A$901,0)),"")</f>
        <v>Consumer</v>
      </c>
      <c r="G2031" s="5" t="str">
        <f>IFERROR(INDEX(Regions!$B$2:$B$6,MATCH(D2031,Regions!$A$2:$A$6,0)),"")</f>
        <v>West</v>
      </c>
      <c r="H2031" s="5" t="str">
        <f t="shared" si="33"/>
        <v>2025-03</v>
      </c>
      <c r="I2031" s="5">
        <f>IFERROR(INDEX(Delivery!$C$2:$C$3001,MATCH(A2031,Delivery!$A$2:$A$3001,0))-INDEX(Delivery!$B$2:$B$3001,MATCH(A2031,Delivery!$A$2:$A$3001,0)),"")</f>
        <v>4</v>
      </c>
      <c r="J2031" s="5" t="str">
        <f>IF(IFERROR(INDEX(Delivery!$D$2:$D$3001,MATCH(A2031,Delivery!$A$2:$A$3001,0)),"")="Delayed","Yes","No")</f>
        <v>No</v>
      </c>
      <c r="K2031" s="5" t="str">
        <f>IF(IFERROR(INDEX(Delivery!$D$2:$D$3001,MATCH(A2031,Delivery!$A$2:$A$3001,0)),"")="Cancelled","Yes","No")</f>
        <v>No</v>
      </c>
      <c r="L2031">
        <f>SUMIF(Sales!B:B,A2031,Sales!H:H)</f>
        <v>175.69</v>
      </c>
    </row>
    <row r="2032" spans="1:12" x14ac:dyDescent="0.35">
      <c r="A2032" s="5">
        <v>2031</v>
      </c>
      <c r="B2032" s="6">
        <v>45736</v>
      </c>
      <c r="C2032" s="5">
        <v>875</v>
      </c>
      <c r="D2032" s="5">
        <v>4</v>
      </c>
      <c r="E2032" s="5" t="str">
        <f>IFERROR(INDEX(Customers!$B$2:$B$901,MATCH(C2032,Customers!$A$2:$A$901,0)),"")</f>
        <v>Priya Bose</v>
      </c>
      <c r="F2032" s="5" t="str">
        <f>IFERROR(INDEX(Customers!$C$2:$C$901,MATCH(C2032,Customers!$A$2:$A$901,0)),"")</f>
        <v>SMB</v>
      </c>
      <c r="G2032" s="5" t="str">
        <f>IFERROR(INDEX(Regions!$B$2:$B$6,MATCH(D2032,Regions!$A$2:$A$6,0)),"")</f>
        <v>West</v>
      </c>
      <c r="H2032" s="5" t="str">
        <f t="shared" si="33"/>
        <v>2025-03</v>
      </c>
      <c r="I2032" s="5">
        <f>IFERROR(INDEX(Delivery!$C$2:$C$3001,MATCH(A2032,Delivery!$A$2:$A$3001,0))-INDEX(Delivery!$B$2:$B$3001,MATCH(A2032,Delivery!$A$2:$A$3001,0)),"")</f>
        <v>3</v>
      </c>
      <c r="J2032" s="5" t="str">
        <f>IF(IFERROR(INDEX(Delivery!$D$2:$D$3001,MATCH(A2032,Delivery!$A$2:$A$3001,0)),"")="Delayed","Yes","No")</f>
        <v>No</v>
      </c>
      <c r="K2032" s="5" t="str">
        <f>IF(IFERROR(INDEX(Delivery!$D$2:$D$3001,MATCH(A2032,Delivery!$A$2:$A$3001,0)),"")="Cancelled","Yes","No")</f>
        <v>No</v>
      </c>
      <c r="L2032">
        <f>SUMIF(Sales!B:B,A2032,Sales!H:H)</f>
        <v>145.43</v>
      </c>
    </row>
    <row r="2033" spans="1:12" x14ac:dyDescent="0.35">
      <c r="A2033" s="5">
        <v>2032</v>
      </c>
      <c r="B2033" s="6">
        <v>45736</v>
      </c>
      <c r="C2033" s="5">
        <v>192</v>
      </c>
      <c r="D2033" s="5">
        <v>3</v>
      </c>
      <c r="E2033" s="5" t="str">
        <f>IFERROR(INDEX(Customers!$B$2:$B$901,MATCH(C2033,Customers!$A$2:$A$901,0)),"")</f>
        <v>Meera Reddy</v>
      </c>
      <c r="F2033" s="5" t="str">
        <f>IFERROR(INDEX(Customers!$C$2:$C$901,MATCH(C2033,Customers!$A$2:$A$901,0)),"")</f>
        <v>Consumer</v>
      </c>
      <c r="G2033" s="5" t="str">
        <f>IFERROR(INDEX(Regions!$B$2:$B$6,MATCH(D2033,Regions!$A$2:$A$6,0)),"")</f>
        <v>East</v>
      </c>
      <c r="H2033" s="5" t="str">
        <f t="shared" si="33"/>
        <v>2025-03</v>
      </c>
      <c r="I2033" s="5">
        <f>IFERROR(INDEX(Delivery!$C$2:$C$3001,MATCH(A2033,Delivery!$A$2:$A$3001,0))-INDEX(Delivery!$B$2:$B$3001,MATCH(A2033,Delivery!$A$2:$A$3001,0)),"")</f>
        <v>6</v>
      </c>
      <c r="J2033" s="5" t="str">
        <f>IF(IFERROR(INDEX(Delivery!$D$2:$D$3001,MATCH(A2033,Delivery!$A$2:$A$3001,0)),"")="Delayed","Yes","No")</f>
        <v>Yes</v>
      </c>
      <c r="K2033" s="5" t="str">
        <f>IF(IFERROR(INDEX(Delivery!$D$2:$D$3001,MATCH(A2033,Delivery!$A$2:$A$3001,0)),"")="Cancelled","Yes","No")</f>
        <v>No</v>
      </c>
      <c r="L2033">
        <f>SUMIF(Sales!B:B,A2033,Sales!H:H)</f>
        <v>617.46</v>
      </c>
    </row>
    <row r="2034" spans="1:12" x14ac:dyDescent="0.35">
      <c r="A2034" s="5">
        <v>2033</v>
      </c>
      <c r="B2034" s="6">
        <v>45736</v>
      </c>
      <c r="C2034" s="5">
        <v>194</v>
      </c>
      <c r="D2034" s="5">
        <v>5</v>
      </c>
      <c r="E2034" s="5" t="str">
        <f>IFERROR(INDEX(Customers!$B$2:$B$901,MATCH(C2034,Customers!$A$2:$A$901,0)),"")</f>
        <v>Vivaan Shetty</v>
      </c>
      <c r="F2034" s="5" t="str">
        <f>IFERROR(INDEX(Customers!$C$2:$C$901,MATCH(C2034,Customers!$A$2:$A$901,0)),"")</f>
        <v>SMB</v>
      </c>
      <c r="G2034" s="5" t="str">
        <f>IFERROR(INDEX(Regions!$B$2:$B$6,MATCH(D2034,Regions!$A$2:$A$6,0)),"")</f>
        <v>Central</v>
      </c>
      <c r="H2034" s="5" t="str">
        <f t="shared" si="33"/>
        <v>2025-03</v>
      </c>
      <c r="I2034" s="5">
        <f>IFERROR(INDEX(Delivery!$C$2:$C$3001,MATCH(A2034,Delivery!$A$2:$A$3001,0))-INDEX(Delivery!$B$2:$B$3001,MATCH(A2034,Delivery!$A$2:$A$3001,0)),"")</f>
        <v>2</v>
      </c>
      <c r="J2034" s="5" t="str">
        <f>IF(IFERROR(INDEX(Delivery!$D$2:$D$3001,MATCH(A2034,Delivery!$A$2:$A$3001,0)),"")="Delayed","Yes","No")</f>
        <v>No</v>
      </c>
      <c r="K2034" s="5" t="str">
        <f>IF(IFERROR(INDEX(Delivery!$D$2:$D$3001,MATCH(A2034,Delivery!$A$2:$A$3001,0)),"")="Cancelled","Yes","No")</f>
        <v>No</v>
      </c>
      <c r="L2034">
        <f>SUMIF(Sales!B:B,A2034,Sales!H:H)</f>
        <v>2129.88</v>
      </c>
    </row>
    <row r="2035" spans="1:12" x14ac:dyDescent="0.35">
      <c r="A2035" s="5">
        <v>2034</v>
      </c>
      <c r="B2035" s="6">
        <v>45736</v>
      </c>
      <c r="C2035" s="5">
        <v>878</v>
      </c>
      <c r="D2035" s="5">
        <v>2</v>
      </c>
      <c r="E2035" s="5" t="str">
        <f>IFERROR(INDEX(Customers!$B$2:$B$901,MATCH(C2035,Customers!$A$2:$A$901,0)),"")</f>
        <v>Meera Sharma</v>
      </c>
      <c r="F2035" s="5" t="str">
        <f>IFERROR(INDEX(Customers!$C$2:$C$901,MATCH(C2035,Customers!$A$2:$A$901,0)),"")</f>
        <v>Corporate</v>
      </c>
      <c r="G2035" s="5" t="str">
        <f>IFERROR(INDEX(Regions!$B$2:$B$6,MATCH(D2035,Regions!$A$2:$A$6,0)),"")</f>
        <v>South</v>
      </c>
      <c r="H2035" s="5" t="str">
        <f t="shared" si="33"/>
        <v>2025-03</v>
      </c>
      <c r="I2035" s="5">
        <f>IFERROR(INDEX(Delivery!$C$2:$C$3001,MATCH(A2035,Delivery!$A$2:$A$3001,0))-INDEX(Delivery!$B$2:$B$3001,MATCH(A2035,Delivery!$A$2:$A$3001,0)),"")</f>
        <v>2</v>
      </c>
      <c r="J2035" s="5" t="str">
        <f>IF(IFERROR(INDEX(Delivery!$D$2:$D$3001,MATCH(A2035,Delivery!$A$2:$A$3001,0)),"")="Delayed","Yes","No")</f>
        <v>No</v>
      </c>
      <c r="K2035" s="5" t="str">
        <f>IF(IFERROR(INDEX(Delivery!$D$2:$D$3001,MATCH(A2035,Delivery!$A$2:$A$3001,0)),"")="Cancelled","Yes","No")</f>
        <v>No</v>
      </c>
      <c r="L2035">
        <f>SUMIF(Sales!B:B,A2035,Sales!H:H)</f>
        <v>3021.65</v>
      </c>
    </row>
    <row r="2036" spans="1:12" x14ac:dyDescent="0.35">
      <c r="A2036" s="5">
        <v>2035</v>
      </c>
      <c r="B2036" s="6">
        <v>45737</v>
      </c>
      <c r="C2036" s="5">
        <v>602</v>
      </c>
      <c r="D2036" s="5">
        <v>5</v>
      </c>
      <c r="E2036" s="5" t="str">
        <f>IFERROR(INDEX(Customers!$B$2:$B$901,MATCH(C2036,Customers!$A$2:$A$901,0)),"")</f>
        <v>Neha Reddy</v>
      </c>
      <c r="F2036" s="5" t="str">
        <f>IFERROR(INDEX(Customers!$C$2:$C$901,MATCH(C2036,Customers!$A$2:$A$901,0)),"")</f>
        <v>Consumer</v>
      </c>
      <c r="G2036" s="5" t="str">
        <f>IFERROR(INDEX(Regions!$B$2:$B$6,MATCH(D2036,Regions!$A$2:$A$6,0)),"")</f>
        <v>Central</v>
      </c>
      <c r="H2036" s="5" t="str">
        <f t="shared" si="33"/>
        <v>2025-03</v>
      </c>
      <c r="I2036" s="5">
        <f>IFERROR(INDEX(Delivery!$C$2:$C$3001,MATCH(A2036,Delivery!$A$2:$A$3001,0))-INDEX(Delivery!$B$2:$B$3001,MATCH(A2036,Delivery!$A$2:$A$3001,0)),"")</f>
        <v>6</v>
      </c>
      <c r="J2036" s="5" t="str">
        <f>IF(IFERROR(INDEX(Delivery!$D$2:$D$3001,MATCH(A2036,Delivery!$A$2:$A$3001,0)),"")="Delayed","Yes","No")</f>
        <v>No</v>
      </c>
      <c r="K2036" s="5" t="str">
        <f>IF(IFERROR(INDEX(Delivery!$D$2:$D$3001,MATCH(A2036,Delivery!$A$2:$A$3001,0)),"")="Cancelled","Yes","No")</f>
        <v>No</v>
      </c>
      <c r="L2036">
        <f>SUMIF(Sales!B:B,A2036,Sales!H:H)</f>
        <v>5234.97</v>
      </c>
    </row>
    <row r="2037" spans="1:12" x14ac:dyDescent="0.35">
      <c r="A2037" s="5">
        <v>2036</v>
      </c>
      <c r="B2037" s="6">
        <v>45737</v>
      </c>
      <c r="C2037" s="5">
        <v>818</v>
      </c>
      <c r="D2037" s="5">
        <v>1</v>
      </c>
      <c r="E2037" s="5" t="str">
        <f>IFERROR(INDEX(Customers!$B$2:$B$901,MATCH(C2037,Customers!$A$2:$A$901,0)),"")</f>
        <v>Pooja Pillai</v>
      </c>
      <c r="F2037" s="5" t="str">
        <f>IFERROR(INDEX(Customers!$C$2:$C$901,MATCH(C2037,Customers!$A$2:$A$901,0)),"")</f>
        <v>SMB</v>
      </c>
      <c r="G2037" s="5" t="str">
        <f>IFERROR(INDEX(Regions!$B$2:$B$6,MATCH(D2037,Regions!$A$2:$A$6,0)),"")</f>
        <v>North</v>
      </c>
      <c r="H2037" s="5" t="str">
        <f t="shared" si="33"/>
        <v>2025-03</v>
      </c>
      <c r="I2037" s="5">
        <f>IFERROR(INDEX(Delivery!$C$2:$C$3001,MATCH(A2037,Delivery!$A$2:$A$3001,0))-INDEX(Delivery!$B$2:$B$3001,MATCH(A2037,Delivery!$A$2:$A$3001,0)),"")</f>
        <v>4</v>
      </c>
      <c r="J2037" s="5" t="str">
        <f>IF(IFERROR(INDEX(Delivery!$D$2:$D$3001,MATCH(A2037,Delivery!$A$2:$A$3001,0)),"")="Delayed","Yes","No")</f>
        <v>No</v>
      </c>
      <c r="K2037" s="5" t="str">
        <f>IF(IFERROR(INDEX(Delivery!$D$2:$D$3001,MATCH(A2037,Delivery!$A$2:$A$3001,0)),"")="Cancelled","Yes","No")</f>
        <v>No</v>
      </c>
      <c r="L2037">
        <f>SUMIF(Sales!B:B,A2037,Sales!H:H)</f>
        <v>828.35</v>
      </c>
    </row>
    <row r="2038" spans="1:12" x14ac:dyDescent="0.35">
      <c r="A2038" s="5">
        <v>2037</v>
      </c>
      <c r="B2038" s="6">
        <v>45737</v>
      </c>
      <c r="C2038" s="5">
        <v>853</v>
      </c>
      <c r="D2038" s="5">
        <v>4</v>
      </c>
      <c r="E2038" s="5" t="str">
        <f>IFERROR(INDEX(Customers!$B$2:$B$901,MATCH(C2038,Customers!$A$2:$A$901,0)),"")</f>
        <v>Meera Verma</v>
      </c>
      <c r="F2038" s="5" t="str">
        <f>IFERROR(INDEX(Customers!$C$2:$C$901,MATCH(C2038,Customers!$A$2:$A$901,0)),"")</f>
        <v>Consumer</v>
      </c>
      <c r="G2038" s="5" t="str">
        <f>IFERROR(INDEX(Regions!$B$2:$B$6,MATCH(D2038,Regions!$A$2:$A$6,0)),"")</f>
        <v>West</v>
      </c>
      <c r="H2038" s="5" t="str">
        <f t="shared" si="33"/>
        <v>2025-03</v>
      </c>
      <c r="I2038" s="5">
        <f>IFERROR(INDEX(Delivery!$C$2:$C$3001,MATCH(A2038,Delivery!$A$2:$A$3001,0))-INDEX(Delivery!$B$2:$B$3001,MATCH(A2038,Delivery!$A$2:$A$3001,0)),"")</f>
        <v>2</v>
      </c>
      <c r="J2038" s="5" t="str">
        <f>IF(IFERROR(INDEX(Delivery!$D$2:$D$3001,MATCH(A2038,Delivery!$A$2:$A$3001,0)),"")="Delayed","Yes","No")</f>
        <v>No</v>
      </c>
      <c r="K2038" s="5" t="str">
        <f>IF(IFERROR(INDEX(Delivery!$D$2:$D$3001,MATCH(A2038,Delivery!$A$2:$A$3001,0)),"")="Cancelled","Yes","No")</f>
        <v>No</v>
      </c>
      <c r="L2038">
        <f>SUMIF(Sales!B:B,A2038,Sales!H:H)</f>
        <v>412.15</v>
      </c>
    </row>
    <row r="2039" spans="1:12" x14ac:dyDescent="0.35">
      <c r="A2039" s="5">
        <v>2038</v>
      </c>
      <c r="B2039" s="6">
        <v>45737</v>
      </c>
      <c r="C2039" s="5">
        <v>63</v>
      </c>
      <c r="D2039" s="5">
        <v>2</v>
      </c>
      <c r="E2039" s="5" t="str">
        <f>IFERROR(INDEX(Customers!$B$2:$B$901,MATCH(C2039,Customers!$A$2:$A$901,0)),"")</f>
        <v>Divya Chatterjee</v>
      </c>
      <c r="F2039" s="5" t="str">
        <f>IFERROR(INDEX(Customers!$C$2:$C$901,MATCH(C2039,Customers!$A$2:$A$901,0)),"")</f>
        <v>Consumer</v>
      </c>
      <c r="G2039" s="5" t="str">
        <f>IFERROR(INDEX(Regions!$B$2:$B$6,MATCH(D2039,Regions!$A$2:$A$6,0)),"")</f>
        <v>South</v>
      </c>
      <c r="H2039" s="5" t="str">
        <f t="shared" si="33"/>
        <v>2025-03</v>
      </c>
      <c r="I2039" s="5">
        <f>IFERROR(INDEX(Delivery!$C$2:$C$3001,MATCH(A2039,Delivery!$A$2:$A$3001,0))-INDEX(Delivery!$B$2:$B$3001,MATCH(A2039,Delivery!$A$2:$A$3001,0)),"")</f>
        <v>11</v>
      </c>
      <c r="J2039" s="5" t="str">
        <f>IF(IFERROR(INDEX(Delivery!$D$2:$D$3001,MATCH(A2039,Delivery!$A$2:$A$3001,0)),"")="Delayed","Yes","No")</f>
        <v>Yes</v>
      </c>
      <c r="K2039" s="5" t="str">
        <f>IF(IFERROR(INDEX(Delivery!$D$2:$D$3001,MATCH(A2039,Delivery!$A$2:$A$3001,0)),"")="Cancelled","Yes","No")</f>
        <v>No</v>
      </c>
      <c r="L2039">
        <f>SUMIF(Sales!B:B,A2039,Sales!H:H)</f>
        <v>1112.77</v>
      </c>
    </row>
    <row r="2040" spans="1:12" x14ac:dyDescent="0.35">
      <c r="A2040" s="5">
        <v>2039</v>
      </c>
      <c r="B2040" s="6">
        <v>45737</v>
      </c>
      <c r="C2040" s="5">
        <v>178</v>
      </c>
      <c r="D2040" s="5">
        <v>2</v>
      </c>
      <c r="E2040" s="5" t="str">
        <f>IFERROR(INDEX(Customers!$B$2:$B$901,MATCH(C2040,Customers!$A$2:$A$901,0)),"")</f>
        <v>Anika Chatterjee</v>
      </c>
      <c r="F2040" s="5" t="str">
        <f>IFERROR(INDEX(Customers!$C$2:$C$901,MATCH(C2040,Customers!$A$2:$A$901,0)),"")</f>
        <v>SMB</v>
      </c>
      <c r="G2040" s="5" t="str">
        <f>IFERROR(INDEX(Regions!$B$2:$B$6,MATCH(D2040,Regions!$A$2:$A$6,0)),"")</f>
        <v>South</v>
      </c>
      <c r="H2040" s="5" t="str">
        <f t="shared" si="33"/>
        <v>2025-03</v>
      </c>
      <c r="I2040" s="5">
        <f>IFERROR(INDEX(Delivery!$C$2:$C$3001,MATCH(A2040,Delivery!$A$2:$A$3001,0))-INDEX(Delivery!$B$2:$B$3001,MATCH(A2040,Delivery!$A$2:$A$3001,0)),"")</f>
        <v>3</v>
      </c>
      <c r="J2040" s="5" t="str">
        <f>IF(IFERROR(INDEX(Delivery!$D$2:$D$3001,MATCH(A2040,Delivery!$A$2:$A$3001,0)),"")="Delayed","Yes","No")</f>
        <v>No</v>
      </c>
      <c r="K2040" s="5" t="str">
        <f>IF(IFERROR(INDEX(Delivery!$D$2:$D$3001,MATCH(A2040,Delivery!$A$2:$A$3001,0)),"")="Cancelled","Yes","No")</f>
        <v>No</v>
      </c>
      <c r="L2040">
        <f>SUMIF(Sales!B:B,A2040,Sales!H:H)</f>
        <v>2129.88</v>
      </c>
    </row>
    <row r="2041" spans="1:12" x14ac:dyDescent="0.35">
      <c r="A2041" s="5">
        <v>2040</v>
      </c>
      <c r="B2041" s="6">
        <v>45737</v>
      </c>
      <c r="C2041" s="5">
        <v>124</v>
      </c>
      <c r="D2041" s="5">
        <v>5</v>
      </c>
      <c r="E2041" s="5" t="str">
        <f>IFERROR(INDEX(Customers!$B$2:$B$901,MATCH(C2041,Customers!$A$2:$A$901,0)),"")</f>
        <v>Kavya Chatterjee</v>
      </c>
      <c r="F2041" s="5" t="str">
        <f>IFERROR(INDEX(Customers!$C$2:$C$901,MATCH(C2041,Customers!$A$2:$A$901,0)),"")</f>
        <v>Consumer</v>
      </c>
      <c r="G2041" s="5" t="str">
        <f>IFERROR(INDEX(Regions!$B$2:$B$6,MATCH(D2041,Regions!$A$2:$A$6,0)),"")</f>
        <v>Central</v>
      </c>
      <c r="H2041" s="5" t="str">
        <f t="shared" si="33"/>
        <v>2025-03</v>
      </c>
      <c r="I2041" s="5">
        <f>IFERROR(INDEX(Delivery!$C$2:$C$3001,MATCH(A2041,Delivery!$A$2:$A$3001,0))-INDEX(Delivery!$B$2:$B$3001,MATCH(A2041,Delivery!$A$2:$A$3001,0)),"")</f>
        <v>3</v>
      </c>
      <c r="J2041" s="5" t="str">
        <f>IF(IFERROR(INDEX(Delivery!$D$2:$D$3001,MATCH(A2041,Delivery!$A$2:$A$3001,0)),"")="Delayed","Yes","No")</f>
        <v>No</v>
      </c>
      <c r="K2041" s="5" t="str">
        <f>IF(IFERROR(INDEX(Delivery!$D$2:$D$3001,MATCH(A2041,Delivery!$A$2:$A$3001,0)),"")="Cancelled","Yes","No")</f>
        <v>No</v>
      </c>
      <c r="L2041">
        <f>SUMIF(Sales!B:B,A2041,Sales!H:H)</f>
        <v>2889.9900000000002</v>
      </c>
    </row>
    <row r="2042" spans="1:12" x14ac:dyDescent="0.35">
      <c r="A2042" s="5">
        <v>2041</v>
      </c>
      <c r="B2042" s="6">
        <v>45737</v>
      </c>
      <c r="C2042" s="5">
        <v>251</v>
      </c>
      <c r="D2042" s="5">
        <v>1</v>
      </c>
      <c r="E2042" s="5" t="str">
        <f>IFERROR(INDEX(Customers!$B$2:$B$901,MATCH(C2042,Customers!$A$2:$A$901,0)),"")</f>
        <v>Suresh Rao</v>
      </c>
      <c r="F2042" s="5" t="str">
        <f>IFERROR(INDEX(Customers!$C$2:$C$901,MATCH(C2042,Customers!$A$2:$A$901,0)),"")</f>
        <v>Consumer</v>
      </c>
      <c r="G2042" s="5" t="str">
        <f>IFERROR(INDEX(Regions!$B$2:$B$6,MATCH(D2042,Regions!$A$2:$A$6,0)),"")</f>
        <v>North</v>
      </c>
      <c r="H2042" s="5" t="str">
        <f t="shared" si="33"/>
        <v>2025-03</v>
      </c>
      <c r="I2042" s="5">
        <f>IFERROR(INDEX(Delivery!$C$2:$C$3001,MATCH(A2042,Delivery!$A$2:$A$3001,0))-INDEX(Delivery!$B$2:$B$3001,MATCH(A2042,Delivery!$A$2:$A$3001,0)),"")</f>
        <v>6</v>
      </c>
      <c r="J2042" s="5" t="str">
        <f>IF(IFERROR(INDEX(Delivery!$D$2:$D$3001,MATCH(A2042,Delivery!$A$2:$A$3001,0)),"")="Delayed","Yes","No")</f>
        <v>No</v>
      </c>
      <c r="K2042" s="5" t="str">
        <f>IF(IFERROR(INDEX(Delivery!$D$2:$D$3001,MATCH(A2042,Delivery!$A$2:$A$3001,0)),"")="Cancelled","Yes","No")</f>
        <v>No</v>
      </c>
      <c r="L2042">
        <f>SUMIF(Sales!B:B,A2042,Sales!H:H)</f>
        <v>2674.52</v>
      </c>
    </row>
    <row r="2043" spans="1:12" x14ac:dyDescent="0.35">
      <c r="A2043" s="5">
        <v>2042</v>
      </c>
      <c r="B2043" s="6">
        <v>45738</v>
      </c>
      <c r="C2043" s="5">
        <v>167</v>
      </c>
      <c r="D2043" s="5">
        <v>4</v>
      </c>
      <c r="E2043" s="5" t="str">
        <f>IFERROR(INDEX(Customers!$B$2:$B$901,MATCH(C2043,Customers!$A$2:$A$901,0)),"")</f>
        <v>Meera Kapoor</v>
      </c>
      <c r="F2043" s="5" t="str">
        <f>IFERROR(INDEX(Customers!$C$2:$C$901,MATCH(C2043,Customers!$A$2:$A$901,0)),"")</f>
        <v>SMB</v>
      </c>
      <c r="G2043" s="5" t="str">
        <f>IFERROR(INDEX(Regions!$B$2:$B$6,MATCH(D2043,Regions!$A$2:$A$6,0)),"")</f>
        <v>West</v>
      </c>
      <c r="H2043" s="5" t="str">
        <f t="shared" si="33"/>
        <v>2025-03</v>
      </c>
      <c r="I2043" s="5">
        <f>IFERROR(INDEX(Delivery!$C$2:$C$3001,MATCH(A2043,Delivery!$A$2:$A$3001,0))-INDEX(Delivery!$B$2:$B$3001,MATCH(A2043,Delivery!$A$2:$A$3001,0)),"")</f>
        <v>5</v>
      </c>
      <c r="J2043" s="5" t="str">
        <f>IF(IFERROR(INDEX(Delivery!$D$2:$D$3001,MATCH(A2043,Delivery!$A$2:$A$3001,0)),"")="Delayed","Yes","No")</f>
        <v>No</v>
      </c>
      <c r="K2043" s="5" t="str">
        <f>IF(IFERROR(INDEX(Delivery!$D$2:$D$3001,MATCH(A2043,Delivery!$A$2:$A$3001,0)),"")="Cancelled","Yes","No")</f>
        <v>No</v>
      </c>
      <c r="L2043">
        <f>SUMIF(Sales!B:B,A2043,Sales!H:H)</f>
        <v>351.29</v>
      </c>
    </row>
    <row r="2044" spans="1:12" x14ac:dyDescent="0.35">
      <c r="A2044" s="5">
        <v>2043</v>
      </c>
      <c r="B2044" s="6">
        <v>45738</v>
      </c>
      <c r="C2044" s="5">
        <v>229</v>
      </c>
      <c r="D2044" s="5">
        <v>3</v>
      </c>
      <c r="E2044" s="5" t="str">
        <f>IFERROR(INDEX(Customers!$B$2:$B$901,MATCH(C2044,Customers!$A$2:$A$901,0)),"")</f>
        <v>Vihaan Rao</v>
      </c>
      <c r="F2044" s="5" t="str">
        <f>IFERROR(INDEX(Customers!$C$2:$C$901,MATCH(C2044,Customers!$A$2:$A$901,0)),"")</f>
        <v>Corporate</v>
      </c>
      <c r="G2044" s="5" t="str">
        <f>IFERROR(INDEX(Regions!$B$2:$B$6,MATCH(D2044,Regions!$A$2:$A$6,0)),"")</f>
        <v>East</v>
      </c>
      <c r="H2044" s="5" t="str">
        <f t="shared" si="33"/>
        <v>2025-03</v>
      </c>
      <c r="I2044" s="5">
        <f>IFERROR(INDEX(Delivery!$C$2:$C$3001,MATCH(A2044,Delivery!$A$2:$A$3001,0))-INDEX(Delivery!$B$2:$B$3001,MATCH(A2044,Delivery!$A$2:$A$3001,0)),"")</f>
        <v>4</v>
      </c>
      <c r="J2044" s="5" t="str">
        <f>IF(IFERROR(INDEX(Delivery!$D$2:$D$3001,MATCH(A2044,Delivery!$A$2:$A$3001,0)),"")="Delayed","Yes","No")</f>
        <v>No</v>
      </c>
      <c r="K2044" s="5" t="str">
        <f>IF(IFERROR(INDEX(Delivery!$D$2:$D$3001,MATCH(A2044,Delivery!$A$2:$A$3001,0)),"")="Cancelled","Yes","No")</f>
        <v>No</v>
      </c>
      <c r="L2044">
        <f>SUMIF(Sales!B:B,A2044,Sales!H:H)</f>
        <v>519.71</v>
      </c>
    </row>
    <row r="2045" spans="1:12" x14ac:dyDescent="0.35">
      <c r="A2045" s="5">
        <v>2044</v>
      </c>
      <c r="B2045" s="6">
        <v>45738</v>
      </c>
      <c r="C2045" s="5">
        <v>277</v>
      </c>
      <c r="D2045" s="5">
        <v>4</v>
      </c>
      <c r="E2045" s="5" t="str">
        <f>IFERROR(INDEX(Customers!$B$2:$B$901,MATCH(C2045,Customers!$A$2:$A$901,0)),"")</f>
        <v>Divya Iyer</v>
      </c>
      <c r="F2045" s="5" t="str">
        <f>IFERROR(INDEX(Customers!$C$2:$C$901,MATCH(C2045,Customers!$A$2:$A$901,0)),"")</f>
        <v>Corporate</v>
      </c>
      <c r="G2045" s="5" t="str">
        <f>IFERROR(INDEX(Regions!$B$2:$B$6,MATCH(D2045,Regions!$A$2:$A$6,0)),"")</f>
        <v>West</v>
      </c>
      <c r="H2045" s="5" t="str">
        <f t="shared" si="33"/>
        <v>2025-03</v>
      </c>
      <c r="I2045" s="5">
        <f>IFERROR(INDEX(Delivery!$C$2:$C$3001,MATCH(A2045,Delivery!$A$2:$A$3001,0))-INDEX(Delivery!$B$2:$B$3001,MATCH(A2045,Delivery!$A$2:$A$3001,0)),"")</f>
        <v>2</v>
      </c>
      <c r="J2045" s="5" t="str">
        <f>IF(IFERROR(INDEX(Delivery!$D$2:$D$3001,MATCH(A2045,Delivery!$A$2:$A$3001,0)),"")="Delayed","Yes","No")</f>
        <v>No</v>
      </c>
      <c r="K2045" s="5" t="str">
        <f>IF(IFERROR(INDEX(Delivery!$D$2:$D$3001,MATCH(A2045,Delivery!$A$2:$A$3001,0)),"")="Cancelled","Yes","No")</f>
        <v>No</v>
      </c>
      <c r="L2045">
        <f>SUMIF(Sales!B:B,A2045,Sales!H:H)</f>
        <v>242.57</v>
      </c>
    </row>
    <row r="2046" spans="1:12" x14ac:dyDescent="0.35">
      <c r="A2046" s="5">
        <v>2045</v>
      </c>
      <c r="B2046" s="6">
        <v>45738</v>
      </c>
      <c r="C2046" s="5">
        <v>135</v>
      </c>
      <c r="D2046" s="5">
        <v>4</v>
      </c>
      <c r="E2046" s="5" t="str">
        <f>IFERROR(INDEX(Customers!$B$2:$B$901,MATCH(C2046,Customers!$A$2:$A$901,0)),"")</f>
        <v>Amit Singh</v>
      </c>
      <c r="F2046" s="5" t="str">
        <f>IFERROR(INDEX(Customers!$C$2:$C$901,MATCH(C2046,Customers!$A$2:$A$901,0)),"")</f>
        <v>Consumer</v>
      </c>
      <c r="G2046" s="5" t="str">
        <f>IFERROR(INDEX(Regions!$B$2:$B$6,MATCH(D2046,Regions!$A$2:$A$6,0)),"")</f>
        <v>West</v>
      </c>
      <c r="H2046" s="5" t="str">
        <f t="shared" si="33"/>
        <v>2025-03</v>
      </c>
      <c r="I2046" s="5">
        <f>IFERROR(INDEX(Delivery!$C$2:$C$3001,MATCH(A2046,Delivery!$A$2:$A$3001,0))-INDEX(Delivery!$B$2:$B$3001,MATCH(A2046,Delivery!$A$2:$A$3001,0)),"")</f>
        <v>2</v>
      </c>
      <c r="J2046" s="5" t="str">
        <f>IF(IFERROR(INDEX(Delivery!$D$2:$D$3001,MATCH(A2046,Delivery!$A$2:$A$3001,0)),"")="Delayed","Yes","No")</f>
        <v>No</v>
      </c>
      <c r="K2046" s="5" t="str">
        <f>IF(IFERROR(INDEX(Delivery!$D$2:$D$3001,MATCH(A2046,Delivery!$A$2:$A$3001,0)),"")="Cancelled","Yes","No")</f>
        <v>No</v>
      </c>
      <c r="L2046">
        <f>SUMIF(Sales!B:B,A2046,Sales!H:H)</f>
        <v>312.64999999999998</v>
      </c>
    </row>
    <row r="2047" spans="1:12" x14ac:dyDescent="0.35">
      <c r="A2047" s="5">
        <v>2046</v>
      </c>
      <c r="B2047" s="6">
        <v>45738</v>
      </c>
      <c r="C2047" s="5">
        <v>279</v>
      </c>
      <c r="D2047" s="5">
        <v>2</v>
      </c>
      <c r="E2047" s="5" t="str">
        <f>IFERROR(INDEX(Customers!$B$2:$B$901,MATCH(C2047,Customers!$A$2:$A$901,0)),"")</f>
        <v>Karthik Pillai</v>
      </c>
      <c r="F2047" s="5" t="str">
        <f>IFERROR(INDEX(Customers!$C$2:$C$901,MATCH(C2047,Customers!$A$2:$A$901,0)),"")</f>
        <v>Consumer</v>
      </c>
      <c r="G2047" s="5" t="str">
        <f>IFERROR(INDEX(Regions!$B$2:$B$6,MATCH(D2047,Regions!$A$2:$A$6,0)),"")</f>
        <v>South</v>
      </c>
      <c r="H2047" s="5" t="str">
        <f t="shared" si="33"/>
        <v>2025-03</v>
      </c>
      <c r="I2047" s="5">
        <f>IFERROR(INDEX(Delivery!$C$2:$C$3001,MATCH(A2047,Delivery!$A$2:$A$3001,0))-INDEX(Delivery!$B$2:$B$3001,MATCH(A2047,Delivery!$A$2:$A$3001,0)),"")</f>
        <v>-45739</v>
      </c>
      <c r="J2047" s="5" t="str">
        <f>IF(IFERROR(INDEX(Delivery!$D$2:$D$3001,MATCH(A2047,Delivery!$A$2:$A$3001,0)),"")="Delayed","Yes","No")</f>
        <v>No</v>
      </c>
      <c r="K2047" s="5" t="str">
        <f>IF(IFERROR(INDEX(Delivery!$D$2:$D$3001,MATCH(A2047,Delivery!$A$2:$A$3001,0)),"")="Cancelled","Yes","No")</f>
        <v>Yes</v>
      </c>
      <c r="L2047">
        <f>SUMIF(Sales!B:B,A2047,Sales!H:H)</f>
        <v>490.48</v>
      </c>
    </row>
    <row r="2048" spans="1:12" x14ac:dyDescent="0.35">
      <c r="A2048" s="5">
        <v>2047</v>
      </c>
      <c r="B2048" s="6">
        <v>45739</v>
      </c>
      <c r="C2048" s="5">
        <v>709</v>
      </c>
      <c r="D2048" s="5">
        <v>4</v>
      </c>
      <c r="E2048" s="5" t="str">
        <f>IFERROR(INDEX(Customers!$B$2:$B$901,MATCH(C2048,Customers!$A$2:$A$901,0)),"")</f>
        <v>Diya Chatterjee</v>
      </c>
      <c r="F2048" s="5" t="str">
        <f>IFERROR(INDEX(Customers!$C$2:$C$901,MATCH(C2048,Customers!$A$2:$A$901,0)),"")</f>
        <v>Consumer</v>
      </c>
      <c r="G2048" s="5" t="str">
        <f>IFERROR(INDEX(Regions!$B$2:$B$6,MATCH(D2048,Regions!$A$2:$A$6,0)),"")</f>
        <v>West</v>
      </c>
      <c r="H2048" s="5" t="str">
        <f t="shared" si="33"/>
        <v>2025-03</v>
      </c>
      <c r="I2048" s="5">
        <f>IFERROR(INDEX(Delivery!$C$2:$C$3001,MATCH(A2048,Delivery!$A$2:$A$3001,0))-INDEX(Delivery!$B$2:$B$3001,MATCH(A2048,Delivery!$A$2:$A$3001,0)),"")</f>
        <v>4</v>
      </c>
      <c r="J2048" s="5" t="str">
        <f>IF(IFERROR(INDEX(Delivery!$D$2:$D$3001,MATCH(A2048,Delivery!$A$2:$A$3001,0)),"")="Delayed","Yes","No")</f>
        <v>No</v>
      </c>
      <c r="K2048" s="5" t="str">
        <f>IF(IFERROR(INDEX(Delivery!$D$2:$D$3001,MATCH(A2048,Delivery!$A$2:$A$3001,0)),"")="Cancelled","Yes","No")</f>
        <v>No</v>
      </c>
      <c r="L2048">
        <f>SUMIF(Sales!B:B,A2048,Sales!H:H)</f>
        <v>5202.3099999999995</v>
      </c>
    </row>
    <row r="2049" spans="1:12" x14ac:dyDescent="0.35">
      <c r="A2049" s="5">
        <v>2048</v>
      </c>
      <c r="B2049" s="6">
        <v>45739</v>
      </c>
      <c r="C2049" s="5">
        <v>623</v>
      </c>
      <c r="D2049" s="5">
        <v>3</v>
      </c>
      <c r="E2049" s="5" t="str">
        <f>IFERROR(INDEX(Customers!$B$2:$B$901,MATCH(C2049,Customers!$A$2:$A$901,0)),"")</f>
        <v>Aarav Menon</v>
      </c>
      <c r="F2049" s="5" t="str">
        <f>IFERROR(INDEX(Customers!$C$2:$C$901,MATCH(C2049,Customers!$A$2:$A$901,0)),"")</f>
        <v>Consumer</v>
      </c>
      <c r="G2049" s="5" t="str">
        <f>IFERROR(INDEX(Regions!$B$2:$B$6,MATCH(D2049,Regions!$A$2:$A$6,0)),"")</f>
        <v>East</v>
      </c>
      <c r="H2049" s="5" t="str">
        <f t="shared" si="33"/>
        <v>2025-03</v>
      </c>
      <c r="I2049" s="5">
        <f>IFERROR(INDEX(Delivery!$C$2:$C$3001,MATCH(A2049,Delivery!$A$2:$A$3001,0))-INDEX(Delivery!$B$2:$B$3001,MATCH(A2049,Delivery!$A$2:$A$3001,0)),"")</f>
        <v>4</v>
      </c>
      <c r="J2049" s="5" t="str">
        <f>IF(IFERROR(INDEX(Delivery!$D$2:$D$3001,MATCH(A2049,Delivery!$A$2:$A$3001,0)),"")="Delayed","Yes","No")</f>
        <v>No</v>
      </c>
      <c r="K2049" s="5" t="str">
        <f>IF(IFERROR(INDEX(Delivery!$D$2:$D$3001,MATCH(A2049,Delivery!$A$2:$A$3001,0)),"")="Cancelled","Yes","No")</f>
        <v>No</v>
      </c>
      <c r="L2049">
        <f>SUMIF(Sales!B:B,A2049,Sales!H:H)</f>
        <v>312.64999999999998</v>
      </c>
    </row>
    <row r="2050" spans="1:12" x14ac:dyDescent="0.35">
      <c r="A2050" s="5">
        <v>2049</v>
      </c>
      <c r="B2050" s="6">
        <v>45739</v>
      </c>
      <c r="C2050" s="5">
        <v>73</v>
      </c>
      <c r="D2050" s="5">
        <v>4</v>
      </c>
      <c r="E2050" s="5" t="str">
        <f>IFERROR(INDEX(Customers!$B$2:$B$901,MATCH(C2050,Customers!$A$2:$A$901,0)),"")</f>
        <v>Manoj Malhotra</v>
      </c>
      <c r="F2050" s="5" t="str">
        <f>IFERROR(INDEX(Customers!$C$2:$C$901,MATCH(C2050,Customers!$A$2:$A$901,0)),"")</f>
        <v>Consumer</v>
      </c>
      <c r="G2050" s="5" t="str">
        <f>IFERROR(INDEX(Regions!$B$2:$B$6,MATCH(D2050,Regions!$A$2:$A$6,0)),"")</f>
        <v>West</v>
      </c>
      <c r="H2050" s="5" t="str">
        <f t="shared" ref="H2050:H2113" si="34">TEXT(B2050,"YYYY-MM")</f>
        <v>2025-03</v>
      </c>
      <c r="I2050" s="5">
        <f>IFERROR(INDEX(Delivery!$C$2:$C$3001,MATCH(A2050,Delivery!$A$2:$A$3001,0))-INDEX(Delivery!$B$2:$B$3001,MATCH(A2050,Delivery!$A$2:$A$3001,0)),"")</f>
        <v>3</v>
      </c>
      <c r="J2050" s="5" t="str">
        <f>IF(IFERROR(INDEX(Delivery!$D$2:$D$3001,MATCH(A2050,Delivery!$A$2:$A$3001,0)),"")="Delayed","Yes","No")</f>
        <v>No</v>
      </c>
      <c r="K2050" s="5" t="str">
        <f>IF(IFERROR(INDEX(Delivery!$D$2:$D$3001,MATCH(A2050,Delivery!$A$2:$A$3001,0)),"")="Cancelled","Yes","No")</f>
        <v>No</v>
      </c>
      <c r="L2050">
        <f>SUMIF(Sales!B:B,A2050,Sales!H:H)</f>
        <v>1818.13</v>
      </c>
    </row>
    <row r="2051" spans="1:12" x14ac:dyDescent="0.35">
      <c r="A2051" s="5">
        <v>2050</v>
      </c>
      <c r="B2051" s="6">
        <v>45739</v>
      </c>
      <c r="C2051" s="5">
        <v>242</v>
      </c>
      <c r="D2051" s="5">
        <v>4</v>
      </c>
      <c r="E2051" s="5" t="str">
        <f>IFERROR(INDEX(Customers!$B$2:$B$901,MATCH(C2051,Customers!$A$2:$A$901,0)),"")</f>
        <v>Aadhya Bose</v>
      </c>
      <c r="F2051" s="5" t="str">
        <f>IFERROR(INDEX(Customers!$C$2:$C$901,MATCH(C2051,Customers!$A$2:$A$901,0)),"")</f>
        <v>Consumer</v>
      </c>
      <c r="G2051" s="5" t="str">
        <f>IFERROR(INDEX(Regions!$B$2:$B$6,MATCH(D2051,Regions!$A$2:$A$6,0)),"")</f>
        <v>West</v>
      </c>
      <c r="H2051" s="5" t="str">
        <f t="shared" si="34"/>
        <v>2025-03</v>
      </c>
      <c r="I2051" s="5">
        <f>IFERROR(INDEX(Delivery!$C$2:$C$3001,MATCH(A2051,Delivery!$A$2:$A$3001,0))-INDEX(Delivery!$B$2:$B$3001,MATCH(A2051,Delivery!$A$2:$A$3001,0)),"")</f>
        <v>4</v>
      </c>
      <c r="J2051" s="5" t="str">
        <f>IF(IFERROR(INDEX(Delivery!$D$2:$D$3001,MATCH(A2051,Delivery!$A$2:$A$3001,0)),"")="Delayed","Yes","No")</f>
        <v>No</v>
      </c>
      <c r="K2051" s="5" t="str">
        <f>IF(IFERROR(INDEX(Delivery!$D$2:$D$3001,MATCH(A2051,Delivery!$A$2:$A$3001,0)),"")="Cancelled","Yes","No")</f>
        <v>No</v>
      </c>
      <c r="L2051">
        <f>SUMIF(Sales!B:B,A2051,Sales!H:H)</f>
        <v>1390.3400000000001</v>
      </c>
    </row>
    <row r="2052" spans="1:12" x14ac:dyDescent="0.35">
      <c r="A2052" s="5">
        <v>2051</v>
      </c>
      <c r="B2052" s="6">
        <v>45739</v>
      </c>
      <c r="C2052" s="5">
        <v>317</v>
      </c>
      <c r="D2052" s="5">
        <v>2</v>
      </c>
      <c r="E2052" s="5" t="str">
        <f>IFERROR(INDEX(Customers!$B$2:$B$901,MATCH(C2052,Customers!$A$2:$A$901,0)),"")</f>
        <v>Kavya Kapoor</v>
      </c>
      <c r="F2052" s="5" t="str">
        <f>IFERROR(INDEX(Customers!$C$2:$C$901,MATCH(C2052,Customers!$A$2:$A$901,0)),"")</f>
        <v>Consumer</v>
      </c>
      <c r="G2052" s="5" t="str">
        <f>IFERROR(INDEX(Regions!$B$2:$B$6,MATCH(D2052,Regions!$A$2:$A$6,0)),"")</f>
        <v>South</v>
      </c>
      <c r="H2052" s="5" t="str">
        <f t="shared" si="34"/>
        <v>2025-03</v>
      </c>
      <c r="I2052" s="5">
        <f>IFERROR(INDEX(Delivery!$C$2:$C$3001,MATCH(A2052,Delivery!$A$2:$A$3001,0))-INDEX(Delivery!$B$2:$B$3001,MATCH(A2052,Delivery!$A$2:$A$3001,0)),"")</f>
        <v>2</v>
      </c>
      <c r="J2052" s="5" t="str">
        <f>IF(IFERROR(INDEX(Delivery!$D$2:$D$3001,MATCH(A2052,Delivery!$A$2:$A$3001,0)),"")="Delayed","Yes","No")</f>
        <v>No</v>
      </c>
      <c r="K2052" s="5" t="str">
        <f>IF(IFERROR(INDEX(Delivery!$D$2:$D$3001,MATCH(A2052,Delivery!$A$2:$A$3001,0)),"")="Cancelled","Yes","No")</f>
        <v>No</v>
      </c>
      <c r="L2052">
        <f>SUMIF(Sales!B:B,A2052,Sales!H:H)</f>
        <v>617.46</v>
      </c>
    </row>
    <row r="2053" spans="1:12" x14ac:dyDescent="0.35">
      <c r="A2053" s="5">
        <v>2052</v>
      </c>
      <c r="B2053" s="6">
        <v>45739</v>
      </c>
      <c r="C2053" s="5">
        <v>849</v>
      </c>
      <c r="D2053" s="5">
        <v>4</v>
      </c>
      <c r="E2053" s="5" t="str">
        <f>IFERROR(INDEX(Customers!$B$2:$B$901,MATCH(C2053,Customers!$A$2:$A$901,0)),"")</f>
        <v>Meera Rao</v>
      </c>
      <c r="F2053" s="5" t="str">
        <f>IFERROR(INDEX(Customers!$C$2:$C$901,MATCH(C2053,Customers!$A$2:$A$901,0)),"")</f>
        <v>SMB</v>
      </c>
      <c r="G2053" s="5" t="str">
        <f>IFERROR(INDEX(Regions!$B$2:$B$6,MATCH(D2053,Regions!$A$2:$A$6,0)),"")</f>
        <v>West</v>
      </c>
      <c r="H2053" s="5" t="str">
        <f t="shared" si="34"/>
        <v>2025-03</v>
      </c>
      <c r="I2053" s="5">
        <f>IFERROR(INDEX(Delivery!$C$2:$C$3001,MATCH(A2053,Delivery!$A$2:$A$3001,0))-INDEX(Delivery!$B$2:$B$3001,MATCH(A2053,Delivery!$A$2:$A$3001,0)),"")</f>
        <v>5</v>
      </c>
      <c r="J2053" s="5" t="str">
        <f>IF(IFERROR(INDEX(Delivery!$D$2:$D$3001,MATCH(A2053,Delivery!$A$2:$A$3001,0)),"")="Delayed","Yes","No")</f>
        <v>No</v>
      </c>
      <c r="K2053" s="5" t="str">
        <f>IF(IFERROR(INDEX(Delivery!$D$2:$D$3001,MATCH(A2053,Delivery!$A$2:$A$3001,0)),"")="Cancelled","Yes","No")</f>
        <v>No</v>
      </c>
      <c r="L2053">
        <f>SUMIF(Sales!B:B,A2053,Sales!H:H)</f>
        <v>184.26</v>
      </c>
    </row>
    <row r="2054" spans="1:12" x14ac:dyDescent="0.35">
      <c r="A2054" s="5">
        <v>2053</v>
      </c>
      <c r="B2054" s="6">
        <v>45739</v>
      </c>
      <c r="C2054" s="5">
        <v>421</v>
      </c>
      <c r="D2054" s="5">
        <v>2</v>
      </c>
      <c r="E2054" s="5" t="str">
        <f>IFERROR(INDEX(Customers!$B$2:$B$901,MATCH(C2054,Customers!$A$2:$A$901,0)),"")</f>
        <v>Ravi Menon</v>
      </c>
      <c r="F2054" s="5" t="str">
        <f>IFERROR(INDEX(Customers!$C$2:$C$901,MATCH(C2054,Customers!$A$2:$A$901,0)),"")</f>
        <v>Consumer</v>
      </c>
      <c r="G2054" s="5" t="str">
        <f>IFERROR(INDEX(Regions!$B$2:$B$6,MATCH(D2054,Regions!$A$2:$A$6,0)),"")</f>
        <v>South</v>
      </c>
      <c r="H2054" s="5" t="str">
        <f t="shared" si="34"/>
        <v>2025-03</v>
      </c>
      <c r="I2054" s="5">
        <f>IFERROR(INDEX(Delivery!$C$2:$C$3001,MATCH(A2054,Delivery!$A$2:$A$3001,0))-INDEX(Delivery!$B$2:$B$3001,MATCH(A2054,Delivery!$A$2:$A$3001,0)),"")</f>
        <v>4</v>
      </c>
      <c r="J2054" s="5" t="str">
        <f>IF(IFERROR(INDEX(Delivery!$D$2:$D$3001,MATCH(A2054,Delivery!$A$2:$A$3001,0)),"")="Delayed","Yes","No")</f>
        <v>No</v>
      </c>
      <c r="K2054" s="5" t="str">
        <f>IF(IFERROR(INDEX(Delivery!$D$2:$D$3001,MATCH(A2054,Delivery!$A$2:$A$3001,0)),"")="Cancelled","Yes","No")</f>
        <v>No</v>
      </c>
      <c r="L2054">
        <f>SUMIF(Sales!B:B,A2054,Sales!H:H)</f>
        <v>4591.32</v>
      </c>
    </row>
    <row r="2055" spans="1:12" x14ac:dyDescent="0.35">
      <c r="A2055" s="5">
        <v>2054</v>
      </c>
      <c r="B2055" s="6">
        <v>45739</v>
      </c>
      <c r="C2055" s="5">
        <v>460</v>
      </c>
      <c r="D2055" s="5">
        <v>2</v>
      </c>
      <c r="E2055" s="5" t="str">
        <f>IFERROR(INDEX(Customers!$B$2:$B$901,MATCH(C2055,Customers!$A$2:$A$901,0)),"")</f>
        <v>Vikram Mehta</v>
      </c>
      <c r="F2055" s="5" t="str">
        <f>IFERROR(INDEX(Customers!$C$2:$C$901,MATCH(C2055,Customers!$A$2:$A$901,0)),"")</f>
        <v>Consumer</v>
      </c>
      <c r="G2055" s="5" t="str">
        <f>IFERROR(INDEX(Regions!$B$2:$B$6,MATCH(D2055,Regions!$A$2:$A$6,0)),"")</f>
        <v>South</v>
      </c>
      <c r="H2055" s="5" t="str">
        <f t="shared" si="34"/>
        <v>2025-03</v>
      </c>
      <c r="I2055" s="5">
        <f>IFERROR(INDEX(Delivery!$C$2:$C$3001,MATCH(A2055,Delivery!$A$2:$A$3001,0))-INDEX(Delivery!$B$2:$B$3001,MATCH(A2055,Delivery!$A$2:$A$3001,0)),"")</f>
        <v>5</v>
      </c>
      <c r="J2055" s="5" t="str">
        <f>IF(IFERROR(INDEX(Delivery!$D$2:$D$3001,MATCH(A2055,Delivery!$A$2:$A$3001,0)),"")="Delayed","Yes","No")</f>
        <v>No</v>
      </c>
      <c r="K2055" s="5" t="str">
        <f>IF(IFERROR(INDEX(Delivery!$D$2:$D$3001,MATCH(A2055,Delivery!$A$2:$A$3001,0)),"")="Cancelled","Yes","No")</f>
        <v>No</v>
      </c>
      <c r="L2055">
        <f>SUMIF(Sales!B:B,A2055,Sales!H:H)</f>
        <v>2122.6099999999997</v>
      </c>
    </row>
    <row r="2056" spans="1:12" x14ac:dyDescent="0.35">
      <c r="A2056" s="5">
        <v>2055</v>
      </c>
      <c r="B2056" s="6">
        <v>45740</v>
      </c>
      <c r="C2056" s="5">
        <v>194</v>
      </c>
      <c r="D2056" s="5">
        <v>5</v>
      </c>
      <c r="E2056" s="5" t="str">
        <f>IFERROR(INDEX(Customers!$B$2:$B$901,MATCH(C2056,Customers!$A$2:$A$901,0)),"")</f>
        <v>Vivaan Shetty</v>
      </c>
      <c r="F2056" s="5" t="str">
        <f>IFERROR(INDEX(Customers!$C$2:$C$901,MATCH(C2056,Customers!$A$2:$A$901,0)),"")</f>
        <v>SMB</v>
      </c>
      <c r="G2056" s="5" t="str">
        <f>IFERROR(INDEX(Regions!$B$2:$B$6,MATCH(D2056,Regions!$A$2:$A$6,0)),"")</f>
        <v>Central</v>
      </c>
      <c r="H2056" s="5" t="str">
        <f t="shared" si="34"/>
        <v>2025-03</v>
      </c>
      <c r="I2056" s="5">
        <f>IFERROR(INDEX(Delivery!$C$2:$C$3001,MATCH(A2056,Delivery!$A$2:$A$3001,0))-INDEX(Delivery!$B$2:$B$3001,MATCH(A2056,Delivery!$A$2:$A$3001,0)),"")</f>
        <v>2</v>
      </c>
      <c r="J2056" s="5" t="str">
        <f>IF(IFERROR(INDEX(Delivery!$D$2:$D$3001,MATCH(A2056,Delivery!$A$2:$A$3001,0)),"")="Delayed","Yes","No")</f>
        <v>No</v>
      </c>
      <c r="K2056" s="5" t="str">
        <f>IF(IFERROR(INDEX(Delivery!$D$2:$D$3001,MATCH(A2056,Delivery!$A$2:$A$3001,0)),"")="Cancelled","Yes","No")</f>
        <v>No</v>
      </c>
      <c r="L2056">
        <f>SUMIF(Sales!B:B,A2056,Sales!H:H)</f>
        <v>4079.59</v>
      </c>
    </row>
    <row r="2057" spans="1:12" x14ac:dyDescent="0.35">
      <c r="A2057" s="5">
        <v>2056</v>
      </c>
      <c r="B2057" s="6">
        <v>45740</v>
      </c>
      <c r="C2057" s="5">
        <v>40</v>
      </c>
      <c r="D2057" s="5">
        <v>4</v>
      </c>
      <c r="E2057" s="5" t="str">
        <f>IFERROR(INDEX(Customers!$B$2:$B$901,MATCH(C2057,Customers!$A$2:$A$901,0)),"")</f>
        <v>Aditya Pillai</v>
      </c>
      <c r="F2057" s="5" t="str">
        <f>IFERROR(INDEX(Customers!$C$2:$C$901,MATCH(C2057,Customers!$A$2:$A$901,0)),"")</f>
        <v>Consumer</v>
      </c>
      <c r="G2057" s="5" t="str">
        <f>IFERROR(INDEX(Regions!$B$2:$B$6,MATCH(D2057,Regions!$A$2:$A$6,0)),"")</f>
        <v>West</v>
      </c>
      <c r="H2057" s="5" t="str">
        <f t="shared" si="34"/>
        <v>2025-03</v>
      </c>
      <c r="I2057" s="5">
        <f>IFERROR(INDEX(Delivery!$C$2:$C$3001,MATCH(A2057,Delivery!$A$2:$A$3001,0))-INDEX(Delivery!$B$2:$B$3001,MATCH(A2057,Delivery!$A$2:$A$3001,0)),"")</f>
        <v>4</v>
      </c>
      <c r="J2057" s="5" t="str">
        <f>IF(IFERROR(INDEX(Delivery!$D$2:$D$3001,MATCH(A2057,Delivery!$A$2:$A$3001,0)),"")="Delayed","Yes","No")</f>
        <v>No</v>
      </c>
      <c r="K2057" s="5" t="str">
        <f>IF(IFERROR(INDEX(Delivery!$D$2:$D$3001,MATCH(A2057,Delivery!$A$2:$A$3001,0)),"")="Cancelled","Yes","No")</f>
        <v>No</v>
      </c>
      <c r="L2057">
        <f>SUMIF(Sales!B:B,A2057,Sales!H:H)</f>
        <v>798.62</v>
      </c>
    </row>
    <row r="2058" spans="1:12" x14ac:dyDescent="0.35">
      <c r="A2058" s="5">
        <v>2057</v>
      </c>
      <c r="B2058" s="6">
        <v>45740</v>
      </c>
      <c r="C2058" s="5">
        <v>406</v>
      </c>
      <c r="D2058" s="5">
        <v>1</v>
      </c>
      <c r="E2058" s="5" t="str">
        <f>IFERROR(INDEX(Customers!$B$2:$B$901,MATCH(C2058,Customers!$A$2:$A$901,0)),"")</f>
        <v>Suresh Patel</v>
      </c>
      <c r="F2058" s="5" t="str">
        <f>IFERROR(INDEX(Customers!$C$2:$C$901,MATCH(C2058,Customers!$A$2:$A$901,0)),"")</f>
        <v>SMB</v>
      </c>
      <c r="G2058" s="5" t="str">
        <f>IFERROR(INDEX(Regions!$B$2:$B$6,MATCH(D2058,Regions!$A$2:$A$6,0)),"")</f>
        <v>North</v>
      </c>
      <c r="H2058" s="5" t="str">
        <f t="shared" si="34"/>
        <v>2025-03</v>
      </c>
      <c r="I2058" s="5">
        <f>IFERROR(INDEX(Delivery!$C$2:$C$3001,MATCH(A2058,Delivery!$A$2:$A$3001,0))-INDEX(Delivery!$B$2:$B$3001,MATCH(A2058,Delivery!$A$2:$A$3001,0)),"")</f>
        <v>6</v>
      </c>
      <c r="J2058" s="5" t="str">
        <f>IF(IFERROR(INDEX(Delivery!$D$2:$D$3001,MATCH(A2058,Delivery!$A$2:$A$3001,0)),"")="Delayed","Yes","No")</f>
        <v>No</v>
      </c>
      <c r="K2058" s="5" t="str">
        <f>IF(IFERROR(INDEX(Delivery!$D$2:$D$3001,MATCH(A2058,Delivery!$A$2:$A$3001,0)),"")="Cancelled","Yes","No")</f>
        <v>No</v>
      </c>
      <c r="L2058">
        <f>SUMIF(Sales!B:B,A2058,Sales!H:H)</f>
        <v>4288.58</v>
      </c>
    </row>
    <row r="2059" spans="1:12" x14ac:dyDescent="0.35">
      <c r="A2059" s="5">
        <v>2058</v>
      </c>
      <c r="B2059" s="6">
        <v>45740</v>
      </c>
      <c r="C2059" s="5">
        <v>367</v>
      </c>
      <c r="D2059" s="5">
        <v>4</v>
      </c>
      <c r="E2059" s="5" t="str">
        <f>IFERROR(INDEX(Customers!$B$2:$B$901,MATCH(C2059,Customers!$A$2:$A$901,0)),"")</f>
        <v>Kiara Pillai</v>
      </c>
      <c r="F2059" s="5" t="str">
        <f>IFERROR(INDEX(Customers!$C$2:$C$901,MATCH(C2059,Customers!$A$2:$A$901,0)),"")</f>
        <v>Consumer</v>
      </c>
      <c r="G2059" s="5" t="str">
        <f>IFERROR(INDEX(Regions!$B$2:$B$6,MATCH(D2059,Regions!$A$2:$A$6,0)),"")</f>
        <v>West</v>
      </c>
      <c r="H2059" s="5" t="str">
        <f t="shared" si="34"/>
        <v>2025-03</v>
      </c>
      <c r="I2059" s="5">
        <f>IFERROR(INDEX(Delivery!$C$2:$C$3001,MATCH(A2059,Delivery!$A$2:$A$3001,0))-INDEX(Delivery!$B$2:$B$3001,MATCH(A2059,Delivery!$A$2:$A$3001,0)),"")</f>
        <v>3</v>
      </c>
      <c r="J2059" s="5" t="str">
        <f>IF(IFERROR(INDEX(Delivery!$D$2:$D$3001,MATCH(A2059,Delivery!$A$2:$A$3001,0)),"")="Delayed","Yes","No")</f>
        <v>No</v>
      </c>
      <c r="K2059" s="5" t="str">
        <f>IF(IFERROR(INDEX(Delivery!$D$2:$D$3001,MATCH(A2059,Delivery!$A$2:$A$3001,0)),"")="Cancelled","Yes","No")</f>
        <v>No</v>
      </c>
      <c r="L2059">
        <f>SUMIF(Sales!B:B,A2059,Sales!H:H)</f>
        <v>2213.3200000000002</v>
      </c>
    </row>
    <row r="2060" spans="1:12" x14ac:dyDescent="0.35">
      <c r="A2060" s="5">
        <v>2059</v>
      </c>
      <c r="B2060" s="6">
        <v>45740</v>
      </c>
      <c r="C2060" s="5">
        <v>780</v>
      </c>
      <c r="D2060" s="5">
        <v>3</v>
      </c>
      <c r="E2060" s="5" t="str">
        <f>IFERROR(INDEX(Customers!$B$2:$B$901,MATCH(C2060,Customers!$A$2:$A$901,0)),"")</f>
        <v>Ananya Iyer</v>
      </c>
      <c r="F2060" s="5" t="str">
        <f>IFERROR(INDEX(Customers!$C$2:$C$901,MATCH(C2060,Customers!$A$2:$A$901,0)),"")</f>
        <v>SMB</v>
      </c>
      <c r="G2060" s="5" t="str">
        <f>IFERROR(INDEX(Regions!$B$2:$B$6,MATCH(D2060,Regions!$A$2:$A$6,0)),"")</f>
        <v>East</v>
      </c>
      <c r="H2060" s="5" t="str">
        <f t="shared" si="34"/>
        <v>2025-03</v>
      </c>
      <c r="I2060" s="5">
        <f>IFERROR(INDEX(Delivery!$C$2:$C$3001,MATCH(A2060,Delivery!$A$2:$A$3001,0))-INDEX(Delivery!$B$2:$B$3001,MATCH(A2060,Delivery!$A$2:$A$3001,0)),"")</f>
        <v>-45741</v>
      </c>
      <c r="J2060" s="5" t="str">
        <f>IF(IFERROR(INDEX(Delivery!$D$2:$D$3001,MATCH(A2060,Delivery!$A$2:$A$3001,0)),"")="Delayed","Yes","No")</f>
        <v>No</v>
      </c>
      <c r="K2060" s="5" t="str">
        <f>IF(IFERROR(INDEX(Delivery!$D$2:$D$3001,MATCH(A2060,Delivery!$A$2:$A$3001,0)),"")="Cancelled","Yes","No")</f>
        <v>Yes</v>
      </c>
      <c r="L2060">
        <f>SUMIF(Sales!B:B,A2060,Sales!H:H)</f>
        <v>519.71</v>
      </c>
    </row>
    <row r="2061" spans="1:12" x14ac:dyDescent="0.35">
      <c r="A2061" s="5">
        <v>2060</v>
      </c>
      <c r="B2061" s="6">
        <v>45741</v>
      </c>
      <c r="C2061" s="5">
        <v>637</v>
      </c>
      <c r="D2061" s="5">
        <v>1</v>
      </c>
      <c r="E2061" s="5" t="str">
        <f>IFERROR(INDEX(Customers!$B$2:$B$901,MATCH(C2061,Customers!$A$2:$A$901,0)),"")</f>
        <v>Vihaan Nair</v>
      </c>
      <c r="F2061" s="5" t="str">
        <f>IFERROR(INDEX(Customers!$C$2:$C$901,MATCH(C2061,Customers!$A$2:$A$901,0)),"")</f>
        <v>Corporate</v>
      </c>
      <c r="G2061" s="5" t="str">
        <f>IFERROR(INDEX(Regions!$B$2:$B$6,MATCH(D2061,Regions!$A$2:$A$6,0)),"")</f>
        <v>North</v>
      </c>
      <c r="H2061" s="5" t="str">
        <f t="shared" si="34"/>
        <v>2025-03</v>
      </c>
      <c r="I2061" s="5">
        <f>IFERROR(INDEX(Delivery!$C$2:$C$3001,MATCH(A2061,Delivery!$A$2:$A$3001,0))-INDEX(Delivery!$B$2:$B$3001,MATCH(A2061,Delivery!$A$2:$A$3001,0)),"")</f>
        <v>6</v>
      </c>
      <c r="J2061" s="5" t="str">
        <f>IF(IFERROR(INDEX(Delivery!$D$2:$D$3001,MATCH(A2061,Delivery!$A$2:$A$3001,0)),"")="Delayed","Yes","No")</f>
        <v>No</v>
      </c>
      <c r="K2061" s="5" t="str">
        <f>IF(IFERROR(INDEX(Delivery!$D$2:$D$3001,MATCH(A2061,Delivery!$A$2:$A$3001,0)),"")="Cancelled","Yes","No")</f>
        <v>No</v>
      </c>
      <c r="L2061">
        <f>SUMIF(Sales!B:B,A2061,Sales!H:H)</f>
        <v>2306.39</v>
      </c>
    </row>
    <row r="2062" spans="1:12" x14ac:dyDescent="0.35">
      <c r="A2062" s="5">
        <v>2061</v>
      </c>
      <c r="B2062" s="6">
        <v>45741</v>
      </c>
      <c r="C2062" s="5">
        <v>421</v>
      </c>
      <c r="D2062" s="5">
        <v>2</v>
      </c>
      <c r="E2062" s="5" t="str">
        <f>IFERROR(INDEX(Customers!$B$2:$B$901,MATCH(C2062,Customers!$A$2:$A$901,0)),"")</f>
        <v>Ravi Menon</v>
      </c>
      <c r="F2062" s="5" t="str">
        <f>IFERROR(INDEX(Customers!$C$2:$C$901,MATCH(C2062,Customers!$A$2:$A$901,0)),"")</f>
        <v>Consumer</v>
      </c>
      <c r="G2062" s="5" t="str">
        <f>IFERROR(INDEX(Regions!$B$2:$B$6,MATCH(D2062,Regions!$A$2:$A$6,0)),"")</f>
        <v>South</v>
      </c>
      <c r="H2062" s="5" t="str">
        <f t="shared" si="34"/>
        <v>2025-03</v>
      </c>
      <c r="I2062" s="5">
        <f>IFERROR(INDEX(Delivery!$C$2:$C$3001,MATCH(A2062,Delivery!$A$2:$A$3001,0))-INDEX(Delivery!$B$2:$B$3001,MATCH(A2062,Delivery!$A$2:$A$3001,0)),"")</f>
        <v>4</v>
      </c>
      <c r="J2062" s="5" t="str">
        <f>IF(IFERROR(INDEX(Delivery!$D$2:$D$3001,MATCH(A2062,Delivery!$A$2:$A$3001,0)),"")="Delayed","Yes","No")</f>
        <v>No</v>
      </c>
      <c r="K2062" s="5" t="str">
        <f>IF(IFERROR(INDEX(Delivery!$D$2:$D$3001,MATCH(A2062,Delivery!$A$2:$A$3001,0)),"")="Cancelled","Yes","No")</f>
        <v>No</v>
      </c>
      <c r="L2062">
        <f>SUMIF(Sales!B:B,A2062,Sales!H:H)</f>
        <v>2649.59</v>
      </c>
    </row>
    <row r="2063" spans="1:12" x14ac:dyDescent="0.35">
      <c r="A2063" s="5">
        <v>2062</v>
      </c>
      <c r="B2063" s="6">
        <v>45741</v>
      </c>
      <c r="C2063" s="5">
        <v>31</v>
      </c>
      <c r="D2063" s="5">
        <v>4</v>
      </c>
      <c r="E2063" s="5" t="str">
        <f>IFERROR(INDEX(Customers!$B$2:$B$901,MATCH(C2063,Customers!$A$2:$A$901,0)),"")</f>
        <v>Krishna Singh</v>
      </c>
      <c r="F2063" s="5" t="str">
        <f>IFERROR(INDEX(Customers!$C$2:$C$901,MATCH(C2063,Customers!$A$2:$A$901,0)),"")</f>
        <v>Consumer</v>
      </c>
      <c r="G2063" s="5" t="str">
        <f>IFERROR(INDEX(Regions!$B$2:$B$6,MATCH(D2063,Regions!$A$2:$A$6,0)),"")</f>
        <v>West</v>
      </c>
      <c r="H2063" s="5" t="str">
        <f t="shared" si="34"/>
        <v>2025-03</v>
      </c>
      <c r="I2063" s="5">
        <f>IFERROR(INDEX(Delivery!$C$2:$C$3001,MATCH(A2063,Delivery!$A$2:$A$3001,0))-INDEX(Delivery!$B$2:$B$3001,MATCH(A2063,Delivery!$A$2:$A$3001,0)),"")</f>
        <v>6</v>
      </c>
      <c r="J2063" s="5" t="str">
        <f>IF(IFERROR(INDEX(Delivery!$D$2:$D$3001,MATCH(A2063,Delivery!$A$2:$A$3001,0)),"")="Delayed","Yes","No")</f>
        <v>No</v>
      </c>
      <c r="K2063" s="5" t="str">
        <f>IF(IFERROR(INDEX(Delivery!$D$2:$D$3001,MATCH(A2063,Delivery!$A$2:$A$3001,0)),"")="Cancelled","Yes","No")</f>
        <v>No</v>
      </c>
      <c r="L2063">
        <f>SUMIF(Sales!B:B,A2063,Sales!H:H)</f>
        <v>994.75</v>
      </c>
    </row>
    <row r="2064" spans="1:12" x14ac:dyDescent="0.35">
      <c r="A2064" s="5">
        <v>2063</v>
      </c>
      <c r="B2064" s="6">
        <v>45741</v>
      </c>
      <c r="C2064" s="5">
        <v>788</v>
      </c>
      <c r="D2064" s="5">
        <v>1</v>
      </c>
      <c r="E2064" s="5" t="str">
        <f>IFERROR(INDEX(Customers!$B$2:$B$901,MATCH(C2064,Customers!$A$2:$A$901,0)),"")</f>
        <v>Reyansh Sharma</v>
      </c>
      <c r="F2064" s="5" t="str">
        <f>IFERROR(INDEX(Customers!$C$2:$C$901,MATCH(C2064,Customers!$A$2:$A$901,0)),"")</f>
        <v>Consumer</v>
      </c>
      <c r="G2064" s="5" t="str">
        <f>IFERROR(INDEX(Regions!$B$2:$B$6,MATCH(D2064,Regions!$A$2:$A$6,0)),"")</f>
        <v>North</v>
      </c>
      <c r="H2064" s="5" t="str">
        <f t="shared" si="34"/>
        <v>2025-03</v>
      </c>
      <c r="I2064" s="5">
        <f>IFERROR(INDEX(Delivery!$C$2:$C$3001,MATCH(A2064,Delivery!$A$2:$A$3001,0))-INDEX(Delivery!$B$2:$B$3001,MATCH(A2064,Delivery!$A$2:$A$3001,0)),"")</f>
        <v>5</v>
      </c>
      <c r="J2064" s="5" t="str">
        <f>IF(IFERROR(INDEX(Delivery!$D$2:$D$3001,MATCH(A2064,Delivery!$A$2:$A$3001,0)),"")="Delayed","Yes","No")</f>
        <v>No</v>
      </c>
      <c r="K2064" s="5" t="str">
        <f>IF(IFERROR(INDEX(Delivery!$D$2:$D$3001,MATCH(A2064,Delivery!$A$2:$A$3001,0)),"")="Cancelled","Yes","No")</f>
        <v>No</v>
      </c>
      <c r="L2064">
        <f>SUMIF(Sales!B:B,A2064,Sales!H:H)</f>
        <v>1752.02</v>
      </c>
    </row>
    <row r="2065" spans="1:12" x14ac:dyDescent="0.35">
      <c r="A2065" s="5">
        <v>2064</v>
      </c>
      <c r="B2065" s="6">
        <v>45742</v>
      </c>
      <c r="C2065" s="5">
        <v>198</v>
      </c>
      <c r="D2065" s="5">
        <v>5</v>
      </c>
      <c r="E2065" s="5" t="str">
        <f>IFERROR(INDEX(Customers!$B$2:$B$901,MATCH(C2065,Customers!$A$2:$A$901,0)),"")</f>
        <v>Krishna Kapoor</v>
      </c>
      <c r="F2065" s="5" t="str">
        <f>IFERROR(INDEX(Customers!$C$2:$C$901,MATCH(C2065,Customers!$A$2:$A$901,0)),"")</f>
        <v>Consumer</v>
      </c>
      <c r="G2065" s="5" t="str">
        <f>IFERROR(INDEX(Regions!$B$2:$B$6,MATCH(D2065,Regions!$A$2:$A$6,0)),"")</f>
        <v>Central</v>
      </c>
      <c r="H2065" s="5" t="str">
        <f t="shared" si="34"/>
        <v>2025-03</v>
      </c>
      <c r="I2065" s="5">
        <f>IFERROR(INDEX(Delivery!$C$2:$C$3001,MATCH(A2065,Delivery!$A$2:$A$3001,0))-INDEX(Delivery!$B$2:$B$3001,MATCH(A2065,Delivery!$A$2:$A$3001,0)),"")</f>
        <v>6</v>
      </c>
      <c r="J2065" s="5" t="str">
        <f>IF(IFERROR(INDEX(Delivery!$D$2:$D$3001,MATCH(A2065,Delivery!$A$2:$A$3001,0)),"")="Delayed","Yes","No")</f>
        <v>No</v>
      </c>
      <c r="K2065" s="5" t="str">
        <f>IF(IFERROR(INDEX(Delivery!$D$2:$D$3001,MATCH(A2065,Delivery!$A$2:$A$3001,0)),"")="Cancelled","Yes","No")</f>
        <v>No</v>
      </c>
      <c r="L2065">
        <f>SUMIF(Sales!B:B,A2065,Sales!H:H)</f>
        <v>184.26</v>
      </c>
    </row>
    <row r="2066" spans="1:12" x14ac:dyDescent="0.35">
      <c r="A2066" s="5">
        <v>2065</v>
      </c>
      <c r="B2066" s="6">
        <v>45742</v>
      </c>
      <c r="C2066" s="5">
        <v>406</v>
      </c>
      <c r="D2066" s="5">
        <v>1</v>
      </c>
      <c r="E2066" s="5" t="str">
        <f>IFERROR(INDEX(Customers!$B$2:$B$901,MATCH(C2066,Customers!$A$2:$A$901,0)),"")</f>
        <v>Suresh Patel</v>
      </c>
      <c r="F2066" s="5" t="str">
        <f>IFERROR(INDEX(Customers!$C$2:$C$901,MATCH(C2066,Customers!$A$2:$A$901,0)),"")</f>
        <v>SMB</v>
      </c>
      <c r="G2066" s="5" t="str">
        <f>IFERROR(INDEX(Regions!$B$2:$B$6,MATCH(D2066,Regions!$A$2:$A$6,0)),"")</f>
        <v>North</v>
      </c>
      <c r="H2066" s="5" t="str">
        <f t="shared" si="34"/>
        <v>2025-03</v>
      </c>
      <c r="I2066" s="5">
        <f>IFERROR(INDEX(Delivery!$C$2:$C$3001,MATCH(A2066,Delivery!$A$2:$A$3001,0))-INDEX(Delivery!$B$2:$B$3001,MATCH(A2066,Delivery!$A$2:$A$3001,0)),"")</f>
        <v>6</v>
      </c>
      <c r="J2066" s="5" t="str">
        <f>IF(IFERROR(INDEX(Delivery!$D$2:$D$3001,MATCH(A2066,Delivery!$A$2:$A$3001,0)),"")="Delayed","Yes","No")</f>
        <v>No</v>
      </c>
      <c r="K2066" s="5" t="str">
        <f>IF(IFERROR(INDEX(Delivery!$D$2:$D$3001,MATCH(A2066,Delivery!$A$2:$A$3001,0)),"")="Cancelled","Yes","No")</f>
        <v>No</v>
      </c>
      <c r="L2066">
        <f>SUMIF(Sales!B:B,A2066,Sales!H:H)</f>
        <v>705.26</v>
      </c>
    </row>
    <row r="2067" spans="1:12" x14ac:dyDescent="0.35">
      <c r="A2067" s="5">
        <v>2066</v>
      </c>
      <c r="B2067" s="6">
        <v>45742</v>
      </c>
      <c r="C2067" s="5">
        <v>472</v>
      </c>
      <c r="D2067" s="5">
        <v>3</v>
      </c>
      <c r="E2067" s="5" t="str">
        <f>IFERROR(INDEX(Customers!$B$2:$B$901,MATCH(C2067,Customers!$A$2:$A$901,0)),"")</f>
        <v>Rahul Chatterjee</v>
      </c>
      <c r="F2067" s="5" t="str">
        <f>IFERROR(INDEX(Customers!$C$2:$C$901,MATCH(C2067,Customers!$A$2:$A$901,0)),"")</f>
        <v>Consumer</v>
      </c>
      <c r="G2067" s="5" t="str">
        <f>IFERROR(INDEX(Regions!$B$2:$B$6,MATCH(D2067,Regions!$A$2:$A$6,0)),"")</f>
        <v>East</v>
      </c>
      <c r="H2067" s="5" t="str">
        <f t="shared" si="34"/>
        <v>2025-03</v>
      </c>
      <c r="I2067" s="5">
        <f>IFERROR(INDEX(Delivery!$C$2:$C$3001,MATCH(A2067,Delivery!$A$2:$A$3001,0))-INDEX(Delivery!$B$2:$B$3001,MATCH(A2067,Delivery!$A$2:$A$3001,0)),"")</f>
        <v>11</v>
      </c>
      <c r="J2067" s="5" t="str">
        <f>IF(IFERROR(INDEX(Delivery!$D$2:$D$3001,MATCH(A2067,Delivery!$A$2:$A$3001,0)),"")="Delayed","Yes","No")</f>
        <v>Yes</v>
      </c>
      <c r="K2067" s="5" t="str">
        <f>IF(IFERROR(INDEX(Delivery!$D$2:$D$3001,MATCH(A2067,Delivery!$A$2:$A$3001,0)),"")="Cancelled","Yes","No")</f>
        <v>No</v>
      </c>
      <c r="L2067">
        <f>SUMIF(Sales!B:B,A2067,Sales!H:H)</f>
        <v>2347.63</v>
      </c>
    </row>
    <row r="2068" spans="1:12" x14ac:dyDescent="0.35">
      <c r="A2068" s="5">
        <v>2067</v>
      </c>
      <c r="B2068" s="6">
        <v>45742</v>
      </c>
      <c r="C2068" s="5">
        <v>490</v>
      </c>
      <c r="D2068" s="5">
        <v>3</v>
      </c>
      <c r="E2068" s="5" t="str">
        <f>IFERROR(INDEX(Customers!$B$2:$B$901,MATCH(C2068,Customers!$A$2:$A$901,0)),"")</f>
        <v>Navya Verma</v>
      </c>
      <c r="F2068" s="5" t="str">
        <f>IFERROR(INDEX(Customers!$C$2:$C$901,MATCH(C2068,Customers!$A$2:$A$901,0)),"")</f>
        <v>SMB</v>
      </c>
      <c r="G2068" s="5" t="str">
        <f>IFERROR(INDEX(Regions!$B$2:$B$6,MATCH(D2068,Regions!$A$2:$A$6,0)),"")</f>
        <v>East</v>
      </c>
      <c r="H2068" s="5" t="str">
        <f t="shared" si="34"/>
        <v>2025-03</v>
      </c>
      <c r="I2068" s="5">
        <f>IFERROR(INDEX(Delivery!$C$2:$C$3001,MATCH(A2068,Delivery!$A$2:$A$3001,0))-INDEX(Delivery!$B$2:$B$3001,MATCH(A2068,Delivery!$A$2:$A$3001,0)),"")</f>
        <v>8</v>
      </c>
      <c r="J2068" s="5" t="str">
        <f>IF(IFERROR(INDEX(Delivery!$D$2:$D$3001,MATCH(A2068,Delivery!$A$2:$A$3001,0)),"")="Delayed","Yes","No")</f>
        <v>Yes</v>
      </c>
      <c r="K2068" s="5" t="str">
        <f>IF(IFERROR(INDEX(Delivery!$D$2:$D$3001,MATCH(A2068,Delivery!$A$2:$A$3001,0)),"")="Cancelled","Yes","No")</f>
        <v>No</v>
      </c>
      <c r="L2068">
        <f>SUMIF(Sales!B:B,A2068,Sales!H:H)</f>
        <v>705.26</v>
      </c>
    </row>
    <row r="2069" spans="1:12" x14ac:dyDescent="0.35">
      <c r="A2069" s="5">
        <v>2068</v>
      </c>
      <c r="B2069" s="6">
        <v>45742</v>
      </c>
      <c r="C2069" s="5">
        <v>549</v>
      </c>
      <c r="D2069" s="5">
        <v>3</v>
      </c>
      <c r="E2069" s="5" t="str">
        <f>IFERROR(INDEX(Customers!$B$2:$B$901,MATCH(C2069,Customers!$A$2:$A$901,0)),"")</f>
        <v>Vikram Iyer</v>
      </c>
      <c r="F2069" s="5" t="str">
        <f>IFERROR(INDEX(Customers!$C$2:$C$901,MATCH(C2069,Customers!$A$2:$A$901,0)),"")</f>
        <v>Corporate</v>
      </c>
      <c r="G2069" s="5" t="str">
        <f>IFERROR(INDEX(Regions!$B$2:$B$6,MATCH(D2069,Regions!$A$2:$A$6,0)),"")</f>
        <v>East</v>
      </c>
      <c r="H2069" s="5" t="str">
        <f t="shared" si="34"/>
        <v>2025-03</v>
      </c>
      <c r="I2069" s="5">
        <f>IFERROR(INDEX(Delivery!$C$2:$C$3001,MATCH(A2069,Delivery!$A$2:$A$3001,0))-INDEX(Delivery!$B$2:$B$3001,MATCH(A2069,Delivery!$A$2:$A$3001,0)),"")</f>
        <v>6</v>
      </c>
      <c r="J2069" s="5" t="str">
        <f>IF(IFERROR(INDEX(Delivery!$D$2:$D$3001,MATCH(A2069,Delivery!$A$2:$A$3001,0)),"")="Delayed","Yes","No")</f>
        <v>No</v>
      </c>
      <c r="K2069" s="5" t="str">
        <f>IF(IFERROR(INDEX(Delivery!$D$2:$D$3001,MATCH(A2069,Delivery!$A$2:$A$3001,0)),"")="Cancelled","Yes","No")</f>
        <v>No</v>
      </c>
      <c r="L2069">
        <f>SUMIF(Sales!B:B,A2069,Sales!H:H)</f>
        <v>2397.58</v>
      </c>
    </row>
    <row r="2070" spans="1:12" x14ac:dyDescent="0.35">
      <c r="A2070" s="5">
        <v>2069</v>
      </c>
      <c r="B2070" s="6">
        <v>45742</v>
      </c>
      <c r="C2070" s="5">
        <v>786</v>
      </c>
      <c r="D2070" s="5">
        <v>3</v>
      </c>
      <c r="E2070" s="5" t="str">
        <f>IFERROR(INDEX(Customers!$B$2:$B$901,MATCH(C2070,Customers!$A$2:$A$901,0)),"")</f>
        <v>Aditya Kapoor</v>
      </c>
      <c r="F2070" s="5" t="str">
        <f>IFERROR(INDEX(Customers!$C$2:$C$901,MATCH(C2070,Customers!$A$2:$A$901,0)),"")</f>
        <v>SMB</v>
      </c>
      <c r="G2070" s="5" t="str">
        <f>IFERROR(INDEX(Regions!$B$2:$B$6,MATCH(D2070,Regions!$A$2:$A$6,0)),"")</f>
        <v>East</v>
      </c>
      <c r="H2070" s="5" t="str">
        <f t="shared" si="34"/>
        <v>2025-03</v>
      </c>
      <c r="I2070" s="5">
        <f>IFERROR(INDEX(Delivery!$C$2:$C$3001,MATCH(A2070,Delivery!$A$2:$A$3001,0))-INDEX(Delivery!$B$2:$B$3001,MATCH(A2070,Delivery!$A$2:$A$3001,0)),"")</f>
        <v>6</v>
      </c>
      <c r="J2070" s="5" t="str">
        <f>IF(IFERROR(INDEX(Delivery!$D$2:$D$3001,MATCH(A2070,Delivery!$A$2:$A$3001,0)),"")="Delayed","Yes","No")</f>
        <v>No</v>
      </c>
      <c r="K2070" s="5" t="str">
        <f>IF(IFERROR(INDEX(Delivery!$D$2:$D$3001,MATCH(A2070,Delivery!$A$2:$A$3001,0)),"")="Cancelled","Yes","No")</f>
        <v>No</v>
      </c>
      <c r="L2070">
        <f>SUMIF(Sales!B:B,A2070,Sales!H:H)</f>
        <v>4773.67</v>
      </c>
    </row>
    <row r="2071" spans="1:12" x14ac:dyDescent="0.35">
      <c r="A2071" s="5">
        <v>2070</v>
      </c>
      <c r="B2071" s="6">
        <v>45742</v>
      </c>
      <c r="C2071" s="5">
        <v>198</v>
      </c>
      <c r="D2071" s="5">
        <v>5</v>
      </c>
      <c r="E2071" s="5" t="str">
        <f>IFERROR(INDEX(Customers!$B$2:$B$901,MATCH(C2071,Customers!$A$2:$A$901,0)),"")</f>
        <v>Krishna Kapoor</v>
      </c>
      <c r="F2071" s="5" t="str">
        <f>IFERROR(INDEX(Customers!$C$2:$C$901,MATCH(C2071,Customers!$A$2:$A$901,0)),"")</f>
        <v>Consumer</v>
      </c>
      <c r="G2071" s="5" t="str">
        <f>IFERROR(INDEX(Regions!$B$2:$B$6,MATCH(D2071,Regions!$A$2:$A$6,0)),"")</f>
        <v>Central</v>
      </c>
      <c r="H2071" s="5" t="str">
        <f t="shared" si="34"/>
        <v>2025-03</v>
      </c>
      <c r="I2071" s="5">
        <f>IFERROR(INDEX(Delivery!$C$2:$C$3001,MATCH(A2071,Delivery!$A$2:$A$3001,0))-INDEX(Delivery!$B$2:$B$3001,MATCH(A2071,Delivery!$A$2:$A$3001,0)),"")</f>
        <v>12</v>
      </c>
      <c r="J2071" s="5" t="str">
        <f>IF(IFERROR(INDEX(Delivery!$D$2:$D$3001,MATCH(A2071,Delivery!$A$2:$A$3001,0)),"")="Delayed","Yes","No")</f>
        <v>Yes</v>
      </c>
      <c r="K2071" s="5" t="str">
        <f>IF(IFERROR(INDEX(Delivery!$D$2:$D$3001,MATCH(A2071,Delivery!$A$2:$A$3001,0)),"")="Cancelled","Yes","No")</f>
        <v>No</v>
      </c>
      <c r="L2071">
        <f>SUMIF(Sales!B:B,A2071,Sales!H:H)</f>
        <v>2129.88</v>
      </c>
    </row>
    <row r="2072" spans="1:12" x14ac:dyDescent="0.35">
      <c r="A2072" s="5">
        <v>2071</v>
      </c>
      <c r="B2072" s="6">
        <v>45742</v>
      </c>
      <c r="C2072" s="5">
        <v>877</v>
      </c>
      <c r="D2072" s="5">
        <v>2</v>
      </c>
      <c r="E2072" s="5" t="str">
        <f>IFERROR(INDEX(Customers!$B$2:$B$901,MATCH(C2072,Customers!$A$2:$A$901,0)),"")</f>
        <v>Sanjay Iyer</v>
      </c>
      <c r="F2072" s="5" t="str">
        <f>IFERROR(INDEX(Customers!$C$2:$C$901,MATCH(C2072,Customers!$A$2:$A$901,0)),"")</f>
        <v>SMB</v>
      </c>
      <c r="G2072" s="5" t="str">
        <f>IFERROR(INDEX(Regions!$B$2:$B$6,MATCH(D2072,Regions!$A$2:$A$6,0)),"")</f>
        <v>South</v>
      </c>
      <c r="H2072" s="5" t="str">
        <f t="shared" si="34"/>
        <v>2025-03</v>
      </c>
      <c r="I2072" s="5">
        <f>IFERROR(INDEX(Delivery!$C$2:$C$3001,MATCH(A2072,Delivery!$A$2:$A$3001,0))-INDEX(Delivery!$B$2:$B$3001,MATCH(A2072,Delivery!$A$2:$A$3001,0)),"")</f>
        <v>6</v>
      </c>
      <c r="J2072" s="5" t="str">
        <f>IF(IFERROR(INDEX(Delivery!$D$2:$D$3001,MATCH(A2072,Delivery!$A$2:$A$3001,0)),"")="Delayed","Yes","No")</f>
        <v>Yes</v>
      </c>
      <c r="K2072" s="5" t="str">
        <f>IF(IFERROR(INDEX(Delivery!$D$2:$D$3001,MATCH(A2072,Delivery!$A$2:$A$3001,0)),"")="Cancelled","Yes","No")</f>
        <v>No</v>
      </c>
      <c r="L2072">
        <f>SUMIF(Sales!B:B,A2072,Sales!H:H)</f>
        <v>1359.31</v>
      </c>
    </row>
    <row r="2073" spans="1:12" x14ac:dyDescent="0.35">
      <c r="A2073" s="5">
        <v>2072</v>
      </c>
      <c r="B2073" s="6">
        <v>45743</v>
      </c>
      <c r="C2073" s="5">
        <v>380</v>
      </c>
      <c r="D2073" s="5">
        <v>1</v>
      </c>
      <c r="E2073" s="5" t="str">
        <f>IFERROR(INDEX(Customers!$B$2:$B$901,MATCH(C2073,Customers!$A$2:$A$901,0)),"")</f>
        <v>Rahul Joshi</v>
      </c>
      <c r="F2073" s="5" t="str">
        <f>IFERROR(INDEX(Customers!$C$2:$C$901,MATCH(C2073,Customers!$A$2:$A$901,0)),"")</f>
        <v>Consumer</v>
      </c>
      <c r="G2073" s="5" t="str">
        <f>IFERROR(INDEX(Regions!$B$2:$B$6,MATCH(D2073,Regions!$A$2:$A$6,0)),"")</f>
        <v>North</v>
      </c>
      <c r="H2073" s="5" t="str">
        <f t="shared" si="34"/>
        <v>2025-03</v>
      </c>
      <c r="I2073" s="5">
        <f>IFERROR(INDEX(Delivery!$C$2:$C$3001,MATCH(A2073,Delivery!$A$2:$A$3001,0))-INDEX(Delivery!$B$2:$B$3001,MATCH(A2073,Delivery!$A$2:$A$3001,0)),"")</f>
        <v>6</v>
      </c>
      <c r="J2073" s="5" t="str">
        <f>IF(IFERROR(INDEX(Delivery!$D$2:$D$3001,MATCH(A2073,Delivery!$A$2:$A$3001,0)),"")="Delayed","Yes","No")</f>
        <v>No</v>
      </c>
      <c r="K2073" s="5" t="str">
        <f>IF(IFERROR(INDEX(Delivery!$D$2:$D$3001,MATCH(A2073,Delivery!$A$2:$A$3001,0)),"")="Cancelled","Yes","No")</f>
        <v>No</v>
      </c>
      <c r="L2073">
        <f>SUMIF(Sales!B:B,A2073,Sales!H:H)</f>
        <v>407.51</v>
      </c>
    </row>
    <row r="2074" spans="1:12" x14ac:dyDescent="0.35">
      <c r="A2074" s="5">
        <v>2073</v>
      </c>
      <c r="B2074" s="6">
        <v>45743</v>
      </c>
      <c r="C2074" s="5">
        <v>773</v>
      </c>
      <c r="D2074" s="5">
        <v>4</v>
      </c>
      <c r="E2074" s="5" t="str">
        <f>IFERROR(INDEX(Customers!$B$2:$B$901,MATCH(C2074,Customers!$A$2:$A$901,0)),"")</f>
        <v>Ananya Joshi</v>
      </c>
      <c r="F2074" s="5" t="str">
        <f>IFERROR(INDEX(Customers!$C$2:$C$901,MATCH(C2074,Customers!$A$2:$A$901,0)),"")</f>
        <v>SMB</v>
      </c>
      <c r="G2074" s="5" t="str">
        <f>IFERROR(INDEX(Regions!$B$2:$B$6,MATCH(D2074,Regions!$A$2:$A$6,0)),"")</f>
        <v>West</v>
      </c>
      <c r="H2074" s="5" t="str">
        <f t="shared" si="34"/>
        <v>2025-03</v>
      </c>
      <c r="I2074" s="5">
        <f>IFERROR(INDEX(Delivery!$C$2:$C$3001,MATCH(A2074,Delivery!$A$2:$A$3001,0))-INDEX(Delivery!$B$2:$B$3001,MATCH(A2074,Delivery!$A$2:$A$3001,0)),"")</f>
        <v>5</v>
      </c>
      <c r="J2074" s="5" t="str">
        <f>IF(IFERROR(INDEX(Delivery!$D$2:$D$3001,MATCH(A2074,Delivery!$A$2:$A$3001,0)),"")="Delayed","Yes","No")</f>
        <v>No</v>
      </c>
      <c r="K2074" s="5" t="str">
        <f>IF(IFERROR(INDEX(Delivery!$D$2:$D$3001,MATCH(A2074,Delivery!$A$2:$A$3001,0)),"")="Cancelled","Yes","No")</f>
        <v>No</v>
      </c>
      <c r="L2074">
        <f>SUMIF(Sales!B:B,A2074,Sales!H:H)</f>
        <v>175.69</v>
      </c>
    </row>
    <row r="2075" spans="1:12" x14ac:dyDescent="0.35">
      <c r="A2075" s="5">
        <v>2074</v>
      </c>
      <c r="B2075" s="6">
        <v>45743</v>
      </c>
      <c r="C2075" s="5">
        <v>637</v>
      </c>
      <c r="D2075" s="5">
        <v>1</v>
      </c>
      <c r="E2075" s="5" t="str">
        <f>IFERROR(INDEX(Customers!$B$2:$B$901,MATCH(C2075,Customers!$A$2:$A$901,0)),"")</f>
        <v>Vihaan Nair</v>
      </c>
      <c r="F2075" s="5" t="str">
        <f>IFERROR(INDEX(Customers!$C$2:$C$901,MATCH(C2075,Customers!$A$2:$A$901,0)),"")</f>
        <v>Corporate</v>
      </c>
      <c r="G2075" s="5" t="str">
        <f>IFERROR(INDEX(Regions!$B$2:$B$6,MATCH(D2075,Regions!$A$2:$A$6,0)),"")</f>
        <v>North</v>
      </c>
      <c r="H2075" s="5" t="str">
        <f t="shared" si="34"/>
        <v>2025-03</v>
      </c>
      <c r="I2075" s="5">
        <f>IFERROR(INDEX(Delivery!$C$2:$C$3001,MATCH(A2075,Delivery!$A$2:$A$3001,0))-INDEX(Delivery!$B$2:$B$3001,MATCH(A2075,Delivery!$A$2:$A$3001,0)),"")</f>
        <v>3</v>
      </c>
      <c r="J2075" s="5" t="str">
        <f>IF(IFERROR(INDEX(Delivery!$D$2:$D$3001,MATCH(A2075,Delivery!$A$2:$A$3001,0)),"")="Delayed","Yes","No")</f>
        <v>No</v>
      </c>
      <c r="K2075" s="5" t="str">
        <f>IF(IFERROR(INDEX(Delivery!$D$2:$D$3001,MATCH(A2075,Delivery!$A$2:$A$3001,0)),"")="Cancelled","Yes","No")</f>
        <v>No</v>
      </c>
      <c r="L2075">
        <f>SUMIF(Sales!B:B,A2075,Sales!H:H)</f>
        <v>519.71</v>
      </c>
    </row>
    <row r="2076" spans="1:12" x14ac:dyDescent="0.35">
      <c r="A2076" s="5">
        <v>2075</v>
      </c>
      <c r="B2076" s="6">
        <v>45743</v>
      </c>
      <c r="C2076" s="5">
        <v>600</v>
      </c>
      <c r="D2076" s="5">
        <v>5</v>
      </c>
      <c r="E2076" s="5" t="str">
        <f>IFERROR(INDEX(Customers!$B$2:$B$901,MATCH(C2076,Customers!$A$2:$A$901,0)),"")</f>
        <v>Riya Gupta</v>
      </c>
      <c r="F2076" s="5" t="str">
        <f>IFERROR(INDEX(Customers!$C$2:$C$901,MATCH(C2076,Customers!$A$2:$A$901,0)),"")</f>
        <v>Consumer</v>
      </c>
      <c r="G2076" s="5" t="str">
        <f>IFERROR(INDEX(Regions!$B$2:$B$6,MATCH(D2076,Regions!$A$2:$A$6,0)),"")</f>
        <v>Central</v>
      </c>
      <c r="H2076" s="5" t="str">
        <f t="shared" si="34"/>
        <v>2025-03</v>
      </c>
      <c r="I2076" s="5">
        <f>IFERROR(INDEX(Delivery!$C$2:$C$3001,MATCH(A2076,Delivery!$A$2:$A$3001,0))-INDEX(Delivery!$B$2:$B$3001,MATCH(A2076,Delivery!$A$2:$A$3001,0)),"")</f>
        <v>5</v>
      </c>
      <c r="J2076" s="5" t="str">
        <f>IF(IFERROR(INDEX(Delivery!$D$2:$D$3001,MATCH(A2076,Delivery!$A$2:$A$3001,0)),"")="Delayed","Yes","No")</f>
        <v>No</v>
      </c>
      <c r="K2076" s="5" t="str">
        <f>IF(IFERROR(INDEX(Delivery!$D$2:$D$3001,MATCH(A2076,Delivery!$A$2:$A$3001,0)),"")="Cancelled","Yes","No")</f>
        <v>No</v>
      </c>
      <c r="L2076">
        <f>SUMIF(Sales!B:B,A2076,Sales!H:H)</f>
        <v>2213.3200000000002</v>
      </c>
    </row>
    <row r="2077" spans="1:12" x14ac:dyDescent="0.35">
      <c r="A2077" s="5">
        <v>2076</v>
      </c>
      <c r="B2077" s="6">
        <v>45744</v>
      </c>
      <c r="C2077" s="5">
        <v>174</v>
      </c>
      <c r="D2077" s="5">
        <v>2</v>
      </c>
      <c r="E2077" s="5" t="str">
        <f>IFERROR(INDEX(Customers!$B$2:$B$901,MATCH(C2077,Customers!$A$2:$A$901,0)),"")</f>
        <v>Pari Pillai</v>
      </c>
      <c r="F2077" s="5" t="str">
        <f>IFERROR(INDEX(Customers!$C$2:$C$901,MATCH(C2077,Customers!$A$2:$A$901,0)),"")</f>
        <v>SMB</v>
      </c>
      <c r="G2077" s="5" t="str">
        <f>IFERROR(INDEX(Regions!$B$2:$B$6,MATCH(D2077,Regions!$A$2:$A$6,0)),"")</f>
        <v>South</v>
      </c>
      <c r="H2077" s="5" t="str">
        <f t="shared" si="34"/>
        <v>2025-03</v>
      </c>
      <c r="I2077" s="5">
        <f>IFERROR(INDEX(Delivery!$C$2:$C$3001,MATCH(A2077,Delivery!$A$2:$A$3001,0))-INDEX(Delivery!$B$2:$B$3001,MATCH(A2077,Delivery!$A$2:$A$3001,0)),"")</f>
        <v>5</v>
      </c>
      <c r="J2077" s="5" t="str">
        <f>IF(IFERROR(INDEX(Delivery!$D$2:$D$3001,MATCH(A2077,Delivery!$A$2:$A$3001,0)),"")="Delayed","Yes","No")</f>
        <v>No</v>
      </c>
      <c r="K2077" s="5" t="str">
        <f>IF(IFERROR(INDEX(Delivery!$D$2:$D$3001,MATCH(A2077,Delivery!$A$2:$A$3001,0)),"")="Cancelled","Yes","No")</f>
        <v>No</v>
      </c>
      <c r="L2077">
        <f>SUMIF(Sales!B:B,A2077,Sales!H:H)</f>
        <v>407.51</v>
      </c>
    </row>
    <row r="2078" spans="1:12" x14ac:dyDescent="0.35">
      <c r="A2078" s="5">
        <v>2077</v>
      </c>
      <c r="B2078" s="6">
        <v>45744</v>
      </c>
      <c r="C2078" s="5">
        <v>786</v>
      </c>
      <c r="D2078" s="5">
        <v>3</v>
      </c>
      <c r="E2078" s="5" t="str">
        <f>IFERROR(INDEX(Customers!$B$2:$B$901,MATCH(C2078,Customers!$A$2:$A$901,0)),"")</f>
        <v>Aditya Kapoor</v>
      </c>
      <c r="F2078" s="5" t="str">
        <f>IFERROR(INDEX(Customers!$C$2:$C$901,MATCH(C2078,Customers!$A$2:$A$901,0)),"")</f>
        <v>SMB</v>
      </c>
      <c r="G2078" s="5" t="str">
        <f>IFERROR(INDEX(Regions!$B$2:$B$6,MATCH(D2078,Regions!$A$2:$A$6,0)),"")</f>
        <v>East</v>
      </c>
      <c r="H2078" s="5" t="str">
        <f t="shared" si="34"/>
        <v>2025-03</v>
      </c>
      <c r="I2078" s="5">
        <f>IFERROR(INDEX(Delivery!$C$2:$C$3001,MATCH(A2078,Delivery!$A$2:$A$3001,0))-INDEX(Delivery!$B$2:$B$3001,MATCH(A2078,Delivery!$A$2:$A$3001,0)),"")</f>
        <v>4</v>
      </c>
      <c r="J2078" s="5" t="str">
        <f>IF(IFERROR(INDEX(Delivery!$D$2:$D$3001,MATCH(A2078,Delivery!$A$2:$A$3001,0)),"")="Delayed","Yes","No")</f>
        <v>No</v>
      </c>
      <c r="K2078" s="5" t="str">
        <f>IF(IFERROR(INDEX(Delivery!$D$2:$D$3001,MATCH(A2078,Delivery!$A$2:$A$3001,0)),"")="Cancelled","Yes","No")</f>
        <v>No</v>
      </c>
      <c r="L2078">
        <f>SUMIF(Sales!B:B,A2078,Sales!H:H)</f>
        <v>4007.53</v>
      </c>
    </row>
    <row r="2079" spans="1:12" x14ac:dyDescent="0.35">
      <c r="A2079" s="5">
        <v>2078</v>
      </c>
      <c r="B2079" s="6">
        <v>45744</v>
      </c>
      <c r="C2079" s="5">
        <v>87</v>
      </c>
      <c r="D2079" s="5">
        <v>1</v>
      </c>
      <c r="E2079" s="5" t="str">
        <f>IFERROR(INDEX(Customers!$B$2:$B$901,MATCH(C2079,Customers!$A$2:$A$901,0)),"")</f>
        <v>Ishaan Menon</v>
      </c>
      <c r="F2079" s="5" t="str">
        <f>IFERROR(INDEX(Customers!$C$2:$C$901,MATCH(C2079,Customers!$A$2:$A$901,0)),"")</f>
        <v>Consumer</v>
      </c>
      <c r="G2079" s="5" t="str">
        <f>IFERROR(INDEX(Regions!$B$2:$B$6,MATCH(D2079,Regions!$A$2:$A$6,0)),"")</f>
        <v>North</v>
      </c>
      <c r="H2079" s="5" t="str">
        <f t="shared" si="34"/>
        <v>2025-03</v>
      </c>
      <c r="I2079" s="5">
        <f>IFERROR(INDEX(Delivery!$C$2:$C$3001,MATCH(A2079,Delivery!$A$2:$A$3001,0))-INDEX(Delivery!$B$2:$B$3001,MATCH(A2079,Delivery!$A$2:$A$3001,0)),"")</f>
        <v>2</v>
      </c>
      <c r="J2079" s="5" t="str">
        <f>IF(IFERROR(INDEX(Delivery!$D$2:$D$3001,MATCH(A2079,Delivery!$A$2:$A$3001,0)),"")="Delayed","Yes","No")</f>
        <v>No</v>
      </c>
      <c r="K2079" s="5" t="str">
        <f>IF(IFERROR(INDEX(Delivery!$D$2:$D$3001,MATCH(A2079,Delivery!$A$2:$A$3001,0)),"")="Cancelled","Yes","No")</f>
        <v>No</v>
      </c>
      <c r="L2079">
        <f>SUMIF(Sales!B:B,A2079,Sales!H:H)</f>
        <v>3819.8500000000004</v>
      </c>
    </row>
    <row r="2080" spans="1:12" x14ac:dyDescent="0.35">
      <c r="A2080" s="5">
        <v>2079</v>
      </c>
      <c r="B2080" s="6">
        <v>45744</v>
      </c>
      <c r="C2080" s="5">
        <v>259</v>
      </c>
      <c r="D2080" s="5">
        <v>5</v>
      </c>
      <c r="E2080" s="5" t="str">
        <f>IFERROR(INDEX(Customers!$B$2:$B$901,MATCH(C2080,Customers!$A$2:$A$901,0)),"")</f>
        <v>Rahul Chatterjee</v>
      </c>
      <c r="F2080" s="5" t="str">
        <f>IFERROR(INDEX(Customers!$C$2:$C$901,MATCH(C2080,Customers!$A$2:$A$901,0)),"")</f>
        <v>SMB</v>
      </c>
      <c r="G2080" s="5" t="str">
        <f>IFERROR(INDEX(Regions!$B$2:$B$6,MATCH(D2080,Regions!$A$2:$A$6,0)),"")</f>
        <v>Central</v>
      </c>
      <c r="H2080" s="5" t="str">
        <f t="shared" si="34"/>
        <v>2025-03</v>
      </c>
      <c r="I2080" s="5">
        <f>IFERROR(INDEX(Delivery!$C$2:$C$3001,MATCH(A2080,Delivery!$A$2:$A$3001,0))-INDEX(Delivery!$B$2:$B$3001,MATCH(A2080,Delivery!$A$2:$A$3001,0)),"")</f>
        <v>3</v>
      </c>
      <c r="J2080" s="5" t="str">
        <f>IF(IFERROR(INDEX(Delivery!$D$2:$D$3001,MATCH(A2080,Delivery!$A$2:$A$3001,0)),"")="Delayed","Yes","No")</f>
        <v>No</v>
      </c>
      <c r="K2080" s="5" t="str">
        <f>IF(IFERROR(INDEX(Delivery!$D$2:$D$3001,MATCH(A2080,Delivery!$A$2:$A$3001,0)),"")="Cancelled","Yes","No")</f>
        <v>No</v>
      </c>
      <c r="L2080">
        <f>SUMIF(Sales!B:B,A2080,Sales!H:H)</f>
        <v>175.69</v>
      </c>
    </row>
    <row r="2081" spans="1:12" x14ac:dyDescent="0.35">
      <c r="A2081" s="5">
        <v>2080</v>
      </c>
      <c r="B2081" s="6">
        <v>45744</v>
      </c>
      <c r="C2081" s="5">
        <v>100</v>
      </c>
      <c r="D2081" s="5">
        <v>1</v>
      </c>
      <c r="E2081" s="5" t="str">
        <f>IFERROR(INDEX(Customers!$B$2:$B$901,MATCH(C2081,Customers!$A$2:$A$901,0)),"")</f>
        <v>Rohan Menon</v>
      </c>
      <c r="F2081" s="5" t="str">
        <f>IFERROR(INDEX(Customers!$C$2:$C$901,MATCH(C2081,Customers!$A$2:$A$901,0)),"")</f>
        <v>SMB</v>
      </c>
      <c r="G2081" s="5" t="str">
        <f>IFERROR(INDEX(Regions!$B$2:$B$6,MATCH(D2081,Regions!$A$2:$A$6,0)),"")</f>
        <v>North</v>
      </c>
      <c r="H2081" s="5" t="str">
        <f t="shared" si="34"/>
        <v>2025-03</v>
      </c>
      <c r="I2081" s="5">
        <f>IFERROR(INDEX(Delivery!$C$2:$C$3001,MATCH(A2081,Delivery!$A$2:$A$3001,0))-INDEX(Delivery!$B$2:$B$3001,MATCH(A2081,Delivery!$A$2:$A$3001,0)),"")</f>
        <v>2</v>
      </c>
      <c r="J2081" s="5" t="str">
        <f>IF(IFERROR(INDEX(Delivery!$D$2:$D$3001,MATCH(A2081,Delivery!$A$2:$A$3001,0)),"")="Delayed","Yes","No")</f>
        <v>No</v>
      </c>
      <c r="K2081" s="5" t="str">
        <f>IF(IFERROR(INDEX(Delivery!$D$2:$D$3001,MATCH(A2081,Delivery!$A$2:$A$3001,0)),"")="Cancelled","Yes","No")</f>
        <v>No</v>
      </c>
      <c r="L2081">
        <f>SUMIF(Sales!B:B,A2081,Sales!H:H)</f>
        <v>798.2</v>
      </c>
    </row>
    <row r="2082" spans="1:12" x14ac:dyDescent="0.35">
      <c r="A2082" s="5">
        <v>2081</v>
      </c>
      <c r="B2082" s="6">
        <v>45744</v>
      </c>
      <c r="C2082" s="5">
        <v>244</v>
      </c>
      <c r="D2082" s="5">
        <v>1</v>
      </c>
      <c r="E2082" s="5" t="str">
        <f>IFERROR(INDEX(Customers!$B$2:$B$901,MATCH(C2082,Customers!$A$2:$A$901,0)),"")</f>
        <v>Myra Kapoor</v>
      </c>
      <c r="F2082" s="5" t="str">
        <f>IFERROR(INDEX(Customers!$C$2:$C$901,MATCH(C2082,Customers!$A$2:$A$901,0)),"")</f>
        <v>SMB</v>
      </c>
      <c r="G2082" s="5" t="str">
        <f>IFERROR(INDEX(Regions!$B$2:$B$6,MATCH(D2082,Regions!$A$2:$A$6,0)),"")</f>
        <v>North</v>
      </c>
      <c r="H2082" s="5" t="str">
        <f t="shared" si="34"/>
        <v>2025-03</v>
      </c>
      <c r="I2082" s="5">
        <f>IFERROR(INDEX(Delivery!$C$2:$C$3001,MATCH(A2082,Delivery!$A$2:$A$3001,0))-INDEX(Delivery!$B$2:$B$3001,MATCH(A2082,Delivery!$A$2:$A$3001,0)),"")</f>
        <v>2</v>
      </c>
      <c r="J2082" s="5" t="str">
        <f>IF(IFERROR(INDEX(Delivery!$D$2:$D$3001,MATCH(A2082,Delivery!$A$2:$A$3001,0)),"")="Delayed","Yes","No")</f>
        <v>No</v>
      </c>
      <c r="K2082" s="5" t="str">
        <f>IF(IFERROR(INDEX(Delivery!$D$2:$D$3001,MATCH(A2082,Delivery!$A$2:$A$3001,0)),"")="Cancelled","Yes","No")</f>
        <v>No</v>
      </c>
      <c r="L2082">
        <f>SUMIF(Sales!B:B,A2082,Sales!H:H)</f>
        <v>897.98</v>
      </c>
    </row>
    <row r="2083" spans="1:12" x14ac:dyDescent="0.35">
      <c r="A2083" s="5">
        <v>2082</v>
      </c>
      <c r="B2083" s="6">
        <v>45744</v>
      </c>
      <c r="C2083" s="5">
        <v>767</v>
      </c>
      <c r="D2083" s="5">
        <v>4</v>
      </c>
      <c r="E2083" s="5" t="str">
        <f>IFERROR(INDEX(Customers!$B$2:$B$901,MATCH(C2083,Customers!$A$2:$A$901,0)),"")</f>
        <v>Pooja Gupta</v>
      </c>
      <c r="F2083" s="5" t="str">
        <f>IFERROR(INDEX(Customers!$C$2:$C$901,MATCH(C2083,Customers!$A$2:$A$901,0)),"")</f>
        <v>Consumer</v>
      </c>
      <c r="G2083" s="5" t="str">
        <f>IFERROR(INDEX(Regions!$B$2:$B$6,MATCH(D2083,Regions!$A$2:$A$6,0)),"")</f>
        <v>West</v>
      </c>
      <c r="H2083" s="5" t="str">
        <f t="shared" si="34"/>
        <v>2025-03</v>
      </c>
      <c r="I2083" s="5">
        <f>IFERROR(INDEX(Delivery!$C$2:$C$3001,MATCH(A2083,Delivery!$A$2:$A$3001,0))-INDEX(Delivery!$B$2:$B$3001,MATCH(A2083,Delivery!$A$2:$A$3001,0)),"")</f>
        <v>4</v>
      </c>
      <c r="J2083" s="5" t="str">
        <f>IF(IFERROR(INDEX(Delivery!$D$2:$D$3001,MATCH(A2083,Delivery!$A$2:$A$3001,0)),"")="Delayed","Yes","No")</f>
        <v>No</v>
      </c>
      <c r="K2083" s="5" t="str">
        <f>IF(IFERROR(INDEX(Delivery!$D$2:$D$3001,MATCH(A2083,Delivery!$A$2:$A$3001,0)),"")="Cancelled","Yes","No")</f>
        <v>No</v>
      </c>
      <c r="L2083">
        <f>SUMIF(Sales!B:B,A2083,Sales!H:H)</f>
        <v>3548.99</v>
      </c>
    </row>
    <row r="2084" spans="1:12" x14ac:dyDescent="0.35">
      <c r="A2084" s="5">
        <v>2083</v>
      </c>
      <c r="B2084" s="6">
        <v>45745</v>
      </c>
      <c r="C2084" s="5">
        <v>771</v>
      </c>
      <c r="D2084" s="5">
        <v>2</v>
      </c>
      <c r="E2084" s="5" t="str">
        <f>IFERROR(INDEX(Customers!$B$2:$B$901,MATCH(C2084,Customers!$A$2:$A$901,0)),"")</f>
        <v>Rahul Krishnan</v>
      </c>
      <c r="F2084" s="5" t="str">
        <f>IFERROR(INDEX(Customers!$C$2:$C$901,MATCH(C2084,Customers!$A$2:$A$901,0)),"")</f>
        <v>Corporate</v>
      </c>
      <c r="G2084" s="5" t="str">
        <f>IFERROR(INDEX(Regions!$B$2:$B$6,MATCH(D2084,Regions!$A$2:$A$6,0)),"")</f>
        <v>South</v>
      </c>
      <c r="H2084" s="5" t="str">
        <f t="shared" si="34"/>
        <v>2025-03</v>
      </c>
      <c r="I2084" s="5">
        <f>IFERROR(INDEX(Delivery!$C$2:$C$3001,MATCH(A2084,Delivery!$A$2:$A$3001,0))-INDEX(Delivery!$B$2:$B$3001,MATCH(A2084,Delivery!$A$2:$A$3001,0)),"")</f>
        <v>3</v>
      </c>
      <c r="J2084" s="5" t="str">
        <f>IF(IFERROR(INDEX(Delivery!$D$2:$D$3001,MATCH(A2084,Delivery!$A$2:$A$3001,0)),"")="Delayed","Yes","No")</f>
        <v>No</v>
      </c>
      <c r="K2084" s="5" t="str">
        <f>IF(IFERROR(INDEX(Delivery!$D$2:$D$3001,MATCH(A2084,Delivery!$A$2:$A$3001,0)),"")="Cancelled","Yes","No")</f>
        <v>No</v>
      </c>
      <c r="L2084">
        <f>SUMIF(Sales!B:B,A2084,Sales!H:H)</f>
        <v>772.88</v>
      </c>
    </row>
    <row r="2085" spans="1:12" x14ac:dyDescent="0.35">
      <c r="A2085" s="5">
        <v>2084</v>
      </c>
      <c r="B2085" s="6">
        <v>45745</v>
      </c>
      <c r="C2085" s="5">
        <v>744</v>
      </c>
      <c r="D2085" s="5">
        <v>5</v>
      </c>
      <c r="E2085" s="5" t="str">
        <f>IFERROR(INDEX(Customers!$B$2:$B$901,MATCH(C2085,Customers!$A$2:$A$901,0)),"")</f>
        <v>Vivaan Kapoor</v>
      </c>
      <c r="F2085" s="5" t="str">
        <f>IFERROR(INDEX(Customers!$C$2:$C$901,MATCH(C2085,Customers!$A$2:$A$901,0)),"")</f>
        <v>Consumer</v>
      </c>
      <c r="G2085" s="5" t="str">
        <f>IFERROR(INDEX(Regions!$B$2:$B$6,MATCH(D2085,Regions!$A$2:$A$6,0)),"")</f>
        <v>Central</v>
      </c>
      <c r="H2085" s="5" t="str">
        <f t="shared" si="34"/>
        <v>2025-03</v>
      </c>
      <c r="I2085" s="5">
        <f>IFERROR(INDEX(Delivery!$C$2:$C$3001,MATCH(A2085,Delivery!$A$2:$A$3001,0))-INDEX(Delivery!$B$2:$B$3001,MATCH(A2085,Delivery!$A$2:$A$3001,0)),"")</f>
        <v>6</v>
      </c>
      <c r="J2085" s="5" t="str">
        <f>IF(IFERROR(INDEX(Delivery!$D$2:$D$3001,MATCH(A2085,Delivery!$A$2:$A$3001,0)),"")="Delayed","Yes","No")</f>
        <v>No</v>
      </c>
      <c r="K2085" s="5" t="str">
        <f>IF(IFERROR(INDEX(Delivery!$D$2:$D$3001,MATCH(A2085,Delivery!$A$2:$A$3001,0)),"")="Cancelled","Yes","No")</f>
        <v>No</v>
      </c>
      <c r="L2085">
        <f>SUMIF(Sales!B:B,A2085,Sales!H:H)</f>
        <v>2213.3200000000002</v>
      </c>
    </row>
    <row r="2086" spans="1:12" x14ac:dyDescent="0.35">
      <c r="A2086" s="5">
        <v>2085</v>
      </c>
      <c r="B2086" s="6">
        <v>45745</v>
      </c>
      <c r="C2086" s="5">
        <v>150</v>
      </c>
      <c r="D2086" s="5">
        <v>1</v>
      </c>
      <c r="E2086" s="5" t="str">
        <f>IFERROR(INDEX(Customers!$B$2:$B$901,MATCH(C2086,Customers!$A$2:$A$901,0)),"")</f>
        <v>Arun Sharma</v>
      </c>
      <c r="F2086" s="5" t="str">
        <f>IFERROR(INDEX(Customers!$C$2:$C$901,MATCH(C2086,Customers!$A$2:$A$901,0)),"")</f>
        <v>Consumer</v>
      </c>
      <c r="G2086" s="5" t="str">
        <f>IFERROR(INDEX(Regions!$B$2:$B$6,MATCH(D2086,Regions!$A$2:$A$6,0)),"")</f>
        <v>North</v>
      </c>
      <c r="H2086" s="5" t="str">
        <f t="shared" si="34"/>
        <v>2025-03</v>
      </c>
      <c r="I2086" s="5">
        <f>IFERROR(INDEX(Delivery!$C$2:$C$3001,MATCH(A2086,Delivery!$A$2:$A$3001,0))-INDEX(Delivery!$B$2:$B$3001,MATCH(A2086,Delivery!$A$2:$A$3001,0)),"")</f>
        <v>5</v>
      </c>
      <c r="J2086" s="5" t="str">
        <f>IF(IFERROR(INDEX(Delivery!$D$2:$D$3001,MATCH(A2086,Delivery!$A$2:$A$3001,0)),"")="Delayed","Yes","No")</f>
        <v>No</v>
      </c>
      <c r="K2086" s="5" t="str">
        <f>IF(IFERROR(INDEX(Delivery!$D$2:$D$3001,MATCH(A2086,Delivery!$A$2:$A$3001,0)),"")="Cancelled","Yes","No")</f>
        <v>No</v>
      </c>
      <c r="L2086">
        <f>SUMIF(Sales!B:B,A2086,Sales!H:H)</f>
        <v>3953.53</v>
      </c>
    </row>
    <row r="2087" spans="1:12" x14ac:dyDescent="0.35">
      <c r="A2087" s="5">
        <v>2086</v>
      </c>
      <c r="B2087" s="6">
        <v>45746</v>
      </c>
      <c r="C2087" s="5">
        <v>462</v>
      </c>
      <c r="D2087" s="5">
        <v>5</v>
      </c>
      <c r="E2087" s="5" t="str">
        <f>IFERROR(INDEX(Customers!$B$2:$B$901,MATCH(C2087,Customers!$A$2:$A$901,0)),"")</f>
        <v>Ayaan Pillai</v>
      </c>
      <c r="F2087" s="5" t="str">
        <f>IFERROR(INDEX(Customers!$C$2:$C$901,MATCH(C2087,Customers!$A$2:$A$901,0)),"")</f>
        <v>SMB</v>
      </c>
      <c r="G2087" s="5" t="str">
        <f>IFERROR(INDEX(Regions!$B$2:$B$6,MATCH(D2087,Regions!$A$2:$A$6,0)),"")</f>
        <v>Central</v>
      </c>
      <c r="H2087" s="5" t="str">
        <f t="shared" si="34"/>
        <v>2025-03</v>
      </c>
      <c r="I2087" s="5">
        <f>IFERROR(INDEX(Delivery!$C$2:$C$3001,MATCH(A2087,Delivery!$A$2:$A$3001,0))-INDEX(Delivery!$B$2:$B$3001,MATCH(A2087,Delivery!$A$2:$A$3001,0)),"")</f>
        <v>-45746</v>
      </c>
      <c r="J2087" s="5" t="str">
        <f>IF(IFERROR(INDEX(Delivery!$D$2:$D$3001,MATCH(A2087,Delivery!$A$2:$A$3001,0)),"")="Delayed","Yes","No")</f>
        <v>No</v>
      </c>
      <c r="K2087" s="5" t="str">
        <f>IF(IFERROR(INDEX(Delivery!$D$2:$D$3001,MATCH(A2087,Delivery!$A$2:$A$3001,0)),"")="Cancelled","Yes","No")</f>
        <v>Yes</v>
      </c>
      <c r="L2087">
        <f>SUMIF(Sales!B:B,A2087,Sales!H:H)</f>
        <v>540.32000000000005</v>
      </c>
    </row>
    <row r="2088" spans="1:12" x14ac:dyDescent="0.35">
      <c r="A2088" s="5">
        <v>2087</v>
      </c>
      <c r="B2088" s="6">
        <v>45746</v>
      </c>
      <c r="C2088" s="5">
        <v>587</v>
      </c>
      <c r="D2088" s="5">
        <v>4</v>
      </c>
      <c r="E2088" s="5" t="str">
        <f>IFERROR(INDEX(Customers!$B$2:$B$901,MATCH(C2088,Customers!$A$2:$A$901,0)),"")</f>
        <v>Sai Reddy</v>
      </c>
      <c r="F2088" s="5" t="str">
        <f>IFERROR(INDEX(Customers!$C$2:$C$901,MATCH(C2088,Customers!$A$2:$A$901,0)),"")</f>
        <v>Consumer</v>
      </c>
      <c r="G2088" s="5" t="str">
        <f>IFERROR(INDEX(Regions!$B$2:$B$6,MATCH(D2088,Regions!$A$2:$A$6,0)),"")</f>
        <v>West</v>
      </c>
      <c r="H2088" s="5" t="str">
        <f t="shared" si="34"/>
        <v>2025-03</v>
      </c>
      <c r="I2088" s="5">
        <f>IFERROR(INDEX(Delivery!$C$2:$C$3001,MATCH(A2088,Delivery!$A$2:$A$3001,0))-INDEX(Delivery!$B$2:$B$3001,MATCH(A2088,Delivery!$A$2:$A$3001,0)),"")</f>
        <v>6</v>
      </c>
      <c r="J2088" s="5" t="str">
        <f>IF(IFERROR(INDEX(Delivery!$D$2:$D$3001,MATCH(A2088,Delivery!$A$2:$A$3001,0)),"")="Delayed","Yes","No")</f>
        <v>No</v>
      </c>
      <c r="K2088" s="5" t="str">
        <f>IF(IFERROR(INDEX(Delivery!$D$2:$D$3001,MATCH(A2088,Delivery!$A$2:$A$3001,0)),"")="Cancelled","Yes","No")</f>
        <v>No</v>
      </c>
      <c r="L2088">
        <f>SUMIF(Sales!B:B,A2088,Sales!H:H)</f>
        <v>2213.3200000000002</v>
      </c>
    </row>
    <row r="2089" spans="1:12" x14ac:dyDescent="0.35">
      <c r="A2089" s="5">
        <v>2088</v>
      </c>
      <c r="B2089" s="6">
        <v>45746</v>
      </c>
      <c r="C2089" s="5">
        <v>853</v>
      </c>
      <c r="D2089" s="5">
        <v>4</v>
      </c>
      <c r="E2089" s="5" t="str">
        <f>IFERROR(INDEX(Customers!$B$2:$B$901,MATCH(C2089,Customers!$A$2:$A$901,0)),"")</f>
        <v>Meera Verma</v>
      </c>
      <c r="F2089" s="5" t="str">
        <f>IFERROR(INDEX(Customers!$C$2:$C$901,MATCH(C2089,Customers!$A$2:$A$901,0)),"")</f>
        <v>Consumer</v>
      </c>
      <c r="G2089" s="5" t="str">
        <f>IFERROR(INDEX(Regions!$B$2:$B$6,MATCH(D2089,Regions!$A$2:$A$6,0)),"")</f>
        <v>West</v>
      </c>
      <c r="H2089" s="5" t="str">
        <f t="shared" si="34"/>
        <v>2025-03</v>
      </c>
      <c r="I2089" s="5">
        <f>IFERROR(INDEX(Delivery!$C$2:$C$3001,MATCH(A2089,Delivery!$A$2:$A$3001,0))-INDEX(Delivery!$B$2:$B$3001,MATCH(A2089,Delivery!$A$2:$A$3001,0)),"")</f>
        <v>6</v>
      </c>
      <c r="J2089" s="5" t="str">
        <f>IF(IFERROR(INDEX(Delivery!$D$2:$D$3001,MATCH(A2089,Delivery!$A$2:$A$3001,0)),"")="Delayed","Yes","No")</f>
        <v>No</v>
      </c>
      <c r="K2089" s="5" t="str">
        <f>IF(IFERROR(INDEX(Delivery!$D$2:$D$3001,MATCH(A2089,Delivery!$A$2:$A$3001,0)),"")="Cancelled","Yes","No")</f>
        <v>No</v>
      </c>
      <c r="L2089">
        <f>SUMIF(Sales!B:B,A2089,Sales!H:H)</f>
        <v>4417.2300000000005</v>
      </c>
    </row>
    <row r="2090" spans="1:12" x14ac:dyDescent="0.35">
      <c r="A2090" s="5">
        <v>2089</v>
      </c>
      <c r="B2090" s="6">
        <v>45746</v>
      </c>
      <c r="C2090" s="5">
        <v>395</v>
      </c>
      <c r="D2090" s="5">
        <v>4</v>
      </c>
      <c r="E2090" s="5" t="str">
        <f>IFERROR(INDEX(Customers!$B$2:$B$901,MATCH(C2090,Customers!$A$2:$A$901,0)),"")</f>
        <v>Ayaan Joshi</v>
      </c>
      <c r="F2090" s="5" t="str">
        <f>IFERROR(INDEX(Customers!$C$2:$C$901,MATCH(C2090,Customers!$A$2:$A$901,0)),"")</f>
        <v>Corporate</v>
      </c>
      <c r="G2090" s="5" t="str">
        <f>IFERROR(INDEX(Regions!$B$2:$B$6,MATCH(D2090,Regions!$A$2:$A$6,0)),"")</f>
        <v>West</v>
      </c>
      <c r="H2090" s="5" t="str">
        <f t="shared" si="34"/>
        <v>2025-03</v>
      </c>
      <c r="I2090" s="5">
        <f>IFERROR(INDEX(Delivery!$C$2:$C$3001,MATCH(A2090,Delivery!$A$2:$A$3001,0))-INDEX(Delivery!$B$2:$B$3001,MATCH(A2090,Delivery!$A$2:$A$3001,0)),"")</f>
        <v>6</v>
      </c>
      <c r="J2090" s="5" t="str">
        <f>IF(IFERROR(INDEX(Delivery!$D$2:$D$3001,MATCH(A2090,Delivery!$A$2:$A$3001,0)),"")="Delayed","Yes","No")</f>
        <v>No</v>
      </c>
      <c r="K2090" s="5" t="str">
        <f>IF(IFERROR(INDEX(Delivery!$D$2:$D$3001,MATCH(A2090,Delivery!$A$2:$A$3001,0)),"")="Cancelled","Yes","No")</f>
        <v>No</v>
      </c>
      <c r="L2090">
        <f>SUMIF(Sales!B:B,A2090,Sales!H:H)</f>
        <v>1257.44</v>
      </c>
    </row>
    <row r="2091" spans="1:12" x14ac:dyDescent="0.35">
      <c r="A2091" s="5">
        <v>2090</v>
      </c>
      <c r="B2091" s="6">
        <v>45747</v>
      </c>
      <c r="C2091" s="5">
        <v>540</v>
      </c>
      <c r="D2091" s="5">
        <v>4</v>
      </c>
      <c r="E2091" s="5" t="str">
        <f>IFERROR(INDEX(Customers!$B$2:$B$901,MATCH(C2091,Customers!$A$2:$A$901,0)),"")</f>
        <v>Karthik Mehta</v>
      </c>
      <c r="F2091" s="5" t="str">
        <f>IFERROR(INDEX(Customers!$C$2:$C$901,MATCH(C2091,Customers!$A$2:$A$901,0)),"")</f>
        <v>Consumer</v>
      </c>
      <c r="G2091" s="5" t="str">
        <f>IFERROR(INDEX(Regions!$B$2:$B$6,MATCH(D2091,Regions!$A$2:$A$6,0)),"")</f>
        <v>West</v>
      </c>
      <c r="H2091" s="5" t="str">
        <f t="shared" si="34"/>
        <v>2025-03</v>
      </c>
      <c r="I2091" s="5">
        <f>IFERROR(INDEX(Delivery!$C$2:$C$3001,MATCH(A2091,Delivery!$A$2:$A$3001,0))-INDEX(Delivery!$B$2:$B$3001,MATCH(A2091,Delivery!$A$2:$A$3001,0)),"")</f>
        <v>2</v>
      </c>
      <c r="J2091" s="5" t="str">
        <f>IF(IFERROR(INDEX(Delivery!$D$2:$D$3001,MATCH(A2091,Delivery!$A$2:$A$3001,0)),"")="Delayed","Yes","No")</f>
        <v>No</v>
      </c>
      <c r="K2091" s="5" t="str">
        <f>IF(IFERROR(INDEX(Delivery!$D$2:$D$3001,MATCH(A2091,Delivery!$A$2:$A$3001,0)),"")="Cancelled","Yes","No")</f>
        <v>No</v>
      </c>
      <c r="L2091">
        <f>SUMIF(Sales!B:B,A2091,Sales!H:H)</f>
        <v>5620.99</v>
      </c>
    </row>
    <row r="2092" spans="1:12" x14ac:dyDescent="0.35">
      <c r="A2092" s="5">
        <v>2091</v>
      </c>
      <c r="B2092" s="6">
        <v>45747</v>
      </c>
      <c r="C2092" s="5">
        <v>300</v>
      </c>
      <c r="D2092" s="5">
        <v>4</v>
      </c>
      <c r="E2092" s="5" t="str">
        <f>IFERROR(INDEX(Customers!$B$2:$B$901,MATCH(C2092,Customers!$A$2:$A$901,0)),"")</f>
        <v>Riya Reddy</v>
      </c>
      <c r="F2092" s="5" t="str">
        <f>IFERROR(INDEX(Customers!$C$2:$C$901,MATCH(C2092,Customers!$A$2:$A$901,0)),"")</f>
        <v>Consumer</v>
      </c>
      <c r="G2092" s="5" t="str">
        <f>IFERROR(INDEX(Regions!$B$2:$B$6,MATCH(D2092,Regions!$A$2:$A$6,0)),"")</f>
        <v>West</v>
      </c>
      <c r="H2092" s="5" t="str">
        <f t="shared" si="34"/>
        <v>2025-03</v>
      </c>
      <c r="I2092" s="5">
        <f>IFERROR(INDEX(Delivery!$C$2:$C$3001,MATCH(A2092,Delivery!$A$2:$A$3001,0))-INDEX(Delivery!$B$2:$B$3001,MATCH(A2092,Delivery!$A$2:$A$3001,0)),"")</f>
        <v>2</v>
      </c>
      <c r="J2092" s="5" t="str">
        <f>IF(IFERROR(INDEX(Delivery!$D$2:$D$3001,MATCH(A2092,Delivery!$A$2:$A$3001,0)),"")="Delayed","Yes","No")</f>
        <v>No</v>
      </c>
      <c r="K2092" s="5" t="str">
        <f>IF(IFERROR(INDEX(Delivery!$D$2:$D$3001,MATCH(A2092,Delivery!$A$2:$A$3001,0)),"")="Cancelled","Yes","No")</f>
        <v>No</v>
      </c>
      <c r="L2092">
        <f>SUMIF(Sales!B:B,A2092,Sales!H:H)</f>
        <v>552.17999999999995</v>
      </c>
    </row>
    <row r="2093" spans="1:12" x14ac:dyDescent="0.35">
      <c r="A2093" s="5">
        <v>2092</v>
      </c>
      <c r="B2093" s="6">
        <v>45748</v>
      </c>
      <c r="C2093" s="5">
        <v>750</v>
      </c>
      <c r="D2093" s="5">
        <v>5</v>
      </c>
      <c r="E2093" s="5" t="str">
        <f>IFERROR(INDEX(Customers!$B$2:$B$901,MATCH(C2093,Customers!$A$2:$A$901,0)),"")</f>
        <v>Anika Gupta</v>
      </c>
      <c r="F2093" s="5" t="str">
        <f>IFERROR(INDEX(Customers!$C$2:$C$901,MATCH(C2093,Customers!$A$2:$A$901,0)),"")</f>
        <v>Consumer</v>
      </c>
      <c r="G2093" s="5" t="str">
        <f>IFERROR(INDEX(Regions!$B$2:$B$6,MATCH(D2093,Regions!$A$2:$A$6,0)),"")</f>
        <v>Central</v>
      </c>
      <c r="H2093" s="5" t="str">
        <f t="shared" si="34"/>
        <v>2025-04</v>
      </c>
      <c r="I2093" s="5">
        <f>IFERROR(INDEX(Delivery!$C$2:$C$3001,MATCH(A2093,Delivery!$A$2:$A$3001,0))-INDEX(Delivery!$B$2:$B$3001,MATCH(A2093,Delivery!$A$2:$A$3001,0)),"")</f>
        <v>3</v>
      </c>
      <c r="J2093" s="5" t="str">
        <f>IF(IFERROR(INDEX(Delivery!$D$2:$D$3001,MATCH(A2093,Delivery!$A$2:$A$3001,0)),"")="Delayed","Yes","No")</f>
        <v>No</v>
      </c>
      <c r="K2093" s="5" t="str">
        <f>IF(IFERROR(INDEX(Delivery!$D$2:$D$3001,MATCH(A2093,Delivery!$A$2:$A$3001,0)),"")="Cancelled","Yes","No")</f>
        <v>No</v>
      </c>
      <c r="L2093">
        <f>SUMIF(Sales!B:B,A2093,Sales!H:H)</f>
        <v>2213.3200000000002</v>
      </c>
    </row>
    <row r="2094" spans="1:12" x14ac:dyDescent="0.35">
      <c r="A2094" s="5">
        <v>2093</v>
      </c>
      <c r="B2094" s="6">
        <v>45748</v>
      </c>
      <c r="C2094" s="5">
        <v>806</v>
      </c>
      <c r="D2094" s="5">
        <v>4</v>
      </c>
      <c r="E2094" s="5" t="str">
        <f>IFERROR(INDEX(Customers!$B$2:$B$901,MATCH(C2094,Customers!$A$2:$A$901,0)),"")</f>
        <v>Ayaan Kapoor</v>
      </c>
      <c r="F2094" s="5" t="str">
        <f>IFERROR(INDEX(Customers!$C$2:$C$901,MATCH(C2094,Customers!$A$2:$A$901,0)),"")</f>
        <v>Consumer</v>
      </c>
      <c r="G2094" s="5" t="str">
        <f>IFERROR(INDEX(Regions!$B$2:$B$6,MATCH(D2094,Regions!$A$2:$A$6,0)),"")</f>
        <v>West</v>
      </c>
      <c r="H2094" s="5" t="str">
        <f t="shared" si="34"/>
        <v>2025-04</v>
      </c>
      <c r="I2094" s="5">
        <f>IFERROR(INDEX(Delivery!$C$2:$C$3001,MATCH(A2094,Delivery!$A$2:$A$3001,0))-INDEX(Delivery!$B$2:$B$3001,MATCH(A2094,Delivery!$A$2:$A$3001,0)),"")</f>
        <v>4</v>
      </c>
      <c r="J2094" s="5" t="str">
        <f>IF(IFERROR(INDEX(Delivery!$D$2:$D$3001,MATCH(A2094,Delivery!$A$2:$A$3001,0)),"")="Delayed","Yes","No")</f>
        <v>No</v>
      </c>
      <c r="K2094" s="5" t="str">
        <f>IF(IFERROR(INDEX(Delivery!$D$2:$D$3001,MATCH(A2094,Delivery!$A$2:$A$3001,0)),"")="Cancelled","Yes","No")</f>
        <v>No</v>
      </c>
      <c r="L2094">
        <f>SUMIF(Sales!B:B,A2094,Sales!H:H)</f>
        <v>1998.68</v>
      </c>
    </row>
    <row r="2095" spans="1:12" x14ac:dyDescent="0.35">
      <c r="A2095" s="5">
        <v>2094</v>
      </c>
      <c r="B2095" s="6">
        <v>45748</v>
      </c>
      <c r="C2095" s="5">
        <v>853</v>
      </c>
      <c r="D2095" s="5">
        <v>4</v>
      </c>
      <c r="E2095" s="5" t="str">
        <f>IFERROR(INDEX(Customers!$B$2:$B$901,MATCH(C2095,Customers!$A$2:$A$901,0)),"")</f>
        <v>Meera Verma</v>
      </c>
      <c r="F2095" s="5" t="str">
        <f>IFERROR(INDEX(Customers!$C$2:$C$901,MATCH(C2095,Customers!$A$2:$A$901,0)),"")</f>
        <v>Consumer</v>
      </c>
      <c r="G2095" s="5" t="str">
        <f>IFERROR(INDEX(Regions!$B$2:$B$6,MATCH(D2095,Regions!$A$2:$A$6,0)),"")</f>
        <v>West</v>
      </c>
      <c r="H2095" s="5" t="str">
        <f t="shared" si="34"/>
        <v>2025-04</v>
      </c>
      <c r="I2095" s="5">
        <f>IFERROR(INDEX(Delivery!$C$2:$C$3001,MATCH(A2095,Delivery!$A$2:$A$3001,0))-INDEX(Delivery!$B$2:$B$3001,MATCH(A2095,Delivery!$A$2:$A$3001,0)),"")</f>
        <v>3</v>
      </c>
      <c r="J2095" s="5" t="str">
        <f>IF(IFERROR(INDEX(Delivery!$D$2:$D$3001,MATCH(A2095,Delivery!$A$2:$A$3001,0)),"")="Delayed","Yes","No")</f>
        <v>No</v>
      </c>
      <c r="K2095" s="5" t="str">
        <f>IF(IFERROR(INDEX(Delivery!$D$2:$D$3001,MATCH(A2095,Delivery!$A$2:$A$3001,0)),"")="Cancelled","Yes","No")</f>
        <v>No</v>
      </c>
      <c r="L2095">
        <f>SUMIF(Sales!B:B,A2095,Sales!H:H)</f>
        <v>2213.3200000000002</v>
      </c>
    </row>
    <row r="2096" spans="1:12" x14ac:dyDescent="0.35">
      <c r="A2096" s="5">
        <v>2095</v>
      </c>
      <c r="B2096" s="6">
        <v>45748</v>
      </c>
      <c r="C2096" s="5">
        <v>846</v>
      </c>
      <c r="D2096" s="5">
        <v>2</v>
      </c>
      <c r="E2096" s="5" t="str">
        <f>IFERROR(INDEX(Customers!$B$2:$B$901,MATCH(C2096,Customers!$A$2:$A$901,0)),"")</f>
        <v>Sneha Nair</v>
      </c>
      <c r="F2096" s="5" t="str">
        <f>IFERROR(INDEX(Customers!$C$2:$C$901,MATCH(C2096,Customers!$A$2:$A$901,0)),"")</f>
        <v>SMB</v>
      </c>
      <c r="G2096" s="5" t="str">
        <f>IFERROR(INDEX(Regions!$B$2:$B$6,MATCH(D2096,Regions!$A$2:$A$6,0)),"")</f>
        <v>South</v>
      </c>
      <c r="H2096" s="5" t="str">
        <f t="shared" si="34"/>
        <v>2025-04</v>
      </c>
      <c r="I2096" s="5">
        <f>IFERROR(INDEX(Delivery!$C$2:$C$3001,MATCH(A2096,Delivery!$A$2:$A$3001,0))-INDEX(Delivery!$B$2:$B$3001,MATCH(A2096,Delivery!$A$2:$A$3001,0)),"")</f>
        <v>3</v>
      </c>
      <c r="J2096" s="5" t="str">
        <f>IF(IFERROR(INDEX(Delivery!$D$2:$D$3001,MATCH(A2096,Delivery!$A$2:$A$3001,0)),"")="Delayed","Yes","No")</f>
        <v>No</v>
      </c>
      <c r="K2096" s="5" t="str">
        <f>IF(IFERROR(INDEX(Delivery!$D$2:$D$3001,MATCH(A2096,Delivery!$A$2:$A$3001,0)),"")="Cancelled","Yes","No")</f>
        <v>No</v>
      </c>
      <c r="L2096">
        <f>SUMIF(Sales!B:B,A2096,Sales!H:H)</f>
        <v>895.45</v>
      </c>
    </row>
    <row r="2097" spans="1:12" x14ac:dyDescent="0.35">
      <c r="A2097" s="5">
        <v>2096</v>
      </c>
      <c r="B2097" s="6">
        <v>45749</v>
      </c>
      <c r="C2097" s="5">
        <v>76</v>
      </c>
      <c r="D2097" s="5">
        <v>5</v>
      </c>
      <c r="E2097" s="5" t="str">
        <f>IFERROR(INDEX(Customers!$B$2:$B$901,MATCH(C2097,Customers!$A$2:$A$901,0)),"")</f>
        <v>Neha Malhotra</v>
      </c>
      <c r="F2097" s="5" t="str">
        <f>IFERROR(INDEX(Customers!$C$2:$C$901,MATCH(C2097,Customers!$A$2:$A$901,0)),"")</f>
        <v>Consumer</v>
      </c>
      <c r="G2097" s="5" t="str">
        <f>IFERROR(INDEX(Regions!$B$2:$B$6,MATCH(D2097,Regions!$A$2:$A$6,0)),"")</f>
        <v>Central</v>
      </c>
      <c r="H2097" s="5" t="str">
        <f t="shared" si="34"/>
        <v>2025-04</v>
      </c>
      <c r="I2097" s="5">
        <f>IFERROR(INDEX(Delivery!$C$2:$C$3001,MATCH(A2097,Delivery!$A$2:$A$3001,0))-INDEX(Delivery!$B$2:$B$3001,MATCH(A2097,Delivery!$A$2:$A$3001,0)),"")</f>
        <v>-45750</v>
      </c>
      <c r="J2097" s="5" t="str">
        <f>IF(IFERROR(INDEX(Delivery!$D$2:$D$3001,MATCH(A2097,Delivery!$A$2:$A$3001,0)),"")="Delayed","Yes","No")</f>
        <v>No</v>
      </c>
      <c r="K2097" s="5" t="str">
        <f>IF(IFERROR(INDEX(Delivery!$D$2:$D$3001,MATCH(A2097,Delivery!$A$2:$A$3001,0)),"")="Cancelled","Yes","No")</f>
        <v>Yes</v>
      </c>
      <c r="L2097">
        <f>SUMIF(Sales!B:B,A2097,Sales!H:H)</f>
        <v>3716.7799999999997</v>
      </c>
    </row>
    <row r="2098" spans="1:12" x14ac:dyDescent="0.35">
      <c r="A2098" s="5">
        <v>2097</v>
      </c>
      <c r="B2098" s="6">
        <v>45749</v>
      </c>
      <c r="C2098" s="5">
        <v>658</v>
      </c>
      <c r="D2098" s="5">
        <v>2</v>
      </c>
      <c r="E2098" s="5" t="str">
        <f>IFERROR(INDEX(Customers!$B$2:$B$901,MATCH(C2098,Customers!$A$2:$A$901,0)),"")</f>
        <v>Vivaan Kapoor</v>
      </c>
      <c r="F2098" s="5" t="str">
        <f>IFERROR(INDEX(Customers!$C$2:$C$901,MATCH(C2098,Customers!$A$2:$A$901,0)),"")</f>
        <v>Corporate</v>
      </c>
      <c r="G2098" s="5" t="str">
        <f>IFERROR(INDEX(Regions!$B$2:$B$6,MATCH(D2098,Regions!$A$2:$A$6,0)),"")</f>
        <v>South</v>
      </c>
      <c r="H2098" s="5" t="str">
        <f t="shared" si="34"/>
        <v>2025-04</v>
      </c>
      <c r="I2098" s="5">
        <f>IFERROR(INDEX(Delivery!$C$2:$C$3001,MATCH(A2098,Delivery!$A$2:$A$3001,0))-INDEX(Delivery!$B$2:$B$3001,MATCH(A2098,Delivery!$A$2:$A$3001,0)),"")</f>
        <v>3</v>
      </c>
      <c r="J2098" s="5" t="str">
        <f>IF(IFERROR(INDEX(Delivery!$D$2:$D$3001,MATCH(A2098,Delivery!$A$2:$A$3001,0)),"")="Delayed","Yes","No")</f>
        <v>No</v>
      </c>
      <c r="K2098" s="5" t="str">
        <f>IF(IFERROR(INDEX(Delivery!$D$2:$D$3001,MATCH(A2098,Delivery!$A$2:$A$3001,0)),"")="Cancelled","Yes","No")</f>
        <v>No</v>
      </c>
      <c r="L2098">
        <f>SUMIF(Sales!B:B,A2098,Sales!H:H)</f>
        <v>519.71</v>
      </c>
    </row>
    <row r="2099" spans="1:12" x14ac:dyDescent="0.35">
      <c r="A2099" s="5">
        <v>2098</v>
      </c>
      <c r="B2099" s="6">
        <v>45749</v>
      </c>
      <c r="C2099" s="5">
        <v>401</v>
      </c>
      <c r="D2099" s="5">
        <v>3</v>
      </c>
      <c r="E2099" s="5" t="str">
        <f>IFERROR(INDEX(Customers!$B$2:$B$901,MATCH(C2099,Customers!$A$2:$A$901,0)),"")</f>
        <v>Myra Verma</v>
      </c>
      <c r="F2099" s="5" t="str">
        <f>IFERROR(INDEX(Customers!$C$2:$C$901,MATCH(C2099,Customers!$A$2:$A$901,0)),"")</f>
        <v>Consumer</v>
      </c>
      <c r="G2099" s="5" t="str">
        <f>IFERROR(INDEX(Regions!$B$2:$B$6,MATCH(D2099,Regions!$A$2:$A$6,0)),"")</f>
        <v>East</v>
      </c>
      <c r="H2099" s="5" t="str">
        <f t="shared" si="34"/>
        <v>2025-04</v>
      </c>
      <c r="I2099" s="5">
        <f>IFERROR(INDEX(Delivery!$C$2:$C$3001,MATCH(A2099,Delivery!$A$2:$A$3001,0))-INDEX(Delivery!$B$2:$B$3001,MATCH(A2099,Delivery!$A$2:$A$3001,0)),"")</f>
        <v>4</v>
      </c>
      <c r="J2099" s="5" t="str">
        <f>IF(IFERROR(INDEX(Delivery!$D$2:$D$3001,MATCH(A2099,Delivery!$A$2:$A$3001,0)),"")="Delayed","Yes","No")</f>
        <v>No</v>
      </c>
      <c r="K2099" s="5" t="str">
        <f>IF(IFERROR(INDEX(Delivery!$D$2:$D$3001,MATCH(A2099,Delivery!$A$2:$A$3001,0)),"")="Cancelled","Yes","No")</f>
        <v>No</v>
      </c>
      <c r="L2099">
        <f>SUMIF(Sales!B:B,A2099,Sales!H:H)</f>
        <v>596.03</v>
      </c>
    </row>
    <row r="2100" spans="1:12" x14ac:dyDescent="0.35">
      <c r="A2100" s="5">
        <v>2099</v>
      </c>
      <c r="B2100" s="6">
        <v>45749</v>
      </c>
      <c r="C2100" s="5">
        <v>829</v>
      </c>
      <c r="D2100" s="5">
        <v>3</v>
      </c>
      <c r="E2100" s="5" t="str">
        <f>IFERROR(INDEX(Customers!$B$2:$B$901,MATCH(C2100,Customers!$A$2:$A$901,0)),"")</f>
        <v>Karthik Das</v>
      </c>
      <c r="F2100" s="5" t="str">
        <f>IFERROR(INDEX(Customers!$C$2:$C$901,MATCH(C2100,Customers!$A$2:$A$901,0)),"")</f>
        <v>SMB</v>
      </c>
      <c r="G2100" s="5" t="str">
        <f>IFERROR(INDEX(Regions!$B$2:$B$6,MATCH(D2100,Regions!$A$2:$A$6,0)),"")</f>
        <v>East</v>
      </c>
      <c r="H2100" s="5" t="str">
        <f t="shared" si="34"/>
        <v>2025-04</v>
      </c>
      <c r="I2100" s="5">
        <f>IFERROR(INDEX(Delivery!$C$2:$C$3001,MATCH(A2100,Delivery!$A$2:$A$3001,0))-INDEX(Delivery!$B$2:$B$3001,MATCH(A2100,Delivery!$A$2:$A$3001,0)),"")</f>
        <v>2</v>
      </c>
      <c r="J2100" s="5" t="str">
        <f>IF(IFERROR(INDEX(Delivery!$D$2:$D$3001,MATCH(A2100,Delivery!$A$2:$A$3001,0)),"")="Delayed","Yes","No")</f>
        <v>No</v>
      </c>
      <c r="K2100" s="5" t="str">
        <f>IF(IFERROR(INDEX(Delivery!$D$2:$D$3001,MATCH(A2100,Delivery!$A$2:$A$3001,0)),"")="Cancelled","Yes","No")</f>
        <v>No</v>
      </c>
      <c r="L2100">
        <f>SUMIF(Sales!B:B,A2100,Sales!H:H)</f>
        <v>390.4</v>
      </c>
    </row>
    <row r="2101" spans="1:12" x14ac:dyDescent="0.35">
      <c r="A2101" s="5">
        <v>2100</v>
      </c>
      <c r="B2101" s="6">
        <v>45750</v>
      </c>
      <c r="C2101" s="5">
        <v>365</v>
      </c>
      <c r="D2101" s="5">
        <v>5</v>
      </c>
      <c r="E2101" s="5" t="str">
        <f>IFERROR(INDEX(Customers!$B$2:$B$901,MATCH(C2101,Customers!$A$2:$A$901,0)),"")</f>
        <v>Vivaan Iyer</v>
      </c>
      <c r="F2101" s="5" t="str">
        <f>IFERROR(INDEX(Customers!$C$2:$C$901,MATCH(C2101,Customers!$A$2:$A$901,0)),"")</f>
        <v>SMB</v>
      </c>
      <c r="G2101" s="5" t="str">
        <f>IFERROR(INDEX(Regions!$B$2:$B$6,MATCH(D2101,Regions!$A$2:$A$6,0)),"")</f>
        <v>Central</v>
      </c>
      <c r="H2101" s="5" t="str">
        <f t="shared" si="34"/>
        <v>2025-04</v>
      </c>
      <c r="I2101" s="5">
        <f>IFERROR(INDEX(Delivery!$C$2:$C$3001,MATCH(A2101,Delivery!$A$2:$A$3001,0))-INDEX(Delivery!$B$2:$B$3001,MATCH(A2101,Delivery!$A$2:$A$3001,0)),"")</f>
        <v>2</v>
      </c>
      <c r="J2101" s="5" t="str">
        <f>IF(IFERROR(INDEX(Delivery!$D$2:$D$3001,MATCH(A2101,Delivery!$A$2:$A$3001,0)),"")="Delayed","Yes","No")</f>
        <v>No</v>
      </c>
      <c r="K2101" s="5" t="str">
        <f>IF(IFERROR(INDEX(Delivery!$D$2:$D$3001,MATCH(A2101,Delivery!$A$2:$A$3001,0)),"")="Cancelled","Yes","No")</f>
        <v>No</v>
      </c>
      <c r="L2101">
        <f>SUMIF(Sales!B:B,A2101,Sales!H:H)</f>
        <v>4318.07</v>
      </c>
    </row>
    <row r="2102" spans="1:12" x14ac:dyDescent="0.35">
      <c r="A2102" s="5">
        <v>2101</v>
      </c>
      <c r="B2102" s="6">
        <v>45751</v>
      </c>
      <c r="C2102" s="5">
        <v>88</v>
      </c>
      <c r="D2102" s="5">
        <v>3</v>
      </c>
      <c r="E2102" s="5" t="str">
        <f>IFERROR(INDEX(Customers!$B$2:$B$901,MATCH(C2102,Customers!$A$2:$A$901,0)),"")</f>
        <v>Aadhya Chatterjee</v>
      </c>
      <c r="F2102" s="5" t="str">
        <f>IFERROR(INDEX(Customers!$C$2:$C$901,MATCH(C2102,Customers!$A$2:$A$901,0)),"")</f>
        <v>Corporate</v>
      </c>
      <c r="G2102" s="5" t="str">
        <f>IFERROR(INDEX(Regions!$B$2:$B$6,MATCH(D2102,Regions!$A$2:$A$6,0)),"")</f>
        <v>East</v>
      </c>
      <c r="H2102" s="5" t="str">
        <f t="shared" si="34"/>
        <v>2025-04</v>
      </c>
      <c r="I2102" s="5">
        <f>IFERROR(INDEX(Delivery!$C$2:$C$3001,MATCH(A2102,Delivery!$A$2:$A$3001,0))-INDEX(Delivery!$B$2:$B$3001,MATCH(A2102,Delivery!$A$2:$A$3001,0)),"")</f>
        <v>4</v>
      </c>
      <c r="J2102" s="5" t="str">
        <f>IF(IFERROR(INDEX(Delivery!$D$2:$D$3001,MATCH(A2102,Delivery!$A$2:$A$3001,0)),"")="Delayed","Yes","No")</f>
        <v>No</v>
      </c>
      <c r="K2102" s="5" t="str">
        <f>IF(IFERROR(INDEX(Delivery!$D$2:$D$3001,MATCH(A2102,Delivery!$A$2:$A$3001,0)),"")="Cancelled","Yes","No")</f>
        <v>No</v>
      </c>
      <c r="L2102">
        <f>SUMIF(Sales!B:B,A2102,Sales!H:H)</f>
        <v>772.88</v>
      </c>
    </row>
    <row r="2103" spans="1:12" x14ac:dyDescent="0.35">
      <c r="A2103" s="5">
        <v>2102</v>
      </c>
      <c r="B2103" s="6">
        <v>45751</v>
      </c>
      <c r="C2103" s="5">
        <v>490</v>
      </c>
      <c r="D2103" s="5">
        <v>3</v>
      </c>
      <c r="E2103" s="5" t="str">
        <f>IFERROR(INDEX(Customers!$B$2:$B$901,MATCH(C2103,Customers!$A$2:$A$901,0)),"")</f>
        <v>Navya Verma</v>
      </c>
      <c r="F2103" s="5" t="str">
        <f>IFERROR(INDEX(Customers!$C$2:$C$901,MATCH(C2103,Customers!$A$2:$A$901,0)),"")</f>
        <v>SMB</v>
      </c>
      <c r="G2103" s="5" t="str">
        <f>IFERROR(INDEX(Regions!$B$2:$B$6,MATCH(D2103,Regions!$A$2:$A$6,0)),"")</f>
        <v>East</v>
      </c>
      <c r="H2103" s="5" t="str">
        <f t="shared" si="34"/>
        <v>2025-04</v>
      </c>
      <c r="I2103" s="5">
        <f>IFERROR(INDEX(Delivery!$C$2:$C$3001,MATCH(A2103,Delivery!$A$2:$A$3001,0))-INDEX(Delivery!$B$2:$B$3001,MATCH(A2103,Delivery!$A$2:$A$3001,0)),"")</f>
        <v>5</v>
      </c>
      <c r="J2103" s="5" t="str">
        <f>IF(IFERROR(INDEX(Delivery!$D$2:$D$3001,MATCH(A2103,Delivery!$A$2:$A$3001,0)),"")="Delayed","Yes","No")</f>
        <v>No</v>
      </c>
      <c r="K2103" s="5" t="str">
        <f>IF(IFERROR(INDEX(Delivery!$D$2:$D$3001,MATCH(A2103,Delivery!$A$2:$A$3001,0)),"")="Cancelled","Yes","No")</f>
        <v>No</v>
      </c>
      <c r="L2103">
        <f>SUMIF(Sales!B:B,A2103,Sales!H:H)</f>
        <v>3015.7000000000003</v>
      </c>
    </row>
    <row r="2104" spans="1:12" x14ac:dyDescent="0.35">
      <c r="A2104" s="5">
        <v>2103</v>
      </c>
      <c r="B2104" s="6">
        <v>45751</v>
      </c>
      <c r="C2104" s="5">
        <v>78</v>
      </c>
      <c r="D2104" s="5">
        <v>4</v>
      </c>
      <c r="E2104" s="5" t="str">
        <f>IFERROR(INDEX(Customers!$B$2:$B$901,MATCH(C2104,Customers!$A$2:$A$901,0)),"")</f>
        <v>Vivaan Kapoor</v>
      </c>
      <c r="F2104" s="5" t="str">
        <f>IFERROR(INDEX(Customers!$C$2:$C$901,MATCH(C2104,Customers!$A$2:$A$901,0)),"")</f>
        <v>Consumer</v>
      </c>
      <c r="G2104" s="5" t="str">
        <f>IFERROR(INDEX(Regions!$B$2:$B$6,MATCH(D2104,Regions!$A$2:$A$6,0)),"")</f>
        <v>West</v>
      </c>
      <c r="H2104" s="5" t="str">
        <f t="shared" si="34"/>
        <v>2025-04</v>
      </c>
      <c r="I2104" s="5">
        <f>IFERROR(INDEX(Delivery!$C$2:$C$3001,MATCH(A2104,Delivery!$A$2:$A$3001,0))-INDEX(Delivery!$B$2:$B$3001,MATCH(A2104,Delivery!$A$2:$A$3001,0)),"")</f>
        <v>4</v>
      </c>
      <c r="J2104" s="5" t="str">
        <f>IF(IFERROR(INDEX(Delivery!$D$2:$D$3001,MATCH(A2104,Delivery!$A$2:$A$3001,0)),"")="Delayed","Yes","No")</f>
        <v>No</v>
      </c>
      <c r="K2104" s="5" t="str">
        <f>IF(IFERROR(INDEX(Delivery!$D$2:$D$3001,MATCH(A2104,Delivery!$A$2:$A$3001,0)),"")="Cancelled","Yes","No")</f>
        <v>No</v>
      </c>
      <c r="L2104">
        <f>SUMIF(Sales!B:B,A2104,Sales!H:H)</f>
        <v>1338.52</v>
      </c>
    </row>
    <row r="2105" spans="1:12" x14ac:dyDescent="0.35">
      <c r="A2105" s="5">
        <v>2104</v>
      </c>
      <c r="B2105" s="6">
        <v>45751</v>
      </c>
      <c r="C2105" s="5">
        <v>245</v>
      </c>
      <c r="D2105" s="5">
        <v>2</v>
      </c>
      <c r="E2105" s="5" t="str">
        <f>IFERROR(INDEX(Customers!$B$2:$B$901,MATCH(C2105,Customers!$A$2:$A$901,0)),"")</f>
        <v>Aadhya Rao</v>
      </c>
      <c r="F2105" s="5" t="str">
        <f>IFERROR(INDEX(Customers!$C$2:$C$901,MATCH(C2105,Customers!$A$2:$A$901,0)),"")</f>
        <v>SMB</v>
      </c>
      <c r="G2105" s="5" t="str">
        <f>IFERROR(INDEX(Regions!$B$2:$B$6,MATCH(D2105,Regions!$A$2:$A$6,0)),"")</f>
        <v>South</v>
      </c>
      <c r="H2105" s="5" t="str">
        <f t="shared" si="34"/>
        <v>2025-04</v>
      </c>
      <c r="I2105" s="5">
        <f>IFERROR(INDEX(Delivery!$C$2:$C$3001,MATCH(A2105,Delivery!$A$2:$A$3001,0))-INDEX(Delivery!$B$2:$B$3001,MATCH(A2105,Delivery!$A$2:$A$3001,0)),"")</f>
        <v>6</v>
      </c>
      <c r="J2105" s="5" t="str">
        <f>IF(IFERROR(INDEX(Delivery!$D$2:$D$3001,MATCH(A2105,Delivery!$A$2:$A$3001,0)),"")="Delayed","Yes","No")</f>
        <v>No</v>
      </c>
      <c r="K2105" s="5" t="str">
        <f>IF(IFERROR(INDEX(Delivery!$D$2:$D$3001,MATCH(A2105,Delivery!$A$2:$A$3001,0)),"")="Cancelled","Yes","No")</f>
        <v>No</v>
      </c>
      <c r="L2105">
        <f>SUMIF(Sales!B:B,A2105,Sales!H:H)</f>
        <v>3021.65</v>
      </c>
    </row>
    <row r="2106" spans="1:12" x14ac:dyDescent="0.35">
      <c r="A2106" s="5">
        <v>2105</v>
      </c>
      <c r="B2106" s="6">
        <v>45751</v>
      </c>
      <c r="C2106" s="5">
        <v>890</v>
      </c>
      <c r="D2106" s="5">
        <v>3</v>
      </c>
      <c r="E2106" s="5" t="str">
        <f>IFERROR(INDEX(Customers!$B$2:$B$901,MATCH(C2106,Customers!$A$2:$A$901,0)),"")</f>
        <v>Ishaan Rao</v>
      </c>
      <c r="F2106" s="5" t="str">
        <f>IFERROR(INDEX(Customers!$C$2:$C$901,MATCH(C2106,Customers!$A$2:$A$901,0)),"")</f>
        <v>Corporate</v>
      </c>
      <c r="G2106" s="5" t="str">
        <f>IFERROR(INDEX(Regions!$B$2:$B$6,MATCH(D2106,Regions!$A$2:$A$6,0)),"")</f>
        <v>East</v>
      </c>
      <c r="H2106" s="5" t="str">
        <f t="shared" si="34"/>
        <v>2025-04</v>
      </c>
      <c r="I2106" s="5">
        <f>IFERROR(INDEX(Delivery!$C$2:$C$3001,MATCH(A2106,Delivery!$A$2:$A$3001,0))-INDEX(Delivery!$B$2:$B$3001,MATCH(A2106,Delivery!$A$2:$A$3001,0)),"")</f>
        <v>11</v>
      </c>
      <c r="J2106" s="5" t="str">
        <f>IF(IFERROR(INDEX(Delivery!$D$2:$D$3001,MATCH(A2106,Delivery!$A$2:$A$3001,0)),"")="Delayed","Yes","No")</f>
        <v>Yes</v>
      </c>
      <c r="K2106" s="5" t="str">
        <f>IF(IFERROR(INDEX(Delivery!$D$2:$D$3001,MATCH(A2106,Delivery!$A$2:$A$3001,0)),"")="Cancelled","Yes","No")</f>
        <v>No</v>
      </c>
      <c r="L2106">
        <f>SUMIF(Sales!B:B,A2106,Sales!H:H)</f>
        <v>188.52</v>
      </c>
    </row>
    <row r="2107" spans="1:12" x14ac:dyDescent="0.35">
      <c r="A2107" s="5">
        <v>2106</v>
      </c>
      <c r="B2107" s="6">
        <v>45751</v>
      </c>
      <c r="C2107" s="5">
        <v>890</v>
      </c>
      <c r="D2107" s="5">
        <v>3</v>
      </c>
      <c r="E2107" s="5" t="str">
        <f>IFERROR(INDEX(Customers!$B$2:$B$901,MATCH(C2107,Customers!$A$2:$A$901,0)),"")</f>
        <v>Ishaan Rao</v>
      </c>
      <c r="F2107" s="5" t="str">
        <f>IFERROR(INDEX(Customers!$C$2:$C$901,MATCH(C2107,Customers!$A$2:$A$901,0)),"")</f>
        <v>Corporate</v>
      </c>
      <c r="G2107" s="5" t="str">
        <f>IFERROR(INDEX(Regions!$B$2:$B$6,MATCH(D2107,Regions!$A$2:$A$6,0)),"")</f>
        <v>East</v>
      </c>
      <c r="H2107" s="5" t="str">
        <f t="shared" si="34"/>
        <v>2025-04</v>
      </c>
      <c r="I2107" s="5">
        <f>IFERROR(INDEX(Delivery!$C$2:$C$3001,MATCH(A2107,Delivery!$A$2:$A$3001,0))-INDEX(Delivery!$B$2:$B$3001,MATCH(A2107,Delivery!$A$2:$A$3001,0)),"")</f>
        <v>12</v>
      </c>
      <c r="J2107" s="5" t="str">
        <f>IF(IFERROR(INDEX(Delivery!$D$2:$D$3001,MATCH(A2107,Delivery!$A$2:$A$3001,0)),"")="Delayed","Yes","No")</f>
        <v>Yes</v>
      </c>
      <c r="K2107" s="5" t="str">
        <f>IF(IFERROR(INDEX(Delivery!$D$2:$D$3001,MATCH(A2107,Delivery!$A$2:$A$3001,0)),"")="Cancelled","Yes","No")</f>
        <v>No</v>
      </c>
      <c r="L2107">
        <f>SUMIF(Sales!B:B,A2107,Sales!H:H)</f>
        <v>552.94000000000005</v>
      </c>
    </row>
    <row r="2108" spans="1:12" x14ac:dyDescent="0.35">
      <c r="A2108" s="5">
        <v>2107</v>
      </c>
      <c r="B2108" s="6">
        <v>45751</v>
      </c>
      <c r="C2108" s="5">
        <v>634</v>
      </c>
      <c r="D2108" s="5">
        <v>1</v>
      </c>
      <c r="E2108" s="5" t="str">
        <f>IFERROR(INDEX(Customers!$B$2:$B$901,MATCH(C2108,Customers!$A$2:$A$901,0)),"")</f>
        <v>Myra Mehta</v>
      </c>
      <c r="F2108" s="5" t="str">
        <f>IFERROR(INDEX(Customers!$C$2:$C$901,MATCH(C2108,Customers!$A$2:$A$901,0)),"")</f>
        <v>Consumer</v>
      </c>
      <c r="G2108" s="5" t="str">
        <f>IFERROR(INDEX(Regions!$B$2:$B$6,MATCH(D2108,Regions!$A$2:$A$6,0)),"")</f>
        <v>North</v>
      </c>
      <c r="H2108" s="5" t="str">
        <f t="shared" si="34"/>
        <v>2025-04</v>
      </c>
      <c r="I2108" s="5">
        <f>IFERROR(INDEX(Delivery!$C$2:$C$3001,MATCH(A2108,Delivery!$A$2:$A$3001,0))-INDEX(Delivery!$B$2:$B$3001,MATCH(A2108,Delivery!$A$2:$A$3001,0)),"")</f>
        <v>2</v>
      </c>
      <c r="J2108" s="5" t="str">
        <f>IF(IFERROR(INDEX(Delivery!$D$2:$D$3001,MATCH(A2108,Delivery!$A$2:$A$3001,0)),"")="Delayed","Yes","No")</f>
        <v>No</v>
      </c>
      <c r="K2108" s="5" t="str">
        <f>IF(IFERROR(INDEX(Delivery!$D$2:$D$3001,MATCH(A2108,Delivery!$A$2:$A$3001,0)),"")="Cancelled","Yes","No")</f>
        <v>No</v>
      </c>
      <c r="L2108">
        <f>SUMIF(Sales!B:B,A2108,Sales!H:H)</f>
        <v>80.47</v>
      </c>
    </row>
    <row r="2109" spans="1:12" x14ac:dyDescent="0.35">
      <c r="A2109" s="5">
        <v>2108</v>
      </c>
      <c r="B2109" s="6">
        <v>45751</v>
      </c>
      <c r="C2109" s="5">
        <v>420</v>
      </c>
      <c r="D2109" s="5">
        <v>3</v>
      </c>
      <c r="E2109" s="5" t="str">
        <f>IFERROR(INDEX(Customers!$B$2:$B$901,MATCH(C2109,Customers!$A$2:$A$901,0)),"")</f>
        <v>Riya Reddy</v>
      </c>
      <c r="F2109" s="5" t="str">
        <f>IFERROR(INDEX(Customers!$C$2:$C$901,MATCH(C2109,Customers!$A$2:$A$901,0)),"")</f>
        <v>Corporate</v>
      </c>
      <c r="G2109" s="5" t="str">
        <f>IFERROR(INDEX(Regions!$B$2:$B$6,MATCH(D2109,Regions!$A$2:$A$6,0)),"")</f>
        <v>East</v>
      </c>
      <c r="H2109" s="5" t="str">
        <f t="shared" si="34"/>
        <v>2025-04</v>
      </c>
      <c r="I2109" s="5">
        <f>IFERROR(INDEX(Delivery!$C$2:$C$3001,MATCH(A2109,Delivery!$A$2:$A$3001,0))-INDEX(Delivery!$B$2:$B$3001,MATCH(A2109,Delivery!$A$2:$A$3001,0)),"")</f>
        <v>5</v>
      </c>
      <c r="J2109" s="5" t="str">
        <f>IF(IFERROR(INDEX(Delivery!$D$2:$D$3001,MATCH(A2109,Delivery!$A$2:$A$3001,0)),"")="Delayed","Yes","No")</f>
        <v>No</v>
      </c>
      <c r="K2109" s="5" t="str">
        <f>IF(IFERROR(INDEX(Delivery!$D$2:$D$3001,MATCH(A2109,Delivery!$A$2:$A$3001,0)),"")="Cancelled","Yes","No")</f>
        <v>No</v>
      </c>
      <c r="L2109">
        <f>SUMIF(Sales!B:B,A2109,Sales!H:H)</f>
        <v>297.2</v>
      </c>
    </row>
    <row r="2110" spans="1:12" x14ac:dyDescent="0.35">
      <c r="A2110" s="5">
        <v>2109</v>
      </c>
      <c r="B2110" s="6">
        <v>45751</v>
      </c>
      <c r="C2110" s="5">
        <v>5</v>
      </c>
      <c r="D2110" s="5">
        <v>4</v>
      </c>
      <c r="E2110" s="5" t="str">
        <f>IFERROR(INDEX(Customers!$B$2:$B$901,MATCH(C2110,Customers!$A$2:$A$901,0)),"")</f>
        <v>Pari Gupta</v>
      </c>
      <c r="F2110" s="5" t="str">
        <f>IFERROR(INDEX(Customers!$C$2:$C$901,MATCH(C2110,Customers!$A$2:$A$901,0)),"")</f>
        <v>Consumer</v>
      </c>
      <c r="G2110" s="5" t="str">
        <f>IFERROR(INDEX(Regions!$B$2:$B$6,MATCH(D2110,Regions!$A$2:$A$6,0)),"")</f>
        <v>West</v>
      </c>
      <c r="H2110" s="5" t="str">
        <f t="shared" si="34"/>
        <v>2025-04</v>
      </c>
      <c r="I2110" s="5">
        <f>IFERROR(INDEX(Delivery!$C$2:$C$3001,MATCH(A2110,Delivery!$A$2:$A$3001,0))-INDEX(Delivery!$B$2:$B$3001,MATCH(A2110,Delivery!$A$2:$A$3001,0)),"")</f>
        <v>6</v>
      </c>
      <c r="J2110" s="5" t="str">
        <f>IF(IFERROR(INDEX(Delivery!$D$2:$D$3001,MATCH(A2110,Delivery!$A$2:$A$3001,0)),"")="Delayed","Yes","No")</f>
        <v>No</v>
      </c>
      <c r="K2110" s="5" t="str">
        <f>IF(IFERROR(INDEX(Delivery!$D$2:$D$3001,MATCH(A2110,Delivery!$A$2:$A$3001,0)),"")="Cancelled","Yes","No")</f>
        <v>No</v>
      </c>
      <c r="L2110">
        <f>SUMIF(Sales!B:B,A2110,Sales!H:H)</f>
        <v>705.26</v>
      </c>
    </row>
    <row r="2111" spans="1:12" x14ac:dyDescent="0.35">
      <c r="A2111" s="5">
        <v>2110</v>
      </c>
      <c r="B2111" s="6">
        <v>45752</v>
      </c>
      <c r="C2111" s="5">
        <v>274</v>
      </c>
      <c r="D2111" s="5">
        <v>3</v>
      </c>
      <c r="E2111" s="5" t="str">
        <f>IFERROR(INDEX(Customers!$B$2:$B$901,MATCH(C2111,Customers!$A$2:$A$901,0)),"")</f>
        <v>Vikram Nair</v>
      </c>
      <c r="F2111" s="5" t="str">
        <f>IFERROR(INDEX(Customers!$C$2:$C$901,MATCH(C2111,Customers!$A$2:$A$901,0)),"")</f>
        <v>SMB</v>
      </c>
      <c r="G2111" s="5" t="str">
        <f>IFERROR(INDEX(Regions!$B$2:$B$6,MATCH(D2111,Regions!$A$2:$A$6,0)),"")</f>
        <v>East</v>
      </c>
      <c r="H2111" s="5" t="str">
        <f t="shared" si="34"/>
        <v>2025-04</v>
      </c>
      <c r="I2111" s="5">
        <f>IFERROR(INDEX(Delivery!$C$2:$C$3001,MATCH(A2111,Delivery!$A$2:$A$3001,0))-INDEX(Delivery!$B$2:$B$3001,MATCH(A2111,Delivery!$A$2:$A$3001,0)),"")</f>
        <v>7</v>
      </c>
      <c r="J2111" s="5" t="str">
        <f>IF(IFERROR(INDEX(Delivery!$D$2:$D$3001,MATCH(A2111,Delivery!$A$2:$A$3001,0)),"")="Delayed","Yes","No")</f>
        <v>Yes</v>
      </c>
      <c r="K2111" s="5" t="str">
        <f>IF(IFERROR(INDEX(Delivery!$D$2:$D$3001,MATCH(A2111,Delivery!$A$2:$A$3001,0)),"")="Cancelled","Yes","No")</f>
        <v>No</v>
      </c>
      <c r="L2111">
        <f>SUMIF(Sales!B:B,A2111,Sales!H:H)</f>
        <v>1195.6199999999999</v>
      </c>
    </row>
    <row r="2112" spans="1:12" x14ac:dyDescent="0.35">
      <c r="A2112" s="5">
        <v>2111</v>
      </c>
      <c r="B2112" s="6">
        <v>45752</v>
      </c>
      <c r="C2112" s="5">
        <v>244</v>
      </c>
      <c r="D2112" s="5">
        <v>1</v>
      </c>
      <c r="E2112" s="5" t="str">
        <f>IFERROR(INDEX(Customers!$B$2:$B$901,MATCH(C2112,Customers!$A$2:$A$901,0)),"")</f>
        <v>Myra Kapoor</v>
      </c>
      <c r="F2112" s="5" t="str">
        <f>IFERROR(INDEX(Customers!$C$2:$C$901,MATCH(C2112,Customers!$A$2:$A$901,0)),"")</f>
        <v>SMB</v>
      </c>
      <c r="G2112" s="5" t="str">
        <f>IFERROR(INDEX(Regions!$B$2:$B$6,MATCH(D2112,Regions!$A$2:$A$6,0)),"")</f>
        <v>North</v>
      </c>
      <c r="H2112" s="5" t="str">
        <f t="shared" si="34"/>
        <v>2025-04</v>
      </c>
      <c r="I2112" s="5">
        <f>IFERROR(INDEX(Delivery!$C$2:$C$3001,MATCH(A2112,Delivery!$A$2:$A$3001,0))-INDEX(Delivery!$B$2:$B$3001,MATCH(A2112,Delivery!$A$2:$A$3001,0)),"")</f>
        <v>2</v>
      </c>
      <c r="J2112" s="5" t="str">
        <f>IF(IFERROR(INDEX(Delivery!$D$2:$D$3001,MATCH(A2112,Delivery!$A$2:$A$3001,0)),"")="Delayed","Yes","No")</f>
        <v>No</v>
      </c>
      <c r="K2112" s="5" t="str">
        <f>IF(IFERROR(INDEX(Delivery!$D$2:$D$3001,MATCH(A2112,Delivery!$A$2:$A$3001,0)),"")="Cancelled","Yes","No")</f>
        <v>No</v>
      </c>
      <c r="L2112">
        <f>SUMIF(Sales!B:B,A2112,Sales!H:H)</f>
        <v>1458.83</v>
      </c>
    </row>
    <row r="2113" spans="1:12" x14ac:dyDescent="0.35">
      <c r="A2113" s="5">
        <v>2112</v>
      </c>
      <c r="B2113" s="6">
        <v>45752</v>
      </c>
      <c r="C2113" s="5">
        <v>496</v>
      </c>
      <c r="D2113" s="5">
        <v>1</v>
      </c>
      <c r="E2113" s="5" t="str">
        <f>IFERROR(INDEX(Customers!$B$2:$B$901,MATCH(C2113,Customers!$A$2:$A$901,0)),"")</f>
        <v>Reyansh Malhotra</v>
      </c>
      <c r="F2113" s="5" t="str">
        <f>IFERROR(INDEX(Customers!$C$2:$C$901,MATCH(C2113,Customers!$A$2:$A$901,0)),"")</f>
        <v>Consumer</v>
      </c>
      <c r="G2113" s="5" t="str">
        <f>IFERROR(INDEX(Regions!$B$2:$B$6,MATCH(D2113,Regions!$A$2:$A$6,0)),"")</f>
        <v>North</v>
      </c>
      <c r="H2113" s="5" t="str">
        <f t="shared" si="34"/>
        <v>2025-04</v>
      </c>
      <c r="I2113" s="5">
        <f>IFERROR(INDEX(Delivery!$C$2:$C$3001,MATCH(A2113,Delivery!$A$2:$A$3001,0))-INDEX(Delivery!$B$2:$B$3001,MATCH(A2113,Delivery!$A$2:$A$3001,0)),"")</f>
        <v>6</v>
      </c>
      <c r="J2113" s="5" t="str">
        <f>IF(IFERROR(INDEX(Delivery!$D$2:$D$3001,MATCH(A2113,Delivery!$A$2:$A$3001,0)),"")="Delayed","Yes","No")</f>
        <v>No</v>
      </c>
      <c r="K2113" s="5" t="str">
        <f>IF(IFERROR(INDEX(Delivery!$D$2:$D$3001,MATCH(A2113,Delivery!$A$2:$A$3001,0)),"")="Cancelled","Yes","No")</f>
        <v>No</v>
      </c>
      <c r="L2113">
        <f>SUMIF(Sales!B:B,A2113,Sales!H:H)</f>
        <v>299.29000000000002</v>
      </c>
    </row>
    <row r="2114" spans="1:12" x14ac:dyDescent="0.35">
      <c r="A2114" s="5">
        <v>2113</v>
      </c>
      <c r="B2114" s="6">
        <v>45752</v>
      </c>
      <c r="C2114" s="5">
        <v>479</v>
      </c>
      <c r="D2114" s="5">
        <v>3</v>
      </c>
      <c r="E2114" s="5" t="str">
        <f>IFERROR(INDEX(Customers!$B$2:$B$901,MATCH(C2114,Customers!$A$2:$A$901,0)),"")</f>
        <v>Aarav Sharma</v>
      </c>
      <c r="F2114" s="5" t="str">
        <f>IFERROR(INDEX(Customers!$C$2:$C$901,MATCH(C2114,Customers!$A$2:$A$901,0)),"")</f>
        <v>Consumer</v>
      </c>
      <c r="G2114" s="5" t="str">
        <f>IFERROR(INDEX(Regions!$B$2:$B$6,MATCH(D2114,Regions!$A$2:$A$6,0)),"")</f>
        <v>East</v>
      </c>
      <c r="H2114" s="5" t="str">
        <f t="shared" ref="H2114:H2177" si="35">TEXT(B2114,"YYYY-MM")</f>
        <v>2025-04</v>
      </c>
      <c r="I2114" s="5">
        <f>IFERROR(INDEX(Delivery!$C$2:$C$3001,MATCH(A2114,Delivery!$A$2:$A$3001,0))-INDEX(Delivery!$B$2:$B$3001,MATCH(A2114,Delivery!$A$2:$A$3001,0)),"")</f>
        <v>2</v>
      </c>
      <c r="J2114" s="5" t="str">
        <f>IF(IFERROR(INDEX(Delivery!$D$2:$D$3001,MATCH(A2114,Delivery!$A$2:$A$3001,0)),"")="Delayed","Yes","No")</f>
        <v>No</v>
      </c>
      <c r="K2114" s="5" t="str">
        <f>IF(IFERROR(INDEX(Delivery!$D$2:$D$3001,MATCH(A2114,Delivery!$A$2:$A$3001,0)),"")="Cancelled","Yes","No")</f>
        <v>No</v>
      </c>
      <c r="L2114">
        <f>SUMIF(Sales!B:B,A2114,Sales!H:H)</f>
        <v>3763.5</v>
      </c>
    </row>
    <row r="2115" spans="1:12" x14ac:dyDescent="0.35">
      <c r="A2115" s="5">
        <v>2114</v>
      </c>
      <c r="B2115" s="6">
        <v>45752</v>
      </c>
      <c r="C2115" s="5">
        <v>624</v>
      </c>
      <c r="D2115" s="5">
        <v>1</v>
      </c>
      <c r="E2115" s="5" t="str">
        <f>IFERROR(INDEX(Customers!$B$2:$B$901,MATCH(C2115,Customers!$A$2:$A$901,0)),"")</f>
        <v>Ishaan Patel</v>
      </c>
      <c r="F2115" s="5" t="str">
        <f>IFERROR(INDEX(Customers!$C$2:$C$901,MATCH(C2115,Customers!$A$2:$A$901,0)),"")</f>
        <v>SMB</v>
      </c>
      <c r="G2115" s="5" t="str">
        <f>IFERROR(INDEX(Regions!$B$2:$B$6,MATCH(D2115,Regions!$A$2:$A$6,0)),"")</f>
        <v>North</v>
      </c>
      <c r="H2115" s="5" t="str">
        <f t="shared" si="35"/>
        <v>2025-04</v>
      </c>
      <c r="I2115" s="5">
        <f>IFERROR(INDEX(Delivery!$C$2:$C$3001,MATCH(A2115,Delivery!$A$2:$A$3001,0))-INDEX(Delivery!$B$2:$B$3001,MATCH(A2115,Delivery!$A$2:$A$3001,0)),"")</f>
        <v>2</v>
      </c>
      <c r="J2115" s="5" t="str">
        <f>IF(IFERROR(INDEX(Delivery!$D$2:$D$3001,MATCH(A2115,Delivery!$A$2:$A$3001,0)),"")="Delayed","Yes","No")</f>
        <v>No</v>
      </c>
      <c r="K2115" s="5" t="str">
        <f>IF(IFERROR(INDEX(Delivery!$D$2:$D$3001,MATCH(A2115,Delivery!$A$2:$A$3001,0)),"")="Cancelled","Yes","No")</f>
        <v>No</v>
      </c>
      <c r="L2115">
        <f>SUMIF(Sales!B:B,A2115,Sales!H:H)</f>
        <v>3581.01</v>
      </c>
    </row>
    <row r="2116" spans="1:12" x14ac:dyDescent="0.35">
      <c r="A2116" s="5">
        <v>2115</v>
      </c>
      <c r="B2116" s="6">
        <v>45752</v>
      </c>
      <c r="C2116" s="5">
        <v>622</v>
      </c>
      <c r="D2116" s="5">
        <v>1</v>
      </c>
      <c r="E2116" s="5" t="str">
        <f>IFERROR(INDEX(Customers!$B$2:$B$901,MATCH(C2116,Customers!$A$2:$A$901,0)),"")</f>
        <v>Ayaan Menon</v>
      </c>
      <c r="F2116" s="5" t="str">
        <f>IFERROR(INDEX(Customers!$C$2:$C$901,MATCH(C2116,Customers!$A$2:$A$901,0)),"")</f>
        <v>Corporate</v>
      </c>
      <c r="G2116" s="5" t="str">
        <f>IFERROR(INDEX(Regions!$B$2:$B$6,MATCH(D2116,Regions!$A$2:$A$6,0)),"")</f>
        <v>North</v>
      </c>
      <c r="H2116" s="5" t="str">
        <f t="shared" si="35"/>
        <v>2025-04</v>
      </c>
      <c r="I2116" s="5">
        <f>IFERROR(INDEX(Delivery!$C$2:$C$3001,MATCH(A2116,Delivery!$A$2:$A$3001,0))-INDEX(Delivery!$B$2:$B$3001,MATCH(A2116,Delivery!$A$2:$A$3001,0)),"")</f>
        <v>2</v>
      </c>
      <c r="J2116" s="5" t="str">
        <f>IF(IFERROR(INDEX(Delivery!$D$2:$D$3001,MATCH(A2116,Delivery!$A$2:$A$3001,0)),"")="Delayed","Yes","No")</f>
        <v>No</v>
      </c>
      <c r="K2116" s="5" t="str">
        <f>IF(IFERROR(INDEX(Delivery!$D$2:$D$3001,MATCH(A2116,Delivery!$A$2:$A$3001,0)),"")="Cancelled","Yes","No")</f>
        <v>No</v>
      </c>
      <c r="L2116">
        <f>SUMIF(Sales!B:B,A2116,Sales!H:H)</f>
        <v>1949.71</v>
      </c>
    </row>
    <row r="2117" spans="1:12" x14ac:dyDescent="0.35">
      <c r="A2117" s="5">
        <v>2116</v>
      </c>
      <c r="B2117" s="6">
        <v>45752</v>
      </c>
      <c r="C2117" s="5">
        <v>552</v>
      </c>
      <c r="D2117" s="5">
        <v>4</v>
      </c>
      <c r="E2117" s="5" t="str">
        <f>IFERROR(INDEX(Customers!$B$2:$B$901,MATCH(C2117,Customers!$A$2:$A$901,0)),"")</f>
        <v>Lakshmi Kapoor</v>
      </c>
      <c r="F2117" s="5" t="str">
        <f>IFERROR(INDEX(Customers!$C$2:$C$901,MATCH(C2117,Customers!$A$2:$A$901,0)),"")</f>
        <v>Consumer</v>
      </c>
      <c r="G2117" s="5" t="str">
        <f>IFERROR(INDEX(Regions!$B$2:$B$6,MATCH(D2117,Regions!$A$2:$A$6,0)),"")</f>
        <v>West</v>
      </c>
      <c r="H2117" s="5" t="str">
        <f t="shared" si="35"/>
        <v>2025-04</v>
      </c>
      <c r="I2117" s="5">
        <f>IFERROR(INDEX(Delivery!$C$2:$C$3001,MATCH(A2117,Delivery!$A$2:$A$3001,0))-INDEX(Delivery!$B$2:$B$3001,MATCH(A2117,Delivery!$A$2:$A$3001,0)),"")</f>
        <v>2</v>
      </c>
      <c r="J2117" s="5" t="str">
        <f>IF(IFERROR(INDEX(Delivery!$D$2:$D$3001,MATCH(A2117,Delivery!$A$2:$A$3001,0)),"")="Delayed","Yes","No")</f>
        <v>No</v>
      </c>
      <c r="K2117" s="5" t="str">
        <f>IF(IFERROR(INDEX(Delivery!$D$2:$D$3001,MATCH(A2117,Delivery!$A$2:$A$3001,0)),"")="Cancelled","Yes","No")</f>
        <v>No</v>
      </c>
      <c r="L2117">
        <f>SUMIF(Sales!B:B,A2117,Sales!H:H)</f>
        <v>1296.75</v>
      </c>
    </row>
    <row r="2118" spans="1:12" x14ac:dyDescent="0.35">
      <c r="A2118" s="5">
        <v>2117</v>
      </c>
      <c r="B2118" s="6">
        <v>45752</v>
      </c>
      <c r="C2118" s="5">
        <v>584</v>
      </c>
      <c r="D2118" s="5">
        <v>3</v>
      </c>
      <c r="E2118" s="5" t="str">
        <f>IFERROR(INDEX(Customers!$B$2:$B$901,MATCH(C2118,Customers!$A$2:$A$901,0)),"")</f>
        <v>Krishna Rao</v>
      </c>
      <c r="F2118" s="5" t="str">
        <f>IFERROR(INDEX(Customers!$C$2:$C$901,MATCH(C2118,Customers!$A$2:$A$901,0)),"")</f>
        <v>Consumer</v>
      </c>
      <c r="G2118" s="5" t="str">
        <f>IFERROR(INDEX(Regions!$B$2:$B$6,MATCH(D2118,Regions!$A$2:$A$6,0)),"")</f>
        <v>East</v>
      </c>
      <c r="H2118" s="5" t="str">
        <f t="shared" si="35"/>
        <v>2025-04</v>
      </c>
      <c r="I2118" s="5">
        <f>IFERROR(INDEX(Delivery!$C$2:$C$3001,MATCH(A2118,Delivery!$A$2:$A$3001,0))-INDEX(Delivery!$B$2:$B$3001,MATCH(A2118,Delivery!$A$2:$A$3001,0)),"")</f>
        <v>12</v>
      </c>
      <c r="J2118" s="5" t="str">
        <f>IF(IFERROR(INDEX(Delivery!$D$2:$D$3001,MATCH(A2118,Delivery!$A$2:$A$3001,0)),"")="Delayed","Yes","No")</f>
        <v>Yes</v>
      </c>
      <c r="K2118" s="5" t="str">
        <f>IF(IFERROR(INDEX(Delivery!$D$2:$D$3001,MATCH(A2118,Delivery!$A$2:$A$3001,0)),"")="Cancelled","Yes","No")</f>
        <v>No</v>
      </c>
      <c r="L2118">
        <f>SUMIF(Sales!B:B,A2118,Sales!H:H)</f>
        <v>1972.7199999999998</v>
      </c>
    </row>
    <row r="2119" spans="1:12" x14ac:dyDescent="0.35">
      <c r="A2119" s="5">
        <v>2118</v>
      </c>
      <c r="B2119" s="6">
        <v>45752</v>
      </c>
      <c r="C2119" s="5">
        <v>109</v>
      </c>
      <c r="D2119" s="5">
        <v>5</v>
      </c>
      <c r="E2119" s="5" t="str">
        <f>IFERROR(INDEX(Customers!$B$2:$B$901,MATCH(C2119,Customers!$A$2:$A$901,0)),"")</f>
        <v>Vikram Das</v>
      </c>
      <c r="F2119" s="5" t="str">
        <f>IFERROR(INDEX(Customers!$C$2:$C$901,MATCH(C2119,Customers!$A$2:$A$901,0)),"")</f>
        <v>Consumer</v>
      </c>
      <c r="G2119" s="5" t="str">
        <f>IFERROR(INDEX(Regions!$B$2:$B$6,MATCH(D2119,Regions!$A$2:$A$6,0)),"")</f>
        <v>Central</v>
      </c>
      <c r="H2119" s="5" t="str">
        <f t="shared" si="35"/>
        <v>2025-04</v>
      </c>
      <c r="I2119" s="5">
        <f>IFERROR(INDEX(Delivery!$C$2:$C$3001,MATCH(A2119,Delivery!$A$2:$A$3001,0))-INDEX(Delivery!$B$2:$B$3001,MATCH(A2119,Delivery!$A$2:$A$3001,0)),"")</f>
        <v>11</v>
      </c>
      <c r="J2119" s="5" t="str">
        <f>IF(IFERROR(INDEX(Delivery!$D$2:$D$3001,MATCH(A2119,Delivery!$A$2:$A$3001,0)),"")="Delayed","Yes","No")</f>
        <v>Yes</v>
      </c>
      <c r="K2119" s="5" t="str">
        <f>IF(IFERROR(INDEX(Delivery!$D$2:$D$3001,MATCH(A2119,Delivery!$A$2:$A$3001,0)),"")="Cancelled","Yes","No")</f>
        <v>No</v>
      </c>
      <c r="L2119">
        <f>SUMIF(Sales!B:B,A2119,Sales!H:H)</f>
        <v>184.26</v>
      </c>
    </row>
    <row r="2120" spans="1:12" x14ac:dyDescent="0.35">
      <c r="A2120" s="5">
        <v>2119</v>
      </c>
      <c r="B2120" s="6">
        <v>45753</v>
      </c>
      <c r="C2120" s="5">
        <v>53</v>
      </c>
      <c r="D2120" s="5">
        <v>4</v>
      </c>
      <c r="E2120" s="5" t="str">
        <f>IFERROR(INDEX(Customers!$B$2:$B$901,MATCH(C2120,Customers!$A$2:$A$901,0)),"")</f>
        <v>Diya Shetty</v>
      </c>
      <c r="F2120" s="5" t="str">
        <f>IFERROR(INDEX(Customers!$C$2:$C$901,MATCH(C2120,Customers!$A$2:$A$901,0)),"")</f>
        <v>Consumer</v>
      </c>
      <c r="G2120" s="5" t="str">
        <f>IFERROR(INDEX(Regions!$B$2:$B$6,MATCH(D2120,Regions!$A$2:$A$6,0)),"")</f>
        <v>West</v>
      </c>
      <c r="H2120" s="5" t="str">
        <f t="shared" si="35"/>
        <v>2025-04</v>
      </c>
      <c r="I2120" s="5">
        <f>IFERROR(INDEX(Delivery!$C$2:$C$3001,MATCH(A2120,Delivery!$A$2:$A$3001,0))-INDEX(Delivery!$B$2:$B$3001,MATCH(A2120,Delivery!$A$2:$A$3001,0)),"")</f>
        <v>6</v>
      </c>
      <c r="J2120" s="5" t="str">
        <f>IF(IFERROR(INDEX(Delivery!$D$2:$D$3001,MATCH(A2120,Delivery!$A$2:$A$3001,0)),"")="Delayed","Yes","No")</f>
        <v>No</v>
      </c>
      <c r="K2120" s="5" t="str">
        <f>IF(IFERROR(INDEX(Delivery!$D$2:$D$3001,MATCH(A2120,Delivery!$A$2:$A$3001,0)),"")="Cancelled","Yes","No")</f>
        <v>No</v>
      </c>
      <c r="L2120">
        <f>SUMIF(Sales!B:B,A2120,Sales!H:H)</f>
        <v>1546.71</v>
      </c>
    </row>
    <row r="2121" spans="1:12" x14ac:dyDescent="0.35">
      <c r="A2121" s="5">
        <v>2120</v>
      </c>
      <c r="B2121" s="6">
        <v>45753</v>
      </c>
      <c r="C2121" s="5">
        <v>259</v>
      </c>
      <c r="D2121" s="5">
        <v>5</v>
      </c>
      <c r="E2121" s="5" t="str">
        <f>IFERROR(INDEX(Customers!$B$2:$B$901,MATCH(C2121,Customers!$A$2:$A$901,0)),"")</f>
        <v>Rahul Chatterjee</v>
      </c>
      <c r="F2121" s="5" t="str">
        <f>IFERROR(INDEX(Customers!$C$2:$C$901,MATCH(C2121,Customers!$A$2:$A$901,0)),"")</f>
        <v>SMB</v>
      </c>
      <c r="G2121" s="5" t="str">
        <f>IFERROR(INDEX(Regions!$B$2:$B$6,MATCH(D2121,Regions!$A$2:$A$6,0)),"")</f>
        <v>Central</v>
      </c>
      <c r="H2121" s="5" t="str">
        <f t="shared" si="35"/>
        <v>2025-04</v>
      </c>
      <c r="I2121" s="5">
        <f>IFERROR(INDEX(Delivery!$C$2:$C$3001,MATCH(A2121,Delivery!$A$2:$A$3001,0))-INDEX(Delivery!$B$2:$B$3001,MATCH(A2121,Delivery!$A$2:$A$3001,0)),"")</f>
        <v>12</v>
      </c>
      <c r="J2121" s="5" t="str">
        <f>IF(IFERROR(INDEX(Delivery!$D$2:$D$3001,MATCH(A2121,Delivery!$A$2:$A$3001,0)),"")="Delayed","Yes","No")</f>
        <v>Yes</v>
      </c>
      <c r="K2121" s="5" t="str">
        <f>IF(IFERROR(INDEX(Delivery!$D$2:$D$3001,MATCH(A2121,Delivery!$A$2:$A$3001,0)),"")="Cancelled","Yes","No")</f>
        <v>No</v>
      </c>
      <c r="L2121">
        <f>SUMIF(Sales!B:B,A2121,Sales!H:H)</f>
        <v>1752.02</v>
      </c>
    </row>
    <row r="2122" spans="1:12" x14ac:dyDescent="0.35">
      <c r="A2122" s="5">
        <v>2121</v>
      </c>
      <c r="B2122" s="6">
        <v>45753</v>
      </c>
      <c r="C2122" s="5">
        <v>585</v>
      </c>
      <c r="D2122" s="5">
        <v>2</v>
      </c>
      <c r="E2122" s="5" t="str">
        <f>IFERROR(INDEX(Customers!$B$2:$B$901,MATCH(C2122,Customers!$A$2:$A$901,0)),"")</f>
        <v>Priya Singh</v>
      </c>
      <c r="F2122" s="5" t="str">
        <f>IFERROR(INDEX(Customers!$C$2:$C$901,MATCH(C2122,Customers!$A$2:$A$901,0)),"")</f>
        <v>Consumer</v>
      </c>
      <c r="G2122" s="5" t="str">
        <f>IFERROR(INDEX(Regions!$B$2:$B$6,MATCH(D2122,Regions!$A$2:$A$6,0)),"")</f>
        <v>South</v>
      </c>
      <c r="H2122" s="5" t="str">
        <f t="shared" si="35"/>
        <v>2025-04</v>
      </c>
      <c r="I2122" s="5">
        <f>IFERROR(INDEX(Delivery!$C$2:$C$3001,MATCH(A2122,Delivery!$A$2:$A$3001,0))-INDEX(Delivery!$B$2:$B$3001,MATCH(A2122,Delivery!$A$2:$A$3001,0)),"")</f>
        <v>4</v>
      </c>
      <c r="J2122" s="5" t="str">
        <f>IF(IFERROR(INDEX(Delivery!$D$2:$D$3001,MATCH(A2122,Delivery!$A$2:$A$3001,0)),"")="Delayed","Yes","No")</f>
        <v>No</v>
      </c>
      <c r="K2122" s="5" t="str">
        <f>IF(IFERROR(INDEX(Delivery!$D$2:$D$3001,MATCH(A2122,Delivery!$A$2:$A$3001,0)),"")="Cancelled","Yes","No")</f>
        <v>No</v>
      </c>
      <c r="L2122">
        <f>SUMIF(Sales!B:B,A2122,Sales!H:H)</f>
        <v>772.88</v>
      </c>
    </row>
    <row r="2123" spans="1:12" x14ac:dyDescent="0.35">
      <c r="A2123" s="5">
        <v>2122</v>
      </c>
      <c r="B2123" s="6">
        <v>45753</v>
      </c>
      <c r="C2123" s="5">
        <v>33</v>
      </c>
      <c r="D2123" s="5">
        <v>3</v>
      </c>
      <c r="E2123" s="5" t="str">
        <f>IFERROR(INDEX(Customers!$B$2:$B$901,MATCH(C2123,Customers!$A$2:$A$901,0)),"")</f>
        <v>Ishaan Mehta</v>
      </c>
      <c r="F2123" s="5" t="str">
        <f>IFERROR(INDEX(Customers!$C$2:$C$901,MATCH(C2123,Customers!$A$2:$A$901,0)),"")</f>
        <v>Consumer</v>
      </c>
      <c r="G2123" s="5" t="str">
        <f>IFERROR(INDEX(Regions!$B$2:$B$6,MATCH(D2123,Regions!$A$2:$A$6,0)),"")</f>
        <v>East</v>
      </c>
      <c r="H2123" s="5" t="str">
        <f t="shared" si="35"/>
        <v>2025-04</v>
      </c>
      <c r="I2123" s="5">
        <f>IFERROR(INDEX(Delivery!$C$2:$C$3001,MATCH(A2123,Delivery!$A$2:$A$3001,0))-INDEX(Delivery!$B$2:$B$3001,MATCH(A2123,Delivery!$A$2:$A$3001,0)),"")</f>
        <v>5</v>
      </c>
      <c r="J2123" s="5" t="str">
        <f>IF(IFERROR(INDEX(Delivery!$D$2:$D$3001,MATCH(A2123,Delivery!$A$2:$A$3001,0)),"")="Delayed","Yes","No")</f>
        <v>No</v>
      </c>
      <c r="K2123" s="5" t="str">
        <f>IF(IFERROR(INDEX(Delivery!$D$2:$D$3001,MATCH(A2123,Delivery!$A$2:$A$3001,0)),"")="Cancelled","Yes","No")</f>
        <v>No</v>
      </c>
      <c r="L2123">
        <f>SUMIF(Sales!B:B,A2123,Sales!H:H)</f>
        <v>2076.6800000000003</v>
      </c>
    </row>
    <row r="2124" spans="1:12" x14ac:dyDescent="0.35">
      <c r="A2124" s="5">
        <v>2123</v>
      </c>
      <c r="B2124" s="6">
        <v>45753</v>
      </c>
      <c r="C2124" s="5">
        <v>600</v>
      </c>
      <c r="D2124" s="5">
        <v>5</v>
      </c>
      <c r="E2124" s="5" t="str">
        <f>IFERROR(INDEX(Customers!$B$2:$B$901,MATCH(C2124,Customers!$A$2:$A$901,0)),"")</f>
        <v>Riya Gupta</v>
      </c>
      <c r="F2124" s="5" t="str">
        <f>IFERROR(INDEX(Customers!$C$2:$C$901,MATCH(C2124,Customers!$A$2:$A$901,0)),"")</f>
        <v>Consumer</v>
      </c>
      <c r="G2124" s="5" t="str">
        <f>IFERROR(INDEX(Regions!$B$2:$B$6,MATCH(D2124,Regions!$A$2:$A$6,0)),"")</f>
        <v>Central</v>
      </c>
      <c r="H2124" s="5" t="str">
        <f t="shared" si="35"/>
        <v>2025-04</v>
      </c>
      <c r="I2124" s="5">
        <f>IFERROR(INDEX(Delivery!$C$2:$C$3001,MATCH(A2124,Delivery!$A$2:$A$3001,0))-INDEX(Delivery!$B$2:$B$3001,MATCH(A2124,Delivery!$A$2:$A$3001,0)),"")</f>
        <v>2</v>
      </c>
      <c r="J2124" s="5" t="str">
        <f>IF(IFERROR(INDEX(Delivery!$D$2:$D$3001,MATCH(A2124,Delivery!$A$2:$A$3001,0)),"")="Delayed","Yes","No")</f>
        <v>No</v>
      </c>
      <c r="K2124" s="5" t="str">
        <f>IF(IFERROR(INDEX(Delivery!$D$2:$D$3001,MATCH(A2124,Delivery!$A$2:$A$3001,0)),"")="Cancelled","Yes","No")</f>
        <v>No</v>
      </c>
      <c r="L2124">
        <f>SUMIF(Sales!B:B,A2124,Sales!H:H)</f>
        <v>1296.42</v>
      </c>
    </row>
    <row r="2125" spans="1:12" x14ac:dyDescent="0.35">
      <c r="A2125" s="5">
        <v>2124</v>
      </c>
      <c r="B2125" s="6">
        <v>45753</v>
      </c>
      <c r="C2125" s="5">
        <v>671</v>
      </c>
      <c r="D2125" s="5">
        <v>3</v>
      </c>
      <c r="E2125" s="5" t="str">
        <f>IFERROR(INDEX(Customers!$B$2:$B$901,MATCH(C2125,Customers!$A$2:$A$901,0)),"")</f>
        <v>Pari Joshi</v>
      </c>
      <c r="F2125" s="5" t="str">
        <f>IFERROR(INDEX(Customers!$C$2:$C$901,MATCH(C2125,Customers!$A$2:$A$901,0)),"")</f>
        <v>Consumer</v>
      </c>
      <c r="G2125" s="5" t="str">
        <f>IFERROR(INDEX(Regions!$B$2:$B$6,MATCH(D2125,Regions!$A$2:$A$6,0)),"")</f>
        <v>East</v>
      </c>
      <c r="H2125" s="5" t="str">
        <f t="shared" si="35"/>
        <v>2025-04</v>
      </c>
      <c r="I2125" s="5">
        <f>IFERROR(INDEX(Delivery!$C$2:$C$3001,MATCH(A2125,Delivery!$A$2:$A$3001,0))-INDEX(Delivery!$B$2:$B$3001,MATCH(A2125,Delivery!$A$2:$A$3001,0)),"")</f>
        <v>2</v>
      </c>
      <c r="J2125" s="5" t="str">
        <f>IF(IFERROR(INDEX(Delivery!$D$2:$D$3001,MATCH(A2125,Delivery!$A$2:$A$3001,0)),"")="Delayed","Yes","No")</f>
        <v>No</v>
      </c>
      <c r="K2125" s="5" t="str">
        <f>IF(IFERROR(INDEX(Delivery!$D$2:$D$3001,MATCH(A2125,Delivery!$A$2:$A$3001,0)),"")="Cancelled","Yes","No")</f>
        <v>No</v>
      </c>
      <c r="L2125">
        <f>SUMIF(Sales!B:B,A2125,Sales!H:H)</f>
        <v>1002.46</v>
      </c>
    </row>
    <row r="2126" spans="1:12" x14ac:dyDescent="0.35">
      <c r="A2126" s="5">
        <v>2125</v>
      </c>
      <c r="B2126" s="6">
        <v>45753</v>
      </c>
      <c r="C2126" s="5">
        <v>749</v>
      </c>
      <c r="D2126" s="5">
        <v>3</v>
      </c>
      <c r="E2126" s="5" t="str">
        <f>IFERROR(INDEX(Customers!$B$2:$B$901,MATCH(C2126,Customers!$A$2:$A$901,0)),"")</f>
        <v>Navya Malhotra</v>
      </c>
      <c r="F2126" s="5" t="str">
        <f>IFERROR(INDEX(Customers!$C$2:$C$901,MATCH(C2126,Customers!$A$2:$A$901,0)),"")</f>
        <v>SMB</v>
      </c>
      <c r="G2126" s="5" t="str">
        <f>IFERROR(INDEX(Regions!$B$2:$B$6,MATCH(D2126,Regions!$A$2:$A$6,0)),"")</f>
        <v>East</v>
      </c>
      <c r="H2126" s="5" t="str">
        <f t="shared" si="35"/>
        <v>2025-04</v>
      </c>
      <c r="I2126" s="5">
        <f>IFERROR(INDEX(Delivery!$C$2:$C$3001,MATCH(A2126,Delivery!$A$2:$A$3001,0))-INDEX(Delivery!$B$2:$B$3001,MATCH(A2126,Delivery!$A$2:$A$3001,0)),"")</f>
        <v>4</v>
      </c>
      <c r="J2126" s="5" t="str">
        <f>IF(IFERROR(INDEX(Delivery!$D$2:$D$3001,MATCH(A2126,Delivery!$A$2:$A$3001,0)),"")="Delayed","Yes","No")</f>
        <v>No</v>
      </c>
      <c r="K2126" s="5" t="str">
        <f>IF(IFERROR(INDEX(Delivery!$D$2:$D$3001,MATCH(A2126,Delivery!$A$2:$A$3001,0)),"")="Cancelled","Yes","No")</f>
        <v>No</v>
      </c>
      <c r="L2126">
        <f>SUMIF(Sales!B:B,A2126,Sales!H:H)</f>
        <v>95.97</v>
      </c>
    </row>
    <row r="2127" spans="1:12" x14ac:dyDescent="0.35">
      <c r="A2127" s="5">
        <v>2126</v>
      </c>
      <c r="B2127" s="6">
        <v>45753</v>
      </c>
      <c r="C2127" s="5">
        <v>524</v>
      </c>
      <c r="D2127" s="5">
        <v>2</v>
      </c>
      <c r="E2127" s="5" t="str">
        <f>IFERROR(INDEX(Customers!$B$2:$B$901,MATCH(C2127,Customers!$A$2:$A$901,0)),"")</f>
        <v>Riya Menon</v>
      </c>
      <c r="F2127" s="5" t="str">
        <f>IFERROR(INDEX(Customers!$C$2:$C$901,MATCH(C2127,Customers!$A$2:$A$901,0)),"")</f>
        <v>Consumer</v>
      </c>
      <c r="G2127" s="5" t="str">
        <f>IFERROR(INDEX(Regions!$B$2:$B$6,MATCH(D2127,Regions!$A$2:$A$6,0)),"")</f>
        <v>South</v>
      </c>
      <c r="H2127" s="5" t="str">
        <f t="shared" si="35"/>
        <v>2025-04</v>
      </c>
      <c r="I2127" s="5">
        <f>IFERROR(INDEX(Delivery!$C$2:$C$3001,MATCH(A2127,Delivery!$A$2:$A$3001,0))-INDEX(Delivery!$B$2:$B$3001,MATCH(A2127,Delivery!$A$2:$A$3001,0)),"")</f>
        <v>2</v>
      </c>
      <c r="J2127" s="5" t="str">
        <f>IF(IFERROR(INDEX(Delivery!$D$2:$D$3001,MATCH(A2127,Delivery!$A$2:$A$3001,0)),"")="Delayed","Yes","No")</f>
        <v>No</v>
      </c>
      <c r="K2127" s="5" t="str">
        <f>IF(IFERROR(INDEX(Delivery!$D$2:$D$3001,MATCH(A2127,Delivery!$A$2:$A$3001,0)),"")="Cancelled","Yes","No")</f>
        <v>No</v>
      </c>
      <c r="L2127">
        <f>SUMIF(Sales!B:B,A2127,Sales!H:H)</f>
        <v>1546.71</v>
      </c>
    </row>
    <row r="2128" spans="1:12" x14ac:dyDescent="0.35">
      <c r="A2128" s="5">
        <v>2127</v>
      </c>
      <c r="B2128" s="6">
        <v>45753</v>
      </c>
      <c r="C2128" s="5">
        <v>445</v>
      </c>
      <c r="D2128" s="5">
        <v>1</v>
      </c>
      <c r="E2128" s="5" t="str">
        <f>IFERROR(INDEX(Customers!$B$2:$B$901,MATCH(C2128,Customers!$A$2:$A$901,0)),"")</f>
        <v>Nisha Verma</v>
      </c>
      <c r="F2128" s="5" t="str">
        <f>IFERROR(INDEX(Customers!$C$2:$C$901,MATCH(C2128,Customers!$A$2:$A$901,0)),"")</f>
        <v>Consumer</v>
      </c>
      <c r="G2128" s="5" t="str">
        <f>IFERROR(INDEX(Regions!$B$2:$B$6,MATCH(D2128,Regions!$A$2:$A$6,0)),"")</f>
        <v>North</v>
      </c>
      <c r="H2128" s="5" t="str">
        <f t="shared" si="35"/>
        <v>2025-04</v>
      </c>
      <c r="I2128" s="5">
        <f>IFERROR(INDEX(Delivery!$C$2:$C$3001,MATCH(A2128,Delivery!$A$2:$A$3001,0))-INDEX(Delivery!$B$2:$B$3001,MATCH(A2128,Delivery!$A$2:$A$3001,0)),"")</f>
        <v>5</v>
      </c>
      <c r="J2128" s="5" t="str">
        <f>IF(IFERROR(INDEX(Delivery!$D$2:$D$3001,MATCH(A2128,Delivery!$A$2:$A$3001,0)),"")="Delayed","Yes","No")</f>
        <v>No</v>
      </c>
      <c r="K2128" s="5" t="str">
        <f>IF(IFERROR(INDEX(Delivery!$D$2:$D$3001,MATCH(A2128,Delivery!$A$2:$A$3001,0)),"")="Cancelled","Yes","No")</f>
        <v>No</v>
      </c>
      <c r="L2128">
        <f>SUMIF(Sales!B:B,A2128,Sales!H:H)</f>
        <v>897.98</v>
      </c>
    </row>
    <row r="2129" spans="1:12" x14ac:dyDescent="0.35">
      <c r="A2129" s="5">
        <v>2128</v>
      </c>
      <c r="B2129" s="6">
        <v>45753</v>
      </c>
      <c r="C2129" s="5">
        <v>310</v>
      </c>
      <c r="D2129" s="5">
        <v>4</v>
      </c>
      <c r="E2129" s="5" t="str">
        <f>IFERROR(INDEX(Customers!$B$2:$B$901,MATCH(C2129,Customers!$A$2:$A$901,0)),"")</f>
        <v>Karthik Patel</v>
      </c>
      <c r="F2129" s="5" t="str">
        <f>IFERROR(INDEX(Customers!$C$2:$C$901,MATCH(C2129,Customers!$A$2:$A$901,0)),"")</f>
        <v>SMB</v>
      </c>
      <c r="G2129" s="5" t="str">
        <f>IFERROR(INDEX(Regions!$B$2:$B$6,MATCH(D2129,Regions!$A$2:$A$6,0)),"")</f>
        <v>West</v>
      </c>
      <c r="H2129" s="5" t="str">
        <f t="shared" si="35"/>
        <v>2025-04</v>
      </c>
      <c r="I2129" s="5">
        <f>IFERROR(INDEX(Delivery!$C$2:$C$3001,MATCH(A2129,Delivery!$A$2:$A$3001,0))-INDEX(Delivery!$B$2:$B$3001,MATCH(A2129,Delivery!$A$2:$A$3001,0)),"")</f>
        <v>6</v>
      </c>
      <c r="J2129" s="5" t="str">
        <f>IF(IFERROR(INDEX(Delivery!$D$2:$D$3001,MATCH(A2129,Delivery!$A$2:$A$3001,0)),"")="Delayed","Yes","No")</f>
        <v>No</v>
      </c>
      <c r="K2129" s="5" t="str">
        <f>IF(IFERROR(INDEX(Delivery!$D$2:$D$3001,MATCH(A2129,Delivery!$A$2:$A$3001,0)),"")="Cancelled","Yes","No")</f>
        <v>No</v>
      </c>
      <c r="L2129">
        <f>SUMIF(Sales!B:B,A2129,Sales!H:H)</f>
        <v>508.8</v>
      </c>
    </row>
    <row r="2130" spans="1:12" x14ac:dyDescent="0.35">
      <c r="A2130" s="5">
        <v>2129</v>
      </c>
      <c r="B2130" s="6">
        <v>45754</v>
      </c>
      <c r="C2130" s="5">
        <v>733</v>
      </c>
      <c r="D2130" s="5">
        <v>1</v>
      </c>
      <c r="E2130" s="5" t="str">
        <f>IFERROR(INDEX(Customers!$B$2:$B$901,MATCH(C2130,Customers!$A$2:$A$901,0)),"")</f>
        <v>Navya Malhotra</v>
      </c>
      <c r="F2130" s="5" t="str">
        <f>IFERROR(INDEX(Customers!$C$2:$C$901,MATCH(C2130,Customers!$A$2:$A$901,0)),"")</f>
        <v>Corporate</v>
      </c>
      <c r="G2130" s="5" t="str">
        <f>IFERROR(INDEX(Regions!$B$2:$B$6,MATCH(D2130,Regions!$A$2:$A$6,0)),"")</f>
        <v>North</v>
      </c>
      <c r="H2130" s="5" t="str">
        <f t="shared" si="35"/>
        <v>2025-04</v>
      </c>
      <c r="I2130" s="5">
        <f>IFERROR(INDEX(Delivery!$C$2:$C$3001,MATCH(A2130,Delivery!$A$2:$A$3001,0))-INDEX(Delivery!$B$2:$B$3001,MATCH(A2130,Delivery!$A$2:$A$3001,0)),"")</f>
        <v>2</v>
      </c>
      <c r="J2130" s="5" t="str">
        <f>IF(IFERROR(INDEX(Delivery!$D$2:$D$3001,MATCH(A2130,Delivery!$A$2:$A$3001,0)),"")="Delayed","Yes","No")</f>
        <v>No</v>
      </c>
      <c r="K2130" s="5" t="str">
        <f>IF(IFERROR(INDEX(Delivery!$D$2:$D$3001,MATCH(A2130,Delivery!$A$2:$A$3001,0)),"")="Cancelled","Yes","No")</f>
        <v>No</v>
      </c>
      <c r="L2130">
        <f>SUMIF(Sales!B:B,A2130,Sales!H:H)</f>
        <v>145.43</v>
      </c>
    </row>
    <row r="2131" spans="1:12" x14ac:dyDescent="0.35">
      <c r="A2131" s="5">
        <v>2130</v>
      </c>
      <c r="B2131" s="6">
        <v>45754</v>
      </c>
      <c r="C2131" s="5">
        <v>771</v>
      </c>
      <c r="D2131" s="5">
        <v>2</v>
      </c>
      <c r="E2131" s="5" t="str">
        <f>IFERROR(INDEX(Customers!$B$2:$B$901,MATCH(C2131,Customers!$A$2:$A$901,0)),"")</f>
        <v>Rahul Krishnan</v>
      </c>
      <c r="F2131" s="5" t="str">
        <f>IFERROR(INDEX(Customers!$C$2:$C$901,MATCH(C2131,Customers!$A$2:$A$901,0)),"")</f>
        <v>Corporate</v>
      </c>
      <c r="G2131" s="5" t="str">
        <f>IFERROR(INDEX(Regions!$B$2:$B$6,MATCH(D2131,Regions!$A$2:$A$6,0)),"")</f>
        <v>South</v>
      </c>
      <c r="H2131" s="5" t="str">
        <f t="shared" si="35"/>
        <v>2025-04</v>
      </c>
      <c r="I2131" s="5">
        <f>IFERROR(INDEX(Delivery!$C$2:$C$3001,MATCH(A2131,Delivery!$A$2:$A$3001,0))-INDEX(Delivery!$B$2:$B$3001,MATCH(A2131,Delivery!$A$2:$A$3001,0)),"")</f>
        <v>-45756</v>
      </c>
      <c r="J2131" s="5" t="str">
        <f>IF(IFERROR(INDEX(Delivery!$D$2:$D$3001,MATCH(A2131,Delivery!$A$2:$A$3001,0)),"")="Delayed","Yes","No")</f>
        <v>No</v>
      </c>
      <c r="K2131" s="5" t="str">
        <f>IF(IFERROR(INDEX(Delivery!$D$2:$D$3001,MATCH(A2131,Delivery!$A$2:$A$3001,0)),"")="Cancelled","Yes","No")</f>
        <v>Yes</v>
      </c>
      <c r="L2131">
        <f>SUMIF(Sales!B:B,A2131,Sales!H:H)</f>
        <v>242.57</v>
      </c>
    </row>
    <row r="2132" spans="1:12" x14ac:dyDescent="0.35">
      <c r="A2132" s="5">
        <v>2131</v>
      </c>
      <c r="B2132" s="6">
        <v>45754</v>
      </c>
      <c r="C2132" s="5">
        <v>477</v>
      </c>
      <c r="D2132" s="5">
        <v>5</v>
      </c>
      <c r="E2132" s="5" t="str">
        <f>IFERROR(INDEX(Customers!$B$2:$B$901,MATCH(C2132,Customers!$A$2:$A$901,0)),"")</f>
        <v>Vihaan Shetty</v>
      </c>
      <c r="F2132" s="5" t="str">
        <f>IFERROR(INDEX(Customers!$C$2:$C$901,MATCH(C2132,Customers!$A$2:$A$901,0)),"")</f>
        <v>Corporate</v>
      </c>
      <c r="G2132" s="5" t="str">
        <f>IFERROR(INDEX(Regions!$B$2:$B$6,MATCH(D2132,Regions!$A$2:$A$6,0)),"")</f>
        <v>Central</v>
      </c>
      <c r="H2132" s="5" t="str">
        <f t="shared" si="35"/>
        <v>2025-04</v>
      </c>
      <c r="I2132" s="5">
        <f>IFERROR(INDEX(Delivery!$C$2:$C$3001,MATCH(A2132,Delivery!$A$2:$A$3001,0))-INDEX(Delivery!$B$2:$B$3001,MATCH(A2132,Delivery!$A$2:$A$3001,0)),"")</f>
        <v>-45754</v>
      </c>
      <c r="J2132" s="5" t="str">
        <f>IF(IFERROR(INDEX(Delivery!$D$2:$D$3001,MATCH(A2132,Delivery!$A$2:$A$3001,0)),"")="Delayed","Yes","No")</f>
        <v>No</v>
      </c>
      <c r="K2132" s="5" t="str">
        <f>IF(IFERROR(INDEX(Delivery!$D$2:$D$3001,MATCH(A2132,Delivery!$A$2:$A$3001,0)),"")="Cancelled","Yes","No")</f>
        <v>Yes</v>
      </c>
      <c r="L2132">
        <f>SUMIF(Sales!B:B,A2132,Sales!H:H)</f>
        <v>4130.57</v>
      </c>
    </row>
    <row r="2133" spans="1:12" x14ac:dyDescent="0.35">
      <c r="A2133" s="5">
        <v>2132</v>
      </c>
      <c r="B2133" s="6">
        <v>45754</v>
      </c>
      <c r="C2133" s="5">
        <v>718</v>
      </c>
      <c r="D2133" s="5">
        <v>4</v>
      </c>
      <c r="E2133" s="5" t="str">
        <f>IFERROR(INDEX(Customers!$B$2:$B$901,MATCH(C2133,Customers!$A$2:$A$901,0)),"")</f>
        <v>Deepa Iyer</v>
      </c>
      <c r="F2133" s="5" t="str">
        <f>IFERROR(INDEX(Customers!$C$2:$C$901,MATCH(C2133,Customers!$A$2:$A$901,0)),"")</f>
        <v>SMB</v>
      </c>
      <c r="G2133" s="5" t="str">
        <f>IFERROR(INDEX(Regions!$B$2:$B$6,MATCH(D2133,Regions!$A$2:$A$6,0)),"")</f>
        <v>West</v>
      </c>
      <c r="H2133" s="5" t="str">
        <f t="shared" si="35"/>
        <v>2025-04</v>
      </c>
      <c r="I2133" s="5">
        <f>IFERROR(INDEX(Delivery!$C$2:$C$3001,MATCH(A2133,Delivery!$A$2:$A$3001,0))-INDEX(Delivery!$B$2:$B$3001,MATCH(A2133,Delivery!$A$2:$A$3001,0)),"")</f>
        <v>6</v>
      </c>
      <c r="J2133" s="5" t="str">
        <f>IF(IFERROR(INDEX(Delivery!$D$2:$D$3001,MATCH(A2133,Delivery!$A$2:$A$3001,0)),"")="Delayed","Yes","No")</f>
        <v>No</v>
      </c>
      <c r="K2133" s="5" t="str">
        <f>IF(IFERROR(INDEX(Delivery!$D$2:$D$3001,MATCH(A2133,Delivery!$A$2:$A$3001,0)),"")="Cancelled","Yes","No")</f>
        <v>No</v>
      </c>
      <c r="L2133">
        <f>SUMIF(Sales!B:B,A2133,Sales!H:H)</f>
        <v>188.52</v>
      </c>
    </row>
    <row r="2134" spans="1:12" x14ac:dyDescent="0.35">
      <c r="A2134" s="5">
        <v>2133</v>
      </c>
      <c r="B2134" s="6">
        <v>45754</v>
      </c>
      <c r="C2134" s="5">
        <v>407</v>
      </c>
      <c r="D2134" s="5">
        <v>3</v>
      </c>
      <c r="E2134" s="5" t="str">
        <f>IFERROR(INDEX(Customers!$B$2:$B$901,MATCH(C2134,Customers!$A$2:$A$901,0)),"")</f>
        <v>Rahul Patel</v>
      </c>
      <c r="F2134" s="5" t="str">
        <f>IFERROR(INDEX(Customers!$C$2:$C$901,MATCH(C2134,Customers!$A$2:$A$901,0)),"")</f>
        <v>SMB</v>
      </c>
      <c r="G2134" s="5" t="str">
        <f>IFERROR(INDEX(Regions!$B$2:$B$6,MATCH(D2134,Regions!$A$2:$A$6,0)),"")</f>
        <v>East</v>
      </c>
      <c r="H2134" s="5" t="str">
        <f t="shared" si="35"/>
        <v>2025-04</v>
      </c>
      <c r="I2134" s="5">
        <f>IFERROR(INDEX(Delivery!$C$2:$C$3001,MATCH(A2134,Delivery!$A$2:$A$3001,0))-INDEX(Delivery!$B$2:$B$3001,MATCH(A2134,Delivery!$A$2:$A$3001,0)),"")</f>
        <v>5</v>
      </c>
      <c r="J2134" s="5" t="str">
        <f>IF(IFERROR(INDEX(Delivery!$D$2:$D$3001,MATCH(A2134,Delivery!$A$2:$A$3001,0)),"")="Delayed","Yes","No")</f>
        <v>No</v>
      </c>
      <c r="K2134" s="5" t="str">
        <f>IF(IFERROR(INDEX(Delivery!$D$2:$D$3001,MATCH(A2134,Delivery!$A$2:$A$3001,0)),"")="Cancelled","Yes","No")</f>
        <v>No</v>
      </c>
      <c r="L2134">
        <f>SUMIF(Sales!B:B,A2134,Sales!H:H)</f>
        <v>3197.34</v>
      </c>
    </row>
    <row r="2135" spans="1:12" x14ac:dyDescent="0.35">
      <c r="A2135" s="5">
        <v>2134</v>
      </c>
      <c r="B2135" s="6">
        <v>45754</v>
      </c>
      <c r="C2135" s="5">
        <v>726</v>
      </c>
      <c r="D2135" s="5">
        <v>1</v>
      </c>
      <c r="E2135" s="5" t="str">
        <f>IFERROR(INDEX(Customers!$B$2:$B$901,MATCH(C2135,Customers!$A$2:$A$901,0)),"")</f>
        <v>Rahul Joshi</v>
      </c>
      <c r="F2135" s="5" t="str">
        <f>IFERROR(INDEX(Customers!$C$2:$C$901,MATCH(C2135,Customers!$A$2:$A$901,0)),"")</f>
        <v>Corporate</v>
      </c>
      <c r="G2135" s="5" t="str">
        <f>IFERROR(INDEX(Regions!$B$2:$B$6,MATCH(D2135,Regions!$A$2:$A$6,0)),"")</f>
        <v>North</v>
      </c>
      <c r="H2135" s="5" t="str">
        <f t="shared" si="35"/>
        <v>2025-04</v>
      </c>
      <c r="I2135" s="5">
        <f>IFERROR(INDEX(Delivery!$C$2:$C$3001,MATCH(A2135,Delivery!$A$2:$A$3001,0))-INDEX(Delivery!$B$2:$B$3001,MATCH(A2135,Delivery!$A$2:$A$3001,0)),"")</f>
        <v>6</v>
      </c>
      <c r="J2135" s="5" t="str">
        <f>IF(IFERROR(INDEX(Delivery!$D$2:$D$3001,MATCH(A2135,Delivery!$A$2:$A$3001,0)),"")="Delayed","Yes","No")</f>
        <v>No</v>
      </c>
      <c r="K2135" s="5" t="str">
        <f>IF(IFERROR(INDEX(Delivery!$D$2:$D$3001,MATCH(A2135,Delivery!$A$2:$A$3001,0)),"")="Cancelled","Yes","No")</f>
        <v>No</v>
      </c>
      <c r="L2135">
        <f>SUMIF(Sales!B:B,A2135,Sales!H:H)</f>
        <v>1465.37</v>
      </c>
    </row>
    <row r="2136" spans="1:12" x14ac:dyDescent="0.35">
      <c r="A2136" s="5">
        <v>2135</v>
      </c>
      <c r="B2136" s="6">
        <v>45754</v>
      </c>
      <c r="C2136" s="5">
        <v>723</v>
      </c>
      <c r="D2136" s="5">
        <v>5</v>
      </c>
      <c r="E2136" s="5" t="str">
        <f>IFERROR(INDEX(Customers!$B$2:$B$901,MATCH(C2136,Customers!$A$2:$A$901,0)),"")</f>
        <v>Suresh Nair</v>
      </c>
      <c r="F2136" s="5" t="str">
        <f>IFERROR(INDEX(Customers!$C$2:$C$901,MATCH(C2136,Customers!$A$2:$A$901,0)),"")</f>
        <v>Consumer</v>
      </c>
      <c r="G2136" s="5" t="str">
        <f>IFERROR(INDEX(Regions!$B$2:$B$6,MATCH(D2136,Regions!$A$2:$A$6,0)),"")</f>
        <v>Central</v>
      </c>
      <c r="H2136" s="5" t="str">
        <f t="shared" si="35"/>
        <v>2025-04</v>
      </c>
      <c r="I2136" s="5">
        <f>IFERROR(INDEX(Delivery!$C$2:$C$3001,MATCH(A2136,Delivery!$A$2:$A$3001,0))-INDEX(Delivery!$B$2:$B$3001,MATCH(A2136,Delivery!$A$2:$A$3001,0)),"")</f>
        <v>-45755</v>
      </c>
      <c r="J2136" s="5" t="str">
        <f>IF(IFERROR(INDEX(Delivery!$D$2:$D$3001,MATCH(A2136,Delivery!$A$2:$A$3001,0)),"")="Delayed","Yes","No")</f>
        <v>No</v>
      </c>
      <c r="K2136" s="5" t="str">
        <f>IF(IFERROR(INDEX(Delivery!$D$2:$D$3001,MATCH(A2136,Delivery!$A$2:$A$3001,0)),"")="Cancelled","Yes","No")</f>
        <v>Yes</v>
      </c>
      <c r="L2136">
        <f>SUMIF(Sales!B:B,A2136,Sales!H:H)</f>
        <v>2213.3200000000002</v>
      </c>
    </row>
    <row r="2137" spans="1:12" x14ac:dyDescent="0.35">
      <c r="A2137" s="5">
        <v>2136</v>
      </c>
      <c r="B2137" s="6">
        <v>45754</v>
      </c>
      <c r="C2137" s="5">
        <v>819</v>
      </c>
      <c r="D2137" s="5">
        <v>3</v>
      </c>
      <c r="E2137" s="5" t="str">
        <f>IFERROR(INDEX(Customers!$B$2:$B$901,MATCH(C2137,Customers!$A$2:$A$901,0)),"")</f>
        <v>Rahul Krishnan</v>
      </c>
      <c r="F2137" s="5" t="str">
        <f>IFERROR(INDEX(Customers!$C$2:$C$901,MATCH(C2137,Customers!$A$2:$A$901,0)),"")</f>
        <v>Consumer</v>
      </c>
      <c r="G2137" s="5" t="str">
        <f>IFERROR(INDEX(Regions!$B$2:$B$6,MATCH(D2137,Regions!$A$2:$A$6,0)),"")</f>
        <v>East</v>
      </c>
      <c r="H2137" s="5" t="str">
        <f t="shared" si="35"/>
        <v>2025-04</v>
      </c>
      <c r="I2137" s="5">
        <f>IFERROR(INDEX(Delivery!$C$2:$C$3001,MATCH(A2137,Delivery!$A$2:$A$3001,0))-INDEX(Delivery!$B$2:$B$3001,MATCH(A2137,Delivery!$A$2:$A$3001,0)),"")</f>
        <v>2</v>
      </c>
      <c r="J2137" s="5" t="str">
        <f>IF(IFERROR(INDEX(Delivery!$D$2:$D$3001,MATCH(A2137,Delivery!$A$2:$A$3001,0)),"")="Delayed","Yes","No")</f>
        <v>No</v>
      </c>
      <c r="K2137" s="5" t="str">
        <f>IF(IFERROR(INDEX(Delivery!$D$2:$D$3001,MATCH(A2137,Delivery!$A$2:$A$3001,0)),"")="Cancelled","Yes","No")</f>
        <v>No</v>
      </c>
      <c r="L2137">
        <f>SUMIF(Sales!B:B,A2137,Sales!H:H)</f>
        <v>829.93</v>
      </c>
    </row>
    <row r="2138" spans="1:12" x14ac:dyDescent="0.35">
      <c r="A2138" s="5">
        <v>2137</v>
      </c>
      <c r="B2138" s="6">
        <v>45755</v>
      </c>
      <c r="C2138" s="5">
        <v>516</v>
      </c>
      <c r="D2138" s="5">
        <v>5</v>
      </c>
      <c r="E2138" s="5" t="str">
        <f>IFERROR(INDEX(Customers!$B$2:$B$901,MATCH(C2138,Customers!$A$2:$A$901,0)),"")</f>
        <v>Karthik Chatterjee</v>
      </c>
      <c r="F2138" s="5" t="str">
        <f>IFERROR(INDEX(Customers!$C$2:$C$901,MATCH(C2138,Customers!$A$2:$A$901,0)),"")</f>
        <v>Consumer</v>
      </c>
      <c r="G2138" s="5" t="str">
        <f>IFERROR(INDEX(Regions!$B$2:$B$6,MATCH(D2138,Regions!$A$2:$A$6,0)),"")</f>
        <v>Central</v>
      </c>
      <c r="H2138" s="5" t="str">
        <f t="shared" si="35"/>
        <v>2025-04</v>
      </c>
      <c r="I2138" s="5">
        <f>IFERROR(INDEX(Delivery!$C$2:$C$3001,MATCH(A2138,Delivery!$A$2:$A$3001,0))-INDEX(Delivery!$B$2:$B$3001,MATCH(A2138,Delivery!$A$2:$A$3001,0)),"")</f>
        <v>3</v>
      </c>
      <c r="J2138" s="5" t="str">
        <f>IF(IFERROR(INDEX(Delivery!$D$2:$D$3001,MATCH(A2138,Delivery!$A$2:$A$3001,0)),"")="Delayed","Yes","No")</f>
        <v>No</v>
      </c>
      <c r="K2138" s="5" t="str">
        <f>IF(IFERROR(INDEX(Delivery!$D$2:$D$3001,MATCH(A2138,Delivery!$A$2:$A$3001,0)),"")="Cancelled","Yes","No")</f>
        <v>No</v>
      </c>
      <c r="L2138">
        <f>SUMIF(Sales!B:B,A2138,Sales!H:H)</f>
        <v>3429.16</v>
      </c>
    </row>
    <row r="2139" spans="1:12" x14ac:dyDescent="0.35">
      <c r="A2139" s="5">
        <v>2138</v>
      </c>
      <c r="B2139" s="6">
        <v>45755</v>
      </c>
      <c r="C2139" s="5">
        <v>846</v>
      </c>
      <c r="D2139" s="5">
        <v>2</v>
      </c>
      <c r="E2139" s="5" t="str">
        <f>IFERROR(INDEX(Customers!$B$2:$B$901,MATCH(C2139,Customers!$A$2:$A$901,0)),"")</f>
        <v>Sneha Nair</v>
      </c>
      <c r="F2139" s="5" t="str">
        <f>IFERROR(INDEX(Customers!$C$2:$C$901,MATCH(C2139,Customers!$A$2:$A$901,0)),"")</f>
        <v>SMB</v>
      </c>
      <c r="G2139" s="5" t="str">
        <f>IFERROR(INDEX(Regions!$B$2:$B$6,MATCH(D2139,Regions!$A$2:$A$6,0)),"")</f>
        <v>South</v>
      </c>
      <c r="H2139" s="5" t="str">
        <f t="shared" si="35"/>
        <v>2025-04</v>
      </c>
      <c r="I2139" s="5">
        <f>IFERROR(INDEX(Delivery!$C$2:$C$3001,MATCH(A2139,Delivery!$A$2:$A$3001,0))-INDEX(Delivery!$B$2:$B$3001,MATCH(A2139,Delivery!$A$2:$A$3001,0)),"")</f>
        <v>6</v>
      </c>
      <c r="J2139" s="5" t="str">
        <f>IF(IFERROR(INDEX(Delivery!$D$2:$D$3001,MATCH(A2139,Delivery!$A$2:$A$3001,0)),"")="Delayed","Yes","No")</f>
        <v>No</v>
      </c>
      <c r="K2139" s="5" t="str">
        <f>IF(IFERROR(INDEX(Delivery!$D$2:$D$3001,MATCH(A2139,Delivery!$A$2:$A$3001,0)),"")="Cancelled","Yes","No")</f>
        <v>No</v>
      </c>
      <c r="L2139">
        <f>SUMIF(Sales!B:B,A2139,Sales!H:H)</f>
        <v>2129.88</v>
      </c>
    </row>
    <row r="2140" spans="1:12" x14ac:dyDescent="0.35">
      <c r="A2140" s="5">
        <v>2139</v>
      </c>
      <c r="B2140" s="6">
        <v>45755</v>
      </c>
      <c r="C2140" s="5">
        <v>829</v>
      </c>
      <c r="D2140" s="5">
        <v>3</v>
      </c>
      <c r="E2140" s="5" t="str">
        <f>IFERROR(INDEX(Customers!$B$2:$B$901,MATCH(C2140,Customers!$A$2:$A$901,0)),"")</f>
        <v>Karthik Das</v>
      </c>
      <c r="F2140" s="5" t="str">
        <f>IFERROR(INDEX(Customers!$C$2:$C$901,MATCH(C2140,Customers!$A$2:$A$901,0)),"")</f>
        <v>SMB</v>
      </c>
      <c r="G2140" s="5" t="str">
        <f>IFERROR(INDEX(Regions!$B$2:$B$6,MATCH(D2140,Regions!$A$2:$A$6,0)),"")</f>
        <v>East</v>
      </c>
      <c r="H2140" s="5" t="str">
        <f t="shared" si="35"/>
        <v>2025-04</v>
      </c>
      <c r="I2140" s="5">
        <f>IFERROR(INDEX(Delivery!$C$2:$C$3001,MATCH(A2140,Delivery!$A$2:$A$3001,0))-INDEX(Delivery!$B$2:$B$3001,MATCH(A2140,Delivery!$A$2:$A$3001,0)),"")</f>
        <v>4</v>
      </c>
      <c r="J2140" s="5" t="str">
        <f>IF(IFERROR(INDEX(Delivery!$D$2:$D$3001,MATCH(A2140,Delivery!$A$2:$A$3001,0)),"")="Delayed","Yes","No")</f>
        <v>No</v>
      </c>
      <c r="K2140" s="5" t="str">
        <f>IF(IFERROR(INDEX(Delivery!$D$2:$D$3001,MATCH(A2140,Delivery!$A$2:$A$3001,0)),"")="Cancelled","Yes","No")</f>
        <v>No</v>
      </c>
      <c r="L2140">
        <f>SUMIF(Sales!B:B,A2140,Sales!H:H)</f>
        <v>617.46</v>
      </c>
    </row>
    <row r="2141" spans="1:12" x14ac:dyDescent="0.35">
      <c r="A2141" s="5">
        <v>2140</v>
      </c>
      <c r="B2141" s="6">
        <v>45755</v>
      </c>
      <c r="C2141" s="5">
        <v>255</v>
      </c>
      <c r="D2141" s="5">
        <v>2</v>
      </c>
      <c r="E2141" s="5" t="str">
        <f>IFERROR(INDEX(Customers!$B$2:$B$901,MATCH(C2141,Customers!$A$2:$A$901,0)),"")</f>
        <v>Karthik Menon</v>
      </c>
      <c r="F2141" s="5" t="str">
        <f>IFERROR(INDEX(Customers!$C$2:$C$901,MATCH(C2141,Customers!$A$2:$A$901,0)),"")</f>
        <v>Consumer</v>
      </c>
      <c r="G2141" s="5" t="str">
        <f>IFERROR(INDEX(Regions!$B$2:$B$6,MATCH(D2141,Regions!$A$2:$A$6,0)),"")</f>
        <v>South</v>
      </c>
      <c r="H2141" s="5" t="str">
        <f t="shared" si="35"/>
        <v>2025-04</v>
      </c>
      <c r="I2141" s="5">
        <f>IFERROR(INDEX(Delivery!$C$2:$C$3001,MATCH(A2141,Delivery!$A$2:$A$3001,0))-INDEX(Delivery!$B$2:$B$3001,MATCH(A2141,Delivery!$A$2:$A$3001,0)),"")</f>
        <v>-45755</v>
      </c>
      <c r="J2141" s="5" t="str">
        <f>IF(IFERROR(INDEX(Delivery!$D$2:$D$3001,MATCH(A2141,Delivery!$A$2:$A$3001,0)),"")="Delayed","Yes","No")</f>
        <v>No</v>
      </c>
      <c r="K2141" s="5" t="str">
        <f>IF(IFERROR(INDEX(Delivery!$D$2:$D$3001,MATCH(A2141,Delivery!$A$2:$A$3001,0)),"")="Cancelled","Yes","No")</f>
        <v>Yes</v>
      </c>
      <c r="L2141">
        <f>SUMIF(Sales!B:B,A2141,Sales!H:H)</f>
        <v>798.2</v>
      </c>
    </row>
    <row r="2142" spans="1:12" x14ac:dyDescent="0.35">
      <c r="A2142" s="5">
        <v>2141</v>
      </c>
      <c r="B2142" s="6">
        <v>45755</v>
      </c>
      <c r="C2142" s="5">
        <v>169</v>
      </c>
      <c r="D2142" s="5">
        <v>1</v>
      </c>
      <c r="E2142" s="5" t="str">
        <f>IFERROR(INDEX(Customers!$B$2:$B$901,MATCH(C2142,Customers!$A$2:$A$901,0)),"")</f>
        <v>Sai Malhotra</v>
      </c>
      <c r="F2142" s="5" t="str">
        <f>IFERROR(INDEX(Customers!$C$2:$C$901,MATCH(C2142,Customers!$A$2:$A$901,0)),"")</f>
        <v>SMB</v>
      </c>
      <c r="G2142" s="5" t="str">
        <f>IFERROR(INDEX(Regions!$B$2:$B$6,MATCH(D2142,Regions!$A$2:$A$6,0)),"")</f>
        <v>North</v>
      </c>
      <c r="H2142" s="5" t="str">
        <f t="shared" si="35"/>
        <v>2025-04</v>
      </c>
      <c r="I2142" s="5">
        <f>IFERROR(INDEX(Delivery!$C$2:$C$3001,MATCH(A2142,Delivery!$A$2:$A$3001,0))-INDEX(Delivery!$B$2:$B$3001,MATCH(A2142,Delivery!$A$2:$A$3001,0)),"")</f>
        <v>11</v>
      </c>
      <c r="J2142" s="5" t="str">
        <f>IF(IFERROR(INDEX(Delivery!$D$2:$D$3001,MATCH(A2142,Delivery!$A$2:$A$3001,0)),"")="Delayed","Yes","No")</f>
        <v>Yes</v>
      </c>
      <c r="K2142" s="5" t="str">
        <f>IF(IFERROR(INDEX(Delivery!$D$2:$D$3001,MATCH(A2142,Delivery!$A$2:$A$3001,0)),"")="Cancelled","Yes","No")</f>
        <v>No</v>
      </c>
      <c r="L2142">
        <f>SUMIF(Sales!B:B,A2142,Sales!H:H)</f>
        <v>312.64999999999998</v>
      </c>
    </row>
    <row r="2143" spans="1:12" x14ac:dyDescent="0.35">
      <c r="A2143" s="5">
        <v>2142</v>
      </c>
      <c r="B2143" s="6">
        <v>45755</v>
      </c>
      <c r="C2143" s="5">
        <v>635</v>
      </c>
      <c r="D2143" s="5">
        <v>3</v>
      </c>
      <c r="E2143" s="5" t="str">
        <f>IFERROR(INDEX(Customers!$B$2:$B$901,MATCH(C2143,Customers!$A$2:$A$901,0)),"")</f>
        <v>Aarav Kapoor</v>
      </c>
      <c r="F2143" s="5" t="str">
        <f>IFERROR(INDEX(Customers!$C$2:$C$901,MATCH(C2143,Customers!$A$2:$A$901,0)),"")</f>
        <v>SMB</v>
      </c>
      <c r="G2143" s="5" t="str">
        <f>IFERROR(INDEX(Regions!$B$2:$B$6,MATCH(D2143,Regions!$A$2:$A$6,0)),"")</f>
        <v>East</v>
      </c>
      <c r="H2143" s="5" t="str">
        <f t="shared" si="35"/>
        <v>2025-04</v>
      </c>
      <c r="I2143" s="5">
        <f>IFERROR(INDEX(Delivery!$C$2:$C$3001,MATCH(A2143,Delivery!$A$2:$A$3001,0))-INDEX(Delivery!$B$2:$B$3001,MATCH(A2143,Delivery!$A$2:$A$3001,0)),"")</f>
        <v>5</v>
      </c>
      <c r="J2143" s="5" t="str">
        <f>IF(IFERROR(INDEX(Delivery!$D$2:$D$3001,MATCH(A2143,Delivery!$A$2:$A$3001,0)),"")="Delayed","Yes","No")</f>
        <v>No</v>
      </c>
      <c r="K2143" s="5" t="str">
        <f>IF(IFERROR(INDEX(Delivery!$D$2:$D$3001,MATCH(A2143,Delivery!$A$2:$A$3001,0)),"")="Cancelled","Yes","No")</f>
        <v>No</v>
      </c>
      <c r="L2143">
        <f>SUMIF(Sales!B:B,A2143,Sales!H:H)</f>
        <v>5810.4400000000005</v>
      </c>
    </row>
    <row r="2144" spans="1:12" x14ac:dyDescent="0.35">
      <c r="A2144" s="5">
        <v>2143</v>
      </c>
      <c r="B2144" s="6">
        <v>45755</v>
      </c>
      <c r="C2144" s="5">
        <v>351</v>
      </c>
      <c r="D2144" s="5">
        <v>5</v>
      </c>
      <c r="E2144" s="5" t="str">
        <f>IFERROR(INDEX(Customers!$B$2:$B$901,MATCH(C2144,Customers!$A$2:$A$901,0)),"")</f>
        <v>Nisha Krishnan</v>
      </c>
      <c r="F2144" s="5" t="str">
        <f>IFERROR(INDEX(Customers!$C$2:$C$901,MATCH(C2144,Customers!$A$2:$A$901,0)),"")</f>
        <v>SMB</v>
      </c>
      <c r="G2144" s="5" t="str">
        <f>IFERROR(INDEX(Regions!$B$2:$B$6,MATCH(D2144,Regions!$A$2:$A$6,0)),"")</f>
        <v>Central</v>
      </c>
      <c r="H2144" s="5" t="str">
        <f t="shared" si="35"/>
        <v>2025-04</v>
      </c>
      <c r="I2144" s="5">
        <f>IFERROR(INDEX(Delivery!$C$2:$C$3001,MATCH(A2144,Delivery!$A$2:$A$3001,0))-INDEX(Delivery!$B$2:$B$3001,MATCH(A2144,Delivery!$A$2:$A$3001,0)),"")</f>
        <v>-45755</v>
      </c>
      <c r="J2144" s="5" t="str">
        <f>IF(IFERROR(INDEX(Delivery!$D$2:$D$3001,MATCH(A2144,Delivery!$A$2:$A$3001,0)),"")="Delayed","Yes","No")</f>
        <v>No</v>
      </c>
      <c r="K2144" s="5" t="str">
        <f>IF(IFERROR(INDEX(Delivery!$D$2:$D$3001,MATCH(A2144,Delivery!$A$2:$A$3001,0)),"")="Cancelled","Yes","No")</f>
        <v>Yes</v>
      </c>
      <c r="L2144">
        <f>SUMIF(Sales!B:B,A2144,Sales!H:H)</f>
        <v>175.69</v>
      </c>
    </row>
    <row r="2145" spans="1:12" x14ac:dyDescent="0.35">
      <c r="A2145" s="5">
        <v>2144</v>
      </c>
      <c r="B2145" s="6">
        <v>45755</v>
      </c>
      <c r="C2145" s="5">
        <v>802</v>
      </c>
      <c r="D2145" s="5">
        <v>3</v>
      </c>
      <c r="E2145" s="5" t="str">
        <f>IFERROR(INDEX(Customers!$B$2:$B$901,MATCH(C2145,Customers!$A$2:$A$901,0)),"")</f>
        <v>Kiara Das</v>
      </c>
      <c r="F2145" s="5" t="str">
        <f>IFERROR(INDEX(Customers!$C$2:$C$901,MATCH(C2145,Customers!$A$2:$A$901,0)),"")</f>
        <v>SMB</v>
      </c>
      <c r="G2145" s="5" t="str">
        <f>IFERROR(INDEX(Regions!$B$2:$B$6,MATCH(D2145,Regions!$A$2:$A$6,0)),"")</f>
        <v>East</v>
      </c>
      <c r="H2145" s="5" t="str">
        <f t="shared" si="35"/>
        <v>2025-04</v>
      </c>
      <c r="I2145" s="5">
        <f>IFERROR(INDEX(Delivery!$C$2:$C$3001,MATCH(A2145,Delivery!$A$2:$A$3001,0))-INDEX(Delivery!$B$2:$B$3001,MATCH(A2145,Delivery!$A$2:$A$3001,0)),"")</f>
        <v>3</v>
      </c>
      <c r="J2145" s="5" t="str">
        <f>IF(IFERROR(INDEX(Delivery!$D$2:$D$3001,MATCH(A2145,Delivery!$A$2:$A$3001,0)),"")="Delayed","Yes","No")</f>
        <v>No</v>
      </c>
      <c r="K2145" s="5" t="str">
        <f>IF(IFERROR(INDEX(Delivery!$D$2:$D$3001,MATCH(A2145,Delivery!$A$2:$A$3001,0)),"")="Cancelled","Yes","No")</f>
        <v>No</v>
      </c>
      <c r="L2145">
        <f>SUMIF(Sales!B:B,A2145,Sales!H:H)</f>
        <v>145.43</v>
      </c>
    </row>
    <row r="2146" spans="1:12" x14ac:dyDescent="0.35">
      <c r="A2146" s="5">
        <v>2145</v>
      </c>
      <c r="B2146" s="6">
        <v>45756</v>
      </c>
      <c r="C2146" s="5">
        <v>9</v>
      </c>
      <c r="D2146" s="5">
        <v>2</v>
      </c>
      <c r="E2146" s="5" t="str">
        <f>IFERROR(INDEX(Customers!$B$2:$B$901,MATCH(C2146,Customers!$A$2:$A$901,0)),"")</f>
        <v>Aadhya Kapoor</v>
      </c>
      <c r="F2146" s="5" t="str">
        <f>IFERROR(INDEX(Customers!$C$2:$C$901,MATCH(C2146,Customers!$A$2:$A$901,0)),"")</f>
        <v>SMB</v>
      </c>
      <c r="G2146" s="5" t="str">
        <f>IFERROR(INDEX(Regions!$B$2:$B$6,MATCH(D2146,Regions!$A$2:$A$6,0)),"")</f>
        <v>South</v>
      </c>
      <c r="H2146" s="5" t="str">
        <f t="shared" si="35"/>
        <v>2025-04</v>
      </c>
      <c r="I2146" s="5">
        <f>IFERROR(INDEX(Delivery!$C$2:$C$3001,MATCH(A2146,Delivery!$A$2:$A$3001,0))-INDEX(Delivery!$B$2:$B$3001,MATCH(A2146,Delivery!$A$2:$A$3001,0)),"")</f>
        <v>2</v>
      </c>
      <c r="J2146" s="5" t="str">
        <f>IF(IFERROR(INDEX(Delivery!$D$2:$D$3001,MATCH(A2146,Delivery!$A$2:$A$3001,0)),"")="Delayed","Yes","No")</f>
        <v>No</v>
      </c>
      <c r="K2146" s="5" t="str">
        <f>IF(IFERROR(INDEX(Delivery!$D$2:$D$3001,MATCH(A2146,Delivery!$A$2:$A$3001,0)),"")="Cancelled","Yes","No")</f>
        <v>No</v>
      </c>
      <c r="L2146">
        <f>SUMIF(Sales!B:B,A2146,Sales!H:H)</f>
        <v>2765.5</v>
      </c>
    </row>
    <row r="2147" spans="1:12" x14ac:dyDescent="0.35">
      <c r="A2147" s="5">
        <v>2146</v>
      </c>
      <c r="B2147" s="6">
        <v>45756</v>
      </c>
      <c r="C2147" s="5">
        <v>166</v>
      </c>
      <c r="D2147" s="5">
        <v>3</v>
      </c>
      <c r="E2147" s="5" t="str">
        <f>IFERROR(INDEX(Customers!$B$2:$B$901,MATCH(C2147,Customers!$A$2:$A$901,0)),"")</f>
        <v>Ravi Kapoor</v>
      </c>
      <c r="F2147" s="5" t="str">
        <f>IFERROR(INDEX(Customers!$C$2:$C$901,MATCH(C2147,Customers!$A$2:$A$901,0)),"")</f>
        <v>Corporate</v>
      </c>
      <c r="G2147" s="5" t="str">
        <f>IFERROR(INDEX(Regions!$B$2:$B$6,MATCH(D2147,Regions!$A$2:$A$6,0)),"")</f>
        <v>East</v>
      </c>
      <c r="H2147" s="5" t="str">
        <f t="shared" si="35"/>
        <v>2025-04</v>
      </c>
      <c r="I2147" s="5">
        <f>IFERROR(INDEX(Delivery!$C$2:$C$3001,MATCH(A2147,Delivery!$A$2:$A$3001,0))-INDEX(Delivery!$B$2:$B$3001,MATCH(A2147,Delivery!$A$2:$A$3001,0)),"")</f>
        <v>4</v>
      </c>
      <c r="J2147" s="5" t="str">
        <f>IF(IFERROR(INDEX(Delivery!$D$2:$D$3001,MATCH(A2147,Delivery!$A$2:$A$3001,0)),"")="Delayed","Yes","No")</f>
        <v>No</v>
      </c>
      <c r="K2147" s="5" t="str">
        <f>IF(IFERROR(INDEX(Delivery!$D$2:$D$3001,MATCH(A2147,Delivery!$A$2:$A$3001,0)),"")="Cancelled","Yes","No")</f>
        <v>No</v>
      </c>
      <c r="L2147">
        <f>SUMIF(Sales!B:B,A2147,Sales!H:H)</f>
        <v>519.71</v>
      </c>
    </row>
    <row r="2148" spans="1:12" x14ac:dyDescent="0.35">
      <c r="A2148" s="5">
        <v>2147</v>
      </c>
      <c r="B2148" s="6">
        <v>45757</v>
      </c>
      <c r="C2148" s="5">
        <v>126</v>
      </c>
      <c r="D2148" s="5">
        <v>3</v>
      </c>
      <c r="E2148" s="5" t="str">
        <f>IFERROR(INDEX(Customers!$B$2:$B$901,MATCH(C2148,Customers!$A$2:$A$901,0)),"")</f>
        <v>Reyansh Gupta</v>
      </c>
      <c r="F2148" s="5" t="str">
        <f>IFERROR(INDEX(Customers!$C$2:$C$901,MATCH(C2148,Customers!$A$2:$A$901,0)),"")</f>
        <v>Corporate</v>
      </c>
      <c r="G2148" s="5" t="str">
        <f>IFERROR(INDEX(Regions!$B$2:$B$6,MATCH(D2148,Regions!$A$2:$A$6,0)),"")</f>
        <v>East</v>
      </c>
      <c r="H2148" s="5" t="str">
        <f t="shared" si="35"/>
        <v>2025-04</v>
      </c>
      <c r="I2148" s="5">
        <f>IFERROR(INDEX(Delivery!$C$2:$C$3001,MATCH(A2148,Delivery!$A$2:$A$3001,0))-INDEX(Delivery!$B$2:$B$3001,MATCH(A2148,Delivery!$A$2:$A$3001,0)),"")</f>
        <v>6</v>
      </c>
      <c r="J2148" s="5" t="str">
        <f>IF(IFERROR(INDEX(Delivery!$D$2:$D$3001,MATCH(A2148,Delivery!$A$2:$A$3001,0)),"")="Delayed","Yes","No")</f>
        <v>No</v>
      </c>
      <c r="K2148" s="5" t="str">
        <f>IF(IFERROR(INDEX(Delivery!$D$2:$D$3001,MATCH(A2148,Delivery!$A$2:$A$3001,0)),"")="Cancelled","Yes","No")</f>
        <v>No</v>
      </c>
      <c r="L2148">
        <f>SUMIF(Sales!B:B,A2148,Sales!H:H)</f>
        <v>266.88</v>
      </c>
    </row>
    <row r="2149" spans="1:12" x14ac:dyDescent="0.35">
      <c r="A2149" s="5">
        <v>2148</v>
      </c>
      <c r="B2149" s="6">
        <v>45757</v>
      </c>
      <c r="C2149" s="5">
        <v>66</v>
      </c>
      <c r="D2149" s="5">
        <v>5</v>
      </c>
      <c r="E2149" s="5" t="str">
        <f>IFERROR(INDEX(Customers!$B$2:$B$901,MATCH(C2149,Customers!$A$2:$A$901,0)),"")</f>
        <v>Sanjay Malhotra</v>
      </c>
      <c r="F2149" s="5" t="str">
        <f>IFERROR(INDEX(Customers!$C$2:$C$901,MATCH(C2149,Customers!$A$2:$A$901,0)),"")</f>
        <v>SMB</v>
      </c>
      <c r="G2149" s="5" t="str">
        <f>IFERROR(INDEX(Regions!$B$2:$B$6,MATCH(D2149,Regions!$A$2:$A$6,0)),"")</f>
        <v>Central</v>
      </c>
      <c r="H2149" s="5" t="str">
        <f t="shared" si="35"/>
        <v>2025-04</v>
      </c>
      <c r="I2149" s="5">
        <f>IFERROR(INDEX(Delivery!$C$2:$C$3001,MATCH(A2149,Delivery!$A$2:$A$3001,0))-INDEX(Delivery!$B$2:$B$3001,MATCH(A2149,Delivery!$A$2:$A$3001,0)),"")</f>
        <v>6</v>
      </c>
      <c r="J2149" s="5" t="str">
        <f>IF(IFERROR(INDEX(Delivery!$D$2:$D$3001,MATCH(A2149,Delivery!$A$2:$A$3001,0)),"")="Delayed","Yes","No")</f>
        <v>No</v>
      </c>
      <c r="K2149" s="5" t="str">
        <f>IF(IFERROR(INDEX(Delivery!$D$2:$D$3001,MATCH(A2149,Delivery!$A$2:$A$3001,0)),"")="Cancelled","Yes","No")</f>
        <v>No</v>
      </c>
      <c r="L2149">
        <f>SUMIF(Sales!B:B,A2149,Sales!H:H)</f>
        <v>716.01</v>
      </c>
    </row>
    <row r="2150" spans="1:12" x14ac:dyDescent="0.35">
      <c r="A2150" s="5">
        <v>2149</v>
      </c>
      <c r="B2150" s="6">
        <v>45757</v>
      </c>
      <c r="C2150" s="5">
        <v>25</v>
      </c>
      <c r="D2150" s="5">
        <v>5</v>
      </c>
      <c r="E2150" s="5" t="str">
        <f>IFERROR(INDEX(Customers!$B$2:$B$901,MATCH(C2150,Customers!$A$2:$A$901,0)),"")</f>
        <v>Meera Rao</v>
      </c>
      <c r="F2150" s="5" t="str">
        <f>IFERROR(INDEX(Customers!$C$2:$C$901,MATCH(C2150,Customers!$A$2:$A$901,0)),"")</f>
        <v>Corporate</v>
      </c>
      <c r="G2150" s="5" t="str">
        <f>IFERROR(INDEX(Regions!$B$2:$B$6,MATCH(D2150,Regions!$A$2:$A$6,0)),"")</f>
        <v>Central</v>
      </c>
      <c r="H2150" s="5" t="str">
        <f t="shared" si="35"/>
        <v>2025-04</v>
      </c>
      <c r="I2150" s="5">
        <f>IFERROR(INDEX(Delivery!$C$2:$C$3001,MATCH(A2150,Delivery!$A$2:$A$3001,0))-INDEX(Delivery!$B$2:$B$3001,MATCH(A2150,Delivery!$A$2:$A$3001,0)),"")</f>
        <v>-45758</v>
      </c>
      <c r="J2150" s="5" t="str">
        <f>IF(IFERROR(INDEX(Delivery!$D$2:$D$3001,MATCH(A2150,Delivery!$A$2:$A$3001,0)),"")="Delayed","Yes","No")</f>
        <v>No</v>
      </c>
      <c r="K2150" s="5" t="str">
        <f>IF(IFERROR(INDEX(Delivery!$D$2:$D$3001,MATCH(A2150,Delivery!$A$2:$A$3001,0)),"")="Cancelled","Yes","No")</f>
        <v>Yes</v>
      </c>
      <c r="L2150">
        <f>SUMIF(Sales!B:B,A2150,Sales!H:H)</f>
        <v>5141.82</v>
      </c>
    </row>
    <row r="2151" spans="1:12" x14ac:dyDescent="0.35">
      <c r="A2151" s="5">
        <v>2150</v>
      </c>
      <c r="B2151" s="6">
        <v>45757</v>
      </c>
      <c r="C2151" s="5">
        <v>3</v>
      </c>
      <c r="D2151" s="5">
        <v>1</v>
      </c>
      <c r="E2151" s="5" t="str">
        <f>IFERROR(INDEX(Customers!$B$2:$B$901,MATCH(C2151,Customers!$A$2:$A$901,0)),"")</f>
        <v>Deepa Malhotra</v>
      </c>
      <c r="F2151" s="5" t="str">
        <f>IFERROR(INDEX(Customers!$C$2:$C$901,MATCH(C2151,Customers!$A$2:$A$901,0)),"")</f>
        <v>Consumer</v>
      </c>
      <c r="G2151" s="5" t="str">
        <f>IFERROR(INDEX(Regions!$B$2:$B$6,MATCH(D2151,Regions!$A$2:$A$6,0)),"")</f>
        <v>North</v>
      </c>
      <c r="H2151" s="5" t="str">
        <f t="shared" si="35"/>
        <v>2025-04</v>
      </c>
      <c r="I2151" s="5">
        <f>IFERROR(INDEX(Delivery!$C$2:$C$3001,MATCH(A2151,Delivery!$A$2:$A$3001,0))-INDEX(Delivery!$B$2:$B$3001,MATCH(A2151,Delivery!$A$2:$A$3001,0)),"")</f>
        <v>8</v>
      </c>
      <c r="J2151" s="5" t="str">
        <f>IF(IFERROR(INDEX(Delivery!$D$2:$D$3001,MATCH(A2151,Delivery!$A$2:$A$3001,0)),"")="Delayed","Yes","No")</f>
        <v>Yes</v>
      </c>
      <c r="K2151" s="5" t="str">
        <f>IF(IFERROR(INDEX(Delivery!$D$2:$D$3001,MATCH(A2151,Delivery!$A$2:$A$3001,0)),"")="Cancelled","Yes","No")</f>
        <v>No</v>
      </c>
      <c r="L2151">
        <f>SUMIF(Sales!B:B,A2151,Sales!H:H)</f>
        <v>1296.42</v>
      </c>
    </row>
    <row r="2152" spans="1:12" x14ac:dyDescent="0.35">
      <c r="A2152" s="5">
        <v>2151</v>
      </c>
      <c r="B2152" s="6">
        <v>45758</v>
      </c>
      <c r="C2152" s="5">
        <v>81</v>
      </c>
      <c r="D2152" s="5">
        <v>2</v>
      </c>
      <c r="E2152" s="5" t="str">
        <f>IFERROR(INDEX(Customers!$B$2:$B$901,MATCH(C2152,Customers!$A$2:$A$901,0)),"")</f>
        <v>Deepa Nair</v>
      </c>
      <c r="F2152" s="5" t="str">
        <f>IFERROR(INDEX(Customers!$C$2:$C$901,MATCH(C2152,Customers!$A$2:$A$901,0)),"")</f>
        <v>SMB</v>
      </c>
      <c r="G2152" s="5" t="str">
        <f>IFERROR(INDEX(Regions!$B$2:$B$6,MATCH(D2152,Regions!$A$2:$A$6,0)),"")</f>
        <v>South</v>
      </c>
      <c r="H2152" s="5" t="str">
        <f t="shared" si="35"/>
        <v>2025-04</v>
      </c>
      <c r="I2152" s="5">
        <f>IFERROR(INDEX(Delivery!$C$2:$C$3001,MATCH(A2152,Delivery!$A$2:$A$3001,0))-INDEX(Delivery!$B$2:$B$3001,MATCH(A2152,Delivery!$A$2:$A$3001,0)),"")</f>
        <v>3</v>
      </c>
      <c r="J2152" s="5" t="str">
        <f>IF(IFERROR(INDEX(Delivery!$D$2:$D$3001,MATCH(A2152,Delivery!$A$2:$A$3001,0)),"")="Delayed","Yes","No")</f>
        <v>No</v>
      </c>
      <c r="K2152" s="5" t="str">
        <f>IF(IFERROR(INDEX(Delivery!$D$2:$D$3001,MATCH(A2152,Delivery!$A$2:$A$3001,0)),"")="Cancelled","Yes","No")</f>
        <v>No</v>
      </c>
      <c r="L2152">
        <f>SUMIF(Sales!B:B,A2152,Sales!H:H)</f>
        <v>266.88</v>
      </c>
    </row>
    <row r="2153" spans="1:12" x14ac:dyDescent="0.35">
      <c r="A2153" s="5">
        <v>2152</v>
      </c>
      <c r="B2153" s="6">
        <v>45758</v>
      </c>
      <c r="C2153" s="5">
        <v>26</v>
      </c>
      <c r="D2153" s="5">
        <v>1</v>
      </c>
      <c r="E2153" s="5" t="str">
        <f>IFERROR(INDEX(Customers!$B$2:$B$901,MATCH(C2153,Customers!$A$2:$A$901,0)),"")</f>
        <v>Arun Rao</v>
      </c>
      <c r="F2153" s="5" t="str">
        <f>IFERROR(INDEX(Customers!$C$2:$C$901,MATCH(C2153,Customers!$A$2:$A$901,0)),"")</f>
        <v>SMB</v>
      </c>
      <c r="G2153" s="5" t="str">
        <f>IFERROR(INDEX(Regions!$B$2:$B$6,MATCH(D2153,Regions!$A$2:$A$6,0)),"")</f>
        <v>North</v>
      </c>
      <c r="H2153" s="5" t="str">
        <f t="shared" si="35"/>
        <v>2025-04</v>
      </c>
      <c r="I2153" s="5">
        <f>IFERROR(INDEX(Delivery!$C$2:$C$3001,MATCH(A2153,Delivery!$A$2:$A$3001,0))-INDEX(Delivery!$B$2:$B$3001,MATCH(A2153,Delivery!$A$2:$A$3001,0)),"")</f>
        <v>8</v>
      </c>
      <c r="J2153" s="5" t="str">
        <f>IF(IFERROR(INDEX(Delivery!$D$2:$D$3001,MATCH(A2153,Delivery!$A$2:$A$3001,0)),"")="Delayed","Yes","No")</f>
        <v>Yes</v>
      </c>
      <c r="K2153" s="5" t="str">
        <f>IF(IFERROR(INDEX(Delivery!$D$2:$D$3001,MATCH(A2153,Delivery!$A$2:$A$3001,0)),"")="Cancelled","Yes","No")</f>
        <v>No</v>
      </c>
      <c r="L2153">
        <f>SUMIF(Sales!B:B,A2153,Sales!H:H)</f>
        <v>777.4</v>
      </c>
    </row>
    <row r="2154" spans="1:12" x14ac:dyDescent="0.35">
      <c r="A2154" s="5">
        <v>2153</v>
      </c>
      <c r="B2154" s="6">
        <v>45758</v>
      </c>
      <c r="C2154" s="5">
        <v>363</v>
      </c>
      <c r="D2154" s="5">
        <v>2</v>
      </c>
      <c r="E2154" s="5" t="str">
        <f>IFERROR(INDEX(Customers!$B$2:$B$901,MATCH(C2154,Customers!$A$2:$A$901,0)),"")</f>
        <v>Lakshmi Krishnan</v>
      </c>
      <c r="F2154" s="5" t="str">
        <f>IFERROR(INDEX(Customers!$C$2:$C$901,MATCH(C2154,Customers!$A$2:$A$901,0)),"")</f>
        <v>Consumer</v>
      </c>
      <c r="G2154" s="5" t="str">
        <f>IFERROR(INDEX(Regions!$B$2:$B$6,MATCH(D2154,Regions!$A$2:$A$6,0)),"")</f>
        <v>South</v>
      </c>
      <c r="H2154" s="5" t="str">
        <f t="shared" si="35"/>
        <v>2025-04</v>
      </c>
      <c r="I2154" s="5">
        <f>IFERROR(INDEX(Delivery!$C$2:$C$3001,MATCH(A2154,Delivery!$A$2:$A$3001,0))-INDEX(Delivery!$B$2:$B$3001,MATCH(A2154,Delivery!$A$2:$A$3001,0)),"")</f>
        <v>-45758</v>
      </c>
      <c r="J2154" s="5" t="str">
        <f>IF(IFERROR(INDEX(Delivery!$D$2:$D$3001,MATCH(A2154,Delivery!$A$2:$A$3001,0)),"")="Delayed","Yes","No")</f>
        <v>No</v>
      </c>
      <c r="K2154" s="5" t="str">
        <f>IF(IFERROR(INDEX(Delivery!$D$2:$D$3001,MATCH(A2154,Delivery!$A$2:$A$3001,0)),"")="Cancelled","Yes","No")</f>
        <v>Yes</v>
      </c>
      <c r="L2154">
        <f>SUMIF(Sales!B:B,A2154,Sales!H:H)</f>
        <v>2490.89</v>
      </c>
    </row>
    <row r="2155" spans="1:12" x14ac:dyDescent="0.35">
      <c r="A2155" s="5">
        <v>2154</v>
      </c>
      <c r="B2155" s="6">
        <v>45758</v>
      </c>
      <c r="C2155" s="5">
        <v>447</v>
      </c>
      <c r="D2155" s="5">
        <v>5</v>
      </c>
      <c r="E2155" s="5" t="str">
        <f>IFERROR(INDEX(Customers!$B$2:$B$901,MATCH(C2155,Customers!$A$2:$A$901,0)),"")</f>
        <v>Sanjay Rao</v>
      </c>
      <c r="F2155" s="5" t="str">
        <f>IFERROR(INDEX(Customers!$C$2:$C$901,MATCH(C2155,Customers!$A$2:$A$901,0)),"")</f>
        <v>Consumer</v>
      </c>
      <c r="G2155" s="5" t="str">
        <f>IFERROR(INDEX(Regions!$B$2:$B$6,MATCH(D2155,Regions!$A$2:$A$6,0)),"")</f>
        <v>Central</v>
      </c>
      <c r="H2155" s="5" t="str">
        <f t="shared" si="35"/>
        <v>2025-04</v>
      </c>
      <c r="I2155" s="5">
        <f>IFERROR(INDEX(Delivery!$C$2:$C$3001,MATCH(A2155,Delivery!$A$2:$A$3001,0))-INDEX(Delivery!$B$2:$B$3001,MATCH(A2155,Delivery!$A$2:$A$3001,0)),"")</f>
        <v>5</v>
      </c>
      <c r="J2155" s="5" t="str">
        <f>IF(IFERROR(INDEX(Delivery!$D$2:$D$3001,MATCH(A2155,Delivery!$A$2:$A$3001,0)),"")="Delayed","Yes","No")</f>
        <v>No</v>
      </c>
      <c r="K2155" s="5" t="str">
        <f>IF(IFERROR(INDEX(Delivery!$D$2:$D$3001,MATCH(A2155,Delivery!$A$2:$A$3001,0)),"")="Cancelled","Yes","No")</f>
        <v>No</v>
      </c>
      <c r="L2155">
        <f>SUMIF(Sales!B:B,A2155,Sales!H:H)</f>
        <v>798.2</v>
      </c>
    </row>
    <row r="2156" spans="1:12" x14ac:dyDescent="0.35">
      <c r="A2156" s="5">
        <v>2155</v>
      </c>
      <c r="B2156" s="6">
        <v>45758</v>
      </c>
      <c r="C2156" s="5">
        <v>251</v>
      </c>
      <c r="D2156" s="5">
        <v>1</v>
      </c>
      <c r="E2156" s="5" t="str">
        <f>IFERROR(INDEX(Customers!$B$2:$B$901,MATCH(C2156,Customers!$A$2:$A$901,0)),"")</f>
        <v>Suresh Rao</v>
      </c>
      <c r="F2156" s="5" t="str">
        <f>IFERROR(INDEX(Customers!$C$2:$C$901,MATCH(C2156,Customers!$A$2:$A$901,0)),"")</f>
        <v>Consumer</v>
      </c>
      <c r="G2156" s="5" t="str">
        <f>IFERROR(INDEX(Regions!$B$2:$B$6,MATCH(D2156,Regions!$A$2:$A$6,0)),"")</f>
        <v>North</v>
      </c>
      <c r="H2156" s="5" t="str">
        <f t="shared" si="35"/>
        <v>2025-04</v>
      </c>
      <c r="I2156" s="5">
        <f>IFERROR(INDEX(Delivery!$C$2:$C$3001,MATCH(A2156,Delivery!$A$2:$A$3001,0))-INDEX(Delivery!$B$2:$B$3001,MATCH(A2156,Delivery!$A$2:$A$3001,0)),"")</f>
        <v>-45758</v>
      </c>
      <c r="J2156" s="5" t="str">
        <f>IF(IFERROR(INDEX(Delivery!$D$2:$D$3001,MATCH(A2156,Delivery!$A$2:$A$3001,0)),"")="Delayed","Yes","No")</f>
        <v>No</v>
      </c>
      <c r="K2156" s="5" t="str">
        <f>IF(IFERROR(INDEX(Delivery!$D$2:$D$3001,MATCH(A2156,Delivery!$A$2:$A$3001,0)),"")="Cancelled","Yes","No")</f>
        <v>Yes</v>
      </c>
      <c r="L2156">
        <f>SUMIF(Sales!B:B,A2156,Sales!H:H)</f>
        <v>2490.89</v>
      </c>
    </row>
    <row r="2157" spans="1:12" x14ac:dyDescent="0.35">
      <c r="A2157" s="5">
        <v>2156</v>
      </c>
      <c r="B2157" s="6">
        <v>45758</v>
      </c>
      <c r="C2157" s="5">
        <v>439</v>
      </c>
      <c r="D2157" s="5">
        <v>2</v>
      </c>
      <c r="E2157" s="5" t="str">
        <f>IFERROR(INDEX(Customers!$B$2:$B$901,MATCH(C2157,Customers!$A$2:$A$901,0)),"")</f>
        <v>Divya Nair</v>
      </c>
      <c r="F2157" s="5" t="str">
        <f>IFERROR(INDEX(Customers!$C$2:$C$901,MATCH(C2157,Customers!$A$2:$A$901,0)),"")</f>
        <v>Corporate</v>
      </c>
      <c r="G2157" s="5" t="str">
        <f>IFERROR(INDEX(Regions!$B$2:$B$6,MATCH(D2157,Regions!$A$2:$A$6,0)),"")</f>
        <v>South</v>
      </c>
      <c r="H2157" s="5" t="str">
        <f t="shared" si="35"/>
        <v>2025-04</v>
      </c>
      <c r="I2157" s="5">
        <f>IFERROR(INDEX(Delivery!$C$2:$C$3001,MATCH(A2157,Delivery!$A$2:$A$3001,0))-INDEX(Delivery!$B$2:$B$3001,MATCH(A2157,Delivery!$A$2:$A$3001,0)),"")</f>
        <v>6</v>
      </c>
      <c r="J2157" s="5" t="str">
        <f>IF(IFERROR(INDEX(Delivery!$D$2:$D$3001,MATCH(A2157,Delivery!$A$2:$A$3001,0)),"")="Delayed","Yes","No")</f>
        <v>No</v>
      </c>
      <c r="K2157" s="5" t="str">
        <f>IF(IFERROR(INDEX(Delivery!$D$2:$D$3001,MATCH(A2157,Delivery!$A$2:$A$3001,0)),"")="Cancelled","Yes","No")</f>
        <v>No</v>
      </c>
      <c r="L2157">
        <f>SUMIF(Sales!B:B,A2157,Sales!H:H)</f>
        <v>1472.1100000000001</v>
      </c>
    </row>
    <row r="2158" spans="1:12" x14ac:dyDescent="0.35">
      <c r="A2158" s="5">
        <v>2157</v>
      </c>
      <c r="B2158" s="6">
        <v>45759</v>
      </c>
      <c r="C2158" s="5">
        <v>84</v>
      </c>
      <c r="D2158" s="5">
        <v>5</v>
      </c>
      <c r="E2158" s="5" t="str">
        <f>IFERROR(INDEX(Customers!$B$2:$B$901,MATCH(C2158,Customers!$A$2:$A$901,0)),"")</f>
        <v>Sai Pillai</v>
      </c>
      <c r="F2158" s="5" t="str">
        <f>IFERROR(INDEX(Customers!$C$2:$C$901,MATCH(C2158,Customers!$A$2:$A$901,0)),"")</f>
        <v>Consumer</v>
      </c>
      <c r="G2158" s="5" t="str">
        <f>IFERROR(INDEX(Regions!$B$2:$B$6,MATCH(D2158,Regions!$A$2:$A$6,0)),"")</f>
        <v>Central</v>
      </c>
      <c r="H2158" s="5" t="str">
        <f t="shared" si="35"/>
        <v>2025-04</v>
      </c>
      <c r="I2158" s="5">
        <f>IFERROR(INDEX(Delivery!$C$2:$C$3001,MATCH(A2158,Delivery!$A$2:$A$3001,0))-INDEX(Delivery!$B$2:$B$3001,MATCH(A2158,Delivery!$A$2:$A$3001,0)),"")</f>
        <v>5</v>
      </c>
      <c r="J2158" s="5" t="str">
        <f>IF(IFERROR(INDEX(Delivery!$D$2:$D$3001,MATCH(A2158,Delivery!$A$2:$A$3001,0)),"")="Delayed","Yes","No")</f>
        <v>No</v>
      </c>
      <c r="K2158" s="5" t="str">
        <f>IF(IFERROR(INDEX(Delivery!$D$2:$D$3001,MATCH(A2158,Delivery!$A$2:$A$3001,0)),"")="Cancelled","Yes","No")</f>
        <v>No</v>
      </c>
      <c r="L2158">
        <f>SUMIF(Sales!B:B,A2158,Sales!H:H)</f>
        <v>1364.66</v>
      </c>
    </row>
    <row r="2159" spans="1:12" x14ac:dyDescent="0.35">
      <c r="A2159" s="5">
        <v>2158</v>
      </c>
      <c r="B2159" s="6">
        <v>45759</v>
      </c>
      <c r="C2159" s="5">
        <v>884</v>
      </c>
      <c r="D2159" s="5">
        <v>1</v>
      </c>
      <c r="E2159" s="5" t="str">
        <f>IFERROR(INDEX(Customers!$B$2:$B$901,MATCH(C2159,Customers!$A$2:$A$901,0)),"")</f>
        <v>Rohan Sharma</v>
      </c>
      <c r="F2159" s="5" t="str">
        <f>IFERROR(INDEX(Customers!$C$2:$C$901,MATCH(C2159,Customers!$A$2:$A$901,0)),"")</f>
        <v>Consumer</v>
      </c>
      <c r="G2159" s="5" t="str">
        <f>IFERROR(INDEX(Regions!$B$2:$B$6,MATCH(D2159,Regions!$A$2:$A$6,0)),"")</f>
        <v>North</v>
      </c>
      <c r="H2159" s="5" t="str">
        <f t="shared" si="35"/>
        <v>2025-04</v>
      </c>
      <c r="I2159" s="5">
        <f>IFERROR(INDEX(Delivery!$C$2:$C$3001,MATCH(A2159,Delivery!$A$2:$A$3001,0))-INDEX(Delivery!$B$2:$B$3001,MATCH(A2159,Delivery!$A$2:$A$3001,0)),"")</f>
        <v>2</v>
      </c>
      <c r="J2159" s="5" t="str">
        <f>IF(IFERROR(INDEX(Delivery!$D$2:$D$3001,MATCH(A2159,Delivery!$A$2:$A$3001,0)),"")="Delayed","Yes","No")</f>
        <v>No</v>
      </c>
      <c r="K2159" s="5" t="str">
        <f>IF(IFERROR(INDEX(Delivery!$D$2:$D$3001,MATCH(A2159,Delivery!$A$2:$A$3001,0)),"")="Cancelled","Yes","No")</f>
        <v>No</v>
      </c>
      <c r="L2159">
        <f>SUMIF(Sales!B:B,A2159,Sales!H:H)</f>
        <v>1002.46</v>
      </c>
    </row>
    <row r="2160" spans="1:12" x14ac:dyDescent="0.35">
      <c r="A2160" s="5">
        <v>2159</v>
      </c>
      <c r="B2160" s="6">
        <v>45759</v>
      </c>
      <c r="C2160" s="5">
        <v>234</v>
      </c>
      <c r="D2160" s="5">
        <v>3</v>
      </c>
      <c r="E2160" s="5" t="str">
        <f>IFERROR(INDEX(Customers!$B$2:$B$901,MATCH(C2160,Customers!$A$2:$A$901,0)),"")</f>
        <v>Nisha Singh</v>
      </c>
      <c r="F2160" s="5" t="str">
        <f>IFERROR(INDEX(Customers!$C$2:$C$901,MATCH(C2160,Customers!$A$2:$A$901,0)),"")</f>
        <v>Consumer</v>
      </c>
      <c r="G2160" s="5" t="str">
        <f>IFERROR(INDEX(Regions!$B$2:$B$6,MATCH(D2160,Regions!$A$2:$A$6,0)),"")</f>
        <v>East</v>
      </c>
      <c r="H2160" s="5" t="str">
        <f t="shared" si="35"/>
        <v>2025-04</v>
      </c>
      <c r="I2160" s="5">
        <f>IFERROR(INDEX(Delivery!$C$2:$C$3001,MATCH(A2160,Delivery!$A$2:$A$3001,0))-INDEX(Delivery!$B$2:$B$3001,MATCH(A2160,Delivery!$A$2:$A$3001,0)),"")</f>
        <v>6</v>
      </c>
      <c r="J2160" s="5" t="str">
        <f>IF(IFERROR(INDEX(Delivery!$D$2:$D$3001,MATCH(A2160,Delivery!$A$2:$A$3001,0)),"")="Delayed","Yes","No")</f>
        <v>No</v>
      </c>
      <c r="K2160" s="5" t="str">
        <f>IF(IFERROR(INDEX(Delivery!$D$2:$D$3001,MATCH(A2160,Delivery!$A$2:$A$3001,0)),"")="Cancelled","Yes","No")</f>
        <v>No</v>
      </c>
      <c r="L2160">
        <f>SUMIF(Sales!B:B,A2160,Sales!H:H)</f>
        <v>297.2</v>
      </c>
    </row>
    <row r="2161" spans="1:12" x14ac:dyDescent="0.35">
      <c r="A2161" s="5">
        <v>2160</v>
      </c>
      <c r="B2161" s="6">
        <v>45760</v>
      </c>
      <c r="C2161" s="5">
        <v>688</v>
      </c>
      <c r="D2161" s="5">
        <v>3</v>
      </c>
      <c r="E2161" s="5" t="str">
        <f>IFERROR(INDEX(Customers!$B$2:$B$901,MATCH(C2161,Customers!$A$2:$A$901,0)),"")</f>
        <v>Karthik Iyer</v>
      </c>
      <c r="F2161" s="5" t="str">
        <f>IFERROR(INDEX(Customers!$C$2:$C$901,MATCH(C2161,Customers!$A$2:$A$901,0)),"")</f>
        <v>Consumer</v>
      </c>
      <c r="G2161" s="5" t="str">
        <f>IFERROR(INDEX(Regions!$B$2:$B$6,MATCH(D2161,Regions!$A$2:$A$6,0)),"")</f>
        <v>East</v>
      </c>
      <c r="H2161" s="5" t="str">
        <f t="shared" si="35"/>
        <v>2025-04</v>
      </c>
      <c r="I2161" s="5">
        <f>IFERROR(INDEX(Delivery!$C$2:$C$3001,MATCH(A2161,Delivery!$A$2:$A$3001,0))-INDEX(Delivery!$B$2:$B$3001,MATCH(A2161,Delivery!$A$2:$A$3001,0)),"")</f>
        <v>3</v>
      </c>
      <c r="J2161" s="5" t="str">
        <f>IF(IFERROR(INDEX(Delivery!$D$2:$D$3001,MATCH(A2161,Delivery!$A$2:$A$3001,0)),"")="Delayed","Yes","No")</f>
        <v>No</v>
      </c>
      <c r="K2161" s="5" t="str">
        <f>IF(IFERROR(INDEX(Delivery!$D$2:$D$3001,MATCH(A2161,Delivery!$A$2:$A$3001,0)),"")="Cancelled","Yes","No")</f>
        <v>No</v>
      </c>
      <c r="L2161">
        <f>SUMIF(Sales!B:B,A2161,Sales!H:H)</f>
        <v>1137.17</v>
      </c>
    </row>
    <row r="2162" spans="1:12" x14ac:dyDescent="0.35">
      <c r="A2162" s="5">
        <v>2161</v>
      </c>
      <c r="B2162" s="6">
        <v>45760</v>
      </c>
      <c r="C2162" s="5">
        <v>252</v>
      </c>
      <c r="D2162" s="5">
        <v>3</v>
      </c>
      <c r="E2162" s="5" t="str">
        <f>IFERROR(INDEX(Customers!$B$2:$B$901,MATCH(C2162,Customers!$A$2:$A$901,0)),"")</f>
        <v>Ananya Shetty</v>
      </c>
      <c r="F2162" s="5" t="str">
        <f>IFERROR(INDEX(Customers!$C$2:$C$901,MATCH(C2162,Customers!$A$2:$A$901,0)),"")</f>
        <v>Consumer</v>
      </c>
      <c r="G2162" s="5" t="str">
        <f>IFERROR(INDEX(Regions!$B$2:$B$6,MATCH(D2162,Regions!$A$2:$A$6,0)),"")</f>
        <v>East</v>
      </c>
      <c r="H2162" s="5" t="str">
        <f t="shared" si="35"/>
        <v>2025-04</v>
      </c>
      <c r="I2162" s="5">
        <f>IFERROR(INDEX(Delivery!$C$2:$C$3001,MATCH(A2162,Delivery!$A$2:$A$3001,0))-INDEX(Delivery!$B$2:$B$3001,MATCH(A2162,Delivery!$A$2:$A$3001,0)),"")</f>
        <v>5</v>
      </c>
      <c r="J2162" s="5" t="str">
        <f>IF(IFERROR(INDEX(Delivery!$D$2:$D$3001,MATCH(A2162,Delivery!$A$2:$A$3001,0)),"")="Delayed","Yes","No")</f>
        <v>No</v>
      </c>
      <c r="K2162" s="5" t="str">
        <f>IF(IFERROR(INDEX(Delivery!$D$2:$D$3001,MATCH(A2162,Delivery!$A$2:$A$3001,0)),"")="Cancelled","Yes","No")</f>
        <v>No</v>
      </c>
      <c r="L2162">
        <f>SUMIF(Sales!B:B,A2162,Sales!H:H)</f>
        <v>508.8</v>
      </c>
    </row>
    <row r="2163" spans="1:12" x14ac:dyDescent="0.35">
      <c r="A2163" s="5">
        <v>2162</v>
      </c>
      <c r="B2163" s="6">
        <v>45760</v>
      </c>
      <c r="C2163" s="5">
        <v>887</v>
      </c>
      <c r="D2163" s="5">
        <v>4</v>
      </c>
      <c r="E2163" s="5" t="str">
        <f>IFERROR(INDEX(Customers!$B$2:$B$901,MATCH(C2163,Customers!$A$2:$A$901,0)),"")</f>
        <v>Riya Shetty</v>
      </c>
      <c r="F2163" s="5" t="str">
        <f>IFERROR(INDEX(Customers!$C$2:$C$901,MATCH(C2163,Customers!$A$2:$A$901,0)),"")</f>
        <v>Consumer</v>
      </c>
      <c r="G2163" s="5" t="str">
        <f>IFERROR(INDEX(Regions!$B$2:$B$6,MATCH(D2163,Regions!$A$2:$A$6,0)),"")</f>
        <v>West</v>
      </c>
      <c r="H2163" s="5" t="str">
        <f t="shared" si="35"/>
        <v>2025-04</v>
      </c>
      <c r="I2163" s="5">
        <f>IFERROR(INDEX(Delivery!$C$2:$C$3001,MATCH(A2163,Delivery!$A$2:$A$3001,0))-INDEX(Delivery!$B$2:$B$3001,MATCH(A2163,Delivery!$A$2:$A$3001,0)),"")</f>
        <v>5</v>
      </c>
      <c r="J2163" s="5" t="str">
        <f>IF(IFERROR(INDEX(Delivery!$D$2:$D$3001,MATCH(A2163,Delivery!$A$2:$A$3001,0)),"")="Delayed","Yes","No")</f>
        <v>No</v>
      </c>
      <c r="K2163" s="5" t="str">
        <f>IF(IFERROR(INDEX(Delivery!$D$2:$D$3001,MATCH(A2163,Delivery!$A$2:$A$3001,0)),"")="Cancelled","Yes","No")</f>
        <v>No</v>
      </c>
      <c r="L2163">
        <f>SUMIF(Sales!B:B,A2163,Sales!H:H)</f>
        <v>175.69</v>
      </c>
    </row>
    <row r="2164" spans="1:12" x14ac:dyDescent="0.35">
      <c r="A2164" s="5">
        <v>2163</v>
      </c>
      <c r="B2164" s="6">
        <v>45760</v>
      </c>
      <c r="C2164" s="5">
        <v>191</v>
      </c>
      <c r="D2164" s="5">
        <v>1</v>
      </c>
      <c r="E2164" s="5" t="str">
        <f>IFERROR(INDEX(Customers!$B$2:$B$901,MATCH(C2164,Customers!$A$2:$A$901,0)),"")</f>
        <v>Priya Iyer</v>
      </c>
      <c r="F2164" s="5" t="str">
        <f>IFERROR(INDEX(Customers!$C$2:$C$901,MATCH(C2164,Customers!$A$2:$A$901,0)),"")</f>
        <v>SMB</v>
      </c>
      <c r="G2164" s="5" t="str">
        <f>IFERROR(INDEX(Regions!$B$2:$B$6,MATCH(D2164,Regions!$A$2:$A$6,0)),"")</f>
        <v>North</v>
      </c>
      <c r="H2164" s="5" t="str">
        <f t="shared" si="35"/>
        <v>2025-04</v>
      </c>
      <c r="I2164" s="5">
        <f>IFERROR(INDEX(Delivery!$C$2:$C$3001,MATCH(A2164,Delivery!$A$2:$A$3001,0))-INDEX(Delivery!$B$2:$B$3001,MATCH(A2164,Delivery!$A$2:$A$3001,0)),"")</f>
        <v>4</v>
      </c>
      <c r="J2164" s="5" t="str">
        <f>IF(IFERROR(INDEX(Delivery!$D$2:$D$3001,MATCH(A2164,Delivery!$A$2:$A$3001,0)),"")="Delayed","Yes","No")</f>
        <v>No</v>
      </c>
      <c r="K2164" s="5" t="str">
        <f>IF(IFERROR(INDEX(Delivery!$D$2:$D$3001,MATCH(A2164,Delivery!$A$2:$A$3001,0)),"")="Cancelled","Yes","No")</f>
        <v>No</v>
      </c>
      <c r="L2164">
        <f>SUMIF(Sales!B:B,A2164,Sales!H:H)</f>
        <v>519.71</v>
      </c>
    </row>
    <row r="2165" spans="1:12" x14ac:dyDescent="0.35">
      <c r="A2165" s="5">
        <v>2164</v>
      </c>
      <c r="B2165" s="6">
        <v>45760</v>
      </c>
      <c r="C2165" s="5">
        <v>26</v>
      </c>
      <c r="D2165" s="5">
        <v>1</v>
      </c>
      <c r="E2165" s="5" t="str">
        <f>IFERROR(INDEX(Customers!$B$2:$B$901,MATCH(C2165,Customers!$A$2:$A$901,0)),"")</f>
        <v>Arun Rao</v>
      </c>
      <c r="F2165" s="5" t="str">
        <f>IFERROR(INDEX(Customers!$C$2:$C$901,MATCH(C2165,Customers!$A$2:$A$901,0)),"")</f>
        <v>SMB</v>
      </c>
      <c r="G2165" s="5" t="str">
        <f>IFERROR(INDEX(Regions!$B$2:$B$6,MATCH(D2165,Regions!$A$2:$A$6,0)),"")</f>
        <v>North</v>
      </c>
      <c r="H2165" s="5" t="str">
        <f t="shared" si="35"/>
        <v>2025-04</v>
      </c>
      <c r="I2165" s="5">
        <f>IFERROR(INDEX(Delivery!$C$2:$C$3001,MATCH(A2165,Delivery!$A$2:$A$3001,0))-INDEX(Delivery!$B$2:$B$3001,MATCH(A2165,Delivery!$A$2:$A$3001,0)),"")</f>
        <v>12</v>
      </c>
      <c r="J2165" s="5" t="str">
        <f>IF(IFERROR(INDEX(Delivery!$D$2:$D$3001,MATCH(A2165,Delivery!$A$2:$A$3001,0)),"")="Delayed","Yes","No")</f>
        <v>Yes</v>
      </c>
      <c r="K2165" s="5" t="str">
        <f>IF(IFERROR(INDEX(Delivery!$D$2:$D$3001,MATCH(A2165,Delivery!$A$2:$A$3001,0)),"")="Cancelled","Yes","No")</f>
        <v>No</v>
      </c>
      <c r="L2165">
        <f>SUMIF(Sales!B:B,A2165,Sales!H:H)</f>
        <v>359.95</v>
      </c>
    </row>
    <row r="2166" spans="1:12" x14ac:dyDescent="0.35">
      <c r="A2166" s="5">
        <v>2165</v>
      </c>
      <c r="B2166" s="6">
        <v>45760</v>
      </c>
      <c r="C2166" s="5">
        <v>274</v>
      </c>
      <c r="D2166" s="5">
        <v>3</v>
      </c>
      <c r="E2166" s="5" t="str">
        <f>IFERROR(INDEX(Customers!$B$2:$B$901,MATCH(C2166,Customers!$A$2:$A$901,0)),"")</f>
        <v>Vikram Nair</v>
      </c>
      <c r="F2166" s="5" t="str">
        <f>IFERROR(INDEX(Customers!$C$2:$C$901,MATCH(C2166,Customers!$A$2:$A$901,0)),"")</f>
        <v>SMB</v>
      </c>
      <c r="G2166" s="5" t="str">
        <f>IFERROR(INDEX(Regions!$B$2:$B$6,MATCH(D2166,Regions!$A$2:$A$6,0)),"")</f>
        <v>East</v>
      </c>
      <c r="H2166" s="5" t="str">
        <f t="shared" si="35"/>
        <v>2025-04</v>
      </c>
      <c r="I2166" s="5">
        <f>IFERROR(INDEX(Delivery!$C$2:$C$3001,MATCH(A2166,Delivery!$A$2:$A$3001,0))-INDEX(Delivery!$B$2:$B$3001,MATCH(A2166,Delivery!$A$2:$A$3001,0)),"")</f>
        <v>4</v>
      </c>
      <c r="J2166" s="5" t="str">
        <f>IF(IFERROR(INDEX(Delivery!$D$2:$D$3001,MATCH(A2166,Delivery!$A$2:$A$3001,0)),"")="Delayed","Yes","No")</f>
        <v>No</v>
      </c>
      <c r="K2166" s="5" t="str">
        <f>IF(IFERROR(INDEX(Delivery!$D$2:$D$3001,MATCH(A2166,Delivery!$A$2:$A$3001,0)),"")="Cancelled","Yes","No")</f>
        <v>No</v>
      </c>
      <c r="L2166">
        <f>SUMIF(Sales!B:B,A2166,Sales!H:H)</f>
        <v>617.46</v>
      </c>
    </row>
    <row r="2167" spans="1:12" x14ac:dyDescent="0.35">
      <c r="A2167" s="5">
        <v>2166</v>
      </c>
      <c r="B2167" s="6">
        <v>45760</v>
      </c>
      <c r="C2167" s="5">
        <v>55</v>
      </c>
      <c r="D2167" s="5">
        <v>4</v>
      </c>
      <c r="E2167" s="5" t="str">
        <f>IFERROR(INDEX(Customers!$B$2:$B$901,MATCH(C2167,Customers!$A$2:$A$901,0)),"")</f>
        <v>Nisha Krishnan</v>
      </c>
      <c r="F2167" s="5" t="str">
        <f>IFERROR(INDEX(Customers!$C$2:$C$901,MATCH(C2167,Customers!$A$2:$A$901,0)),"")</f>
        <v>Consumer</v>
      </c>
      <c r="G2167" s="5" t="str">
        <f>IFERROR(INDEX(Regions!$B$2:$B$6,MATCH(D2167,Regions!$A$2:$A$6,0)),"")</f>
        <v>West</v>
      </c>
      <c r="H2167" s="5" t="str">
        <f t="shared" si="35"/>
        <v>2025-04</v>
      </c>
      <c r="I2167" s="5">
        <f>IFERROR(INDEX(Delivery!$C$2:$C$3001,MATCH(A2167,Delivery!$A$2:$A$3001,0))-INDEX(Delivery!$B$2:$B$3001,MATCH(A2167,Delivery!$A$2:$A$3001,0)),"")</f>
        <v>6</v>
      </c>
      <c r="J2167" s="5" t="str">
        <f>IF(IFERROR(INDEX(Delivery!$D$2:$D$3001,MATCH(A2167,Delivery!$A$2:$A$3001,0)),"")="Delayed","Yes","No")</f>
        <v>No</v>
      </c>
      <c r="K2167" s="5" t="str">
        <f>IF(IFERROR(INDEX(Delivery!$D$2:$D$3001,MATCH(A2167,Delivery!$A$2:$A$3001,0)),"")="Cancelled","Yes","No")</f>
        <v>No</v>
      </c>
      <c r="L2167">
        <f>SUMIF(Sales!B:B,A2167,Sales!H:H)</f>
        <v>617.46</v>
      </c>
    </row>
    <row r="2168" spans="1:12" x14ac:dyDescent="0.35">
      <c r="A2168" s="5">
        <v>2167</v>
      </c>
      <c r="B2168" s="6">
        <v>45760</v>
      </c>
      <c r="C2168" s="5">
        <v>897</v>
      </c>
      <c r="D2168" s="5">
        <v>1</v>
      </c>
      <c r="E2168" s="5" t="str">
        <f>IFERROR(INDEX(Customers!$B$2:$B$901,MATCH(C2168,Customers!$A$2:$A$901,0)),"")</f>
        <v>Arun Iyer</v>
      </c>
      <c r="F2168" s="5" t="str">
        <f>IFERROR(INDEX(Customers!$C$2:$C$901,MATCH(C2168,Customers!$A$2:$A$901,0)),"")</f>
        <v>Consumer</v>
      </c>
      <c r="G2168" s="5" t="str">
        <f>IFERROR(INDEX(Regions!$B$2:$B$6,MATCH(D2168,Regions!$A$2:$A$6,0)),"")</f>
        <v>North</v>
      </c>
      <c r="H2168" s="5" t="str">
        <f t="shared" si="35"/>
        <v>2025-04</v>
      </c>
      <c r="I2168" s="5">
        <f>IFERROR(INDEX(Delivery!$C$2:$C$3001,MATCH(A2168,Delivery!$A$2:$A$3001,0))-INDEX(Delivery!$B$2:$B$3001,MATCH(A2168,Delivery!$A$2:$A$3001,0)),"")</f>
        <v>4</v>
      </c>
      <c r="J2168" s="5" t="str">
        <f>IF(IFERROR(INDEX(Delivery!$D$2:$D$3001,MATCH(A2168,Delivery!$A$2:$A$3001,0)),"")="Delayed","Yes","No")</f>
        <v>No</v>
      </c>
      <c r="K2168" s="5" t="str">
        <f>IF(IFERROR(INDEX(Delivery!$D$2:$D$3001,MATCH(A2168,Delivery!$A$2:$A$3001,0)),"")="Cancelled","Yes","No")</f>
        <v>No</v>
      </c>
      <c r="L2168">
        <f>SUMIF(Sales!B:B,A2168,Sales!H:H)</f>
        <v>4773.67</v>
      </c>
    </row>
    <row r="2169" spans="1:12" x14ac:dyDescent="0.35">
      <c r="A2169" s="5">
        <v>2168</v>
      </c>
      <c r="B2169" s="6">
        <v>45761</v>
      </c>
      <c r="C2169" s="5">
        <v>890</v>
      </c>
      <c r="D2169" s="5">
        <v>3</v>
      </c>
      <c r="E2169" s="5" t="str">
        <f>IFERROR(INDEX(Customers!$B$2:$B$901,MATCH(C2169,Customers!$A$2:$A$901,0)),"")</f>
        <v>Ishaan Rao</v>
      </c>
      <c r="F2169" s="5" t="str">
        <f>IFERROR(INDEX(Customers!$C$2:$C$901,MATCH(C2169,Customers!$A$2:$A$901,0)),"")</f>
        <v>Corporate</v>
      </c>
      <c r="G2169" s="5" t="str">
        <f>IFERROR(INDEX(Regions!$B$2:$B$6,MATCH(D2169,Regions!$A$2:$A$6,0)),"")</f>
        <v>East</v>
      </c>
      <c r="H2169" s="5" t="str">
        <f t="shared" si="35"/>
        <v>2025-04</v>
      </c>
      <c r="I2169" s="5">
        <f>IFERROR(INDEX(Delivery!$C$2:$C$3001,MATCH(A2169,Delivery!$A$2:$A$3001,0))-INDEX(Delivery!$B$2:$B$3001,MATCH(A2169,Delivery!$A$2:$A$3001,0)),"")</f>
        <v>-45761</v>
      </c>
      <c r="J2169" s="5" t="str">
        <f>IF(IFERROR(INDEX(Delivery!$D$2:$D$3001,MATCH(A2169,Delivery!$A$2:$A$3001,0)),"")="Delayed","Yes","No")</f>
        <v>No</v>
      </c>
      <c r="K2169" s="5" t="str">
        <f>IF(IFERROR(INDEX(Delivery!$D$2:$D$3001,MATCH(A2169,Delivery!$A$2:$A$3001,0)),"")="Cancelled","Yes","No")</f>
        <v>Yes</v>
      </c>
      <c r="L2169">
        <f>SUMIF(Sales!B:B,A2169,Sales!H:H)</f>
        <v>798.2</v>
      </c>
    </row>
    <row r="2170" spans="1:12" x14ac:dyDescent="0.35">
      <c r="A2170" s="5">
        <v>2169</v>
      </c>
      <c r="B2170" s="6">
        <v>45761</v>
      </c>
      <c r="C2170" s="5">
        <v>225</v>
      </c>
      <c r="D2170" s="5">
        <v>1</v>
      </c>
      <c r="E2170" s="5" t="str">
        <f>IFERROR(INDEX(Customers!$B$2:$B$901,MATCH(C2170,Customers!$A$2:$A$901,0)),"")</f>
        <v>Pooja Iyer</v>
      </c>
      <c r="F2170" s="5" t="str">
        <f>IFERROR(INDEX(Customers!$C$2:$C$901,MATCH(C2170,Customers!$A$2:$A$901,0)),"")</f>
        <v>Consumer</v>
      </c>
      <c r="G2170" s="5" t="str">
        <f>IFERROR(INDEX(Regions!$B$2:$B$6,MATCH(D2170,Regions!$A$2:$A$6,0)),"")</f>
        <v>North</v>
      </c>
      <c r="H2170" s="5" t="str">
        <f t="shared" si="35"/>
        <v>2025-04</v>
      </c>
      <c r="I2170" s="5">
        <f>IFERROR(INDEX(Delivery!$C$2:$C$3001,MATCH(A2170,Delivery!$A$2:$A$3001,0))-INDEX(Delivery!$B$2:$B$3001,MATCH(A2170,Delivery!$A$2:$A$3001,0)),"")</f>
        <v>2</v>
      </c>
      <c r="J2170" s="5" t="str">
        <f>IF(IFERROR(INDEX(Delivery!$D$2:$D$3001,MATCH(A2170,Delivery!$A$2:$A$3001,0)),"")="Delayed","Yes","No")</f>
        <v>No</v>
      </c>
      <c r="K2170" s="5" t="str">
        <f>IF(IFERROR(INDEX(Delivery!$D$2:$D$3001,MATCH(A2170,Delivery!$A$2:$A$3001,0)),"")="Cancelled","Yes","No")</f>
        <v>No</v>
      </c>
      <c r="L2170">
        <f>SUMIF(Sales!B:B,A2170,Sales!H:H)</f>
        <v>1750.93</v>
      </c>
    </row>
    <row r="2171" spans="1:12" x14ac:dyDescent="0.35">
      <c r="A2171" s="5">
        <v>2170</v>
      </c>
      <c r="B2171" s="6">
        <v>45761</v>
      </c>
      <c r="C2171" s="5">
        <v>52</v>
      </c>
      <c r="D2171" s="5">
        <v>4</v>
      </c>
      <c r="E2171" s="5" t="str">
        <f>IFERROR(INDEX(Customers!$B$2:$B$901,MATCH(C2171,Customers!$A$2:$A$901,0)),"")</f>
        <v>Krishna Gupta</v>
      </c>
      <c r="F2171" s="5" t="str">
        <f>IFERROR(INDEX(Customers!$C$2:$C$901,MATCH(C2171,Customers!$A$2:$A$901,0)),"")</f>
        <v>Consumer</v>
      </c>
      <c r="G2171" s="5" t="str">
        <f>IFERROR(INDEX(Regions!$B$2:$B$6,MATCH(D2171,Regions!$A$2:$A$6,0)),"")</f>
        <v>West</v>
      </c>
      <c r="H2171" s="5" t="str">
        <f t="shared" si="35"/>
        <v>2025-04</v>
      </c>
      <c r="I2171" s="5">
        <f>IFERROR(INDEX(Delivery!$C$2:$C$3001,MATCH(A2171,Delivery!$A$2:$A$3001,0))-INDEX(Delivery!$B$2:$B$3001,MATCH(A2171,Delivery!$A$2:$A$3001,0)),"")</f>
        <v>2</v>
      </c>
      <c r="J2171" s="5" t="str">
        <f>IF(IFERROR(INDEX(Delivery!$D$2:$D$3001,MATCH(A2171,Delivery!$A$2:$A$3001,0)),"")="Delayed","Yes","No")</f>
        <v>No</v>
      </c>
      <c r="K2171" s="5" t="str">
        <f>IF(IFERROR(INDEX(Delivery!$D$2:$D$3001,MATCH(A2171,Delivery!$A$2:$A$3001,0)),"")="Cancelled","Yes","No")</f>
        <v>No</v>
      </c>
      <c r="L2171">
        <f>SUMIF(Sales!B:B,A2171,Sales!H:H)</f>
        <v>2213.3200000000002</v>
      </c>
    </row>
    <row r="2172" spans="1:12" x14ac:dyDescent="0.35">
      <c r="A2172" s="5">
        <v>2171</v>
      </c>
      <c r="B2172" s="6">
        <v>45762</v>
      </c>
      <c r="C2172" s="5">
        <v>734</v>
      </c>
      <c r="D2172" s="5">
        <v>4</v>
      </c>
      <c r="E2172" s="5" t="str">
        <f>IFERROR(INDEX(Customers!$B$2:$B$901,MATCH(C2172,Customers!$A$2:$A$901,0)),"")</f>
        <v>Kavya Gupta</v>
      </c>
      <c r="F2172" s="5" t="str">
        <f>IFERROR(INDEX(Customers!$C$2:$C$901,MATCH(C2172,Customers!$A$2:$A$901,0)),"")</f>
        <v>SMB</v>
      </c>
      <c r="G2172" s="5" t="str">
        <f>IFERROR(INDEX(Regions!$B$2:$B$6,MATCH(D2172,Regions!$A$2:$A$6,0)),"")</f>
        <v>West</v>
      </c>
      <c r="H2172" s="5" t="str">
        <f t="shared" si="35"/>
        <v>2025-04</v>
      </c>
      <c r="I2172" s="5">
        <f>IFERROR(INDEX(Delivery!$C$2:$C$3001,MATCH(A2172,Delivery!$A$2:$A$3001,0))-INDEX(Delivery!$B$2:$B$3001,MATCH(A2172,Delivery!$A$2:$A$3001,0)),"")</f>
        <v>6</v>
      </c>
      <c r="J2172" s="5" t="str">
        <f>IF(IFERROR(INDEX(Delivery!$D$2:$D$3001,MATCH(A2172,Delivery!$A$2:$A$3001,0)),"")="Delayed","Yes","No")</f>
        <v>Yes</v>
      </c>
      <c r="K2172" s="5" t="str">
        <f>IF(IFERROR(INDEX(Delivery!$D$2:$D$3001,MATCH(A2172,Delivery!$A$2:$A$3001,0)),"")="Cancelled","Yes","No")</f>
        <v>No</v>
      </c>
      <c r="L2172">
        <f>SUMIF(Sales!B:B,A2172,Sales!H:H)</f>
        <v>526.98</v>
      </c>
    </row>
    <row r="2173" spans="1:12" x14ac:dyDescent="0.35">
      <c r="A2173" s="5">
        <v>2172</v>
      </c>
      <c r="B2173" s="6">
        <v>45762</v>
      </c>
      <c r="C2173" s="5">
        <v>840</v>
      </c>
      <c r="D2173" s="5">
        <v>3</v>
      </c>
      <c r="E2173" s="5" t="str">
        <f>IFERROR(INDEX(Customers!$B$2:$B$901,MATCH(C2173,Customers!$A$2:$A$901,0)),"")</f>
        <v>Neha Shetty</v>
      </c>
      <c r="F2173" s="5" t="str">
        <f>IFERROR(INDEX(Customers!$C$2:$C$901,MATCH(C2173,Customers!$A$2:$A$901,0)),"")</f>
        <v>Corporate</v>
      </c>
      <c r="G2173" s="5" t="str">
        <f>IFERROR(INDEX(Regions!$B$2:$B$6,MATCH(D2173,Regions!$A$2:$A$6,0)),"")</f>
        <v>East</v>
      </c>
      <c r="H2173" s="5" t="str">
        <f t="shared" si="35"/>
        <v>2025-04</v>
      </c>
      <c r="I2173" s="5">
        <f>IFERROR(INDEX(Delivery!$C$2:$C$3001,MATCH(A2173,Delivery!$A$2:$A$3001,0))-INDEX(Delivery!$B$2:$B$3001,MATCH(A2173,Delivery!$A$2:$A$3001,0)),"")</f>
        <v>6</v>
      </c>
      <c r="J2173" s="5" t="str">
        <f>IF(IFERROR(INDEX(Delivery!$D$2:$D$3001,MATCH(A2173,Delivery!$A$2:$A$3001,0)),"")="Delayed","Yes","No")</f>
        <v>No</v>
      </c>
      <c r="K2173" s="5" t="str">
        <f>IF(IFERROR(INDEX(Delivery!$D$2:$D$3001,MATCH(A2173,Delivery!$A$2:$A$3001,0)),"")="Cancelled","Yes","No")</f>
        <v>No</v>
      </c>
      <c r="L2173">
        <f>SUMIF(Sales!B:B,A2173,Sales!H:H)</f>
        <v>2616.29</v>
      </c>
    </row>
    <row r="2174" spans="1:12" x14ac:dyDescent="0.35">
      <c r="A2174" s="5">
        <v>2173</v>
      </c>
      <c r="B2174" s="6">
        <v>45762</v>
      </c>
      <c r="C2174" s="5">
        <v>853</v>
      </c>
      <c r="D2174" s="5">
        <v>4</v>
      </c>
      <c r="E2174" s="5" t="str">
        <f>IFERROR(INDEX(Customers!$B$2:$B$901,MATCH(C2174,Customers!$A$2:$A$901,0)),"")</f>
        <v>Meera Verma</v>
      </c>
      <c r="F2174" s="5" t="str">
        <f>IFERROR(INDEX(Customers!$C$2:$C$901,MATCH(C2174,Customers!$A$2:$A$901,0)),"")</f>
        <v>Consumer</v>
      </c>
      <c r="G2174" s="5" t="str">
        <f>IFERROR(INDEX(Regions!$B$2:$B$6,MATCH(D2174,Regions!$A$2:$A$6,0)),"")</f>
        <v>West</v>
      </c>
      <c r="H2174" s="5" t="str">
        <f t="shared" si="35"/>
        <v>2025-04</v>
      </c>
      <c r="I2174" s="5">
        <f>IFERROR(INDEX(Delivery!$C$2:$C$3001,MATCH(A2174,Delivery!$A$2:$A$3001,0))-INDEX(Delivery!$B$2:$B$3001,MATCH(A2174,Delivery!$A$2:$A$3001,0)),"")</f>
        <v>-45764</v>
      </c>
      <c r="J2174" s="5" t="str">
        <f>IF(IFERROR(INDEX(Delivery!$D$2:$D$3001,MATCH(A2174,Delivery!$A$2:$A$3001,0)),"")="Delayed","Yes","No")</f>
        <v>No</v>
      </c>
      <c r="K2174" s="5" t="str">
        <f>IF(IFERROR(INDEX(Delivery!$D$2:$D$3001,MATCH(A2174,Delivery!$A$2:$A$3001,0)),"")="Cancelled","Yes","No")</f>
        <v>Yes</v>
      </c>
      <c r="L2174">
        <f>SUMIF(Sales!B:B,A2174,Sales!H:H)</f>
        <v>4315.76</v>
      </c>
    </row>
    <row r="2175" spans="1:12" x14ac:dyDescent="0.35">
      <c r="A2175" s="5">
        <v>2174</v>
      </c>
      <c r="B2175" s="6">
        <v>45762</v>
      </c>
      <c r="C2175" s="5">
        <v>787</v>
      </c>
      <c r="D2175" s="5">
        <v>1</v>
      </c>
      <c r="E2175" s="5" t="str">
        <f>IFERROR(INDEX(Customers!$B$2:$B$901,MATCH(C2175,Customers!$A$2:$A$901,0)),"")</f>
        <v>Meera Shetty</v>
      </c>
      <c r="F2175" s="5" t="str">
        <f>IFERROR(INDEX(Customers!$C$2:$C$901,MATCH(C2175,Customers!$A$2:$A$901,0)),"")</f>
        <v>Consumer</v>
      </c>
      <c r="G2175" s="5" t="str">
        <f>IFERROR(INDEX(Regions!$B$2:$B$6,MATCH(D2175,Regions!$A$2:$A$6,0)),"")</f>
        <v>North</v>
      </c>
      <c r="H2175" s="5" t="str">
        <f t="shared" si="35"/>
        <v>2025-04</v>
      </c>
      <c r="I2175" s="5">
        <f>IFERROR(INDEX(Delivery!$C$2:$C$3001,MATCH(A2175,Delivery!$A$2:$A$3001,0))-INDEX(Delivery!$B$2:$B$3001,MATCH(A2175,Delivery!$A$2:$A$3001,0)),"")</f>
        <v>3</v>
      </c>
      <c r="J2175" s="5" t="str">
        <f>IF(IFERROR(INDEX(Delivery!$D$2:$D$3001,MATCH(A2175,Delivery!$A$2:$A$3001,0)),"")="Delayed","Yes","No")</f>
        <v>No</v>
      </c>
      <c r="K2175" s="5" t="str">
        <f>IF(IFERROR(INDEX(Delivery!$D$2:$D$3001,MATCH(A2175,Delivery!$A$2:$A$3001,0)),"")="Cancelled","Yes","No")</f>
        <v>No</v>
      </c>
      <c r="L2175">
        <f>SUMIF(Sales!B:B,A2175,Sales!H:H)</f>
        <v>1356.25</v>
      </c>
    </row>
    <row r="2176" spans="1:12" x14ac:dyDescent="0.35">
      <c r="A2176" s="5">
        <v>2175</v>
      </c>
      <c r="B2176" s="6">
        <v>45762</v>
      </c>
      <c r="C2176" s="5">
        <v>452</v>
      </c>
      <c r="D2176" s="5">
        <v>4</v>
      </c>
      <c r="E2176" s="5" t="str">
        <f>IFERROR(INDEX(Customers!$B$2:$B$901,MATCH(C2176,Customers!$A$2:$A$901,0)),"")</f>
        <v>Neha Bose</v>
      </c>
      <c r="F2176" s="5" t="str">
        <f>IFERROR(INDEX(Customers!$C$2:$C$901,MATCH(C2176,Customers!$A$2:$A$901,0)),"")</f>
        <v>Consumer</v>
      </c>
      <c r="G2176" s="5" t="str">
        <f>IFERROR(INDEX(Regions!$B$2:$B$6,MATCH(D2176,Regions!$A$2:$A$6,0)),"")</f>
        <v>West</v>
      </c>
      <c r="H2176" s="5" t="str">
        <f t="shared" si="35"/>
        <v>2025-04</v>
      </c>
      <c r="I2176" s="5">
        <f>IFERROR(INDEX(Delivery!$C$2:$C$3001,MATCH(A2176,Delivery!$A$2:$A$3001,0))-INDEX(Delivery!$B$2:$B$3001,MATCH(A2176,Delivery!$A$2:$A$3001,0)),"")</f>
        <v>4</v>
      </c>
      <c r="J2176" s="5" t="str">
        <f>IF(IFERROR(INDEX(Delivery!$D$2:$D$3001,MATCH(A2176,Delivery!$A$2:$A$3001,0)),"")="Delayed","Yes","No")</f>
        <v>No</v>
      </c>
      <c r="K2176" s="5" t="str">
        <f>IF(IFERROR(INDEX(Delivery!$D$2:$D$3001,MATCH(A2176,Delivery!$A$2:$A$3001,0)),"")="Cancelled","Yes","No")</f>
        <v>No</v>
      </c>
      <c r="L2176">
        <f>SUMIF(Sales!B:B,A2176,Sales!H:H)</f>
        <v>3021.65</v>
      </c>
    </row>
    <row r="2177" spans="1:12" x14ac:dyDescent="0.35">
      <c r="A2177" s="5">
        <v>2176</v>
      </c>
      <c r="B2177" s="6">
        <v>45762</v>
      </c>
      <c r="C2177" s="5">
        <v>165</v>
      </c>
      <c r="D2177" s="5">
        <v>3</v>
      </c>
      <c r="E2177" s="5" t="str">
        <f>IFERROR(INDEX(Customers!$B$2:$B$901,MATCH(C2177,Customers!$A$2:$A$901,0)),"")</f>
        <v>Ishaan Iyer</v>
      </c>
      <c r="F2177" s="5" t="str">
        <f>IFERROR(INDEX(Customers!$C$2:$C$901,MATCH(C2177,Customers!$A$2:$A$901,0)),"")</f>
        <v>Consumer</v>
      </c>
      <c r="G2177" s="5" t="str">
        <f>IFERROR(INDEX(Regions!$B$2:$B$6,MATCH(D2177,Regions!$A$2:$A$6,0)),"")</f>
        <v>East</v>
      </c>
      <c r="H2177" s="5" t="str">
        <f t="shared" si="35"/>
        <v>2025-04</v>
      </c>
      <c r="I2177" s="5">
        <f>IFERROR(INDEX(Delivery!$C$2:$C$3001,MATCH(A2177,Delivery!$A$2:$A$3001,0))-INDEX(Delivery!$B$2:$B$3001,MATCH(A2177,Delivery!$A$2:$A$3001,0)),"")</f>
        <v>2</v>
      </c>
      <c r="J2177" s="5" t="str">
        <f>IF(IFERROR(INDEX(Delivery!$D$2:$D$3001,MATCH(A2177,Delivery!$A$2:$A$3001,0)),"")="Delayed","Yes","No")</f>
        <v>No</v>
      </c>
      <c r="K2177" s="5" t="str">
        <f>IF(IFERROR(INDEX(Delivery!$D$2:$D$3001,MATCH(A2177,Delivery!$A$2:$A$3001,0)),"")="Cancelled","Yes","No")</f>
        <v>No</v>
      </c>
      <c r="L2177">
        <f>SUMIF(Sales!B:B,A2177,Sales!H:H)</f>
        <v>604.77</v>
      </c>
    </row>
    <row r="2178" spans="1:12" x14ac:dyDescent="0.35">
      <c r="A2178" s="5">
        <v>2177</v>
      </c>
      <c r="B2178" s="6">
        <v>45763</v>
      </c>
      <c r="C2178" s="5">
        <v>389</v>
      </c>
      <c r="D2178" s="5">
        <v>2</v>
      </c>
      <c r="E2178" s="5" t="str">
        <f>IFERROR(INDEX(Customers!$B$2:$B$901,MATCH(C2178,Customers!$A$2:$A$901,0)),"")</f>
        <v>Pooja Bose</v>
      </c>
      <c r="F2178" s="5" t="str">
        <f>IFERROR(INDEX(Customers!$C$2:$C$901,MATCH(C2178,Customers!$A$2:$A$901,0)),"")</f>
        <v>Consumer</v>
      </c>
      <c r="G2178" s="5" t="str">
        <f>IFERROR(INDEX(Regions!$B$2:$B$6,MATCH(D2178,Regions!$A$2:$A$6,0)),"")</f>
        <v>South</v>
      </c>
      <c r="H2178" s="5" t="str">
        <f t="shared" ref="H2178:H2241" si="36">TEXT(B2178,"YYYY-MM")</f>
        <v>2025-04</v>
      </c>
      <c r="I2178" s="5">
        <f>IFERROR(INDEX(Delivery!$C$2:$C$3001,MATCH(A2178,Delivery!$A$2:$A$3001,0))-INDEX(Delivery!$B$2:$B$3001,MATCH(A2178,Delivery!$A$2:$A$3001,0)),"")</f>
        <v>2</v>
      </c>
      <c r="J2178" s="5" t="str">
        <f>IF(IFERROR(INDEX(Delivery!$D$2:$D$3001,MATCH(A2178,Delivery!$A$2:$A$3001,0)),"")="Delayed","Yes","No")</f>
        <v>No</v>
      </c>
      <c r="K2178" s="5" t="str">
        <f>IF(IFERROR(INDEX(Delivery!$D$2:$D$3001,MATCH(A2178,Delivery!$A$2:$A$3001,0)),"")="Cancelled","Yes","No")</f>
        <v>No</v>
      </c>
      <c r="L2178">
        <f>SUMIF(Sales!B:B,A2178,Sales!H:H)</f>
        <v>2432.0300000000002</v>
      </c>
    </row>
    <row r="2179" spans="1:12" x14ac:dyDescent="0.35">
      <c r="A2179" s="5">
        <v>2178</v>
      </c>
      <c r="B2179" s="6">
        <v>45763</v>
      </c>
      <c r="C2179" s="5">
        <v>150</v>
      </c>
      <c r="D2179" s="5">
        <v>1</v>
      </c>
      <c r="E2179" s="5" t="str">
        <f>IFERROR(INDEX(Customers!$B$2:$B$901,MATCH(C2179,Customers!$A$2:$A$901,0)),"")</f>
        <v>Arun Sharma</v>
      </c>
      <c r="F2179" s="5" t="str">
        <f>IFERROR(INDEX(Customers!$C$2:$C$901,MATCH(C2179,Customers!$A$2:$A$901,0)),"")</f>
        <v>Consumer</v>
      </c>
      <c r="G2179" s="5" t="str">
        <f>IFERROR(INDEX(Regions!$B$2:$B$6,MATCH(D2179,Regions!$A$2:$A$6,0)),"")</f>
        <v>North</v>
      </c>
      <c r="H2179" s="5" t="str">
        <f t="shared" si="36"/>
        <v>2025-04</v>
      </c>
      <c r="I2179" s="5">
        <f>IFERROR(INDEX(Delivery!$C$2:$C$3001,MATCH(A2179,Delivery!$A$2:$A$3001,0))-INDEX(Delivery!$B$2:$B$3001,MATCH(A2179,Delivery!$A$2:$A$3001,0)),"")</f>
        <v>5</v>
      </c>
      <c r="J2179" s="5" t="str">
        <f>IF(IFERROR(INDEX(Delivery!$D$2:$D$3001,MATCH(A2179,Delivery!$A$2:$A$3001,0)),"")="Delayed","Yes","No")</f>
        <v>No</v>
      </c>
      <c r="K2179" s="5" t="str">
        <f>IF(IFERROR(INDEX(Delivery!$D$2:$D$3001,MATCH(A2179,Delivery!$A$2:$A$3001,0)),"")="Cancelled","Yes","No")</f>
        <v>No</v>
      </c>
      <c r="L2179">
        <f>SUMIF(Sales!B:B,A2179,Sales!H:H)</f>
        <v>183.63</v>
      </c>
    </row>
    <row r="2180" spans="1:12" x14ac:dyDescent="0.35">
      <c r="A2180" s="5">
        <v>2179</v>
      </c>
      <c r="B2180" s="6">
        <v>45763</v>
      </c>
      <c r="C2180" s="5">
        <v>650</v>
      </c>
      <c r="D2180" s="5">
        <v>4</v>
      </c>
      <c r="E2180" s="5" t="str">
        <f>IFERROR(INDEX(Customers!$B$2:$B$901,MATCH(C2180,Customers!$A$2:$A$901,0)),"")</f>
        <v>Diya Sharma</v>
      </c>
      <c r="F2180" s="5" t="str">
        <f>IFERROR(INDEX(Customers!$C$2:$C$901,MATCH(C2180,Customers!$A$2:$A$901,0)),"")</f>
        <v>SMB</v>
      </c>
      <c r="G2180" s="5" t="str">
        <f>IFERROR(INDEX(Regions!$B$2:$B$6,MATCH(D2180,Regions!$A$2:$A$6,0)),"")</f>
        <v>West</v>
      </c>
      <c r="H2180" s="5" t="str">
        <f t="shared" si="36"/>
        <v>2025-04</v>
      </c>
      <c r="I2180" s="5">
        <f>IFERROR(INDEX(Delivery!$C$2:$C$3001,MATCH(A2180,Delivery!$A$2:$A$3001,0))-INDEX(Delivery!$B$2:$B$3001,MATCH(A2180,Delivery!$A$2:$A$3001,0)),"")</f>
        <v>4</v>
      </c>
      <c r="J2180" s="5" t="str">
        <f>IF(IFERROR(INDEX(Delivery!$D$2:$D$3001,MATCH(A2180,Delivery!$A$2:$A$3001,0)),"")="Delayed","Yes","No")</f>
        <v>No</v>
      </c>
      <c r="K2180" s="5" t="str">
        <f>IF(IFERROR(INDEX(Delivery!$D$2:$D$3001,MATCH(A2180,Delivery!$A$2:$A$3001,0)),"")="Cancelled","Yes","No")</f>
        <v>No</v>
      </c>
      <c r="L2180">
        <f>SUMIF(Sales!B:B,A2180,Sales!H:H)</f>
        <v>4324.57</v>
      </c>
    </row>
    <row r="2181" spans="1:12" x14ac:dyDescent="0.35">
      <c r="A2181" s="5">
        <v>2180</v>
      </c>
      <c r="B2181" s="6">
        <v>45763</v>
      </c>
      <c r="C2181" s="5">
        <v>585</v>
      </c>
      <c r="D2181" s="5">
        <v>2</v>
      </c>
      <c r="E2181" s="5" t="str">
        <f>IFERROR(INDEX(Customers!$B$2:$B$901,MATCH(C2181,Customers!$A$2:$A$901,0)),"")</f>
        <v>Priya Singh</v>
      </c>
      <c r="F2181" s="5" t="str">
        <f>IFERROR(INDEX(Customers!$C$2:$C$901,MATCH(C2181,Customers!$A$2:$A$901,0)),"")</f>
        <v>Consumer</v>
      </c>
      <c r="G2181" s="5" t="str">
        <f>IFERROR(INDEX(Regions!$B$2:$B$6,MATCH(D2181,Regions!$A$2:$A$6,0)),"")</f>
        <v>South</v>
      </c>
      <c r="H2181" s="5" t="str">
        <f t="shared" si="36"/>
        <v>2025-04</v>
      </c>
      <c r="I2181" s="5">
        <f>IFERROR(INDEX(Delivery!$C$2:$C$3001,MATCH(A2181,Delivery!$A$2:$A$3001,0))-INDEX(Delivery!$B$2:$B$3001,MATCH(A2181,Delivery!$A$2:$A$3001,0)),"")</f>
        <v>3</v>
      </c>
      <c r="J2181" s="5" t="str">
        <f>IF(IFERROR(INDEX(Delivery!$D$2:$D$3001,MATCH(A2181,Delivery!$A$2:$A$3001,0)),"")="Delayed","Yes","No")</f>
        <v>No</v>
      </c>
      <c r="K2181" s="5" t="str">
        <f>IF(IFERROR(INDEX(Delivery!$D$2:$D$3001,MATCH(A2181,Delivery!$A$2:$A$3001,0)),"")="Cancelled","Yes","No")</f>
        <v>No</v>
      </c>
      <c r="L2181">
        <f>SUMIF(Sales!B:B,A2181,Sales!H:H)</f>
        <v>793.15000000000009</v>
      </c>
    </row>
    <row r="2182" spans="1:12" x14ac:dyDescent="0.35">
      <c r="A2182" s="5">
        <v>2181</v>
      </c>
      <c r="B2182" s="6">
        <v>45763</v>
      </c>
      <c r="C2182" s="5">
        <v>401</v>
      </c>
      <c r="D2182" s="5">
        <v>3</v>
      </c>
      <c r="E2182" s="5" t="str">
        <f>IFERROR(INDEX(Customers!$B$2:$B$901,MATCH(C2182,Customers!$A$2:$A$901,0)),"")</f>
        <v>Myra Verma</v>
      </c>
      <c r="F2182" s="5" t="str">
        <f>IFERROR(INDEX(Customers!$C$2:$C$901,MATCH(C2182,Customers!$A$2:$A$901,0)),"")</f>
        <v>Consumer</v>
      </c>
      <c r="G2182" s="5" t="str">
        <f>IFERROR(INDEX(Regions!$B$2:$B$6,MATCH(D2182,Regions!$A$2:$A$6,0)),"")</f>
        <v>East</v>
      </c>
      <c r="H2182" s="5" t="str">
        <f t="shared" si="36"/>
        <v>2025-04</v>
      </c>
      <c r="I2182" s="5">
        <f>IFERROR(INDEX(Delivery!$C$2:$C$3001,MATCH(A2182,Delivery!$A$2:$A$3001,0))-INDEX(Delivery!$B$2:$B$3001,MATCH(A2182,Delivery!$A$2:$A$3001,0)),"")</f>
        <v>3</v>
      </c>
      <c r="J2182" s="5" t="str">
        <f>IF(IFERROR(INDEX(Delivery!$D$2:$D$3001,MATCH(A2182,Delivery!$A$2:$A$3001,0)),"")="Delayed","Yes","No")</f>
        <v>No</v>
      </c>
      <c r="K2182" s="5" t="str">
        <f>IF(IFERROR(INDEX(Delivery!$D$2:$D$3001,MATCH(A2182,Delivery!$A$2:$A$3001,0)),"")="Cancelled","Yes","No")</f>
        <v>No</v>
      </c>
      <c r="L2182">
        <f>SUMIF(Sales!B:B,A2182,Sales!H:H)</f>
        <v>552.17999999999995</v>
      </c>
    </row>
    <row r="2183" spans="1:12" x14ac:dyDescent="0.35">
      <c r="A2183" s="5">
        <v>2182</v>
      </c>
      <c r="B2183" s="6">
        <v>45763</v>
      </c>
      <c r="C2183" s="5">
        <v>708</v>
      </c>
      <c r="D2183" s="5">
        <v>4</v>
      </c>
      <c r="E2183" s="5" t="str">
        <f>IFERROR(INDEX(Customers!$B$2:$B$901,MATCH(C2183,Customers!$A$2:$A$901,0)),"")</f>
        <v>Meera Kapoor</v>
      </c>
      <c r="F2183" s="5" t="str">
        <f>IFERROR(INDEX(Customers!$C$2:$C$901,MATCH(C2183,Customers!$A$2:$A$901,0)),"")</f>
        <v>Consumer</v>
      </c>
      <c r="G2183" s="5" t="str">
        <f>IFERROR(INDEX(Regions!$B$2:$B$6,MATCH(D2183,Regions!$A$2:$A$6,0)),"")</f>
        <v>West</v>
      </c>
      <c r="H2183" s="5" t="str">
        <f t="shared" si="36"/>
        <v>2025-04</v>
      </c>
      <c r="I2183" s="5">
        <f>IFERROR(INDEX(Delivery!$C$2:$C$3001,MATCH(A2183,Delivery!$A$2:$A$3001,0))-INDEX(Delivery!$B$2:$B$3001,MATCH(A2183,Delivery!$A$2:$A$3001,0)),"")</f>
        <v>2</v>
      </c>
      <c r="J2183" s="5" t="str">
        <f>IF(IFERROR(INDEX(Delivery!$D$2:$D$3001,MATCH(A2183,Delivery!$A$2:$A$3001,0)),"")="Delayed","Yes","No")</f>
        <v>No</v>
      </c>
      <c r="K2183" s="5" t="str">
        <f>IF(IFERROR(INDEX(Delivery!$D$2:$D$3001,MATCH(A2183,Delivery!$A$2:$A$3001,0)),"")="Cancelled","Yes","No")</f>
        <v>No</v>
      </c>
      <c r="L2183">
        <f>SUMIF(Sales!B:B,A2183,Sales!H:H)</f>
        <v>2667.64</v>
      </c>
    </row>
    <row r="2184" spans="1:12" x14ac:dyDescent="0.35">
      <c r="A2184" s="5">
        <v>2183</v>
      </c>
      <c r="B2184" s="6">
        <v>45763</v>
      </c>
      <c r="C2184" s="5">
        <v>603</v>
      </c>
      <c r="D2184" s="5">
        <v>3</v>
      </c>
      <c r="E2184" s="5" t="str">
        <f>IFERROR(INDEX(Customers!$B$2:$B$901,MATCH(C2184,Customers!$A$2:$A$901,0)),"")</f>
        <v>Divya Sharma</v>
      </c>
      <c r="F2184" s="5" t="str">
        <f>IFERROR(INDEX(Customers!$C$2:$C$901,MATCH(C2184,Customers!$A$2:$A$901,0)),"")</f>
        <v>SMB</v>
      </c>
      <c r="G2184" s="5" t="str">
        <f>IFERROR(INDEX(Regions!$B$2:$B$6,MATCH(D2184,Regions!$A$2:$A$6,0)),"")</f>
        <v>East</v>
      </c>
      <c r="H2184" s="5" t="str">
        <f t="shared" si="36"/>
        <v>2025-04</v>
      </c>
      <c r="I2184" s="5">
        <f>IFERROR(INDEX(Delivery!$C$2:$C$3001,MATCH(A2184,Delivery!$A$2:$A$3001,0))-INDEX(Delivery!$B$2:$B$3001,MATCH(A2184,Delivery!$A$2:$A$3001,0)),"")</f>
        <v>-45764</v>
      </c>
      <c r="J2184" s="5" t="str">
        <f>IF(IFERROR(INDEX(Delivery!$D$2:$D$3001,MATCH(A2184,Delivery!$A$2:$A$3001,0)),"")="Delayed","Yes","No")</f>
        <v>No</v>
      </c>
      <c r="K2184" s="5" t="str">
        <f>IF(IFERROR(INDEX(Delivery!$D$2:$D$3001,MATCH(A2184,Delivery!$A$2:$A$3001,0)),"")="Cancelled","Yes","No")</f>
        <v>Yes</v>
      </c>
      <c r="L2184">
        <f>SUMIF(Sales!B:B,A2184,Sales!H:H)</f>
        <v>705.26</v>
      </c>
    </row>
    <row r="2185" spans="1:12" x14ac:dyDescent="0.35">
      <c r="A2185" s="5">
        <v>2184</v>
      </c>
      <c r="B2185" s="6">
        <v>45763</v>
      </c>
      <c r="C2185" s="5">
        <v>152</v>
      </c>
      <c r="D2185" s="5">
        <v>4</v>
      </c>
      <c r="E2185" s="5" t="str">
        <f>IFERROR(INDEX(Customers!$B$2:$B$901,MATCH(C2185,Customers!$A$2:$A$901,0)),"")</f>
        <v>Kiara Bose</v>
      </c>
      <c r="F2185" s="5" t="str">
        <f>IFERROR(INDEX(Customers!$C$2:$C$901,MATCH(C2185,Customers!$A$2:$A$901,0)),"")</f>
        <v>Corporate</v>
      </c>
      <c r="G2185" s="5" t="str">
        <f>IFERROR(INDEX(Regions!$B$2:$B$6,MATCH(D2185,Regions!$A$2:$A$6,0)),"")</f>
        <v>West</v>
      </c>
      <c r="H2185" s="5" t="str">
        <f t="shared" si="36"/>
        <v>2025-04</v>
      </c>
      <c r="I2185" s="5">
        <f>IFERROR(INDEX(Delivery!$C$2:$C$3001,MATCH(A2185,Delivery!$A$2:$A$3001,0))-INDEX(Delivery!$B$2:$B$3001,MATCH(A2185,Delivery!$A$2:$A$3001,0)),"")</f>
        <v>4</v>
      </c>
      <c r="J2185" s="5" t="str">
        <f>IF(IFERROR(INDEX(Delivery!$D$2:$D$3001,MATCH(A2185,Delivery!$A$2:$A$3001,0)),"")="Delayed","Yes","No")</f>
        <v>No</v>
      </c>
      <c r="K2185" s="5" t="str">
        <f>IF(IFERROR(INDEX(Delivery!$D$2:$D$3001,MATCH(A2185,Delivery!$A$2:$A$3001,0)),"")="Cancelled","Yes","No")</f>
        <v>No</v>
      </c>
      <c r="L2185">
        <f>SUMIF(Sales!B:B,A2185,Sales!H:H)</f>
        <v>2129.88</v>
      </c>
    </row>
    <row r="2186" spans="1:12" x14ac:dyDescent="0.35">
      <c r="A2186" s="5">
        <v>2185</v>
      </c>
      <c r="B2186" s="6">
        <v>45763</v>
      </c>
      <c r="C2186" s="5">
        <v>337</v>
      </c>
      <c r="D2186" s="5">
        <v>2</v>
      </c>
      <c r="E2186" s="5" t="str">
        <f>IFERROR(INDEX(Customers!$B$2:$B$901,MATCH(C2186,Customers!$A$2:$A$901,0)),"")</f>
        <v>Sanjay Menon</v>
      </c>
      <c r="F2186" s="5" t="str">
        <f>IFERROR(INDEX(Customers!$C$2:$C$901,MATCH(C2186,Customers!$A$2:$A$901,0)),"")</f>
        <v>Consumer</v>
      </c>
      <c r="G2186" s="5" t="str">
        <f>IFERROR(INDEX(Regions!$B$2:$B$6,MATCH(D2186,Regions!$A$2:$A$6,0)),"")</f>
        <v>South</v>
      </c>
      <c r="H2186" s="5" t="str">
        <f t="shared" si="36"/>
        <v>2025-04</v>
      </c>
      <c r="I2186" s="5">
        <f>IFERROR(INDEX(Delivery!$C$2:$C$3001,MATCH(A2186,Delivery!$A$2:$A$3001,0))-INDEX(Delivery!$B$2:$B$3001,MATCH(A2186,Delivery!$A$2:$A$3001,0)),"")</f>
        <v>5</v>
      </c>
      <c r="J2186" s="5" t="str">
        <f>IF(IFERROR(INDEX(Delivery!$D$2:$D$3001,MATCH(A2186,Delivery!$A$2:$A$3001,0)),"")="Delayed","Yes","No")</f>
        <v>No</v>
      </c>
      <c r="K2186" s="5" t="str">
        <f>IF(IFERROR(INDEX(Delivery!$D$2:$D$3001,MATCH(A2186,Delivery!$A$2:$A$3001,0)),"")="Cancelled","Yes","No")</f>
        <v>No</v>
      </c>
      <c r="L2186">
        <f>SUMIF(Sales!B:B,A2186,Sales!H:H)</f>
        <v>540.32000000000005</v>
      </c>
    </row>
    <row r="2187" spans="1:12" x14ac:dyDescent="0.35">
      <c r="A2187" s="5">
        <v>2186</v>
      </c>
      <c r="B2187" s="6">
        <v>45763</v>
      </c>
      <c r="C2187" s="5">
        <v>623</v>
      </c>
      <c r="D2187" s="5">
        <v>3</v>
      </c>
      <c r="E2187" s="5" t="str">
        <f>IFERROR(INDEX(Customers!$B$2:$B$901,MATCH(C2187,Customers!$A$2:$A$901,0)),"")</f>
        <v>Aarav Menon</v>
      </c>
      <c r="F2187" s="5" t="str">
        <f>IFERROR(INDEX(Customers!$C$2:$C$901,MATCH(C2187,Customers!$A$2:$A$901,0)),"")</f>
        <v>Consumer</v>
      </c>
      <c r="G2187" s="5" t="str">
        <f>IFERROR(INDEX(Regions!$B$2:$B$6,MATCH(D2187,Regions!$A$2:$A$6,0)),"")</f>
        <v>East</v>
      </c>
      <c r="H2187" s="5" t="str">
        <f t="shared" si="36"/>
        <v>2025-04</v>
      </c>
      <c r="I2187" s="5">
        <f>IFERROR(INDEX(Delivery!$C$2:$C$3001,MATCH(A2187,Delivery!$A$2:$A$3001,0))-INDEX(Delivery!$B$2:$B$3001,MATCH(A2187,Delivery!$A$2:$A$3001,0)),"")</f>
        <v>4</v>
      </c>
      <c r="J2187" s="5" t="str">
        <f>IF(IFERROR(INDEX(Delivery!$D$2:$D$3001,MATCH(A2187,Delivery!$A$2:$A$3001,0)),"")="Delayed","Yes","No")</f>
        <v>No</v>
      </c>
      <c r="K2187" s="5" t="str">
        <f>IF(IFERROR(INDEX(Delivery!$D$2:$D$3001,MATCH(A2187,Delivery!$A$2:$A$3001,0)),"")="Cancelled","Yes","No")</f>
        <v>No</v>
      </c>
      <c r="L2187">
        <f>SUMIF(Sales!B:B,A2187,Sales!H:H)</f>
        <v>1296.42</v>
      </c>
    </row>
    <row r="2188" spans="1:12" x14ac:dyDescent="0.35">
      <c r="A2188" s="5">
        <v>2187</v>
      </c>
      <c r="B2188" s="6">
        <v>45764</v>
      </c>
      <c r="C2188" s="5">
        <v>417</v>
      </c>
      <c r="D2188" s="5">
        <v>1</v>
      </c>
      <c r="E2188" s="5" t="str">
        <f>IFERROR(INDEX(Customers!$B$2:$B$901,MATCH(C2188,Customers!$A$2:$A$901,0)),"")</f>
        <v>Riya Joshi</v>
      </c>
      <c r="F2188" s="5" t="str">
        <f>IFERROR(INDEX(Customers!$C$2:$C$901,MATCH(C2188,Customers!$A$2:$A$901,0)),"")</f>
        <v>Corporate</v>
      </c>
      <c r="G2188" s="5" t="str">
        <f>IFERROR(INDEX(Regions!$B$2:$B$6,MATCH(D2188,Regions!$A$2:$A$6,0)),"")</f>
        <v>North</v>
      </c>
      <c r="H2188" s="5" t="str">
        <f t="shared" si="36"/>
        <v>2025-04</v>
      </c>
      <c r="I2188" s="5">
        <f>IFERROR(INDEX(Delivery!$C$2:$C$3001,MATCH(A2188,Delivery!$A$2:$A$3001,0))-INDEX(Delivery!$B$2:$B$3001,MATCH(A2188,Delivery!$A$2:$A$3001,0)),"")</f>
        <v>6</v>
      </c>
      <c r="J2188" s="5" t="str">
        <f>IF(IFERROR(INDEX(Delivery!$D$2:$D$3001,MATCH(A2188,Delivery!$A$2:$A$3001,0)),"")="Delayed","Yes","No")</f>
        <v>No</v>
      </c>
      <c r="K2188" s="5" t="str">
        <f>IF(IFERROR(INDEX(Delivery!$D$2:$D$3001,MATCH(A2188,Delivery!$A$2:$A$3001,0)),"")="Cancelled","Yes","No")</f>
        <v>No</v>
      </c>
      <c r="L2188">
        <f>SUMIF(Sales!B:B,A2188,Sales!H:H)</f>
        <v>3233.25</v>
      </c>
    </row>
    <row r="2189" spans="1:12" x14ac:dyDescent="0.35">
      <c r="A2189" s="5">
        <v>2188</v>
      </c>
      <c r="B2189" s="6">
        <v>45764</v>
      </c>
      <c r="C2189" s="5">
        <v>728</v>
      </c>
      <c r="D2189" s="5">
        <v>3</v>
      </c>
      <c r="E2189" s="5" t="str">
        <f>IFERROR(INDEX(Customers!$B$2:$B$901,MATCH(C2189,Customers!$A$2:$A$901,0)),"")</f>
        <v>Amit Verma</v>
      </c>
      <c r="F2189" s="5" t="str">
        <f>IFERROR(INDEX(Customers!$C$2:$C$901,MATCH(C2189,Customers!$A$2:$A$901,0)),"")</f>
        <v>Consumer</v>
      </c>
      <c r="G2189" s="5" t="str">
        <f>IFERROR(INDEX(Regions!$B$2:$B$6,MATCH(D2189,Regions!$A$2:$A$6,0)),"")</f>
        <v>East</v>
      </c>
      <c r="H2189" s="5" t="str">
        <f t="shared" si="36"/>
        <v>2025-04</v>
      </c>
      <c r="I2189" s="5">
        <f>IFERROR(INDEX(Delivery!$C$2:$C$3001,MATCH(A2189,Delivery!$A$2:$A$3001,0))-INDEX(Delivery!$B$2:$B$3001,MATCH(A2189,Delivery!$A$2:$A$3001,0)),"")</f>
        <v>3</v>
      </c>
      <c r="J2189" s="5" t="str">
        <f>IF(IFERROR(INDEX(Delivery!$D$2:$D$3001,MATCH(A2189,Delivery!$A$2:$A$3001,0)),"")="Delayed","Yes","No")</f>
        <v>No</v>
      </c>
      <c r="K2189" s="5" t="str">
        <f>IF(IFERROR(INDEX(Delivery!$D$2:$D$3001,MATCH(A2189,Delivery!$A$2:$A$3001,0)),"")="Cancelled","Yes","No")</f>
        <v>No</v>
      </c>
      <c r="L2189">
        <f>SUMIF(Sales!B:B,A2189,Sales!H:H)</f>
        <v>324.72000000000003</v>
      </c>
    </row>
    <row r="2190" spans="1:12" x14ac:dyDescent="0.35">
      <c r="A2190" s="5">
        <v>2189</v>
      </c>
      <c r="B2190" s="6">
        <v>45764</v>
      </c>
      <c r="C2190" s="5">
        <v>874</v>
      </c>
      <c r="D2190" s="5">
        <v>1</v>
      </c>
      <c r="E2190" s="5" t="str">
        <f>IFERROR(INDEX(Customers!$B$2:$B$901,MATCH(C2190,Customers!$A$2:$A$901,0)),"")</f>
        <v>Anika Mehta</v>
      </c>
      <c r="F2190" s="5" t="str">
        <f>IFERROR(INDEX(Customers!$C$2:$C$901,MATCH(C2190,Customers!$A$2:$A$901,0)),"")</f>
        <v>Corporate</v>
      </c>
      <c r="G2190" s="5" t="str">
        <f>IFERROR(INDEX(Regions!$B$2:$B$6,MATCH(D2190,Regions!$A$2:$A$6,0)),"")</f>
        <v>North</v>
      </c>
      <c r="H2190" s="5" t="str">
        <f t="shared" si="36"/>
        <v>2025-04</v>
      </c>
      <c r="I2190" s="5">
        <f>IFERROR(INDEX(Delivery!$C$2:$C$3001,MATCH(A2190,Delivery!$A$2:$A$3001,0))-INDEX(Delivery!$B$2:$B$3001,MATCH(A2190,Delivery!$A$2:$A$3001,0)),"")</f>
        <v>11</v>
      </c>
      <c r="J2190" s="5" t="str">
        <f>IF(IFERROR(INDEX(Delivery!$D$2:$D$3001,MATCH(A2190,Delivery!$A$2:$A$3001,0)),"")="Delayed","Yes","No")</f>
        <v>Yes</v>
      </c>
      <c r="K2190" s="5" t="str">
        <f>IF(IFERROR(INDEX(Delivery!$D$2:$D$3001,MATCH(A2190,Delivery!$A$2:$A$3001,0)),"")="Cancelled","Yes","No")</f>
        <v>No</v>
      </c>
      <c r="L2190">
        <f>SUMIF(Sales!B:B,A2190,Sales!H:H)</f>
        <v>2475.38</v>
      </c>
    </row>
    <row r="2191" spans="1:12" x14ac:dyDescent="0.35">
      <c r="A2191" s="5">
        <v>2190</v>
      </c>
      <c r="B2191" s="6">
        <v>45764</v>
      </c>
      <c r="C2191" s="5">
        <v>884</v>
      </c>
      <c r="D2191" s="5">
        <v>1</v>
      </c>
      <c r="E2191" s="5" t="str">
        <f>IFERROR(INDEX(Customers!$B$2:$B$901,MATCH(C2191,Customers!$A$2:$A$901,0)),"")</f>
        <v>Rohan Sharma</v>
      </c>
      <c r="F2191" s="5" t="str">
        <f>IFERROR(INDEX(Customers!$C$2:$C$901,MATCH(C2191,Customers!$A$2:$A$901,0)),"")</f>
        <v>Consumer</v>
      </c>
      <c r="G2191" s="5" t="str">
        <f>IFERROR(INDEX(Regions!$B$2:$B$6,MATCH(D2191,Regions!$A$2:$A$6,0)),"")</f>
        <v>North</v>
      </c>
      <c r="H2191" s="5" t="str">
        <f t="shared" si="36"/>
        <v>2025-04</v>
      </c>
      <c r="I2191" s="5">
        <f>IFERROR(INDEX(Delivery!$C$2:$C$3001,MATCH(A2191,Delivery!$A$2:$A$3001,0))-INDEX(Delivery!$B$2:$B$3001,MATCH(A2191,Delivery!$A$2:$A$3001,0)),"")</f>
        <v>2</v>
      </c>
      <c r="J2191" s="5" t="str">
        <f>IF(IFERROR(INDEX(Delivery!$D$2:$D$3001,MATCH(A2191,Delivery!$A$2:$A$3001,0)),"")="Delayed","Yes","No")</f>
        <v>No</v>
      </c>
      <c r="K2191" s="5" t="str">
        <f>IF(IFERROR(INDEX(Delivery!$D$2:$D$3001,MATCH(A2191,Delivery!$A$2:$A$3001,0)),"")="Cancelled","Yes","No")</f>
        <v>No</v>
      </c>
      <c r="L2191">
        <f>SUMIF(Sales!B:B,A2191,Sales!H:H)</f>
        <v>519.71</v>
      </c>
    </row>
    <row r="2192" spans="1:12" x14ac:dyDescent="0.35">
      <c r="A2192" s="5">
        <v>2191</v>
      </c>
      <c r="B2192" s="6">
        <v>45764</v>
      </c>
      <c r="C2192" s="5">
        <v>446</v>
      </c>
      <c r="D2192" s="5">
        <v>1</v>
      </c>
      <c r="E2192" s="5" t="str">
        <f>IFERROR(INDEX(Customers!$B$2:$B$901,MATCH(C2192,Customers!$A$2:$A$901,0)),"")</f>
        <v>Kavya Menon</v>
      </c>
      <c r="F2192" s="5" t="str">
        <f>IFERROR(INDEX(Customers!$C$2:$C$901,MATCH(C2192,Customers!$A$2:$A$901,0)),"")</f>
        <v>Consumer</v>
      </c>
      <c r="G2192" s="5" t="str">
        <f>IFERROR(INDEX(Regions!$B$2:$B$6,MATCH(D2192,Regions!$A$2:$A$6,0)),"")</f>
        <v>North</v>
      </c>
      <c r="H2192" s="5" t="str">
        <f t="shared" si="36"/>
        <v>2025-04</v>
      </c>
      <c r="I2192" s="5">
        <f>IFERROR(INDEX(Delivery!$C$2:$C$3001,MATCH(A2192,Delivery!$A$2:$A$3001,0))-INDEX(Delivery!$B$2:$B$3001,MATCH(A2192,Delivery!$A$2:$A$3001,0)),"")</f>
        <v>3</v>
      </c>
      <c r="J2192" s="5" t="str">
        <f>IF(IFERROR(INDEX(Delivery!$D$2:$D$3001,MATCH(A2192,Delivery!$A$2:$A$3001,0)),"")="Delayed","Yes","No")</f>
        <v>No</v>
      </c>
      <c r="K2192" s="5" t="str">
        <f>IF(IFERROR(INDEX(Delivery!$D$2:$D$3001,MATCH(A2192,Delivery!$A$2:$A$3001,0)),"")="Cancelled","Yes","No")</f>
        <v>No</v>
      </c>
      <c r="L2192">
        <f>SUMIF(Sales!B:B,A2192,Sales!H:H)</f>
        <v>2378.1400000000003</v>
      </c>
    </row>
    <row r="2193" spans="1:12" x14ac:dyDescent="0.35">
      <c r="A2193" s="5">
        <v>2192</v>
      </c>
      <c r="B2193" s="6">
        <v>45764</v>
      </c>
      <c r="C2193" s="5">
        <v>357</v>
      </c>
      <c r="D2193" s="5">
        <v>3</v>
      </c>
      <c r="E2193" s="5" t="str">
        <f>IFERROR(INDEX(Customers!$B$2:$B$901,MATCH(C2193,Customers!$A$2:$A$901,0)),"")</f>
        <v>Aadhya Krishnan</v>
      </c>
      <c r="F2193" s="5" t="str">
        <f>IFERROR(INDEX(Customers!$C$2:$C$901,MATCH(C2193,Customers!$A$2:$A$901,0)),"")</f>
        <v>Corporate</v>
      </c>
      <c r="G2193" s="5" t="str">
        <f>IFERROR(INDEX(Regions!$B$2:$B$6,MATCH(D2193,Regions!$A$2:$A$6,0)),"")</f>
        <v>East</v>
      </c>
      <c r="H2193" s="5" t="str">
        <f t="shared" si="36"/>
        <v>2025-04</v>
      </c>
      <c r="I2193" s="5">
        <f>IFERROR(INDEX(Delivery!$C$2:$C$3001,MATCH(A2193,Delivery!$A$2:$A$3001,0))-INDEX(Delivery!$B$2:$B$3001,MATCH(A2193,Delivery!$A$2:$A$3001,0)),"")</f>
        <v>3</v>
      </c>
      <c r="J2193" s="5" t="str">
        <f>IF(IFERROR(INDEX(Delivery!$D$2:$D$3001,MATCH(A2193,Delivery!$A$2:$A$3001,0)),"")="Delayed","Yes","No")</f>
        <v>No</v>
      </c>
      <c r="K2193" s="5" t="str">
        <f>IF(IFERROR(INDEX(Delivery!$D$2:$D$3001,MATCH(A2193,Delivery!$A$2:$A$3001,0)),"")="Cancelled","Yes","No")</f>
        <v>No</v>
      </c>
      <c r="L2193">
        <f>SUMIF(Sales!B:B,A2193,Sales!H:H)</f>
        <v>175.69</v>
      </c>
    </row>
    <row r="2194" spans="1:12" x14ac:dyDescent="0.35">
      <c r="A2194" s="5">
        <v>2193</v>
      </c>
      <c r="B2194" s="6">
        <v>45764</v>
      </c>
      <c r="C2194" s="5">
        <v>506</v>
      </c>
      <c r="D2194" s="5">
        <v>1</v>
      </c>
      <c r="E2194" s="5" t="str">
        <f>IFERROR(INDEX(Customers!$B$2:$B$901,MATCH(C2194,Customers!$A$2:$A$901,0)),"")</f>
        <v>Arun Bose</v>
      </c>
      <c r="F2194" s="5" t="str">
        <f>IFERROR(INDEX(Customers!$C$2:$C$901,MATCH(C2194,Customers!$A$2:$A$901,0)),"")</f>
        <v>Consumer</v>
      </c>
      <c r="G2194" s="5" t="str">
        <f>IFERROR(INDEX(Regions!$B$2:$B$6,MATCH(D2194,Regions!$A$2:$A$6,0)),"")</f>
        <v>North</v>
      </c>
      <c r="H2194" s="5" t="str">
        <f t="shared" si="36"/>
        <v>2025-04</v>
      </c>
      <c r="I2194" s="5">
        <f>IFERROR(INDEX(Delivery!$C$2:$C$3001,MATCH(A2194,Delivery!$A$2:$A$3001,0))-INDEX(Delivery!$B$2:$B$3001,MATCH(A2194,Delivery!$A$2:$A$3001,0)),"")</f>
        <v>-45765</v>
      </c>
      <c r="J2194" s="5" t="str">
        <f>IF(IFERROR(INDEX(Delivery!$D$2:$D$3001,MATCH(A2194,Delivery!$A$2:$A$3001,0)),"")="Delayed","Yes","No")</f>
        <v>No</v>
      </c>
      <c r="K2194" s="5" t="str">
        <f>IF(IFERROR(INDEX(Delivery!$D$2:$D$3001,MATCH(A2194,Delivery!$A$2:$A$3001,0)),"")="Cancelled","Yes","No")</f>
        <v>Yes</v>
      </c>
      <c r="L2194">
        <f>SUMIF(Sales!B:B,A2194,Sales!H:H)</f>
        <v>2765.23</v>
      </c>
    </row>
    <row r="2195" spans="1:12" x14ac:dyDescent="0.35">
      <c r="A2195" s="5">
        <v>2194</v>
      </c>
      <c r="B2195" s="6">
        <v>45764</v>
      </c>
      <c r="C2195" s="5">
        <v>598</v>
      </c>
      <c r="D2195" s="5">
        <v>5</v>
      </c>
      <c r="E2195" s="5" t="str">
        <f>IFERROR(INDEX(Customers!$B$2:$B$901,MATCH(C2195,Customers!$A$2:$A$901,0)),"")</f>
        <v>Sai Menon</v>
      </c>
      <c r="F2195" s="5" t="str">
        <f>IFERROR(INDEX(Customers!$C$2:$C$901,MATCH(C2195,Customers!$A$2:$A$901,0)),"")</f>
        <v>Consumer</v>
      </c>
      <c r="G2195" s="5" t="str">
        <f>IFERROR(INDEX(Regions!$B$2:$B$6,MATCH(D2195,Regions!$A$2:$A$6,0)),"")</f>
        <v>Central</v>
      </c>
      <c r="H2195" s="5" t="str">
        <f t="shared" si="36"/>
        <v>2025-04</v>
      </c>
      <c r="I2195" s="5">
        <f>IFERROR(INDEX(Delivery!$C$2:$C$3001,MATCH(A2195,Delivery!$A$2:$A$3001,0))-INDEX(Delivery!$B$2:$B$3001,MATCH(A2195,Delivery!$A$2:$A$3001,0)),"")</f>
        <v>6</v>
      </c>
      <c r="J2195" s="5" t="str">
        <f>IF(IFERROR(INDEX(Delivery!$D$2:$D$3001,MATCH(A2195,Delivery!$A$2:$A$3001,0)),"")="Delayed","Yes","No")</f>
        <v>Yes</v>
      </c>
      <c r="K2195" s="5" t="str">
        <f>IF(IFERROR(INDEX(Delivery!$D$2:$D$3001,MATCH(A2195,Delivery!$A$2:$A$3001,0)),"")="Cancelled","Yes","No")</f>
        <v>No</v>
      </c>
      <c r="L2195">
        <f>SUMIF(Sales!B:B,A2195,Sales!H:H)</f>
        <v>2779.64</v>
      </c>
    </row>
    <row r="2196" spans="1:12" x14ac:dyDescent="0.35">
      <c r="A2196" s="5">
        <v>2195</v>
      </c>
      <c r="B2196" s="6">
        <v>45765</v>
      </c>
      <c r="C2196" s="5">
        <v>888</v>
      </c>
      <c r="D2196" s="5">
        <v>5</v>
      </c>
      <c r="E2196" s="5" t="str">
        <f>IFERROR(INDEX(Customers!$B$2:$B$901,MATCH(C2196,Customers!$A$2:$A$901,0)),"")</f>
        <v>Amit Sharma</v>
      </c>
      <c r="F2196" s="5" t="str">
        <f>IFERROR(INDEX(Customers!$C$2:$C$901,MATCH(C2196,Customers!$A$2:$A$901,0)),"")</f>
        <v>Consumer</v>
      </c>
      <c r="G2196" s="5" t="str">
        <f>IFERROR(INDEX(Regions!$B$2:$B$6,MATCH(D2196,Regions!$A$2:$A$6,0)),"")</f>
        <v>Central</v>
      </c>
      <c r="H2196" s="5" t="str">
        <f t="shared" si="36"/>
        <v>2025-04</v>
      </c>
      <c r="I2196" s="5">
        <f>IFERROR(INDEX(Delivery!$C$2:$C$3001,MATCH(A2196,Delivery!$A$2:$A$3001,0))-INDEX(Delivery!$B$2:$B$3001,MATCH(A2196,Delivery!$A$2:$A$3001,0)),"")</f>
        <v>3</v>
      </c>
      <c r="J2196" s="5" t="str">
        <f>IF(IFERROR(INDEX(Delivery!$D$2:$D$3001,MATCH(A2196,Delivery!$A$2:$A$3001,0)),"")="Delayed","Yes","No")</f>
        <v>No</v>
      </c>
      <c r="K2196" s="5" t="str">
        <f>IF(IFERROR(INDEX(Delivery!$D$2:$D$3001,MATCH(A2196,Delivery!$A$2:$A$3001,0)),"")="Cancelled","Yes","No")</f>
        <v>No</v>
      </c>
      <c r="L2196">
        <f>SUMIF(Sales!B:B,A2196,Sales!H:H)</f>
        <v>1357.49</v>
      </c>
    </row>
    <row r="2197" spans="1:12" x14ac:dyDescent="0.35">
      <c r="A2197" s="5">
        <v>2196</v>
      </c>
      <c r="B2197" s="6">
        <v>45766</v>
      </c>
      <c r="C2197" s="5">
        <v>580</v>
      </c>
      <c r="D2197" s="5">
        <v>5</v>
      </c>
      <c r="E2197" s="5" t="str">
        <f>IFERROR(INDEX(Customers!$B$2:$B$901,MATCH(C2197,Customers!$A$2:$A$901,0)),"")</f>
        <v>Rohan Rao</v>
      </c>
      <c r="F2197" s="5" t="str">
        <f>IFERROR(INDEX(Customers!$C$2:$C$901,MATCH(C2197,Customers!$A$2:$A$901,0)),"")</f>
        <v>Consumer</v>
      </c>
      <c r="G2197" s="5" t="str">
        <f>IFERROR(INDEX(Regions!$B$2:$B$6,MATCH(D2197,Regions!$A$2:$A$6,0)),"")</f>
        <v>Central</v>
      </c>
      <c r="H2197" s="5" t="str">
        <f t="shared" si="36"/>
        <v>2025-04</v>
      </c>
      <c r="I2197" s="5">
        <f>IFERROR(INDEX(Delivery!$C$2:$C$3001,MATCH(A2197,Delivery!$A$2:$A$3001,0))-INDEX(Delivery!$B$2:$B$3001,MATCH(A2197,Delivery!$A$2:$A$3001,0)),"")</f>
        <v>2</v>
      </c>
      <c r="J2197" s="5" t="str">
        <f>IF(IFERROR(INDEX(Delivery!$D$2:$D$3001,MATCH(A2197,Delivery!$A$2:$A$3001,0)),"")="Delayed","Yes","No")</f>
        <v>No</v>
      </c>
      <c r="K2197" s="5" t="str">
        <f>IF(IFERROR(INDEX(Delivery!$D$2:$D$3001,MATCH(A2197,Delivery!$A$2:$A$3001,0)),"")="Cancelled","Yes","No")</f>
        <v>No</v>
      </c>
      <c r="L2197">
        <f>SUMIF(Sales!B:B,A2197,Sales!H:H)</f>
        <v>5919.4600000000009</v>
      </c>
    </row>
    <row r="2198" spans="1:12" x14ac:dyDescent="0.35">
      <c r="A2198" s="5">
        <v>2197</v>
      </c>
      <c r="B2198" s="6">
        <v>45766</v>
      </c>
      <c r="C2198" s="5">
        <v>709</v>
      </c>
      <c r="D2198" s="5">
        <v>4</v>
      </c>
      <c r="E2198" s="5" t="str">
        <f>IFERROR(INDEX(Customers!$B$2:$B$901,MATCH(C2198,Customers!$A$2:$A$901,0)),"")</f>
        <v>Diya Chatterjee</v>
      </c>
      <c r="F2198" s="5" t="str">
        <f>IFERROR(INDEX(Customers!$C$2:$C$901,MATCH(C2198,Customers!$A$2:$A$901,0)),"")</f>
        <v>Consumer</v>
      </c>
      <c r="G2198" s="5" t="str">
        <f>IFERROR(INDEX(Regions!$B$2:$B$6,MATCH(D2198,Regions!$A$2:$A$6,0)),"")</f>
        <v>West</v>
      </c>
      <c r="H2198" s="5" t="str">
        <f t="shared" si="36"/>
        <v>2025-04</v>
      </c>
      <c r="I2198" s="5">
        <f>IFERROR(INDEX(Delivery!$C$2:$C$3001,MATCH(A2198,Delivery!$A$2:$A$3001,0))-INDEX(Delivery!$B$2:$B$3001,MATCH(A2198,Delivery!$A$2:$A$3001,0)),"")</f>
        <v>4</v>
      </c>
      <c r="J2198" s="5" t="str">
        <f>IF(IFERROR(INDEX(Delivery!$D$2:$D$3001,MATCH(A2198,Delivery!$A$2:$A$3001,0)),"")="Delayed","Yes","No")</f>
        <v>No</v>
      </c>
      <c r="K2198" s="5" t="str">
        <f>IF(IFERROR(INDEX(Delivery!$D$2:$D$3001,MATCH(A2198,Delivery!$A$2:$A$3001,0)),"")="Cancelled","Yes","No")</f>
        <v>No</v>
      </c>
      <c r="L2198">
        <f>SUMIF(Sales!B:B,A2198,Sales!H:H)</f>
        <v>3021.65</v>
      </c>
    </row>
    <row r="2199" spans="1:12" x14ac:dyDescent="0.35">
      <c r="A2199" s="5">
        <v>2198</v>
      </c>
      <c r="B2199" s="6">
        <v>45766</v>
      </c>
      <c r="C2199" s="5">
        <v>878</v>
      </c>
      <c r="D2199" s="5">
        <v>2</v>
      </c>
      <c r="E2199" s="5" t="str">
        <f>IFERROR(INDEX(Customers!$B$2:$B$901,MATCH(C2199,Customers!$A$2:$A$901,0)),"")</f>
        <v>Meera Sharma</v>
      </c>
      <c r="F2199" s="5" t="str">
        <f>IFERROR(INDEX(Customers!$C$2:$C$901,MATCH(C2199,Customers!$A$2:$A$901,0)),"")</f>
        <v>Corporate</v>
      </c>
      <c r="G2199" s="5" t="str">
        <f>IFERROR(INDEX(Regions!$B$2:$B$6,MATCH(D2199,Regions!$A$2:$A$6,0)),"")</f>
        <v>South</v>
      </c>
      <c r="H2199" s="5" t="str">
        <f t="shared" si="36"/>
        <v>2025-04</v>
      </c>
      <c r="I2199" s="5">
        <f>IFERROR(INDEX(Delivery!$C$2:$C$3001,MATCH(A2199,Delivery!$A$2:$A$3001,0))-INDEX(Delivery!$B$2:$B$3001,MATCH(A2199,Delivery!$A$2:$A$3001,0)),"")</f>
        <v>5</v>
      </c>
      <c r="J2199" s="5" t="str">
        <f>IF(IFERROR(INDEX(Delivery!$D$2:$D$3001,MATCH(A2199,Delivery!$A$2:$A$3001,0)),"")="Delayed","Yes","No")</f>
        <v>No</v>
      </c>
      <c r="K2199" s="5" t="str">
        <f>IF(IFERROR(INDEX(Delivery!$D$2:$D$3001,MATCH(A2199,Delivery!$A$2:$A$3001,0)),"")="Cancelled","Yes","No")</f>
        <v>No</v>
      </c>
      <c r="L2199">
        <f>SUMIF(Sales!B:B,A2199,Sales!H:H)</f>
        <v>3064.53</v>
      </c>
    </row>
    <row r="2200" spans="1:12" x14ac:dyDescent="0.35">
      <c r="A2200" s="5">
        <v>2199</v>
      </c>
      <c r="B2200" s="6">
        <v>45766</v>
      </c>
      <c r="C2200" s="5">
        <v>570</v>
      </c>
      <c r="D2200" s="5">
        <v>3</v>
      </c>
      <c r="E2200" s="5" t="str">
        <f>IFERROR(INDEX(Customers!$B$2:$B$901,MATCH(C2200,Customers!$A$2:$A$901,0)),"")</f>
        <v>Rohan Rao</v>
      </c>
      <c r="F2200" s="5" t="str">
        <f>IFERROR(INDEX(Customers!$C$2:$C$901,MATCH(C2200,Customers!$A$2:$A$901,0)),"")</f>
        <v>Consumer</v>
      </c>
      <c r="G2200" s="5" t="str">
        <f>IFERROR(INDEX(Regions!$B$2:$B$6,MATCH(D2200,Regions!$A$2:$A$6,0)),"")</f>
        <v>East</v>
      </c>
      <c r="H2200" s="5" t="str">
        <f t="shared" si="36"/>
        <v>2025-04</v>
      </c>
      <c r="I2200" s="5">
        <f>IFERROR(INDEX(Delivery!$C$2:$C$3001,MATCH(A2200,Delivery!$A$2:$A$3001,0))-INDEX(Delivery!$B$2:$B$3001,MATCH(A2200,Delivery!$A$2:$A$3001,0)),"")</f>
        <v>6</v>
      </c>
      <c r="J2200" s="5" t="str">
        <f>IF(IFERROR(INDEX(Delivery!$D$2:$D$3001,MATCH(A2200,Delivery!$A$2:$A$3001,0)),"")="Delayed","Yes","No")</f>
        <v>No</v>
      </c>
      <c r="K2200" s="5" t="str">
        <f>IF(IFERROR(INDEX(Delivery!$D$2:$D$3001,MATCH(A2200,Delivery!$A$2:$A$3001,0)),"")="Cancelled","Yes","No")</f>
        <v>No</v>
      </c>
      <c r="L2200">
        <f>SUMIF(Sales!B:B,A2200,Sales!H:H)</f>
        <v>1296.42</v>
      </c>
    </row>
    <row r="2201" spans="1:12" x14ac:dyDescent="0.35">
      <c r="A2201" s="5">
        <v>2200</v>
      </c>
      <c r="B2201" s="6">
        <v>45767</v>
      </c>
      <c r="C2201" s="5">
        <v>750</v>
      </c>
      <c r="D2201" s="5">
        <v>5</v>
      </c>
      <c r="E2201" s="5" t="str">
        <f>IFERROR(INDEX(Customers!$B$2:$B$901,MATCH(C2201,Customers!$A$2:$A$901,0)),"")</f>
        <v>Anika Gupta</v>
      </c>
      <c r="F2201" s="5" t="str">
        <f>IFERROR(INDEX(Customers!$C$2:$C$901,MATCH(C2201,Customers!$A$2:$A$901,0)),"")</f>
        <v>Consumer</v>
      </c>
      <c r="G2201" s="5" t="str">
        <f>IFERROR(INDEX(Regions!$B$2:$B$6,MATCH(D2201,Regions!$A$2:$A$6,0)),"")</f>
        <v>Central</v>
      </c>
      <c r="H2201" s="5" t="str">
        <f t="shared" si="36"/>
        <v>2025-04</v>
      </c>
      <c r="I2201" s="5">
        <f>IFERROR(INDEX(Delivery!$C$2:$C$3001,MATCH(A2201,Delivery!$A$2:$A$3001,0))-INDEX(Delivery!$B$2:$B$3001,MATCH(A2201,Delivery!$A$2:$A$3001,0)),"")</f>
        <v>3</v>
      </c>
      <c r="J2201" s="5" t="str">
        <f>IF(IFERROR(INDEX(Delivery!$D$2:$D$3001,MATCH(A2201,Delivery!$A$2:$A$3001,0)),"")="Delayed","Yes","No")</f>
        <v>No</v>
      </c>
      <c r="K2201" s="5" t="str">
        <f>IF(IFERROR(INDEX(Delivery!$D$2:$D$3001,MATCH(A2201,Delivery!$A$2:$A$3001,0)),"")="Cancelled","Yes","No")</f>
        <v>No</v>
      </c>
      <c r="L2201">
        <f>SUMIF(Sales!B:B,A2201,Sales!H:H)</f>
        <v>1296.42</v>
      </c>
    </row>
    <row r="2202" spans="1:12" x14ac:dyDescent="0.35">
      <c r="A2202" s="5">
        <v>2201</v>
      </c>
      <c r="B2202" s="6">
        <v>45767</v>
      </c>
      <c r="C2202" s="5">
        <v>393</v>
      </c>
      <c r="D2202" s="5">
        <v>4</v>
      </c>
      <c r="E2202" s="5" t="str">
        <f>IFERROR(INDEX(Customers!$B$2:$B$901,MATCH(C2202,Customers!$A$2:$A$901,0)),"")</f>
        <v>Kiara Gupta</v>
      </c>
      <c r="F2202" s="5" t="str">
        <f>IFERROR(INDEX(Customers!$C$2:$C$901,MATCH(C2202,Customers!$A$2:$A$901,0)),"")</f>
        <v>Corporate</v>
      </c>
      <c r="G2202" s="5" t="str">
        <f>IFERROR(INDEX(Regions!$B$2:$B$6,MATCH(D2202,Regions!$A$2:$A$6,0)),"")</f>
        <v>West</v>
      </c>
      <c r="H2202" s="5" t="str">
        <f t="shared" si="36"/>
        <v>2025-04</v>
      </c>
      <c r="I2202" s="5">
        <f>IFERROR(INDEX(Delivery!$C$2:$C$3001,MATCH(A2202,Delivery!$A$2:$A$3001,0))-INDEX(Delivery!$B$2:$B$3001,MATCH(A2202,Delivery!$A$2:$A$3001,0)),"")</f>
        <v>6</v>
      </c>
      <c r="J2202" s="5" t="str">
        <f>IF(IFERROR(INDEX(Delivery!$D$2:$D$3001,MATCH(A2202,Delivery!$A$2:$A$3001,0)),"")="Delayed","Yes","No")</f>
        <v>No</v>
      </c>
      <c r="K2202" s="5" t="str">
        <f>IF(IFERROR(INDEX(Delivery!$D$2:$D$3001,MATCH(A2202,Delivery!$A$2:$A$3001,0)),"")="Cancelled","Yes","No")</f>
        <v>No</v>
      </c>
      <c r="L2202">
        <f>SUMIF(Sales!B:B,A2202,Sales!H:H)</f>
        <v>359.32</v>
      </c>
    </row>
    <row r="2203" spans="1:12" x14ac:dyDescent="0.35">
      <c r="A2203" s="5">
        <v>2202</v>
      </c>
      <c r="B2203" s="6">
        <v>45767</v>
      </c>
      <c r="C2203" s="5">
        <v>409</v>
      </c>
      <c r="D2203" s="5">
        <v>5</v>
      </c>
      <c r="E2203" s="5" t="str">
        <f>IFERROR(INDEX(Customers!$B$2:$B$901,MATCH(C2203,Customers!$A$2:$A$901,0)),"")</f>
        <v>Kiara Chatterjee</v>
      </c>
      <c r="F2203" s="5" t="str">
        <f>IFERROR(INDEX(Customers!$C$2:$C$901,MATCH(C2203,Customers!$A$2:$A$901,0)),"")</f>
        <v>SMB</v>
      </c>
      <c r="G2203" s="5" t="str">
        <f>IFERROR(INDEX(Regions!$B$2:$B$6,MATCH(D2203,Regions!$A$2:$A$6,0)),"")</f>
        <v>Central</v>
      </c>
      <c r="H2203" s="5" t="str">
        <f t="shared" si="36"/>
        <v>2025-04</v>
      </c>
      <c r="I2203" s="5">
        <f>IFERROR(INDEX(Delivery!$C$2:$C$3001,MATCH(A2203,Delivery!$A$2:$A$3001,0))-INDEX(Delivery!$B$2:$B$3001,MATCH(A2203,Delivery!$A$2:$A$3001,0)),"")</f>
        <v>4</v>
      </c>
      <c r="J2203" s="5" t="str">
        <f>IF(IFERROR(INDEX(Delivery!$D$2:$D$3001,MATCH(A2203,Delivery!$A$2:$A$3001,0)),"")="Delayed","Yes","No")</f>
        <v>No</v>
      </c>
      <c r="K2203" s="5" t="str">
        <f>IF(IFERROR(INDEX(Delivery!$D$2:$D$3001,MATCH(A2203,Delivery!$A$2:$A$3001,0)),"")="Cancelled","Yes","No")</f>
        <v>No</v>
      </c>
      <c r="L2203">
        <f>SUMIF(Sales!B:B,A2203,Sales!H:H)</f>
        <v>3273.58</v>
      </c>
    </row>
    <row r="2204" spans="1:12" x14ac:dyDescent="0.35">
      <c r="A2204" s="5">
        <v>2203</v>
      </c>
      <c r="B2204" s="6">
        <v>45767</v>
      </c>
      <c r="C2204" s="5">
        <v>320</v>
      </c>
      <c r="D2204" s="5">
        <v>1</v>
      </c>
      <c r="E2204" s="5" t="str">
        <f>IFERROR(INDEX(Customers!$B$2:$B$901,MATCH(C2204,Customers!$A$2:$A$901,0)),"")</f>
        <v>Meera Rao</v>
      </c>
      <c r="F2204" s="5" t="str">
        <f>IFERROR(INDEX(Customers!$C$2:$C$901,MATCH(C2204,Customers!$A$2:$A$901,0)),"")</f>
        <v>Consumer</v>
      </c>
      <c r="G2204" s="5" t="str">
        <f>IFERROR(INDEX(Regions!$B$2:$B$6,MATCH(D2204,Regions!$A$2:$A$6,0)),"")</f>
        <v>North</v>
      </c>
      <c r="H2204" s="5" t="str">
        <f t="shared" si="36"/>
        <v>2025-04</v>
      </c>
      <c r="I2204" s="5">
        <f>IFERROR(INDEX(Delivery!$C$2:$C$3001,MATCH(A2204,Delivery!$A$2:$A$3001,0))-INDEX(Delivery!$B$2:$B$3001,MATCH(A2204,Delivery!$A$2:$A$3001,0)),"")</f>
        <v>9</v>
      </c>
      <c r="J2204" s="5" t="str">
        <f>IF(IFERROR(INDEX(Delivery!$D$2:$D$3001,MATCH(A2204,Delivery!$A$2:$A$3001,0)),"")="Delayed","Yes","No")</f>
        <v>Yes</v>
      </c>
      <c r="K2204" s="5" t="str">
        <f>IF(IFERROR(INDEX(Delivery!$D$2:$D$3001,MATCH(A2204,Delivery!$A$2:$A$3001,0)),"")="Cancelled","Yes","No")</f>
        <v>No</v>
      </c>
      <c r="L2204">
        <f>SUMIF(Sales!B:B,A2204,Sales!H:H)</f>
        <v>95.97</v>
      </c>
    </row>
    <row r="2205" spans="1:12" x14ac:dyDescent="0.35">
      <c r="A2205" s="5">
        <v>2204</v>
      </c>
      <c r="B2205" s="6">
        <v>45767</v>
      </c>
      <c r="C2205" s="5">
        <v>140</v>
      </c>
      <c r="D2205" s="5">
        <v>4</v>
      </c>
      <c r="E2205" s="5" t="str">
        <f>IFERROR(INDEX(Customers!$B$2:$B$901,MATCH(C2205,Customers!$A$2:$A$901,0)),"")</f>
        <v>Diya Joshi</v>
      </c>
      <c r="F2205" s="5" t="str">
        <f>IFERROR(INDEX(Customers!$C$2:$C$901,MATCH(C2205,Customers!$A$2:$A$901,0)),"")</f>
        <v>Consumer</v>
      </c>
      <c r="G2205" s="5" t="str">
        <f>IFERROR(INDEX(Regions!$B$2:$B$6,MATCH(D2205,Regions!$A$2:$A$6,0)),"")</f>
        <v>West</v>
      </c>
      <c r="H2205" s="5" t="str">
        <f t="shared" si="36"/>
        <v>2025-04</v>
      </c>
      <c r="I2205" s="5">
        <f>IFERROR(INDEX(Delivery!$C$2:$C$3001,MATCH(A2205,Delivery!$A$2:$A$3001,0))-INDEX(Delivery!$B$2:$B$3001,MATCH(A2205,Delivery!$A$2:$A$3001,0)),"")</f>
        <v>2</v>
      </c>
      <c r="J2205" s="5" t="str">
        <f>IF(IFERROR(INDEX(Delivery!$D$2:$D$3001,MATCH(A2205,Delivery!$A$2:$A$3001,0)),"")="Delayed","Yes","No")</f>
        <v>No</v>
      </c>
      <c r="K2205" s="5" t="str">
        <f>IF(IFERROR(INDEX(Delivery!$D$2:$D$3001,MATCH(A2205,Delivery!$A$2:$A$3001,0)),"")="Cancelled","Yes","No")</f>
        <v>No</v>
      </c>
      <c r="L2205">
        <f>SUMIF(Sales!B:B,A2205,Sales!H:H)</f>
        <v>3726.91</v>
      </c>
    </row>
    <row r="2206" spans="1:12" x14ac:dyDescent="0.35">
      <c r="A2206" s="5">
        <v>2205</v>
      </c>
      <c r="B2206" s="6">
        <v>45768</v>
      </c>
      <c r="C2206" s="5">
        <v>215</v>
      </c>
      <c r="D2206" s="5">
        <v>1</v>
      </c>
      <c r="E2206" s="5" t="str">
        <f>IFERROR(INDEX(Customers!$B$2:$B$901,MATCH(C2206,Customers!$A$2:$A$901,0)),"")</f>
        <v>Divya Rao</v>
      </c>
      <c r="F2206" s="5" t="str">
        <f>IFERROR(INDEX(Customers!$C$2:$C$901,MATCH(C2206,Customers!$A$2:$A$901,0)),"")</f>
        <v>Consumer</v>
      </c>
      <c r="G2206" s="5" t="str">
        <f>IFERROR(INDEX(Regions!$B$2:$B$6,MATCH(D2206,Regions!$A$2:$A$6,0)),"")</f>
        <v>North</v>
      </c>
      <c r="H2206" s="5" t="str">
        <f t="shared" si="36"/>
        <v>2025-04</v>
      </c>
      <c r="I2206" s="5">
        <f>IFERROR(INDEX(Delivery!$C$2:$C$3001,MATCH(A2206,Delivery!$A$2:$A$3001,0))-INDEX(Delivery!$B$2:$B$3001,MATCH(A2206,Delivery!$A$2:$A$3001,0)),"")</f>
        <v>-45769</v>
      </c>
      <c r="J2206" s="5" t="str">
        <f>IF(IFERROR(INDEX(Delivery!$D$2:$D$3001,MATCH(A2206,Delivery!$A$2:$A$3001,0)),"")="Delayed","Yes","No")</f>
        <v>No</v>
      </c>
      <c r="K2206" s="5" t="str">
        <f>IF(IFERROR(INDEX(Delivery!$D$2:$D$3001,MATCH(A2206,Delivery!$A$2:$A$3001,0)),"")="Cancelled","Yes","No")</f>
        <v>Yes</v>
      </c>
      <c r="L2206">
        <f>SUMIF(Sales!B:B,A2206,Sales!H:H)</f>
        <v>880.95</v>
      </c>
    </row>
    <row r="2207" spans="1:12" x14ac:dyDescent="0.35">
      <c r="A2207" s="5">
        <v>2206</v>
      </c>
      <c r="B2207" s="6">
        <v>45768</v>
      </c>
      <c r="C2207" s="5">
        <v>869</v>
      </c>
      <c r="D2207" s="5">
        <v>2</v>
      </c>
      <c r="E2207" s="5" t="str">
        <f>IFERROR(INDEX(Customers!$B$2:$B$901,MATCH(C2207,Customers!$A$2:$A$901,0)),"")</f>
        <v>Karthik Krishnan</v>
      </c>
      <c r="F2207" s="5" t="str">
        <f>IFERROR(INDEX(Customers!$C$2:$C$901,MATCH(C2207,Customers!$A$2:$A$901,0)),"")</f>
        <v>Consumer</v>
      </c>
      <c r="G2207" s="5" t="str">
        <f>IFERROR(INDEX(Regions!$B$2:$B$6,MATCH(D2207,Regions!$A$2:$A$6,0)),"")</f>
        <v>South</v>
      </c>
      <c r="H2207" s="5" t="str">
        <f t="shared" si="36"/>
        <v>2025-04</v>
      </c>
      <c r="I2207" s="5">
        <f>IFERROR(INDEX(Delivery!$C$2:$C$3001,MATCH(A2207,Delivery!$A$2:$A$3001,0))-INDEX(Delivery!$B$2:$B$3001,MATCH(A2207,Delivery!$A$2:$A$3001,0)),"")</f>
        <v>5</v>
      </c>
      <c r="J2207" s="5" t="str">
        <f>IF(IFERROR(INDEX(Delivery!$D$2:$D$3001,MATCH(A2207,Delivery!$A$2:$A$3001,0)),"")="Delayed","Yes","No")</f>
        <v>No</v>
      </c>
      <c r="K2207" s="5" t="str">
        <f>IF(IFERROR(INDEX(Delivery!$D$2:$D$3001,MATCH(A2207,Delivery!$A$2:$A$3001,0)),"")="Cancelled","Yes","No")</f>
        <v>No</v>
      </c>
      <c r="L2207">
        <f>SUMIF(Sales!B:B,A2207,Sales!H:H)</f>
        <v>872.66</v>
      </c>
    </row>
    <row r="2208" spans="1:12" x14ac:dyDescent="0.35">
      <c r="A2208" s="5">
        <v>2207</v>
      </c>
      <c r="B2208" s="6">
        <v>45768</v>
      </c>
      <c r="C2208" s="5">
        <v>249</v>
      </c>
      <c r="D2208" s="5">
        <v>4</v>
      </c>
      <c r="E2208" s="5" t="str">
        <f>IFERROR(INDEX(Customers!$B$2:$B$901,MATCH(C2208,Customers!$A$2:$A$901,0)),"")</f>
        <v>Amit Verma</v>
      </c>
      <c r="F2208" s="5" t="str">
        <f>IFERROR(INDEX(Customers!$C$2:$C$901,MATCH(C2208,Customers!$A$2:$A$901,0)),"")</f>
        <v>Consumer</v>
      </c>
      <c r="G2208" s="5" t="str">
        <f>IFERROR(INDEX(Regions!$B$2:$B$6,MATCH(D2208,Regions!$A$2:$A$6,0)),"")</f>
        <v>West</v>
      </c>
      <c r="H2208" s="5" t="str">
        <f t="shared" si="36"/>
        <v>2025-04</v>
      </c>
      <c r="I2208" s="5">
        <f>IFERROR(INDEX(Delivery!$C$2:$C$3001,MATCH(A2208,Delivery!$A$2:$A$3001,0))-INDEX(Delivery!$B$2:$B$3001,MATCH(A2208,Delivery!$A$2:$A$3001,0)),"")</f>
        <v>5</v>
      </c>
      <c r="J2208" s="5" t="str">
        <f>IF(IFERROR(INDEX(Delivery!$D$2:$D$3001,MATCH(A2208,Delivery!$A$2:$A$3001,0)),"")="Delayed","Yes","No")</f>
        <v>No</v>
      </c>
      <c r="K2208" s="5" t="str">
        <f>IF(IFERROR(INDEX(Delivery!$D$2:$D$3001,MATCH(A2208,Delivery!$A$2:$A$3001,0)),"")="Cancelled","Yes","No")</f>
        <v>No</v>
      </c>
      <c r="L2208">
        <f>SUMIF(Sales!B:B,A2208,Sales!H:H)</f>
        <v>4227.3999999999996</v>
      </c>
    </row>
    <row r="2209" spans="1:12" x14ac:dyDescent="0.35">
      <c r="A2209" s="5">
        <v>2208</v>
      </c>
      <c r="B2209" s="6">
        <v>45768</v>
      </c>
      <c r="C2209" s="5">
        <v>216</v>
      </c>
      <c r="D2209" s="5">
        <v>1</v>
      </c>
      <c r="E2209" s="5" t="str">
        <f>IFERROR(INDEX(Customers!$B$2:$B$901,MATCH(C2209,Customers!$A$2:$A$901,0)),"")</f>
        <v>Pooja Kapoor</v>
      </c>
      <c r="F2209" s="5" t="str">
        <f>IFERROR(INDEX(Customers!$C$2:$C$901,MATCH(C2209,Customers!$A$2:$A$901,0)),"")</f>
        <v>Consumer</v>
      </c>
      <c r="G2209" s="5" t="str">
        <f>IFERROR(INDEX(Regions!$B$2:$B$6,MATCH(D2209,Regions!$A$2:$A$6,0)),"")</f>
        <v>North</v>
      </c>
      <c r="H2209" s="5" t="str">
        <f t="shared" si="36"/>
        <v>2025-04</v>
      </c>
      <c r="I2209" s="5">
        <f>IFERROR(INDEX(Delivery!$C$2:$C$3001,MATCH(A2209,Delivery!$A$2:$A$3001,0))-INDEX(Delivery!$B$2:$B$3001,MATCH(A2209,Delivery!$A$2:$A$3001,0)),"")</f>
        <v>6</v>
      </c>
      <c r="J2209" s="5" t="str">
        <f>IF(IFERROR(INDEX(Delivery!$D$2:$D$3001,MATCH(A2209,Delivery!$A$2:$A$3001,0)),"")="Delayed","Yes","No")</f>
        <v>No</v>
      </c>
      <c r="K2209" s="5" t="str">
        <f>IF(IFERROR(INDEX(Delivery!$D$2:$D$3001,MATCH(A2209,Delivery!$A$2:$A$3001,0)),"")="Cancelled","Yes","No")</f>
        <v>No</v>
      </c>
      <c r="L2209">
        <f>SUMIF(Sales!B:B,A2209,Sales!H:H)</f>
        <v>184.26</v>
      </c>
    </row>
    <row r="2210" spans="1:12" x14ac:dyDescent="0.35">
      <c r="A2210" s="5">
        <v>2209</v>
      </c>
      <c r="B2210" s="6">
        <v>45768</v>
      </c>
      <c r="C2210" s="5">
        <v>644</v>
      </c>
      <c r="D2210" s="5">
        <v>4</v>
      </c>
      <c r="E2210" s="5" t="str">
        <f>IFERROR(INDEX(Customers!$B$2:$B$901,MATCH(C2210,Customers!$A$2:$A$901,0)),"")</f>
        <v>Ishaan Reddy</v>
      </c>
      <c r="F2210" s="5" t="str">
        <f>IFERROR(INDEX(Customers!$C$2:$C$901,MATCH(C2210,Customers!$A$2:$A$901,0)),"")</f>
        <v>Consumer</v>
      </c>
      <c r="G2210" s="5" t="str">
        <f>IFERROR(INDEX(Regions!$B$2:$B$6,MATCH(D2210,Regions!$A$2:$A$6,0)),"")</f>
        <v>West</v>
      </c>
      <c r="H2210" s="5" t="str">
        <f t="shared" si="36"/>
        <v>2025-04</v>
      </c>
      <c r="I2210" s="5">
        <f>IFERROR(INDEX(Delivery!$C$2:$C$3001,MATCH(A2210,Delivery!$A$2:$A$3001,0))-INDEX(Delivery!$B$2:$B$3001,MATCH(A2210,Delivery!$A$2:$A$3001,0)),"")</f>
        <v>7</v>
      </c>
      <c r="J2210" s="5" t="str">
        <f>IF(IFERROR(INDEX(Delivery!$D$2:$D$3001,MATCH(A2210,Delivery!$A$2:$A$3001,0)),"")="Delayed","Yes","No")</f>
        <v>Yes</v>
      </c>
      <c r="K2210" s="5" t="str">
        <f>IF(IFERROR(INDEX(Delivery!$D$2:$D$3001,MATCH(A2210,Delivery!$A$2:$A$3001,0)),"")="Cancelled","Yes","No")</f>
        <v>No</v>
      </c>
      <c r="L2210">
        <f>SUMIF(Sales!B:B,A2210,Sales!H:H)</f>
        <v>5134.18</v>
      </c>
    </row>
    <row r="2211" spans="1:12" x14ac:dyDescent="0.35">
      <c r="A2211" s="5">
        <v>2210</v>
      </c>
      <c r="B2211" s="6">
        <v>45769</v>
      </c>
      <c r="C2211" s="5">
        <v>559</v>
      </c>
      <c r="D2211" s="5">
        <v>2</v>
      </c>
      <c r="E2211" s="5" t="str">
        <f>IFERROR(INDEX(Customers!$B$2:$B$901,MATCH(C2211,Customers!$A$2:$A$901,0)),"")</f>
        <v>Myra Rao</v>
      </c>
      <c r="F2211" s="5" t="str">
        <f>IFERROR(INDEX(Customers!$C$2:$C$901,MATCH(C2211,Customers!$A$2:$A$901,0)),"")</f>
        <v>Consumer</v>
      </c>
      <c r="G2211" s="5" t="str">
        <f>IFERROR(INDEX(Regions!$B$2:$B$6,MATCH(D2211,Regions!$A$2:$A$6,0)),"")</f>
        <v>South</v>
      </c>
      <c r="H2211" s="5" t="str">
        <f t="shared" si="36"/>
        <v>2025-04</v>
      </c>
      <c r="I2211" s="5">
        <f>IFERROR(INDEX(Delivery!$C$2:$C$3001,MATCH(A2211,Delivery!$A$2:$A$3001,0))-INDEX(Delivery!$B$2:$B$3001,MATCH(A2211,Delivery!$A$2:$A$3001,0)),"")</f>
        <v>3</v>
      </c>
      <c r="J2211" s="5" t="str">
        <f>IF(IFERROR(INDEX(Delivery!$D$2:$D$3001,MATCH(A2211,Delivery!$A$2:$A$3001,0)),"")="Delayed","Yes","No")</f>
        <v>No</v>
      </c>
      <c r="K2211" s="5" t="str">
        <f>IF(IFERROR(INDEX(Delivery!$D$2:$D$3001,MATCH(A2211,Delivery!$A$2:$A$3001,0)),"")="Cancelled","Yes","No")</f>
        <v>No</v>
      </c>
      <c r="L2211">
        <f>SUMIF(Sales!B:B,A2211,Sales!H:H)</f>
        <v>2928.08</v>
      </c>
    </row>
    <row r="2212" spans="1:12" x14ac:dyDescent="0.35">
      <c r="A2212" s="5">
        <v>2211</v>
      </c>
      <c r="B2212" s="6">
        <v>45769</v>
      </c>
      <c r="C2212" s="5">
        <v>350</v>
      </c>
      <c r="D2212" s="5">
        <v>5</v>
      </c>
      <c r="E2212" s="5" t="str">
        <f>IFERROR(INDEX(Customers!$B$2:$B$901,MATCH(C2212,Customers!$A$2:$A$901,0)),"")</f>
        <v>Vikram Nair</v>
      </c>
      <c r="F2212" s="5" t="str">
        <f>IFERROR(INDEX(Customers!$C$2:$C$901,MATCH(C2212,Customers!$A$2:$A$901,0)),"")</f>
        <v>Consumer</v>
      </c>
      <c r="G2212" s="5" t="str">
        <f>IFERROR(INDEX(Regions!$B$2:$B$6,MATCH(D2212,Regions!$A$2:$A$6,0)),"")</f>
        <v>Central</v>
      </c>
      <c r="H2212" s="5" t="str">
        <f t="shared" si="36"/>
        <v>2025-04</v>
      </c>
      <c r="I2212" s="5">
        <f>IFERROR(INDEX(Delivery!$C$2:$C$3001,MATCH(A2212,Delivery!$A$2:$A$3001,0))-INDEX(Delivery!$B$2:$B$3001,MATCH(A2212,Delivery!$A$2:$A$3001,0)),"")</f>
        <v>4</v>
      </c>
      <c r="J2212" s="5" t="str">
        <f>IF(IFERROR(INDEX(Delivery!$D$2:$D$3001,MATCH(A2212,Delivery!$A$2:$A$3001,0)),"")="Delayed","Yes","No")</f>
        <v>No</v>
      </c>
      <c r="K2212" s="5" t="str">
        <f>IF(IFERROR(INDEX(Delivery!$D$2:$D$3001,MATCH(A2212,Delivery!$A$2:$A$3001,0)),"")="Cancelled","Yes","No")</f>
        <v>No</v>
      </c>
      <c r="L2212">
        <f>SUMIF(Sales!B:B,A2212,Sales!H:H)</f>
        <v>175.69</v>
      </c>
    </row>
    <row r="2213" spans="1:12" x14ac:dyDescent="0.35">
      <c r="A2213" s="5">
        <v>2212</v>
      </c>
      <c r="B2213" s="6">
        <v>45769</v>
      </c>
      <c r="C2213" s="5">
        <v>282</v>
      </c>
      <c r="D2213" s="5">
        <v>2</v>
      </c>
      <c r="E2213" s="5" t="str">
        <f>IFERROR(INDEX(Customers!$B$2:$B$901,MATCH(C2213,Customers!$A$2:$A$901,0)),"")</f>
        <v>Ravi Nair</v>
      </c>
      <c r="F2213" s="5" t="str">
        <f>IFERROR(INDEX(Customers!$C$2:$C$901,MATCH(C2213,Customers!$A$2:$A$901,0)),"")</f>
        <v>Consumer</v>
      </c>
      <c r="G2213" s="5" t="str">
        <f>IFERROR(INDEX(Regions!$B$2:$B$6,MATCH(D2213,Regions!$A$2:$A$6,0)),"")</f>
        <v>South</v>
      </c>
      <c r="H2213" s="5" t="str">
        <f t="shared" si="36"/>
        <v>2025-04</v>
      </c>
      <c r="I2213" s="5">
        <f>IFERROR(INDEX(Delivery!$C$2:$C$3001,MATCH(A2213,Delivery!$A$2:$A$3001,0))-INDEX(Delivery!$B$2:$B$3001,MATCH(A2213,Delivery!$A$2:$A$3001,0)),"")</f>
        <v>2</v>
      </c>
      <c r="J2213" s="5" t="str">
        <f>IF(IFERROR(INDEX(Delivery!$D$2:$D$3001,MATCH(A2213,Delivery!$A$2:$A$3001,0)),"")="Delayed","Yes","No")</f>
        <v>No</v>
      </c>
      <c r="K2213" s="5" t="str">
        <f>IF(IFERROR(INDEX(Delivery!$D$2:$D$3001,MATCH(A2213,Delivery!$A$2:$A$3001,0)),"")="Cancelled","Yes","No")</f>
        <v>No</v>
      </c>
      <c r="L2213">
        <f>SUMIF(Sales!B:B,A2213,Sales!H:H)</f>
        <v>1303.81</v>
      </c>
    </row>
    <row r="2214" spans="1:12" x14ac:dyDescent="0.35">
      <c r="A2214" s="5">
        <v>2213</v>
      </c>
      <c r="B2214" s="6">
        <v>45769</v>
      </c>
      <c r="C2214" s="5">
        <v>154</v>
      </c>
      <c r="D2214" s="5">
        <v>2</v>
      </c>
      <c r="E2214" s="5" t="str">
        <f>IFERROR(INDEX(Customers!$B$2:$B$901,MATCH(C2214,Customers!$A$2:$A$901,0)),"")</f>
        <v>Saanvi Shetty</v>
      </c>
      <c r="F2214" s="5" t="str">
        <f>IFERROR(INDEX(Customers!$C$2:$C$901,MATCH(C2214,Customers!$A$2:$A$901,0)),"")</f>
        <v>Consumer</v>
      </c>
      <c r="G2214" s="5" t="str">
        <f>IFERROR(INDEX(Regions!$B$2:$B$6,MATCH(D2214,Regions!$A$2:$A$6,0)),"")</f>
        <v>South</v>
      </c>
      <c r="H2214" s="5" t="str">
        <f t="shared" si="36"/>
        <v>2025-04</v>
      </c>
      <c r="I2214" s="5">
        <f>IFERROR(INDEX(Delivery!$C$2:$C$3001,MATCH(A2214,Delivery!$A$2:$A$3001,0))-INDEX(Delivery!$B$2:$B$3001,MATCH(A2214,Delivery!$A$2:$A$3001,0)),"")</f>
        <v>3</v>
      </c>
      <c r="J2214" s="5" t="str">
        <f>IF(IFERROR(INDEX(Delivery!$D$2:$D$3001,MATCH(A2214,Delivery!$A$2:$A$3001,0)),"")="Delayed","Yes","No")</f>
        <v>No</v>
      </c>
      <c r="K2214" s="5" t="str">
        <f>IF(IFERROR(INDEX(Delivery!$D$2:$D$3001,MATCH(A2214,Delivery!$A$2:$A$3001,0)),"")="Cancelled","Yes","No")</f>
        <v>No</v>
      </c>
      <c r="L2214">
        <f>SUMIF(Sales!B:B,A2214,Sales!H:H)</f>
        <v>2084.04</v>
      </c>
    </row>
    <row r="2215" spans="1:12" x14ac:dyDescent="0.35">
      <c r="A2215" s="5">
        <v>2214</v>
      </c>
      <c r="B2215" s="6">
        <v>45770</v>
      </c>
      <c r="C2215" s="5">
        <v>73</v>
      </c>
      <c r="D2215" s="5">
        <v>4</v>
      </c>
      <c r="E2215" s="5" t="str">
        <f>IFERROR(INDEX(Customers!$B$2:$B$901,MATCH(C2215,Customers!$A$2:$A$901,0)),"")</f>
        <v>Manoj Malhotra</v>
      </c>
      <c r="F2215" s="5" t="str">
        <f>IFERROR(INDEX(Customers!$C$2:$C$901,MATCH(C2215,Customers!$A$2:$A$901,0)),"")</f>
        <v>Consumer</v>
      </c>
      <c r="G2215" s="5" t="str">
        <f>IFERROR(INDEX(Regions!$B$2:$B$6,MATCH(D2215,Regions!$A$2:$A$6,0)),"")</f>
        <v>West</v>
      </c>
      <c r="H2215" s="5" t="str">
        <f t="shared" si="36"/>
        <v>2025-04</v>
      </c>
      <c r="I2215" s="5">
        <f>IFERROR(INDEX(Delivery!$C$2:$C$3001,MATCH(A2215,Delivery!$A$2:$A$3001,0))-INDEX(Delivery!$B$2:$B$3001,MATCH(A2215,Delivery!$A$2:$A$3001,0)),"")</f>
        <v>3</v>
      </c>
      <c r="J2215" s="5" t="str">
        <f>IF(IFERROR(INDEX(Delivery!$D$2:$D$3001,MATCH(A2215,Delivery!$A$2:$A$3001,0)),"")="Delayed","Yes","No")</f>
        <v>No</v>
      </c>
      <c r="K2215" s="5" t="str">
        <f>IF(IFERROR(INDEX(Delivery!$D$2:$D$3001,MATCH(A2215,Delivery!$A$2:$A$3001,0)),"")="Cancelled","Yes","No")</f>
        <v>No</v>
      </c>
      <c r="L2215">
        <f>SUMIF(Sales!B:B,A2215,Sales!H:H)</f>
        <v>2986.2000000000003</v>
      </c>
    </row>
    <row r="2216" spans="1:12" x14ac:dyDescent="0.35">
      <c r="A2216" s="5">
        <v>2215</v>
      </c>
      <c r="B2216" s="6">
        <v>45770</v>
      </c>
      <c r="C2216" s="5">
        <v>52</v>
      </c>
      <c r="D2216" s="5">
        <v>4</v>
      </c>
      <c r="E2216" s="5" t="str">
        <f>IFERROR(INDEX(Customers!$B$2:$B$901,MATCH(C2216,Customers!$A$2:$A$901,0)),"")</f>
        <v>Krishna Gupta</v>
      </c>
      <c r="F2216" s="5" t="str">
        <f>IFERROR(INDEX(Customers!$C$2:$C$901,MATCH(C2216,Customers!$A$2:$A$901,0)),"")</f>
        <v>Consumer</v>
      </c>
      <c r="G2216" s="5" t="str">
        <f>IFERROR(INDEX(Regions!$B$2:$B$6,MATCH(D2216,Regions!$A$2:$A$6,0)),"")</f>
        <v>West</v>
      </c>
      <c r="H2216" s="5" t="str">
        <f t="shared" si="36"/>
        <v>2025-04</v>
      </c>
      <c r="I2216" s="5">
        <f>IFERROR(INDEX(Delivery!$C$2:$C$3001,MATCH(A2216,Delivery!$A$2:$A$3001,0))-INDEX(Delivery!$B$2:$B$3001,MATCH(A2216,Delivery!$A$2:$A$3001,0)),"")</f>
        <v>-45770</v>
      </c>
      <c r="J2216" s="5" t="str">
        <f>IF(IFERROR(INDEX(Delivery!$D$2:$D$3001,MATCH(A2216,Delivery!$A$2:$A$3001,0)),"")="Delayed","Yes","No")</f>
        <v>No</v>
      </c>
      <c r="K2216" s="5" t="str">
        <f>IF(IFERROR(INDEX(Delivery!$D$2:$D$3001,MATCH(A2216,Delivery!$A$2:$A$3001,0)),"")="Cancelled","Yes","No")</f>
        <v>Yes</v>
      </c>
      <c r="L2216">
        <f>SUMIF(Sales!B:B,A2216,Sales!H:H)</f>
        <v>351.29</v>
      </c>
    </row>
    <row r="2217" spans="1:12" x14ac:dyDescent="0.35">
      <c r="A2217" s="5">
        <v>2216</v>
      </c>
      <c r="B2217" s="6">
        <v>45770</v>
      </c>
      <c r="C2217" s="5">
        <v>245</v>
      </c>
      <c r="D2217" s="5">
        <v>2</v>
      </c>
      <c r="E2217" s="5" t="str">
        <f>IFERROR(INDEX(Customers!$B$2:$B$901,MATCH(C2217,Customers!$A$2:$A$901,0)),"")</f>
        <v>Aadhya Rao</v>
      </c>
      <c r="F2217" s="5" t="str">
        <f>IFERROR(INDEX(Customers!$C$2:$C$901,MATCH(C2217,Customers!$A$2:$A$901,0)),"")</f>
        <v>SMB</v>
      </c>
      <c r="G2217" s="5" t="str">
        <f>IFERROR(INDEX(Regions!$B$2:$B$6,MATCH(D2217,Regions!$A$2:$A$6,0)),"")</f>
        <v>South</v>
      </c>
      <c r="H2217" s="5" t="str">
        <f t="shared" si="36"/>
        <v>2025-04</v>
      </c>
      <c r="I2217" s="5">
        <f>IFERROR(INDEX(Delivery!$C$2:$C$3001,MATCH(A2217,Delivery!$A$2:$A$3001,0))-INDEX(Delivery!$B$2:$B$3001,MATCH(A2217,Delivery!$A$2:$A$3001,0)),"")</f>
        <v>5</v>
      </c>
      <c r="J2217" s="5" t="str">
        <f>IF(IFERROR(INDEX(Delivery!$D$2:$D$3001,MATCH(A2217,Delivery!$A$2:$A$3001,0)),"")="Delayed","Yes","No")</f>
        <v>No</v>
      </c>
      <c r="K2217" s="5" t="str">
        <f>IF(IFERROR(INDEX(Delivery!$D$2:$D$3001,MATCH(A2217,Delivery!$A$2:$A$3001,0)),"")="Cancelled","Yes","No")</f>
        <v>No</v>
      </c>
      <c r="L2217">
        <f>SUMIF(Sales!B:B,A2217,Sales!H:H)</f>
        <v>959.8599999999999</v>
      </c>
    </row>
    <row r="2218" spans="1:12" x14ac:dyDescent="0.35">
      <c r="A2218" s="5">
        <v>2217</v>
      </c>
      <c r="B2218" s="6">
        <v>45770</v>
      </c>
      <c r="C2218" s="5">
        <v>453</v>
      </c>
      <c r="D2218" s="5">
        <v>5</v>
      </c>
      <c r="E2218" s="5" t="str">
        <f>IFERROR(INDEX(Customers!$B$2:$B$901,MATCH(C2218,Customers!$A$2:$A$901,0)),"")</f>
        <v>Ishaan Rao</v>
      </c>
      <c r="F2218" s="5" t="str">
        <f>IFERROR(INDEX(Customers!$C$2:$C$901,MATCH(C2218,Customers!$A$2:$A$901,0)),"")</f>
        <v>Consumer</v>
      </c>
      <c r="G2218" s="5" t="str">
        <f>IFERROR(INDEX(Regions!$B$2:$B$6,MATCH(D2218,Regions!$A$2:$A$6,0)),"")</f>
        <v>Central</v>
      </c>
      <c r="H2218" s="5" t="str">
        <f t="shared" si="36"/>
        <v>2025-04</v>
      </c>
      <c r="I2218" s="5">
        <f>IFERROR(INDEX(Delivery!$C$2:$C$3001,MATCH(A2218,Delivery!$A$2:$A$3001,0))-INDEX(Delivery!$B$2:$B$3001,MATCH(A2218,Delivery!$A$2:$A$3001,0)),"")</f>
        <v>-45770</v>
      </c>
      <c r="J2218" s="5" t="str">
        <f>IF(IFERROR(INDEX(Delivery!$D$2:$D$3001,MATCH(A2218,Delivery!$A$2:$A$3001,0)),"")="Delayed","Yes","No")</f>
        <v>No</v>
      </c>
      <c r="K2218" s="5" t="str">
        <f>IF(IFERROR(INDEX(Delivery!$D$2:$D$3001,MATCH(A2218,Delivery!$A$2:$A$3001,0)),"")="Cancelled","Yes","No")</f>
        <v>Yes</v>
      </c>
      <c r="L2218">
        <f>SUMIF(Sales!B:B,A2218,Sales!H:H)</f>
        <v>872.66</v>
      </c>
    </row>
    <row r="2219" spans="1:12" x14ac:dyDescent="0.35">
      <c r="A2219" s="5">
        <v>2218</v>
      </c>
      <c r="B2219" s="6">
        <v>45770</v>
      </c>
      <c r="C2219" s="5">
        <v>435</v>
      </c>
      <c r="D2219" s="5">
        <v>2</v>
      </c>
      <c r="E2219" s="5" t="str">
        <f>IFERROR(INDEX(Customers!$B$2:$B$901,MATCH(C2219,Customers!$A$2:$A$901,0)),"")</f>
        <v>Aditya Rao</v>
      </c>
      <c r="F2219" s="5" t="str">
        <f>IFERROR(INDEX(Customers!$C$2:$C$901,MATCH(C2219,Customers!$A$2:$A$901,0)),"")</f>
        <v>Consumer</v>
      </c>
      <c r="G2219" s="5" t="str">
        <f>IFERROR(INDEX(Regions!$B$2:$B$6,MATCH(D2219,Regions!$A$2:$A$6,0)),"")</f>
        <v>South</v>
      </c>
      <c r="H2219" s="5" t="str">
        <f t="shared" si="36"/>
        <v>2025-04</v>
      </c>
      <c r="I2219" s="5">
        <f>IFERROR(INDEX(Delivery!$C$2:$C$3001,MATCH(A2219,Delivery!$A$2:$A$3001,0))-INDEX(Delivery!$B$2:$B$3001,MATCH(A2219,Delivery!$A$2:$A$3001,0)),"")</f>
        <v>5</v>
      </c>
      <c r="J2219" s="5" t="str">
        <f>IF(IFERROR(INDEX(Delivery!$D$2:$D$3001,MATCH(A2219,Delivery!$A$2:$A$3001,0)),"")="Delayed","Yes","No")</f>
        <v>No</v>
      </c>
      <c r="K2219" s="5" t="str">
        <f>IF(IFERROR(INDEX(Delivery!$D$2:$D$3001,MATCH(A2219,Delivery!$A$2:$A$3001,0)),"")="Cancelled","Yes","No")</f>
        <v>No</v>
      </c>
      <c r="L2219">
        <f>SUMIF(Sales!B:B,A2219,Sales!H:H)</f>
        <v>617.46</v>
      </c>
    </row>
    <row r="2220" spans="1:12" x14ac:dyDescent="0.35">
      <c r="A2220" s="5">
        <v>2219</v>
      </c>
      <c r="B2220" s="6">
        <v>45770</v>
      </c>
      <c r="C2220" s="5">
        <v>622</v>
      </c>
      <c r="D2220" s="5">
        <v>1</v>
      </c>
      <c r="E2220" s="5" t="str">
        <f>IFERROR(INDEX(Customers!$B$2:$B$901,MATCH(C2220,Customers!$A$2:$A$901,0)),"")</f>
        <v>Ayaan Menon</v>
      </c>
      <c r="F2220" s="5" t="str">
        <f>IFERROR(INDEX(Customers!$C$2:$C$901,MATCH(C2220,Customers!$A$2:$A$901,0)),"")</f>
        <v>Corporate</v>
      </c>
      <c r="G2220" s="5" t="str">
        <f>IFERROR(INDEX(Regions!$B$2:$B$6,MATCH(D2220,Regions!$A$2:$A$6,0)),"")</f>
        <v>North</v>
      </c>
      <c r="H2220" s="5" t="str">
        <f t="shared" si="36"/>
        <v>2025-04</v>
      </c>
      <c r="I2220" s="5">
        <f>IFERROR(INDEX(Delivery!$C$2:$C$3001,MATCH(A2220,Delivery!$A$2:$A$3001,0))-INDEX(Delivery!$B$2:$B$3001,MATCH(A2220,Delivery!$A$2:$A$3001,0)),"")</f>
        <v>-45770</v>
      </c>
      <c r="J2220" s="5" t="str">
        <f>IF(IFERROR(INDEX(Delivery!$D$2:$D$3001,MATCH(A2220,Delivery!$A$2:$A$3001,0)),"")="Delayed","Yes","No")</f>
        <v>No</v>
      </c>
      <c r="K2220" s="5" t="str">
        <f>IF(IFERROR(INDEX(Delivery!$D$2:$D$3001,MATCH(A2220,Delivery!$A$2:$A$3001,0)),"")="Cancelled","Yes","No")</f>
        <v>Yes</v>
      </c>
      <c r="L2220">
        <f>SUMIF(Sales!B:B,A2220,Sales!H:H)</f>
        <v>175.69</v>
      </c>
    </row>
    <row r="2221" spans="1:12" x14ac:dyDescent="0.35">
      <c r="A2221" s="5">
        <v>2220</v>
      </c>
      <c r="B2221" s="6">
        <v>45771</v>
      </c>
      <c r="C2221" s="5">
        <v>802</v>
      </c>
      <c r="D2221" s="5">
        <v>3</v>
      </c>
      <c r="E2221" s="5" t="str">
        <f>IFERROR(INDEX(Customers!$B$2:$B$901,MATCH(C2221,Customers!$A$2:$A$901,0)),"")</f>
        <v>Kiara Das</v>
      </c>
      <c r="F2221" s="5" t="str">
        <f>IFERROR(INDEX(Customers!$C$2:$C$901,MATCH(C2221,Customers!$A$2:$A$901,0)),"")</f>
        <v>SMB</v>
      </c>
      <c r="G2221" s="5" t="str">
        <f>IFERROR(INDEX(Regions!$B$2:$B$6,MATCH(D2221,Regions!$A$2:$A$6,0)),"")</f>
        <v>East</v>
      </c>
      <c r="H2221" s="5" t="str">
        <f t="shared" si="36"/>
        <v>2025-04</v>
      </c>
      <c r="I2221" s="5">
        <f>IFERROR(INDEX(Delivery!$C$2:$C$3001,MATCH(A2221,Delivery!$A$2:$A$3001,0))-INDEX(Delivery!$B$2:$B$3001,MATCH(A2221,Delivery!$A$2:$A$3001,0)),"")</f>
        <v>11</v>
      </c>
      <c r="J2221" s="5" t="str">
        <f>IF(IFERROR(INDEX(Delivery!$D$2:$D$3001,MATCH(A2221,Delivery!$A$2:$A$3001,0)),"")="Delayed","Yes","No")</f>
        <v>Yes</v>
      </c>
      <c r="K2221" s="5" t="str">
        <f>IF(IFERROR(INDEX(Delivery!$D$2:$D$3001,MATCH(A2221,Delivery!$A$2:$A$3001,0)),"")="Cancelled","Yes","No")</f>
        <v>No</v>
      </c>
      <c r="L2221">
        <f>SUMIF(Sales!B:B,A2221,Sales!H:H)</f>
        <v>7568.66</v>
      </c>
    </row>
    <row r="2222" spans="1:12" x14ac:dyDescent="0.35">
      <c r="A2222" s="5">
        <v>2221</v>
      </c>
      <c r="B2222" s="6">
        <v>45771</v>
      </c>
      <c r="C2222" s="5">
        <v>470</v>
      </c>
      <c r="D2222" s="5">
        <v>4</v>
      </c>
      <c r="E2222" s="5" t="str">
        <f>IFERROR(INDEX(Customers!$B$2:$B$901,MATCH(C2222,Customers!$A$2:$A$901,0)),"")</f>
        <v>Neha Joshi</v>
      </c>
      <c r="F2222" s="5" t="str">
        <f>IFERROR(INDEX(Customers!$C$2:$C$901,MATCH(C2222,Customers!$A$2:$A$901,0)),"")</f>
        <v>SMB</v>
      </c>
      <c r="G2222" s="5" t="str">
        <f>IFERROR(INDEX(Regions!$B$2:$B$6,MATCH(D2222,Regions!$A$2:$A$6,0)),"")</f>
        <v>West</v>
      </c>
      <c r="H2222" s="5" t="str">
        <f t="shared" si="36"/>
        <v>2025-04</v>
      </c>
      <c r="I2222" s="5">
        <f>IFERROR(INDEX(Delivery!$C$2:$C$3001,MATCH(A2222,Delivery!$A$2:$A$3001,0))-INDEX(Delivery!$B$2:$B$3001,MATCH(A2222,Delivery!$A$2:$A$3001,0)),"")</f>
        <v>6</v>
      </c>
      <c r="J2222" s="5" t="str">
        <f>IF(IFERROR(INDEX(Delivery!$D$2:$D$3001,MATCH(A2222,Delivery!$A$2:$A$3001,0)),"")="Delayed","Yes","No")</f>
        <v>No</v>
      </c>
      <c r="K2222" s="5" t="str">
        <f>IF(IFERROR(INDEX(Delivery!$D$2:$D$3001,MATCH(A2222,Delivery!$A$2:$A$3001,0)),"")="Cancelled","Yes","No")</f>
        <v>No</v>
      </c>
      <c r="L2222">
        <f>SUMIF(Sales!B:B,A2222,Sales!H:H)</f>
        <v>3021.65</v>
      </c>
    </row>
    <row r="2223" spans="1:12" x14ac:dyDescent="0.35">
      <c r="A2223" s="5">
        <v>2222</v>
      </c>
      <c r="B2223" s="6">
        <v>45771</v>
      </c>
      <c r="C2223" s="5">
        <v>255</v>
      </c>
      <c r="D2223" s="5">
        <v>2</v>
      </c>
      <c r="E2223" s="5" t="str">
        <f>IFERROR(INDEX(Customers!$B$2:$B$901,MATCH(C2223,Customers!$A$2:$A$901,0)),"")</f>
        <v>Karthik Menon</v>
      </c>
      <c r="F2223" s="5" t="str">
        <f>IFERROR(INDEX(Customers!$C$2:$C$901,MATCH(C2223,Customers!$A$2:$A$901,0)),"")</f>
        <v>Consumer</v>
      </c>
      <c r="G2223" s="5" t="str">
        <f>IFERROR(INDEX(Regions!$B$2:$B$6,MATCH(D2223,Regions!$A$2:$A$6,0)),"")</f>
        <v>South</v>
      </c>
      <c r="H2223" s="5" t="str">
        <f t="shared" si="36"/>
        <v>2025-04</v>
      </c>
      <c r="I2223" s="5">
        <f>IFERROR(INDEX(Delivery!$C$2:$C$3001,MATCH(A2223,Delivery!$A$2:$A$3001,0))-INDEX(Delivery!$B$2:$B$3001,MATCH(A2223,Delivery!$A$2:$A$3001,0)),"")</f>
        <v>5</v>
      </c>
      <c r="J2223" s="5" t="str">
        <f>IF(IFERROR(INDEX(Delivery!$D$2:$D$3001,MATCH(A2223,Delivery!$A$2:$A$3001,0)),"")="Delayed","Yes","No")</f>
        <v>No</v>
      </c>
      <c r="K2223" s="5" t="str">
        <f>IF(IFERROR(INDEX(Delivery!$D$2:$D$3001,MATCH(A2223,Delivery!$A$2:$A$3001,0)),"")="Cancelled","Yes","No")</f>
        <v>No</v>
      </c>
      <c r="L2223">
        <f>SUMIF(Sales!B:B,A2223,Sales!H:H)</f>
        <v>184.26</v>
      </c>
    </row>
    <row r="2224" spans="1:12" x14ac:dyDescent="0.35">
      <c r="A2224" s="5">
        <v>2223</v>
      </c>
      <c r="B2224" s="6">
        <v>45771</v>
      </c>
      <c r="C2224" s="5">
        <v>857</v>
      </c>
      <c r="D2224" s="5">
        <v>2</v>
      </c>
      <c r="E2224" s="5" t="str">
        <f>IFERROR(INDEX(Customers!$B$2:$B$901,MATCH(C2224,Customers!$A$2:$A$901,0)),"")</f>
        <v>Vihaan Sharma</v>
      </c>
      <c r="F2224" s="5" t="str">
        <f>IFERROR(INDEX(Customers!$C$2:$C$901,MATCH(C2224,Customers!$A$2:$A$901,0)),"")</f>
        <v>Corporate</v>
      </c>
      <c r="G2224" s="5" t="str">
        <f>IFERROR(INDEX(Regions!$B$2:$B$6,MATCH(D2224,Regions!$A$2:$A$6,0)),"")</f>
        <v>South</v>
      </c>
      <c r="H2224" s="5" t="str">
        <f t="shared" si="36"/>
        <v>2025-04</v>
      </c>
      <c r="I2224" s="5">
        <f>IFERROR(INDEX(Delivery!$C$2:$C$3001,MATCH(A2224,Delivery!$A$2:$A$3001,0))-INDEX(Delivery!$B$2:$B$3001,MATCH(A2224,Delivery!$A$2:$A$3001,0)),"")</f>
        <v>6</v>
      </c>
      <c r="J2224" s="5" t="str">
        <f>IF(IFERROR(INDEX(Delivery!$D$2:$D$3001,MATCH(A2224,Delivery!$A$2:$A$3001,0)),"")="Delayed","Yes","No")</f>
        <v>No</v>
      </c>
      <c r="K2224" s="5" t="str">
        <f>IF(IFERROR(INDEX(Delivery!$D$2:$D$3001,MATCH(A2224,Delivery!$A$2:$A$3001,0)),"")="Cancelled","Yes","No")</f>
        <v>No</v>
      </c>
      <c r="L2224">
        <f>SUMIF(Sales!B:B,A2224,Sales!H:H)</f>
        <v>8115.5300000000007</v>
      </c>
    </row>
    <row r="2225" spans="1:12" x14ac:dyDescent="0.35">
      <c r="A2225" s="5">
        <v>2224</v>
      </c>
      <c r="B2225" s="6">
        <v>45771</v>
      </c>
      <c r="C2225" s="5">
        <v>165</v>
      </c>
      <c r="D2225" s="5">
        <v>3</v>
      </c>
      <c r="E2225" s="5" t="str">
        <f>IFERROR(INDEX(Customers!$B$2:$B$901,MATCH(C2225,Customers!$A$2:$A$901,0)),"")</f>
        <v>Ishaan Iyer</v>
      </c>
      <c r="F2225" s="5" t="str">
        <f>IFERROR(INDEX(Customers!$C$2:$C$901,MATCH(C2225,Customers!$A$2:$A$901,0)),"")</f>
        <v>Consumer</v>
      </c>
      <c r="G2225" s="5" t="str">
        <f>IFERROR(INDEX(Regions!$B$2:$B$6,MATCH(D2225,Regions!$A$2:$A$6,0)),"")</f>
        <v>East</v>
      </c>
      <c r="H2225" s="5" t="str">
        <f t="shared" si="36"/>
        <v>2025-04</v>
      </c>
      <c r="I2225" s="5">
        <f>IFERROR(INDEX(Delivery!$C$2:$C$3001,MATCH(A2225,Delivery!$A$2:$A$3001,0))-INDEX(Delivery!$B$2:$B$3001,MATCH(A2225,Delivery!$A$2:$A$3001,0)),"")</f>
        <v>5</v>
      </c>
      <c r="J2225" s="5" t="str">
        <f>IF(IFERROR(INDEX(Delivery!$D$2:$D$3001,MATCH(A2225,Delivery!$A$2:$A$3001,0)),"")="Delayed","Yes","No")</f>
        <v>No</v>
      </c>
      <c r="K2225" s="5" t="str">
        <f>IF(IFERROR(INDEX(Delivery!$D$2:$D$3001,MATCH(A2225,Delivery!$A$2:$A$3001,0)),"")="Cancelled","Yes","No")</f>
        <v>No</v>
      </c>
      <c r="L2225">
        <f>SUMIF(Sales!B:B,A2225,Sales!H:H)</f>
        <v>175.69</v>
      </c>
    </row>
    <row r="2226" spans="1:12" x14ac:dyDescent="0.35">
      <c r="A2226" s="5">
        <v>2225</v>
      </c>
      <c r="B2226" s="6">
        <v>45772</v>
      </c>
      <c r="C2226" s="5">
        <v>575</v>
      </c>
      <c r="D2226" s="5">
        <v>1</v>
      </c>
      <c r="E2226" s="5" t="str">
        <f>IFERROR(INDEX(Customers!$B$2:$B$901,MATCH(C2226,Customers!$A$2:$A$901,0)),"")</f>
        <v>Kavya Iyer</v>
      </c>
      <c r="F2226" s="5" t="str">
        <f>IFERROR(INDEX(Customers!$C$2:$C$901,MATCH(C2226,Customers!$A$2:$A$901,0)),"")</f>
        <v>Corporate</v>
      </c>
      <c r="G2226" s="5" t="str">
        <f>IFERROR(INDEX(Regions!$B$2:$B$6,MATCH(D2226,Regions!$A$2:$A$6,0)),"")</f>
        <v>North</v>
      </c>
      <c r="H2226" s="5" t="str">
        <f t="shared" si="36"/>
        <v>2025-04</v>
      </c>
      <c r="I2226" s="5">
        <f>IFERROR(INDEX(Delivery!$C$2:$C$3001,MATCH(A2226,Delivery!$A$2:$A$3001,0))-INDEX(Delivery!$B$2:$B$3001,MATCH(A2226,Delivery!$A$2:$A$3001,0)),"")</f>
        <v>5</v>
      </c>
      <c r="J2226" s="5" t="str">
        <f>IF(IFERROR(INDEX(Delivery!$D$2:$D$3001,MATCH(A2226,Delivery!$A$2:$A$3001,0)),"")="Delayed","Yes","No")</f>
        <v>No</v>
      </c>
      <c r="K2226" s="5" t="str">
        <f>IF(IFERROR(INDEX(Delivery!$D$2:$D$3001,MATCH(A2226,Delivery!$A$2:$A$3001,0)),"")="Cancelled","Yes","No")</f>
        <v>No</v>
      </c>
      <c r="L2226">
        <f>SUMIF(Sales!B:B,A2226,Sales!H:H)</f>
        <v>1768.8500000000001</v>
      </c>
    </row>
    <row r="2227" spans="1:12" x14ac:dyDescent="0.35">
      <c r="A2227" s="5">
        <v>2226</v>
      </c>
      <c r="B2227" s="6">
        <v>45772</v>
      </c>
      <c r="C2227" s="5">
        <v>177</v>
      </c>
      <c r="D2227" s="5">
        <v>4</v>
      </c>
      <c r="E2227" s="5" t="str">
        <f>IFERROR(INDEX(Customers!$B$2:$B$901,MATCH(C2227,Customers!$A$2:$A$901,0)),"")</f>
        <v>Vikram Rao</v>
      </c>
      <c r="F2227" s="5" t="str">
        <f>IFERROR(INDEX(Customers!$C$2:$C$901,MATCH(C2227,Customers!$A$2:$A$901,0)),"")</f>
        <v>Corporate</v>
      </c>
      <c r="G2227" s="5" t="str">
        <f>IFERROR(INDEX(Regions!$B$2:$B$6,MATCH(D2227,Regions!$A$2:$A$6,0)),"")</f>
        <v>West</v>
      </c>
      <c r="H2227" s="5" t="str">
        <f t="shared" si="36"/>
        <v>2025-04</v>
      </c>
      <c r="I2227" s="5">
        <f>IFERROR(INDEX(Delivery!$C$2:$C$3001,MATCH(A2227,Delivery!$A$2:$A$3001,0))-INDEX(Delivery!$B$2:$B$3001,MATCH(A2227,Delivery!$A$2:$A$3001,0)),"")</f>
        <v>2</v>
      </c>
      <c r="J2227" s="5" t="str">
        <f>IF(IFERROR(INDEX(Delivery!$D$2:$D$3001,MATCH(A2227,Delivery!$A$2:$A$3001,0)),"")="Delayed","Yes","No")</f>
        <v>No</v>
      </c>
      <c r="K2227" s="5" t="str">
        <f>IF(IFERROR(INDEX(Delivery!$D$2:$D$3001,MATCH(A2227,Delivery!$A$2:$A$3001,0)),"")="Cancelled","Yes","No")</f>
        <v>No</v>
      </c>
      <c r="L2227">
        <f>SUMIF(Sales!B:B,A2227,Sales!H:H)</f>
        <v>829.93</v>
      </c>
    </row>
    <row r="2228" spans="1:12" x14ac:dyDescent="0.35">
      <c r="A2228" s="5">
        <v>2227</v>
      </c>
      <c r="B2228" s="6">
        <v>45772</v>
      </c>
      <c r="C2228" s="5">
        <v>522</v>
      </c>
      <c r="D2228" s="5">
        <v>3</v>
      </c>
      <c r="E2228" s="5" t="str">
        <f>IFERROR(INDEX(Customers!$B$2:$B$901,MATCH(C2228,Customers!$A$2:$A$901,0)),"")</f>
        <v>Manoj Gupta</v>
      </c>
      <c r="F2228" s="5" t="str">
        <f>IFERROR(INDEX(Customers!$C$2:$C$901,MATCH(C2228,Customers!$A$2:$A$901,0)),"")</f>
        <v>Consumer</v>
      </c>
      <c r="G2228" s="5" t="str">
        <f>IFERROR(INDEX(Regions!$B$2:$B$6,MATCH(D2228,Regions!$A$2:$A$6,0)),"")</f>
        <v>East</v>
      </c>
      <c r="H2228" s="5" t="str">
        <f t="shared" si="36"/>
        <v>2025-04</v>
      </c>
      <c r="I2228" s="5">
        <f>IFERROR(INDEX(Delivery!$C$2:$C$3001,MATCH(A2228,Delivery!$A$2:$A$3001,0))-INDEX(Delivery!$B$2:$B$3001,MATCH(A2228,Delivery!$A$2:$A$3001,0)),"")</f>
        <v>5</v>
      </c>
      <c r="J2228" s="5" t="str">
        <f>IF(IFERROR(INDEX(Delivery!$D$2:$D$3001,MATCH(A2228,Delivery!$A$2:$A$3001,0)),"")="Delayed","Yes","No")</f>
        <v>No</v>
      </c>
      <c r="K2228" s="5" t="str">
        <f>IF(IFERROR(INDEX(Delivery!$D$2:$D$3001,MATCH(A2228,Delivery!$A$2:$A$3001,0)),"")="Cancelled","Yes","No")</f>
        <v>No</v>
      </c>
      <c r="L2228">
        <f>SUMIF(Sales!B:B,A2228,Sales!H:H)</f>
        <v>897.98</v>
      </c>
    </row>
    <row r="2229" spans="1:12" x14ac:dyDescent="0.35">
      <c r="A2229" s="5">
        <v>2228</v>
      </c>
      <c r="B2229" s="6">
        <v>45772</v>
      </c>
      <c r="C2229" s="5">
        <v>888</v>
      </c>
      <c r="D2229" s="5">
        <v>5</v>
      </c>
      <c r="E2229" s="5" t="str">
        <f>IFERROR(INDEX(Customers!$B$2:$B$901,MATCH(C2229,Customers!$A$2:$A$901,0)),"")</f>
        <v>Amit Sharma</v>
      </c>
      <c r="F2229" s="5" t="str">
        <f>IFERROR(INDEX(Customers!$C$2:$C$901,MATCH(C2229,Customers!$A$2:$A$901,0)),"")</f>
        <v>Consumer</v>
      </c>
      <c r="G2229" s="5" t="str">
        <f>IFERROR(INDEX(Regions!$B$2:$B$6,MATCH(D2229,Regions!$A$2:$A$6,0)),"")</f>
        <v>Central</v>
      </c>
      <c r="H2229" s="5" t="str">
        <f t="shared" si="36"/>
        <v>2025-04</v>
      </c>
      <c r="I2229" s="5">
        <f>IFERROR(INDEX(Delivery!$C$2:$C$3001,MATCH(A2229,Delivery!$A$2:$A$3001,0))-INDEX(Delivery!$B$2:$B$3001,MATCH(A2229,Delivery!$A$2:$A$3001,0)),"")</f>
        <v>2</v>
      </c>
      <c r="J2229" s="5" t="str">
        <f>IF(IFERROR(INDEX(Delivery!$D$2:$D$3001,MATCH(A2229,Delivery!$A$2:$A$3001,0)),"")="Delayed","Yes","No")</f>
        <v>No</v>
      </c>
      <c r="K2229" s="5" t="str">
        <f>IF(IFERROR(INDEX(Delivery!$D$2:$D$3001,MATCH(A2229,Delivery!$A$2:$A$3001,0)),"")="Cancelled","Yes","No")</f>
        <v>No</v>
      </c>
      <c r="L2229">
        <f>SUMIF(Sales!B:B,A2229,Sales!H:H)</f>
        <v>4800.58</v>
      </c>
    </row>
    <row r="2230" spans="1:12" x14ac:dyDescent="0.35">
      <c r="A2230" s="5">
        <v>2229</v>
      </c>
      <c r="B2230" s="6">
        <v>45772</v>
      </c>
      <c r="C2230" s="5">
        <v>119</v>
      </c>
      <c r="D2230" s="5">
        <v>3</v>
      </c>
      <c r="E2230" s="5" t="str">
        <f>IFERROR(INDEX(Customers!$B$2:$B$901,MATCH(C2230,Customers!$A$2:$A$901,0)),"")</f>
        <v>Karthik Patel</v>
      </c>
      <c r="F2230" s="5" t="str">
        <f>IFERROR(INDEX(Customers!$C$2:$C$901,MATCH(C2230,Customers!$A$2:$A$901,0)),"")</f>
        <v>SMB</v>
      </c>
      <c r="G2230" s="5" t="str">
        <f>IFERROR(INDEX(Regions!$B$2:$B$6,MATCH(D2230,Regions!$A$2:$A$6,0)),"")</f>
        <v>East</v>
      </c>
      <c r="H2230" s="5" t="str">
        <f t="shared" si="36"/>
        <v>2025-04</v>
      </c>
      <c r="I2230" s="5">
        <f>IFERROR(INDEX(Delivery!$C$2:$C$3001,MATCH(A2230,Delivery!$A$2:$A$3001,0))-INDEX(Delivery!$B$2:$B$3001,MATCH(A2230,Delivery!$A$2:$A$3001,0)),"")</f>
        <v>5</v>
      </c>
      <c r="J2230" s="5" t="str">
        <f>IF(IFERROR(INDEX(Delivery!$D$2:$D$3001,MATCH(A2230,Delivery!$A$2:$A$3001,0)),"")="Delayed","Yes","No")</f>
        <v>No</v>
      </c>
      <c r="K2230" s="5" t="str">
        <f>IF(IFERROR(INDEX(Delivery!$D$2:$D$3001,MATCH(A2230,Delivery!$A$2:$A$3001,0)),"")="Cancelled","Yes","No")</f>
        <v>No</v>
      </c>
      <c r="L2230">
        <f>SUMIF(Sales!B:B,A2230,Sales!H:H)</f>
        <v>3021.65</v>
      </c>
    </row>
    <row r="2231" spans="1:12" x14ac:dyDescent="0.35">
      <c r="A2231" s="5">
        <v>2230</v>
      </c>
      <c r="B2231" s="6">
        <v>45773</v>
      </c>
      <c r="C2231" s="5">
        <v>803</v>
      </c>
      <c r="D2231" s="5">
        <v>1</v>
      </c>
      <c r="E2231" s="5" t="str">
        <f>IFERROR(INDEX(Customers!$B$2:$B$901,MATCH(C2231,Customers!$A$2:$A$901,0)),"")</f>
        <v>Ayaan Reddy</v>
      </c>
      <c r="F2231" s="5" t="str">
        <f>IFERROR(INDEX(Customers!$C$2:$C$901,MATCH(C2231,Customers!$A$2:$A$901,0)),"")</f>
        <v>SMB</v>
      </c>
      <c r="G2231" s="5" t="str">
        <f>IFERROR(INDEX(Regions!$B$2:$B$6,MATCH(D2231,Regions!$A$2:$A$6,0)),"")</f>
        <v>North</v>
      </c>
      <c r="H2231" s="5" t="str">
        <f t="shared" si="36"/>
        <v>2025-04</v>
      </c>
      <c r="I2231" s="5">
        <f>IFERROR(INDEX(Delivery!$C$2:$C$3001,MATCH(A2231,Delivery!$A$2:$A$3001,0))-INDEX(Delivery!$B$2:$B$3001,MATCH(A2231,Delivery!$A$2:$A$3001,0)),"")</f>
        <v>4</v>
      </c>
      <c r="J2231" s="5" t="str">
        <f>IF(IFERROR(INDEX(Delivery!$D$2:$D$3001,MATCH(A2231,Delivery!$A$2:$A$3001,0)),"")="Delayed","Yes","No")</f>
        <v>No</v>
      </c>
      <c r="K2231" s="5" t="str">
        <f>IF(IFERROR(INDEX(Delivery!$D$2:$D$3001,MATCH(A2231,Delivery!$A$2:$A$3001,0)),"")="Cancelled","Yes","No")</f>
        <v>No</v>
      </c>
      <c r="L2231">
        <f>SUMIF(Sales!B:B,A2231,Sales!H:H)</f>
        <v>154.55000000000001</v>
      </c>
    </row>
    <row r="2232" spans="1:12" x14ac:dyDescent="0.35">
      <c r="A2232" s="5">
        <v>2231</v>
      </c>
      <c r="B2232" s="6">
        <v>45773</v>
      </c>
      <c r="C2232" s="5">
        <v>135</v>
      </c>
      <c r="D2232" s="5">
        <v>4</v>
      </c>
      <c r="E2232" s="5" t="str">
        <f>IFERROR(INDEX(Customers!$B$2:$B$901,MATCH(C2232,Customers!$A$2:$A$901,0)),"")</f>
        <v>Amit Singh</v>
      </c>
      <c r="F2232" s="5" t="str">
        <f>IFERROR(INDEX(Customers!$C$2:$C$901,MATCH(C2232,Customers!$A$2:$A$901,0)),"")</f>
        <v>Consumer</v>
      </c>
      <c r="G2232" s="5" t="str">
        <f>IFERROR(INDEX(Regions!$B$2:$B$6,MATCH(D2232,Regions!$A$2:$A$6,0)),"")</f>
        <v>West</v>
      </c>
      <c r="H2232" s="5" t="str">
        <f t="shared" si="36"/>
        <v>2025-04</v>
      </c>
      <c r="I2232" s="5">
        <f>IFERROR(INDEX(Delivery!$C$2:$C$3001,MATCH(A2232,Delivery!$A$2:$A$3001,0))-INDEX(Delivery!$B$2:$B$3001,MATCH(A2232,Delivery!$A$2:$A$3001,0)),"")</f>
        <v>2</v>
      </c>
      <c r="J2232" s="5" t="str">
        <f>IF(IFERROR(INDEX(Delivery!$D$2:$D$3001,MATCH(A2232,Delivery!$A$2:$A$3001,0)),"")="Delayed","Yes","No")</f>
        <v>No</v>
      </c>
      <c r="K2232" s="5" t="str">
        <f>IF(IFERROR(INDEX(Delivery!$D$2:$D$3001,MATCH(A2232,Delivery!$A$2:$A$3001,0)),"")="Cancelled","Yes","No")</f>
        <v>No</v>
      </c>
      <c r="L2232">
        <f>SUMIF(Sales!B:B,A2232,Sales!H:H)</f>
        <v>4645.3500000000004</v>
      </c>
    </row>
    <row r="2233" spans="1:12" x14ac:dyDescent="0.35">
      <c r="A2233" s="5">
        <v>2232</v>
      </c>
      <c r="B2233" s="6">
        <v>45773</v>
      </c>
      <c r="C2233" s="5">
        <v>683</v>
      </c>
      <c r="D2233" s="5">
        <v>5</v>
      </c>
      <c r="E2233" s="5" t="str">
        <f>IFERROR(INDEX(Customers!$B$2:$B$901,MATCH(C2233,Customers!$A$2:$A$901,0)),"")</f>
        <v>Ravi Das</v>
      </c>
      <c r="F2233" s="5" t="str">
        <f>IFERROR(INDEX(Customers!$C$2:$C$901,MATCH(C2233,Customers!$A$2:$A$901,0)),"")</f>
        <v>Consumer</v>
      </c>
      <c r="G2233" s="5" t="str">
        <f>IFERROR(INDEX(Regions!$B$2:$B$6,MATCH(D2233,Regions!$A$2:$A$6,0)),"")</f>
        <v>Central</v>
      </c>
      <c r="H2233" s="5" t="str">
        <f t="shared" si="36"/>
        <v>2025-04</v>
      </c>
      <c r="I2233" s="5">
        <f>IFERROR(INDEX(Delivery!$C$2:$C$3001,MATCH(A2233,Delivery!$A$2:$A$3001,0))-INDEX(Delivery!$B$2:$B$3001,MATCH(A2233,Delivery!$A$2:$A$3001,0)),"")</f>
        <v>-45775</v>
      </c>
      <c r="J2233" s="5" t="str">
        <f>IF(IFERROR(INDEX(Delivery!$D$2:$D$3001,MATCH(A2233,Delivery!$A$2:$A$3001,0)),"")="Delayed","Yes","No")</f>
        <v>No</v>
      </c>
      <c r="K2233" s="5" t="str">
        <f>IF(IFERROR(INDEX(Delivery!$D$2:$D$3001,MATCH(A2233,Delivery!$A$2:$A$3001,0)),"")="Cancelled","Yes","No")</f>
        <v>Yes</v>
      </c>
      <c r="L2233">
        <f>SUMIF(Sales!B:B,A2233,Sales!H:H)</f>
        <v>407.51</v>
      </c>
    </row>
    <row r="2234" spans="1:12" x14ac:dyDescent="0.35">
      <c r="A2234" s="5">
        <v>2233</v>
      </c>
      <c r="B2234" s="6">
        <v>45774</v>
      </c>
      <c r="C2234" s="5">
        <v>326</v>
      </c>
      <c r="D2234" s="5">
        <v>3</v>
      </c>
      <c r="E2234" s="5" t="str">
        <f>IFERROR(INDEX(Customers!$B$2:$B$901,MATCH(C2234,Customers!$A$2:$A$901,0)),"")</f>
        <v>Krishna Iyer</v>
      </c>
      <c r="F2234" s="5" t="str">
        <f>IFERROR(INDEX(Customers!$C$2:$C$901,MATCH(C2234,Customers!$A$2:$A$901,0)),"")</f>
        <v>Consumer</v>
      </c>
      <c r="G2234" s="5" t="str">
        <f>IFERROR(INDEX(Regions!$B$2:$B$6,MATCH(D2234,Regions!$A$2:$A$6,0)),"")</f>
        <v>East</v>
      </c>
      <c r="H2234" s="5" t="str">
        <f t="shared" si="36"/>
        <v>2025-04</v>
      </c>
      <c r="I2234" s="5">
        <f>IFERROR(INDEX(Delivery!$C$2:$C$3001,MATCH(A2234,Delivery!$A$2:$A$3001,0))-INDEX(Delivery!$B$2:$B$3001,MATCH(A2234,Delivery!$A$2:$A$3001,0)),"")</f>
        <v>6</v>
      </c>
      <c r="J2234" s="5" t="str">
        <f>IF(IFERROR(INDEX(Delivery!$D$2:$D$3001,MATCH(A2234,Delivery!$A$2:$A$3001,0)),"")="Delayed","Yes","No")</f>
        <v>No</v>
      </c>
      <c r="K2234" s="5" t="str">
        <f>IF(IFERROR(INDEX(Delivery!$D$2:$D$3001,MATCH(A2234,Delivery!$A$2:$A$3001,0)),"")="Cancelled","Yes","No")</f>
        <v>No</v>
      </c>
      <c r="L2234">
        <f>SUMIF(Sales!B:B,A2234,Sales!H:H)</f>
        <v>3794.53</v>
      </c>
    </row>
    <row r="2235" spans="1:12" x14ac:dyDescent="0.35">
      <c r="A2235" s="5">
        <v>2234</v>
      </c>
      <c r="B2235" s="6">
        <v>45774</v>
      </c>
      <c r="C2235" s="5">
        <v>451</v>
      </c>
      <c r="D2235" s="5">
        <v>1</v>
      </c>
      <c r="E2235" s="5" t="str">
        <f>IFERROR(INDEX(Customers!$B$2:$B$901,MATCH(C2235,Customers!$A$2:$A$901,0)),"")</f>
        <v>Diya Malhotra</v>
      </c>
      <c r="F2235" s="5" t="str">
        <f>IFERROR(INDEX(Customers!$C$2:$C$901,MATCH(C2235,Customers!$A$2:$A$901,0)),"")</f>
        <v>Consumer</v>
      </c>
      <c r="G2235" s="5" t="str">
        <f>IFERROR(INDEX(Regions!$B$2:$B$6,MATCH(D2235,Regions!$A$2:$A$6,0)),"")</f>
        <v>North</v>
      </c>
      <c r="H2235" s="5" t="str">
        <f t="shared" si="36"/>
        <v>2025-04</v>
      </c>
      <c r="I2235" s="5">
        <f>IFERROR(INDEX(Delivery!$C$2:$C$3001,MATCH(A2235,Delivery!$A$2:$A$3001,0))-INDEX(Delivery!$B$2:$B$3001,MATCH(A2235,Delivery!$A$2:$A$3001,0)),"")</f>
        <v>6</v>
      </c>
      <c r="J2235" s="5" t="str">
        <f>IF(IFERROR(INDEX(Delivery!$D$2:$D$3001,MATCH(A2235,Delivery!$A$2:$A$3001,0)),"")="Delayed","Yes","No")</f>
        <v>No</v>
      </c>
      <c r="K2235" s="5" t="str">
        <f>IF(IFERROR(INDEX(Delivery!$D$2:$D$3001,MATCH(A2235,Delivery!$A$2:$A$3001,0)),"")="Cancelled","Yes","No")</f>
        <v>No</v>
      </c>
      <c r="L2235">
        <f>SUMIF(Sales!B:B,A2235,Sales!H:H)</f>
        <v>2830.78</v>
      </c>
    </row>
    <row r="2236" spans="1:12" x14ac:dyDescent="0.35">
      <c r="A2236" s="5">
        <v>2235</v>
      </c>
      <c r="B2236" s="6">
        <v>45774</v>
      </c>
      <c r="C2236" s="5">
        <v>346</v>
      </c>
      <c r="D2236" s="5">
        <v>2</v>
      </c>
      <c r="E2236" s="5" t="str">
        <f>IFERROR(INDEX(Customers!$B$2:$B$901,MATCH(C2236,Customers!$A$2:$A$901,0)),"")</f>
        <v>Riya Patel</v>
      </c>
      <c r="F2236" s="5" t="str">
        <f>IFERROR(INDEX(Customers!$C$2:$C$901,MATCH(C2236,Customers!$A$2:$A$901,0)),"")</f>
        <v>Consumer</v>
      </c>
      <c r="G2236" s="5" t="str">
        <f>IFERROR(INDEX(Regions!$B$2:$B$6,MATCH(D2236,Regions!$A$2:$A$6,0)),"")</f>
        <v>South</v>
      </c>
      <c r="H2236" s="5" t="str">
        <f t="shared" si="36"/>
        <v>2025-04</v>
      </c>
      <c r="I2236" s="5">
        <f>IFERROR(INDEX(Delivery!$C$2:$C$3001,MATCH(A2236,Delivery!$A$2:$A$3001,0))-INDEX(Delivery!$B$2:$B$3001,MATCH(A2236,Delivery!$A$2:$A$3001,0)),"")</f>
        <v>2</v>
      </c>
      <c r="J2236" s="5" t="str">
        <f>IF(IFERROR(INDEX(Delivery!$D$2:$D$3001,MATCH(A2236,Delivery!$A$2:$A$3001,0)),"")="Delayed","Yes","No")</f>
        <v>No</v>
      </c>
      <c r="K2236" s="5" t="str">
        <f>IF(IFERROR(INDEX(Delivery!$D$2:$D$3001,MATCH(A2236,Delivery!$A$2:$A$3001,0)),"")="Cancelled","Yes","No")</f>
        <v>No</v>
      </c>
      <c r="L2236">
        <f>SUMIF(Sales!B:B,A2236,Sales!H:H)</f>
        <v>1257.44</v>
      </c>
    </row>
    <row r="2237" spans="1:12" x14ac:dyDescent="0.35">
      <c r="A2237" s="5">
        <v>2236</v>
      </c>
      <c r="B2237" s="6">
        <v>45774</v>
      </c>
      <c r="C2237" s="5">
        <v>831</v>
      </c>
      <c r="D2237" s="5">
        <v>4</v>
      </c>
      <c r="E2237" s="5" t="str">
        <f>IFERROR(INDEX(Customers!$B$2:$B$901,MATCH(C2237,Customers!$A$2:$A$901,0)),"")</f>
        <v>Rahul Nair</v>
      </c>
      <c r="F2237" s="5" t="str">
        <f>IFERROR(INDEX(Customers!$C$2:$C$901,MATCH(C2237,Customers!$A$2:$A$901,0)),"")</f>
        <v>SMB</v>
      </c>
      <c r="G2237" s="5" t="str">
        <f>IFERROR(INDEX(Regions!$B$2:$B$6,MATCH(D2237,Regions!$A$2:$A$6,0)),"")</f>
        <v>West</v>
      </c>
      <c r="H2237" s="5" t="str">
        <f t="shared" si="36"/>
        <v>2025-04</v>
      </c>
      <c r="I2237" s="5">
        <f>IFERROR(INDEX(Delivery!$C$2:$C$3001,MATCH(A2237,Delivery!$A$2:$A$3001,0))-INDEX(Delivery!$B$2:$B$3001,MATCH(A2237,Delivery!$A$2:$A$3001,0)),"")</f>
        <v>5</v>
      </c>
      <c r="J2237" s="5" t="str">
        <f>IF(IFERROR(INDEX(Delivery!$D$2:$D$3001,MATCH(A2237,Delivery!$A$2:$A$3001,0)),"")="Delayed","Yes","No")</f>
        <v>No</v>
      </c>
      <c r="K2237" s="5" t="str">
        <f>IF(IFERROR(INDEX(Delivery!$D$2:$D$3001,MATCH(A2237,Delivery!$A$2:$A$3001,0)),"")="Cancelled","Yes","No")</f>
        <v>No</v>
      </c>
      <c r="L2237">
        <f>SUMIF(Sales!B:B,A2237,Sales!H:H)</f>
        <v>1424.84</v>
      </c>
    </row>
    <row r="2238" spans="1:12" x14ac:dyDescent="0.35">
      <c r="A2238" s="5">
        <v>2237</v>
      </c>
      <c r="B2238" s="6">
        <v>45774</v>
      </c>
      <c r="C2238" s="5">
        <v>448</v>
      </c>
      <c r="D2238" s="5">
        <v>3</v>
      </c>
      <c r="E2238" s="5" t="str">
        <f>IFERROR(INDEX(Customers!$B$2:$B$901,MATCH(C2238,Customers!$A$2:$A$901,0)),"")</f>
        <v>Lakshmi Shetty</v>
      </c>
      <c r="F2238" s="5" t="str">
        <f>IFERROR(INDEX(Customers!$C$2:$C$901,MATCH(C2238,Customers!$A$2:$A$901,0)),"")</f>
        <v>SMB</v>
      </c>
      <c r="G2238" s="5" t="str">
        <f>IFERROR(INDEX(Regions!$B$2:$B$6,MATCH(D2238,Regions!$A$2:$A$6,0)),"")</f>
        <v>East</v>
      </c>
      <c r="H2238" s="5" t="str">
        <f t="shared" si="36"/>
        <v>2025-04</v>
      </c>
      <c r="I2238" s="5">
        <f>IFERROR(INDEX(Delivery!$C$2:$C$3001,MATCH(A2238,Delivery!$A$2:$A$3001,0))-INDEX(Delivery!$B$2:$B$3001,MATCH(A2238,Delivery!$A$2:$A$3001,0)),"")</f>
        <v>6</v>
      </c>
      <c r="J2238" s="5" t="str">
        <f>IF(IFERROR(INDEX(Delivery!$D$2:$D$3001,MATCH(A2238,Delivery!$A$2:$A$3001,0)),"")="Delayed","Yes","No")</f>
        <v>No</v>
      </c>
      <c r="K2238" s="5" t="str">
        <f>IF(IFERROR(INDEX(Delivery!$D$2:$D$3001,MATCH(A2238,Delivery!$A$2:$A$3001,0)),"")="Cancelled","Yes","No")</f>
        <v>No</v>
      </c>
      <c r="L2238">
        <f>SUMIF(Sales!B:B,A2238,Sales!H:H)</f>
        <v>2335.35</v>
      </c>
    </row>
    <row r="2239" spans="1:12" x14ac:dyDescent="0.35">
      <c r="A2239" s="5">
        <v>2238</v>
      </c>
      <c r="B2239" s="6">
        <v>45774</v>
      </c>
      <c r="C2239" s="5">
        <v>538</v>
      </c>
      <c r="D2239" s="5">
        <v>1</v>
      </c>
      <c r="E2239" s="5" t="str">
        <f>IFERROR(INDEX(Customers!$B$2:$B$901,MATCH(C2239,Customers!$A$2:$A$901,0)),"")</f>
        <v>Ayaan Sharma</v>
      </c>
      <c r="F2239" s="5" t="str">
        <f>IFERROR(INDEX(Customers!$C$2:$C$901,MATCH(C2239,Customers!$A$2:$A$901,0)),"")</f>
        <v>SMB</v>
      </c>
      <c r="G2239" s="5" t="str">
        <f>IFERROR(INDEX(Regions!$B$2:$B$6,MATCH(D2239,Regions!$A$2:$A$6,0)),"")</f>
        <v>North</v>
      </c>
      <c r="H2239" s="5" t="str">
        <f t="shared" si="36"/>
        <v>2025-04</v>
      </c>
      <c r="I2239" s="5">
        <f>IFERROR(INDEX(Delivery!$C$2:$C$3001,MATCH(A2239,Delivery!$A$2:$A$3001,0))-INDEX(Delivery!$B$2:$B$3001,MATCH(A2239,Delivery!$A$2:$A$3001,0)),"")</f>
        <v>2</v>
      </c>
      <c r="J2239" s="5" t="str">
        <f>IF(IFERROR(INDEX(Delivery!$D$2:$D$3001,MATCH(A2239,Delivery!$A$2:$A$3001,0)),"")="Delayed","Yes","No")</f>
        <v>No</v>
      </c>
      <c r="K2239" s="5" t="str">
        <f>IF(IFERROR(INDEX(Delivery!$D$2:$D$3001,MATCH(A2239,Delivery!$A$2:$A$3001,0)),"")="Cancelled","Yes","No")</f>
        <v>No</v>
      </c>
      <c r="L2239">
        <f>SUMIF(Sales!B:B,A2239,Sales!H:H)</f>
        <v>6271.26</v>
      </c>
    </row>
    <row r="2240" spans="1:12" x14ac:dyDescent="0.35">
      <c r="A2240" s="5">
        <v>2239</v>
      </c>
      <c r="B2240" s="6">
        <v>45775</v>
      </c>
      <c r="C2240" s="5">
        <v>479</v>
      </c>
      <c r="D2240" s="5">
        <v>3</v>
      </c>
      <c r="E2240" s="5" t="str">
        <f>IFERROR(INDEX(Customers!$B$2:$B$901,MATCH(C2240,Customers!$A$2:$A$901,0)),"")</f>
        <v>Aarav Sharma</v>
      </c>
      <c r="F2240" s="5" t="str">
        <f>IFERROR(INDEX(Customers!$C$2:$C$901,MATCH(C2240,Customers!$A$2:$A$901,0)),"")</f>
        <v>Consumer</v>
      </c>
      <c r="G2240" s="5" t="str">
        <f>IFERROR(INDEX(Regions!$B$2:$B$6,MATCH(D2240,Regions!$A$2:$A$6,0)),"")</f>
        <v>East</v>
      </c>
      <c r="H2240" s="5" t="str">
        <f t="shared" si="36"/>
        <v>2025-04</v>
      </c>
      <c r="I2240" s="5">
        <f>IFERROR(INDEX(Delivery!$C$2:$C$3001,MATCH(A2240,Delivery!$A$2:$A$3001,0))-INDEX(Delivery!$B$2:$B$3001,MATCH(A2240,Delivery!$A$2:$A$3001,0)),"")</f>
        <v>6</v>
      </c>
      <c r="J2240" s="5" t="str">
        <f>IF(IFERROR(INDEX(Delivery!$D$2:$D$3001,MATCH(A2240,Delivery!$A$2:$A$3001,0)),"")="Delayed","Yes","No")</f>
        <v>No</v>
      </c>
      <c r="K2240" s="5" t="str">
        <f>IF(IFERROR(INDEX(Delivery!$D$2:$D$3001,MATCH(A2240,Delivery!$A$2:$A$3001,0)),"")="Cancelled","Yes","No")</f>
        <v>No</v>
      </c>
      <c r="L2240">
        <f>SUMIF(Sales!B:B,A2240,Sales!H:H)</f>
        <v>872.66</v>
      </c>
    </row>
    <row r="2241" spans="1:12" x14ac:dyDescent="0.35">
      <c r="A2241" s="5">
        <v>2240</v>
      </c>
      <c r="B2241" s="6">
        <v>45775</v>
      </c>
      <c r="C2241" s="5">
        <v>388</v>
      </c>
      <c r="D2241" s="5">
        <v>3</v>
      </c>
      <c r="E2241" s="5" t="str">
        <f>IFERROR(INDEX(Customers!$B$2:$B$901,MATCH(C2241,Customers!$A$2:$A$901,0)),"")</f>
        <v>Krishna Bose</v>
      </c>
      <c r="F2241" s="5" t="str">
        <f>IFERROR(INDEX(Customers!$C$2:$C$901,MATCH(C2241,Customers!$A$2:$A$901,0)),"")</f>
        <v>Consumer</v>
      </c>
      <c r="G2241" s="5" t="str">
        <f>IFERROR(INDEX(Regions!$B$2:$B$6,MATCH(D2241,Regions!$A$2:$A$6,0)),"")</f>
        <v>East</v>
      </c>
      <c r="H2241" s="5" t="str">
        <f t="shared" si="36"/>
        <v>2025-04</v>
      </c>
      <c r="I2241" s="5">
        <f>IFERROR(INDEX(Delivery!$C$2:$C$3001,MATCH(A2241,Delivery!$A$2:$A$3001,0))-INDEX(Delivery!$B$2:$B$3001,MATCH(A2241,Delivery!$A$2:$A$3001,0)),"")</f>
        <v>-45775</v>
      </c>
      <c r="J2241" s="5" t="str">
        <f>IF(IFERROR(INDEX(Delivery!$D$2:$D$3001,MATCH(A2241,Delivery!$A$2:$A$3001,0)),"")="Delayed","Yes","No")</f>
        <v>No</v>
      </c>
      <c r="K2241" s="5" t="str">
        <f>IF(IFERROR(INDEX(Delivery!$D$2:$D$3001,MATCH(A2241,Delivery!$A$2:$A$3001,0)),"")="Cancelled","Yes","No")</f>
        <v>Yes</v>
      </c>
      <c r="L2241">
        <f>SUMIF(Sales!B:B,A2241,Sales!H:H)</f>
        <v>2213.3200000000002</v>
      </c>
    </row>
    <row r="2242" spans="1:12" x14ac:dyDescent="0.35">
      <c r="A2242" s="5">
        <v>2241</v>
      </c>
      <c r="B2242" s="6">
        <v>45775</v>
      </c>
      <c r="C2242" s="5">
        <v>210</v>
      </c>
      <c r="D2242" s="5">
        <v>2</v>
      </c>
      <c r="E2242" s="5" t="str">
        <f>IFERROR(INDEX(Customers!$B$2:$B$901,MATCH(C2242,Customers!$A$2:$A$901,0)),"")</f>
        <v>Vivaan Nair</v>
      </c>
      <c r="F2242" s="5" t="str">
        <f>IFERROR(INDEX(Customers!$C$2:$C$901,MATCH(C2242,Customers!$A$2:$A$901,0)),"")</f>
        <v>Consumer</v>
      </c>
      <c r="G2242" s="5" t="str">
        <f>IFERROR(INDEX(Regions!$B$2:$B$6,MATCH(D2242,Regions!$A$2:$A$6,0)),"")</f>
        <v>South</v>
      </c>
      <c r="H2242" s="5" t="str">
        <f t="shared" ref="H2242:H2305" si="37">TEXT(B2242,"YYYY-MM")</f>
        <v>2025-04</v>
      </c>
      <c r="I2242" s="5">
        <f>IFERROR(INDEX(Delivery!$C$2:$C$3001,MATCH(A2242,Delivery!$A$2:$A$3001,0))-INDEX(Delivery!$B$2:$B$3001,MATCH(A2242,Delivery!$A$2:$A$3001,0)),"")</f>
        <v>3</v>
      </c>
      <c r="J2242" s="5" t="str">
        <f>IF(IFERROR(INDEX(Delivery!$D$2:$D$3001,MATCH(A2242,Delivery!$A$2:$A$3001,0)),"")="Delayed","Yes","No")</f>
        <v>No</v>
      </c>
      <c r="K2242" s="5" t="str">
        <f>IF(IFERROR(INDEX(Delivery!$D$2:$D$3001,MATCH(A2242,Delivery!$A$2:$A$3001,0)),"")="Cancelled","Yes","No")</f>
        <v>No</v>
      </c>
      <c r="L2242">
        <f>SUMIF(Sales!B:B,A2242,Sales!H:H)</f>
        <v>4256.04</v>
      </c>
    </row>
    <row r="2243" spans="1:12" x14ac:dyDescent="0.35">
      <c r="A2243" s="5">
        <v>2242</v>
      </c>
      <c r="B2243" s="6">
        <v>45776</v>
      </c>
      <c r="C2243" s="5">
        <v>269</v>
      </c>
      <c r="D2243" s="5">
        <v>5</v>
      </c>
      <c r="E2243" s="5" t="str">
        <f>IFERROR(INDEX(Customers!$B$2:$B$901,MATCH(C2243,Customers!$A$2:$A$901,0)),"")</f>
        <v>Kavya Chatterjee</v>
      </c>
      <c r="F2243" s="5" t="str">
        <f>IFERROR(INDEX(Customers!$C$2:$C$901,MATCH(C2243,Customers!$A$2:$A$901,0)),"")</f>
        <v>Consumer</v>
      </c>
      <c r="G2243" s="5" t="str">
        <f>IFERROR(INDEX(Regions!$B$2:$B$6,MATCH(D2243,Regions!$A$2:$A$6,0)),"")</f>
        <v>Central</v>
      </c>
      <c r="H2243" s="5" t="str">
        <f t="shared" si="37"/>
        <v>2025-04</v>
      </c>
      <c r="I2243" s="5">
        <f>IFERROR(INDEX(Delivery!$C$2:$C$3001,MATCH(A2243,Delivery!$A$2:$A$3001,0))-INDEX(Delivery!$B$2:$B$3001,MATCH(A2243,Delivery!$A$2:$A$3001,0)),"")</f>
        <v>4</v>
      </c>
      <c r="J2243" s="5" t="str">
        <f>IF(IFERROR(INDEX(Delivery!$D$2:$D$3001,MATCH(A2243,Delivery!$A$2:$A$3001,0)),"")="Delayed","Yes","No")</f>
        <v>No</v>
      </c>
      <c r="K2243" s="5" t="str">
        <f>IF(IFERROR(INDEX(Delivery!$D$2:$D$3001,MATCH(A2243,Delivery!$A$2:$A$3001,0)),"")="Cancelled","Yes","No")</f>
        <v>No</v>
      </c>
      <c r="L2243">
        <f>SUMIF(Sales!B:B,A2243,Sales!H:H)</f>
        <v>1832.49</v>
      </c>
    </row>
    <row r="2244" spans="1:12" x14ac:dyDescent="0.35">
      <c r="A2244" s="5">
        <v>2243</v>
      </c>
      <c r="B2244" s="6">
        <v>45776</v>
      </c>
      <c r="C2244" s="5">
        <v>747</v>
      </c>
      <c r="D2244" s="5">
        <v>1</v>
      </c>
      <c r="E2244" s="5" t="str">
        <f>IFERROR(INDEX(Customers!$B$2:$B$901,MATCH(C2244,Customers!$A$2:$A$901,0)),"")</f>
        <v>Krishna Patel</v>
      </c>
      <c r="F2244" s="5" t="str">
        <f>IFERROR(INDEX(Customers!$C$2:$C$901,MATCH(C2244,Customers!$A$2:$A$901,0)),"")</f>
        <v>Corporate</v>
      </c>
      <c r="G2244" s="5" t="str">
        <f>IFERROR(INDEX(Regions!$B$2:$B$6,MATCH(D2244,Regions!$A$2:$A$6,0)),"")</f>
        <v>North</v>
      </c>
      <c r="H2244" s="5" t="str">
        <f t="shared" si="37"/>
        <v>2025-04</v>
      </c>
      <c r="I2244" s="5">
        <f>IFERROR(INDEX(Delivery!$C$2:$C$3001,MATCH(A2244,Delivery!$A$2:$A$3001,0))-INDEX(Delivery!$B$2:$B$3001,MATCH(A2244,Delivery!$A$2:$A$3001,0)),"")</f>
        <v>4</v>
      </c>
      <c r="J2244" s="5" t="str">
        <f>IF(IFERROR(INDEX(Delivery!$D$2:$D$3001,MATCH(A2244,Delivery!$A$2:$A$3001,0)),"")="Delayed","Yes","No")</f>
        <v>No</v>
      </c>
      <c r="K2244" s="5" t="str">
        <f>IF(IFERROR(INDEX(Delivery!$D$2:$D$3001,MATCH(A2244,Delivery!$A$2:$A$3001,0)),"")="Cancelled","Yes","No")</f>
        <v>No</v>
      </c>
      <c r="L2244">
        <f>SUMIF(Sales!B:B,A2244,Sales!H:H)</f>
        <v>3021.65</v>
      </c>
    </row>
    <row r="2245" spans="1:12" x14ac:dyDescent="0.35">
      <c r="A2245" s="5">
        <v>2244</v>
      </c>
      <c r="B2245" s="6">
        <v>45776</v>
      </c>
      <c r="C2245" s="5">
        <v>435</v>
      </c>
      <c r="D2245" s="5">
        <v>2</v>
      </c>
      <c r="E2245" s="5" t="str">
        <f>IFERROR(INDEX(Customers!$B$2:$B$901,MATCH(C2245,Customers!$A$2:$A$901,0)),"")</f>
        <v>Aditya Rao</v>
      </c>
      <c r="F2245" s="5" t="str">
        <f>IFERROR(INDEX(Customers!$C$2:$C$901,MATCH(C2245,Customers!$A$2:$A$901,0)),"")</f>
        <v>Consumer</v>
      </c>
      <c r="G2245" s="5" t="str">
        <f>IFERROR(INDEX(Regions!$B$2:$B$6,MATCH(D2245,Regions!$A$2:$A$6,0)),"")</f>
        <v>South</v>
      </c>
      <c r="H2245" s="5" t="str">
        <f t="shared" si="37"/>
        <v>2025-04</v>
      </c>
      <c r="I2245" s="5">
        <f>IFERROR(INDEX(Delivery!$C$2:$C$3001,MATCH(A2245,Delivery!$A$2:$A$3001,0))-INDEX(Delivery!$B$2:$B$3001,MATCH(A2245,Delivery!$A$2:$A$3001,0)),"")</f>
        <v>4</v>
      </c>
      <c r="J2245" s="5" t="str">
        <f>IF(IFERROR(INDEX(Delivery!$D$2:$D$3001,MATCH(A2245,Delivery!$A$2:$A$3001,0)),"")="Delayed","Yes","No")</f>
        <v>No</v>
      </c>
      <c r="K2245" s="5" t="str">
        <f>IF(IFERROR(INDEX(Delivery!$D$2:$D$3001,MATCH(A2245,Delivery!$A$2:$A$3001,0)),"")="Cancelled","Yes","No")</f>
        <v>No</v>
      </c>
      <c r="L2245">
        <f>SUMIF(Sales!B:B,A2245,Sales!H:H)</f>
        <v>2129.88</v>
      </c>
    </row>
    <row r="2246" spans="1:12" x14ac:dyDescent="0.35">
      <c r="A2246" s="5">
        <v>2245</v>
      </c>
      <c r="B2246" s="6">
        <v>45776</v>
      </c>
      <c r="C2246" s="5">
        <v>409</v>
      </c>
      <c r="D2246" s="5">
        <v>5</v>
      </c>
      <c r="E2246" s="5" t="str">
        <f>IFERROR(INDEX(Customers!$B$2:$B$901,MATCH(C2246,Customers!$A$2:$A$901,0)),"")</f>
        <v>Kiara Chatterjee</v>
      </c>
      <c r="F2246" s="5" t="str">
        <f>IFERROR(INDEX(Customers!$C$2:$C$901,MATCH(C2246,Customers!$A$2:$A$901,0)),"")</f>
        <v>SMB</v>
      </c>
      <c r="G2246" s="5" t="str">
        <f>IFERROR(INDEX(Regions!$B$2:$B$6,MATCH(D2246,Regions!$A$2:$A$6,0)),"")</f>
        <v>Central</v>
      </c>
      <c r="H2246" s="5" t="str">
        <f t="shared" si="37"/>
        <v>2025-04</v>
      </c>
      <c r="I2246" s="5">
        <f>IFERROR(INDEX(Delivery!$C$2:$C$3001,MATCH(A2246,Delivery!$A$2:$A$3001,0))-INDEX(Delivery!$B$2:$B$3001,MATCH(A2246,Delivery!$A$2:$A$3001,0)),"")</f>
        <v>8</v>
      </c>
      <c r="J2246" s="5" t="str">
        <f>IF(IFERROR(INDEX(Delivery!$D$2:$D$3001,MATCH(A2246,Delivery!$A$2:$A$3001,0)),"")="Delayed","Yes","No")</f>
        <v>Yes</v>
      </c>
      <c r="K2246" s="5" t="str">
        <f>IF(IFERROR(INDEX(Delivery!$D$2:$D$3001,MATCH(A2246,Delivery!$A$2:$A$3001,0)),"")="Cancelled","Yes","No")</f>
        <v>No</v>
      </c>
      <c r="L2246">
        <f>SUMIF(Sales!B:B,A2246,Sales!H:H)</f>
        <v>2213.3200000000002</v>
      </c>
    </row>
    <row r="2247" spans="1:12" x14ac:dyDescent="0.35">
      <c r="A2247" s="5">
        <v>2246</v>
      </c>
      <c r="B2247" s="6">
        <v>45776</v>
      </c>
      <c r="C2247" s="5">
        <v>608</v>
      </c>
      <c r="D2247" s="5">
        <v>1</v>
      </c>
      <c r="E2247" s="5" t="str">
        <f>IFERROR(INDEX(Customers!$B$2:$B$901,MATCH(C2247,Customers!$A$2:$A$901,0)),"")</f>
        <v>Suresh Malhotra</v>
      </c>
      <c r="F2247" s="5" t="str">
        <f>IFERROR(INDEX(Customers!$C$2:$C$901,MATCH(C2247,Customers!$A$2:$A$901,0)),"")</f>
        <v>Corporate</v>
      </c>
      <c r="G2247" s="5" t="str">
        <f>IFERROR(INDEX(Regions!$B$2:$B$6,MATCH(D2247,Regions!$A$2:$A$6,0)),"")</f>
        <v>North</v>
      </c>
      <c r="H2247" s="5" t="str">
        <f t="shared" si="37"/>
        <v>2025-04</v>
      </c>
      <c r="I2247" s="5">
        <f>IFERROR(INDEX(Delivery!$C$2:$C$3001,MATCH(A2247,Delivery!$A$2:$A$3001,0))-INDEX(Delivery!$B$2:$B$3001,MATCH(A2247,Delivery!$A$2:$A$3001,0)),"")</f>
        <v>2</v>
      </c>
      <c r="J2247" s="5" t="str">
        <f>IF(IFERROR(INDEX(Delivery!$D$2:$D$3001,MATCH(A2247,Delivery!$A$2:$A$3001,0)),"")="Delayed","Yes","No")</f>
        <v>No</v>
      </c>
      <c r="K2247" s="5" t="str">
        <f>IF(IFERROR(INDEX(Delivery!$D$2:$D$3001,MATCH(A2247,Delivery!$A$2:$A$3001,0)),"")="Cancelled","Yes","No")</f>
        <v>No</v>
      </c>
      <c r="L2247">
        <f>SUMIF(Sales!B:B,A2247,Sales!H:H)</f>
        <v>2213.3200000000002</v>
      </c>
    </row>
    <row r="2248" spans="1:12" x14ac:dyDescent="0.35">
      <c r="A2248" s="5">
        <v>2247</v>
      </c>
      <c r="B2248" s="6">
        <v>45776</v>
      </c>
      <c r="C2248" s="5">
        <v>848</v>
      </c>
      <c r="D2248" s="5">
        <v>4</v>
      </c>
      <c r="E2248" s="5" t="str">
        <f>IFERROR(INDEX(Customers!$B$2:$B$901,MATCH(C2248,Customers!$A$2:$A$901,0)),"")</f>
        <v>Pooja Joshi</v>
      </c>
      <c r="F2248" s="5" t="str">
        <f>IFERROR(INDEX(Customers!$C$2:$C$901,MATCH(C2248,Customers!$A$2:$A$901,0)),"")</f>
        <v>Consumer</v>
      </c>
      <c r="G2248" s="5" t="str">
        <f>IFERROR(INDEX(Regions!$B$2:$B$6,MATCH(D2248,Regions!$A$2:$A$6,0)),"")</f>
        <v>West</v>
      </c>
      <c r="H2248" s="5" t="str">
        <f t="shared" si="37"/>
        <v>2025-04</v>
      </c>
      <c r="I2248" s="5">
        <f>IFERROR(INDEX(Delivery!$C$2:$C$3001,MATCH(A2248,Delivery!$A$2:$A$3001,0))-INDEX(Delivery!$B$2:$B$3001,MATCH(A2248,Delivery!$A$2:$A$3001,0)),"")</f>
        <v>6</v>
      </c>
      <c r="J2248" s="5" t="str">
        <f>IF(IFERROR(INDEX(Delivery!$D$2:$D$3001,MATCH(A2248,Delivery!$A$2:$A$3001,0)),"")="Delayed","Yes","No")</f>
        <v>No</v>
      </c>
      <c r="K2248" s="5" t="str">
        <f>IF(IFERROR(INDEX(Delivery!$D$2:$D$3001,MATCH(A2248,Delivery!$A$2:$A$3001,0)),"")="Cancelled","Yes","No")</f>
        <v>No</v>
      </c>
      <c r="L2248">
        <f>SUMIF(Sales!B:B,A2248,Sales!H:H)</f>
        <v>3021.65</v>
      </c>
    </row>
    <row r="2249" spans="1:12" x14ac:dyDescent="0.35">
      <c r="A2249" s="5">
        <v>2248</v>
      </c>
      <c r="B2249" s="6">
        <v>45776</v>
      </c>
      <c r="C2249" s="5">
        <v>214</v>
      </c>
      <c r="D2249" s="5">
        <v>1</v>
      </c>
      <c r="E2249" s="5" t="str">
        <f>IFERROR(INDEX(Customers!$B$2:$B$901,MATCH(C2249,Customers!$A$2:$A$901,0)),"")</f>
        <v>Sanjay Menon</v>
      </c>
      <c r="F2249" s="5" t="str">
        <f>IFERROR(INDEX(Customers!$C$2:$C$901,MATCH(C2249,Customers!$A$2:$A$901,0)),"")</f>
        <v>SMB</v>
      </c>
      <c r="G2249" s="5" t="str">
        <f>IFERROR(INDEX(Regions!$B$2:$B$6,MATCH(D2249,Regions!$A$2:$A$6,0)),"")</f>
        <v>North</v>
      </c>
      <c r="H2249" s="5" t="str">
        <f t="shared" si="37"/>
        <v>2025-04</v>
      </c>
      <c r="I2249" s="5">
        <f>IFERROR(INDEX(Delivery!$C$2:$C$3001,MATCH(A2249,Delivery!$A$2:$A$3001,0))-INDEX(Delivery!$B$2:$B$3001,MATCH(A2249,Delivery!$A$2:$A$3001,0)),"")</f>
        <v>-45776</v>
      </c>
      <c r="J2249" s="5" t="str">
        <f>IF(IFERROR(INDEX(Delivery!$D$2:$D$3001,MATCH(A2249,Delivery!$A$2:$A$3001,0)),"")="Delayed","Yes","No")</f>
        <v>No</v>
      </c>
      <c r="K2249" s="5" t="str">
        <f>IF(IFERROR(INDEX(Delivery!$D$2:$D$3001,MATCH(A2249,Delivery!$A$2:$A$3001,0)),"")="Cancelled","Yes","No")</f>
        <v>Yes</v>
      </c>
      <c r="L2249">
        <f>SUMIF(Sales!B:B,A2249,Sales!H:H)</f>
        <v>184.26</v>
      </c>
    </row>
    <row r="2250" spans="1:12" x14ac:dyDescent="0.35">
      <c r="A2250" s="5">
        <v>2249</v>
      </c>
      <c r="B2250" s="6">
        <v>45777</v>
      </c>
      <c r="C2250" s="5">
        <v>771</v>
      </c>
      <c r="D2250" s="5">
        <v>2</v>
      </c>
      <c r="E2250" s="5" t="str">
        <f>IFERROR(INDEX(Customers!$B$2:$B$901,MATCH(C2250,Customers!$A$2:$A$901,0)),"")</f>
        <v>Rahul Krishnan</v>
      </c>
      <c r="F2250" s="5" t="str">
        <f>IFERROR(INDEX(Customers!$C$2:$C$901,MATCH(C2250,Customers!$A$2:$A$901,0)),"")</f>
        <v>Corporate</v>
      </c>
      <c r="G2250" s="5" t="str">
        <f>IFERROR(INDEX(Regions!$B$2:$B$6,MATCH(D2250,Regions!$A$2:$A$6,0)),"")</f>
        <v>South</v>
      </c>
      <c r="H2250" s="5" t="str">
        <f t="shared" si="37"/>
        <v>2025-04</v>
      </c>
      <c r="I2250" s="5">
        <f>IFERROR(INDEX(Delivery!$C$2:$C$3001,MATCH(A2250,Delivery!$A$2:$A$3001,0))-INDEX(Delivery!$B$2:$B$3001,MATCH(A2250,Delivery!$A$2:$A$3001,0)),"")</f>
        <v>6</v>
      </c>
      <c r="J2250" s="5" t="str">
        <f>IF(IFERROR(INDEX(Delivery!$D$2:$D$3001,MATCH(A2250,Delivery!$A$2:$A$3001,0)),"")="Delayed","Yes","No")</f>
        <v>No</v>
      </c>
      <c r="K2250" s="5" t="str">
        <f>IF(IFERROR(INDEX(Delivery!$D$2:$D$3001,MATCH(A2250,Delivery!$A$2:$A$3001,0)),"")="Cancelled","Yes","No")</f>
        <v>No</v>
      </c>
      <c r="L2250">
        <f>SUMIF(Sales!B:B,A2250,Sales!H:H)</f>
        <v>2490.89</v>
      </c>
    </row>
    <row r="2251" spans="1:12" x14ac:dyDescent="0.35">
      <c r="A2251" s="5">
        <v>2250</v>
      </c>
      <c r="B2251" s="6">
        <v>45777</v>
      </c>
      <c r="C2251" s="5">
        <v>756</v>
      </c>
      <c r="D2251" s="5">
        <v>1</v>
      </c>
      <c r="E2251" s="5" t="str">
        <f>IFERROR(INDEX(Customers!$B$2:$B$901,MATCH(C2251,Customers!$A$2:$A$901,0)),"")</f>
        <v>Amit Krishnan</v>
      </c>
      <c r="F2251" s="5" t="str">
        <f>IFERROR(INDEX(Customers!$C$2:$C$901,MATCH(C2251,Customers!$A$2:$A$901,0)),"")</f>
        <v>Corporate</v>
      </c>
      <c r="G2251" s="5" t="str">
        <f>IFERROR(INDEX(Regions!$B$2:$B$6,MATCH(D2251,Regions!$A$2:$A$6,0)),"")</f>
        <v>North</v>
      </c>
      <c r="H2251" s="5" t="str">
        <f t="shared" si="37"/>
        <v>2025-04</v>
      </c>
      <c r="I2251" s="5">
        <f>IFERROR(INDEX(Delivery!$C$2:$C$3001,MATCH(A2251,Delivery!$A$2:$A$3001,0))-INDEX(Delivery!$B$2:$B$3001,MATCH(A2251,Delivery!$A$2:$A$3001,0)),"")</f>
        <v>4</v>
      </c>
      <c r="J2251" s="5" t="str">
        <f>IF(IFERROR(INDEX(Delivery!$D$2:$D$3001,MATCH(A2251,Delivery!$A$2:$A$3001,0)),"")="Delayed","Yes","No")</f>
        <v>No</v>
      </c>
      <c r="K2251" s="5" t="str">
        <f>IF(IFERROR(INDEX(Delivery!$D$2:$D$3001,MATCH(A2251,Delivery!$A$2:$A$3001,0)),"")="Cancelled","Yes","No")</f>
        <v>No</v>
      </c>
      <c r="L2251">
        <f>SUMIF(Sales!B:B,A2251,Sales!H:H)</f>
        <v>617.46</v>
      </c>
    </row>
    <row r="2252" spans="1:12" x14ac:dyDescent="0.35">
      <c r="A2252" s="5">
        <v>2251</v>
      </c>
      <c r="B2252" s="6">
        <v>45777</v>
      </c>
      <c r="C2252" s="5">
        <v>217</v>
      </c>
      <c r="D2252" s="5">
        <v>3</v>
      </c>
      <c r="E2252" s="5" t="str">
        <f>IFERROR(INDEX(Customers!$B$2:$B$901,MATCH(C2252,Customers!$A$2:$A$901,0)),"")</f>
        <v>Kavya Iyer</v>
      </c>
      <c r="F2252" s="5" t="str">
        <f>IFERROR(INDEX(Customers!$C$2:$C$901,MATCH(C2252,Customers!$A$2:$A$901,0)),"")</f>
        <v>SMB</v>
      </c>
      <c r="G2252" s="5" t="str">
        <f>IFERROR(INDEX(Regions!$B$2:$B$6,MATCH(D2252,Regions!$A$2:$A$6,0)),"")</f>
        <v>East</v>
      </c>
      <c r="H2252" s="5" t="str">
        <f t="shared" si="37"/>
        <v>2025-04</v>
      </c>
      <c r="I2252" s="5">
        <f>IFERROR(INDEX(Delivery!$C$2:$C$3001,MATCH(A2252,Delivery!$A$2:$A$3001,0))-INDEX(Delivery!$B$2:$B$3001,MATCH(A2252,Delivery!$A$2:$A$3001,0)),"")</f>
        <v>4</v>
      </c>
      <c r="J2252" s="5" t="str">
        <f>IF(IFERROR(INDEX(Delivery!$D$2:$D$3001,MATCH(A2252,Delivery!$A$2:$A$3001,0)),"")="Delayed","Yes","No")</f>
        <v>No</v>
      </c>
      <c r="K2252" s="5" t="str">
        <f>IF(IFERROR(INDEX(Delivery!$D$2:$D$3001,MATCH(A2252,Delivery!$A$2:$A$3001,0)),"")="Cancelled","Yes","No")</f>
        <v>No</v>
      </c>
      <c r="L2252">
        <f>SUMIF(Sales!B:B,A2252,Sales!H:H)</f>
        <v>5022.2000000000007</v>
      </c>
    </row>
    <row r="2253" spans="1:12" x14ac:dyDescent="0.35">
      <c r="A2253" s="5">
        <v>2252</v>
      </c>
      <c r="B2253" s="6">
        <v>45777</v>
      </c>
      <c r="C2253" s="5">
        <v>151</v>
      </c>
      <c r="D2253" s="5">
        <v>2</v>
      </c>
      <c r="E2253" s="5" t="str">
        <f>IFERROR(INDEX(Customers!$B$2:$B$901,MATCH(C2253,Customers!$A$2:$A$901,0)),"")</f>
        <v>Ayaan Chatterjee</v>
      </c>
      <c r="F2253" s="5" t="str">
        <f>IFERROR(INDEX(Customers!$C$2:$C$901,MATCH(C2253,Customers!$A$2:$A$901,0)),"")</f>
        <v>SMB</v>
      </c>
      <c r="G2253" s="5" t="str">
        <f>IFERROR(INDEX(Regions!$B$2:$B$6,MATCH(D2253,Regions!$A$2:$A$6,0)),"")</f>
        <v>South</v>
      </c>
      <c r="H2253" s="5" t="str">
        <f t="shared" si="37"/>
        <v>2025-04</v>
      </c>
      <c r="I2253" s="5">
        <f>IFERROR(INDEX(Delivery!$C$2:$C$3001,MATCH(A2253,Delivery!$A$2:$A$3001,0))-INDEX(Delivery!$B$2:$B$3001,MATCH(A2253,Delivery!$A$2:$A$3001,0)),"")</f>
        <v>5</v>
      </c>
      <c r="J2253" s="5" t="str">
        <f>IF(IFERROR(INDEX(Delivery!$D$2:$D$3001,MATCH(A2253,Delivery!$A$2:$A$3001,0)),"")="Delayed","Yes","No")</f>
        <v>No</v>
      </c>
      <c r="K2253" s="5" t="str">
        <f>IF(IFERROR(INDEX(Delivery!$D$2:$D$3001,MATCH(A2253,Delivery!$A$2:$A$3001,0)),"")="Cancelled","Yes","No")</f>
        <v>No</v>
      </c>
      <c r="L2253">
        <f>SUMIF(Sales!B:B,A2253,Sales!H:H)</f>
        <v>1752.02</v>
      </c>
    </row>
    <row r="2254" spans="1:12" x14ac:dyDescent="0.35">
      <c r="A2254" s="5">
        <v>2253</v>
      </c>
      <c r="B2254" s="6">
        <v>45777</v>
      </c>
      <c r="C2254" s="5">
        <v>861</v>
      </c>
      <c r="D2254" s="5">
        <v>1</v>
      </c>
      <c r="E2254" s="5" t="str">
        <f>IFERROR(INDEX(Customers!$B$2:$B$901,MATCH(C2254,Customers!$A$2:$A$901,0)),"")</f>
        <v>Diya Bose</v>
      </c>
      <c r="F2254" s="5" t="str">
        <f>IFERROR(INDEX(Customers!$C$2:$C$901,MATCH(C2254,Customers!$A$2:$A$901,0)),"")</f>
        <v>Consumer</v>
      </c>
      <c r="G2254" s="5" t="str">
        <f>IFERROR(INDEX(Regions!$B$2:$B$6,MATCH(D2254,Regions!$A$2:$A$6,0)),"")</f>
        <v>North</v>
      </c>
      <c r="H2254" s="5" t="str">
        <f t="shared" si="37"/>
        <v>2025-04</v>
      </c>
      <c r="I2254" s="5">
        <f>IFERROR(INDEX(Delivery!$C$2:$C$3001,MATCH(A2254,Delivery!$A$2:$A$3001,0))-INDEX(Delivery!$B$2:$B$3001,MATCH(A2254,Delivery!$A$2:$A$3001,0)),"")</f>
        <v>8</v>
      </c>
      <c r="J2254" s="5" t="str">
        <f>IF(IFERROR(INDEX(Delivery!$D$2:$D$3001,MATCH(A2254,Delivery!$A$2:$A$3001,0)),"")="Delayed","Yes","No")</f>
        <v>Yes</v>
      </c>
      <c r="K2254" s="5" t="str">
        <f>IF(IFERROR(INDEX(Delivery!$D$2:$D$3001,MATCH(A2254,Delivery!$A$2:$A$3001,0)),"")="Cancelled","Yes","No")</f>
        <v>No</v>
      </c>
      <c r="L2254">
        <f>SUMIF(Sales!B:B,A2254,Sales!H:H)</f>
        <v>3024.89</v>
      </c>
    </row>
    <row r="2255" spans="1:12" x14ac:dyDescent="0.35">
      <c r="A2255" s="5">
        <v>2254</v>
      </c>
      <c r="B2255" s="6">
        <v>45777</v>
      </c>
      <c r="C2255" s="5">
        <v>239</v>
      </c>
      <c r="D2255" s="5">
        <v>2</v>
      </c>
      <c r="E2255" s="5" t="str">
        <f>IFERROR(INDEX(Customers!$B$2:$B$901,MATCH(C2255,Customers!$A$2:$A$901,0)),"")</f>
        <v>Nisha Iyer</v>
      </c>
      <c r="F2255" s="5" t="str">
        <f>IFERROR(INDEX(Customers!$C$2:$C$901,MATCH(C2255,Customers!$A$2:$A$901,0)),"")</f>
        <v>SMB</v>
      </c>
      <c r="G2255" s="5" t="str">
        <f>IFERROR(INDEX(Regions!$B$2:$B$6,MATCH(D2255,Regions!$A$2:$A$6,0)),"")</f>
        <v>South</v>
      </c>
      <c r="H2255" s="5" t="str">
        <f t="shared" si="37"/>
        <v>2025-04</v>
      </c>
      <c r="I2255" s="5">
        <f>IFERROR(INDEX(Delivery!$C$2:$C$3001,MATCH(A2255,Delivery!$A$2:$A$3001,0))-INDEX(Delivery!$B$2:$B$3001,MATCH(A2255,Delivery!$A$2:$A$3001,0)),"")</f>
        <v>6</v>
      </c>
      <c r="J2255" s="5" t="str">
        <f>IF(IFERROR(INDEX(Delivery!$D$2:$D$3001,MATCH(A2255,Delivery!$A$2:$A$3001,0)),"")="Delayed","Yes","No")</f>
        <v>No</v>
      </c>
      <c r="K2255" s="5" t="str">
        <f>IF(IFERROR(INDEX(Delivery!$D$2:$D$3001,MATCH(A2255,Delivery!$A$2:$A$3001,0)),"")="Cancelled","Yes","No")</f>
        <v>No</v>
      </c>
      <c r="L2255">
        <f>SUMIF(Sales!B:B,A2255,Sales!H:H)</f>
        <v>7246.3600000000006</v>
      </c>
    </row>
    <row r="2256" spans="1:12" x14ac:dyDescent="0.35">
      <c r="A2256" s="5">
        <v>2255</v>
      </c>
      <c r="B2256" s="6">
        <v>45777</v>
      </c>
      <c r="C2256" s="5">
        <v>57</v>
      </c>
      <c r="D2256" s="5">
        <v>5</v>
      </c>
      <c r="E2256" s="5" t="str">
        <f>IFERROR(INDEX(Customers!$B$2:$B$901,MATCH(C2256,Customers!$A$2:$A$901,0)),"")</f>
        <v>Sai Rao</v>
      </c>
      <c r="F2256" s="5" t="str">
        <f>IFERROR(INDEX(Customers!$C$2:$C$901,MATCH(C2256,Customers!$A$2:$A$901,0)),"")</f>
        <v>Consumer</v>
      </c>
      <c r="G2256" s="5" t="str">
        <f>IFERROR(INDEX(Regions!$B$2:$B$6,MATCH(D2256,Regions!$A$2:$A$6,0)),"")</f>
        <v>Central</v>
      </c>
      <c r="H2256" s="5" t="str">
        <f t="shared" si="37"/>
        <v>2025-04</v>
      </c>
      <c r="I2256" s="5">
        <f>IFERROR(INDEX(Delivery!$C$2:$C$3001,MATCH(A2256,Delivery!$A$2:$A$3001,0))-INDEX(Delivery!$B$2:$B$3001,MATCH(A2256,Delivery!$A$2:$A$3001,0)),"")</f>
        <v>3</v>
      </c>
      <c r="J2256" s="5" t="str">
        <f>IF(IFERROR(INDEX(Delivery!$D$2:$D$3001,MATCH(A2256,Delivery!$A$2:$A$3001,0)),"")="Delayed","Yes","No")</f>
        <v>No</v>
      </c>
      <c r="K2256" s="5" t="str">
        <f>IF(IFERROR(INDEX(Delivery!$D$2:$D$3001,MATCH(A2256,Delivery!$A$2:$A$3001,0)),"")="Cancelled","Yes","No")</f>
        <v>No</v>
      </c>
      <c r="L2256">
        <f>SUMIF(Sales!B:B,A2256,Sales!H:H)</f>
        <v>798.2</v>
      </c>
    </row>
    <row r="2257" spans="1:12" x14ac:dyDescent="0.35">
      <c r="A2257" s="5">
        <v>2256</v>
      </c>
      <c r="B2257" s="6">
        <v>45778</v>
      </c>
      <c r="C2257" s="5">
        <v>126</v>
      </c>
      <c r="D2257" s="5">
        <v>3</v>
      </c>
      <c r="E2257" s="5" t="str">
        <f>IFERROR(INDEX(Customers!$B$2:$B$901,MATCH(C2257,Customers!$A$2:$A$901,0)),"")</f>
        <v>Reyansh Gupta</v>
      </c>
      <c r="F2257" s="5" t="str">
        <f>IFERROR(INDEX(Customers!$C$2:$C$901,MATCH(C2257,Customers!$A$2:$A$901,0)),"")</f>
        <v>Corporate</v>
      </c>
      <c r="G2257" s="5" t="str">
        <f>IFERROR(INDEX(Regions!$B$2:$B$6,MATCH(D2257,Regions!$A$2:$A$6,0)),"")</f>
        <v>East</v>
      </c>
      <c r="H2257" s="5" t="str">
        <f t="shared" si="37"/>
        <v>2025-05</v>
      </c>
      <c r="I2257" s="5">
        <f>IFERROR(INDEX(Delivery!$C$2:$C$3001,MATCH(A2257,Delivery!$A$2:$A$3001,0))-INDEX(Delivery!$B$2:$B$3001,MATCH(A2257,Delivery!$A$2:$A$3001,0)),"")</f>
        <v>6</v>
      </c>
      <c r="J2257" s="5" t="str">
        <f>IF(IFERROR(INDEX(Delivery!$D$2:$D$3001,MATCH(A2257,Delivery!$A$2:$A$3001,0)),"")="Delayed","Yes","No")</f>
        <v>No</v>
      </c>
      <c r="K2257" s="5" t="str">
        <f>IF(IFERROR(INDEX(Delivery!$D$2:$D$3001,MATCH(A2257,Delivery!$A$2:$A$3001,0)),"")="Cancelled","Yes","No")</f>
        <v>No</v>
      </c>
      <c r="L2257">
        <f>SUMIF(Sales!B:B,A2257,Sales!H:H)</f>
        <v>125.34</v>
      </c>
    </row>
    <row r="2258" spans="1:12" x14ac:dyDescent="0.35">
      <c r="A2258" s="5">
        <v>2257</v>
      </c>
      <c r="B2258" s="6">
        <v>45778</v>
      </c>
      <c r="C2258" s="5">
        <v>255</v>
      </c>
      <c r="D2258" s="5">
        <v>2</v>
      </c>
      <c r="E2258" s="5" t="str">
        <f>IFERROR(INDEX(Customers!$B$2:$B$901,MATCH(C2258,Customers!$A$2:$A$901,0)),"")</f>
        <v>Karthik Menon</v>
      </c>
      <c r="F2258" s="5" t="str">
        <f>IFERROR(INDEX(Customers!$C$2:$C$901,MATCH(C2258,Customers!$A$2:$A$901,0)),"")</f>
        <v>Consumer</v>
      </c>
      <c r="G2258" s="5" t="str">
        <f>IFERROR(INDEX(Regions!$B$2:$B$6,MATCH(D2258,Regions!$A$2:$A$6,0)),"")</f>
        <v>South</v>
      </c>
      <c r="H2258" s="5" t="str">
        <f t="shared" si="37"/>
        <v>2025-05</v>
      </c>
      <c r="I2258" s="5">
        <f>IFERROR(INDEX(Delivery!$C$2:$C$3001,MATCH(A2258,Delivery!$A$2:$A$3001,0))-INDEX(Delivery!$B$2:$B$3001,MATCH(A2258,Delivery!$A$2:$A$3001,0)),"")</f>
        <v>3</v>
      </c>
      <c r="J2258" s="5" t="str">
        <f>IF(IFERROR(INDEX(Delivery!$D$2:$D$3001,MATCH(A2258,Delivery!$A$2:$A$3001,0)),"")="Delayed","Yes","No")</f>
        <v>No</v>
      </c>
      <c r="K2258" s="5" t="str">
        <f>IF(IFERROR(INDEX(Delivery!$D$2:$D$3001,MATCH(A2258,Delivery!$A$2:$A$3001,0)),"")="Cancelled","Yes","No")</f>
        <v>No</v>
      </c>
      <c r="L2258">
        <f>SUMIF(Sales!B:B,A2258,Sales!H:H)</f>
        <v>1445.81</v>
      </c>
    </row>
    <row r="2259" spans="1:12" x14ac:dyDescent="0.35">
      <c r="A2259" s="5">
        <v>2258</v>
      </c>
      <c r="B2259" s="6">
        <v>45778</v>
      </c>
      <c r="C2259" s="5">
        <v>37</v>
      </c>
      <c r="D2259" s="5">
        <v>2</v>
      </c>
      <c r="E2259" s="5" t="str">
        <f>IFERROR(INDEX(Customers!$B$2:$B$901,MATCH(C2259,Customers!$A$2:$A$901,0)),"")</f>
        <v>Ravi Nair</v>
      </c>
      <c r="F2259" s="5" t="str">
        <f>IFERROR(INDEX(Customers!$C$2:$C$901,MATCH(C2259,Customers!$A$2:$A$901,0)),"")</f>
        <v>SMB</v>
      </c>
      <c r="G2259" s="5" t="str">
        <f>IFERROR(INDEX(Regions!$B$2:$B$6,MATCH(D2259,Regions!$A$2:$A$6,0)),"")</f>
        <v>South</v>
      </c>
      <c r="H2259" s="5" t="str">
        <f t="shared" si="37"/>
        <v>2025-05</v>
      </c>
      <c r="I2259" s="5">
        <f>IFERROR(INDEX(Delivery!$C$2:$C$3001,MATCH(A2259,Delivery!$A$2:$A$3001,0))-INDEX(Delivery!$B$2:$B$3001,MATCH(A2259,Delivery!$A$2:$A$3001,0)),"")</f>
        <v>5</v>
      </c>
      <c r="J2259" s="5" t="str">
        <f>IF(IFERROR(INDEX(Delivery!$D$2:$D$3001,MATCH(A2259,Delivery!$A$2:$A$3001,0)),"")="Delayed","Yes","No")</f>
        <v>No</v>
      </c>
      <c r="K2259" s="5" t="str">
        <f>IF(IFERROR(INDEX(Delivery!$D$2:$D$3001,MATCH(A2259,Delivery!$A$2:$A$3001,0)),"")="Cancelled","Yes","No")</f>
        <v>No</v>
      </c>
      <c r="L2259">
        <f>SUMIF(Sales!B:B,A2259,Sales!H:H)</f>
        <v>828.35</v>
      </c>
    </row>
    <row r="2260" spans="1:12" x14ac:dyDescent="0.35">
      <c r="A2260" s="5">
        <v>2259</v>
      </c>
      <c r="B2260" s="6">
        <v>45779</v>
      </c>
      <c r="C2260" s="5">
        <v>314</v>
      </c>
      <c r="D2260" s="5">
        <v>2</v>
      </c>
      <c r="E2260" s="5" t="str">
        <f>IFERROR(INDEX(Customers!$B$2:$B$901,MATCH(C2260,Customers!$A$2:$A$901,0)),"")</f>
        <v>Meera Pillai</v>
      </c>
      <c r="F2260" s="5" t="str">
        <f>IFERROR(INDEX(Customers!$C$2:$C$901,MATCH(C2260,Customers!$A$2:$A$901,0)),"")</f>
        <v>Consumer</v>
      </c>
      <c r="G2260" s="5" t="str">
        <f>IFERROR(INDEX(Regions!$B$2:$B$6,MATCH(D2260,Regions!$A$2:$A$6,0)),"")</f>
        <v>South</v>
      </c>
      <c r="H2260" s="5" t="str">
        <f t="shared" si="37"/>
        <v>2025-05</v>
      </c>
      <c r="I2260" s="5">
        <f>IFERROR(INDEX(Delivery!$C$2:$C$3001,MATCH(A2260,Delivery!$A$2:$A$3001,0))-INDEX(Delivery!$B$2:$B$3001,MATCH(A2260,Delivery!$A$2:$A$3001,0)),"")</f>
        <v>5</v>
      </c>
      <c r="J2260" s="5" t="str">
        <f>IF(IFERROR(INDEX(Delivery!$D$2:$D$3001,MATCH(A2260,Delivery!$A$2:$A$3001,0)),"")="Delayed","Yes","No")</f>
        <v>No</v>
      </c>
      <c r="K2260" s="5" t="str">
        <f>IF(IFERROR(INDEX(Delivery!$D$2:$D$3001,MATCH(A2260,Delivery!$A$2:$A$3001,0)),"")="Cancelled","Yes","No")</f>
        <v>No</v>
      </c>
      <c r="L2260">
        <f>SUMIF(Sales!B:B,A2260,Sales!H:H)</f>
        <v>2490.89</v>
      </c>
    </row>
    <row r="2261" spans="1:12" x14ac:dyDescent="0.35">
      <c r="A2261" s="5">
        <v>2260</v>
      </c>
      <c r="B2261" s="6">
        <v>45779</v>
      </c>
      <c r="C2261" s="5">
        <v>514</v>
      </c>
      <c r="D2261" s="5">
        <v>2</v>
      </c>
      <c r="E2261" s="5" t="str">
        <f>IFERROR(INDEX(Customers!$B$2:$B$901,MATCH(C2261,Customers!$A$2:$A$901,0)),"")</f>
        <v>Ravi Gupta</v>
      </c>
      <c r="F2261" s="5" t="str">
        <f>IFERROR(INDEX(Customers!$C$2:$C$901,MATCH(C2261,Customers!$A$2:$A$901,0)),"")</f>
        <v>Consumer</v>
      </c>
      <c r="G2261" s="5" t="str">
        <f>IFERROR(INDEX(Regions!$B$2:$B$6,MATCH(D2261,Regions!$A$2:$A$6,0)),"")</f>
        <v>South</v>
      </c>
      <c r="H2261" s="5" t="str">
        <f t="shared" si="37"/>
        <v>2025-05</v>
      </c>
      <c r="I2261" s="5">
        <f>IFERROR(INDEX(Delivery!$C$2:$C$3001,MATCH(A2261,Delivery!$A$2:$A$3001,0))-INDEX(Delivery!$B$2:$B$3001,MATCH(A2261,Delivery!$A$2:$A$3001,0)),"")</f>
        <v>5</v>
      </c>
      <c r="J2261" s="5" t="str">
        <f>IF(IFERROR(INDEX(Delivery!$D$2:$D$3001,MATCH(A2261,Delivery!$A$2:$A$3001,0)),"")="Delayed","Yes","No")</f>
        <v>No</v>
      </c>
      <c r="K2261" s="5" t="str">
        <f>IF(IFERROR(INDEX(Delivery!$D$2:$D$3001,MATCH(A2261,Delivery!$A$2:$A$3001,0)),"")="Cancelled","Yes","No")</f>
        <v>No</v>
      </c>
      <c r="L2261">
        <f>SUMIF(Sales!B:B,A2261,Sales!H:H)</f>
        <v>856.08</v>
      </c>
    </row>
    <row r="2262" spans="1:12" x14ac:dyDescent="0.35">
      <c r="A2262" s="5">
        <v>2261</v>
      </c>
      <c r="B2262" s="6">
        <v>45779</v>
      </c>
      <c r="C2262" s="5">
        <v>702</v>
      </c>
      <c r="D2262" s="5">
        <v>5</v>
      </c>
      <c r="E2262" s="5" t="str">
        <f>IFERROR(INDEX(Customers!$B$2:$B$901,MATCH(C2262,Customers!$A$2:$A$901,0)),"")</f>
        <v>Pari Reddy</v>
      </c>
      <c r="F2262" s="5" t="str">
        <f>IFERROR(INDEX(Customers!$C$2:$C$901,MATCH(C2262,Customers!$A$2:$A$901,0)),"")</f>
        <v>Consumer</v>
      </c>
      <c r="G2262" s="5" t="str">
        <f>IFERROR(INDEX(Regions!$B$2:$B$6,MATCH(D2262,Regions!$A$2:$A$6,0)),"")</f>
        <v>Central</v>
      </c>
      <c r="H2262" s="5" t="str">
        <f t="shared" si="37"/>
        <v>2025-05</v>
      </c>
      <c r="I2262" s="5">
        <f>IFERROR(INDEX(Delivery!$C$2:$C$3001,MATCH(A2262,Delivery!$A$2:$A$3001,0))-INDEX(Delivery!$B$2:$B$3001,MATCH(A2262,Delivery!$A$2:$A$3001,0)),"")</f>
        <v>4</v>
      </c>
      <c r="J2262" s="5" t="str">
        <f>IF(IFERROR(INDEX(Delivery!$D$2:$D$3001,MATCH(A2262,Delivery!$A$2:$A$3001,0)),"")="Delayed","Yes","No")</f>
        <v>No</v>
      </c>
      <c r="K2262" s="5" t="str">
        <f>IF(IFERROR(INDEX(Delivery!$D$2:$D$3001,MATCH(A2262,Delivery!$A$2:$A$3001,0)),"")="Cancelled","Yes","No")</f>
        <v>No</v>
      </c>
      <c r="L2262">
        <f>SUMIF(Sales!B:B,A2262,Sales!H:H)</f>
        <v>175.69</v>
      </c>
    </row>
    <row r="2263" spans="1:12" x14ac:dyDescent="0.35">
      <c r="A2263" s="5">
        <v>2262</v>
      </c>
      <c r="B2263" s="6">
        <v>45780</v>
      </c>
      <c r="C2263" s="5">
        <v>776</v>
      </c>
      <c r="D2263" s="5">
        <v>3</v>
      </c>
      <c r="E2263" s="5" t="str">
        <f>IFERROR(INDEX(Customers!$B$2:$B$901,MATCH(C2263,Customers!$A$2:$A$901,0)),"")</f>
        <v>Saanvi Das</v>
      </c>
      <c r="F2263" s="5" t="str">
        <f>IFERROR(INDEX(Customers!$C$2:$C$901,MATCH(C2263,Customers!$A$2:$A$901,0)),"")</f>
        <v>SMB</v>
      </c>
      <c r="G2263" s="5" t="str">
        <f>IFERROR(INDEX(Regions!$B$2:$B$6,MATCH(D2263,Regions!$A$2:$A$6,0)),"")</f>
        <v>East</v>
      </c>
      <c r="H2263" s="5" t="str">
        <f t="shared" si="37"/>
        <v>2025-05</v>
      </c>
      <c r="I2263" s="5">
        <f>IFERROR(INDEX(Delivery!$C$2:$C$3001,MATCH(A2263,Delivery!$A$2:$A$3001,0))-INDEX(Delivery!$B$2:$B$3001,MATCH(A2263,Delivery!$A$2:$A$3001,0)),"")</f>
        <v>-45780</v>
      </c>
      <c r="J2263" s="5" t="str">
        <f>IF(IFERROR(INDEX(Delivery!$D$2:$D$3001,MATCH(A2263,Delivery!$A$2:$A$3001,0)),"")="Delayed","Yes","No")</f>
        <v>No</v>
      </c>
      <c r="K2263" s="5" t="str">
        <f>IF(IFERROR(INDEX(Delivery!$D$2:$D$3001,MATCH(A2263,Delivery!$A$2:$A$3001,0)),"")="Cancelled","Yes","No")</f>
        <v>Yes</v>
      </c>
      <c r="L2263">
        <f>SUMIF(Sales!B:B,A2263,Sales!H:H)</f>
        <v>508.8</v>
      </c>
    </row>
    <row r="2264" spans="1:12" x14ac:dyDescent="0.35">
      <c r="A2264" s="5">
        <v>2263</v>
      </c>
      <c r="B2264" s="6">
        <v>45780</v>
      </c>
      <c r="C2264" s="5">
        <v>786</v>
      </c>
      <c r="D2264" s="5">
        <v>3</v>
      </c>
      <c r="E2264" s="5" t="str">
        <f>IFERROR(INDEX(Customers!$B$2:$B$901,MATCH(C2264,Customers!$A$2:$A$901,0)),"")</f>
        <v>Aditya Kapoor</v>
      </c>
      <c r="F2264" s="5" t="str">
        <f>IFERROR(INDEX(Customers!$C$2:$C$901,MATCH(C2264,Customers!$A$2:$A$901,0)),"")</f>
        <v>SMB</v>
      </c>
      <c r="G2264" s="5" t="str">
        <f>IFERROR(INDEX(Regions!$B$2:$B$6,MATCH(D2264,Regions!$A$2:$A$6,0)),"")</f>
        <v>East</v>
      </c>
      <c r="H2264" s="5" t="str">
        <f t="shared" si="37"/>
        <v>2025-05</v>
      </c>
      <c r="I2264" s="5">
        <f>IFERROR(INDEX(Delivery!$C$2:$C$3001,MATCH(A2264,Delivery!$A$2:$A$3001,0))-INDEX(Delivery!$B$2:$B$3001,MATCH(A2264,Delivery!$A$2:$A$3001,0)),"")</f>
        <v>2</v>
      </c>
      <c r="J2264" s="5" t="str">
        <f>IF(IFERROR(INDEX(Delivery!$D$2:$D$3001,MATCH(A2264,Delivery!$A$2:$A$3001,0)),"")="Delayed","Yes","No")</f>
        <v>No</v>
      </c>
      <c r="K2264" s="5" t="str">
        <f>IF(IFERROR(INDEX(Delivery!$D$2:$D$3001,MATCH(A2264,Delivery!$A$2:$A$3001,0)),"")="Cancelled","Yes","No")</f>
        <v>No</v>
      </c>
      <c r="L2264">
        <f>SUMIF(Sales!B:B,A2264,Sales!H:H)</f>
        <v>2213.3200000000002</v>
      </c>
    </row>
    <row r="2265" spans="1:12" x14ac:dyDescent="0.35">
      <c r="A2265" s="5">
        <v>2264</v>
      </c>
      <c r="B2265" s="6">
        <v>45780</v>
      </c>
      <c r="C2265" s="5">
        <v>842</v>
      </c>
      <c r="D2265" s="5">
        <v>4</v>
      </c>
      <c r="E2265" s="5" t="str">
        <f>IFERROR(INDEX(Customers!$B$2:$B$901,MATCH(C2265,Customers!$A$2:$A$901,0)),"")</f>
        <v>Amit Krishnan</v>
      </c>
      <c r="F2265" s="5" t="str">
        <f>IFERROR(INDEX(Customers!$C$2:$C$901,MATCH(C2265,Customers!$A$2:$A$901,0)),"")</f>
        <v>SMB</v>
      </c>
      <c r="G2265" s="5" t="str">
        <f>IFERROR(INDEX(Regions!$B$2:$B$6,MATCH(D2265,Regions!$A$2:$A$6,0)),"")</f>
        <v>West</v>
      </c>
      <c r="H2265" s="5" t="str">
        <f t="shared" si="37"/>
        <v>2025-05</v>
      </c>
      <c r="I2265" s="5">
        <f>IFERROR(INDEX(Delivery!$C$2:$C$3001,MATCH(A2265,Delivery!$A$2:$A$3001,0))-INDEX(Delivery!$B$2:$B$3001,MATCH(A2265,Delivery!$A$2:$A$3001,0)),"")</f>
        <v>5</v>
      </c>
      <c r="J2265" s="5" t="str">
        <f>IF(IFERROR(INDEX(Delivery!$D$2:$D$3001,MATCH(A2265,Delivery!$A$2:$A$3001,0)),"")="Delayed","Yes","No")</f>
        <v>No</v>
      </c>
      <c r="K2265" s="5" t="str">
        <f>IF(IFERROR(INDEX(Delivery!$D$2:$D$3001,MATCH(A2265,Delivery!$A$2:$A$3001,0)),"")="Cancelled","Yes","No")</f>
        <v>No</v>
      </c>
      <c r="L2265">
        <f>SUMIF(Sales!B:B,A2265,Sales!H:H)</f>
        <v>2213.3200000000002</v>
      </c>
    </row>
    <row r="2266" spans="1:12" x14ac:dyDescent="0.35">
      <c r="A2266" s="5">
        <v>2265</v>
      </c>
      <c r="B2266" s="6">
        <v>45781</v>
      </c>
      <c r="C2266" s="5">
        <v>365</v>
      </c>
      <c r="D2266" s="5">
        <v>5</v>
      </c>
      <c r="E2266" s="5" t="str">
        <f>IFERROR(INDEX(Customers!$B$2:$B$901,MATCH(C2266,Customers!$A$2:$A$901,0)),"")</f>
        <v>Vivaan Iyer</v>
      </c>
      <c r="F2266" s="5" t="str">
        <f>IFERROR(INDEX(Customers!$C$2:$C$901,MATCH(C2266,Customers!$A$2:$A$901,0)),"")</f>
        <v>SMB</v>
      </c>
      <c r="G2266" s="5" t="str">
        <f>IFERROR(INDEX(Regions!$B$2:$B$6,MATCH(D2266,Regions!$A$2:$A$6,0)),"")</f>
        <v>Central</v>
      </c>
      <c r="H2266" s="5" t="str">
        <f t="shared" si="37"/>
        <v>2025-05</v>
      </c>
      <c r="I2266" s="5">
        <f>IFERROR(INDEX(Delivery!$C$2:$C$3001,MATCH(A2266,Delivery!$A$2:$A$3001,0))-INDEX(Delivery!$B$2:$B$3001,MATCH(A2266,Delivery!$A$2:$A$3001,0)),"")</f>
        <v>3</v>
      </c>
      <c r="J2266" s="5" t="str">
        <f>IF(IFERROR(INDEX(Delivery!$D$2:$D$3001,MATCH(A2266,Delivery!$A$2:$A$3001,0)),"")="Delayed","Yes","No")</f>
        <v>No</v>
      </c>
      <c r="K2266" s="5" t="str">
        <f>IF(IFERROR(INDEX(Delivery!$D$2:$D$3001,MATCH(A2266,Delivery!$A$2:$A$3001,0)),"")="Cancelled","Yes","No")</f>
        <v>No</v>
      </c>
      <c r="L2266">
        <f>SUMIF(Sales!B:B,A2266,Sales!H:H)</f>
        <v>95.97</v>
      </c>
    </row>
    <row r="2267" spans="1:12" x14ac:dyDescent="0.35">
      <c r="A2267" s="5">
        <v>2266</v>
      </c>
      <c r="B2267" s="6">
        <v>45781</v>
      </c>
      <c r="C2267" s="5">
        <v>705</v>
      </c>
      <c r="D2267" s="5">
        <v>2</v>
      </c>
      <c r="E2267" s="5" t="str">
        <f>IFERROR(INDEX(Customers!$B$2:$B$901,MATCH(C2267,Customers!$A$2:$A$901,0)),"")</f>
        <v>Saanvi Reddy</v>
      </c>
      <c r="F2267" s="5" t="str">
        <f>IFERROR(INDEX(Customers!$C$2:$C$901,MATCH(C2267,Customers!$A$2:$A$901,0)),"")</f>
        <v>Consumer</v>
      </c>
      <c r="G2267" s="5" t="str">
        <f>IFERROR(INDEX(Regions!$B$2:$B$6,MATCH(D2267,Regions!$A$2:$A$6,0)),"")</f>
        <v>South</v>
      </c>
      <c r="H2267" s="5" t="str">
        <f t="shared" si="37"/>
        <v>2025-05</v>
      </c>
      <c r="I2267" s="5">
        <f>IFERROR(INDEX(Delivery!$C$2:$C$3001,MATCH(A2267,Delivery!$A$2:$A$3001,0))-INDEX(Delivery!$B$2:$B$3001,MATCH(A2267,Delivery!$A$2:$A$3001,0)),"")</f>
        <v>5</v>
      </c>
      <c r="J2267" s="5" t="str">
        <f>IF(IFERROR(INDEX(Delivery!$D$2:$D$3001,MATCH(A2267,Delivery!$A$2:$A$3001,0)),"")="Delayed","Yes","No")</f>
        <v>No</v>
      </c>
      <c r="K2267" s="5" t="str">
        <f>IF(IFERROR(INDEX(Delivery!$D$2:$D$3001,MATCH(A2267,Delivery!$A$2:$A$3001,0)),"")="Cancelled","Yes","No")</f>
        <v>No</v>
      </c>
      <c r="L2267">
        <f>SUMIF(Sales!B:B,A2267,Sales!H:H)</f>
        <v>1325.06</v>
      </c>
    </row>
    <row r="2268" spans="1:12" x14ac:dyDescent="0.35">
      <c r="A2268" s="5">
        <v>2267</v>
      </c>
      <c r="B2268" s="6">
        <v>45781</v>
      </c>
      <c r="C2268" s="5">
        <v>572</v>
      </c>
      <c r="D2268" s="5">
        <v>2</v>
      </c>
      <c r="E2268" s="5" t="str">
        <f>IFERROR(INDEX(Customers!$B$2:$B$901,MATCH(C2268,Customers!$A$2:$A$901,0)),"")</f>
        <v>Navya Nair</v>
      </c>
      <c r="F2268" s="5" t="str">
        <f>IFERROR(INDEX(Customers!$C$2:$C$901,MATCH(C2268,Customers!$A$2:$A$901,0)),"")</f>
        <v>Corporate</v>
      </c>
      <c r="G2268" s="5" t="str">
        <f>IFERROR(INDEX(Regions!$B$2:$B$6,MATCH(D2268,Regions!$A$2:$A$6,0)),"")</f>
        <v>South</v>
      </c>
      <c r="H2268" s="5" t="str">
        <f t="shared" si="37"/>
        <v>2025-05</v>
      </c>
      <c r="I2268" s="5">
        <f>IFERROR(INDEX(Delivery!$C$2:$C$3001,MATCH(A2268,Delivery!$A$2:$A$3001,0))-INDEX(Delivery!$B$2:$B$3001,MATCH(A2268,Delivery!$A$2:$A$3001,0)),"")</f>
        <v>-45782</v>
      </c>
      <c r="J2268" s="5" t="str">
        <f>IF(IFERROR(INDEX(Delivery!$D$2:$D$3001,MATCH(A2268,Delivery!$A$2:$A$3001,0)),"")="Delayed","Yes","No")</f>
        <v>No</v>
      </c>
      <c r="K2268" s="5" t="str">
        <f>IF(IFERROR(INDEX(Delivery!$D$2:$D$3001,MATCH(A2268,Delivery!$A$2:$A$3001,0)),"")="Cancelled","Yes","No")</f>
        <v>Yes</v>
      </c>
      <c r="L2268">
        <f>SUMIF(Sales!B:B,A2268,Sales!H:H)</f>
        <v>897.98</v>
      </c>
    </row>
    <row r="2269" spans="1:12" x14ac:dyDescent="0.35">
      <c r="A2269" s="5">
        <v>2268</v>
      </c>
      <c r="B2269" s="6">
        <v>45782</v>
      </c>
      <c r="C2269" s="5">
        <v>33</v>
      </c>
      <c r="D2269" s="5">
        <v>3</v>
      </c>
      <c r="E2269" s="5" t="str">
        <f>IFERROR(INDEX(Customers!$B$2:$B$901,MATCH(C2269,Customers!$A$2:$A$901,0)),"")</f>
        <v>Ishaan Mehta</v>
      </c>
      <c r="F2269" s="5" t="str">
        <f>IFERROR(INDEX(Customers!$C$2:$C$901,MATCH(C2269,Customers!$A$2:$A$901,0)),"")</f>
        <v>Consumer</v>
      </c>
      <c r="G2269" s="5" t="str">
        <f>IFERROR(INDEX(Regions!$B$2:$B$6,MATCH(D2269,Regions!$A$2:$A$6,0)),"")</f>
        <v>East</v>
      </c>
      <c r="H2269" s="5" t="str">
        <f t="shared" si="37"/>
        <v>2025-05</v>
      </c>
      <c r="I2269" s="5">
        <f>IFERROR(INDEX(Delivery!$C$2:$C$3001,MATCH(A2269,Delivery!$A$2:$A$3001,0))-INDEX(Delivery!$B$2:$B$3001,MATCH(A2269,Delivery!$A$2:$A$3001,0)),"")</f>
        <v>5</v>
      </c>
      <c r="J2269" s="5" t="str">
        <f>IF(IFERROR(INDEX(Delivery!$D$2:$D$3001,MATCH(A2269,Delivery!$A$2:$A$3001,0)),"")="Delayed","Yes","No")</f>
        <v>No</v>
      </c>
      <c r="K2269" s="5" t="str">
        <f>IF(IFERROR(INDEX(Delivery!$D$2:$D$3001,MATCH(A2269,Delivery!$A$2:$A$3001,0)),"")="Cancelled","Yes","No")</f>
        <v>No</v>
      </c>
      <c r="L2269">
        <f>SUMIF(Sales!B:B,A2269,Sales!H:H)</f>
        <v>760.11</v>
      </c>
    </row>
    <row r="2270" spans="1:12" x14ac:dyDescent="0.35">
      <c r="A2270" s="5">
        <v>2269</v>
      </c>
      <c r="B2270" s="6">
        <v>45782</v>
      </c>
      <c r="C2270" s="5">
        <v>175</v>
      </c>
      <c r="D2270" s="5">
        <v>1</v>
      </c>
      <c r="E2270" s="5" t="str">
        <f>IFERROR(INDEX(Customers!$B$2:$B$901,MATCH(C2270,Customers!$A$2:$A$901,0)),"")</f>
        <v>Manoj Singh</v>
      </c>
      <c r="F2270" s="5" t="str">
        <f>IFERROR(INDEX(Customers!$C$2:$C$901,MATCH(C2270,Customers!$A$2:$A$901,0)),"")</f>
        <v>Consumer</v>
      </c>
      <c r="G2270" s="5" t="str">
        <f>IFERROR(INDEX(Regions!$B$2:$B$6,MATCH(D2270,Regions!$A$2:$A$6,0)),"")</f>
        <v>North</v>
      </c>
      <c r="H2270" s="5" t="str">
        <f t="shared" si="37"/>
        <v>2025-05</v>
      </c>
      <c r="I2270" s="5">
        <f>IFERROR(INDEX(Delivery!$C$2:$C$3001,MATCH(A2270,Delivery!$A$2:$A$3001,0))-INDEX(Delivery!$B$2:$B$3001,MATCH(A2270,Delivery!$A$2:$A$3001,0)),"")</f>
        <v>3</v>
      </c>
      <c r="J2270" s="5" t="str">
        <f>IF(IFERROR(INDEX(Delivery!$D$2:$D$3001,MATCH(A2270,Delivery!$A$2:$A$3001,0)),"")="Delayed","Yes","No")</f>
        <v>No</v>
      </c>
      <c r="K2270" s="5" t="str">
        <f>IF(IFERROR(INDEX(Delivery!$D$2:$D$3001,MATCH(A2270,Delivery!$A$2:$A$3001,0)),"")="Cancelled","Yes","No")</f>
        <v>No</v>
      </c>
      <c r="L2270">
        <f>SUMIF(Sales!B:B,A2270,Sales!H:H)</f>
        <v>772.88</v>
      </c>
    </row>
    <row r="2271" spans="1:12" x14ac:dyDescent="0.35">
      <c r="A2271" s="5">
        <v>2270</v>
      </c>
      <c r="B2271" s="6">
        <v>45782</v>
      </c>
      <c r="C2271" s="5">
        <v>185</v>
      </c>
      <c r="D2271" s="5">
        <v>2</v>
      </c>
      <c r="E2271" s="5" t="str">
        <f>IFERROR(INDEX(Customers!$B$2:$B$901,MATCH(C2271,Customers!$A$2:$A$901,0)),"")</f>
        <v>Kavya Verma</v>
      </c>
      <c r="F2271" s="5" t="str">
        <f>IFERROR(INDEX(Customers!$C$2:$C$901,MATCH(C2271,Customers!$A$2:$A$901,0)),"")</f>
        <v>Consumer</v>
      </c>
      <c r="G2271" s="5" t="str">
        <f>IFERROR(INDEX(Regions!$B$2:$B$6,MATCH(D2271,Regions!$A$2:$A$6,0)),"")</f>
        <v>South</v>
      </c>
      <c r="H2271" s="5" t="str">
        <f t="shared" si="37"/>
        <v>2025-05</v>
      </c>
      <c r="I2271" s="5">
        <f>IFERROR(INDEX(Delivery!$C$2:$C$3001,MATCH(A2271,Delivery!$A$2:$A$3001,0))-INDEX(Delivery!$B$2:$B$3001,MATCH(A2271,Delivery!$A$2:$A$3001,0)),"")</f>
        <v>-45784</v>
      </c>
      <c r="J2271" s="5" t="str">
        <f>IF(IFERROR(INDEX(Delivery!$D$2:$D$3001,MATCH(A2271,Delivery!$A$2:$A$3001,0)),"")="Delayed","Yes","No")</f>
        <v>No</v>
      </c>
      <c r="K2271" s="5" t="str">
        <f>IF(IFERROR(INDEX(Delivery!$D$2:$D$3001,MATCH(A2271,Delivery!$A$2:$A$3001,0)),"")="Cancelled","Yes","No")</f>
        <v>Yes</v>
      </c>
      <c r="L2271">
        <f>SUMIF(Sales!B:B,A2271,Sales!H:H)</f>
        <v>617.46</v>
      </c>
    </row>
    <row r="2272" spans="1:12" x14ac:dyDescent="0.35">
      <c r="A2272" s="5">
        <v>2271</v>
      </c>
      <c r="B2272" s="6">
        <v>45782</v>
      </c>
      <c r="C2272" s="5">
        <v>195</v>
      </c>
      <c r="D2272" s="5">
        <v>4</v>
      </c>
      <c r="E2272" s="5" t="str">
        <f>IFERROR(INDEX(Customers!$B$2:$B$901,MATCH(C2272,Customers!$A$2:$A$901,0)),"")</f>
        <v>Ravi Menon</v>
      </c>
      <c r="F2272" s="5" t="str">
        <f>IFERROR(INDEX(Customers!$C$2:$C$901,MATCH(C2272,Customers!$A$2:$A$901,0)),"")</f>
        <v>Corporate</v>
      </c>
      <c r="G2272" s="5" t="str">
        <f>IFERROR(INDEX(Regions!$B$2:$B$6,MATCH(D2272,Regions!$A$2:$A$6,0)),"")</f>
        <v>West</v>
      </c>
      <c r="H2272" s="5" t="str">
        <f t="shared" si="37"/>
        <v>2025-05</v>
      </c>
      <c r="I2272" s="5">
        <f>IFERROR(INDEX(Delivery!$C$2:$C$3001,MATCH(A2272,Delivery!$A$2:$A$3001,0))-INDEX(Delivery!$B$2:$B$3001,MATCH(A2272,Delivery!$A$2:$A$3001,0)),"")</f>
        <v>5</v>
      </c>
      <c r="J2272" s="5" t="str">
        <f>IF(IFERROR(INDEX(Delivery!$D$2:$D$3001,MATCH(A2272,Delivery!$A$2:$A$3001,0)),"")="Delayed","Yes","No")</f>
        <v>No</v>
      </c>
      <c r="K2272" s="5" t="str">
        <f>IF(IFERROR(INDEX(Delivery!$D$2:$D$3001,MATCH(A2272,Delivery!$A$2:$A$3001,0)),"")="Cancelled","Yes","No")</f>
        <v>No</v>
      </c>
      <c r="L2272">
        <f>SUMIF(Sales!B:B,A2272,Sales!H:H)</f>
        <v>2382.13</v>
      </c>
    </row>
    <row r="2273" spans="1:12" x14ac:dyDescent="0.35">
      <c r="A2273" s="5">
        <v>2272</v>
      </c>
      <c r="B2273" s="6">
        <v>45782</v>
      </c>
      <c r="C2273" s="5">
        <v>194</v>
      </c>
      <c r="D2273" s="5">
        <v>5</v>
      </c>
      <c r="E2273" s="5" t="str">
        <f>IFERROR(INDEX(Customers!$B$2:$B$901,MATCH(C2273,Customers!$A$2:$A$901,0)),"")</f>
        <v>Vivaan Shetty</v>
      </c>
      <c r="F2273" s="5" t="str">
        <f>IFERROR(INDEX(Customers!$C$2:$C$901,MATCH(C2273,Customers!$A$2:$A$901,0)),"")</f>
        <v>SMB</v>
      </c>
      <c r="G2273" s="5" t="str">
        <f>IFERROR(INDEX(Regions!$B$2:$B$6,MATCH(D2273,Regions!$A$2:$A$6,0)),"")</f>
        <v>Central</v>
      </c>
      <c r="H2273" s="5" t="str">
        <f t="shared" si="37"/>
        <v>2025-05</v>
      </c>
      <c r="I2273" s="5">
        <f>IFERROR(INDEX(Delivery!$C$2:$C$3001,MATCH(A2273,Delivery!$A$2:$A$3001,0))-INDEX(Delivery!$B$2:$B$3001,MATCH(A2273,Delivery!$A$2:$A$3001,0)),"")</f>
        <v>6</v>
      </c>
      <c r="J2273" s="5" t="str">
        <f>IF(IFERROR(INDEX(Delivery!$D$2:$D$3001,MATCH(A2273,Delivery!$A$2:$A$3001,0)),"")="Delayed","Yes","No")</f>
        <v>No</v>
      </c>
      <c r="K2273" s="5" t="str">
        <f>IF(IFERROR(INDEX(Delivery!$D$2:$D$3001,MATCH(A2273,Delivery!$A$2:$A$3001,0)),"")="Cancelled","Yes","No")</f>
        <v>No</v>
      </c>
      <c r="L2273">
        <f>SUMIF(Sales!B:B,A2273,Sales!H:H)</f>
        <v>872.66</v>
      </c>
    </row>
    <row r="2274" spans="1:12" x14ac:dyDescent="0.35">
      <c r="A2274" s="5">
        <v>2273</v>
      </c>
      <c r="B2274" s="6">
        <v>45783</v>
      </c>
      <c r="C2274" s="5">
        <v>267</v>
      </c>
      <c r="D2274" s="5">
        <v>3</v>
      </c>
      <c r="E2274" s="5" t="str">
        <f>IFERROR(INDEX(Customers!$B$2:$B$901,MATCH(C2274,Customers!$A$2:$A$901,0)),"")</f>
        <v>Ishaan Verma</v>
      </c>
      <c r="F2274" s="5" t="str">
        <f>IFERROR(INDEX(Customers!$C$2:$C$901,MATCH(C2274,Customers!$A$2:$A$901,0)),"")</f>
        <v>Consumer</v>
      </c>
      <c r="G2274" s="5" t="str">
        <f>IFERROR(INDEX(Regions!$B$2:$B$6,MATCH(D2274,Regions!$A$2:$A$6,0)),"")</f>
        <v>East</v>
      </c>
      <c r="H2274" s="5" t="str">
        <f t="shared" si="37"/>
        <v>2025-05</v>
      </c>
      <c r="I2274" s="5">
        <f>IFERROR(INDEX(Delivery!$C$2:$C$3001,MATCH(A2274,Delivery!$A$2:$A$3001,0))-INDEX(Delivery!$B$2:$B$3001,MATCH(A2274,Delivery!$A$2:$A$3001,0)),"")</f>
        <v>4</v>
      </c>
      <c r="J2274" s="5" t="str">
        <f>IF(IFERROR(INDEX(Delivery!$D$2:$D$3001,MATCH(A2274,Delivery!$A$2:$A$3001,0)),"")="Delayed","Yes","No")</f>
        <v>No</v>
      </c>
      <c r="K2274" s="5" t="str">
        <f>IF(IFERROR(INDEX(Delivery!$D$2:$D$3001,MATCH(A2274,Delivery!$A$2:$A$3001,0)),"")="Cancelled","Yes","No")</f>
        <v>No</v>
      </c>
      <c r="L2274">
        <f>SUMIF(Sales!B:B,A2274,Sales!H:H)</f>
        <v>490.48</v>
      </c>
    </row>
    <row r="2275" spans="1:12" x14ac:dyDescent="0.35">
      <c r="A2275" s="5">
        <v>2274</v>
      </c>
      <c r="B2275" s="6">
        <v>45783</v>
      </c>
      <c r="C2275" s="5">
        <v>182</v>
      </c>
      <c r="D2275" s="5">
        <v>2</v>
      </c>
      <c r="E2275" s="5" t="str">
        <f>IFERROR(INDEX(Customers!$B$2:$B$901,MATCH(C2275,Customers!$A$2:$A$901,0)),"")</f>
        <v>Rahul Rao</v>
      </c>
      <c r="F2275" s="5" t="str">
        <f>IFERROR(INDEX(Customers!$C$2:$C$901,MATCH(C2275,Customers!$A$2:$A$901,0)),"")</f>
        <v>SMB</v>
      </c>
      <c r="G2275" s="5" t="str">
        <f>IFERROR(INDEX(Regions!$B$2:$B$6,MATCH(D2275,Regions!$A$2:$A$6,0)),"")</f>
        <v>South</v>
      </c>
      <c r="H2275" s="5" t="str">
        <f t="shared" si="37"/>
        <v>2025-05</v>
      </c>
      <c r="I2275" s="5">
        <f>IFERROR(INDEX(Delivery!$C$2:$C$3001,MATCH(A2275,Delivery!$A$2:$A$3001,0))-INDEX(Delivery!$B$2:$B$3001,MATCH(A2275,Delivery!$A$2:$A$3001,0)),"")</f>
        <v>6</v>
      </c>
      <c r="J2275" s="5" t="str">
        <f>IF(IFERROR(INDEX(Delivery!$D$2:$D$3001,MATCH(A2275,Delivery!$A$2:$A$3001,0)),"")="Delayed","Yes","No")</f>
        <v>No</v>
      </c>
      <c r="K2275" s="5" t="str">
        <f>IF(IFERROR(INDEX(Delivery!$D$2:$D$3001,MATCH(A2275,Delivery!$A$2:$A$3001,0)),"")="Cancelled","Yes","No")</f>
        <v>No</v>
      </c>
      <c r="L2275">
        <f>SUMIF(Sales!B:B,A2275,Sales!H:H)</f>
        <v>1296.42</v>
      </c>
    </row>
    <row r="2276" spans="1:12" x14ac:dyDescent="0.35">
      <c r="A2276" s="5">
        <v>2275</v>
      </c>
      <c r="B2276" s="6">
        <v>45784</v>
      </c>
      <c r="C2276" s="5">
        <v>221</v>
      </c>
      <c r="D2276" s="5">
        <v>5</v>
      </c>
      <c r="E2276" s="5" t="str">
        <f>IFERROR(INDEX(Customers!$B$2:$B$901,MATCH(C2276,Customers!$A$2:$A$901,0)),"")</f>
        <v>Reyansh Reddy</v>
      </c>
      <c r="F2276" s="5" t="str">
        <f>IFERROR(INDEX(Customers!$C$2:$C$901,MATCH(C2276,Customers!$A$2:$A$901,0)),"")</f>
        <v>SMB</v>
      </c>
      <c r="G2276" s="5" t="str">
        <f>IFERROR(INDEX(Regions!$B$2:$B$6,MATCH(D2276,Regions!$A$2:$A$6,0)),"")</f>
        <v>Central</v>
      </c>
      <c r="H2276" s="5" t="str">
        <f t="shared" si="37"/>
        <v>2025-05</v>
      </c>
      <c r="I2276" s="5">
        <f>IFERROR(INDEX(Delivery!$C$2:$C$3001,MATCH(A2276,Delivery!$A$2:$A$3001,0))-INDEX(Delivery!$B$2:$B$3001,MATCH(A2276,Delivery!$A$2:$A$3001,0)),"")</f>
        <v>-45786</v>
      </c>
      <c r="J2276" s="5" t="str">
        <f>IF(IFERROR(INDEX(Delivery!$D$2:$D$3001,MATCH(A2276,Delivery!$A$2:$A$3001,0)),"")="Delayed","Yes","No")</f>
        <v>No</v>
      </c>
      <c r="K2276" s="5" t="str">
        <f>IF(IFERROR(INDEX(Delivery!$D$2:$D$3001,MATCH(A2276,Delivery!$A$2:$A$3001,0)),"")="Cancelled","Yes","No")</f>
        <v>Yes</v>
      </c>
      <c r="L2276">
        <f>SUMIF(Sales!B:B,A2276,Sales!H:H)</f>
        <v>871</v>
      </c>
    </row>
    <row r="2277" spans="1:12" x14ac:dyDescent="0.35">
      <c r="A2277" s="5">
        <v>2276</v>
      </c>
      <c r="B2277" s="6">
        <v>45784</v>
      </c>
      <c r="C2277" s="5">
        <v>204</v>
      </c>
      <c r="D2277" s="5">
        <v>5</v>
      </c>
      <c r="E2277" s="5" t="str">
        <f>IFERROR(INDEX(Customers!$B$2:$B$901,MATCH(C2277,Customers!$A$2:$A$901,0)),"")</f>
        <v>Sai Gupta</v>
      </c>
      <c r="F2277" s="5" t="str">
        <f>IFERROR(INDEX(Customers!$C$2:$C$901,MATCH(C2277,Customers!$A$2:$A$901,0)),"")</f>
        <v>Corporate</v>
      </c>
      <c r="G2277" s="5" t="str">
        <f>IFERROR(INDEX(Regions!$B$2:$B$6,MATCH(D2277,Regions!$A$2:$A$6,0)),"")</f>
        <v>Central</v>
      </c>
      <c r="H2277" s="5" t="str">
        <f t="shared" si="37"/>
        <v>2025-05</v>
      </c>
      <c r="I2277" s="5">
        <f>IFERROR(INDEX(Delivery!$C$2:$C$3001,MATCH(A2277,Delivery!$A$2:$A$3001,0))-INDEX(Delivery!$B$2:$B$3001,MATCH(A2277,Delivery!$A$2:$A$3001,0)),"")</f>
        <v>6</v>
      </c>
      <c r="J2277" s="5" t="str">
        <f>IF(IFERROR(INDEX(Delivery!$D$2:$D$3001,MATCH(A2277,Delivery!$A$2:$A$3001,0)),"")="Delayed","Yes","No")</f>
        <v>No</v>
      </c>
      <c r="K2277" s="5" t="str">
        <f>IF(IFERROR(INDEX(Delivery!$D$2:$D$3001,MATCH(A2277,Delivery!$A$2:$A$3001,0)),"")="Cancelled","Yes","No")</f>
        <v>No</v>
      </c>
      <c r="L2277">
        <f>SUMIF(Sales!B:B,A2277,Sales!H:H)</f>
        <v>713.43000000000006</v>
      </c>
    </row>
    <row r="2278" spans="1:12" x14ac:dyDescent="0.35">
      <c r="A2278" s="5">
        <v>2277</v>
      </c>
      <c r="B2278" s="6">
        <v>45784</v>
      </c>
      <c r="C2278" s="5">
        <v>581</v>
      </c>
      <c r="D2278" s="5">
        <v>1</v>
      </c>
      <c r="E2278" s="5" t="str">
        <f>IFERROR(INDEX(Customers!$B$2:$B$901,MATCH(C2278,Customers!$A$2:$A$901,0)),"")</f>
        <v>Lakshmi Pillai</v>
      </c>
      <c r="F2278" s="5" t="str">
        <f>IFERROR(INDEX(Customers!$C$2:$C$901,MATCH(C2278,Customers!$A$2:$A$901,0)),"")</f>
        <v>SMB</v>
      </c>
      <c r="G2278" s="5" t="str">
        <f>IFERROR(INDEX(Regions!$B$2:$B$6,MATCH(D2278,Regions!$A$2:$A$6,0)),"")</f>
        <v>North</v>
      </c>
      <c r="H2278" s="5" t="str">
        <f t="shared" si="37"/>
        <v>2025-05</v>
      </c>
      <c r="I2278" s="5">
        <f>IFERROR(INDEX(Delivery!$C$2:$C$3001,MATCH(A2278,Delivery!$A$2:$A$3001,0))-INDEX(Delivery!$B$2:$B$3001,MATCH(A2278,Delivery!$A$2:$A$3001,0)),"")</f>
        <v>4</v>
      </c>
      <c r="J2278" s="5" t="str">
        <f>IF(IFERROR(INDEX(Delivery!$D$2:$D$3001,MATCH(A2278,Delivery!$A$2:$A$3001,0)),"")="Delayed","Yes","No")</f>
        <v>No</v>
      </c>
      <c r="K2278" s="5" t="str">
        <f>IF(IFERROR(INDEX(Delivery!$D$2:$D$3001,MATCH(A2278,Delivery!$A$2:$A$3001,0)),"")="Cancelled","Yes","No")</f>
        <v>No</v>
      </c>
      <c r="L2278">
        <f>SUMIF(Sales!B:B,A2278,Sales!H:H)</f>
        <v>183.63</v>
      </c>
    </row>
    <row r="2279" spans="1:12" x14ac:dyDescent="0.35">
      <c r="A2279" s="5">
        <v>2278</v>
      </c>
      <c r="B2279" s="6">
        <v>45784</v>
      </c>
      <c r="C2279" s="5">
        <v>248</v>
      </c>
      <c r="D2279" s="5">
        <v>3</v>
      </c>
      <c r="E2279" s="5" t="str">
        <f>IFERROR(INDEX(Customers!$B$2:$B$901,MATCH(C2279,Customers!$A$2:$A$901,0)),"")</f>
        <v>Myra Bose</v>
      </c>
      <c r="F2279" s="5" t="str">
        <f>IFERROR(INDEX(Customers!$C$2:$C$901,MATCH(C2279,Customers!$A$2:$A$901,0)),"")</f>
        <v>Consumer</v>
      </c>
      <c r="G2279" s="5" t="str">
        <f>IFERROR(INDEX(Regions!$B$2:$B$6,MATCH(D2279,Regions!$A$2:$A$6,0)),"")</f>
        <v>East</v>
      </c>
      <c r="H2279" s="5" t="str">
        <f t="shared" si="37"/>
        <v>2025-05</v>
      </c>
      <c r="I2279" s="5">
        <f>IFERROR(INDEX(Delivery!$C$2:$C$3001,MATCH(A2279,Delivery!$A$2:$A$3001,0))-INDEX(Delivery!$B$2:$B$3001,MATCH(A2279,Delivery!$A$2:$A$3001,0)),"")</f>
        <v>5</v>
      </c>
      <c r="J2279" s="5" t="str">
        <f>IF(IFERROR(INDEX(Delivery!$D$2:$D$3001,MATCH(A2279,Delivery!$A$2:$A$3001,0)),"")="Delayed","Yes","No")</f>
        <v>No</v>
      </c>
      <c r="K2279" s="5" t="str">
        <f>IF(IFERROR(INDEX(Delivery!$D$2:$D$3001,MATCH(A2279,Delivery!$A$2:$A$3001,0)),"")="Cancelled","Yes","No")</f>
        <v>No</v>
      </c>
      <c r="L2279">
        <f>SUMIF(Sales!B:B,A2279,Sales!H:H)</f>
        <v>4057.94</v>
      </c>
    </row>
    <row r="2280" spans="1:12" x14ac:dyDescent="0.35">
      <c r="A2280" s="5">
        <v>2279</v>
      </c>
      <c r="B2280" s="6">
        <v>45784</v>
      </c>
      <c r="C2280" s="5">
        <v>114</v>
      </c>
      <c r="D2280" s="5">
        <v>1</v>
      </c>
      <c r="E2280" s="5" t="str">
        <f>IFERROR(INDEX(Customers!$B$2:$B$901,MATCH(C2280,Customers!$A$2:$A$901,0)),"")</f>
        <v>Divya Shetty</v>
      </c>
      <c r="F2280" s="5" t="str">
        <f>IFERROR(INDEX(Customers!$C$2:$C$901,MATCH(C2280,Customers!$A$2:$A$901,0)),"")</f>
        <v>Consumer</v>
      </c>
      <c r="G2280" s="5" t="str">
        <f>IFERROR(INDEX(Regions!$B$2:$B$6,MATCH(D2280,Regions!$A$2:$A$6,0)),"")</f>
        <v>North</v>
      </c>
      <c r="H2280" s="5" t="str">
        <f t="shared" si="37"/>
        <v>2025-05</v>
      </c>
      <c r="I2280" s="5">
        <f>IFERROR(INDEX(Delivery!$C$2:$C$3001,MATCH(A2280,Delivery!$A$2:$A$3001,0))-INDEX(Delivery!$B$2:$B$3001,MATCH(A2280,Delivery!$A$2:$A$3001,0)),"")</f>
        <v>4</v>
      </c>
      <c r="J2280" s="5" t="str">
        <f>IF(IFERROR(INDEX(Delivery!$D$2:$D$3001,MATCH(A2280,Delivery!$A$2:$A$3001,0)),"")="Delayed","Yes","No")</f>
        <v>No</v>
      </c>
      <c r="K2280" s="5" t="str">
        <f>IF(IFERROR(INDEX(Delivery!$D$2:$D$3001,MATCH(A2280,Delivery!$A$2:$A$3001,0)),"")="Cancelled","Yes","No")</f>
        <v>No</v>
      </c>
      <c r="L2280">
        <f>SUMIF(Sales!B:B,A2280,Sales!H:H)</f>
        <v>175.69</v>
      </c>
    </row>
    <row r="2281" spans="1:12" x14ac:dyDescent="0.35">
      <c r="A2281" s="5">
        <v>2280</v>
      </c>
      <c r="B2281" s="6">
        <v>45784</v>
      </c>
      <c r="C2281" s="5">
        <v>824</v>
      </c>
      <c r="D2281" s="5">
        <v>5</v>
      </c>
      <c r="E2281" s="5" t="str">
        <f>IFERROR(INDEX(Customers!$B$2:$B$901,MATCH(C2281,Customers!$A$2:$A$901,0)),"")</f>
        <v>Arun Sharma</v>
      </c>
      <c r="F2281" s="5" t="str">
        <f>IFERROR(INDEX(Customers!$C$2:$C$901,MATCH(C2281,Customers!$A$2:$A$901,0)),"")</f>
        <v>SMB</v>
      </c>
      <c r="G2281" s="5" t="str">
        <f>IFERROR(INDEX(Regions!$B$2:$B$6,MATCH(D2281,Regions!$A$2:$A$6,0)),"")</f>
        <v>Central</v>
      </c>
      <c r="H2281" s="5" t="str">
        <f t="shared" si="37"/>
        <v>2025-05</v>
      </c>
      <c r="I2281" s="5">
        <f>IFERROR(INDEX(Delivery!$C$2:$C$3001,MATCH(A2281,Delivery!$A$2:$A$3001,0))-INDEX(Delivery!$B$2:$B$3001,MATCH(A2281,Delivery!$A$2:$A$3001,0)),"")</f>
        <v>2</v>
      </c>
      <c r="J2281" s="5" t="str">
        <f>IF(IFERROR(INDEX(Delivery!$D$2:$D$3001,MATCH(A2281,Delivery!$A$2:$A$3001,0)),"")="Delayed","Yes","No")</f>
        <v>No</v>
      </c>
      <c r="K2281" s="5" t="str">
        <f>IF(IFERROR(INDEX(Delivery!$D$2:$D$3001,MATCH(A2281,Delivery!$A$2:$A$3001,0)),"")="Cancelled","Yes","No")</f>
        <v>No</v>
      </c>
      <c r="L2281">
        <f>SUMIF(Sales!B:B,A2281,Sales!H:H)</f>
        <v>540.32000000000005</v>
      </c>
    </row>
    <row r="2282" spans="1:12" x14ac:dyDescent="0.35">
      <c r="A2282" s="5">
        <v>2281</v>
      </c>
      <c r="B2282" s="6">
        <v>45784</v>
      </c>
      <c r="C2282" s="5">
        <v>348</v>
      </c>
      <c r="D2282" s="5">
        <v>3</v>
      </c>
      <c r="E2282" s="5" t="str">
        <f>IFERROR(INDEX(Customers!$B$2:$B$901,MATCH(C2282,Customers!$A$2:$A$901,0)),"")</f>
        <v>Arun Singh</v>
      </c>
      <c r="F2282" s="5" t="str">
        <f>IFERROR(INDEX(Customers!$C$2:$C$901,MATCH(C2282,Customers!$A$2:$A$901,0)),"")</f>
        <v>Consumer</v>
      </c>
      <c r="G2282" s="5" t="str">
        <f>IFERROR(INDEX(Regions!$B$2:$B$6,MATCH(D2282,Regions!$A$2:$A$6,0)),"")</f>
        <v>East</v>
      </c>
      <c r="H2282" s="5" t="str">
        <f t="shared" si="37"/>
        <v>2025-05</v>
      </c>
      <c r="I2282" s="5">
        <f>IFERROR(INDEX(Delivery!$C$2:$C$3001,MATCH(A2282,Delivery!$A$2:$A$3001,0))-INDEX(Delivery!$B$2:$B$3001,MATCH(A2282,Delivery!$A$2:$A$3001,0)),"")</f>
        <v>3</v>
      </c>
      <c r="J2282" s="5" t="str">
        <f>IF(IFERROR(INDEX(Delivery!$D$2:$D$3001,MATCH(A2282,Delivery!$A$2:$A$3001,0)),"")="Delayed","Yes","No")</f>
        <v>No</v>
      </c>
      <c r="K2282" s="5" t="str">
        <f>IF(IFERROR(INDEX(Delivery!$D$2:$D$3001,MATCH(A2282,Delivery!$A$2:$A$3001,0)),"")="Cancelled","Yes","No")</f>
        <v>No</v>
      </c>
      <c r="L2282">
        <f>SUMIF(Sales!B:B,A2282,Sales!H:H)</f>
        <v>1753.6100000000001</v>
      </c>
    </row>
    <row r="2283" spans="1:12" x14ac:dyDescent="0.35">
      <c r="A2283" s="5">
        <v>2282</v>
      </c>
      <c r="B2283" s="6">
        <v>45784</v>
      </c>
      <c r="C2283" s="5">
        <v>883</v>
      </c>
      <c r="D2283" s="5">
        <v>4</v>
      </c>
      <c r="E2283" s="5" t="str">
        <f>IFERROR(INDEX(Customers!$B$2:$B$901,MATCH(C2283,Customers!$A$2:$A$901,0)),"")</f>
        <v>Anika Malhotra</v>
      </c>
      <c r="F2283" s="5" t="str">
        <f>IFERROR(INDEX(Customers!$C$2:$C$901,MATCH(C2283,Customers!$A$2:$A$901,0)),"")</f>
        <v>Consumer</v>
      </c>
      <c r="G2283" s="5" t="str">
        <f>IFERROR(INDEX(Regions!$B$2:$B$6,MATCH(D2283,Regions!$A$2:$A$6,0)),"")</f>
        <v>West</v>
      </c>
      <c r="H2283" s="5" t="str">
        <f t="shared" si="37"/>
        <v>2025-05</v>
      </c>
      <c r="I2283" s="5">
        <f>IFERROR(INDEX(Delivery!$C$2:$C$3001,MATCH(A2283,Delivery!$A$2:$A$3001,0))-INDEX(Delivery!$B$2:$B$3001,MATCH(A2283,Delivery!$A$2:$A$3001,0)),"")</f>
        <v>-45785</v>
      </c>
      <c r="J2283" s="5" t="str">
        <f>IF(IFERROR(INDEX(Delivery!$D$2:$D$3001,MATCH(A2283,Delivery!$A$2:$A$3001,0)),"")="Delayed","Yes","No")</f>
        <v>No</v>
      </c>
      <c r="K2283" s="5" t="str">
        <f>IF(IFERROR(INDEX(Delivery!$D$2:$D$3001,MATCH(A2283,Delivery!$A$2:$A$3001,0)),"")="Cancelled","Yes","No")</f>
        <v>Yes</v>
      </c>
      <c r="L2283">
        <f>SUMIF(Sales!B:B,A2283,Sales!H:H)</f>
        <v>407.51</v>
      </c>
    </row>
    <row r="2284" spans="1:12" x14ac:dyDescent="0.35">
      <c r="A2284" s="5">
        <v>2283</v>
      </c>
      <c r="B2284" s="6">
        <v>45784</v>
      </c>
      <c r="C2284" s="5">
        <v>597</v>
      </c>
      <c r="D2284" s="5">
        <v>2</v>
      </c>
      <c r="E2284" s="5" t="str">
        <f>IFERROR(INDEX(Customers!$B$2:$B$901,MATCH(C2284,Customers!$A$2:$A$901,0)),"")</f>
        <v>Deepa Krishnan</v>
      </c>
      <c r="F2284" s="5" t="str">
        <f>IFERROR(INDEX(Customers!$C$2:$C$901,MATCH(C2284,Customers!$A$2:$A$901,0)),"")</f>
        <v>SMB</v>
      </c>
      <c r="G2284" s="5" t="str">
        <f>IFERROR(INDEX(Regions!$B$2:$B$6,MATCH(D2284,Regions!$A$2:$A$6,0)),"")</f>
        <v>South</v>
      </c>
      <c r="H2284" s="5" t="str">
        <f t="shared" si="37"/>
        <v>2025-05</v>
      </c>
      <c r="I2284" s="5">
        <f>IFERROR(INDEX(Delivery!$C$2:$C$3001,MATCH(A2284,Delivery!$A$2:$A$3001,0))-INDEX(Delivery!$B$2:$B$3001,MATCH(A2284,Delivery!$A$2:$A$3001,0)),"")</f>
        <v>6</v>
      </c>
      <c r="J2284" s="5" t="str">
        <f>IF(IFERROR(INDEX(Delivery!$D$2:$D$3001,MATCH(A2284,Delivery!$A$2:$A$3001,0)),"")="Delayed","Yes","No")</f>
        <v>No</v>
      </c>
      <c r="K2284" s="5" t="str">
        <f>IF(IFERROR(INDEX(Delivery!$D$2:$D$3001,MATCH(A2284,Delivery!$A$2:$A$3001,0)),"")="Cancelled","Yes","No")</f>
        <v>No</v>
      </c>
      <c r="L2284">
        <f>SUMIF(Sales!B:B,A2284,Sales!H:H)</f>
        <v>3021.65</v>
      </c>
    </row>
    <row r="2285" spans="1:12" x14ac:dyDescent="0.35">
      <c r="A2285" s="5">
        <v>2284</v>
      </c>
      <c r="B2285" s="6">
        <v>45784</v>
      </c>
      <c r="C2285" s="5">
        <v>185</v>
      </c>
      <c r="D2285" s="5">
        <v>2</v>
      </c>
      <c r="E2285" s="5" t="str">
        <f>IFERROR(INDEX(Customers!$B$2:$B$901,MATCH(C2285,Customers!$A$2:$A$901,0)),"")</f>
        <v>Kavya Verma</v>
      </c>
      <c r="F2285" s="5" t="str">
        <f>IFERROR(INDEX(Customers!$C$2:$C$901,MATCH(C2285,Customers!$A$2:$A$901,0)),"")</f>
        <v>Consumer</v>
      </c>
      <c r="G2285" s="5" t="str">
        <f>IFERROR(INDEX(Regions!$B$2:$B$6,MATCH(D2285,Regions!$A$2:$A$6,0)),"")</f>
        <v>South</v>
      </c>
      <c r="H2285" s="5" t="str">
        <f t="shared" si="37"/>
        <v>2025-05</v>
      </c>
      <c r="I2285" s="5">
        <f>IFERROR(INDEX(Delivery!$C$2:$C$3001,MATCH(A2285,Delivery!$A$2:$A$3001,0))-INDEX(Delivery!$B$2:$B$3001,MATCH(A2285,Delivery!$A$2:$A$3001,0)),"")</f>
        <v>3</v>
      </c>
      <c r="J2285" s="5" t="str">
        <f>IF(IFERROR(INDEX(Delivery!$D$2:$D$3001,MATCH(A2285,Delivery!$A$2:$A$3001,0)),"")="Delayed","Yes","No")</f>
        <v>No</v>
      </c>
      <c r="K2285" s="5" t="str">
        <f>IF(IFERROR(INDEX(Delivery!$D$2:$D$3001,MATCH(A2285,Delivery!$A$2:$A$3001,0)),"")="Cancelled","Yes","No")</f>
        <v>No</v>
      </c>
      <c r="L2285">
        <f>SUMIF(Sales!B:B,A2285,Sales!H:H)</f>
        <v>803.13</v>
      </c>
    </row>
    <row r="2286" spans="1:12" x14ac:dyDescent="0.35">
      <c r="A2286" s="5">
        <v>2285</v>
      </c>
      <c r="B2286" s="6">
        <v>45784</v>
      </c>
      <c r="C2286" s="5">
        <v>117</v>
      </c>
      <c r="D2286" s="5">
        <v>4</v>
      </c>
      <c r="E2286" s="5" t="str">
        <f>IFERROR(INDEX(Customers!$B$2:$B$901,MATCH(C2286,Customers!$A$2:$A$901,0)),"")</f>
        <v>Kiara Nair</v>
      </c>
      <c r="F2286" s="5" t="str">
        <f>IFERROR(INDEX(Customers!$C$2:$C$901,MATCH(C2286,Customers!$A$2:$A$901,0)),"")</f>
        <v>Corporate</v>
      </c>
      <c r="G2286" s="5" t="str">
        <f>IFERROR(INDEX(Regions!$B$2:$B$6,MATCH(D2286,Regions!$A$2:$A$6,0)),"")</f>
        <v>West</v>
      </c>
      <c r="H2286" s="5" t="str">
        <f t="shared" si="37"/>
        <v>2025-05</v>
      </c>
      <c r="I2286" s="5">
        <f>IFERROR(INDEX(Delivery!$C$2:$C$3001,MATCH(A2286,Delivery!$A$2:$A$3001,0))-INDEX(Delivery!$B$2:$B$3001,MATCH(A2286,Delivery!$A$2:$A$3001,0)),"")</f>
        <v>2</v>
      </c>
      <c r="J2286" s="5" t="str">
        <f>IF(IFERROR(INDEX(Delivery!$D$2:$D$3001,MATCH(A2286,Delivery!$A$2:$A$3001,0)),"")="Delayed","Yes","No")</f>
        <v>No</v>
      </c>
      <c r="K2286" s="5" t="str">
        <f>IF(IFERROR(INDEX(Delivery!$D$2:$D$3001,MATCH(A2286,Delivery!$A$2:$A$3001,0)),"")="Cancelled","Yes","No")</f>
        <v>No</v>
      </c>
      <c r="L2286">
        <f>SUMIF(Sales!B:B,A2286,Sales!H:H)</f>
        <v>519.71</v>
      </c>
    </row>
    <row r="2287" spans="1:12" x14ac:dyDescent="0.35">
      <c r="A2287" s="5">
        <v>2286</v>
      </c>
      <c r="B2287" s="6">
        <v>45784</v>
      </c>
      <c r="C2287" s="5">
        <v>773</v>
      </c>
      <c r="D2287" s="5">
        <v>4</v>
      </c>
      <c r="E2287" s="5" t="str">
        <f>IFERROR(INDEX(Customers!$B$2:$B$901,MATCH(C2287,Customers!$A$2:$A$901,0)),"")</f>
        <v>Ananya Joshi</v>
      </c>
      <c r="F2287" s="5" t="str">
        <f>IFERROR(INDEX(Customers!$C$2:$C$901,MATCH(C2287,Customers!$A$2:$A$901,0)),"")</f>
        <v>SMB</v>
      </c>
      <c r="G2287" s="5" t="str">
        <f>IFERROR(INDEX(Regions!$B$2:$B$6,MATCH(D2287,Regions!$A$2:$A$6,0)),"")</f>
        <v>West</v>
      </c>
      <c r="H2287" s="5" t="str">
        <f t="shared" si="37"/>
        <v>2025-05</v>
      </c>
      <c r="I2287" s="5">
        <f>IFERROR(INDEX(Delivery!$C$2:$C$3001,MATCH(A2287,Delivery!$A$2:$A$3001,0))-INDEX(Delivery!$B$2:$B$3001,MATCH(A2287,Delivery!$A$2:$A$3001,0)),"")</f>
        <v>4</v>
      </c>
      <c r="J2287" s="5" t="str">
        <f>IF(IFERROR(INDEX(Delivery!$D$2:$D$3001,MATCH(A2287,Delivery!$A$2:$A$3001,0)),"")="Delayed","Yes","No")</f>
        <v>No</v>
      </c>
      <c r="K2287" s="5" t="str">
        <f>IF(IFERROR(INDEX(Delivery!$D$2:$D$3001,MATCH(A2287,Delivery!$A$2:$A$3001,0)),"")="Cancelled","Yes","No")</f>
        <v>No</v>
      </c>
      <c r="L2287">
        <f>SUMIF(Sales!B:B,A2287,Sales!H:H)</f>
        <v>2906.92</v>
      </c>
    </row>
    <row r="2288" spans="1:12" x14ac:dyDescent="0.35">
      <c r="A2288" s="5">
        <v>2287</v>
      </c>
      <c r="B2288" s="6">
        <v>45785</v>
      </c>
      <c r="C2288" s="5">
        <v>246</v>
      </c>
      <c r="D2288" s="5">
        <v>1</v>
      </c>
      <c r="E2288" s="5" t="str">
        <f>IFERROR(INDEX(Customers!$B$2:$B$901,MATCH(C2288,Customers!$A$2:$A$901,0)),"")</f>
        <v>Anika Rao</v>
      </c>
      <c r="F2288" s="5" t="str">
        <f>IFERROR(INDEX(Customers!$C$2:$C$901,MATCH(C2288,Customers!$A$2:$A$901,0)),"")</f>
        <v>Consumer</v>
      </c>
      <c r="G2288" s="5" t="str">
        <f>IFERROR(INDEX(Regions!$B$2:$B$6,MATCH(D2288,Regions!$A$2:$A$6,0)),"")</f>
        <v>North</v>
      </c>
      <c r="H2288" s="5" t="str">
        <f t="shared" si="37"/>
        <v>2025-05</v>
      </c>
      <c r="I2288" s="5">
        <f>IFERROR(INDEX(Delivery!$C$2:$C$3001,MATCH(A2288,Delivery!$A$2:$A$3001,0))-INDEX(Delivery!$B$2:$B$3001,MATCH(A2288,Delivery!$A$2:$A$3001,0)),"")</f>
        <v>5</v>
      </c>
      <c r="J2288" s="5" t="str">
        <f>IF(IFERROR(INDEX(Delivery!$D$2:$D$3001,MATCH(A2288,Delivery!$A$2:$A$3001,0)),"")="Delayed","Yes","No")</f>
        <v>No</v>
      </c>
      <c r="K2288" s="5" t="str">
        <f>IF(IFERROR(INDEX(Delivery!$D$2:$D$3001,MATCH(A2288,Delivery!$A$2:$A$3001,0)),"")="Cancelled","Yes","No")</f>
        <v>No</v>
      </c>
      <c r="L2288">
        <f>SUMIF(Sales!B:B,A2288,Sales!H:H)</f>
        <v>4409.12</v>
      </c>
    </row>
    <row r="2289" spans="1:12" x14ac:dyDescent="0.35">
      <c r="A2289" s="5">
        <v>2288</v>
      </c>
      <c r="B2289" s="6">
        <v>45785</v>
      </c>
      <c r="C2289" s="5">
        <v>55</v>
      </c>
      <c r="D2289" s="5">
        <v>4</v>
      </c>
      <c r="E2289" s="5" t="str">
        <f>IFERROR(INDEX(Customers!$B$2:$B$901,MATCH(C2289,Customers!$A$2:$A$901,0)),"")</f>
        <v>Nisha Krishnan</v>
      </c>
      <c r="F2289" s="5" t="str">
        <f>IFERROR(INDEX(Customers!$C$2:$C$901,MATCH(C2289,Customers!$A$2:$A$901,0)),"")</f>
        <v>Consumer</v>
      </c>
      <c r="G2289" s="5" t="str">
        <f>IFERROR(INDEX(Regions!$B$2:$B$6,MATCH(D2289,Regions!$A$2:$A$6,0)),"")</f>
        <v>West</v>
      </c>
      <c r="H2289" s="5" t="str">
        <f t="shared" si="37"/>
        <v>2025-05</v>
      </c>
      <c r="I2289" s="5">
        <f>IFERROR(INDEX(Delivery!$C$2:$C$3001,MATCH(A2289,Delivery!$A$2:$A$3001,0))-INDEX(Delivery!$B$2:$B$3001,MATCH(A2289,Delivery!$A$2:$A$3001,0)),"")</f>
        <v>3</v>
      </c>
      <c r="J2289" s="5" t="str">
        <f>IF(IFERROR(INDEX(Delivery!$D$2:$D$3001,MATCH(A2289,Delivery!$A$2:$A$3001,0)),"")="Delayed","Yes","No")</f>
        <v>No</v>
      </c>
      <c r="K2289" s="5" t="str">
        <f>IF(IFERROR(INDEX(Delivery!$D$2:$D$3001,MATCH(A2289,Delivery!$A$2:$A$3001,0)),"")="Cancelled","Yes","No")</f>
        <v>No</v>
      </c>
      <c r="L2289">
        <f>SUMIF(Sales!B:B,A2289,Sales!H:H)</f>
        <v>1303.81</v>
      </c>
    </row>
    <row r="2290" spans="1:12" x14ac:dyDescent="0.35">
      <c r="A2290" s="5">
        <v>2289</v>
      </c>
      <c r="B2290" s="6">
        <v>45785</v>
      </c>
      <c r="C2290" s="5">
        <v>596</v>
      </c>
      <c r="D2290" s="5">
        <v>4</v>
      </c>
      <c r="E2290" s="5" t="str">
        <f>IFERROR(INDEX(Customers!$B$2:$B$901,MATCH(C2290,Customers!$A$2:$A$901,0)),"")</f>
        <v>Krishna Reddy</v>
      </c>
      <c r="F2290" s="5" t="str">
        <f>IFERROR(INDEX(Customers!$C$2:$C$901,MATCH(C2290,Customers!$A$2:$A$901,0)),"")</f>
        <v>Consumer</v>
      </c>
      <c r="G2290" s="5" t="str">
        <f>IFERROR(INDEX(Regions!$B$2:$B$6,MATCH(D2290,Regions!$A$2:$A$6,0)),"")</f>
        <v>West</v>
      </c>
      <c r="H2290" s="5" t="str">
        <f t="shared" si="37"/>
        <v>2025-05</v>
      </c>
      <c r="I2290" s="5">
        <f>IFERROR(INDEX(Delivery!$C$2:$C$3001,MATCH(A2290,Delivery!$A$2:$A$3001,0))-INDEX(Delivery!$B$2:$B$3001,MATCH(A2290,Delivery!$A$2:$A$3001,0)),"")</f>
        <v>2</v>
      </c>
      <c r="J2290" s="5" t="str">
        <f>IF(IFERROR(INDEX(Delivery!$D$2:$D$3001,MATCH(A2290,Delivery!$A$2:$A$3001,0)),"")="Delayed","Yes","No")</f>
        <v>No</v>
      </c>
      <c r="K2290" s="5" t="str">
        <f>IF(IFERROR(INDEX(Delivery!$D$2:$D$3001,MATCH(A2290,Delivery!$A$2:$A$3001,0)),"")="Cancelled","Yes","No")</f>
        <v>No</v>
      </c>
      <c r="L2290">
        <f>SUMIF(Sales!B:B,A2290,Sales!H:H)</f>
        <v>705.26</v>
      </c>
    </row>
    <row r="2291" spans="1:12" x14ac:dyDescent="0.35">
      <c r="A2291" s="5">
        <v>2290</v>
      </c>
      <c r="B2291" s="6">
        <v>45785</v>
      </c>
      <c r="C2291" s="5">
        <v>18</v>
      </c>
      <c r="D2291" s="5">
        <v>5</v>
      </c>
      <c r="E2291" s="5" t="str">
        <f>IFERROR(INDEX(Customers!$B$2:$B$901,MATCH(C2291,Customers!$A$2:$A$901,0)),"")</f>
        <v>Ravi Iyer</v>
      </c>
      <c r="F2291" s="5" t="str">
        <f>IFERROR(INDEX(Customers!$C$2:$C$901,MATCH(C2291,Customers!$A$2:$A$901,0)),"")</f>
        <v>Consumer</v>
      </c>
      <c r="G2291" s="5" t="str">
        <f>IFERROR(INDEX(Regions!$B$2:$B$6,MATCH(D2291,Regions!$A$2:$A$6,0)),"")</f>
        <v>Central</v>
      </c>
      <c r="H2291" s="5" t="str">
        <f t="shared" si="37"/>
        <v>2025-05</v>
      </c>
      <c r="I2291" s="5">
        <f>IFERROR(INDEX(Delivery!$C$2:$C$3001,MATCH(A2291,Delivery!$A$2:$A$3001,0))-INDEX(Delivery!$B$2:$B$3001,MATCH(A2291,Delivery!$A$2:$A$3001,0)),"")</f>
        <v>4</v>
      </c>
      <c r="J2291" s="5" t="str">
        <f>IF(IFERROR(INDEX(Delivery!$D$2:$D$3001,MATCH(A2291,Delivery!$A$2:$A$3001,0)),"")="Delayed","Yes","No")</f>
        <v>No</v>
      </c>
      <c r="K2291" s="5" t="str">
        <f>IF(IFERROR(INDEX(Delivery!$D$2:$D$3001,MATCH(A2291,Delivery!$A$2:$A$3001,0)),"")="Cancelled","Yes","No")</f>
        <v>No</v>
      </c>
      <c r="L2291">
        <f>SUMIF(Sales!B:B,A2291,Sales!H:H)</f>
        <v>351.29</v>
      </c>
    </row>
    <row r="2292" spans="1:12" x14ac:dyDescent="0.35">
      <c r="A2292" s="5">
        <v>2291</v>
      </c>
      <c r="B2292" s="6">
        <v>45785</v>
      </c>
      <c r="C2292" s="5">
        <v>72</v>
      </c>
      <c r="D2292" s="5">
        <v>3</v>
      </c>
      <c r="E2292" s="5" t="str">
        <f>IFERROR(INDEX(Customers!$B$2:$B$901,MATCH(C2292,Customers!$A$2:$A$901,0)),"")</f>
        <v>Aadhya Iyer</v>
      </c>
      <c r="F2292" s="5" t="str">
        <f>IFERROR(INDEX(Customers!$C$2:$C$901,MATCH(C2292,Customers!$A$2:$A$901,0)),"")</f>
        <v>Consumer</v>
      </c>
      <c r="G2292" s="5" t="str">
        <f>IFERROR(INDEX(Regions!$B$2:$B$6,MATCH(D2292,Regions!$A$2:$A$6,0)),"")</f>
        <v>East</v>
      </c>
      <c r="H2292" s="5" t="str">
        <f t="shared" si="37"/>
        <v>2025-05</v>
      </c>
      <c r="I2292" s="5">
        <f>IFERROR(INDEX(Delivery!$C$2:$C$3001,MATCH(A2292,Delivery!$A$2:$A$3001,0))-INDEX(Delivery!$B$2:$B$3001,MATCH(A2292,Delivery!$A$2:$A$3001,0)),"")</f>
        <v>6</v>
      </c>
      <c r="J2292" s="5" t="str">
        <f>IF(IFERROR(INDEX(Delivery!$D$2:$D$3001,MATCH(A2292,Delivery!$A$2:$A$3001,0)),"")="Delayed","Yes","No")</f>
        <v>No</v>
      </c>
      <c r="K2292" s="5" t="str">
        <f>IF(IFERROR(INDEX(Delivery!$D$2:$D$3001,MATCH(A2292,Delivery!$A$2:$A$3001,0)),"")="Cancelled","Yes","No")</f>
        <v>No</v>
      </c>
      <c r="L2292">
        <f>SUMIF(Sales!B:B,A2292,Sales!H:H)</f>
        <v>3021.65</v>
      </c>
    </row>
    <row r="2293" spans="1:12" x14ac:dyDescent="0.35">
      <c r="A2293" s="5">
        <v>2292</v>
      </c>
      <c r="B2293" s="6">
        <v>45785</v>
      </c>
      <c r="C2293" s="5">
        <v>672</v>
      </c>
      <c r="D2293" s="5">
        <v>5</v>
      </c>
      <c r="E2293" s="5" t="str">
        <f>IFERROR(INDEX(Customers!$B$2:$B$901,MATCH(C2293,Customers!$A$2:$A$901,0)),"")</f>
        <v>Vivaan Das</v>
      </c>
      <c r="F2293" s="5" t="str">
        <f>IFERROR(INDEX(Customers!$C$2:$C$901,MATCH(C2293,Customers!$A$2:$A$901,0)),"")</f>
        <v>SMB</v>
      </c>
      <c r="G2293" s="5" t="str">
        <f>IFERROR(INDEX(Regions!$B$2:$B$6,MATCH(D2293,Regions!$A$2:$A$6,0)),"")</f>
        <v>Central</v>
      </c>
      <c r="H2293" s="5" t="str">
        <f t="shared" si="37"/>
        <v>2025-05</v>
      </c>
      <c r="I2293" s="5">
        <f>IFERROR(INDEX(Delivery!$C$2:$C$3001,MATCH(A2293,Delivery!$A$2:$A$3001,0))-INDEX(Delivery!$B$2:$B$3001,MATCH(A2293,Delivery!$A$2:$A$3001,0)),"")</f>
        <v>4</v>
      </c>
      <c r="J2293" s="5" t="str">
        <f>IF(IFERROR(INDEX(Delivery!$D$2:$D$3001,MATCH(A2293,Delivery!$A$2:$A$3001,0)),"")="Delayed","Yes","No")</f>
        <v>No</v>
      </c>
      <c r="K2293" s="5" t="str">
        <f>IF(IFERROR(INDEX(Delivery!$D$2:$D$3001,MATCH(A2293,Delivery!$A$2:$A$3001,0)),"")="Cancelled","Yes","No")</f>
        <v>No</v>
      </c>
      <c r="L2293">
        <f>SUMIF(Sales!B:B,A2293,Sales!H:H)</f>
        <v>552.17999999999995</v>
      </c>
    </row>
    <row r="2294" spans="1:12" x14ac:dyDescent="0.35">
      <c r="A2294" s="5">
        <v>2293</v>
      </c>
      <c r="B2294" s="6">
        <v>45786</v>
      </c>
      <c r="C2294" s="5">
        <v>245</v>
      </c>
      <c r="D2294" s="5">
        <v>2</v>
      </c>
      <c r="E2294" s="5" t="str">
        <f>IFERROR(INDEX(Customers!$B$2:$B$901,MATCH(C2294,Customers!$A$2:$A$901,0)),"")</f>
        <v>Aadhya Rao</v>
      </c>
      <c r="F2294" s="5" t="str">
        <f>IFERROR(INDEX(Customers!$C$2:$C$901,MATCH(C2294,Customers!$A$2:$A$901,0)),"")</f>
        <v>SMB</v>
      </c>
      <c r="G2294" s="5" t="str">
        <f>IFERROR(INDEX(Regions!$B$2:$B$6,MATCH(D2294,Regions!$A$2:$A$6,0)),"")</f>
        <v>South</v>
      </c>
      <c r="H2294" s="5" t="str">
        <f t="shared" si="37"/>
        <v>2025-05</v>
      </c>
      <c r="I2294" s="5">
        <f>IFERROR(INDEX(Delivery!$C$2:$C$3001,MATCH(A2294,Delivery!$A$2:$A$3001,0))-INDEX(Delivery!$B$2:$B$3001,MATCH(A2294,Delivery!$A$2:$A$3001,0)),"")</f>
        <v>6</v>
      </c>
      <c r="J2294" s="5" t="str">
        <f>IF(IFERROR(INDEX(Delivery!$D$2:$D$3001,MATCH(A2294,Delivery!$A$2:$A$3001,0)),"")="Delayed","Yes","No")</f>
        <v>No</v>
      </c>
      <c r="K2294" s="5" t="str">
        <f>IF(IFERROR(INDEX(Delivery!$D$2:$D$3001,MATCH(A2294,Delivery!$A$2:$A$3001,0)),"")="Cancelled","Yes","No")</f>
        <v>No</v>
      </c>
      <c r="L2294">
        <f>SUMIF(Sales!B:B,A2294,Sales!H:H)</f>
        <v>1296.42</v>
      </c>
    </row>
    <row r="2295" spans="1:12" x14ac:dyDescent="0.35">
      <c r="A2295" s="5">
        <v>2294</v>
      </c>
      <c r="B2295" s="6">
        <v>45786</v>
      </c>
      <c r="C2295" s="5">
        <v>673</v>
      </c>
      <c r="D2295" s="5">
        <v>4</v>
      </c>
      <c r="E2295" s="5" t="str">
        <f>IFERROR(INDEX(Customers!$B$2:$B$901,MATCH(C2295,Customers!$A$2:$A$901,0)),"")</f>
        <v>Lakshmi Gupta</v>
      </c>
      <c r="F2295" s="5" t="str">
        <f>IFERROR(INDEX(Customers!$C$2:$C$901,MATCH(C2295,Customers!$A$2:$A$901,0)),"")</f>
        <v>SMB</v>
      </c>
      <c r="G2295" s="5" t="str">
        <f>IFERROR(INDEX(Regions!$B$2:$B$6,MATCH(D2295,Regions!$A$2:$A$6,0)),"")</f>
        <v>West</v>
      </c>
      <c r="H2295" s="5" t="str">
        <f t="shared" si="37"/>
        <v>2025-05</v>
      </c>
      <c r="I2295" s="5">
        <f>IFERROR(INDEX(Delivery!$C$2:$C$3001,MATCH(A2295,Delivery!$A$2:$A$3001,0))-INDEX(Delivery!$B$2:$B$3001,MATCH(A2295,Delivery!$A$2:$A$3001,0)),"")</f>
        <v>2</v>
      </c>
      <c r="J2295" s="5" t="str">
        <f>IF(IFERROR(INDEX(Delivery!$D$2:$D$3001,MATCH(A2295,Delivery!$A$2:$A$3001,0)),"")="Delayed","Yes","No")</f>
        <v>No</v>
      </c>
      <c r="K2295" s="5" t="str">
        <f>IF(IFERROR(INDEX(Delivery!$D$2:$D$3001,MATCH(A2295,Delivery!$A$2:$A$3001,0)),"")="Cancelled","Yes","No")</f>
        <v>No</v>
      </c>
      <c r="L2295">
        <f>SUMIF(Sales!B:B,A2295,Sales!H:H)</f>
        <v>184.26</v>
      </c>
    </row>
    <row r="2296" spans="1:12" x14ac:dyDescent="0.35">
      <c r="A2296" s="5">
        <v>2295</v>
      </c>
      <c r="B2296" s="6">
        <v>45786</v>
      </c>
      <c r="C2296" s="5">
        <v>530</v>
      </c>
      <c r="D2296" s="5">
        <v>1</v>
      </c>
      <c r="E2296" s="5" t="str">
        <f>IFERROR(INDEX(Customers!$B$2:$B$901,MATCH(C2296,Customers!$A$2:$A$901,0)),"")</f>
        <v>Karthik Malhotra</v>
      </c>
      <c r="F2296" s="5" t="str">
        <f>IFERROR(INDEX(Customers!$C$2:$C$901,MATCH(C2296,Customers!$A$2:$A$901,0)),"")</f>
        <v>Consumer</v>
      </c>
      <c r="G2296" s="5" t="str">
        <f>IFERROR(INDEX(Regions!$B$2:$B$6,MATCH(D2296,Regions!$A$2:$A$6,0)),"")</f>
        <v>North</v>
      </c>
      <c r="H2296" s="5" t="str">
        <f t="shared" si="37"/>
        <v>2025-05</v>
      </c>
      <c r="I2296" s="5">
        <f>IFERROR(INDEX(Delivery!$C$2:$C$3001,MATCH(A2296,Delivery!$A$2:$A$3001,0))-INDEX(Delivery!$B$2:$B$3001,MATCH(A2296,Delivery!$A$2:$A$3001,0)),"")</f>
        <v>3</v>
      </c>
      <c r="J2296" s="5" t="str">
        <f>IF(IFERROR(INDEX(Delivery!$D$2:$D$3001,MATCH(A2296,Delivery!$A$2:$A$3001,0)),"")="Delayed","Yes","No")</f>
        <v>No</v>
      </c>
      <c r="K2296" s="5" t="str">
        <f>IF(IFERROR(INDEX(Delivery!$D$2:$D$3001,MATCH(A2296,Delivery!$A$2:$A$3001,0)),"")="Cancelled","Yes","No")</f>
        <v>No</v>
      </c>
      <c r="L2296">
        <f>SUMIF(Sales!B:B,A2296,Sales!H:H)</f>
        <v>1110.8499999999999</v>
      </c>
    </row>
    <row r="2297" spans="1:12" x14ac:dyDescent="0.35">
      <c r="A2297" s="5">
        <v>2296</v>
      </c>
      <c r="B2297" s="6">
        <v>45786</v>
      </c>
      <c r="C2297" s="5">
        <v>59</v>
      </c>
      <c r="D2297" s="5">
        <v>4</v>
      </c>
      <c r="E2297" s="5" t="str">
        <f>IFERROR(INDEX(Customers!$B$2:$B$901,MATCH(C2297,Customers!$A$2:$A$901,0)),"")</f>
        <v>Ishaan Sharma</v>
      </c>
      <c r="F2297" s="5" t="str">
        <f>IFERROR(INDEX(Customers!$C$2:$C$901,MATCH(C2297,Customers!$A$2:$A$901,0)),"")</f>
        <v>Consumer</v>
      </c>
      <c r="G2297" s="5" t="str">
        <f>IFERROR(INDEX(Regions!$B$2:$B$6,MATCH(D2297,Regions!$A$2:$A$6,0)),"")</f>
        <v>West</v>
      </c>
      <c r="H2297" s="5" t="str">
        <f t="shared" si="37"/>
        <v>2025-05</v>
      </c>
      <c r="I2297" s="5">
        <f>IFERROR(INDEX(Delivery!$C$2:$C$3001,MATCH(A2297,Delivery!$A$2:$A$3001,0))-INDEX(Delivery!$B$2:$B$3001,MATCH(A2297,Delivery!$A$2:$A$3001,0)),"")</f>
        <v>3</v>
      </c>
      <c r="J2297" s="5" t="str">
        <f>IF(IFERROR(INDEX(Delivery!$D$2:$D$3001,MATCH(A2297,Delivery!$A$2:$A$3001,0)),"")="Delayed","Yes","No")</f>
        <v>No</v>
      </c>
      <c r="K2297" s="5" t="str">
        <f>IF(IFERROR(INDEX(Delivery!$D$2:$D$3001,MATCH(A2297,Delivery!$A$2:$A$3001,0)),"")="Cancelled","Yes","No")</f>
        <v>No</v>
      </c>
      <c r="L2297">
        <f>SUMIF(Sales!B:B,A2297,Sales!H:H)</f>
        <v>1628.13</v>
      </c>
    </row>
    <row r="2298" spans="1:12" x14ac:dyDescent="0.35">
      <c r="A2298" s="5">
        <v>2297</v>
      </c>
      <c r="B2298" s="6">
        <v>45786</v>
      </c>
      <c r="C2298" s="5">
        <v>836</v>
      </c>
      <c r="D2298" s="5">
        <v>4</v>
      </c>
      <c r="E2298" s="5" t="str">
        <f>IFERROR(INDEX(Customers!$B$2:$B$901,MATCH(C2298,Customers!$A$2:$A$901,0)),"")</f>
        <v>Vikram Bose</v>
      </c>
      <c r="F2298" s="5" t="str">
        <f>IFERROR(INDEX(Customers!$C$2:$C$901,MATCH(C2298,Customers!$A$2:$A$901,0)),"")</f>
        <v>Consumer</v>
      </c>
      <c r="G2298" s="5" t="str">
        <f>IFERROR(INDEX(Regions!$B$2:$B$6,MATCH(D2298,Regions!$A$2:$A$6,0)),"")</f>
        <v>West</v>
      </c>
      <c r="H2298" s="5" t="str">
        <f t="shared" si="37"/>
        <v>2025-05</v>
      </c>
      <c r="I2298" s="5">
        <f>IFERROR(INDEX(Delivery!$C$2:$C$3001,MATCH(A2298,Delivery!$A$2:$A$3001,0))-INDEX(Delivery!$B$2:$B$3001,MATCH(A2298,Delivery!$A$2:$A$3001,0)),"")</f>
        <v>3</v>
      </c>
      <c r="J2298" s="5" t="str">
        <f>IF(IFERROR(INDEX(Delivery!$D$2:$D$3001,MATCH(A2298,Delivery!$A$2:$A$3001,0)),"")="Delayed","Yes","No")</f>
        <v>No</v>
      </c>
      <c r="K2298" s="5" t="str">
        <f>IF(IFERROR(INDEX(Delivery!$D$2:$D$3001,MATCH(A2298,Delivery!$A$2:$A$3001,0)),"")="Cancelled","Yes","No")</f>
        <v>No</v>
      </c>
      <c r="L2298">
        <f>SUMIF(Sales!B:B,A2298,Sales!H:H)</f>
        <v>2130.6999999999998</v>
      </c>
    </row>
    <row r="2299" spans="1:12" x14ac:dyDescent="0.35">
      <c r="A2299" s="5">
        <v>2298</v>
      </c>
      <c r="B2299" s="6">
        <v>45786</v>
      </c>
      <c r="C2299" s="5">
        <v>270</v>
      </c>
      <c r="D2299" s="5">
        <v>4</v>
      </c>
      <c r="E2299" s="5" t="str">
        <f>IFERROR(INDEX(Customers!$B$2:$B$901,MATCH(C2299,Customers!$A$2:$A$901,0)),"")</f>
        <v>Priya Das</v>
      </c>
      <c r="F2299" s="5" t="str">
        <f>IFERROR(INDEX(Customers!$C$2:$C$901,MATCH(C2299,Customers!$A$2:$A$901,0)),"")</f>
        <v>SMB</v>
      </c>
      <c r="G2299" s="5" t="str">
        <f>IFERROR(INDEX(Regions!$B$2:$B$6,MATCH(D2299,Regions!$A$2:$A$6,0)),"")</f>
        <v>West</v>
      </c>
      <c r="H2299" s="5" t="str">
        <f t="shared" si="37"/>
        <v>2025-05</v>
      </c>
      <c r="I2299" s="5">
        <f>IFERROR(INDEX(Delivery!$C$2:$C$3001,MATCH(A2299,Delivery!$A$2:$A$3001,0))-INDEX(Delivery!$B$2:$B$3001,MATCH(A2299,Delivery!$A$2:$A$3001,0)),"")</f>
        <v>2</v>
      </c>
      <c r="J2299" s="5" t="str">
        <f>IF(IFERROR(INDEX(Delivery!$D$2:$D$3001,MATCH(A2299,Delivery!$A$2:$A$3001,0)),"")="Delayed","Yes","No")</f>
        <v>No</v>
      </c>
      <c r="K2299" s="5" t="str">
        <f>IF(IFERROR(INDEX(Delivery!$D$2:$D$3001,MATCH(A2299,Delivery!$A$2:$A$3001,0)),"")="Cancelled","Yes","No")</f>
        <v>No</v>
      </c>
      <c r="L2299">
        <f>SUMIF(Sales!B:B,A2299,Sales!H:H)</f>
        <v>242.57</v>
      </c>
    </row>
    <row r="2300" spans="1:12" x14ac:dyDescent="0.35">
      <c r="A2300" s="5">
        <v>2299</v>
      </c>
      <c r="B2300" s="6">
        <v>45787</v>
      </c>
      <c r="C2300" s="5">
        <v>638</v>
      </c>
      <c r="D2300" s="5">
        <v>3</v>
      </c>
      <c r="E2300" s="5" t="str">
        <f>IFERROR(INDEX(Customers!$B$2:$B$901,MATCH(C2300,Customers!$A$2:$A$901,0)),"")</f>
        <v>Myra Bose</v>
      </c>
      <c r="F2300" s="5" t="str">
        <f>IFERROR(INDEX(Customers!$C$2:$C$901,MATCH(C2300,Customers!$A$2:$A$901,0)),"")</f>
        <v>Consumer</v>
      </c>
      <c r="G2300" s="5" t="str">
        <f>IFERROR(INDEX(Regions!$B$2:$B$6,MATCH(D2300,Regions!$A$2:$A$6,0)),"")</f>
        <v>East</v>
      </c>
      <c r="H2300" s="5" t="str">
        <f t="shared" si="37"/>
        <v>2025-05</v>
      </c>
      <c r="I2300" s="5">
        <f>IFERROR(INDEX(Delivery!$C$2:$C$3001,MATCH(A2300,Delivery!$A$2:$A$3001,0))-INDEX(Delivery!$B$2:$B$3001,MATCH(A2300,Delivery!$A$2:$A$3001,0)),"")</f>
        <v>4</v>
      </c>
      <c r="J2300" s="5" t="str">
        <f>IF(IFERROR(INDEX(Delivery!$D$2:$D$3001,MATCH(A2300,Delivery!$A$2:$A$3001,0)),"")="Delayed","Yes","No")</f>
        <v>No</v>
      </c>
      <c r="K2300" s="5" t="str">
        <f>IF(IFERROR(INDEX(Delivery!$D$2:$D$3001,MATCH(A2300,Delivery!$A$2:$A$3001,0)),"")="Cancelled","Yes","No")</f>
        <v>No</v>
      </c>
      <c r="L2300">
        <f>SUMIF(Sales!B:B,A2300,Sales!H:H)</f>
        <v>524.20000000000005</v>
      </c>
    </row>
    <row r="2301" spans="1:12" x14ac:dyDescent="0.35">
      <c r="A2301" s="5">
        <v>2300</v>
      </c>
      <c r="B2301" s="6">
        <v>45787</v>
      </c>
      <c r="C2301" s="5">
        <v>579</v>
      </c>
      <c r="D2301" s="5">
        <v>4</v>
      </c>
      <c r="E2301" s="5" t="str">
        <f>IFERROR(INDEX(Customers!$B$2:$B$901,MATCH(C2301,Customers!$A$2:$A$901,0)),"")</f>
        <v>Aadhya Malhotra</v>
      </c>
      <c r="F2301" s="5" t="str">
        <f>IFERROR(INDEX(Customers!$C$2:$C$901,MATCH(C2301,Customers!$A$2:$A$901,0)),"")</f>
        <v>SMB</v>
      </c>
      <c r="G2301" s="5" t="str">
        <f>IFERROR(INDEX(Regions!$B$2:$B$6,MATCH(D2301,Regions!$A$2:$A$6,0)),"")</f>
        <v>West</v>
      </c>
      <c r="H2301" s="5" t="str">
        <f t="shared" si="37"/>
        <v>2025-05</v>
      </c>
      <c r="I2301" s="5">
        <f>IFERROR(INDEX(Delivery!$C$2:$C$3001,MATCH(A2301,Delivery!$A$2:$A$3001,0))-INDEX(Delivery!$B$2:$B$3001,MATCH(A2301,Delivery!$A$2:$A$3001,0)),"")</f>
        <v>2</v>
      </c>
      <c r="J2301" s="5" t="str">
        <f>IF(IFERROR(INDEX(Delivery!$D$2:$D$3001,MATCH(A2301,Delivery!$A$2:$A$3001,0)),"")="Delayed","Yes","No")</f>
        <v>No</v>
      </c>
      <c r="K2301" s="5" t="str">
        <f>IF(IFERROR(INDEX(Delivery!$D$2:$D$3001,MATCH(A2301,Delivery!$A$2:$A$3001,0)),"")="Cancelled","Yes","No")</f>
        <v>No</v>
      </c>
      <c r="L2301">
        <f>SUMIF(Sales!B:B,A2301,Sales!H:H)</f>
        <v>2571.3599999999997</v>
      </c>
    </row>
    <row r="2302" spans="1:12" x14ac:dyDescent="0.35">
      <c r="A2302" s="5">
        <v>2301</v>
      </c>
      <c r="B2302" s="6">
        <v>45787</v>
      </c>
      <c r="C2302" s="5">
        <v>326</v>
      </c>
      <c r="D2302" s="5">
        <v>3</v>
      </c>
      <c r="E2302" s="5" t="str">
        <f>IFERROR(INDEX(Customers!$B$2:$B$901,MATCH(C2302,Customers!$A$2:$A$901,0)),"")</f>
        <v>Krishna Iyer</v>
      </c>
      <c r="F2302" s="5" t="str">
        <f>IFERROR(INDEX(Customers!$C$2:$C$901,MATCH(C2302,Customers!$A$2:$A$901,0)),"")</f>
        <v>Consumer</v>
      </c>
      <c r="G2302" s="5" t="str">
        <f>IFERROR(INDEX(Regions!$B$2:$B$6,MATCH(D2302,Regions!$A$2:$A$6,0)),"")</f>
        <v>East</v>
      </c>
      <c r="H2302" s="5" t="str">
        <f t="shared" si="37"/>
        <v>2025-05</v>
      </c>
      <c r="I2302" s="5">
        <f>IFERROR(INDEX(Delivery!$C$2:$C$3001,MATCH(A2302,Delivery!$A$2:$A$3001,0))-INDEX(Delivery!$B$2:$B$3001,MATCH(A2302,Delivery!$A$2:$A$3001,0)),"")</f>
        <v>6</v>
      </c>
      <c r="J2302" s="5" t="str">
        <f>IF(IFERROR(INDEX(Delivery!$D$2:$D$3001,MATCH(A2302,Delivery!$A$2:$A$3001,0)),"")="Delayed","Yes","No")</f>
        <v>No</v>
      </c>
      <c r="K2302" s="5" t="str">
        <f>IF(IFERROR(INDEX(Delivery!$D$2:$D$3001,MATCH(A2302,Delivery!$A$2:$A$3001,0)),"")="Cancelled","Yes","No")</f>
        <v>No</v>
      </c>
      <c r="L2302">
        <f>SUMIF(Sales!B:B,A2302,Sales!H:H)</f>
        <v>1005.6199999999999</v>
      </c>
    </row>
    <row r="2303" spans="1:12" x14ac:dyDescent="0.35">
      <c r="A2303" s="5">
        <v>2302</v>
      </c>
      <c r="B2303" s="6">
        <v>45788</v>
      </c>
      <c r="C2303" s="5">
        <v>795</v>
      </c>
      <c r="D2303" s="5">
        <v>3</v>
      </c>
      <c r="E2303" s="5" t="str">
        <f>IFERROR(INDEX(Customers!$B$2:$B$901,MATCH(C2303,Customers!$A$2:$A$901,0)),"")</f>
        <v>Saanvi Das</v>
      </c>
      <c r="F2303" s="5" t="str">
        <f>IFERROR(INDEX(Customers!$C$2:$C$901,MATCH(C2303,Customers!$A$2:$A$901,0)),"")</f>
        <v>Corporate</v>
      </c>
      <c r="G2303" s="5" t="str">
        <f>IFERROR(INDEX(Regions!$B$2:$B$6,MATCH(D2303,Regions!$A$2:$A$6,0)),"")</f>
        <v>East</v>
      </c>
      <c r="H2303" s="5" t="str">
        <f t="shared" si="37"/>
        <v>2025-05</v>
      </c>
      <c r="I2303" s="5">
        <f>IFERROR(INDEX(Delivery!$C$2:$C$3001,MATCH(A2303,Delivery!$A$2:$A$3001,0))-INDEX(Delivery!$B$2:$B$3001,MATCH(A2303,Delivery!$A$2:$A$3001,0)),"")</f>
        <v>6</v>
      </c>
      <c r="J2303" s="5" t="str">
        <f>IF(IFERROR(INDEX(Delivery!$D$2:$D$3001,MATCH(A2303,Delivery!$A$2:$A$3001,0)),"")="Delayed","Yes","No")</f>
        <v>No</v>
      </c>
      <c r="K2303" s="5" t="str">
        <f>IF(IFERROR(INDEX(Delivery!$D$2:$D$3001,MATCH(A2303,Delivery!$A$2:$A$3001,0)),"")="Cancelled","Yes","No")</f>
        <v>No</v>
      </c>
      <c r="L2303">
        <f>SUMIF(Sales!B:B,A2303,Sales!H:H)</f>
        <v>1949.71</v>
      </c>
    </row>
    <row r="2304" spans="1:12" x14ac:dyDescent="0.35">
      <c r="A2304" s="5">
        <v>2303</v>
      </c>
      <c r="B2304" s="6">
        <v>45788</v>
      </c>
      <c r="C2304" s="5">
        <v>60</v>
      </c>
      <c r="D2304" s="5">
        <v>5</v>
      </c>
      <c r="E2304" s="5" t="str">
        <f>IFERROR(INDEX(Customers!$B$2:$B$901,MATCH(C2304,Customers!$A$2:$A$901,0)),"")</f>
        <v>Arjun Chatterjee</v>
      </c>
      <c r="F2304" s="5" t="str">
        <f>IFERROR(INDEX(Customers!$C$2:$C$901,MATCH(C2304,Customers!$A$2:$A$901,0)),"")</f>
        <v>Consumer</v>
      </c>
      <c r="G2304" s="5" t="str">
        <f>IFERROR(INDEX(Regions!$B$2:$B$6,MATCH(D2304,Regions!$A$2:$A$6,0)),"")</f>
        <v>Central</v>
      </c>
      <c r="H2304" s="5" t="str">
        <f t="shared" si="37"/>
        <v>2025-05</v>
      </c>
      <c r="I2304" s="5">
        <f>IFERROR(INDEX(Delivery!$C$2:$C$3001,MATCH(A2304,Delivery!$A$2:$A$3001,0))-INDEX(Delivery!$B$2:$B$3001,MATCH(A2304,Delivery!$A$2:$A$3001,0)),"")</f>
        <v>-45790</v>
      </c>
      <c r="J2304" s="5" t="str">
        <f>IF(IFERROR(INDEX(Delivery!$D$2:$D$3001,MATCH(A2304,Delivery!$A$2:$A$3001,0)),"")="Delayed","Yes","No")</f>
        <v>No</v>
      </c>
      <c r="K2304" s="5" t="str">
        <f>IF(IFERROR(INDEX(Delivery!$D$2:$D$3001,MATCH(A2304,Delivery!$A$2:$A$3001,0)),"")="Cancelled","Yes","No")</f>
        <v>Yes</v>
      </c>
      <c r="L2304">
        <f>SUMIF(Sales!B:B,A2304,Sales!H:H)</f>
        <v>3021.65</v>
      </c>
    </row>
    <row r="2305" spans="1:12" x14ac:dyDescent="0.35">
      <c r="A2305" s="5">
        <v>2304</v>
      </c>
      <c r="B2305" s="6">
        <v>45788</v>
      </c>
      <c r="C2305" s="5">
        <v>253</v>
      </c>
      <c r="D2305" s="5">
        <v>5</v>
      </c>
      <c r="E2305" s="5" t="str">
        <f>IFERROR(INDEX(Customers!$B$2:$B$901,MATCH(C2305,Customers!$A$2:$A$901,0)),"")</f>
        <v>Deepa Reddy</v>
      </c>
      <c r="F2305" s="5" t="str">
        <f>IFERROR(INDEX(Customers!$C$2:$C$901,MATCH(C2305,Customers!$A$2:$A$901,0)),"")</f>
        <v>Consumer</v>
      </c>
      <c r="G2305" s="5" t="str">
        <f>IFERROR(INDEX(Regions!$B$2:$B$6,MATCH(D2305,Regions!$A$2:$A$6,0)),"")</f>
        <v>Central</v>
      </c>
      <c r="H2305" s="5" t="str">
        <f t="shared" si="37"/>
        <v>2025-05</v>
      </c>
      <c r="I2305" s="5">
        <f>IFERROR(INDEX(Delivery!$C$2:$C$3001,MATCH(A2305,Delivery!$A$2:$A$3001,0))-INDEX(Delivery!$B$2:$B$3001,MATCH(A2305,Delivery!$A$2:$A$3001,0)),"")</f>
        <v>5</v>
      </c>
      <c r="J2305" s="5" t="str">
        <f>IF(IFERROR(INDEX(Delivery!$D$2:$D$3001,MATCH(A2305,Delivery!$A$2:$A$3001,0)),"")="Delayed","Yes","No")</f>
        <v>No</v>
      </c>
      <c r="K2305" s="5" t="str">
        <f>IF(IFERROR(INDEX(Delivery!$D$2:$D$3001,MATCH(A2305,Delivery!$A$2:$A$3001,0)),"")="Cancelled","Yes","No")</f>
        <v>No</v>
      </c>
      <c r="L2305">
        <f>SUMIF(Sales!B:B,A2305,Sales!H:H)</f>
        <v>4163.7700000000004</v>
      </c>
    </row>
    <row r="2306" spans="1:12" x14ac:dyDescent="0.35">
      <c r="A2306" s="5">
        <v>2305</v>
      </c>
      <c r="B2306" s="6">
        <v>45788</v>
      </c>
      <c r="C2306" s="5">
        <v>831</v>
      </c>
      <c r="D2306" s="5">
        <v>4</v>
      </c>
      <c r="E2306" s="5" t="str">
        <f>IFERROR(INDEX(Customers!$B$2:$B$901,MATCH(C2306,Customers!$A$2:$A$901,0)),"")</f>
        <v>Rahul Nair</v>
      </c>
      <c r="F2306" s="5" t="str">
        <f>IFERROR(INDEX(Customers!$C$2:$C$901,MATCH(C2306,Customers!$A$2:$A$901,0)),"")</f>
        <v>SMB</v>
      </c>
      <c r="G2306" s="5" t="str">
        <f>IFERROR(INDEX(Regions!$B$2:$B$6,MATCH(D2306,Regions!$A$2:$A$6,0)),"")</f>
        <v>West</v>
      </c>
      <c r="H2306" s="5" t="str">
        <f t="shared" ref="H2306:H2369" si="38">TEXT(B2306,"YYYY-MM")</f>
        <v>2025-05</v>
      </c>
      <c r="I2306" s="5">
        <f>IFERROR(INDEX(Delivery!$C$2:$C$3001,MATCH(A2306,Delivery!$A$2:$A$3001,0))-INDEX(Delivery!$B$2:$B$3001,MATCH(A2306,Delivery!$A$2:$A$3001,0)),"")</f>
        <v>4</v>
      </c>
      <c r="J2306" s="5" t="str">
        <f>IF(IFERROR(INDEX(Delivery!$D$2:$D$3001,MATCH(A2306,Delivery!$A$2:$A$3001,0)),"")="Delayed","Yes","No")</f>
        <v>No</v>
      </c>
      <c r="K2306" s="5" t="str">
        <f>IF(IFERROR(INDEX(Delivery!$D$2:$D$3001,MATCH(A2306,Delivery!$A$2:$A$3001,0)),"")="Cancelled","Yes","No")</f>
        <v>No</v>
      </c>
      <c r="L2306">
        <f>SUMIF(Sales!B:B,A2306,Sales!H:H)</f>
        <v>741.85</v>
      </c>
    </row>
    <row r="2307" spans="1:12" x14ac:dyDescent="0.35">
      <c r="A2307" s="5">
        <v>2306</v>
      </c>
      <c r="B2307" s="6">
        <v>45788</v>
      </c>
      <c r="C2307" s="5">
        <v>180</v>
      </c>
      <c r="D2307" s="5">
        <v>3</v>
      </c>
      <c r="E2307" s="5" t="str">
        <f>IFERROR(INDEX(Customers!$B$2:$B$901,MATCH(C2307,Customers!$A$2:$A$901,0)),"")</f>
        <v>Lakshmi Rao</v>
      </c>
      <c r="F2307" s="5" t="str">
        <f>IFERROR(INDEX(Customers!$C$2:$C$901,MATCH(C2307,Customers!$A$2:$A$901,0)),"")</f>
        <v>SMB</v>
      </c>
      <c r="G2307" s="5" t="str">
        <f>IFERROR(INDEX(Regions!$B$2:$B$6,MATCH(D2307,Regions!$A$2:$A$6,0)),"")</f>
        <v>East</v>
      </c>
      <c r="H2307" s="5" t="str">
        <f t="shared" si="38"/>
        <v>2025-05</v>
      </c>
      <c r="I2307" s="5">
        <f>IFERROR(INDEX(Delivery!$C$2:$C$3001,MATCH(A2307,Delivery!$A$2:$A$3001,0))-INDEX(Delivery!$B$2:$B$3001,MATCH(A2307,Delivery!$A$2:$A$3001,0)),"")</f>
        <v>3</v>
      </c>
      <c r="J2307" s="5" t="str">
        <f>IF(IFERROR(INDEX(Delivery!$D$2:$D$3001,MATCH(A2307,Delivery!$A$2:$A$3001,0)),"")="Delayed","Yes","No")</f>
        <v>No</v>
      </c>
      <c r="K2307" s="5" t="str">
        <f>IF(IFERROR(INDEX(Delivery!$D$2:$D$3001,MATCH(A2307,Delivery!$A$2:$A$3001,0)),"")="Cancelled","Yes","No")</f>
        <v>No</v>
      </c>
      <c r="L2307">
        <f>SUMIF(Sales!B:B,A2307,Sales!H:H)</f>
        <v>2213.3200000000002</v>
      </c>
    </row>
    <row r="2308" spans="1:12" x14ac:dyDescent="0.35">
      <c r="A2308" s="5">
        <v>2307</v>
      </c>
      <c r="B2308" s="6">
        <v>45788</v>
      </c>
      <c r="C2308" s="5">
        <v>373</v>
      </c>
      <c r="D2308" s="5">
        <v>1</v>
      </c>
      <c r="E2308" s="5" t="str">
        <f>IFERROR(INDEX(Customers!$B$2:$B$901,MATCH(C2308,Customers!$A$2:$A$901,0)),"")</f>
        <v>Ravi Reddy</v>
      </c>
      <c r="F2308" s="5" t="str">
        <f>IFERROR(INDEX(Customers!$C$2:$C$901,MATCH(C2308,Customers!$A$2:$A$901,0)),"")</f>
        <v>Consumer</v>
      </c>
      <c r="G2308" s="5" t="str">
        <f>IFERROR(INDEX(Regions!$B$2:$B$6,MATCH(D2308,Regions!$A$2:$A$6,0)),"")</f>
        <v>North</v>
      </c>
      <c r="H2308" s="5" t="str">
        <f t="shared" si="38"/>
        <v>2025-05</v>
      </c>
      <c r="I2308" s="5">
        <f>IFERROR(INDEX(Delivery!$C$2:$C$3001,MATCH(A2308,Delivery!$A$2:$A$3001,0))-INDEX(Delivery!$B$2:$B$3001,MATCH(A2308,Delivery!$A$2:$A$3001,0)),"")</f>
        <v>2</v>
      </c>
      <c r="J2308" s="5" t="str">
        <f>IF(IFERROR(INDEX(Delivery!$D$2:$D$3001,MATCH(A2308,Delivery!$A$2:$A$3001,0)),"")="Delayed","Yes","No")</f>
        <v>No</v>
      </c>
      <c r="K2308" s="5" t="str">
        <f>IF(IFERROR(INDEX(Delivery!$D$2:$D$3001,MATCH(A2308,Delivery!$A$2:$A$3001,0)),"")="Cancelled","Yes","No")</f>
        <v>No</v>
      </c>
      <c r="L2308">
        <f>SUMIF(Sales!B:B,A2308,Sales!H:H)</f>
        <v>2213.3200000000002</v>
      </c>
    </row>
    <row r="2309" spans="1:12" x14ac:dyDescent="0.35">
      <c r="A2309" s="5">
        <v>2308</v>
      </c>
      <c r="B2309" s="6">
        <v>45789</v>
      </c>
      <c r="C2309" s="5">
        <v>767</v>
      </c>
      <c r="D2309" s="5">
        <v>4</v>
      </c>
      <c r="E2309" s="5" t="str">
        <f>IFERROR(INDEX(Customers!$B$2:$B$901,MATCH(C2309,Customers!$A$2:$A$901,0)),"")</f>
        <v>Pooja Gupta</v>
      </c>
      <c r="F2309" s="5" t="str">
        <f>IFERROR(INDEX(Customers!$C$2:$C$901,MATCH(C2309,Customers!$A$2:$A$901,0)),"")</f>
        <v>Consumer</v>
      </c>
      <c r="G2309" s="5" t="str">
        <f>IFERROR(INDEX(Regions!$B$2:$B$6,MATCH(D2309,Regions!$A$2:$A$6,0)),"")</f>
        <v>West</v>
      </c>
      <c r="H2309" s="5" t="str">
        <f t="shared" si="38"/>
        <v>2025-05</v>
      </c>
      <c r="I2309" s="5">
        <f>IFERROR(INDEX(Delivery!$C$2:$C$3001,MATCH(A2309,Delivery!$A$2:$A$3001,0))-INDEX(Delivery!$B$2:$B$3001,MATCH(A2309,Delivery!$A$2:$A$3001,0)),"")</f>
        <v>-45789</v>
      </c>
      <c r="J2309" s="5" t="str">
        <f>IF(IFERROR(INDEX(Delivery!$D$2:$D$3001,MATCH(A2309,Delivery!$A$2:$A$3001,0)),"")="Delayed","Yes","No")</f>
        <v>No</v>
      </c>
      <c r="K2309" s="5" t="str">
        <f>IF(IFERROR(INDEX(Delivery!$D$2:$D$3001,MATCH(A2309,Delivery!$A$2:$A$3001,0)),"")="Cancelled","Yes","No")</f>
        <v>Yes</v>
      </c>
      <c r="L2309">
        <f>SUMIF(Sales!B:B,A2309,Sales!H:H)</f>
        <v>604.29999999999995</v>
      </c>
    </row>
    <row r="2310" spans="1:12" x14ac:dyDescent="0.35">
      <c r="A2310" s="5">
        <v>2309</v>
      </c>
      <c r="B2310" s="6">
        <v>45789</v>
      </c>
      <c r="C2310" s="5">
        <v>228</v>
      </c>
      <c r="D2310" s="5">
        <v>4</v>
      </c>
      <c r="E2310" s="5" t="str">
        <f>IFERROR(INDEX(Customers!$B$2:$B$901,MATCH(C2310,Customers!$A$2:$A$901,0)),"")</f>
        <v>Karthik Reddy</v>
      </c>
      <c r="F2310" s="5" t="str">
        <f>IFERROR(INDEX(Customers!$C$2:$C$901,MATCH(C2310,Customers!$A$2:$A$901,0)),"")</f>
        <v>Consumer</v>
      </c>
      <c r="G2310" s="5" t="str">
        <f>IFERROR(INDEX(Regions!$B$2:$B$6,MATCH(D2310,Regions!$A$2:$A$6,0)),"")</f>
        <v>West</v>
      </c>
      <c r="H2310" s="5" t="str">
        <f t="shared" si="38"/>
        <v>2025-05</v>
      </c>
      <c r="I2310" s="5">
        <f>IFERROR(INDEX(Delivery!$C$2:$C$3001,MATCH(A2310,Delivery!$A$2:$A$3001,0))-INDEX(Delivery!$B$2:$B$3001,MATCH(A2310,Delivery!$A$2:$A$3001,0)),"")</f>
        <v>2</v>
      </c>
      <c r="J2310" s="5" t="str">
        <f>IF(IFERROR(INDEX(Delivery!$D$2:$D$3001,MATCH(A2310,Delivery!$A$2:$A$3001,0)),"")="Delayed","Yes","No")</f>
        <v>No</v>
      </c>
      <c r="K2310" s="5" t="str">
        <f>IF(IFERROR(INDEX(Delivery!$D$2:$D$3001,MATCH(A2310,Delivery!$A$2:$A$3001,0)),"")="Cancelled","Yes","No")</f>
        <v>No</v>
      </c>
      <c r="L2310">
        <f>SUMIF(Sales!B:B,A2310,Sales!H:H)</f>
        <v>540.32000000000005</v>
      </c>
    </row>
    <row r="2311" spans="1:12" x14ac:dyDescent="0.35">
      <c r="A2311" s="5">
        <v>2310</v>
      </c>
      <c r="B2311" s="6">
        <v>45790</v>
      </c>
      <c r="C2311" s="5">
        <v>252</v>
      </c>
      <c r="D2311" s="5">
        <v>3</v>
      </c>
      <c r="E2311" s="5" t="str">
        <f>IFERROR(INDEX(Customers!$B$2:$B$901,MATCH(C2311,Customers!$A$2:$A$901,0)),"")</f>
        <v>Ananya Shetty</v>
      </c>
      <c r="F2311" s="5" t="str">
        <f>IFERROR(INDEX(Customers!$C$2:$C$901,MATCH(C2311,Customers!$A$2:$A$901,0)),"")</f>
        <v>Consumer</v>
      </c>
      <c r="G2311" s="5" t="str">
        <f>IFERROR(INDEX(Regions!$B$2:$B$6,MATCH(D2311,Regions!$A$2:$A$6,0)),"")</f>
        <v>East</v>
      </c>
      <c r="H2311" s="5" t="str">
        <f t="shared" si="38"/>
        <v>2025-05</v>
      </c>
      <c r="I2311" s="5">
        <f>IFERROR(INDEX(Delivery!$C$2:$C$3001,MATCH(A2311,Delivery!$A$2:$A$3001,0))-INDEX(Delivery!$B$2:$B$3001,MATCH(A2311,Delivery!$A$2:$A$3001,0)),"")</f>
        <v>-45792</v>
      </c>
      <c r="J2311" s="5" t="str">
        <f>IF(IFERROR(INDEX(Delivery!$D$2:$D$3001,MATCH(A2311,Delivery!$A$2:$A$3001,0)),"")="Delayed","Yes","No")</f>
        <v>No</v>
      </c>
      <c r="K2311" s="5" t="str">
        <f>IF(IFERROR(INDEX(Delivery!$D$2:$D$3001,MATCH(A2311,Delivery!$A$2:$A$3001,0)),"")="Cancelled","Yes","No")</f>
        <v>Yes</v>
      </c>
      <c r="L2311">
        <f>SUMIF(Sales!B:B,A2311,Sales!H:H)</f>
        <v>407.51</v>
      </c>
    </row>
    <row r="2312" spans="1:12" x14ac:dyDescent="0.35">
      <c r="A2312" s="5">
        <v>2311</v>
      </c>
      <c r="B2312" s="6">
        <v>45790</v>
      </c>
      <c r="C2312" s="5">
        <v>202</v>
      </c>
      <c r="D2312" s="5">
        <v>3</v>
      </c>
      <c r="E2312" s="5" t="str">
        <f>IFERROR(INDEX(Customers!$B$2:$B$901,MATCH(C2312,Customers!$A$2:$A$901,0)),"")</f>
        <v>Reyansh Das</v>
      </c>
      <c r="F2312" s="5" t="str">
        <f>IFERROR(INDEX(Customers!$C$2:$C$901,MATCH(C2312,Customers!$A$2:$A$901,0)),"")</f>
        <v>Consumer</v>
      </c>
      <c r="G2312" s="5" t="str">
        <f>IFERROR(INDEX(Regions!$B$2:$B$6,MATCH(D2312,Regions!$A$2:$A$6,0)),"")</f>
        <v>East</v>
      </c>
      <c r="H2312" s="5" t="str">
        <f t="shared" si="38"/>
        <v>2025-05</v>
      </c>
      <c r="I2312" s="5">
        <f>IFERROR(INDEX(Delivery!$C$2:$C$3001,MATCH(A2312,Delivery!$A$2:$A$3001,0))-INDEX(Delivery!$B$2:$B$3001,MATCH(A2312,Delivery!$A$2:$A$3001,0)),"")</f>
        <v>2</v>
      </c>
      <c r="J2312" s="5" t="str">
        <f>IF(IFERROR(INDEX(Delivery!$D$2:$D$3001,MATCH(A2312,Delivery!$A$2:$A$3001,0)),"")="Delayed","Yes","No")</f>
        <v>No</v>
      </c>
      <c r="K2312" s="5" t="str">
        <f>IF(IFERROR(INDEX(Delivery!$D$2:$D$3001,MATCH(A2312,Delivery!$A$2:$A$3001,0)),"")="Cancelled","Yes","No")</f>
        <v>No</v>
      </c>
      <c r="L2312">
        <f>SUMIF(Sales!B:B,A2312,Sales!H:H)</f>
        <v>837.82</v>
      </c>
    </row>
    <row r="2313" spans="1:12" x14ac:dyDescent="0.35">
      <c r="A2313" s="5">
        <v>2312</v>
      </c>
      <c r="B2313" s="6">
        <v>45791</v>
      </c>
      <c r="C2313" s="5">
        <v>655</v>
      </c>
      <c r="D2313" s="5">
        <v>4</v>
      </c>
      <c r="E2313" s="5" t="str">
        <f>IFERROR(INDEX(Customers!$B$2:$B$901,MATCH(C2313,Customers!$A$2:$A$901,0)),"")</f>
        <v>Arjun Gupta</v>
      </c>
      <c r="F2313" s="5" t="str">
        <f>IFERROR(INDEX(Customers!$C$2:$C$901,MATCH(C2313,Customers!$A$2:$A$901,0)),"")</f>
        <v>SMB</v>
      </c>
      <c r="G2313" s="5" t="str">
        <f>IFERROR(INDEX(Regions!$B$2:$B$6,MATCH(D2313,Regions!$A$2:$A$6,0)),"")</f>
        <v>West</v>
      </c>
      <c r="H2313" s="5" t="str">
        <f t="shared" si="38"/>
        <v>2025-05</v>
      </c>
      <c r="I2313" s="5">
        <f>IFERROR(INDEX(Delivery!$C$2:$C$3001,MATCH(A2313,Delivery!$A$2:$A$3001,0))-INDEX(Delivery!$B$2:$B$3001,MATCH(A2313,Delivery!$A$2:$A$3001,0)),"")</f>
        <v>2</v>
      </c>
      <c r="J2313" s="5" t="str">
        <f>IF(IFERROR(INDEX(Delivery!$D$2:$D$3001,MATCH(A2313,Delivery!$A$2:$A$3001,0)),"")="Delayed","Yes","No")</f>
        <v>No</v>
      </c>
      <c r="K2313" s="5" t="str">
        <f>IF(IFERROR(INDEX(Delivery!$D$2:$D$3001,MATCH(A2313,Delivery!$A$2:$A$3001,0)),"")="Cancelled","Yes","No")</f>
        <v>No</v>
      </c>
      <c r="L2313">
        <f>SUMIF(Sales!B:B,A2313,Sales!H:H)</f>
        <v>705.26</v>
      </c>
    </row>
    <row r="2314" spans="1:12" x14ac:dyDescent="0.35">
      <c r="A2314" s="5">
        <v>2313</v>
      </c>
      <c r="B2314" s="6">
        <v>45791</v>
      </c>
      <c r="C2314" s="5">
        <v>461</v>
      </c>
      <c r="D2314" s="5">
        <v>2</v>
      </c>
      <c r="E2314" s="5" t="str">
        <f>IFERROR(INDEX(Customers!$B$2:$B$901,MATCH(C2314,Customers!$A$2:$A$901,0)),"")</f>
        <v>Riya Sharma</v>
      </c>
      <c r="F2314" s="5" t="str">
        <f>IFERROR(INDEX(Customers!$C$2:$C$901,MATCH(C2314,Customers!$A$2:$A$901,0)),"")</f>
        <v>Consumer</v>
      </c>
      <c r="G2314" s="5" t="str">
        <f>IFERROR(INDEX(Regions!$B$2:$B$6,MATCH(D2314,Regions!$A$2:$A$6,0)),"")</f>
        <v>South</v>
      </c>
      <c r="H2314" s="5" t="str">
        <f t="shared" si="38"/>
        <v>2025-05</v>
      </c>
      <c r="I2314" s="5">
        <f>IFERROR(INDEX(Delivery!$C$2:$C$3001,MATCH(A2314,Delivery!$A$2:$A$3001,0))-INDEX(Delivery!$B$2:$B$3001,MATCH(A2314,Delivery!$A$2:$A$3001,0)),"")</f>
        <v>2</v>
      </c>
      <c r="J2314" s="5" t="str">
        <f>IF(IFERROR(INDEX(Delivery!$D$2:$D$3001,MATCH(A2314,Delivery!$A$2:$A$3001,0)),"")="Delayed","Yes","No")</f>
        <v>No</v>
      </c>
      <c r="K2314" s="5" t="str">
        <f>IF(IFERROR(INDEX(Delivery!$D$2:$D$3001,MATCH(A2314,Delivery!$A$2:$A$3001,0)),"")="Cancelled","Yes","No")</f>
        <v>No</v>
      </c>
      <c r="L2314">
        <f>SUMIF(Sales!B:B,A2314,Sales!H:H)</f>
        <v>2348.8199999999997</v>
      </c>
    </row>
    <row r="2315" spans="1:12" x14ac:dyDescent="0.35">
      <c r="A2315" s="5">
        <v>2314</v>
      </c>
      <c r="B2315" s="6">
        <v>45791</v>
      </c>
      <c r="C2315" s="5">
        <v>372</v>
      </c>
      <c r="D2315" s="5">
        <v>5</v>
      </c>
      <c r="E2315" s="5" t="str">
        <f>IFERROR(INDEX(Customers!$B$2:$B$901,MATCH(C2315,Customers!$A$2:$A$901,0)),"")</f>
        <v>Arun Singh</v>
      </c>
      <c r="F2315" s="5" t="str">
        <f>IFERROR(INDEX(Customers!$C$2:$C$901,MATCH(C2315,Customers!$A$2:$A$901,0)),"")</f>
        <v>SMB</v>
      </c>
      <c r="G2315" s="5" t="str">
        <f>IFERROR(INDEX(Regions!$B$2:$B$6,MATCH(D2315,Regions!$A$2:$A$6,0)),"")</f>
        <v>Central</v>
      </c>
      <c r="H2315" s="5" t="str">
        <f t="shared" si="38"/>
        <v>2025-05</v>
      </c>
      <c r="I2315" s="5">
        <f>IFERROR(INDEX(Delivery!$C$2:$C$3001,MATCH(A2315,Delivery!$A$2:$A$3001,0))-INDEX(Delivery!$B$2:$B$3001,MATCH(A2315,Delivery!$A$2:$A$3001,0)),"")</f>
        <v>6</v>
      </c>
      <c r="J2315" s="5" t="str">
        <f>IF(IFERROR(INDEX(Delivery!$D$2:$D$3001,MATCH(A2315,Delivery!$A$2:$A$3001,0)),"")="Delayed","Yes","No")</f>
        <v>No</v>
      </c>
      <c r="K2315" s="5" t="str">
        <f>IF(IFERROR(INDEX(Delivery!$D$2:$D$3001,MATCH(A2315,Delivery!$A$2:$A$3001,0)),"")="Cancelled","Yes","No")</f>
        <v>No</v>
      </c>
      <c r="L2315">
        <f>SUMIF(Sales!B:B,A2315,Sales!H:H)</f>
        <v>780.26</v>
      </c>
    </row>
    <row r="2316" spans="1:12" x14ac:dyDescent="0.35">
      <c r="A2316" s="5">
        <v>2315</v>
      </c>
      <c r="B2316" s="6">
        <v>45791</v>
      </c>
      <c r="C2316" s="5">
        <v>810</v>
      </c>
      <c r="D2316" s="5">
        <v>3</v>
      </c>
      <c r="E2316" s="5" t="str">
        <f>IFERROR(INDEX(Customers!$B$2:$B$901,MATCH(C2316,Customers!$A$2:$A$901,0)),"")</f>
        <v>Kavya Patel</v>
      </c>
      <c r="F2316" s="5" t="str">
        <f>IFERROR(INDEX(Customers!$C$2:$C$901,MATCH(C2316,Customers!$A$2:$A$901,0)),"")</f>
        <v>Corporate</v>
      </c>
      <c r="G2316" s="5" t="str">
        <f>IFERROR(INDEX(Regions!$B$2:$B$6,MATCH(D2316,Regions!$A$2:$A$6,0)),"")</f>
        <v>East</v>
      </c>
      <c r="H2316" s="5" t="str">
        <f t="shared" si="38"/>
        <v>2025-05</v>
      </c>
      <c r="I2316" s="5">
        <f>IFERROR(INDEX(Delivery!$C$2:$C$3001,MATCH(A2316,Delivery!$A$2:$A$3001,0))-INDEX(Delivery!$B$2:$B$3001,MATCH(A2316,Delivery!$A$2:$A$3001,0)),"")</f>
        <v>5</v>
      </c>
      <c r="J2316" s="5" t="str">
        <f>IF(IFERROR(INDEX(Delivery!$D$2:$D$3001,MATCH(A2316,Delivery!$A$2:$A$3001,0)),"")="Delayed","Yes","No")</f>
        <v>No</v>
      </c>
      <c r="K2316" s="5" t="str">
        <f>IF(IFERROR(INDEX(Delivery!$D$2:$D$3001,MATCH(A2316,Delivery!$A$2:$A$3001,0)),"")="Cancelled","Yes","No")</f>
        <v>No</v>
      </c>
      <c r="L2316">
        <f>SUMIF(Sales!B:B,A2316,Sales!H:H)</f>
        <v>242.57</v>
      </c>
    </row>
    <row r="2317" spans="1:12" x14ac:dyDescent="0.35">
      <c r="A2317" s="5">
        <v>2316</v>
      </c>
      <c r="B2317" s="6">
        <v>45791</v>
      </c>
      <c r="C2317" s="5">
        <v>598</v>
      </c>
      <c r="D2317" s="5">
        <v>5</v>
      </c>
      <c r="E2317" s="5" t="str">
        <f>IFERROR(INDEX(Customers!$B$2:$B$901,MATCH(C2317,Customers!$A$2:$A$901,0)),"")</f>
        <v>Sai Menon</v>
      </c>
      <c r="F2317" s="5" t="str">
        <f>IFERROR(INDEX(Customers!$C$2:$C$901,MATCH(C2317,Customers!$A$2:$A$901,0)),"")</f>
        <v>Consumer</v>
      </c>
      <c r="G2317" s="5" t="str">
        <f>IFERROR(INDEX(Regions!$B$2:$B$6,MATCH(D2317,Regions!$A$2:$A$6,0)),"")</f>
        <v>Central</v>
      </c>
      <c r="H2317" s="5" t="str">
        <f t="shared" si="38"/>
        <v>2025-05</v>
      </c>
      <c r="I2317" s="5">
        <f>IFERROR(INDEX(Delivery!$C$2:$C$3001,MATCH(A2317,Delivery!$A$2:$A$3001,0))-INDEX(Delivery!$B$2:$B$3001,MATCH(A2317,Delivery!$A$2:$A$3001,0)),"")</f>
        <v>8</v>
      </c>
      <c r="J2317" s="5" t="str">
        <f>IF(IFERROR(INDEX(Delivery!$D$2:$D$3001,MATCH(A2317,Delivery!$A$2:$A$3001,0)),"")="Delayed","Yes","No")</f>
        <v>Yes</v>
      </c>
      <c r="K2317" s="5" t="str">
        <f>IF(IFERROR(INDEX(Delivery!$D$2:$D$3001,MATCH(A2317,Delivery!$A$2:$A$3001,0)),"")="Cancelled","Yes","No")</f>
        <v>No</v>
      </c>
      <c r="L2317">
        <f>SUMIF(Sales!B:B,A2317,Sales!H:H)</f>
        <v>2466.33</v>
      </c>
    </row>
    <row r="2318" spans="1:12" x14ac:dyDescent="0.35">
      <c r="A2318" s="5">
        <v>2317</v>
      </c>
      <c r="B2318" s="6">
        <v>45791</v>
      </c>
      <c r="C2318" s="5">
        <v>117</v>
      </c>
      <c r="D2318" s="5">
        <v>4</v>
      </c>
      <c r="E2318" s="5" t="str">
        <f>IFERROR(INDEX(Customers!$B$2:$B$901,MATCH(C2318,Customers!$A$2:$A$901,0)),"")</f>
        <v>Kiara Nair</v>
      </c>
      <c r="F2318" s="5" t="str">
        <f>IFERROR(INDEX(Customers!$C$2:$C$901,MATCH(C2318,Customers!$A$2:$A$901,0)),"")</f>
        <v>Corporate</v>
      </c>
      <c r="G2318" s="5" t="str">
        <f>IFERROR(INDEX(Regions!$B$2:$B$6,MATCH(D2318,Regions!$A$2:$A$6,0)),"")</f>
        <v>West</v>
      </c>
      <c r="H2318" s="5" t="str">
        <f t="shared" si="38"/>
        <v>2025-05</v>
      </c>
      <c r="I2318" s="5">
        <f>IFERROR(INDEX(Delivery!$C$2:$C$3001,MATCH(A2318,Delivery!$A$2:$A$3001,0))-INDEX(Delivery!$B$2:$B$3001,MATCH(A2318,Delivery!$A$2:$A$3001,0)),"")</f>
        <v>2</v>
      </c>
      <c r="J2318" s="5" t="str">
        <f>IF(IFERROR(INDEX(Delivery!$D$2:$D$3001,MATCH(A2318,Delivery!$A$2:$A$3001,0)),"")="Delayed","Yes","No")</f>
        <v>No</v>
      </c>
      <c r="K2318" s="5" t="str">
        <f>IF(IFERROR(INDEX(Delivery!$D$2:$D$3001,MATCH(A2318,Delivery!$A$2:$A$3001,0)),"")="Cancelled","Yes","No")</f>
        <v>No</v>
      </c>
      <c r="L2318">
        <f>SUMIF(Sales!B:B,A2318,Sales!H:H)</f>
        <v>741.85</v>
      </c>
    </row>
    <row r="2319" spans="1:12" x14ac:dyDescent="0.35">
      <c r="A2319" s="5">
        <v>2318</v>
      </c>
      <c r="B2319" s="6">
        <v>45792</v>
      </c>
      <c r="C2319" s="5">
        <v>876</v>
      </c>
      <c r="D2319" s="5">
        <v>2</v>
      </c>
      <c r="E2319" s="5" t="str">
        <f>IFERROR(INDEX(Customers!$B$2:$B$901,MATCH(C2319,Customers!$A$2:$A$901,0)),"")</f>
        <v>Aditya Rao</v>
      </c>
      <c r="F2319" s="5" t="str">
        <f>IFERROR(INDEX(Customers!$C$2:$C$901,MATCH(C2319,Customers!$A$2:$A$901,0)),"")</f>
        <v>SMB</v>
      </c>
      <c r="G2319" s="5" t="str">
        <f>IFERROR(INDEX(Regions!$B$2:$B$6,MATCH(D2319,Regions!$A$2:$A$6,0)),"")</f>
        <v>South</v>
      </c>
      <c r="H2319" s="5" t="str">
        <f t="shared" si="38"/>
        <v>2025-05</v>
      </c>
      <c r="I2319" s="5">
        <f>IFERROR(INDEX(Delivery!$C$2:$C$3001,MATCH(A2319,Delivery!$A$2:$A$3001,0))-INDEX(Delivery!$B$2:$B$3001,MATCH(A2319,Delivery!$A$2:$A$3001,0)),"")</f>
        <v>2</v>
      </c>
      <c r="J2319" s="5" t="str">
        <f>IF(IFERROR(INDEX(Delivery!$D$2:$D$3001,MATCH(A2319,Delivery!$A$2:$A$3001,0)),"")="Delayed","Yes","No")</f>
        <v>No</v>
      </c>
      <c r="K2319" s="5" t="str">
        <f>IF(IFERROR(INDEX(Delivery!$D$2:$D$3001,MATCH(A2319,Delivery!$A$2:$A$3001,0)),"")="Cancelled","Yes","No")</f>
        <v>No</v>
      </c>
      <c r="L2319">
        <f>SUMIF(Sales!B:B,A2319,Sales!H:H)</f>
        <v>361.24</v>
      </c>
    </row>
    <row r="2320" spans="1:12" x14ac:dyDescent="0.35">
      <c r="A2320" s="5">
        <v>2319</v>
      </c>
      <c r="B2320" s="6">
        <v>45792</v>
      </c>
      <c r="C2320" s="5">
        <v>599</v>
      </c>
      <c r="D2320" s="5">
        <v>1</v>
      </c>
      <c r="E2320" s="5" t="str">
        <f>IFERROR(INDEX(Customers!$B$2:$B$901,MATCH(C2320,Customers!$A$2:$A$901,0)),"")</f>
        <v>Nisha Rao</v>
      </c>
      <c r="F2320" s="5" t="str">
        <f>IFERROR(INDEX(Customers!$C$2:$C$901,MATCH(C2320,Customers!$A$2:$A$901,0)),"")</f>
        <v>SMB</v>
      </c>
      <c r="G2320" s="5" t="str">
        <f>IFERROR(INDEX(Regions!$B$2:$B$6,MATCH(D2320,Regions!$A$2:$A$6,0)),"")</f>
        <v>North</v>
      </c>
      <c r="H2320" s="5" t="str">
        <f t="shared" si="38"/>
        <v>2025-05</v>
      </c>
      <c r="I2320" s="5">
        <f>IFERROR(INDEX(Delivery!$C$2:$C$3001,MATCH(A2320,Delivery!$A$2:$A$3001,0))-INDEX(Delivery!$B$2:$B$3001,MATCH(A2320,Delivery!$A$2:$A$3001,0)),"")</f>
        <v>6</v>
      </c>
      <c r="J2320" s="5" t="str">
        <f>IF(IFERROR(INDEX(Delivery!$D$2:$D$3001,MATCH(A2320,Delivery!$A$2:$A$3001,0)),"")="Delayed","Yes","No")</f>
        <v>No</v>
      </c>
      <c r="K2320" s="5" t="str">
        <f>IF(IFERROR(INDEX(Delivery!$D$2:$D$3001,MATCH(A2320,Delivery!$A$2:$A$3001,0)),"")="Cancelled","Yes","No")</f>
        <v>No</v>
      </c>
      <c r="L2320">
        <f>SUMIF(Sales!B:B,A2320,Sales!H:H)</f>
        <v>95.97</v>
      </c>
    </row>
    <row r="2321" spans="1:12" x14ac:dyDescent="0.35">
      <c r="A2321" s="5">
        <v>2320</v>
      </c>
      <c r="B2321" s="6">
        <v>45792</v>
      </c>
      <c r="C2321" s="5">
        <v>745</v>
      </c>
      <c r="D2321" s="5">
        <v>3</v>
      </c>
      <c r="E2321" s="5" t="str">
        <f>IFERROR(INDEX(Customers!$B$2:$B$901,MATCH(C2321,Customers!$A$2:$A$901,0)),"")</f>
        <v>Myra Menon</v>
      </c>
      <c r="F2321" s="5" t="str">
        <f>IFERROR(INDEX(Customers!$C$2:$C$901,MATCH(C2321,Customers!$A$2:$A$901,0)),"")</f>
        <v>Corporate</v>
      </c>
      <c r="G2321" s="5" t="str">
        <f>IFERROR(INDEX(Regions!$B$2:$B$6,MATCH(D2321,Regions!$A$2:$A$6,0)),"")</f>
        <v>East</v>
      </c>
      <c r="H2321" s="5" t="str">
        <f t="shared" si="38"/>
        <v>2025-05</v>
      </c>
      <c r="I2321" s="5">
        <f>IFERROR(INDEX(Delivery!$C$2:$C$3001,MATCH(A2321,Delivery!$A$2:$A$3001,0))-INDEX(Delivery!$B$2:$B$3001,MATCH(A2321,Delivery!$A$2:$A$3001,0)),"")</f>
        <v>6</v>
      </c>
      <c r="J2321" s="5" t="str">
        <f>IF(IFERROR(INDEX(Delivery!$D$2:$D$3001,MATCH(A2321,Delivery!$A$2:$A$3001,0)),"")="Delayed","Yes","No")</f>
        <v>No</v>
      </c>
      <c r="K2321" s="5" t="str">
        <f>IF(IFERROR(INDEX(Delivery!$D$2:$D$3001,MATCH(A2321,Delivery!$A$2:$A$3001,0)),"")="Cancelled","Yes","No")</f>
        <v>No</v>
      </c>
      <c r="L2321">
        <f>SUMIF(Sales!B:B,A2321,Sales!H:H)</f>
        <v>407.51</v>
      </c>
    </row>
    <row r="2322" spans="1:12" x14ac:dyDescent="0.35">
      <c r="A2322" s="5">
        <v>2321</v>
      </c>
      <c r="B2322" s="6">
        <v>45793</v>
      </c>
      <c r="C2322" s="5">
        <v>506</v>
      </c>
      <c r="D2322" s="5">
        <v>1</v>
      </c>
      <c r="E2322" s="5" t="str">
        <f>IFERROR(INDEX(Customers!$B$2:$B$901,MATCH(C2322,Customers!$A$2:$A$901,0)),"")</f>
        <v>Arun Bose</v>
      </c>
      <c r="F2322" s="5" t="str">
        <f>IFERROR(INDEX(Customers!$C$2:$C$901,MATCH(C2322,Customers!$A$2:$A$901,0)),"")</f>
        <v>Consumer</v>
      </c>
      <c r="G2322" s="5" t="str">
        <f>IFERROR(INDEX(Regions!$B$2:$B$6,MATCH(D2322,Regions!$A$2:$A$6,0)),"")</f>
        <v>North</v>
      </c>
      <c r="H2322" s="5" t="str">
        <f t="shared" si="38"/>
        <v>2025-05</v>
      </c>
      <c r="I2322" s="5">
        <f>IFERROR(INDEX(Delivery!$C$2:$C$3001,MATCH(A2322,Delivery!$A$2:$A$3001,0))-INDEX(Delivery!$B$2:$B$3001,MATCH(A2322,Delivery!$A$2:$A$3001,0)),"")</f>
        <v>4</v>
      </c>
      <c r="J2322" s="5" t="str">
        <f>IF(IFERROR(INDEX(Delivery!$D$2:$D$3001,MATCH(A2322,Delivery!$A$2:$A$3001,0)),"")="Delayed","Yes","No")</f>
        <v>No</v>
      </c>
      <c r="K2322" s="5" t="str">
        <f>IF(IFERROR(INDEX(Delivery!$D$2:$D$3001,MATCH(A2322,Delivery!$A$2:$A$3001,0)),"")="Cancelled","Yes","No")</f>
        <v>No</v>
      </c>
      <c r="L2322">
        <f>SUMIF(Sales!B:B,A2322,Sales!H:H)</f>
        <v>1421.3200000000002</v>
      </c>
    </row>
    <row r="2323" spans="1:12" x14ac:dyDescent="0.35">
      <c r="A2323" s="5">
        <v>2322</v>
      </c>
      <c r="B2323" s="6">
        <v>45793</v>
      </c>
      <c r="C2323" s="5">
        <v>882</v>
      </c>
      <c r="D2323" s="5">
        <v>5</v>
      </c>
      <c r="E2323" s="5" t="str">
        <f>IFERROR(INDEX(Customers!$B$2:$B$901,MATCH(C2323,Customers!$A$2:$A$901,0)),"")</f>
        <v>Diya Singh</v>
      </c>
      <c r="F2323" s="5" t="str">
        <f>IFERROR(INDEX(Customers!$C$2:$C$901,MATCH(C2323,Customers!$A$2:$A$901,0)),"")</f>
        <v>Consumer</v>
      </c>
      <c r="G2323" s="5" t="str">
        <f>IFERROR(INDEX(Regions!$B$2:$B$6,MATCH(D2323,Regions!$A$2:$A$6,0)),"")</f>
        <v>Central</v>
      </c>
      <c r="H2323" s="5" t="str">
        <f t="shared" si="38"/>
        <v>2025-05</v>
      </c>
      <c r="I2323" s="5">
        <f>IFERROR(INDEX(Delivery!$C$2:$C$3001,MATCH(A2323,Delivery!$A$2:$A$3001,0))-INDEX(Delivery!$B$2:$B$3001,MATCH(A2323,Delivery!$A$2:$A$3001,0)),"")</f>
        <v>6</v>
      </c>
      <c r="J2323" s="5" t="str">
        <f>IF(IFERROR(INDEX(Delivery!$D$2:$D$3001,MATCH(A2323,Delivery!$A$2:$A$3001,0)),"")="Delayed","Yes","No")</f>
        <v>No</v>
      </c>
      <c r="K2323" s="5" t="str">
        <f>IF(IFERROR(INDEX(Delivery!$D$2:$D$3001,MATCH(A2323,Delivery!$A$2:$A$3001,0)),"")="Cancelled","Yes","No")</f>
        <v>No</v>
      </c>
      <c r="L2323">
        <f>SUMIF(Sales!B:B,A2323,Sales!H:H)</f>
        <v>793.15000000000009</v>
      </c>
    </row>
    <row r="2324" spans="1:12" x14ac:dyDescent="0.35">
      <c r="A2324" s="5">
        <v>2323</v>
      </c>
      <c r="B2324" s="6">
        <v>45793</v>
      </c>
      <c r="C2324" s="5">
        <v>310</v>
      </c>
      <c r="D2324" s="5">
        <v>4</v>
      </c>
      <c r="E2324" s="5" t="str">
        <f>IFERROR(INDEX(Customers!$B$2:$B$901,MATCH(C2324,Customers!$A$2:$A$901,0)),"")</f>
        <v>Karthik Patel</v>
      </c>
      <c r="F2324" s="5" t="str">
        <f>IFERROR(INDEX(Customers!$C$2:$C$901,MATCH(C2324,Customers!$A$2:$A$901,0)),"")</f>
        <v>SMB</v>
      </c>
      <c r="G2324" s="5" t="str">
        <f>IFERROR(INDEX(Regions!$B$2:$B$6,MATCH(D2324,Regions!$A$2:$A$6,0)),"")</f>
        <v>West</v>
      </c>
      <c r="H2324" s="5" t="str">
        <f t="shared" si="38"/>
        <v>2025-05</v>
      </c>
      <c r="I2324" s="5">
        <f>IFERROR(INDEX(Delivery!$C$2:$C$3001,MATCH(A2324,Delivery!$A$2:$A$3001,0))-INDEX(Delivery!$B$2:$B$3001,MATCH(A2324,Delivery!$A$2:$A$3001,0)),"")</f>
        <v>2</v>
      </c>
      <c r="J2324" s="5" t="str">
        <f>IF(IFERROR(INDEX(Delivery!$D$2:$D$3001,MATCH(A2324,Delivery!$A$2:$A$3001,0)),"")="Delayed","Yes","No")</f>
        <v>No</v>
      </c>
      <c r="K2324" s="5" t="str">
        <f>IF(IFERROR(INDEX(Delivery!$D$2:$D$3001,MATCH(A2324,Delivery!$A$2:$A$3001,0)),"")="Cancelled","Yes","No")</f>
        <v>No</v>
      </c>
      <c r="L2324">
        <f>SUMIF(Sales!B:B,A2324,Sales!H:H)</f>
        <v>798.2</v>
      </c>
    </row>
    <row r="2325" spans="1:12" x14ac:dyDescent="0.35">
      <c r="A2325" s="5">
        <v>2324</v>
      </c>
      <c r="B2325" s="6">
        <v>45793</v>
      </c>
      <c r="C2325" s="5">
        <v>394</v>
      </c>
      <c r="D2325" s="5">
        <v>3</v>
      </c>
      <c r="E2325" s="5" t="str">
        <f>IFERROR(INDEX(Customers!$B$2:$B$901,MATCH(C2325,Customers!$A$2:$A$901,0)),"")</f>
        <v>Pooja Das</v>
      </c>
      <c r="F2325" s="5" t="str">
        <f>IFERROR(INDEX(Customers!$C$2:$C$901,MATCH(C2325,Customers!$A$2:$A$901,0)),"")</f>
        <v>Consumer</v>
      </c>
      <c r="G2325" s="5" t="str">
        <f>IFERROR(INDEX(Regions!$B$2:$B$6,MATCH(D2325,Regions!$A$2:$A$6,0)),"")</f>
        <v>East</v>
      </c>
      <c r="H2325" s="5" t="str">
        <f t="shared" si="38"/>
        <v>2025-05</v>
      </c>
      <c r="I2325" s="5">
        <f>IFERROR(INDEX(Delivery!$C$2:$C$3001,MATCH(A2325,Delivery!$A$2:$A$3001,0))-INDEX(Delivery!$B$2:$B$3001,MATCH(A2325,Delivery!$A$2:$A$3001,0)),"")</f>
        <v>3</v>
      </c>
      <c r="J2325" s="5" t="str">
        <f>IF(IFERROR(INDEX(Delivery!$D$2:$D$3001,MATCH(A2325,Delivery!$A$2:$A$3001,0)),"")="Delayed","Yes","No")</f>
        <v>No</v>
      </c>
      <c r="K2325" s="5" t="str">
        <f>IF(IFERROR(INDEX(Delivery!$D$2:$D$3001,MATCH(A2325,Delivery!$A$2:$A$3001,0)),"")="Cancelled","Yes","No")</f>
        <v>No</v>
      </c>
      <c r="L2325">
        <f>SUMIF(Sales!B:B,A2325,Sales!H:H)</f>
        <v>2213.3200000000002</v>
      </c>
    </row>
    <row r="2326" spans="1:12" x14ac:dyDescent="0.35">
      <c r="A2326" s="5">
        <v>2325</v>
      </c>
      <c r="B2326" s="6">
        <v>45793</v>
      </c>
      <c r="C2326" s="5">
        <v>474</v>
      </c>
      <c r="D2326" s="5">
        <v>1</v>
      </c>
      <c r="E2326" s="5" t="str">
        <f>IFERROR(INDEX(Customers!$B$2:$B$901,MATCH(C2326,Customers!$A$2:$A$901,0)),"")</f>
        <v>Vihaan Bose</v>
      </c>
      <c r="F2326" s="5" t="str">
        <f>IFERROR(INDEX(Customers!$C$2:$C$901,MATCH(C2326,Customers!$A$2:$A$901,0)),"")</f>
        <v>Consumer</v>
      </c>
      <c r="G2326" s="5" t="str">
        <f>IFERROR(INDEX(Regions!$B$2:$B$6,MATCH(D2326,Regions!$A$2:$A$6,0)),"")</f>
        <v>North</v>
      </c>
      <c r="H2326" s="5" t="str">
        <f t="shared" si="38"/>
        <v>2025-05</v>
      </c>
      <c r="I2326" s="5">
        <f>IFERROR(INDEX(Delivery!$C$2:$C$3001,MATCH(A2326,Delivery!$A$2:$A$3001,0))-INDEX(Delivery!$B$2:$B$3001,MATCH(A2326,Delivery!$A$2:$A$3001,0)),"")</f>
        <v>6</v>
      </c>
      <c r="J2326" s="5" t="str">
        <f>IF(IFERROR(INDEX(Delivery!$D$2:$D$3001,MATCH(A2326,Delivery!$A$2:$A$3001,0)),"")="Delayed","Yes","No")</f>
        <v>No</v>
      </c>
      <c r="K2326" s="5" t="str">
        <f>IF(IFERROR(INDEX(Delivery!$D$2:$D$3001,MATCH(A2326,Delivery!$A$2:$A$3001,0)),"")="Cancelled","Yes","No")</f>
        <v>No</v>
      </c>
      <c r="L2326">
        <f>SUMIF(Sales!B:B,A2326,Sales!H:H)</f>
        <v>705.26</v>
      </c>
    </row>
    <row r="2327" spans="1:12" x14ac:dyDescent="0.35">
      <c r="A2327" s="5">
        <v>2326</v>
      </c>
      <c r="B2327" s="6">
        <v>45793</v>
      </c>
      <c r="C2327" s="5">
        <v>262</v>
      </c>
      <c r="D2327" s="5">
        <v>1</v>
      </c>
      <c r="E2327" s="5" t="str">
        <f>IFERROR(INDEX(Customers!$B$2:$B$901,MATCH(C2327,Customers!$A$2:$A$901,0)),"")</f>
        <v>Vikram Verma</v>
      </c>
      <c r="F2327" s="5" t="str">
        <f>IFERROR(INDEX(Customers!$C$2:$C$901,MATCH(C2327,Customers!$A$2:$A$901,0)),"")</f>
        <v>Consumer</v>
      </c>
      <c r="G2327" s="5" t="str">
        <f>IFERROR(INDEX(Regions!$B$2:$B$6,MATCH(D2327,Regions!$A$2:$A$6,0)),"")</f>
        <v>North</v>
      </c>
      <c r="H2327" s="5" t="str">
        <f t="shared" si="38"/>
        <v>2025-05</v>
      </c>
      <c r="I2327" s="5">
        <f>IFERROR(INDEX(Delivery!$C$2:$C$3001,MATCH(A2327,Delivery!$A$2:$A$3001,0))-INDEX(Delivery!$B$2:$B$3001,MATCH(A2327,Delivery!$A$2:$A$3001,0)),"")</f>
        <v>-45795</v>
      </c>
      <c r="J2327" s="5" t="str">
        <f>IF(IFERROR(INDEX(Delivery!$D$2:$D$3001,MATCH(A2327,Delivery!$A$2:$A$3001,0)),"")="Delayed","Yes","No")</f>
        <v>No</v>
      </c>
      <c r="K2327" s="5" t="str">
        <f>IF(IFERROR(INDEX(Delivery!$D$2:$D$3001,MATCH(A2327,Delivery!$A$2:$A$3001,0)),"")="Cancelled","Yes","No")</f>
        <v>Yes</v>
      </c>
      <c r="L2327">
        <f>SUMIF(Sales!B:B,A2327,Sales!H:H)</f>
        <v>2130.6999999999998</v>
      </c>
    </row>
    <row r="2328" spans="1:12" x14ac:dyDescent="0.35">
      <c r="A2328" s="5">
        <v>2327</v>
      </c>
      <c r="B2328" s="6">
        <v>45794</v>
      </c>
      <c r="C2328" s="5">
        <v>460</v>
      </c>
      <c r="D2328" s="5">
        <v>2</v>
      </c>
      <c r="E2328" s="5" t="str">
        <f>IFERROR(INDEX(Customers!$B$2:$B$901,MATCH(C2328,Customers!$A$2:$A$901,0)),"")</f>
        <v>Vikram Mehta</v>
      </c>
      <c r="F2328" s="5" t="str">
        <f>IFERROR(INDEX(Customers!$C$2:$C$901,MATCH(C2328,Customers!$A$2:$A$901,0)),"")</f>
        <v>Consumer</v>
      </c>
      <c r="G2328" s="5" t="str">
        <f>IFERROR(INDEX(Regions!$B$2:$B$6,MATCH(D2328,Regions!$A$2:$A$6,0)),"")</f>
        <v>South</v>
      </c>
      <c r="H2328" s="5" t="str">
        <f t="shared" si="38"/>
        <v>2025-05</v>
      </c>
      <c r="I2328" s="5">
        <f>IFERROR(INDEX(Delivery!$C$2:$C$3001,MATCH(A2328,Delivery!$A$2:$A$3001,0))-INDEX(Delivery!$B$2:$B$3001,MATCH(A2328,Delivery!$A$2:$A$3001,0)),"")</f>
        <v>6</v>
      </c>
      <c r="J2328" s="5" t="str">
        <f>IF(IFERROR(INDEX(Delivery!$D$2:$D$3001,MATCH(A2328,Delivery!$A$2:$A$3001,0)),"")="Delayed","Yes","No")</f>
        <v>No</v>
      </c>
      <c r="K2328" s="5" t="str">
        <f>IF(IFERROR(INDEX(Delivery!$D$2:$D$3001,MATCH(A2328,Delivery!$A$2:$A$3001,0)),"")="Cancelled","Yes","No")</f>
        <v>No</v>
      </c>
      <c r="L2328">
        <f>SUMIF(Sales!B:B,A2328,Sales!H:H)</f>
        <v>705.26</v>
      </c>
    </row>
    <row r="2329" spans="1:12" x14ac:dyDescent="0.35">
      <c r="A2329" s="5">
        <v>2328</v>
      </c>
      <c r="B2329" s="6">
        <v>45794</v>
      </c>
      <c r="C2329" s="5">
        <v>834</v>
      </c>
      <c r="D2329" s="5">
        <v>1</v>
      </c>
      <c r="E2329" s="5" t="str">
        <f>IFERROR(INDEX(Customers!$B$2:$B$901,MATCH(C2329,Customers!$A$2:$A$901,0)),"")</f>
        <v>Karthik Reddy</v>
      </c>
      <c r="F2329" s="5" t="str">
        <f>IFERROR(INDEX(Customers!$C$2:$C$901,MATCH(C2329,Customers!$A$2:$A$901,0)),"")</f>
        <v>SMB</v>
      </c>
      <c r="G2329" s="5" t="str">
        <f>IFERROR(INDEX(Regions!$B$2:$B$6,MATCH(D2329,Regions!$A$2:$A$6,0)),"")</f>
        <v>North</v>
      </c>
      <c r="H2329" s="5" t="str">
        <f t="shared" si="38"/>
        <v>2025-05</v>
      </c>
      <c r="I2329" s="5">
        <f>IFERROR(INDEX(Delivery!$C$2:$C$3001,MATCH(A2329,Delivery!$A$2:$A$3001,0))-INDEX(Delivery!$B$2:$B$3001,MATCH(A2329,Delivery!$A$2:$A$3001,0)),"")</f>
        <v>2</v>
      </c>
      <c r="J2329" s="5" t="str">
        <f>IF(IFERROR(INDEX(Delivery!$D$2:$D$3001,MATCH(A2329,Delivery!$A$2:$A$3001,0)),"")="Delayed","Yes","No")</f>
        <v>No</v>
      </c>
      <c r="K2329" s="5" t="str">
        <f>IF(IFERROR(INDEX(Delivery!$D$2:$D$3001,MATCH(A2329,Delivery!$A$2:$A$3001,0)),"")="Cancelled","Yes","No")</f>
        <v>No</v>
      </c>
      <c r="L2329">
        <f>SUMIF(Sales!B:B,A2329,Sales!H:H)</f>
        <v>588.82000000000005</v>
      </c>
    </row>
    <row r="2330" spans="1:12" x14ac:dyDescent="0.35">
      <c r="A2330" s="5">
        <v>2329</v>
      </c>
      <c r="B2330" s="6">
        <v>45794</v>
      </c>
      <c r="C2330" s="5">
        <v>669</v>
      </c>
      <c r="D2330" s="5">
        <v>2</v>
      </c>
      <c r="E2330" s="5" t="str">
        <f>IFERROR(INDEX(Customers!$B$2:$B$901,MATCH(C2330,Customers!$A$2:$A$901,0)),"")</f>
        <v>Meera Verma</v>
      </c>
      <c r="F2330" s="5" t="str">
        <f>IFERROR(INDEX(Customers!$C$2:$C$901,MATCH(C2330,Customers!$A$2:$A$901,0)),"")</f>
        <v>SMB</v>
      </c>
      <c r="G2330" s="5" t="str">
        <f>IFERROR(INDEX(Regions!$B$2:$B$6,MATCH(D2330,Regions!$A$2:$A$6,0)),"")</f>
        <v>South</v>
      </c>
      <c r="H2330" s="5" t="str">
        <f t="shared" si="38"/>
        <v>2025-05</v>
      </c>
      <c r="I2330" s="5">
        <f>IFERROR(INDEX(Delivery!$C$2:$C$3001,MATCH(A2330,Delivery!$A$2:$A$3001,0))-INDEX(Delivery!$B$2:$B$3001,MATCH(A2330,Delivery!$A$2:$A$3001,0)),"")</f>
        <v>10</v>
      </c>
      <c r="J2330" s="5" t="str">
        <f>IF(IFERROR(INDEX(Delivery!$D$2:$D$3001,MATCH(A2330,Delivery!$A$2:$A$3001,0)),"")="Delayed","Yes","No")</f>
        <v>Yes</v>
      </c>
      <c r="K2330" s="5" t="str">
        <f>IF(IFERROR(INDEX(Delivery!$D$2:$D$3001,MATCH(A2330,Delivery!$A$2:$A$3001,0)),"")="Cancelled","Yes","No")</f>
        <v>No</v>
      </c>
      <c r="L2330">
        <f>SUMIF(Sales!B:B,A2330,Sales!H:H)</f>
        <v>1672.88</v>
      </c>
    </row>
    <row r="2331" spans="1:12" x14ac:dyDescent="0.35">
      <c r="A2331" s="5">
        <v>2330</v>
      </c>
      <c r="B2331" s="6">
        <v>45794</v>
      </c>
      <c r="C2331" s="5">
        <v>182</v>
      </c>
      <c r="D2331" s="5">
        <v>2</v>
      </c>
      <c r="E2331" s="5" t="str">
        <f>IFERROR(INDEX(Customers!$B$2:$B$901,MATCH(C2331,Customers!$A$2:$A$901,0)),"")</f>
        <v>Rahul Rao</v>
      </c>
      <c r="F2331" s="5" t="str">
        <f>IFERROR(INDEX(Customers!$C$2:$C$901,MATCH(C2331,Customers!$A$2:$A$901,0)),"")</f>
        <v>SMB</v>
      </c>
      <c r="G2331" s="5" t="str">
        <f>IFERROR(INDEX(Regions!$B$2:$B$6,MATCH(D2331,Regions!$A$2:$A$6,0)),"")</f>
        <v>South</v>
      </c>
      <c r="H2331" s="5" t="str">
        <f t="shared" si="38"/>
        <v>2025-05</v>
      </c>
      <c r="I2331" s="5">
        <f>IFERROR(INDEX(Delivery!$C$2:$C$3001,MATCH(A2331,Delivery!$A$2:$A$3001,0))-INDEX(Delivery!$B$2:$B$3001,MATCH(A2331,Delivery!$A$2:$A$3001,0)),"")</f>
        <v>-45794</v>
      </c>
      <c r="J2331" s="5" t="str">
        <f>IF(IFERROR(INDEX(Delivery!$D$2:$D$3001,MATCH(A2331,Delivery!$A$2:$A$3001,0)),"")="Delayed","Yes","No")</f>
        <v>No</v>
      </c>
      <c r="K2331" s="5" t="str">
        <f>IF(IFERROR(INDEX(Delivery!$D$2:$D$3001,MATCH(A2331,Delivery!$A$2:$A$3001,0)),"")="Cancelled","Yes","No")</f>
        <v>Yes</v>
      </c>
      <c r="L2331">
        <f>SUMIF(Sales!B:B,A2331,Sales!H:H)</f>
        <v>184.26</v>
      </c>
    </row>
    <row r="2332" spans="1:12" x14ac:dyDescent="0.35">
      <c r="A2332" s="5">
        <v>2331</v>
      </c>
      <c r="B2332" s="6">
        <v>45794</v>
      </c>
      <c r="C2332" s="5">
        <v>696</v>
      </c>
      <c r="D2332" s="5">
        <v>2</v>
      </c>
      <c r="E2332" s="5" t="str">
        <f>IFERROR(INDEX(Customers!$B$2:$B$901,MATCH(C2332,Customers!$A$2:$A$901,0)),"")</f>
        <v>Karthik Patel</v>
      </c>
      <c r="F2332" s="5" t="str">
        <f>IFERROR(INDEX(Customers!$C$2:$C$901,MATCH(C2332,Customers!$A$2:$A$901,0)),"")</f>
        <v>SMB</v>
      </c>
      <c r="G2332" s="5" t="str">
        <f>IFERROR(INDEX(Regions!$B$2:$B$6,MATCH(D2332,Regions!$A$2:$A$6,0)),"")</f>
        <v>South</v>
      </c>
      <c r="H2332" s="5" t="str">
        <f t="shared" si="38"/>
        <v>2025-05</v>
      </c>
      <c r="I2332" s="5">
        <f>IFERROR(INDEX(Delivery!$C$2:$C$3001,MATCH(A2332,Delivery!$A$2:$A$3001,0))-INDEX(Delivery!$B$2:$B$3001,MATCH(A2332,Delivery!$A$2:$A$3001,0)),"")</f>
        <v>6</v>
      </c>
      <c r="J2332" s="5" t="str">
        <f>IF(IFERROR(INDEX(Delivery!$D$2:$D$3001,MATCH(A2332,Delivery!$A$2:$A$3001,0)),"")="Delayed","Yes","No")</f>
        <v>No</v>
      </c>
      <c r="K2332" s="5" t="str">
        <f>IF(IFERROR(INDEX(Delivery!$D$2:$D$3001,MATCH(A2332,Delivery!$A$2:$A$3001,0)),"")="Cancelled","Yes","No")</f>
        <v>No</v>
      </c>
      <c r="L2332">
        <f>SUMIF(Sales!B:B,A2332,Sales!H:H)</f>
        <v>3113.59</v>
      </c>
    </row>
    <row r="2333" spans="1:12" x14ac:dyDescent="0.35">
      <c r="A2333" s="5">
        <v>2332</v>
      </c>
      <c r="B2333" s="6">
        <v>45795</v>
      </c>
      <c r="C2333" s="5">
        <v>78</v>
      </c>
      <c r="D2333" s="5">
        <v>4</v>
      </c>
      <c r="E2333" s="5" t="str">
        <f>IFERROR(INDEX(Customers!$B$2:$B$901,MATCH(C2333,Customers!$A$2:$A$901,0)),"")</f>
        <v>Vivaan Kapoor</v>
      </c>
      <c r="F2333" s="5" t="str">
        <f>IFERROR(INDEX(Customers!$C$2:$C$901,MATCH(C2333,Customers!$A$2:$A$901,0)),"")</f>
        <v>Consumer</v>
      </c>
      <c r="G2333" s="5" t="str">
        <f>IFERROR(INDEX(Regions!$B$2:$B$6,MATCH(D2333,Regions!$A$2:$A$6,0)),"")</f>
        <v>West</v>
      </c>
      <c r="H2333" s="5" t="str">
        <f t="shared" si="38"/>
        <v>2025-05</v>
      </c>
      <c r="I2333" s="5">
        <f>IFERROR(INDEX(Delivery!$C$2:$C$3001,MATCH(A2333,Delivery!$A$2:$A$3001,0))-INDEX(Delivery!$B$2:$B$3001,MATCH(A2333,Delivery!$A$2:$A$3001,0)),"")</f>
        <v>4</v>
      </c>
      <c r="J2333" s="5" t="str">
        <f>IF(IFERROR(INDEX(Delivery!$D$2:$D$3001,MATCH(A2333,Delivery!$A$2:$A$3001,0)),"")="Delayed","Yes","No")</f>
        <v>No</v>
      </c>
      <c r="K2333" s="5" t="str">
        <f>IF(IFERROR(INDEX(Delivery!$D$2:$D$3001,MATCH(A2333,Delivery!$A$2:$A$3001,0)),"")="Cancelled","Yes","No")</f>
        <v>No</v>
      </c>
      <c r="L2333">
        <f>SUMIF(Sales!B:B,A2333,Sales!H:H)</f>
        <v>2129.88</v>
      </c>
    </row>
    <row r="2334" spans="1:12" x14ac:dyDescent="0.35">
      <c r="A2334" s="5">
        <v>2333</v>
      </c>
      <c r="B2334" s="6">
        <v>45795</v>
      </c>
      <c r="C2334" s="5">
        <v>156</v>
      </c>
      <c r="D2334" s="5">
        <v>5</v>
      </c>
      <c r="E2334" s="5" t="str">
        <f>IFERROR(INDEX(Customers!$B$2:$B$901,MATCH(C2334,Customers!$A$2:$A$901,0)),"")</f>
        <v>Aarav Rao</v>
      </c>
      <c r="F2334" s="5" t="str">
        <f>IFERROR(INDEX(Customers!$C$2:$C$901,MATCH(C2334,Customers!$A$2:$A$901,0)),"")</f>
        <v>Corporate</v>
      </c>
      <c r="G2334" s="5" t="str">
        <f>IFERROR(INDEX(Regions!$B$2:$B$6,MATCH(D2334,Regions!$A$2:$A$6,0)),"")</f>
        <v>Central</v>
      </c>
      <c r="H2334" s="5" t="str">
        <f t="shared" si="38"/>
        <v>2025-05</v>
      </c>
      <c r="I2334" s="5">
        <f>IFERROR(INDEX(Delivery!$C$2:$C$3001,MATCH(A2334,Delivery!$A$2:$A$3001,0))-INDEX(Delivery!$B$2:$B$3001,MATCH(A2334,Delivery!$A$2:$A$3001,0)),"")</f>
        <v>3</v>
      </c>
      <c r="J2334" s="5" t="str">
        <f>IF(IFERROR(INDEX(Delivery!$D$2:$D$3001,MATCH(A2334,Delivery!$A$2:$A$3001,0)),"")="Delayed","Yes","No")</f>
        <v>No</v>
      </c>
      <c r="K2334" s="5" t="str">
        <f>IF(IFERROR(INDEX(Delivery!$D$2:$D$3001,MATCH(A2334,Delivery!$A$2:$A$3001,0)),"")="Cancelled","Yes","No")</f>
        <v>No</v>
      </c>
      <c r="L2334">
        <f>SUMIF(Sales!B:B,A2334,Sales!H:H)</f>
        <v>2213.3200000000002</v>
      </c>
    </row>
    <row r="2335" spans="1:12" x14ac:dyDescent="0.35">
      <c r="A2335" s="5">
        <v>2334</v>
      </c>
      <c r="B2335" s="6">
        <v>45795</v>
      </c>
      <c r="C2335" s="5">
        <v>347</v>
      </c>
      <c r="D2335" s="5">
        <v>3</v>
      </c>
      <c r="E2335" s="5" t="str">
        <f>IFERROR(INDEX(Customers!$B$2:$B$901,MATCH(C2335,Customers!$A$2:$A$901,0)),"")</f>
        <v>Divya Rao</v>
      </c>
      <c r="F2335" s="5" t="str">
        <f>IFERROR(INDEX(Customers!$C$2:$C$901,MATCH(C2335,Customers!$A$2:$A$901,0)),"")</f>
        <v>SMB</v>
      </c>
      <c r="G2335" s="5" t="str">
        <f>IFERROR(INDEX(Regions!$B$2:$B$6,MATCH(D2335,Regions!$A$2:$A$6,0)),"")</f>
        <v>East</v>
      </c>
      <c r="H2335" s="5" t="str">
        <f t="shared" si="38"/>
        <v>2025-05</v>
      </c>
      <c r="I2335" s="5">
        <f>IFERROR(INDEX(Delivery!$C$2:$C$3001,MATCH(A2335,Delivery!$A$2:$A$3001,0))-INDEX(Delivery!$B$2:$B$3001,MATCH(A2335,Delivery!$A$2:$A$3001,0)),"")</f>
        <v>5</v>
      </c>
      <c r="J2335" s="5" t="str">
        <f>IF(IFERROR(INDEX(Delivery!$D$2:$D$3001,MATCH(A2335,Delivery!$A$2:$A$3001,0)),"")="Delayed","Yes","No")</f>
        <v>No</v>
      </c>
      <c r="K2335" s="5" t="str">
        <f>IF(IFERROR(INDEX(Delivery!$D$2:$D$3001,MATCH(A2335,Delivery!$A$2:$A$3001,0)),"")="Cancelled","Yes","No")</f>
        <v>No</v>
      </c>
      <c r="L2335">
        <f>SUMIF(Sales!B:B,A2335,Sales!H:H)</f>
        <v>4665.4799999999996</v>
      </c>
    </row>
    <row r="2336" spans="1:12" x14ac:dyDescent="0.35">
      <c r="A2336" s="5">
        <v>2335</v>
      </c>
      <c r="B2336" s="6">
        <v>45796</v>
      </c>
      <c r="C2336" s="5">
        <v>575</v>
      </c>
      <c r="D2336" s="5">
        <v>1</v>
      </c>
      <c r="E2336" s="5" t="str">
        <f>IFERROR(INDEX(Customers!$B$2:$B$901,MATCH(C2336,Customers!$A$2:$A$901,0)),"")</f>
        <v>Kavya Iyer</v>
      </c>
      <c r="F2336" s="5" t="str">
        <f>IFERROR(INDEX(Customers!$C$2:$C$901,MATCH(C2336,Customers!$A$2:$A$901,0)),"")</f>
        <v>Corporate</v>
      </c>
      <c r="G2336" s="5" t="str">
        <f>IFERROR(INDEX(Regions!$B$2:$B$6,MATCH(D2336,Regions!$A$2:$A$6,0)),"")</f>
        <v>North</v>
      </c>
      <c r="H2336" s="5" t="str">
        <f t="shared" si="38"/>
        <v>2025-05</v>
      </c>
      <c r="I2336" s="5">
        <f>IFERROR(INDEX(Delivery!$C$2:$C$3001,MATCH(A2336,Delivery!$A$2:$A$3001,0))-INDEX(Delivery!$B$2:$B$3001,MATCH(A2336,Delivery!$A$2:$A$3001,0)),"")</f>
        <v>6</v>
      </c>
      <c r="J2336" s="5" t="str">
        <f>IF(IFERROR(INDEX(Delivery!$D$2:$D$3001,MATCH(A2336,Delivery!$A$2:$A$3001,0)),"")="Delayed","Yes","No")</f>
        <v>No</v>
      </c>
      <c r="K2336" s="5" t="str">
        <f>IF(IFERROR(INDEX(Delivery!$D$2:$D$3001,MATCH(A2336,Delivery!$A$2:$A$3001,0)),"")="Cancelled","Yes","No")</f>
        <v>No</v>
      </c>
      <c r="L2336">
        <f>SUMIF(Sales!B:B,A2336,Sales!H:H)</f>
        <v>3021.65</v>
      </c>
    </row>
    <row r="2337" spans="1:12" x14ac:dyDescent="0.35">
      <c r="A2337" s="5">
        <v>2336</v>
      </c>
      <c r="B2337" s="6">
        <v>45796</v>
      </c>
      <c r="C2337" s="5">
        <v>136</v>
      </c>
      <c r="D2337" s="5">
        <v>4</v>
      </c>
      <c r="E2337" s="5" t="str">
        <f>IFERROR(INDEX(Customers!$B$2:$B$901,MATCH(C2337,Customers!$A$2:$A$901,0)),"")</f>
        <v>Sai Shetty</v>
      </c>
      <c r="F2337" s="5" t="str">
        <f>IFERROR(INDEX(Customers!$C$2:$C$901,MATCH(C2337,Customers!$A$2:$A$901,0)),"")</f>
        <v>Consumer</v>
      </c>
      <c r="G2337" s="5" t="str">
        <f>IFERROR(INDEX(Regions!$B$2:$B$6,MATCH(D2337,Regions!$A$2:$A$6,0)),"")</f>
        <v>West</v>
      </c>
      <c r="H2337" s="5" t="str">
        <f t="shared" si="38"/>
        <v>2025-05</v>
      </c>
      <c r="I2337" s="5">
        <f>IFERROR(INDEX(Delivery!$C$2:$C$3001,MATCH(A2337,Delivery!$A$2:$A$3001,0))-INDEX(Delivery!$B$2:$B$3001,MATCH(A2337,Delivery!$A$2:$A$3001,0)),"")</f>
        <v>2</v>
      </c>
      <c r="J2337" s="5" t="str">
        <f>IF(IFERROR(INDEX(Delivery!$D$2:$D$3001,MATCH(A2337,Delivery!$A$2:$A$3001,0)),"")="Delayed","Yes","No")</f>
        <v>No</v>
      </c>
      <c r="K2337" s="5" t="str">
        <f>IF(IFERROR(INDEX(Delivery!$D$2:$D$3001,MATCH(A2337,Delivery!$A$2:$A$3001,0)),"")="Cancelled","Yes","No")</f>
        <v>No</v>
      </c>
      <c r="L2337">
        <f>SUMIF(Sales!B:B,A2337,Sales!H:H)</f>
        <v>519.71</v>
      </c>
    </row>
    <row r="2338" spans="1:12" x14ac:dyDescent="0.35">
      <c r="A2338" s="5">
        <v>2337</v>
      </c>
      <c r="B2338" s="6">
        <v>45796</v>
      </c>
      <c r="C2338" s="5">
        <v>529</v>
      </c>
      <c r="D2338" s="5">
        <v>4</v>
      </c>
      <c r="E2338" s="5" t="str">
        <f>IFERROR(INDEX(Customers!$B$2:$B$901,MATCH(C2338,Customers!$A$2:$A$901,0)),"")</f>
        <v>Ravi Verma</v>
      </c>
      <c r="F2338" s="5" t="str">
        <f>IFERROR(INDEX(Customers!$C$2:$C$901,MATCH(C2338,Customers!$A$2:$A$901,0)),"")</f>
        <v>Consumer</v>
      </c>
      <c r="G2338" s="5" t="str">
        <f>IFERROR(INDEX(Regions!$B$2:$B$6,MATCH(D2338,Regions!$A$2:$A$6,0)),"")</f>
        <v>West</v>
      </c>
      <c r="H2338" s="5" t="str">
        <f t="shared" si="38"/>
        <v>2025-05</v>
      </c>
      <c r="I2338" s="5">
        <f>IFERROR(INDEX(Delivery!$C$2:$C$3001,MATCH(A2338,Delivery!$A$2:$A$3001,0))-INDEX(Delivery!$B$2:$B$3001,MATCH(A2338,Delivery!$A$2:$A$3001,0)),"")</f>
        <v>5</v>
      </c>
      <c r="J2338" s="5" t="str">
        <f>IF(IFERROR(INDEX(Delivery!$D$2:$D$3001,MATCH(A2338,Delivery!$A$2:$A$3001,0)),"")="Delayed","Yes","No")</f>
        <v>No</v>
      </c>
      <c r="K2338" s="5" t="str">
        <f>IF(IFERROR(INDEX(Delivery!$D$2:$D$3001,MATCH(A2338,Delivery!$A$2:$A$3001,0)),"")="Cancelled","Yes","No")</f>
        <v>No</v>
      </c>
      <c r="L2338">
        <f>SUMIF(Sales!B:B,A2338,Sales!H:H)</f>
        <v>793.15000000000009</v>
      </c>
    </row>
    <row r="2339" spans="1:12" x14ac:dyDescent="0.35">
      <c r="A2339" s="5">
        <v>2338</v>
      </c>
      <c r="B2339" s="6">
        <v>45796</v>
      </c>
      <c r="C2339" s="5">
        <v>524</v>
      </c>
      <c r="D2339" s="5">
        <v>2</v>
      </c>
      <c r="E2339" s="5" t="str">
        <f>IFERROR(INDEX(Customers!$B$2:$B$901,MATCH(C2339,Customers!$A$2:$A$901,0)),"")</f>
        <v>Riya Menon</v>
      </c>
      <c r="F2339" s="5" t="str">
        <f>IFERROR(INDEX(Customers!$C$2:$C$901,MATCH(C2339,Customers!$A$2:$A$901,0)),"")</f>
        <v>Consumer</v>
      </c>
      <c r="G2339" s="5" t="str">
        <f>IFERROR(INDEX(Regions!$B$2:$B$6,MATCH(D2339,Regions!$A$2:$A$6,0)),"")</f>
        <v>South</v>
      </c>
      <c r="H2339" s="5" t="str">
        <f t="shared" si="38"/>
        <v>2025-05</v>
      </c>
      <c r="I2339" s="5">
        <f>IFERROR(INDEX(Delivery!$C$2:$C$3001,MATCH(A2339,Delivery!$A$2:$A$3001,0))-INDEX(Delivery!$B$2:$B$3001,MATCH(A2339,Delivery!$A$2:$A$3001,0)),"")</f>
        <v>8</v>
      </c>
      <c r="J2339" s="5" t="str">
        <f>IF(IFERROR(INDEX(Delivery!$D$2:$D$3001,MATCH(A2339,Delivery!$A$2:$A$3001,0)),"")="Delayed","Yes","No")</f>
        <v>Yes</v>
      </c>
      <c r="K2339" s="5" t="str">
        <f>IF(IFERROR(INDEX(Delivery!$D$2:$D$3001,MATCH(A2339,Delivery!$A$2:$A$3001,0)),"")="Cancelled","Yes","No")</f>
        <v>No</v>
      </c>
      <c r="L2339">
        <f>SUMIF(Sales!B:B,A2339,Sales!H:H)</f>
        <v>552.17999999999995</v>
      </c>
    </row>
    <row r="2340" spans="1:12" x14ac:dyDescent="0.35">
      <c r="A2340" s="5">
        <v>2339</v>
      </c>
      <c r="B2340" s="6">
        <v>45796</v>
      </c>
      <c r="C2340" s="5">
        <v>850</v>
      </c>
      <c r="D2340" s="5">
        <v>2</v>
      </c>
      <c r="E2340" s="5" t="str">
        <f>IFERROR(INDEX(Customers!$B$2:$B$901,MATCH(C2340,Customers!$A$2:$A$901,0)),"")</f>
        <v>Divya Reddy</v>
      </c>
      <c r="F2340" s="5" t="str">
        <f>IFERROR(INDEX(Customers!$C$2:$C$901,MATCH(C2340,Customers!$A$2:$A$901,0)),"")</f>
        <v>Consumer</v>
      </c>
      <c r="G2340" s="5" t="str">
        <f>IFERROR(INDEX(Regions!$B$2:$B$6,MATCH(D2340,Regions!$A$2:$A$6,0)),"")</f>
        <v>South</v>
      </c>
      <c r="H2340" s="5" t="str">
        <f t="shared" si="38"/>
        <v>2025-05</v>
      </c>
      <c r="I2340" s="5">
        <f>IFERROR(INDEX(Delivery!$C$2:$C$3001,MATCH(A2340,Delivery!$A$2:$A$3001,0))-INDEX(Delivery!$B$2:$B$3001,MATCH(A2340,Delivery!$A$2:$A$3001,0)),"")</f>
        <v>5</v>
      </c>
      <c r="J2340" s="5" t="str">
        <f>IF(IFERROR(INDEX(Delivery!$D$2:$D$3001,MATCH(A2340,Delivery!$A$2:$A$3001,0)),"")="Delayed","Yes","No")</f>
        <v>No</v>
      </c>
      <c r="K2340" s="5" t="str">
        <f>IF(IFERROR(INDEX(Delivery!$D$2:$D$3001,MATCH(A2340,Delivery!$A$2:$A$3001,0)),"")="Cancelled","Yes","No")</f>
        <v>No</v>
      </c>
      <c r="L2340">
        <f>SUMIF(Sales!B:B,A2340,Sales!H:H)</f>
        <v>1921.77</v>
      </c>
    </row>
    <row r="2341" spans="1:12" x14ac:dyDescent="0.35">
      <c r="A2341" s="5">
        <v>2340</v>
      </c>
      <c r="B2341" s="6">
        <v>45797</v>
      </c>
      <c r="C2341" s="5">
        <v>275</v>
      </c>
      <c r="D2341" s="5">
        <v>1</v>
      </c>
      <c r="E2341" s="5" t="str">
        <f>IFERROR(INDEX(Customers!$B$2:$B$901,MATCH(C2341,Customers!$A$2:$A$901,0)),"")</f>
        <v>Amit Nair</v>
      </c>
      <c r="F2341" s="5" t="str">
        <f>IFERROR(INDEX(Customers!$C$2:$C$901,MATCH(C2341,Customers!$A$2:$A$901,0)),"")</f>
        <v>Consumer</v>
      </c>
      <c r="G2341" s="5" t="str">
        <f>IFERROR(INDEX(Regions!$B$2:$B$6,MATCH(D2341,Regions!$A$2:$A$6,0)),"")</f>
        <v>North</v>
      </c>
      <c r="H2341" s="5" t="str">
        <f t="shared" si="38"/>
        <v>2025-05</v>
      </c>
      <c r="I2341" s="5">
        <f>IFERROR(INDEX(Delivery!$C$2:$C$3001,MATCH(A2341,Delivery!$A$2:$A$3001,0))-INDEX(Delivery!$B$2:$B$3001,MATCH(A2341,Delivery!$A$2:$A$3001,0)),"")</f>
        <v>2</v>
      </c>
      <c r="J2341" s="5" t="str">
        <f>IF(IFERROR(INDEX(Delivery!$D$2:$D$3001,MATCH(A2341,Delivery!$A$2:$A$3001,0)),"")="Delayed","Yes","No")</f>
        <v>No</v>
      </c>
      <c r="K2341" s="5" t="str">
        <f>IF(IFERROR(INDEX(Delivery!$D$2:$D$3001,MATCH(A2341,Delivery!$A$2:$A$3001,0)),"")="Cancelled","Yes","No")</f>
        <v>No</v>
      </c>
      <c r="L2341">
        <f>SUMIF(Sales!B:B,A2341,Sales!H:H)</f>
        <v>552.17999999999995</v>
      </c>
    </row>
    <row r="2342" spans="1:12" x14ac:dyDescent="0.35">
      <c r="A2342" s="5">
        <v>2341</v>
      </c>
      <c r="B2342" s="6">
        <v>45797</v>
      </c>
      <c r="C2342" s="5">
        <v>853</v>
      </c>
      <c r="D2342" s="5">
        <v>4</v>
      </c>
      <c r="E2342" s="5" t="str">
        <f>IFERROR(INDEX(Customers!$B$2:$B$901,MATCH(C2342,Customers!$A$2:$A$901,0)),"")</f>
        <v>Meera Verma</v>
      </c>
      <c r="F2342" s="5" t="str">
        <f>IFERROR(INDEX(Customers!$C$2:$C$901,MATCH(C2342,Customers!$A$2:$A$901,0)),"")</f>
        <v>Consumer</v>
      </c>
      <c r="G2342" s="5" t="str">
        <f>IFERROR(INDEX(Regions!$B$2:$B$6,MATCH(D2342,Regions!$A$2:$A$6,0)),"")</f>
        <v>West</v>
      </c>
      <c r="H2342" s="5" t="str">
        <f t="shared" si="38"/>
        <v>2025-05</v>
      </c>
      <c r="I2342" s="5">
        <f>IFERROR(INDEX(Delivery!$C$2:$C$3001,MATCH(A2342,Delivery!$A$2:$A$3001,0))-INDEX(Delivery!$B$2:$B$3001,MATCH(A2342,Delivery!$A$2:$A$3001,0)),"")</f>
        <v>6</v>
      </c>
      <c r="J2342" s="5" t="str">
        <f>IF(IFERROR(INDEX(Delivery!$D$2:$D$3001,MATCH(A2342,Delivery!$A$2:$A$3001,0)),"")="Delayed","Yes","No")</f>
        <v>Yes</v>
      </c>
      <c r="K2342" s="5" t="str">
        <f>IF(IFERROR(INDEX(Delivery!$D$2:$D$3001,MATCH(A2342,Delivery!$A$2:$A$3001,0)),"")="Cancelled","Yes","No")</f>
        <v>No</v>
      </c>
      <c r="L2342">
        <f>SUMIF(Sales!B:B,A2342,Sales!H:H)</f>
        <v>1497.82</v>
      </c>
    </row>
    <row r="2343" spans="1:12" x14ac:dyDescent="0.35">
      <c r="A2343" s="5">
        <v>2342</v>
      </c>
      <c r="B2343" s="6">
        <v>45797</v>
      </c>
      <c r="C2343" s="5">
        <v>243</v>
      </c>
      <c r="D2343" s="5">
        <v>3</v>
      </c>
      <c r="E2343" s="5" t="str">
        <f>IFERROR(INDEX(Customers!$B$2:$B$901,MATCH(C2343,Customers!$A$2:$A$901,0)),"")</f>
        <v>Kiara Joshi</v>
      </c>
      <c r="F2343" s="5" t="str">
        <f>IFERROR(INDEX(Customers!$C$2:$C$901,MATCH(C2343,Customers!$A$2:$A$901,0)),"")</f>
        <v>Consumer</v>
      </c>
      <c r="G2343" s="5" t="str">
        <f>IFERROR(INDEX(Regions!$B$2:$B$6,MATCH(D2343,Regions!$A$2:$A$6,0)),"")</f>
        <v>East</v>
      </c>
      <c r="H2343" s="5" t="str">
        <f t="shared" si="38"/>
        <v>2025-05</v>
      </c>
      <c r="I2343" s="5">
        <f>IFERROR(INDEX(Delivery!$C$2:$C$3001,MATCH(A2343,Delivery!$A$2:$A$3001,0))-INDEX(Delivery!$B$2:$B$3001,MATCH(A2343,Delivery!$A$2:$A$3001,0)),"")</f>
        <v>5</v>
      </c>
      <c r="J2343" s="5" t="str">
        <f>IF(IFERROR(INDEX(Delivery!$D$2:$D$3001,MATCH(A2343,Delivery!$A$2:$A$3001,0)),"")="Delayed","Yes","No")</f>
        <v>No</v>
      </c>
      <c r="K2343" s="5" t="str">
        <f>IF(IFERROR(INDEX(Delivery!$D$2:$D$3001,MATCH(A2343,Delivery!$A$2:$A$3001,0)),"")="Cancelled","Yes","No")</f>
        <v>No</v>
      </c>
      <c r="L2343">
        <f>SUMIF(Sales!B:B,A2343,Sales!H:H)</f>
        <v>1317.3600000000001</v>
      </c>
    </row>
    <row r="2344" spans="1:12" x14ac:dyDescent="0.35">
      <c r="A2344" s="5">
        <v>2343</v>
      </c>
      <c r="B2344" s="6">
        <v>45797</v>
      </c>
      <c r="C2344" s="5">
        <v>771</v>
      </c>
      <c r="D2344" s="5">
        <v>2</v>
      </c>
      <c r="E2344" s="5" t="str">
        <f>IFERROR(INDEX(Customers!$B$2:$B$901,MATCH(C2344,Customers!$A$2:$A$901,0)),"")</f>
        <v>Rahul Krishnan</v>
      </c>
      <c r="F2344" s="5" t="str">
        <f>IFERROR(INDEX(Customers!$C$2:$C$901,MATCH(C2344,Customers!$A$2:$A$901,0)),"")</f>
        <v>Corporate</v>
      </c>
      <c r="G2344" s="5" t="str">
        <f>IFERROR(INDEX(Regions!$B$2:$B$6,MATCH(D2344,Regions!$A$2:$A$6,0)),"")</f>
        <v>South</v>
      </c>
      <c r="H2344" s="5" t="str">
        <f t="shared" si="38"/>
        <v>2025-05</v>
      </c>
      <c r="I2344" s="5">
        <f>IFERROR(INDEX(Delivery!$C$2:$C$3001,MATCH(A2344,Delivery!$A$2:$A$3001,0))-INDEX(Delivery!$B$2:$B$3001,MATCH(A2344,Delivery!$A$2:$A$3001,0)),"")</f>
        <v>5</v>
      </c>
      <c r="J2344" s="5" t="str">
        <f>IF(IFERROR(INDEX(Delivery!$D$2:$D$3001,MATCH(A2344,Delivery!$A$2:$A$3001,0)),"")="Delayed","Yes","No")</f>
        <v>No</v>
      </c>
      <c r="K2344" s="5" t="str">
        <f>IF(IFERROR(INDEX(Delivery!$D$2:$D$3001,MATCH(A2344,Delivery!$A$2:$A$3001,0)),"")="Cancelled","Yes","No")</f>
        <v>No</v>
      </c>
      <c r="L2344">
        <f>SUMIF(Sales!B:B,A2344,Sales!H:H)</f>
        <v>3316.88</v>
      </c>
    </row>
    <row r="2345" spans="1:12" x14ac:dyDescent="0.35">
      <c r="A2345" s="5">
        <v>2344</v>
      </c>
      <c r="B2345" s="6">
        <v>45797</v>
      </c>
      <c r="C2345" s="5">
        <v>595</v>
      </c>
      <c r="D2345" s="5">
        <v>1</v>
      </c>
      <c r="E2345" s="5" t="str">
        <f>IFERROR(INDEX(Customers!$B$2:$B$901,MATCH(C2345,Customers!$A$2:$A$901,0)),"")</f>
        <v>Ravi Chatterjee</v>
      </c>
      <c r="F2345" s="5" t="str">
        <f>IFERROR(INDEX(Customers!$C$2:$C$901,MATCH(C2345,Customers!$A$2:$A$901,0)),"")</f>
        <v>SMB</v>
      </c>
      <c r="G2345" s="5" t="str">
        <f>IFERROR(INDEX(Regions!$B$2:$B$6,MATCH(D2345,Regions!$A$2:$A$6,0)),"")</f>
        <v>North</v>
      </c>
      <c r="H2345" s="5" t="str">
        <f t="shared" si="38"/>
        <v>2025-05</v>
      </c>
      <c r="I2345" s="5">
        <f>IFERROR(INDEX(Delivery!$C$2:$C$3001,MATCH(A2345,Delivery!$A$2:$A$3001,0))-INDEX(Delivery!$B$2:$B$3001,MATCH(A2345,Delivery!$A$2:$A$3001,0)),"")</f>
        <v>2</v>
      </c>
      <c r="J2345" s="5" t="str">
        <f>IF(IFERROR(INDEX(Delivery!$D$2:$D$3001,MATCH(A2345,Delivery!$A$2:$A$3001,0)),"")="Delayed","Yes","No")</f>
        <v>No</v>
      </c>
      <c r="K2345" s="5" t="str">
        <f>IF(IFERROR(INDEX(Delivery!$D$2:$D$3001,MATCH(A2345,Delivery!$A$2:$A$3001,0)),"")="Cancelled","Yes","No")</f>
        <v>No</v>
      </c>
      <c r="L2345">
        <f>SUMIF(Sales!B:B,A2345,Sales!H:H)</f>
        <v>800.55</v>
      </c>
    </row>
    <row r="2346" spans="1:12" x14ac:dyDescent="0.35">
      <c r="A2346" s="5">
        <v>2345</v>
      </c>
      <c r="B2346" s="6">
        <v>45797</v>
      </c>
      <c r="C2346" s="5">
        <v>577</v>
      </c>
      <c r="D2346" s="5">
        <v>1</v>
      </c>
      <c r="E2346" s="5" t="str">
        <f>IFERROR(INDEX(Customers!$B$2:$B$901,MATCH(C2346,Customers!$A$2:$A$901,0)),"")</f>
        <v>Rahul Krishnan</v>
      </c>
      <c r="F2346" s="5" t="str">
        <f>IFERROR(INDEX(Customers!$C$2:$C$901,MATCH(C2346,Customers!$A$2:$A$901,0)),"")</f>
        <v>Consumer</v>
      </c>
      <c r="G2346" s="5" t="str">
        <f>IFERROR(INDEX(Regions!$B$2:$B$6,MATCH(D2346,Regions!$A$2:$A$6,0)),"")</f>
        <v>North</v>
      </c>
      <c r="H2346" s="5" t="str">
        <f t="shared" si="38"/>
        <v>2025-05</v>
      </c>
      <c r="I2346" s="5">
        <f>IFERROR(INDEX(Delivery!$C$2:$C$3001,MATCH(A2346,Delivery!$A$2:$A$3001,0))-INDEX(Delivery!$B$2:$B$3001,MATCH(A2346,Delivery!$A$2:$A$3001,0)),"")</f>
        <v>2</v>
      </c>
      <c r="J2346" s="5" t="str">
        <f>IF(IFERROR(INDEX(Delivery!$D$2:$D$3001,MATCH(A2346,Delivery!$A$2:$A$3001,0)),"")="Delayed","Yes","No")</f>
        <v>No</v>
      </c>
      <c r="K2346" s="5" t="str">
        <f>IF(IFERROR(INDEX(Delivery!$D$2:$D$3001,MATCH(A2346,Delivery!$A$2:$A$3001,0)),"")="Cancelled","Yes","No")</f>
        <v>No</v>
      </c>
      <c r="L2346">
        <f>SUMIF(Sales!B:B,A2346,Sales!H:H)</f>
        <v>1144.3699999999999</v>
      </c>
    </row>
    <row r="2347" spans="1:12" x14ac:dyDescent="0.35">
      <c r="A2347" s="5">
        <v>2346</v>
      </c>
      <c r="B2347" s="6">
        <v>45797</v>
      </c>
      <c r="C2347" s="5">
        <v>357</v>
      </c>
      <c r="D2347" s="5">
        <v>3</v>
      </c>
      <c r="E2347" s="5" t="str">
        <f>IFERROR(INDEX(Customers!$B$2:$B$901,MATCH(C2347,Customers!$A$2:$A$901,0)),"")</f>
        <v>Aadhya Krishnan</v>
      </c>
      <c r="F2347" s="5" t="str">
        <f>IFERROR(INDEX(Customers!$C$2:$C$901,MATCH(C2347,Customers!$A$2:$A$901,0)),"")</f>
        <v>Corporate</v>
      </c>
      <c r="G2347" s="5" t="str">
        <f>IFERROR(INDEX(Regions!$B$2:$B$6,MATCH(D2347,Regions!$A$2:$A$6,0)),"")</f>
        <v>East</v>
      </c>
      <c r="H2347" s="5" t="str">
        <f t="shared" si="38"/>
        <v>2025-05</v>
      </c>
      <c r="I2347" s="5">
        <f>IFERROR(INDEX(Delivery!$C$2:$C$3001,MATCH(A2347,Delivery!$A$2:$A$3001,0))-INDEX(Delivery!$B$2:$B$3001,MATCH(A2347,Delivery!$A$2:$A$3001,0)),"")</f>
        <v>5</v>
      </c>
      <c r="J2347" s="5" t="str">
        <f>IF(IFERROR(INDEX(Delivery!$D$2:$D$3001,MATCH(A2347,Delivery!$A$2:$A$3001,0)),"")="Delayed","Yes","No")</f>
        <v>No</v>
      </c>
      <c r="K2347" s="5" t="str">
        <f>IF(IFERROR(INDEX(Delivery!$D$2:$D$3001,MATCH(A2347,Delivery!$A$2:$A$3001,0)),"")="Cancelled","Yes","No")</f>
        <v>No</v>
      </c>
      <c r="L2347">
        <f>SUMIF(Sales!B:B,A2347,Sales!H:H)</f>
        <v>2666.58</v>
      </c>
    </row>
    <row r="2348" spans="1:12" x14ac:dyDescent="0.35">
      <c r="A2348" s="5">
        <v>2347</v>
      </c>
      <c r="B2348" s="6">
        <v>45797</v>
      </c>
      <c r="C2348" s="5">
        <v>99</v>
      </c>
      <c r="D2348" s="5">
        <v>5</v>
      </c>
      <c r="E2348" s="5" t="str">
        <f>IFERROR(INDEX(Customers!$B$2:$B$901,MATCH(C2348,Customers!$A$2:$A$901,0)),"")</f>
        <v>Manoj Malhotra</v>
      </c>
      <c r="F2348" s="5" t="str">
        <f>IFERROR(INDEX(Customers!$C$2:$C$901,MATCH(C2348,Customers!$A$2:$A$901,0)),"")</f>
        <v>SMB</v>
      </c>
      <c r="G2348" s="5" t="str">
        <f>IFERROR(INDEX(Regions!$B$2:$B$6,MATCH(D2348,Regions!$A$2:$A$6,0)),"")</f>
        <v>Central</v>
      </c>
      <c r="H2348" s="5" t="str">
        <f t="shared" si="38"/>
        <v>2025-05</v>
      </c>
      <c r="I2348" s="5">
        <f>IFERROR(INDEX(Delivery!$C$2:$C$3001,MATCH(A2348,Delivery!$A$2:$A$3001,0))-INDEX(Delivery!$B$2:$B$3001,MATCH(A2348,Delivery!$A$2:$A$3001,0)),"")</f>
        <v>5</v>
      </c>
      <c r="J2348" s="5" t="str">
        <f>IF(IFERROR(INDEX(Delivery!$D$2:$D$3001,MATCH(A2348,Delivery!$A$2:$A$3001,0)),"")="Delayed","Yes","No")</f>
        <v>No</v>
      </c>
      <c r="K2348" s="5" t="str">
        <f>IF(IFERROR(INDEX(Delivery!$D$2:$D$3001,MATCH(A2348,Delivery!$A$2:$A$3001,0)),"")="Cancelled","Yes","No")</f>
        <v>No</v>
      </c>
      <c r="L2348">
        <f>SUMIF(Sales!B:B,A2348,Sales!H:H)</f>
        <v>3884.3599999999997</v>
      </c>
    </row>
    <row r="2349" spans="1:12" x14ac:dyDescent="0.35">
      <c r="A2349" s="5">
        <v>2348</v>
      </c>
      <c r="B2349" s="6">
        <v>45798</v>
      </c>
      <c r="C2349" s="5">
        <v>398</v>
      </c>
      <c r="D2349" s="5">
        <v>5</v>
      </c>
      <c r="E2349" s="5" t="str">
        <f>IFERROR(INDEX(Customers!$B$2:$B$901,MATCH(C2349,Customers!$A$2:$A$901,0)),"")</f>
        <v>Pooja Gupta</v>
      </c>
      <c r="F2349" s="5" t="str">
        <f>IFERROR(INDEX(Customers!$C$2:$C$901,MATCH(C2349,Customers!$A$2:$A$901,0)),"")</f>
        <v>Consumer</v>
      </c>
      <c r="G2349" s="5" t="str">
        <f>IFERROR(INDEX(Regions!$B$2:$B$6,MATCH(D2349,Regions!$A$2:$A$6,0)),"")</f>
        <v>Central</v>
      </c>
      <c r="H2349" s="5" t="str">
        <f t="shared" si="38"/>
        <v>2025-05</v>
      </c>
      <c r="I2349" s="5">
        <f>IFERROR(INDEX(Delivery!$C$2:$C$3001,MATCH(A2349,Delivery!$A$2:$A$3001,0))-INDEX(Delivery!$B$2:$B$3001,MATCH(A2349,Delivery!$A$2:$A$3001,0)),"")</f>
        <v>4</v>
      </c>
      <c r="J2349" s="5" t="str">
        <f>IF(IFERROR(INDEX(Delivery!$D$2:$D$3001,MATCH(A2349,Delivery!$A$2:$A$3001,0)),"")="Delayed","Yes","No")</f>
        <v>No</v>
      </c>
      <c r="K2349" s="5" t="str">
        <f>IF(IFERROR(INDEX(Delivery!$D$2:$D$3001,MATCH(A2349,Delivery!$A$2:$A$3001,0)),"")="Cancelled","Yes","No")</f>
        <v>No</v>
      </c>
      <c r="L2349">
        <f>SUMIF(Sales!B:B,A2349,Sales!H:H)</f>
        <v>540.32000000000005</v>
      </c>
    </row>
    <row r="2350" spans="1:12" x14ac:dyDescent="0.35">
      <c r="A2350" s="5">
        <v>2349</v>
      </c>
      <c r="B2350" s="6">
        <v>45798</v>
      </c>
      <c r="C2350" s="5">
        <v>407</v>
      </c>
      <c r="D2350" s="5">
        <v>3</v>
      </c>
      <c r="E2350" s="5" t="str">
        <f>IFERROR(INDEX(Customers!$B$2:$B$901,MATCH(C2350,Customers!$A$2:$A$901,0)),"")</f>
        <v>Rahul Patel</v>
      </c>
      <c r="F2350" s="5" t="str">
        <f>IFERROR(INDEX(Customers!$C$2:$C$901,MATCH(C2350,Customers!$A$2:$A$901,0)),"")</f>
        <v>SMB</v>
      </c>
      <c r="G2350" s="5" t="str">
        <f>IFERROR(INDEX(Regions!$B$2:$B$6,MATCH(D2350,Regions!$A$2:$A$6,0)),"")</f>
        <v>East</v>
      </c>
      <c r="H2350" s="5" t="str">
        <f t="shared" si="38"/>
        <v>2025-05</v>
      </c>
      <c r="I2350" s="5">
        <f>IFERROR(INDEX(Delivery!$C$2:$C$3001,MATCH(A2350,Delivery!$A$2:$A$3001,0))-INDEX(Delivery!$B$2:$B$3001,MATCH(A2350,Delivery!$A$2:$A$3001,0)),"")</f>
        <v>2</v>
      </c>
      <c r="J2350" s="5" t="str">
        <f>IF(IFERROR(INDEX(Delivery!$D$2:$D$3001,MATCH(A2350,Delivery!$A$2:$A$3001,0)),"")="Delayed","Yes","No")</f>
        <v>No</v>
      </c>
      <c r="K2350" s="5" t="str">
        <f>IF(IFERROR(INDEX(Delivery!$D$2:$D$3001,MATCH(A2350,Delivery!$A$2:$A$3001,0)),"")="Cancelled","Yes","No")</f>
        <v>No</v>
      </c>
      <c r="L2350">
        <f>SUMIF(Sales!B:B,A2350,Sales!H:H)</f>
        <v>872.66</v>
      </c>
    </row>
    <row r="2351" spans="1:12" x14ac:dyDescent="0.35">
      <c r="A2351" s="5">
        <v>2350</v>
      </c>
      <c r="B2351" s="6">
        <v>45798</v>
      </c>
      <c r="C2351" s="5">
        <v>540</v>
      </c>
      <c r="D2351" s="5">
        <v>4</v>
      </c>
      <c r="E2351" s="5" t="str">
        <f>IFERROR(INDEX(Customers!$B$2:$B$901,MATCH(C2351,Customers!$A$2:$A$901,0)),"")</f>
        <v>Karthik Mehta</v>
      </c>
      <c r="F2351" s="5" t="str">
        <f>IFERROR(INDEX(Customers!$C$2:$C$901,MATCH(C2351,Customers!$A$2:$A$901,0)),"")</f>
        <v>Consumer</v>
      </c>
      <c r="G2351" s="5" t="str">
        <f>IFERROR(INDEX(Regions!$B$2:$B$6,MATCH(D2351,Regions!$A$2:$A$6,0)),"")</f>
        <v>West</v>
      </c>
      <c r="H2351" s="5" t="str">
        <f t="shared" si="38"/>
        <v>2025-05</v>
      </c>
      <c r="I2351" s="5">
        <f>IFERROR(INDEX(Delivery!$C$2:$C$3001,MATCH(A2351,Delivery!$A$2:$A$3001,0))-INDEX(Delivery!$B$2:$B$3001,MATCH(A2351,Delivery!$A$2:$A$3001,0)),"")</f>
        <v>8</v>
      </c>
      <c r="J2351" s="5" t="str">
        <f>IF(IFERROR(INDEX(Delivery!$D$2:$D$3001,MATCH(A2351,Delivery!$A$2:$A$3001,0)),"")="Delayed","Yes","No")</f>
        <v>Yes</v>
      </c>
      <c r="K2351" s="5" t="str">
        <f>IF(IFERROR(INDEX(Delivery!$D$2:$D$3001,MATCH(A2351,Delivery!$A$2:$A$3001,0)),"")="Cancelled","Yes","No")</f>
        <v>No</v>
      </c>
      <c r="L2351">
        <f>SUMIF(Sales!B:B,A2351,Sales!H:H)</f>
        <v>846.27</v>
      </c>
    </row>
    <row r="2352" spans="1:12" x14ac:dyDescent="0.35">
      <c r="A2352" s="5">
        <v>2351</v>
      </c>
      <c r="B2352" s="6">
        <v>45799</v>
      </c>
      <c r="C2352" s="5">
        <v>56</v>
      </c>
      <c r="D2352" s="5">
        <v>2</v>
      </c>
      <c r="E2352" s="5" t="str">
        <f>IFERROR(INDEX(Customers!$B$2:$B$901,MATCH(C2352,Customers!$A$2:$A$901,0)),"")</f>
        <v>Aadhya Bose</v>
      </c>
      <c r="F2352" s="5" t="str">
        <f>IFERROR(INDEX(Customers!$C$2:$C$901,MATCH(C2352,Customers!$A$2:$A$901,0)),"")</f>
        <v>Consumer</v>
      </c>
      <c r="G2352" s="5" t="str">
        <f>IFERROR(INDEX(Regions!$B$2:$B$6,MATCH(D2352,Regions!$A$2:$A$6,0)),"")</f>
        <v>South</v>
      </c>
      <c r="H2352" s="5" t="str">
        <f t="shared" si="38"/>
        <v>2025-05</v>
      </c>
      <c r="I2352" s="5">
        <f>IFERROR(INDEX(Delivery!$C$2:$C$3001,MATCH(A2352,Delivery!$A$2:$A$3001,0))-INDEX(Delivery!$B$2:$B$3001,MATCH(A2352,Delivery!$A$2:$A$3001,0)),"")</f>
        <v>-45799</v>
      </c>
      <c r="J2352" s="5" t="str">
        <f>IF(IFERROR(INDEX(Delivery!$D$2:$D$3001,MATCH(A2352,Delivery!$A$2:$A$3001,0)),"")="Delayed","Yes","No")</f>
        <v>No</v>
      </c>
      <c r="K2352" s="5" t="str">
        <f>IF(IFERROR(INDEX(Delivery!$D$2:$D$3001,MATCH(A2352,Delivery!$A$2:$A$3001,0)),"")="Cancelled","Yes","No")</f>
        <v>Yes</v>
      </c>
      <c r="L2352">
        <f>SUMIF(Sales!B:B,A2352,Sales!H:H)</f>
        <v>760.11</v>
      </c>
    </row>
    <row r="2353" spans="1:12" x14ac:dyDescent="0.35">
      <c r="A2353" s="5">
        <v>2352</v>
      </c>
      <c r="B2353" s="6">
        <v>45799</v>
      </c>
      <c r="C2353" s="5">
        <v>434</v>
      </c>
      <c r="D2353" s="5">
        <v>1</v>
      </c>
      <c r="E2353" s="5" t="str">
        <f>IFERROR(INDEX(Customers!$B$2:$B$901,MATCH(C2353,Customers!$A$2:$A$901,0)),"")</f>
        <v>Arjun Mehta</v>
      </c>
      <c r="F2353" s="5" t="str">
        <f>IFERROR(INDEX(Customers!$C$2:$C$901,MATCH(C2353,Customers!$A$2:$A$901,0)),"")</f>
        <v>SMB</v>
      </c>
      <c r="G2353" s="5" t="str">
        <f>IFERROR(INDEX(Regions!$B$2:$B$6,MATCH(D2353,Regions!$A$2:$A$6,0)),"")</f>
        <v>North</v>
      </c>
      <c r="H2353" s="5" t="str">
        <f t="shared" si="38"/>
        <v>2025-05</v>
      </c>
      <c r="I2353" s="5">
        <f>IFERROR(INDEX(Delivery!$C$2:$C$3001,MATCH(A2353,Delivery!$A$2:$A$3001,0))-INDEX(Delivery!$B$2:$B$3001,MATCH(A2353,Delivery!$A$2:$A$3001,0)),"")</f>
        <v>5</v>
      </c>
      <c r="J2353" s="5" t="str">
        <f>IF(IFERROR(INDEX(Delivery!$D$2:$D$3001,MATCH(A2353,Delivery!$A$2:$A$3001,0)),"")="Delayed","Yes","No")</f>
        <v>No</v>
      </c>
      <c r="K2353" s="5" t="str">
        <f>IF(IFERROR(INDEX(Delivery!$D$2:$D$3001,MATCH(A2353,Delivery!$A$2:$A$3001,0)),"")="Cancelled","Yes","No")</f>
        <v>No</v>
      </c>
      <c r="L2353">
        <f>SUMIF(Sales!B:B,A2353,Sales!H:H)</f>
        <v>2011.39</v>
      </c>
    </row>
    <row r="2354" spans="1:12" x14ac:dyDescent="0.35">
      <c r="A2354" s="5">
        <v>2353</v>
      </c>
      <c r="B2354" s="6">
        <v>45799</v>
      </c>
      <c r="C2354" s="5">
        <v>811</v>
      </c>
      <c r="D2354" s="5">
        <v>4</v>
      </c>
      <c r="E2354" s="5" t="str">
        <f>IFERROR(INDEX(Customers!$B$2:$B$901,MATCH(C2354,Customers!$A$2:$A$901,0)),"")</f>
        <v>Vivaan Nair</v>
      </c>
      <c r="F2354" s="5" t="str">
        <f>IFERROR(INDEX(Customers!$C$2:$C$901,MATCH(C2354,Customers!$A$2:$A$901,0)),"")</f>
        <v>Consumer</v>
      </c>
      <c r="G2354" s="5" t="str">
        <f>IFERROR(INDEX(Regions!$B$2:$B$6,MATCH(D2354,Regions!$A$2:$A$6,0)),"")</f>
        <v>West</v>
      </c>
      <c r="H2354" s="5" t="str">
        <f t="shared" si="38"/>
        <v>2025-05</v>
      </c>
      <c r="I2354" s="5">
        <f>IFERROR(INDEX(Delivery!$C$2:$C$3001,MATCH(A2354,Delivery!$A$2:$A$3001,0))-INDEX(Delivery!$B$2:$B$3001,MATCH(A2354,Delivery!$A$2:$A$3001,0)),"")</f>
        <v>4</v>
      </c>
      <c r="J2354" s="5" t="str">
        <f>IF(IFERROR(INDEX(Delivery!$D$2:$D$3001,MATCH(A2354,Delivery!$A$2:$A$3001,0)),"")="Delayed","Yes","No")</f>
        <v>No</v>
      </c>
      <c r="K2354" s="5" t="str">
        <f>IF(IFERROR(INDEX(Delivery!$D$2:$D$3001,MATCH(A2354,Delivery!$A$2:$A$3001,0)),"")="Cancelled","Yes","No")</f>
        <v>No</v>
      </c>
      <c r="L2354">
        <f>SUMIF(Sales!B:B,A2354,Sales!H:H)</f>
        <v>1445.81</v>
      </c>
    </row>
    <row r="2355" spans="1:12" x14ac:dyDescent="0.35">
      <c r="A2355" s="5">
        <v>2354</v>
      </c>
      <c r="B2355" s="6">
        <v>45799</v>
      </c>
      <c r="C2355" s="5">
        <v>781</v>
      </c>
      <c r="D2355" s="5">
        <v>3</v>
      </c>
      <c r="E2355" s="5" t="str">
        <f>IFERROR(INDEX(Customers!$B$2:$B$901,MATCH(C2355,Customers!$A$2:$A$901,0)),"")</f>
        <v>Manoj Bose</v>
      </c>
      <c r="F2355" s="5" t="str">
        <f>IFERROR(INDEX(Customers!$C$2:$C$901,MATCH(C2355,Customers!$A$2:$A$901,0)),"")</f>
        <v>Consumer</v>
      </c>
      <c r="G2355" s="5" t="str">
        <f>IFERROR(INDEX(Regions!$B$2:$B$6,MATCH(D2355,Regions!$A$2:$A$6,0)),"")</f>
        <v>East</v>
      </c>
      <c r="H2355" s="5" t="str">
        <f t="shared" si="38"/>
        <v>2025-05</v>
      </c>
      <c r="I2355" s="5">
        <f>IFERROR(INDEX(Delivery!$C$2:$C$3001,MATCH(A2355,Delivery!$A$2:$A$3001,0))-INDEX(Delivery!$B$2:$B$3001,MATCH(A2355,Delivery!$A$2:$A$3001,0)),"")</f>
        <v>3</v>
      </c>
      <c r="J2355" s="5" t="str">
        <f>IF(IFERROR(INDEX(Delivery!$D$2:$D$3001,MATCH(A2355,Delivery!$A$2:$A$3001,0)),"")="Delayed","Yes","No")</f>
        <v>No</v>
      </c>
      <c r="K2355" s="5" t="str">
        <f>IF(IFERROR(INDEX(Delivery!$D$2:$D$3001,MATCH(A2355,Delivery!$A$2:$A$3001,0)),"")="Cancelled","Yes","No")</f>
        <v>No</v>
      </c>
      <c r="L2355">
        <f>SUMIF(Sales!B:B,A2355,Sales!H:H)</f>
        <v>2213.3200000000002</v>
      </c>
    </row>
    <row r="2356" spans="1:12" x14ac:dyDescent="0.35">
      <c r="A2356" s="5">
        <v>2355</v>
      </c>
      <c r="B2356" s="6">
        <v>45799</v>
      </c>
      <c r="C2356" s="5">
        <v>390</v>
      </c>
      <c r="D2356" s="5">
        <v>3</v>
      </c>
      <c r="E2356" s="5" t="str">
        <f>IFERROR(INDEX(Customers!$B$2:$B$901,MATCH(C2356,Customers!$A$2:$A$901,0)),"")</f>
        <v>Meera Krishnan</v>
      </c>
      <c r="F2356" s="5" t="str">
        <f>IFERROR(INDEX(Customers!$C$2:$C$901,MATCH(C2356,Customers!$A$2:$A$901,0)),"")</f>
        <v>Consumer</v>
      </c>
      <c r="G2356" s="5" t="str">
        <f>IFERROR(INDEX(Regions!$B$2:$B$6,MATCH(D2356,Regions!$A$2:$A$6,0)),"")</f>
        <v>East</v>
      </c>
      <c r="H2356" s="5" t="str">
        <f t="shared" si="38"/>
        <v>2025-05</v>
      </c>
      <c r="I2356" s="5">
        <f>IFERROR(INDEX(Delivery!$C$2:$C$3001,MATCH(A2356,Delivery!$A$2:$A$3001,0))-INDEX(Delivery!$B$2:$B$3001,MATCH(A2356,Delivery!$A$2:$A$3001,0)),"")</f>
        <v>5</v>
      </c>
      <c r="J2356" s="5" t="str">
        <f>IF(IFERROR(INDEX(Delivery!$D$2:$D$3001,MATCH(A2356,Delivery!$A$2:$A$3001,0)),"")="Delayed","Yes","No")</f>
        <v>No</v>
      </c>
      <c r="K2356" s="5" t="str">
        <f>IF(IFERROR(INDEX(Delivery!$D$2:$D$3001,MATCH(A2356,Delivery!$A$2:$A$3001,0)),"")="Cancelled","Yes","No")</f>
        <v>No</v>
      </c>
      <c r="L2356">
        <f>SUMIF(Sales!B:B,A2356,Sales!H:H)</f>
        <v>540.32000000000005</v>
      </c>
    </row>
    <row r="2357" spans="1:12" x14ac:dyDescent="0.35">
      <c r="A2357" s="5">
        <v>2356</v>
      </c>
      <c r="B2357" s="6">
        <v>45799</v>
      </c>
      <c r="C2357" s="5">
        <v>464</v>
      </c>
      <c r="D2357" s="5">
        <v>3</v>
      </c>
      <c r="E2357" s="5" t="str">
        <f>IFERROR(INDEX(Customers!$B$2:$B$901,MATCH(C2357,Customers!$A$2:$A$901,0)),"")</f>
        <v>Kiara Kapoor</v>
      </c>
      <c r="F2357" s="5" t="str">
        <f>IFERROR(INDEX(Customers!$C$2:$C$901,MATCH(C2357,Customers!$A$2:$A$901,0)),"")</f>
        <v>Consumer</v>
      </c>
      <c r="G2357" s="5" t="str">
        <f>IFERROR(INDEX(Regions!$B$2:$B$6,MATCH(D2357,Regions!$A$2:$A$6,0)),"")</f>
        <v>East</v>
      </c>
      <c r="H2357" s="5" t="str">
        <f t="shared" si="38"/>
        <v>2025-05</v>
      </c>
      <c r="I2357" s="5">
        <f>IFERROR(INDEX(Delivery!$C$2:$C$3001,MATCH(A2357,Delivery!$A$2:$A$3001,0))-INDEX(Delivery!$B$2:$B$3001,MATCH(A2357,Delivery!$A$2:$A$3001,0)),"")</f>
        <v>6</v>
      </c>
      <c r="J2357" s="5" t="str">
        <f>IF(IFERROR(INDEX(Delivery!$D$2:$D$3001,MATCH(A2357,Delivery!$A$2:$A$3001,0)),"")="Delayed","Yes","No")</f>
        <v>No</v>
      </c>
      <c r="K2357" s="5" t="str">
        <f>IF(IFERROR(INDEX(Delivery!$D$2:$D$3001,MATCH(A2357,Delivery!$A$2:$A$3001,0)),"")="Cancelled","Yes","No")</f>
        <v>No</v>
      </c>
      <c r="L2357">
        <f>SUMIF(Sales!B:B,A2357,Sales!H:H)</f>
        <v>2192.59</v>
      </c>
    </row>
    <row r="2358" spans="1:12" x14ac:dyDescent="0.35">
      <c r="A2358" s="5">
        <v>2357</v>
      </c>
      <c r="B2358" s="6">
        <v>45800</v>
      </c>
      <c r="C2358" s="5">
        <v>810</v>
      </c>
      <c r="D2358" s="5">
        <v>3</v>
      </c>
      <c r="E2358" s="5" t="str">
        <f>IFERROR(INDEX(Customers!$B$2:$B$901,MATCH(C2358,Customers!$A$2:$A$901,0)),"")</f>
        <v>Kavya Patel</v>
      </c>
      <c r="F2358" s="5" t="str">
        <f>IFERROR(INDEX(Customers!$C$2:$C$901,MATCH(C2358,Customers!$A$2:$A$901,0)),"")</f>
        <v>Corporate</v>
      </c>
      <c r="G2358" s="5" t="str">
        <f>IFERROR(INDEX(Regions!$B$2:$B$6,MATCH(D2358,Regions!$A$2:$A$6,0)),"")</f>
        <v>East</v>
      </c>
      <c r="H2358" s="5" t="str">
        <f t="shared" si="38"/>
        <v>2025-05</v>
      </c>
      <c r="I2358" s="5">
        <f>IFERROR(INDEX(Delivery!$C$2:$C$3001,MATCH(A2358,Delivery!$A$2:$A$3001,0))-INDEX(Delivery!$B$2:$B$3001,MATCH(A2358,Delivery!$A$2:$A$3001,0)),"")</f>
        <v>6</v>
      </c>
      <c r="J2358" s="5" t="str">
        <f>IF(IFERROR(INDEX(Delivery!$D$2:$D$3001,MATCH(A2358,Delivery!$A$2:$A$3001,0)),"")="Delayed","Yes","No")</f>
        <v>No</v>
      </c>
      <c r="K2358" s="5" t="str">
        <f>IF(IFERROR(INDEX(Delivery!$D$2:$D$3001,MATCH(A2358,Delivery!$A$2:$A$3001,0)),"")="Cancelled","Yes","No")</f>
        <v>No</v>
      </c>
      <c r="L2358">
        <f>SUMIF(Sales!B:B,A2358,Sales!H:H)</f>
        <v>3197.34</v>
      </c>
    </row>
    <row r="2359" spans="1:12" x14ac:dyDescent="0.35">
      <c r="A2359" s="5">
        <v>2358</v>
      </c>
      <c r="B2359" s="6">
        <v>45800</v>
      </c>
      <c r="C2359" s="5">
        <v>895</v>
      </c>
      <c r="D2359" s="5">
        <v>2</v>
      </c>
      <c r="E2359" s="5" t="str">
        <f>IFERROR(INDEX(Customers!$B$2:$B$901,MATCH(C2359,Customers!$A$2:$A$901,0)),"")</f>
        <v>Ravi Singh</v>
      </c>
      <c r="F2359" s="5" t="str">
        <f>IFERROR(INDEX(Customers!$C$2:$C$901,MATCH(C2359,Customers!$A$2:$A$901,0)),"")</f>
        <v>Consumer</v>
      </c>
      <c r="G2359" s="5" t="str">
        <f>IFERROR(INDEX(Regions!$B$2:$B$6,MATCH(D2359,Regions!$A$2:$A$6,0)),"")</f>
        <v>South</v>
      </c>
      <c r="H2359" s="5" t="str">
        <f t="shared" si="38"/>
        <v>2025-05</v>
      </c>
      <c r="I2359" s="5">
        <f>IFERROR(INDEX(Delivery!$C$2:$C$3001,MATCH(A2359,Delivery!$A$2:$A$3001,0))-INDEX(Delivery!$B$2:$B$3001,MATCH(A2359,Delivery!$A$2:$A$3001,0)),"")</f>
        <v>2</v>
      </c>
      <c r="J2359" s="5" t="str">
        <f>IF(IFERROR(INDEX(Delivery!$D$2:$D$3001,MATCH(A2359,Delivery!$A$2:$A$3001,0)),"")="Delayed","Yes","No")</f>
        <v>No</v>
      </c>
      <c r="K2359" s="5" t="str">
        <f>IF(IFERROR(INDEX(Delivery!$D$2:$D$3001,MATCH(A2359,Delivery!$A$2:$A$3001,0)),"")="Cancelled","Yes","No")</f>
        <v>No</v>
      </c>
      <c r="L2359">
        <f>SUMIF(Sales!B:B,A2359,Sales!H:H)</f>
        <v>3021.65</v>
      </c>
    </row>
    <row r="2360" spans="1:12" x14ac:dyDescent="0.35">
      <c r="A2360" s="5">
        <v>2359</v>
      </c>
      <c r="B2360" s="6">
        <v>45800</v>
      </c>
      <c r="C2360" s="5">
        <v>221</v>
      </c>
      <c r="D2360" s="5">
        <v>5</v>
      </c>
      <c r="E2360" s="5" t="str">
        <f>IFERROR(INDEX(Customers!$B$2:$B$901,MATCH(C2360,Customers!$A$2:$A$901,0)),"")</f>
        <v>Reyansh Reddy</v>
      </c>
      <c r="F2360" s="5" t="str">
        <f>IFERROR(INDEX(Customers!$C$2:$C$901,MATCH(C2360,Customers!$A$2:$A$901,0)),"")</f>
        <v>SMB</v>
      </c>
      <c r="G2360" s="5" t="str">
        <f>IFERROR(INDEX(Regions!$B$2:$B$6,MATCH(D2360,Regions!$A$2:$A$6,0)),"")</f>
        <v>Central</v>
      </c>
      <c r="H2360" s="5" t="str">
        <f t="shared" si="38"/>
        <v>2025-05</v>
      </c>
      <c r="I2360" s="5">
        <f>IFERROR(INDEX(Delivery!$C$2:$C$3001,MATCH(A2360,Delivery!$A$2:$A$3001,0))-INDEX(Delivery!$B$2:$B$3001,MATCH(A2360,Delivery!$A$2:$A$3001,0)),"")</f>
        <v>-45801</v>
      </c>
      <c r="J2360" s="5" t="str">
        <f>IF(IFERROR(INDEX(Delivery!$D$2:$D$3001,MATCH(A2360,Delivery!$A$2:$A$3001,0)),"")="Delayed","Yes","No")</f>
        <v>No</v>
      </c>
      <c r="K2360" s="5" t="str">
        <f>IF(IFERROR(INDEX(Delivery!$D$2:$D$3001,MATCH(A2360,Delivery!$A$2:$A$3001,0)),"")="Cancelled","Yes","No")</f>
        <v>Yes</v>
      </c>
      <c r="L2360">
        <f>SUMIF(Sales!B:B,A2360,Sales!H:H)</f>
        <v>534</v>
      </c>
    </row>
    <row r="2361" spans="1:12" x14ac:dyDescent="0.35">
      <c r="A2361" s="5">
        <v>2360</v>
      </c>
      <c r="B2361" s="6">
        <v>45800</v>
      </c>
      <c r="C2361" s="5">
        <v>496</v>
      </c>
      <c r="D2361" s="5">
        <v>1</v>
      </c>
      <c r="E2361" s="5" t="str">
        <f>IFERROR(INDEX(Customers!$B$2:$B$901,MATCH(C2361,Customers!$A$2:$A$901,0)),"")</f>
        <v>Reyansh Malhotra</v>
      </c>
      <c r="F2361" s="5" t="str">
        <f>IFERROR(INDEX(Customers!$C$2:$C$901,MATCH(C2361,Customers!$A$2:$A$901,0)),"")</f>
        <v>Consumer</v>
      </c>
      <c r="G2361" s="5" t="str">
        <f>IFERROR(INDEX(Regions!$B$2:$B$6,MATCH(D2361,Regions!$A$2:$A$6,0)),"")</f>
        <v>North</v>
      </c>
      <c r="H2361" s="5" t="str">
        <f t="shared" si="38"/>
        <v>2025-05</v>
      </c>
      <c r="I2361" s="5">
        <f>IFERROR(INDEX(Delivery!$C$2:$C$3001,MATCH(A2361,Delivery!$A$2:$A$3001,0))-INDEX(Delivery!$B$2:$B$3001,MATCH(A2361,Delivery!$A$2:$A$3001,0)),"")</f>
        <v>2</v>
      </c>
      <c r="J2361" s="5" t="str">
        <f>IF(IFERROR(INDEX(Delivery!$D$2:$D$3001,MATCH(A2361,Delivery!$A$2:$A$3001,0)),"")="Delayed","Yes","No")</f>
        <v>No</v>
      </c>
      <c r="K2361" s="5" t="str">
        <f>IF(IFERROR(INDEX(Delivery!$D$2:$D$3001,MATCH(A2361,Delivery!$A$2:$A$3001,0)),"")="Cancelled","Yes","No")</f>
        <v>No</v>
      </c>
      <c r="L2361">
        <f>SUMIF(Sales!B:B,A2361,Sales!H:H)</f>
        <v>2659.16</v>
      </c>
    </row>
    <row r="2362" spans="1:12" x14ac:dyDescent="0.35">
      <c r="A2362" s="5">
        <v>2361</v>
      </c>
      <c r="B2362" s="6">
        <v>45800</v>
      </c>
      <c r="C2362" s="5">
        <v>514</v>
      </c>
      <c r="D2362" s="5">
        <v>2</v>
      </c>
      <c r="E2362" s="5" t="str">
        <f>IFERROR(INDEX(Customers!$B$2:$B$901,MATCH(C2362,Customers!$A$2:$A$901,0)),"")</f>
        <v>Ravi Gupta</v>
      </c>
      <c r="F2362" s="5" t="str">
        <f>IFERROR(INDEX(Customers!$C$2:$C$901,MATCH(C2362,Customers!$A$2:$A$901,0)),"")</f>
        <v>Consumer</v>
      </c>
      <c r="G2362" s="5" t="str">
        <f>IFERROR(INDEX(Regions!$B$2:$B$6,MATCH(D2362,Regions!$A$2:$A$6,0)),"")</f>
        <v>South</v>
      </c>
      <c r="H2362" s="5" t="str">
        <f t="shared" si="38"/>
        <v>2025-05</v>
      </c>
      <c r="I2362" s="5">
        <f>IFERROR(INDEX(Delivery!$C$2:$C$3001,MATCH(A2362,Delivery!$A$2:$A$3001,0))-INDEX(Delivery!$B$2:$B$3001,MATCH(A2362,Delivery!$A$2:$A$3001,0)),"")</f>
        <v>3</v>
      </c>
      <c r="J2362" s="5" t="str">
        <f>IF(IFERROR(INDEX(Delivery!$D$2:$D$3001,MATCH(A2362,Delivery!$A$2:$A$3001,0)),"")="Delayed","Yes","No")</f>
        <v>No</v>
      </c>
      <c r="K2362" s="5" t="str">
        <f>IF(IFERROR(INDEX(Delivery!$D$2:$D$3001,MATCH(A2362,Delivery!$A$2:$A$3001,0)),"")="Cancelled","Yes","No")</f>
        <v>No</v>
      </c>
      <c r="L2362">
        <f>SUMIF(Sales!B:B,A2362,Sales!H:H)</f>
        <v>5234.97</v>
      </c>
    </row>
    <row r="2363" spans="1:12" x14ac:dyDescent="0.35">
      <c r="A2363" s="5">
        <v>2362</v>
      </c>
      <c r="B2363" s="6">
        <v>45800</v>
      </c>
      <c r="C2363" s="5">
        <v>493</v>
      </c>
      <c r="D2363" s="5">
        <v>5</v>
      </c>
      <c r="E2363" s="5" t="str">
        <f>IFERROR(INDEX(Customers!$B$2:$B$901,MATCH(C2363,Customers!$A$2:$A$901,0)),"")</f>
        <v>Riya Patel</v>
      </c>
      <c r="F2363" s="5" t="str">
        <f>IFERROR(INDEX(Customers!$C$2:$C$901,MATCH(C2363,Customers!$A$2:$A$901,0)),"")</f>
        <v>Consumer</v>
      </c>
      <c r="G2363" s="5" t="str">
        <f>IFERROR(INDEX(Regions!$B$2:$B$6,MATCH(D2363,Regions!$A$2:$A$6,0)),"")</f>
        <v>Central</v>
      </c>
      <c r="H2363" s="5" t="str">
        <f t="shared" si="38"/>
        <v>2025-05</v>
      </c>
      <c r="I2363" s="5">
        <f>IFERROR(INDEX(Delivery!$C$2:$C$3001,MATCH(A2363,Delivery!$A$2:$A$3001,0))-INDEX(Delivery!$B$2:$B$3001,MATCH(A2363,Delivery!$A$2:$A$3001,0)),"")</f>
        <v>5</v>
      </c>
      <c r="J2363" s="5" t="str">
        <f>IF(IFERROR(INDEX(Delivery!$D$2:$D$3001,MATCH(A2363,Delivery!$A$2:$A$3001,0)),"")="Delayed","Yes","No")</f>
        <v>No</v>
      </c>
      <c r="K2363" s="5" t="str">
        <f>IF(IFERROR(INDEX(Delivery!$D$2:$D$3001,MATCH(A2363,Delivery!$A$2:$A$3001,0)),"")="Cancelled","Yes","No")</f>
        <v>No</v>
      </c>
      <c r="L2363">
        <f>SUMIF(Sales!B:B,A2363,Sales!H:H)</f>
        <v>1002.46</v>
      </c>
    </row>
    <row r="2364" spans="1:12" x14ac:dyDescent="0.35">
      <c r="A2364" s="5">
        <v>2363</v>
      </c>
      <c r="B2364" s="6">
        <v>45800</v>
      </c>
      <c r="C2364" s="5">
        <v>234</v>
      </c>
      <c r="D2364" s="5">
        <v>3</v>
      </c>
      <c r="E2364" s="5" t="str">
        <f>IFERROR(INDEX(Customers!$B$2:$B$901,MATCH(C2364,Customers!$A$2:$A$901,0)),"")</f>
        <v>Nisha Singh</v>
      </c>
      <c r="F2364" s="5" t="str">
        <f>IFERROR(INDEX(Customers!$C$2:$C$901,MATCH(C2364,Customers!$A$2:$A$901,0)),"")</f>
        <v>Consumer</v>
      </c>
      <c r="G2364" s="5" t="str">
        <f>IFERROR(INDEX(Regions!$B$2:$B$6,MATCH(D2364,Regions!$A$2:$A$6,0)),"")</f>
        <v>East</v>
      </c>
      <c r="H2364" s="5" t="str">
        <f t="shared" si="38"/>
        <v>2025-05</v>
      </c>
      <c r="I2364" s="5">
        <f>IFERROR(INDEX(Delivery!$C$2:$C$3001,MATCH(A2364,Delivery!$A$2:$A$3001,0))-INDEX(Delivery!$B$2:$B$3001,MATCH(A2364,Delivery!$A$2:$A$3001,0)),"")</f>
        <v>7</v>
      </c>
      <c r="J2364" s="5" t="str">
        <f>IF(IFERROR(INDEX(Delivery!$D$2:$D$3001,MATCH(A2364,Delivery!$A$2:$A$3001,0)),"")="Delayed","Yes","No")</f>
        <v>Yes</v>
      </c>
      <c r="K2364" s="5" t="str">
        <f>IF(IFERROR(INDEX(Delivery!$D$2:$D$3001,MATCH(A2364,Delivery!$A$2:$A$3001,0)),"")="Cancelled","Yes","No")</f>
        <v>No</v>
      </c>
      <c r="L2364">
        <f>SUMIF(Sales!B:B,A2364,Sales!H:H)</f>
        <v>617.46</v>
      </c>
    </row>
    <row r="2365" spans="1:12" x14ac:dyDescent="0.35">
      <c r="A2365" s="5">
        <v>2364</v>
      </c>
      <c r="B2365" s="6">
        <v>45801</v>
      </c>
      <c r="C2365" s="5">
        <v>688</v>
      </c>
      <c r="D2365" s="5">
        <v>3</v>
      </c>
      <c r="E2365" s="5" t="str">
        <f>IFERROR(INDEX(Customers!$B$2:$B$901,MATCH(C2365,Customers!$A$2:$A$901,0)),"")</f>
        <v>Karthik Iyer</v>
      </c>
      <c r="F2365" s="5" t="str">
        <f>IFERROR(INDEX(Customers!$C$2:$C$901,MATCH(C2365,Customers!$A$2:$A$901,0)),"")</f>
        <v>Consumer</v>
      </c>
      <c r="G2365" s="5" t="str">
        <f>IFERROR(INDEX(Regions!$B$2:$B$6,MATCH(D2365,Regions!$A$2:$A$6,0)),"")</f>
        <v>East</v>
      </c>
      <c r="H2365" s="5" t="str">
        <f t="shared" si="38"/>
        <v>2025-05</v>
      </c>
      <c r="I2365" s="5">
        <f>IFERROR(INDEX(Delivery!$C$2:$C$3001,MATCH(A2365,Delivery!$A$2:$A$3001,0))-INDEX(Delivery!$B$2:$B$3001,MATCH(A2365,Delivery!$A$2:$A$3001,0)),"")</f>
        <v>4</v>
      </c>
      <c r="J2365" s="5" t="str">
        <f>IF(IFERROR(INDEX(Delivery!$D$2:$D$3001,MATCH(A2365,Delivery!$A$2:$A$3001,0)),"")="Delayed","Yes","No")</f>
        <v>No</v>
      </c>
      <c r="K2365" s="5" t="str">
        <f>IF(IFERROR(INDEX(Delivery!$D$2:$D$3001,MATCH(A2365,Delivery!$A$2:$A$3001,0)),"")="Cancelled","Yes","No")</f>
        <v>No</v>
      </c>
      <c r="L2365">
        <f>SUMIF(Sales!B:B,A2365,Sales!H:H)</f>
        <v>3021.65</v>
      </c>
    </row>
    <row r="2366" spans="1:12" x14ac:dyDescent="0.35">
      <c r="A2366" s="5">
        <v>2365</v>
      </c>
      <c r="B2366" s="6">
        <v>45801</v>
      </c>
      <c r="C2366" s="5">
        <v>534</v>
      </c>
      <c r="D2366" s="5">
        <v>1</v>
      </c>
      <c r="E2366" s="5" t="str">
        <f>IFERROR(INDEX(Customers!$B$2:$B$901,MATCH(C2366,Customers!$A$2:$A$901,0)),"")</f>
        <v>Reyansh Rao</v>
      </c>
      <c r="F2366" s="5" t="str">
        <f>IFERROR(INDEX(Customers!$C$2:$C$901,MATCH(C2366,Customers!$A$2:$A$901,0)),"")</f>
        <v>Consumer</v>
      </c>
      <c r="G2366" s="5" t="str">
        <f>IFERROR(INDEX(Regions!$B$2:$B$6,MATCH(D2366,Regions!$A$2:$A$6,0)),"")</f>
        <v>North</v>
      </c>
      <c r="H2366" s="5" t="str">
        <f t="shared" si="38"/>
        <v>2025-05</v>
      </c>
      <c r="I2366" s="5">
        <f>IFERROR(INDEX(Delivery!$C$2:$C$3001,MATCH(A2366,Delivery!$A$2:$A$3001,0))-INDEX(Delivery!$B$2:$B$3001,MATCH(A2366,Delivery!$A$2:$A$3001,0)),"")</f>
        <v>-45802</v>
      </c>
      <c r="J2366" s="5" t="str">
        <f>IF(IFERROR(INDEX(Delivery!$D$2:$D$3001,MATCH(A2366,Delivery!$A$2:$A$3001,0)),"")="Delayed","Yes","No")</f>
        <v>No</v>
      </c>
      <c r="K2366" s="5" t="str">
        <f>IF(IFERROR(INDEX(Delivery!$D$2:$D$3001,MATCH(A2366,Delivery!$A$2:$A$3001,0)),"")="Cancelled","Yes","No")</f>
        <v>Yes</v>
      </c>
      <c r="L2366">
        <f>SUMIF(Sales!B:B,A2366,Sales!H:H)</f>
        <v>552.17999999999995</v>
      </c>
    </row>
    <row r="2367" spans="1:12" x14ac:dyDescent="0.35">
      <c r="A2367" s="5">
        <v>2366</v>
      </c>
      <c r="B2367" s="6">
        <v>45801</v>
      </c>
      <c r="C2367" s="5">
        <v>489</v>
      </c>
      <c r="D2367" s="5">
        <v>5</v>
      </c>
      <c r="E2367" s="5" t="str">
        <f>IFERROR(INDEX(Customers!$B$2:$B$901,MATCH(C2367,Customers!$A$2:$A$901,0)),"")</f>
        <v>Aditya Menon</v>
      </c>
      <c r="F2367" s="5" t="str">
        <f>IFERROR(INDEX(Customers!$C$2:$C$901,MATCH(C2367,Customers!$A$2:$A$901,0)),"")</f>
        <v>Consumer</v>
      </c>
      <c r="G2367" s="5" t="str">
        <f>IFERROR(INDEX(Regions!$B$2:$B$6,MATCH(D2367,Regions!$A$2:$A$6,0)),"")</f>
        <v>Central</v>
      </c>
      <c r="H2367" s="5" t="str">
        <f t="shared" si="38"/>
        <v>2025-05</v>
      </c>
      <c r="I2367" s="5">
        <f>IFERROR(INDEX(Delivery!$C$2:$C$3001,MATCH(A2367,Delivery!$A$2:$A$3001,0))-INDEX(Delivery!$B$2:$B$3001,MATCH(A2367,Delivery!$A$2:$A$3001,0)),"")</f>
        <v>6</v>
      </c>
      <c r="J2367" s="5" t="str">
        <f>IF(IFERROR(INDEX(Delivery!$D$2:$D$3001,MATCH(A2367,Delivery!$A$2:$A$3001,0)),"")="Delayed","Yes","No")</f>
        <v>No</v>
      </c>
      <c r="K2367" s="5" t="str">
        <f>IF(IFERROR(INDEX(Delivery!$D$2:$D$3001,MATCH(A2367,Delivery!$A$2:$A$3001,0)),"")="Cancelled","Yes","No")</f>
        <v>No</v>
      </c>
      <c r="L2367">
        <f>SUMIF(Sales!B:B,A2367,Sales!H:H)</f>
        <v>5636.43</v>
      </c>
    </row>
    <row r="2368" spans="1:12" x14ac:dyDescent="0.35">
      <c r="A2368" s="5">
        <v>2367</v>
      </c>
      <c r="B2368" s="6">
        <v>45801</v>
      </c>
      <c r="C2368" s="5">
        <v>109</v>
      </c>
      <c r="D2368" s="5">
        <v>5</v>
      </c>
      <c r="E2368" s="5" t="str">
        <f>IFERROR(INDEX(Customers!$B$2:$B$901,MATCH(C2368,Customers!$A$2:$A$901,0)),"")</f>
        <v>Vikram Das</v>
      </c>
      <c r="F2368" s="5" t="str">
        <f>IFERROR(INDEX(Customers!$C$2:$C$901,MATCH(C2368,Customers!$A$2:$A$901,0)),"")</f>
        <v>Consumer</v>
      </c>
      <c r="G2368" s="5" t="str">
        <f>IFERROR(INDEX(Regions!$B$2:$B$6,MATCH(D2368,Regions!$A$2:$A$6,0)),"")</f>
        <v>Central</v>
      </c>
      <c r="H2368" s="5" t="str">
        <f t="shared" si="38"/>
        <v>2025-05</v>
      </c>
      <c r="I2368" s="5">
        <f>IFERROR(INDEX(Delivery!$C$2:$C$3001,MATCH(A2368,Delivery!$A$2:$A$3001,0))-INDEX(Delivery!$B$2:$B$3001,MATCH(A2368,Delivery!$A$2:$A$3001,0)),"")</f>
        <v>8</v>
      </c>
      <c r="J2368" s="5" t="str">
        <f>IF(IFERROR(INDEX(Delivery!$D$2:$D$3001,MATCH(A2368,Delivery!$A$2:$A$3001,0)),"")="Delayed","Yes","No")</f>
        <v>Yes</v>
      </c>
      <c r="K2368" s="5" t="str">
        <f>IF(IFERROR(INDEX(Delivery!$D$2:$D$3001,MATCH(A2368,Delivery!$A$2:$A$3001,0)),"")="Cancelled","Yes","No")</f>
        <v>No</v>
      </c>
      <c r="L2368">
        <f>SUMIF(Sales!B:B,A2368,Sales!H:H)</f>
        <v>2305.5700000000002</v>
      </c>
    </row>
    <row r="2369" spans="1:12" x14ac:dyDescent="0.35">
      <c r="A2369" s="5">
        <v>2368</v>
      </c>
      <c r="B2369" s="6">
        <v>45802</v>
      </c>
      <c r="C2369" s="5">
        <v>705</v>
      </c>
      <c r="D2369" s="5">
        <v>2</v>
      </c>
      <c r="E2369" s="5" t="str">
        <f>IFERROR(INDEX(Customers!$B$2:$B$901,MATCH(C2369,Customers!$A$2:$A$901,0)),"")</f>
        <v>Saanvi Reddy</v>
      </c>
      <c r="F2369" s="5" t="str">
        <f>IFERROR(INDEX(Customers!$C$2:$C$901,MATCH(C2369,Customers!$A$2:$A$901,0)),"")</f>
        <v>Consumer</v>
      </c>
      <c r="G2369" s="5" t="str">
        <f>IFERROR(INDEX(Regions!$B$2:$B$6,MATCH(D2369,Regions!$A$2:$A$6,0)),"")</f>
        <v>South</v>
      </c>
      <c r="H2369" s="5" t="str">
        <f t="shared" si="38"/>
        <v>2025-05</v>
      </c>
      <c r="I2369" s="5">
        <f>IFERROR(INDEX(Delivery!$C$2:$C$3001,MATCH(A2369,Delivery!$A$2:$A$3001,0))-INDEX(Delivery!$B$2:$B$3001,MATCH(A2369,Delivery!$A$2:$A$3001,0)),"")</f>
        <v>10</v>
      </c>
      <c r="J2369" s="5" t="str">
        <f>IF(IFERROR(INDEX(Delivery!$D$2:$D$3001,MATCH(A2369,Delivery!$A$2:$A$3001,0)),"")="Delayed","Yes","No")</f>
        <v>Yes</v>
      </c>
      <c r="K2369" s="5" t="str">
        <f>IF(IFERROR(INDEX(Delivery!$D$2:$D$3001,MATCH(A2369,Delivery!$A$2:$A$3001,0)),"")="Cancelled","Yes","No")</f>
        <v>No</v>
      </c>
      <c r="L2369">
        <f>SUMIF(Sales!B:B,A2369,Sales!H:H)</f>
        <v>175.69</v>
      </c>
    </row>
    <row r="2370" spans="1:12" x14ac:dyDescent="0.35">
      <c r="A2370" s="5">
        <v>2369</v>
      </c>
      <c r="B2370" s="6">
        <v>45802</v>
      </c>
      <c r="C2370" s="5">
        <v>318</v>
      </c>
      <c r="D2370" s="5">
        <v>5</v>
      </c>
      <c r="E2370" s="5" t="str">
        <f>IFERROR(INDEX(Customers!$B$2:$B$901,MATCH(C2370,Customers!$A$2:$A$901,0)),"")</f>
        <v>Rahul Das</v>
      </c>
      <c r="F2370" s="5" t="str">
        <f>IFERROR(INDEX(Customers!$C$2:$C$901,MATCH(C2370,Customers!$A$2:$A$901,0)),"")</f>
        <v>SMB</v>
      </c>
      <c r="G2370" s="5" t="str">
        <f>IFERROR(INDEX(Regions!$B$2:$B$6,MATCH(D2370,Regions!$A$2:$A$6,0)),"")</f>
        <v>Central</v>
      </c>
      <c r="H2370" s="5" t="str">
        <f t="shared" ref="H2370:H2433" si="39">TEXT(B2370,"YYYY-MM")</f>
        <v>2025-05</v>
      </c>
      <c r="I2370" s="5">
        <f>IFERROR(INDEX(Delivery!$C$2:$C$3001,MATCH(A2370,Delivery!$A$2:$A$3001,0))-INDEX(Delivery!$B$2:$B$3001,MATCH(A2370,Delivery!$A$2:$A$3001,0)),"")</f>
        <v>6</v>
      </c>
      <c r="J2370" s="5" t="str">
        <f>IF(IFERROR(INDEX(Delivery!$D$2:$D$3001,MATCH(A2370,Delivery!$A$2:$A$3001,0)),"")="Delayed","Yes","No")</f>
        <v>No</v>
      </c>
      <c r="K2370" s="5" t="str">
        <f>IF(IFERROR(INDEX(Delivery!$D$2:$D$3001,MATCH(A2370,Delivery!$A$2:$A$3001,0)),"")="Cancelled","Yes","No")</f>
        <v>No</v>
      </c>
      <c r="L2370">
        <f>SUMIF(Sales!B:B,A2370,Sales!H:H)</f>
        <v>3520.2200000000003</v>
      </c>
    </row>
    <row r="2371" spans="1:12" x14ac:dyDescent="0.35">
      <c r="A2371" s="5">
        <v>2370</v>
      </c>
      <c r="B2371" s="6">
        <v>45802</v>
      </c>
      <c r="C2371" s="5">
        <v>578</v>
      </c>
      <c r="D2371" s="5">
        <v>5</v>
      </c>
      <c r="E2371" s="5" t="str">
        <f>IFERROR(INDEX(Customers!$B$2:$B$901,MATCH(C2371,Customers!$A$2:$A$901,0)),"")</f>
        <v>Manoj Das</v>
      </c>
      <c r="F2371" s="5" t="str">
        <f>IFERROR(INDEX(Customers!$C$2:$C$901,MATCH(C2371,Customers!$A$2:$A$901,0)),"")</f>
        <v>SMB</v>
      </c>
      <c r="G2371" s="5" t="str">
        <f>IFERROR(INDEX(Regions!$B$2:$B$6,MATCH(D2371,Regions!$A$2:$A$6,0)),"")</f>
        <v>Central</v>
      </c>
      <c r="H2371" s="5" t="str">
        <f t="shared" si="39"/>
        <v>2025-05</v>
      </c>
      <c r="I2371" s="5">
        <f>IFERROR(INDEX(Delivery!$C$2:$C$3001,MATCH(A2371,Delivery!$A$2:$A$3001,0))-INDEX(Delivery!$B$2:$B$3001,MATCH(A2371,Delivery!$A$2:$A$3001,0)),"")</f>
        <v>-45802</v>
      </c>
      <c r="J2371" s="5" t="str">
        <f>IF(IFERROR(INDEX(Delivery!$D$2:$D$3001,MATCH(A2371,Delivery!$A$2:$A$3001,0)),"")="Delayed","Yes","No")</f>
        <v>No</v>
      </c>
      <c r="K2371" s="5" t="str">
        <f>IF(IFERROR(INDEX(Delivery!$D$2:$D$3001,MATCH(A2371,Delivery!$A$2:$A$3001,0)),"")="Cancelled","Yes","No")</f>
        <v>Yes</v>
      </c>
      <c r="L2371">
        <f>SUMIF(Sales!B:B,A2371,Sales!H:H)</f>
        <v>490.48</v>
      </c>
    </row>
    <row r="2372" spans="1:12" x14ac:dyDescent="0.35">
      <c r="A2372" s="5">
        <v>2371</v>
      </c>
      <c r="B2372" s="6">
        <v>45802</v>
      </c>
      <c r="C2372" s="5">
        <v>376</v>
      </c>
      <c r="D2372" s="5">
        <v>3</v>
      </c>
      <c r="E2372" s="5" t="str">
        <f>IFERROR(INDEX(Customers!$B$2:$B$901,MATCH(C2372,Customers!$A$2:$A$901,0)),"")</f>
        <v>Aditya Verma</v>
      </c>
      <c r="F2372" s="5" t="str">
        <f>IFERROR(INDEX(Customers!$C$2:$C$901,MATCH(C2372,Customers!$A$2:$A$901,0)),"")</f>
        <v>Consumer</v>
      </c>
      <c r="G2372" s="5" t="str">
        <f>IFERROR(INDEX(Regions!$B$2:$B$6,MATCH(D2372,Regions!$A$2:$A$6,0)),"")</f>
        <v>East</v>
      </c>
      <c r="H2372" s="5" t="str">
        <f t="shared" si="39"/>
        <v>2025-05</v>
      </c>
      <c r="I2372" s="5">
        <f>IFERROR(INDEX(Delivery!$C$2:$C$3001,MATCH(A2372,Delivery!$A$2:$A$3001,0))-INDEX(Delivery!$B$2:$B$3001,MATCH(A2372,Delivery!$A$2:$A$3001,0)),"")</f>
        <v>5</v>
      </c>
      <c r="J2372" s="5" t="str">
        <f>IF(IFERROR(INDEX(Delivery!$D$2:$D$3001,MATCH(A2372,Delivery!$A$2:$A$3001,0)),"")="Delayed","Yes","No")</f>
        <v>No</v>
      </c>
      <c r="K2372" s="5" t="str">
        <f>IF(IFERROR(INDEX(Delivery!$D$2:$D$3001,MATCH(A2372,Delivery!$A$2:$A$3001,0)),"")="Cancelled","Yes","No")</f>
        <v>No</v>
      </c>
      <c r="L2372">
        <f>SUMIF(Sales!B:B,A2372,Sales!H:H)</f>
        <v>1303.81</v>
      </c>
    </row>
    <row r="2373" spans="1:12" x14ac:dyDescent="0.35">
      <c r="A2373" s="5">
        <v>2372</v>
      </c>
      <c r="B2373" s="6">
        <v>45802</v>
      </c>
      <c r="C2373" s="5">
        <v>11</v>
      </c>
      <c r="D2373" s="5">
        <v>4</v>
      </c>
      <c r="E2373" s="5" t="str">
        <f>IFERROR(INDEX(Customers!$B$2:$B$901,MATCH(C2373,Customers!$A$2:$A$901,0)),"")</f>
        <v>Deepa Mehta</v>
      </c>
      <c r="F2373" s="5" t="str">
        <f>IFERROR(INDEX(Customers!$C$2:$C$901,MATCH(C2373,Customers!$A$2:$A$901,0)),"")</f>
        <v>Corporate</v>
      </c>
      <c r="G2373" s="5" t="str">
        <f>IFERROR(INDEX(Regions!$B$2:$B$6,MATCH(D2373,Regions!$A$2:$A$6,0)),"")</f>
        <v>West</v>
      </c>
      <c r="H2373" s="5" t="str">
        <f t="shared" si="39"/>
        <v>2025-05</v>
      </c>
      <c r="I2373" s="5">
        <f>IFERROR(INDEX(Delivery!$C$2:$C$3001,MATCH(A2373,Delivery!$A$2:$A$3001,0))-INDEX(Delivery!$B$2:$B$3001,MATCH(A2373,Delivery!$A$2:$A$3001,0)),"")</f>
        <v>-45802</v>
      </c>
      <c r="J2373" s="5" t="str">
        <f>IF(IFERROR(INDEX(Delivery!$D$2:$D$3001,MATCH(A2373,Delivery!$A$2:$A$3001,0)),"")="Delayed","Yes","No")</f>
        <v>No</v>
      </c>
      <c r="K2373" s="5" t="str">
        <f>IF(IFERROR(INDEX(Delivery!$D$2:$D$3001,MATCH(A2373,Delivery!$A$2:$A$3001,0)),"")="Cancelled","Yes","No")</f>
        <v>Yes</v>
      </c>
      <c r="L2373">
        <f>SUMIF(Sales!B:B,A2373,Sales!H:H)</f>
        <v>798.2</v>
      </c>
    </row>
    <row r="2374" spans="1:12" x14ac:dyDescent="0.35">
      <c r="A2374" s="5">
        <v>2373</v>
      </c>
      <c r="B2374" s="6">
        <v>45802</v>
      </c>
      <c r="C2374" s="5">
        <v>780</v>
      </c>
      <c r="D2374" s="5">
        <v>3</v>
      </c>
      <c r="E2374" s="5" t="str">
        <f>IFERROR(INDEX(Customers!$B$2:$B$901,MATCH(C2374,Customers!$A$2:$A$901,0)),"")</f>
        <v>Ananya Iyer</v>
      </c>
      <c r="F2374" s="5" t="str">
        <f>IFERROR(INDEX(Customers!$C$2:$C$901,MATCH(C2374,Customers!$A$2:$A$901,0)),"")</f>
        <v>SMB</v>
      </c>
      <c r="G2374" s="5" t="str">
        <f>IFERROR(INDEX(Regions!$B$2:$B$6,MATCH(D2374,Regions!$A$2:$A$6,0)),"")</f>
        <v>East</v>
      </c>
      <c r="H2374" s="5" t="str">
        <f t="shared" si="39"/>
        <v>2025-05</v>
      </c>
      <c r="I2374" s="5">
        <f>IFERROR(INDEX(Delivery!$C$2:$C$3001,MATCH(A2374,Delivery!$A$2:$A$3001,0))-INDEX(Delivery!$B$2:$B$3001,MATCH(A2374,Delivery!$A$2:$A$3001,0)),"")</f>
        <v>11</v>
      </c>
      <c r="J2374" s="5" t="str">
        <f>IF(IFERROR(INDEX(Delivery!$D$2:$D$3001,MATCH(A2374,Delivery!$A$2:$A$3001,0)),"")="Delayed","Yes","No")</f>
        <v>Yes</v>
      </c>
      <c r="K2374" s="5" t="str">
        <f>IF(IFERROR(INDEX(Delivery!$D$2:$D$3001,MATCH(A2374,Delivery!$A$2:$A$3001,0)),"")="Cancelled","Yes","No")</f>
        <v>No</v>
      </c>
      <c r="L2374">
        <f>SUMIF(Sales!B:B,A2374,Sales!H:H)</f>
        <v>3426.3</v>
      </c>
    </row>
    <row r="2375" spans="1:12" x14ac:dyDescent="0.35">
      <c r="A2375" s="5">
        <v>2374</v>
      </c>
      <c r="B2375" s="6">
        <v>45803</v>
      </c>
      <c r="C2375" s="5">
        <v>484</v>
      </c>
      <c r="D2375" s="5">
        <v>2</v>
      </c>
      <c r="E2375" s="5" t="str">
        <f>IFERROR(INDEX(Customers!$B$2:$B$901,MATCH(C2375,Customers!$A$2:$A$901,0)),"")</f>
        <v>Lakshmi Menon</v>
      </c>
      <c r="F2375" s="5" t="str">
        <f>IFERROR(INDEX(Customers!$C$2:$C$901,MATCH(C2375,Customers!$A$2:$A$901,0)),"")</f>
        <v>SMB</v>
      </c>
      <c r="G2375" s="5" t="str">
        <f>IFERROR(INDEX(Regions!$B$2:$B$6,MATCH(D2375,Regions!$A$2:$A$6,0)),"")</f>
        <v>South</v>
      </c>
      <c r="H2375" s="5" t="str">
        <f t="shared" si="39"/>
        <v>2025-05</v>
      </c>
      <c r="I2375" s="5">
        <f>IFERROR(INDEX(Delivery!$C$2:$C$3001,MATCH(A2375,Delivery!$A$2:$A$3001,0))-INDEX(Delivery!$B$2:$B$3001,MATCH(A2375,Delivery!$A$2:$A$3001,0)),"")</f>
        <v>3</v>
      </c>
      <c r="J2375" s="5" t="str">
        <f>IF(IFERROR(INDEX(Delivery!$D$2:$D$3001,MATCH(A2375,Delivery!$A$2:$A$3001,0)),"")="Delayed","Yes","No")</f>
        <v>No</v>
      </c>
      <c r="K2375" s="5" t="str">
        <f>IF(IFERROR(INDEX(Delivery!$D$2:$D$3001,MATCH(A2375,Delivery!$A$2:$A$3001,0)),"")="Cancelled","Yes","No")</f>
        <v>No</v>
      </c>
      <c r="L2375">
        <f>SUMIF(Sales!B:B,A2375,Sales!H:H)</f>
        <v>2755.25</v>
      </c>
    </row>
    <row r="2376" spans="1:12" x14ac:dyDescent="0.35">
      <c r="A2376" s="5">
        <v>2375</v>
      </c>
      <c r="B2376" s="6">
        <v>45803</v>
      </c>
      <c r="C2376" s="5">
        <v>120</v>
      </c>
      <c r="D2376" s="5">
        <v>1</v>
      </c>
      <c r="E2376" s="5" t="str">
        <f>IFERROR(INDEX(Customers!$B$2:$B$901,MATCH(C2376,Customers!$A$2:$A$901,0)),"")</f>
        <v>Ayaan Iyer</v>
      </c>
      <c r="F2376" s="5" t="str">
        <f>IFERROR(INDEX(Customers!$C$2:$C$901,MATCH(C2376,Customers!$A$2:$A$901,0)),"")</f>
        <v>Consumer</v>
      </c>
      <c r="G2376" s="5" t="str">
        <f>IFERROR(INDEX(Regions!$B$2:$B$6,MATCH(D2376,Regions!$A$2:$A$6,0)),"")</f>
        <v>North</v>
      </c>
      <c r="H2376" s="5" t="str">
        <f t="shared" si="39"/>
        <v>2025-05</v>
      </c>
      <c r="I2376" s="5">
        <f>IFERROR(INDEX(Delivery!$C$2:$C$3001,MATCH(A2376,Delivery!$A$2:$A$3001,0))-INDEX(Delivery!$B$2:$B$3001,MATCH(A2376,Delivery!$A$2:$A$3001,0)),"")</f>
        <v>-45804</v>
      </c>
      <c r="J2376" s="5" t="str">
        <f>IF(IFERROR(INDEX(Delivery!$D$2:$D$3001,MATCH(A2376,Delivery!$A$2:$A$3001,0)),"")="Delayed","Yes","No")</f>
        <v>No</v>
      </c>
      <c r="K2376" s="5" t="str">
        <f>IF(IFERROR(INDEX(Delivery!$D$2:$D$3001,MATCH(A2376,Delivery!$A$2:$A$3001,0)),"")="Cancelled","Yes","No")</f>
        <v>Yes</v>
      </c>
      <c r="L2376">
        <f>SUMIF(Sales!B:B,A2376,Sales!H:H)</f>
        <v>540.32000000000005</v>
      </c>
    </row>
    <row r="2377" spans="1:12" x14ac:dyDescent="0.35">
      <c r="A2377" s="5">
        <v>2376</v>
      </c>
      <c r="B2377" s="6">
        <v>45804</v>
      </c>
      <c r="C2377" s="5">
        <v>399</v>
      </c>
      <c r="D2377" s="5">
        <v>5</v>
      </c>
      <c r="E2377" s="5" t="str">
        <f>IFERROR(INDEX(Customers!$B$2:$B$901,MATCH(C2377,Customers!$A$2:$A$901,0)),"")</f>
        <v>Arun Singh</v>
      </c>
      <c r="F2377" s="5" t="str">
        <f>IFERROR(INDEX(Customers!$C$2:$C$901,MATCH(C2377,Customers!$A$2:$A$901,0)),"")</f>
        <v>Consumer</v>
      </c>
      <c r="G2377" s="5" t="str">
        <f>IFERROR(INDEX(Regions!$B$2:$B$6,MATCH(D2377,Regions!$A$2:$A$6,0)),"")</f>
        <v>Central</v>
      </c>
      <c r="H2377" s="5" t="str">
        <f t="shared" si="39"/>
        <v>2025-05</v>
      </c>
      <c r="I2377" s="5">
        <f>IFERROR(INDEX(Delivery!$C$2:$C$3001,MATCH(A2377,Delivery!$A$2:$A$3001,0))-INDEX(Delivery!$B$2:$B$3001,MATCH(A2377,Delivery!$A$2:$A$3001,0)),"")</f>
        <v>2</v>
      </c>
      <c r="J2377" s="5" t="str">
        <f>IF(IFERROR(INDEX(Delivery!$D$2:$D$3001,MATCH(A2377,Delivery!$A$2:$A$3001,0)),"")="Delayed","Yes","No")</f>
        <v>No</v>
      </c>
      <c r="K2377" s="5" t="str">
        <f>IF(IFERROR(INDEX(Delivery!$D$2:$D$3001,MATCH(A2377,Delivery!$A$2:$A$3001,0)),"")="Cancelled","Yes","No")</f>
        <v>No</v>
      </c>
      <c r="L2377">
        <f>SUMIF(Sales!B:B,A2377,Sales!H:H)</f>
        <v>1752.02</v>
      </c>
    </row>
    <row r="2378" spans="1:12" x14ac:dyDescent="0.35">
      <c r="A2378" s="5">
        <v>2377</v>
      </c>
      <c r="B2378" s="6">
        <v>45804</v>
      </c>
      <c r="C2378" s="5">
        <v>178</v>
      </c>
      <c r="D2378" s="5">
        <v>2</v>
      </c>
      <c r="E2378" s="5" t="str">
        <f>IFERROR(INDEX(Customers!$B$2:$B$901,MATCH(C2378,Customers!$A$2:$A$901,0)),"")</f>
        <v>Anika Chatterjee</v>
      </c>
      <c r="F2378" s="5" t="str">
        <f>IFERROR(INDEX(Customers!$C$2:$C$901,MATCH(C2378,Customers!$A$2:$A$901,0)),"")</f>
        <v>SMB</v>
      </c>
      <c r="G2378" s="5" t="str">
        <f>IFERROR(INDEX(Regions!$B$2:$B$6,MATCH(D2378,Regions!$A$2:$A$6,0)),"")</f>
        <v>South</v>
      </c>
      <c r="H2378" s="5" t="str">
        <f t="shared" si="39"/>
        <v>2025-05</v>
      </c>
      <c r="I2378" s="5">
        <f>IFERROR(INDEX(Delivery!$C$2:$C$3001,MATCH(A2378,Delivery!$A$2:$A$3001,0))-INDEX(Delivery!$B$2:$B$3001,MATCH(A2378,Delivery!$A$2:$A$3001,0)),"")</f>
        <v>3</v>
      </c>
      <c r="J2378" s="5" t="str">
        <f>IF(IFERROR(INDEX(Delivery!$D$2:$D$3001,MATCH(A2378,Delivery!$A$2:$A$3001,0)),"")="Delayed","Yes","No")</f>
        <v>No</v>
      </c>
      <c r="K2378" s="5" t="str">
        <f>IF(IFERROR(INDEX(Delivery!$D$2:$D$3001,MATCH(A2378,Delivery!$A$2:$A$3001,0)),"")="Cancelled","Yes","No")</f>
        <v>No</v>
      </c>
      <c r="L2378">
        <f>SUMIF(Sales!B:B,A2378,Sales!H:H)</f>
        <v>1540.0500000000002</v>
      </c>
    </row>
    <row r="2379" spans="1:12" x14ac:dyDescent="0.35">
      <c r="A2379" s="5">
        <v>2378</v>
      </c>
      <c r="B2379" s="6">
        <v>45804</v>
      </c>
      <c r="C2379" s="5">
        <v>821</v>
      </c>
      <c r="D2379" s="5">
        <v>5</v>
      </c>
      <c r="E2379" s="5" t="str">
        <f>IFERROR(INDEX(Customers!$B$2:$B$901,MATCH(C2379,Customers!$A$2:$A$901,0)),"")</f>
        <v>Pari Iyer</v>
      </c>
      <c r="F2379" s="5" t="str">
        <f>IFERROR(INDEX(Customers!$C$2:$C$901,MATCH(C2379,Customers!$A$2:$A$901,0)),"")</f>
        <v>Consumer</v>
      </c>
      <c r="G2379" s="5" t="str">
        <f>IFERROR(INDEX(Regions!$B$2:$B$6,MATCH(D2379,Regions!$A$2:$A$6,0)),"")</f>
        <v>Central</v>
      </c>
      <c r="H2379" s="5" t="str">
        <f t="shared" si="39"/>
        <v>2025-05</v>
      </c>
      <c r="I2379" s="5">
        <f>IFERROR(INDEX(Delivery!$C$2:$C$3001,MATCH(A2379,Delivery!$A$2:$A$3001,0))-INDEX(Delivery!$B$2:$B$3001,MATCH(A2379,Delivery!$A$2:$A$3001,0)),"")</f>
        <v>5</v>
      </c>
      <c r="J2379" s="5" t="str">
        <f>IF(IFERROR(INDEX(Delivery!$D$2:$D$3001,MATCH(A2379,Delivery!$A$2:$A$3001,0)),"")="Delayed","Yes","No")</f>
        <v>No</v>
      </c>
      <c r="K2379" s="5" t="str">
        <f>IF(IFERROR(INDEX(Delivery!$D$2:$D$3001,MATCH(A2379,Delivery!$A$2:$A$3001,0)),"")="Cancelled","Yes","No")</f>
        <v>No</v>
      </c>
      <c r="L2379">
        <f>SUMIF(Sales!B:B,A2379,Sales!H:H)</f>
        <v>3718.66</v>
      </c>
    </row>
    <row r="2380" spans="1:12" x14ac:dyDescent="0.35">
      <c r="A2380" s="5">
        <v>2379</v>
      </c>
      <c r="B2380" s="6">
        <v>45805</v>
      </c>
      <c r="C2380" s="5">
        <v>416</v>
      </c>
      <c r="D2380" s="5">
        <v>3</v>
      </c>
      <c r="E2380" s="5" t="str">
        <f>IFERROR(INDEX(Customers!$B$2:$B$901,MATCH(C2380,Customers!$A$2:$A$901,0)),"")</f>
        <v>Anika Kapoor</v>
      </c>
      <c r="F2380" s="5" t="str">
        <f>IFERROR(INDEX(Customers!$C$2:$C$901,MATCH(C2380,Customers!$A$2:$A$901,0)),"")</f>
        <v>Consumer</v>
      </c>
      <c r="G2380" s="5" t="str">
        <f>IFERROR(INDEX(Regions!$B$2:$B$6,MATCH(D2380,Regions!$A$2:$A$6,0)),"")</f>
        <v>East</v>
      </c>
      <c r="H2380" s="5" t="str">
        <f t="shared" si="39"/>
        <v>2025-05</v>
      </c>
      <c r="I2380" s="5">
        <f>IFERROR(INDEX(Delivery!$C$2:$C$3001,MATCH(A2380,Delivery!$A$2:$A$3001,0))-INDEX(Delivery!$B$2:$B$3001,MATCH(A2380,Delivery!$A$2:$A$3001,0)),"")</f>
        <v>6</v>
      </c>
      <c r="J2380" s="5" t="str">
        <f>IF(IFERROR(INDEX(Delivery!$D$2:$D$3001,MATCH(A2380,Delivery!$A$2:$A$3001,0)),"")="Delayed","Yes","No")</f>
        <v>No</v>
      </c>
      <c r="K2380" s="5" t="str">
        <f>IF(IFERROR(INDEX(Delivery!$D$2:$D$3001,MATCH(A2380,Delivery!$A$2:$A$3001,0)),"")="Cancelled","Yes","No")</f>
        <v>No</v>
      </c>
      <c r="L2380">
        <f>SUMIF(Sales!B:B,A2380,Sales!H:H)</f>
        <v>3724.7000000000003</v>
      </c>
    </row>
    <row r="2381" spans="1:12" x14ac:dyDescent="0.35">
      <c r="A2381" s="5">
        <v>2380</v>
      </c>
      <c r="B2381" s="6">
        <v>45805</v>
      </c>
      <c r="C2381" s="5">
        <v>175</v>
      </c>
      <c r="D2381" s="5">
        <v>1</v>
      </c>
      <c r="E2381" s="5" t="str">
        <f>IFERROR(INDEX(Customers!$B$2:$B$901,MATCH(C2381,Customers!$A$2:$A$901,0)),"")</f>
        <v>Manoj Singh</v>
      </c>
      <c r="F2381" s="5" t="str">
        <f>IFERROR(INDEX(Customers!$C$2:$C$901,MATCH(C2381,Customers!$A$2:$A$901,0)),"")</f>
        <v>Consumer</v>
      </c>
      <c r="G2381" s="5" t="str">
        <f>IFERROR(INDEX(Regions!$B$2:$B$6,MATCH(D2381,Regions!$A$2:$A$6,0)),"")</f>
        <v>North</v>
      </c>
      <c r="H2381" s="5" t="str">
        <f t="shared" si="39"/>
        <v>2025-05</v>
      </c>
      <c r="I2381" s="5">
        <f>IFERROR(INDEX(Delivery!$C$2:$C$3001,MATCH(A2381,Delivery!$A$2:$A$3001,0))-INDEX(Delivery!$B$2:$B$3001,MATCH(A2381,Delivery!$A$2:$A$3001,0)),"")</f>
        <v>12</v>
      </c>
      <c r="J2381" s="5" t="str">
        <f>IF(IFERROR(INDEX(Delivery!$D$2:$D$3001,MATCH(A2381,Delivery!$A$2:$A$3001,0)),"")="Delayed","Yes","No")</f>
        <v>Yes</v>
      </c>
      <c r="K2381" s="5" t="str">
        <f>IF(IFERROR(INDEX(Delivery!$D$2:$D$3001,MATCH(A2381,Delivery!$A$2:$A$3001,0)),"")="Cancelled","Yes","No")</f>
        <v>No</v>
      </c>
      <c r="L2381">
        <f>SUMIF(Sales!B:B,A2381,Sales!H:H)</f>
        <v>1144.3699999999999</v>
      </c>
    </row>
    <row r="2382" spans="1:12" x14ac:dyDescent="0.35">
      <c r="A2382" s="5">
        <v>2381</v>
      </c>
      <c r="B2382" s="6">
        <v>45805</v>
      </c>
      <c r="C2382" s="5">
        <v>750</v>
      </c>
      <c r="D2382" s="5">
        <v>5</v>
      </c>
      <c r="E2382" s="5" t="str">
        <f>IFERROR(INDEX(Customers!$B$2:$B$901,MATCH(C2382,Customers!$A$2:$A$901,0)),"")</f>
        <v>Anika Gupta</v>
      </c>
      <c r="F2382" s="5" t="str">
        <f>IFERROR(INDEX(Customers!$C$2:$C$901,MATCH(C2382,Customers!$A$2:$A$901,0)),"")</f>
        <v>Consumer</v>
      </c>
      <c r="G2382" s="5" t="str">
        <f>IFERROR(INDEX(Regions!$B$2:$B$6,MATCH(D2382,Regions!$A$2:$A$6,0)),"")</f>
        <v>Central</v>
      </c>
      <c r="H2382" s="5" t="str">
        <f t="shared" si="39"/>
        <v>2025-05</v>
      </c>
      <c r="I2382" s="5">
        <f>IFERROR(INDEX(Delivery!$C$2:$C$3001,MATCH(A2382,Delivery!$A$2:$A$3001,0))-INDEX(Delivery!$B$2:$B$3001,MATCH(A2382,Delivery!$A$2:$A$3001,0)),"")</f>
        <v>6</v>
      </c>
      <c r="J2382" s="5" t="str">
        <f>IF(IFERROR(INDEX(Delivery!$D$2:$D$3001,MATCH(A2382,Delivery!$A$2:$A$3001,0)),"")="Delayed","Yes","No")</f>
        <v>No</v>
      </c>
      <c r="K2382" s="5" t="str">
        <f>IF(IFERROR(INDEX(Delivery!$D$2:$D$3001,MATCH(A2382,Delivery!$A$2:$A$3001,0)),"")="Cancelled","Yes","No")</f>
        <v>No</v>
      </c>
      <c r="L2382">
        <f>SUMIF(Sales!B:B,A2382,Sales!H:H)</f>
        <v>2293.79</v>
      </c>
    </row>
    <row r="2383" spans="1:12" x14ac:dyDescent="0.35">
      <c r="A2383" s="5">
        <v>2382</v>
      </c>
      <c r="B2383" s="6">
        <v>45805</v>
      </c>
      <c r="C2383" s="5">
        <v>595</v>
      </c>
      <c r="D2383" s="5">
        <v>1</v>
      </c>
      <c r="E2383" s="5" t="str">
        <f>IFERROR(INDEX(Customers!$B$2:$B$901,MATCH(C2383,Customers!$A$2:$A$901,0)),"")</f>
        <v>Ravi Chatterjee</v>
      </c>
      <c r="F2383" s="5" t="str">
        <f>IFERROR(INDEX(Customers!$C$2:$C$901,MATCH(C2383,Customers!$A$2:$A$901,0)),"")</f>
        <v>SMB</v>
      </c>
      <c r="G2383" s="5" t="str">
        <f>IFERROR(INDEX(Regions!$B$2:$B$6,MATCH(D2383,Regions!$A$2:$A$6,0)),"")</f>
        <v>North</v>
      </c>
      <c r="H2383" s="5" t="str">
        <f t="shared" si="39"/>
        <v>2025-05</v>
      </c>
      <c r="I2383" s="5">
        <f>IFERROR(INDEX(Delivery!$C$2:$C$3001,MATCH(A2383,Delivery!$A$2:$A$3001,0))-INDEX(Delivery!$B$2:$B$3001,MATCH(A2383,Delivery!$A$2:$A$3001,0)),"")</f>
        <v>2</v>
      </c>
      <c r="J2383" s="5" t="str">
        <f>IF(IFERROR(INDEX(Delivery!$D$2:$D$3001,MATCH(A2383,Delivery!$A$2:$A$3001,0)),"")="Delayed","Yes","No")</f>
        <v>No</v>
      </c>
      <c r="K2383" s="5" t="str">
        <f>IF(IFERROR(INDEX(Delivery!$D$2:$D$3001,MATCH(A2383,Delivery!$A$2:$A$3001,0)),"")="Cancelled","Yes","No")</f>
        <v>No</v>
      </c>
      <c r="L2383">
        <f>SUMIF(Sales!B:B,A2383,Sales!H:H)</f>
        <v>1752.02</v>
      </c>
    </row>
    <row r="2384" spans="1:12" x14ac:dyDescent="0.35">
      <c r="A2384" s="5">
        <v>2383</v>
      </c>
      <c r="B2384" s="6">
        <v>45805</v>
      </c>
      <c r="C2384" s="5">
        <v>218</v>
      </c>
      <c r="D2384" s="5">
        <v>5</v>
      </c>
      <c r="E2384" s="5" t="str">
        <f>IFERROR(INDEX(Customers!$B$2:$B$901,MATCH(C2384,Customers!$A$2:$A$901,0)),"")</f>
        <v>Ishaan Iyer</v>
      </c>
      <c r="F2384" s="5" t="str">
        <f>IFERROR(INDEX(Customers!$C$2:$C$901,MATCH(C2384,Customers!$A$2:$A$901,0)),"")</f>
        <v>Consumer</v>
      </c>
      <c r="G2384" s="5" t="str">
        <f>IFERROR(INDEX(Regions!$B$2:$B$6,MATCH(D2384,Regions!$A$2:$A$6,0)),"")</f>
        <v>Central</v>
      </c>
      <c r="H2384" s="5" t="str">
        <f t="shared" si="39"/>
        <v>2025-05</v>
      </c>
      <c r="I2384" s="5">
        <f>IFERROR(INDEX(Delivery!$C$2:$C$3001,MATCH(A2384,Delivery!$A$2:$A$3001,0))-INDEX(Delivery!$B$2:$B$3001,MATCH(A2384,Delivery!$A$2:$A$3001,0)),"")</f>
        <v>4</v>
      </c>
      <c r="J2384" s="5" t="str">
        <f>IF(IFERROR(INDEX(Delivery!$D$2:$D$3001,MATCH(A2384,Delivery!$A$2:$A$3001,0)),"")="Delayed","Yes","No")</f>
        <v>No</v>
      </c>
      <c r="K2384" s="5" t="str">
        <f>IF(IFERROR(INDEX(Delivery!$D$2:$D$3001,MATCH(A2384,Delivery!$A$2:$A$3001,0)),"")="Cancelled","Yes","No")</f>
        <v>No</v>
      </c>
      <c r="L2384">
        <f>SUMIF(Sales!B:B,A2384,Sales!H:H)</f>
        <v>2986.2000000000003</v>
      </c>
    </row>
    <row r="2385" spans="1:12" x14ac:dyDescent="0.35">
      <c r="A2385" s="5">
        <v>2384</v>
      </c>
      <c r="B2385" s="6">
        <v>45806</v>
      </c>
      <c r="C2385" s="5">
        <v>561</v>
      </c>
      <c r="D2385" s="5">
        <v>5</v>
      </c>
      <c r="E2385" s="5" t="str">
        <f>IFERROR(INDEX(Customers!$B$2:$B$901,MATCH(C2385,Customers!$A$2:$A$901,0)),"")</f>
        <v>Rahul Mehta</v>
      </c>
      <c r="F2385" s="5" t="str">
        <f>IFERROR(INDEX(Customers!$C$2:$C$901,MATCH(C2385,Customers!$A$2:$A$901,0)),"")</f>
        <v>Consumer</v>
      </c>
      <c r="G2385" s="5" t="str">
        <f>IFERROR(INDEX(Regions!$B$2:$B$6,MATCH(D2385,Regions!$A$2:$A$6,0)),"")</f>
        <v>Central</v>
      </c>
      <c r="H2385" s="5" t="str">
        <f t="shared" si="39"/>
        <v>2025-05</v>
      </c>
      <c r="I2385" s="5">
        <f>IFERROR(INDEX(Delivery!$C$2:$C$3001,MATCH(A2385,Delivery!$A$2:$A$3001,0))-INDEX(Delivery!$B$2:$B$3001,MATCH(A2385,Delivery!$A$2:$A$3001,0)),"")</f>
        <v>6</v>
      </c>
      <c r="J2385" s="5" t="str">
        <f>IF(IFERROR(INDEX(Delivery!$D$2:$D$3001,MATCH(A2385,Delivery!$A$2:$A$3001,0)),"")="Delayed","Yes","No")</f>
        <v>No</v>
      </c>
      <c r="K2385" s="5" t="str">
        <f>IF(IFERROR(INDEX(Delivery!$D$2:$D$3001,MATCH(A2385,Delivery!$A$2:$A$3001,0)),"")="Cancelled","Yes","No")</f>
        <v>No</v>
      </c>
      <c r="L2385">
        <f>SUMIF(Sales!B:B,A2385,Sales!H:H)</f>
        <v>7046.7199999999993</v>
      </c>
    </row>
    <row r="2386" spans="1:12" x14ac:dyDescent="0.35">
      <c r="A2386" s="5">
        <v>2385</v>
      </c>
      <c r="B2386" s="6">
        <v>45806</v>
      </c>
      <c r="C2386" s="5">
        <v>174</v>
      </c>
      <c r="D2386" s="5">
        <v>2</v>
      </c>
      <c r="E2386" s="5" t="str">
        <f>IFERROR(INDEX(Customers!$B$2:$B$901,MATCH(C2386,Customers!$A$2:$A$901,0)),"")</f>
        <v>Pari Pillai</v>
      </c>
      <c r="F2386" s="5" t="str">
        <f>IFERROR(INDEX(Customers!$C$2:$C$901,MATCH(C2386,Customers!$A$2:$A$901,0)),"")</f>
        <v>SMB</v>
      </c>
      <c r="G2386" s="5" t="str">
        <f>IFERROR(INDEX(Regions!$B$2:$B$6,MATCH(D2386,Regions!$A$2:$A$6,0)),"")</f>
        <v>South</v>
      </c>
      <c r="H2386" s="5" t="str">
        <f t="shared" si="39"/>
        <v>2025-05</v>
      </c>
      <c r="I2386" s="5">
        <f>IFERROR(INDEX(Delivery!$C$2:$C$3001,MATCH(A2386,Delivery!$A$2:$A$3001,0))-INDEX(Delivery!$B$2:$B$3001,MATCH(A2386,Delivery!$A$2:$A$3001,0)),"")</f>
        <v>-45806</v>
      </c>
      <c r="J2386" s="5" t="str">
        <f>IF(IFERROR(INDEX(Delivery!$D$2:$D$3001,MATCH(A2386,Delivery!$A$2:$A$3001,0)),"")="Delayed","Yes","No")</f>
        <v>No</v>
      </c>
      <c r="K2386" s="5" t="str">
        <f>IF(IFERROR(INDEX(Delivery!$D$2:$D$3001,MATCH(A2386,Delivery!$A$2:$A$3001,0)),"")="Cancelled","Yes","No")</f>
        <v>Yes</v>
      </c>
      <c r="L2386">
        <f>SUMIF(Sales!B:B,A2386,Sales!H:H)</f>
        <v>3970.7</v>
      </c>
    </row>
    <row r="2387" spans="1:12" x14ac:dyDescent="0.35">
      <c r="A2387" s="5">
        <v>2386</v>
      </c>
      <c r="B2387" s="6">
        <v>45806</v>
      </c>
      <c r="C2387" s="5">
        <v>694</v>
      </c>
      <c r="D2387" s="5">
        <v>1</v>
      </c>
      <c r="E2387" s="5" t="str">
        <f>IFERROR(INDEX(Customers!$B$2:$B$901,MATCH(C2387,Customers!$A$2:$A$901,0)),"")</f>
        <v>Myra Patel</v>
      </c>
      <c r="F2387" s="5" t="str">
        <f>IFERROR(INDEX(Customers!$C$2:$C$901,MATCH(C2387,Customers!$A$2:$A$901,0)),"")</f>
        <v>Consumer</v>
      </c>
      <c r="G2387" s="5" t="str">
        <f>IFERROR(INDEX(Regions!$B$2:$B$6,MATCH(D2387,Regions!$A$2:$A$6,0)),"")</f>
        <v>North</v>
      </c>
      <c r="H2387" s="5" t="str">
        <f t="shared" si="39"/>
        <v>2025-05</v>
      </c>
      <c r="I2387" s="5">
        <f>IFERROR(INDEX(Delivery!$C$2:$C$3001,MATCH(A2387,Delivery!$A$2:$A$3001,0))-INDEX(Delivery!$B$2:$B$3001,MATCH(A2387,Delivery!$A$2:$A$3001,0)),"")</f>
        <v>3</v>
      </c>
      <c r="J2387" s="5" t="str">
        <f>IF(IFERROR(INDEX(Delivery!$D$2:$D$3001,MATCH(A2387,Delivery!$A$2:$A$3001,0)),"")="Delayed","Yes","No")</f>
        <v>No</v>
      </c>
      <c r="K2387" s="5" t="str">
        <f>IF(IFERROR(INDEX(Delivery!$D$2:$D$3001,MATCH(A2387,Delivery!$A$2:$A$3001,0)),"")="Cancelled","Yes","No")</f>
        <v>No</v>
      </c>
      <c r="L2387">
        <f>SUMIF(Sales!B:B,A2387,Sales!H:H)</f>
        <v>351.29</v>
      </c>
    </row>
    <row r="2388" spans="1:12" x14ac:dyDescent="0.35">
      <c r="A2388" s="5">
        <v>2387</v>
      </c>
      <c r="B2388" s="6">
        <v>45806</v>
      </c>
      <c r="C2388" s="5">
        <v>375</v>
      </c>
      <c r="D2388" s="5">
        <v>4</v>
      </c>
      <c r="E2388" s="5" t="str">
        <f>IFERROR(INDEX(Customers!$B$2:$B$901,MATCH(C2388,Customers!$A$2:$A$901,0)),"")</f>
        <v>Ishaan Gupta</v>
      </c>
      <c r="F2388" s="5" t="str">
        <f>IFERROR(INDEX(Customers!$C$2:$C$901,MATCH(C2388,Customers!$A$2:$A$901,0)),"")</f>
        <v>Corporate</v>
      </c>
      <c r="G2388" s="5" t="str">
        <f>IFERROR(INDEX(Regions!$B$2:$B$6,MATCH(D2388,Regions!$A$2:$A$6,0)),"")</f>
        <v>West</v>
      </c>
      <c r="H2388" s="5" t="str">
        <f t="shared" si="39"/>
        <v>2025-05</v>
      </c>
      <c r="I2388" s="5">
        <f>IFERROR(INDEX(Delivery!$C$2:$C$3001,MATCH(A2388,Delivery!$A$2:$A$3001,0))-INDEX(Delivery!$B$2:$B$3001,MATCH(A2388,Delivery!$A$2:$A$3001,0)),"")</f>
        <v>2</v>
      </c>
      <c r="J2388" s="5" t="str">
        <f>IF(IFERROR(INDEX(Delivery!$D$2:$D$3001,MATCH(A2388,Delivery!$A$2:$A$3001,0)),"")="Delayed","Yes","No")</f>
        <v>No</v>
      </c>
      <c r="K2388" s="5" t="str">
        <f>IF(IFERROR(INDEX(Delivery!$D$2:$D$3001,MATCH(A2388,Delivery!$A$2:$A$3001,0)),"")="Cancelled","Yes","No")</f>
        <v>No</v>
      </c>
      <c r="L2388">
        <f>SUMIF(Sales!B:B,A2388,Sales!H:H)</f>
        <v>872.66</v>
      </c>
    </row>
    <row r="2389" spans="1:12" x14ac:dyDescent="0.35">
      <c r="A2389" s="5">
        <v>2388</v>
      </c>
      <c r="B2389" s="6">
        <v>45807</v>
      </c>
      <c r="C2389" s="5">
        <v>728</v>
      </c>
      <c r="D2389" s="5">
        <v>3</v>
      </c>
      <c r="E2389" s="5" t="str">
        <f>IFERROR(INDEX(Customers!$B$2:$B$901,MATCH(C2389,Customers!$A$2:$A$901,0)),"")</f>
        <v>Amit Verma</v>
      </c>
      <c r="F2389" s="5" t="str">
        <f>IFERROR(INDEX(Customers!$C$2:$C$901,MATCH(C2389,Customers!$A$2:$A$901,0)),"")</f>
        <v>Consumer</v>
      </c>
      <c r="G2389" s="5" t="str">
        <f>IFERROR(INDEX(Regions!$B$2:$B$6,MATCH(D2389,Regions!$A$2:$A$6,0)),"")</f>
        <v>East</v>
      </c>
      <c r="H2389" s="5" t="str">
        <f t="shared" si="39"/>
        <v>2025-05</v>
      </c>
      <c r="I2389" s="5">
        <f>IFERROR(INDEX(Delivery!$C$2:$C$3001,MATCH(A2389,Delivery!$A$2:$A$3001,0))-INDEX(Delivery!$B$2:$B$3001,MATCH(A2389,Delivery!$A$2:$A$3001,0)),"")</f>
        <v>4</v>
      </c>
      <c r="J2389" s="5" t="str">
        <f>IF(IFERROR(INDEX(Delivery!$D$2:$D$3001,MATCH(A2389,Delivery!$A$2:$A$3001,0)),"")="Delayed","Yes","No")</f>
        <v>No</v>
      </c>
      <c r="K2389" s="5" t="str">
        <f>IF(IFERROR(INDEX(Delivery!$D$2:$D$3001,MATCH(A2389,Delivery!$A$2:$A$3001,0)),"")="Cancelled","Yes","No")</f>
        <v>No</v>
      </c>
      <c r="L2389">
        <f>SUMIF(Sales!B:B,A2389,Sales!H:H)</f>
        <v>242.57</v>
      </c>
    </row>
    <row r="2390" spans="1:12" x14ac:dyDescent="0.35">
      <c r="A2390" s="5">
        <v>2389</v>
      </c>
      <c r="B2390" s="6">
        <v>45807</v>
      </c>
      <c r="C2390" s="5">
        <v>84</v>
      </c>
      <c r="D2390" s="5">
        <v>5</v>
      </c>
      <c r="E2390" s="5" t="str">
        <f>IFERROR(INDEX(Customers!$B$2:$B$901,MATCH(C2390,Customers!$A$2:$A$901,0)),"")</f>
        <v>Sai Pillai</v>
      </c>
      <c r="F2390" s="5" t="str">
        <f>IFERROR(INDEX(Customers!$C$2:$C$901,MATCH(C2390,Customers!$A$2:$A$901,0)),"")</f>
        <v>Consumer</v>
      </c>
      <c r="G2390" s="5" t="str">
        <f>IFERROR(INDEX(Regions!$B$2:$B$6,MATCH(D2390,Regions!$A$2:$A$6,0)),"")</f>
        <v>Central</v>
      </c>
      <c r="H2390" s="5" t="str">
        <f t="shared" si="39"/>
        <v>2025-05</v>
      </c>
      <c r="I2390" s="5">
        <f>IFERROR(INDEX(Delivery!$C$2:$C$3001,MATCH(A2390,Delivery!$A$2:$A$3001,0))-INDEX(Delivery!$B$2:$B$3001,MATCH(A2390,Delivery!$A$2:$A$3001,0)),"")</f>
        <v>4</v>
      </c>
      <c r="J2390" s="5" t="str">
        <f>IF(IFERROR(INDEX(Delivery!$D$2:$D$3001,MATCH(A2390,Delivery!$A$2:$A$3001,0)),"")="Delayed","Yes","No")</f>
        <v>No</v>
      </c>
      <c r="K2390" s="5" t="str">
        <f>IF(IFERROR(INDEX(Delivery!$D$2:$D$3001,MATCH(A2390,Delivery!$A$2:$A$3001,0)),"")="Cancelled","Yes","No")</f>
        <v>No</v>
      </c>
      <c r="L2390">
        <f>SUMIF(Sales!B:B,A2390,Sales!H:H)</f>
        <v>4057.94</v>
      </c>
    </row>
    <row r="2391" spans="1:12" x14ac:dyDescent="0.35">
      <c r="A2391" s="5">
        <v>2390</v>
      </c>
      <c r="B2391" s="6">
        <v>45807</v>
      </c>
      <c r="C2391" s="5">
        <v>251</v>
      </c>
      <c r="D2391" s="5">
        <v>1</v>
      </c>
      <c r="E2391" s="5" t="str">
        <f>IFERROR(INDEX(Customers!$B$2:$B$901,MATCH(C2391,Customers!$A$2:$A$901,0)),"")</f>
        <v>Suresh Rao</v>
      </c>
      <c r="F2391" s="5" t="str">
        <f>IFERROR(INDEX(Customers!$C$2:$C$901,MATCH(C2391,Customers!$A$2:$A$901,0)),"")</f>
        <v>Consumer</v>
      </c>
      <c r="G2391" s="5" t="str">
        <f>IFERROR(INDEX(Regions!$B$2:$B$6,MATCH(D2391,Regions!$A$2:$A$6,0)),"")</f>
        <v>North</v>
      </c>
      <c r="H2391" s="5" t="str">
        <f t="shared" si="39"/>
        <v>2025-05</v>
      </c>
      <c r="I2391" s="5">
        <f>IFERROR(INDEX(Delivery!$C$2:$C$3001,MATCH(A2391,Delivery!$A$2:$A$3001,0))-INDEX(Delivery!$B$2:$B$3001,MATCH(A2391,Delivery!$A$2:$A$3001,0)),"")</f>
        <v>5</v>
      </c>
      <c r="J2391" s="5" t="str">
        <f>IF(IFERROR(INDEX(Delivery!$D$2:$D$3001,MATCH(A2391,Delivery!$A$2:$A$3001,0)),"")="Delayed","Yes","No")</f>
        <v>No</v>
      </c>
      <c r="K2391" s="5" t="str">
        <f>IF(IFERROR(INDEX(Delivery!$D$2:$D$3001,MATCH(A2391,Delivery!$A$2:$A$3001,0)),"")="Cancelled","Yes","No")</f>
        <v>No</v>
      </c>
      <c r="L2391">
        <f>SUMIF(Sales!B:B,A2391,Sales!H:H)</f>
        <v>540.32000000000005</v>
      </c>
    </row>
    <row r="2392" spans="1:12" x14ac:dyDescent="0.35">
      <c r="A2392" s="5">
        <v>2391</v>
      </c>
      <c r="B2392" s="6">
        <v>45807</v>
      </c>
      <c r="C2392" s="5">
        <v>406</v>
      </c>
      <c r="D2392" s="5">
        <v>1</v>
      </c>
      <c r="E2392" s="5" t="str">
        <f>IFERROR(INDEX(Customers!$B$2:$B$901,MATCH(C2392,Customers!$A$2:$A$901,0)),"")</f>
        <v>Suresh Patel</v>
      </c>
      <c r="F2392" s="5" t="str">
        <f>IFERROR(INDEX(Customers!$C$2:$C$901,MATCH(C2392,Customers!$A$2:$A$901,0)),"")</f>
        <v>SMB</v>
      </c>
      <c r="G2392" s="5" t="str">
        <f>IFERROR(INDEX(Regions!$B$2:$B$6,MATCH(D2392,Regions!$A$2:$A$6,0)),"")</f>
        <v>North</v>
      </c>
      <c r="H2392" s="5" t="str">
        <f t="shared" si="39"/>
        <v>2025-05</v>
      </c>
      <c r="I2392" s="5">
        <f>IFERROR(INDEX(Delivery!$C$2:$C$3001,MATCH(A2392,Delivery!$A$2:$A$3001,0))-INDEX(Delivery!$B$2:$B$3001,MATCH(A2392,Delivery!$A$2:$A$3001,0)),"")</f>
        <v>-45807</v>
      </c>
      <c r="J2392" s="5" t="str">
        <f>IF(IFERROR(INDEX(Delivery!$D$2:$D$3001,MATCH(A2392,Delivery!$A$2:$A$3001,0)),"")="Delayed","Yes","No")</f>
        <v>No</v>
      </c>
      <c r="K2392" s="5" t="str">
        <f>IF(IFERROR(INDEX(Delivery!$D$2:$D$3001,MATCH(A2392,Delivery!$A$2:$A$3001,0)),"")="Cancelled","Yes","No")</f>
        <v>Yes</v>
      </c>
      <c r="L2392">
        <f>SUMIF(Sales!B:B,A2392,Sales!H:H)</f>
        <v>3322.6800000000003</v>
      </c>
    </row>
    <row r="2393" spans="1:12" x14ac:dyDescent="0.35">
      <c r="A2393" s="5">
        <v>2392</v>
      </c>
      <c r="B2393" s="6">
        <v>45808</v>
      </c>
      <c r="C2393" s="5">
        <v>812</v>
      </c>
      <c r="D2393" s="5">
        <v>3</v>
      </c>
      <c r="E2393" s="5" t="str">
        <f>IFERROR(INDEX(Customers!$B$2:$B$901,MATCH(C2393,Customers!$A$2:$A$901,0)),"")</f>
        <v>Suresh Chatterjee</v>
      </c>
      <c r="F2393" s="5" t="str">
        <f>IFERROR(INDEX(Customers!$C$2:$C$901,MATCH(C2393,Customers!$A$2:$A$901,0)),"")</f>
        <v>Consumer</v>
      </c>
      <c r="G2393" s="5" t="str">
        <f>IFERROR(INDEX(Regions!$B$2:$B$6,MATCH(D2393,Regions!$A$2:$A$6,0)),"")</f>
        <v>East</v>
      </c>
      <c r="H2393" s="5" t="str">
        <f t="shared" si="39"/>
        <v>2025-05</v>
      </c>
      <c r="I2393" s="5">
        <f>IFERROR(INDEX(Delivery!$C$2:$C$3001,MATCH(A2393,Delivery!$A$2:$A$3001,0))-INDEX(Delivery!$B$2:$B$3001,MATCH(A2393,Delivery!$A$2:$A$3001,0)),"")</f>
        <v>3</v>
      </c>
      <c r="J2393" s="5" t="str">
        <f>IF(IFERROR(INDEX(Delivery!$D$2:$D$3001,MATCH(A2393,Delivery!$A$2:$A$3001,0)),"")="Delayed","Yes","No")</f>
        <v>No</v>
      </c>
      <c r="K2393" s="5" t="str">
        <f>IF(IFERROR(INDEX(Delivery!$D$2:$D$3001,MATCH(A2393,Delivery!$A$2:$A$3001,0)),"")="Cancelled","Yes","No")</f>
        <v>No</v>
      </c>
      <c r="L2393">
        <f>SUMIF(Sales!B:B,A2393,Sales!H:H)</f>
        <v>175.69</v>
      </c>
    </row>
    <row r="2394" spans="1:12" x14ac:dyDescent="0.35">
      <c r="A2394" s="5">
        <v>2393</v>
      </c>
      <c r="B2394" s="6">
        <v>45808</v>
      </c>
      <c r="C2394" s="5">
        <v>89</v>
      </c>
      <c r="D2394" s="5">
        <v>1</v>
      </c>
      <c r="E2394" s="5" t="str">
        <f>IFERROR(INDEX(Customers!$B$2:$B$901,MATCH(C2394,Customers!$A$2:$A$901,0)),"")</f>
        <v>Nisha Shetty</v>
      </c>
      <c r="F2394" s="5" t="str">
        <f>IFERROR(INDEX(Customers!$C$2:$C$901,MATCH(C2394,Customers!$A$2:$A$901,0)),"")</f>
        <v>SMB</v>
      </c>
      <c r="G2394" s="5" t="str">
        <f>IFERROR(INDEX(Regions!$B$2:$B$6,MATCH(D2394,Regions!$A$2:$A$6,0)),"")</f>
        <v>North</v>
      </c>
      <c r="H2394" s="5" t="str">
        <f t="shared" si="39"/>
        <v>2025-05</v>
      </c>
      <c r="I2394" s="5">
        <f>IFERROR(INDEX(Delivery!$C$2:$C$3001,MATCH(A2394,Delivery!$A$2:$A$3001,0))-INDEX(Delivery!$B$2:$B$3001,MATCH(A2394,Delivery!$A$2:$A$3001,0)),"")</f>
        <v>-45809</v>
      </c>
      <c r="J2394" s="5" t="str">
        <f>IF(IFERROR(INDEX(Delivery!$D$2:$D$3001,MATCH(A2394,Delivery!$A$2:$A$3001,0)),"")="Delayed","Yes","No")</f>
        <v>No</v>
      </c>
      <c r="K2394" s="5" t="str">
        <f>IF(IFERROR(INDEX(Delivery!$D$2:$D$3001,MATCH(A2394,Delivery!$A$2:$A$3001,0)),"")="Cancelled","Yes","No")</f>
        <v>Yes</v>
      </c>
      <c r="L2394">
        <f>SUMIF(Sales!B:B,A2394,Sales!H:H)</f>
        <v>552.17999999999995</v>
      </c>
    </row>
    <row r="2395" spans="1:12" x14ac:dyDescent="0.35">
      <c r="A2395" s="5">
        <v>2394</v>
      </c>
      <c r="B2395" s="6">
        <v>45808</v>
      </c>
      <c r="C2395" s="5">
        <v>897</v>
      </c>
      <c r="D2395" s="5">
        <v>1</v>
      </c>
      <c r="E2395" s="5" t="str">
        <f>IFERROR(INDEX(Customers!$B$2:$B$901,MATCH(C2395,Customers!$A$2:$A$901,0)),"")</f>
        <v>Arun Iyer</v>
      </c>
      <c r="F2395" s="5" t="str">
        <f>IFERROR(INDEX(Customers!$C$2:$C$901,MATCH(C2395,Customers!$A$2:$A$901,0)),"")</f>
        <v>Consumer</v>
      </c>
      <c r="G2395" s="5" t="str">
        <f>IFERROR(INDEX(Regions!$B$2:$B$6,MATCH(D2395,Regions!$A$2:$A$6,0)),"")</f>
        <v>North</v>
      </c>
      <c r="H2395" s="5" t="str">
        <f t="shared" si="39"/>
        <v>2025-05</v>
      </c>
      <c r="I2395" s="5">
        <f>IFERROR(INDEX(Delivery!$C$2:$C$3001,MATCH(A2395,Delivery!$A$2:$A$3001,0))-INDEX(Delivery!$B$2:$B$3001,MATCH(A2395,Delivery!$A$2:$A$3001,0)),"")</f>
        <v>3</v>
      </c>
      <c r="J2395" s="5" t="str">
        <f>IF(IFERROR(INDEX(Delivery!$D$2:$D$3001,MATCH(A2395,Delivery!$A$2:$A$3001,0)),"")="Delayed","Yes","No")</f>
        <v>No</v>
      </c>
      <c r="K2395" s="5" t="str">
        <f>IF(IFERROR(INDEX(Delivery!$D$2:$D$3001,MATCH(A2395,Delivery!$A$2:$A$3001,0)),"")="Cancelled","Yes","No")</f>
        <v>No</v>
      </c>
      <c r="L2395">
        <f>SUMIF(Sales!B:B,A2395,Sales!H:H)</f>
        <v>741.85</v>
      </c>
    </row>
    <row r="2396" spans="1:12" x14ac:dyDescent="0.35">
      <c r="A2396" s="5">
        <v>2395</v>
      </c>
      <c r="B2396" s="6">
        <v>45809</v>
      </c>
      <c r="C2396" s="5">
        <v>25</v>
      </c>
      <c r="D2396" s="5">
        <v>5</v>
      </c>
      <c r="E2396" s="5" t="str">
        <f>IFERROR(INDEX(Customers!$B$2:$B$901,MATCH(C2396,Customers!$A$2:$A$901,0)),"")</f>
        <v>Meera Rao</v>
      </c>
      <c r="F2396" s="5" t="str">
        <f>IFERROR(INDEX(Customers!$C$2:$C$901,MATCH(C2396,Customers!$A$2:$A$901,0)),"")</f>
        <v>Corporate</v>
      </c>
      <c r="G2396" s="5" t="str">
        <f>IFERROR(INDEX(Regions!$B$2:$B$6,MATCH(D2396,Regions!$A$2:$A$6,0)),"")</f>
        <v>Central</v>
      </c>
      <c r="H2396" s="5" t="str">
        <f t="shared" si="39"/>
        <v>2025-06</v>
      </c>
      <c r="I2396" s="5">
        <f>IFERROR(INDEX(Delivery!$C$2:$C$3001,MATCH(A2396,Delivery!$A$2:$A$3001,0))-INDEX(Delivery!$B$2:$B$3001,MATCH(A2396,Delivery!$A$2:$A$3001,0)),"")</f>
        <v>6</v>
      </c>
      <c r="J2396" s="5" t="str">
        <f>IF(IFERROR(INDEX(Delivery!$D$2:$D$3001,MATCH(A2396,Delivery!$A$2:$A$3001,0)),"")="Delayed","Yes","No")</f>
        <v>No</v>
      </c>
      <c r="K2396" s="5" t="str">
        <f>IF(IFERROR(INDEX(Delivery!$D$2:$D$3001,MATCH(A2396,Delivery!$A$2:$A$3001,0)),"")="Cancelled","Yes","No")</f>
        <v>No</v>
      </c>
      <c r="L2396">
        <f>SUMIF(Sales!B:B,A2396,Sales!H:H)</f>
        <v>1752.02</v>
      </c>
    </row>
    <row r="2397" spans="1:12" x14ac:dyDescent="0.35">
      <c r="A2397" s="5">
        <v>2396</v>
      </c>
      <c r="B2397" s="6">
        <v>45809</v>
      </c>
      <c r="C2397" s="5">
        <v>175</v>
      </c>
      <c r="D2397" s="5">
        <v>1</v>
      </c>
      <c r="E2397" s="5" t="str">
        <f>IFERROR(INDEX(Customers!$B$2:$B$901,MATCH(C2397,Customers!$A$2:$A$901,0)),"")</f>
        <v>Manoj Singh</v>
      </c>
      <c r="F2397" s="5" t="str">
        <f>IFERROR(INDEX(Customers!$C$2:$C$901,MATCH(C2397,Customers!$A$2:$A$901,0)),"")</f>
        <v>Consumer</v>
      </c>
      <c r="G2397" s="5" t="str">
        <f>IFERROR(INDEX(Regions!$B$2:$B$6,MATCH(D2397,Regions!$A$2:$A$6,0)),"")</f>
        <v>North</v>
      </c>
      <c r="H2397" s="5" t="str">
        <f t="shared" si="39"/>
        <v>2025-06</v>
      </c>
      <c r="I2397" s="5">
        <f>IFERROR(INDEX(Delivery!$C$2:$C$3001,MATCH(A2397,Delivery!$A$2:$A$3001,0))-INDEX(Delivery!$B$2:$B$3001,MATCH(A2397,Delivery!$A$2:$A$3001,0)),"")</f>
        <v>5</v>
      </c>
      <c r="J2397" s="5" t="str">
        <f>IF(IFERROR(INDEX(Delivery!$D$2:$D$3001,MATCH(A2397,Delivery!$A$2:$A$3001,0)),"")="Delayed","Yes","No")</f>
        <v>No</v>
      </c>
      <c r="K2397" s="5" t="str">
        <f>IF(IFERROR(INDEX(Delivery!$D$2:$D$3001,MATCH(A2397,Delivery!$A$2:$A$3001,0)),"")="Cancelled","Yes","No")</f>
        <v>No</v>
      </c>
      <c r="L2397">
        <f>SUMIF(Sales!B:B,A2397,Sales!H:H)</f>
        <v>1076.33</v>
      </c>
    </row>
    <row r="2398" spans="1:12" x14ac:dyDescent="0.35">
      <c r="A2398" s="5">
        <v>2397</v>
      </c>
      <c r="B2398" s="6">
        <v>45809</v>
      </c>
      <c r="C2398" s="5">
        <v>462</v>
      </c>
      <c r="D2398" s="5">
        <v>5</v>
      </c>
      <c r="E2398" s="5" t="str">
        <f>IFERROR(INDEX(Customers!$B$2:$B$901,MATCH(C2398,Customers!$A$2:$A$901,0)),"")</f>
        <v>Ayaan Pillai</v>
      </c>
      <c r="F2398" s="5" t="str">
        <f>IFERROR(INDEX(Customers!$C$2:$C$901,MATCH(C2398,Customers!$A$2:$A$901,0)),"")</f>
        <v>SMB</v>
      </c>
      <c r="G2398" s="5" t="str">
        <f>IFERROR(INDEX(Regions!$B$2:$B$6,MATCH(D2398,Regions!$A$2:$A$6,0)),"")</f>
        <v>Central</v>
      </c>
      <c r="H2398" s="5" t="str">
        <f t="shared" si="39"/>
        <v>2025-06</v>
      </c>
      <c r="I2398" s="5">
        <f>IFERROR(INDEX(Delivery!$C$2:$C$3001,MATCH(A2398,Delivery!$A$2:$A$3001,0))-INDEX(Delivery!$B$2:$B$3001,MATCH(A2398,Delivery!$A$2:$A$3001,0)),"")</f>
        <v>3</v>
      </c>
      <c r="J2398" s="5" t="str">
        <f>IF(IFERROR(INDEX(Delivery!$D$2:$D$3001,MATCH(A2398,Delivery!$A$2:$A$3001,0)),"")="Delayed","Yes","No")</f>
        <v>No</v>
      </c>
      <c r="K2398" s="5" t="str">
        <f>IF(IFERROR(INDEX(Delivery!$D$2:$D$3001,MATCH(A2398,Delivery!$A$2:$A$3001,0)),"")="Cancelled","Yes","No")</f>
        <v>No</v>
      </c>
      <c r="L2398">
        <f>SUMIF(Sales!B:B,A2398,Sales!H:H)</f>
        <v>2538.04</v>
      </c>
    </row>
    <row r="2399" spans="1:12" x14ac:dyDescent="0.35">
      <c r="A2399" s="5">
        <v>2398</v>
      </c>
      <c r="B2399" s="6">
        <v>45809</v>
      </c>
      <c r="C2399" s="5">
        <v>489</v>
      </c>
      <c r="D2399" s="5">
        <v>5</v>
      </c>
      <c r="E2399" s="5" t="str">
        <f>IFERROR(INDEX(Customers!$B$2:$B$901,MATCH(C2399,Customers!$A$2:$A$901,0)),"")</f>
        <v>Aditya Menon</v>
      </c>
      <c r="F2399" s="5" t="str">
        <f>IFERROR(INDEX(Customers!$C$2:$C$901,MATCH(C2399,Customers!$A$2:$A$901,0)),"")</f>
        <v>Consumer</v>
      </c>
      <c r="G2399" s="5" t="str">
        <f>IFERROR(INDEX(Regions!$B$2:$B$6,MATCH(D2399,Regions!$A$2:$A$6,0)),"")</f>
        <v>Central</v>
      </c>
      <c r="H2399" s="5" t="str">
        <f t="shared" si="39"/>
        <v>2025-06</v>
      </c>
      <c r="I2399" s="5">
        <f>IFERROR(INDEX(Delivery!$C$2:$C$3001,MATCH(A2399,Delivery!$A$2:$A$3001,0))-INDEX(Delivery!$B$2:$B$3001,MATCH(A2399,Delivery!$A$2:$A$3001,0)),"")</f>
        <v>10</v>
      </c>
      <c r="J2399" s="5" t="str">
        <f>IF(IFERROR(INDEX(Delivery!$D$2:$D$3001,MATCH(A2399,Delivery!$A$2:$A$3001,0)),"")="Delayed","Yes","No")</f>
        <v>Yes</v>
      </c>
      <c r="K2399" s="5" t="str">
        <f>IF(IFERROR(INDEX(Delivery!$D$2:$D$3001,MATCH(A2399,Delivery!$A$2:$A$3001,0)),"")="Cancelled","Yes","No")</f>
        <v>No</v>
      </c>
      <c r="L2399">
        <f>SUMIF(Sales!B:B,A2399,Sales!H:H)</f>
        <v>705.26</v>
      </c>
    </row>
    <row r="2400" spans="1:12" x14ac:dyDescent="0.35">
      <c r="A2400" s="5">
        <v>2399</v>
      </c>
      <c r="B2400" s="6">
        <v>45810</v>
      </c>
      <c r="C2400" s="5">
        <v>437</v>
      </c>
      <c r="D2400" s="5">
        <v>5</v>
      </c>
      <c r="E2400" s="5" t="str">
        <f>IFERROR(INDEX(Customers!$B$2:$B$901,MATCH(C2400,Customers!$A$2:$A$901,0)),"")</f>
        <v>Neha Kapoor</v>
      </c>
      <c r="F2400" s="5" t="str">
        <f>IFERROR(INDEX(Customers!$C$2:$C$901,MATCH(C2400,Customers!$A$2:$A$901,0)),"")</f>
        <v>Consumer</v>
      </c>
      <c r="G2400" s="5" t="str">
        <f>IFERROR(INDEX(Regions!$B$2:$B$6,MATCH(D2400,Regions!$A$2:$A$6,0)),"")</f>
        <v>Central</v>
      </c>
      <c r="H2400" s="5" t="str">
        <f t="shared" si="39"/>
        <v>2025-06</v>
      </c>
      <c r="I2400" s="5">
        <f>IFERROR(INDEX(Delivery!$C$2:$C$3001,MATCH(A2400,Delivery!$A$2:$A$3001,0))-INDEX(Delivery!$B$2:$B$3001,MATCH(A2400,Delivery!$A$2:$A$3001,0)),"")</f>
        <v>5</v>
      </c>
      <c r="J2400" s="5" t="str">
        <f>IF(IFERROR(INDEX(Delivery!$D$2:$D$3001,MATCH(A2400,Delivery!$A$2:$A$3001,0)),"")="Delayed","Yes","No")</f>
        <v>No</v>
      </c>
      <c r="K2400" s="5" t="str">
        <f>IF(IFERROR(INDEX(Delivery!$D$2:$D$3001,MATCH(A2400,Delivery!$A$2:$A$3001,0)),"")="Cancelled","Yes","No")</f>
        <v>No</v>
      </c>
      <c r="L2400">
        <f>SUMIF(Sales!B:B,A2400,Sales!H:H)</f>
        <v>2213.3200000000002</v>
      </c>
    </row>
    <row r="2401" spans="1:12" x14ac:dyDescent="0.35">
      <c r="A2401" s="5">
        <v>2400</v>
      </c>
      <c r="B2401" s="6">
        <v>45810</v>
      </c>
      <c r="C2401" s="5">
        <v>126</v>
      </c>
      <c r="D2401" s="5">
        <v>3</v>
      </c>
      <c r="E2401" s="5" t="str">
        <f>IFERROR(INDEX(Customers!$B$2:$B$901,MATCH(C2401,Customers!$A$2:$A$901,0)),"")</f>
        <v>Reyansh Gupta</v>
      </c>
      <c r="F2401" s="5" t="str">
        <f>IFERROR(INDEX(Customers!$C$2:$C$901,MATCH(C2401,Customers!$A$2:$A$901,0)),"")</f>
        <v>Corporate</v>
      </c>
      <c r="G2401" s="5" t="str">
        <f>IFERROR(INDEX(Regions!$B$2:$B$6,MATCH(D2401,Regions!$A$2:$A$6,0)),"")</f>
        <v>East</v>
      </c>
      <c r="H2401" s="5" t="str">
        <f t="shared" si="39"/>
        <v>2025-06</v>
      </c>
      <c r="I2401" s="5">
        <f>IFERROR(INDEX(Delivery!$C$2:$C$3001,MATCH(A2401,Delivery!$A$2:$A$3001,0))-INDEX(Delivery!$B$2:$B$3001,MATCH(A2401,Delivery!$A$2:$A$3001,0)),"")</f>
        <v>3</v>
      </c>
      <c r="J2401" s="5" t="str">
        <f>IF(IFERROR(INDEX(Delivery!$D$2:$D$3001,MATCH(A2401,Delivery!$A$2:$A$3001,0)),"")="Delayed","Yes","No")</f>
        <v>No</v>
      </c>
      <c r="K2401" s="5" t="str">
        <f>IF(IFERROR(INDEX(Delivery!$D$2:$D$3001,MATCH(A2401,Delivery!$A$2:$A$3001,0)),"")="Cancelled","Yes","No")</f>
        <v>No</v>
      </c>
      <c r="L2401">
        <f>SUMIF(Sales!B:B,A2401,Sales!H:H)</f>
        <v>524.20000000000005</v>
      </c>
    </row>
    <row r="2402" spans="1:12" x14ac:dyDescent="0.35">
      <c r="A2402" s="5">
        <v>2401</v>
      </c>
      <c r="B2402" s="6">
        <v>45810</v>
      </c>
      <c r="C2402" s="5">
        <v>622</v>
      </c>
      <c r="D2402" s="5">
        <v>1</v>
      </c>
      <c r="E2402" s="5" t="str">
        <f>IFERROR(INDEX(Customers!$B$2:$B$901,MATCH(C2402,Customers!$A$2:$A$901,0)),"")</f>
        <v>Ayaan Menon</v>
      </c>
      <c r="F2402" s="5" t="str">
        <f>IFERROR(INDEX(Customers!$C$2:$C$901,MATCH(C2402,Customers!$A$2:$A$901,0)),"")</f>
        <v>Corporate</v>
      </c>
      <c r="G2402" s="5" t="str">
        <f>IFERROR(INDEX(Regions!$B$2:$B$6,MATCH(D2402,Regions!$A$2:$A$6,0)),"")</f>
        <v>North</v>
      </c>
      <c r="H2402" s="5" t="str">
        <f t="shared" si="39"/>
        <v>2025-06</v>
      </c>
      <c r="I2402" s="5">
        <f>IFERROR(INDEX(Delivery!$C$2:$C$3001,MATCH(A2402,Delivery!$A$2:$A$3001,0))-INDEX(Delivery!$B$2:$B$3001,MATCH(A2402,Delivery!$A$2:$A$3001,0)),"")</f>
        <v>3</v>
      </c>
      <c r="J2402" s="5" t="str">
        <f>IF(IFERROR(INDEX(Delivery!$D$2:$D$3001,MATCH(A2402,Delivery!$A$2:$A$3001,0)),"")="Delayed","Yes","No")</f>
        <v>No</v>
      </c>
      <c r="K2402" s="5" t="str">
        <f>IF(IFERROR(INDEX(Delivery!$D$2:$D$3001,MATCH(A2402,Delivery!$A$2:$A$3001,0)),"")="Cancelled","Yes","No")</f>
        <v>No</v>
      </c>
      <c r="L2402">
        <f>SUMIF(Sales!B:B,A2402,Sales!H:H)</f>
        <v>798.2</v>
      </c>
    </row>
    <row r="2403" spans="1:12" x14ac:dyDescent="0.35">
      <c r="A2403" s="5">
        <v>2402</v>
      </c>
      <c r="B2403" s="6">
        <v>45811</v>
      </c>
      <c r="C2403" s="5">
        <v>670</v>
      </c>
      <c r="D2403" s="5">
        <v>2</v>
      </c>
      <c r="E2403" s="5" t="str">
        <f>IFERROR(INDEX(Customers!$B$2:$B$901,MATCH(C2403,Customers!$A$2:$A$901,0)),"")</f>
        <v>Neha Das</v>
      </c>
      <c r="F2403" s="5" t="str">
        <f>IFERROR(INDEX(Customers!$C$2:$C$901,MATCH(C2403,Customers!$A$2:$A$901,0)),"")</f>
        <v>SMB</v>
      </c>
      <c r="G2403" s="5" t="str">
        <f>IFERROR(INDEX(Regions!$B$2:$B$6,MATCH(D2403,Regions!$A$2:$A$6,0)),"")</f>
        <v>South</v>
      </c>
      <c r="H2403" s="5" t="str">
        <f t="shared" si="39"/>
        <v>2025-06</v>
      </c>
      <c r="I2403" s="5">
        <f>IFERROR(INDEX(Delivery!$C$2:$C$3001,MATCH(A2403,Delivery!$A$2:$A$3001,0))-INDEX(Delivery!$B$2:$B$3001,MATCH(A2403,Delivery!$A$2:$A$3001,0)),"")</f>
        <v>12</v>
      </c>
      <c r="J2403" s="5" t="str">
        <f>IF(IFERROR(INDEX(Delivery!$D$2:$D$3001,MATCH(A2403,Delivery!$A$2:$A$3001,0)),"")="Delayed","Yes","No")</f>
        <v>Yes</v>
      </c>
      <c r="K2403" s="5" t="str">
        <f>IF(IFERROR(INDEX(Delivery!$D$2:$D$3001,MATCH(A2403,Delivery!$A$2:$A$3001,0)),"")="Cancelled","Yes","No")</f>
        <v>No</v>
      </c>
      <c r="L2403">
        <f>SUMIF(Sales!B:B,A2403,Sales!H:H)</f>
        <v>837.52</v>
      </c>
    </row>
    <row r="2404" spans="1:12" x14ac:dyDescent="0.35">
      <c r="A2404" s="5">
        <v>2403</v>
      </c>
      <c r="B2404" s="6">
        <v>45811</v>
      </c>
      <c r="C2404" s="5">
        <v>602</v>
      </c>
      <c r="D2404" s="5">
        <v>5</v>
      </c>
      <c r="E2404" s="5" t="str">
        <f>IFERROR(INDEX(Customers!$B$2:$B$901,MATCH(C2404,Customers!$A$2:$A$901,0)),"")</f>
        <v>Neha Reddy</v>
      </c>
      <c r="F2404" s="5" t="str">
        <f>IFERROR(INDEX(Customers!$C$2:$C$901,MATCH(C2404,Customers!$A$2:$A$901,0)),"")</f>
        <v>Consumer</v>
      </c>
      <c r="G2404" s="5" t="str">
        <f>IFERROR(INDEX(Regions!$B$2:$B$6,MATCH(D2404,Regions!$A$2:$A$6,0)),"")</f>
        <v>Central</v>
      </c>
      <c r="H2404" s="5" t="str">
        <f t="shared" si="39"/>
        <v>2025-06</v>
      </c>
      <c r="I2404" s="5">
        <f>IFERROR(INDEX(Delivery!$C$2:$C$3001,MATCH(A2404,Delivery!$A$2:$A$3001,0))-INDEX(Delivery!$B$2:$B$3001,MATCH(A2404,Delivery!$A$2:$A$3001,0)),"")</f>
        <v>6</v>
      </c>
      <c r="J2404" s="5" t="str">
        <f>IF(IFERROR(INDEX(Delivery!$D$2:$D$3001,MATCH(A2404,Delivery!$A$2:$A$3001,0)),"")="Delayed","Yes","No")</f>
        <v>No</v>
      </c>
      <c r="K2404" s="5" t="str">
        <f>IF(IFERROR(INDEX(Delivery!$D$2:$D$3001,MATCH(A2404,Delivery!$A$2:$A$3001,0)),"")="Cancelled","Yes","No")</f>
        <v>No</v>
      </c>
      <c r="L2404">
        <f>SUMIF(Sales!B:B,A2404,Sales!H:H)</f>
        <v>1233.3800000000001</v>
      </c>
    </row>
    <row r="2405" spans="1:12" x14ac:dyDescent="0.35">
      <c r="A2405" s="5">
        <v>2404</v>
      </c>
      <c r="B2405" s="6">
        <v>45811</v>
      </c>
      <c r="C2405" s="5">
        <v>824</v>
      </c>
      <c r="D2405" s="5">
        <v>5</v>
      </c>
      <c r="E2405" s="5" t="str">
        <f>IFERROR(INDEX(Customers!$B$2:$B$901,MATCH(C2405,Customers!$A$2:$A$901,0)),"")</f>
        <v>Arun Sharma</v>
      </c>
      <c r="F2405" s="5" t="str">
        <f>IFERROR(INDEX(Customers!$C$2:$C$901,MATCH(C2405,Customers!$A$2:$A$901,0)),"")</f>
        <v>SMB</v>
      </c>
      <c r="G2405" s="5" t="str">
        <f>IFERROR(INDEX(Regions!$B$2:$B$6,MATCH(D2405,Regions!$A$2:$A$6,0)),"")</f>
        <v>Central</v>
      </c>
      <c r="H2405" s="5" t="str">
        <f t="shared" si="39"/>
        <v>2025-06</v>
      </c>
      <c r="I2405" s="5">
        <f>IFERROR(INDEX(Delivery!$C$2:$C$3001,MATCH(A2405,Delivery!$A$2:$A$3001,0))-INDEX(Delivery!$B$2:$B$3001,MATCH(A2405,Delivery!$A$2:$A$3001,0)),"")</f>
        <v>3</v>
      </c>
      <c r="J2405" s="5" t="str">
        <f>IF(IFERROR(INDEX(Delivery!$D$2:$D$3001,MATCH(A2405,Delivery!$A$2:$A$3001,0)),"")="Delayed","Yes","No")</f>
        <v>No</v>
      </c>
      <c r="K2405" s="5" t="str">
        <f>IF(IFERROR(INDEX(Delivery!$D$2:$D$3001,MATCH(A2405,Delivery!$A$2:$A$3001,0)),"")="Cancelled","Yes","No")</f>
        <v>No</v>
      </c>
      <c r="L2405">
        <f>SUMIF(Sales!B:B,A2405,Sales!H:H)</f>
        <v>1526.2800000000002</v>
      </c>
    </row>
    <row r="2406" spans="1:12" x14ac:dyDescent="0.35">
      <c r="A2406" s="5">
        <v>2405</v>
      </c>
      <c r="B2406" s="6">
        <v>45811</v>
      </c>
      <c r="C2406" s="5">
        <v>331</v>
      </c>
      <c r="D2406" s="5">
        <v>5</v>
      </c>
      <c r="E2406" s="5" t="str">
        <f>IFERROR(INDEX(Customers!$B$2:$B$901,MATCH(C2406,Customers!$A$2:$A$901,0)),"")</f>
        <v>Diya Pillai</v>
      </c>
      <c r="F2406" s="5" t="str">
        <f>IFERROR(INDEX(Customers!$C$2:$C$901,MATCH(C2406,Customers!$A$2:$A$901,0)),"")</f>
        <v>Consumer</v>
      </c>
      <c r="G2406" s="5" t="str">
        <f>IFERROR(INDEX(Regions!$B$2:$B$6,MATCH(D2406,Regions!$A$2:$A$6,0)),"")</f>
        <v>Central</v>
      </c>
      <c r="H2406" s="5" t="str">
        <f t="shared" si="39"/>
        <v>2025-06</v>
      </c>
      <c r="I2406" s="5">
        <f>IFERROR(INDEX(Delivery!$C$2:$C$3001,MATCH(A2406,Delivery!$A$2:$A$3001,0))-INDEX(Delivery!$B$2:$B$3001,MATCH(A2406,Delivery!$A$2:$A$3001,0)),"")</f>
        <v>2</v>
      </c>
      <c r="J2406" s="5" t="str">
        <f>IF(IFERROR(INDEX(Delivery!$D$2:$D$3001,MATCH(A2406,Delivery!$A$2:$A$3001,0)),"")="Delayed","Yes","No")</f>
        <v>No</v>
      </c>
      <c r="K2406" s="5" t="str">
        <f>IF(IFERROR(INDEX(Delivery!$D$2:$D$3001,MATCH(A2406,Delivery!$A$2:$A$3001,0)),"")="Cancelled","Yes","No")</f>
        <v>No</v>
      </c>
      <c r="L2406">
        <f>SUMIF(Sales!B:B,A2406,Sales!H:H)</f>
        <v>2528</v>
      </c>
    </row>
    <row r="2407" spans="1:12" x14ac:dyDescent="0.35">
      <c r="A2407" s="5">
        <v>2406</v>
      </c>
      <c r="B2407" s="6">
        <v>45811</v>
      </c>
      <c r="C2407" s="5">
        <v>326</v>
      </c>
      <c r="D2407" s="5">
        <v>3</v>
      </c>
      <c r="E2407" s="5" t="str">
        <f>IFERROR(INDEX(Customers!$B$2:$B$901,MATCH(C2407,Customers!$A$2:$A$901,0)),"")</f>
        <v>Krishna Iyer</v>
      </c>
      <c r="F2407" s="5" t="str">
        <f>IFERROR(INDEX(Customers!$C$2:$C$901,MATCH(C2407,Customers!$A$2:$A$901,0)),"")</f>
        <v>Consumer</v>
      </c>
      <c r="G2407" s="5" t="str">
        <f>IFERROR(INDEX(Regions!$B$2:$B$6,MATCH(D2407,Regions!$A$2:$A$6,0)),"")</f>
        <v>East</v>
      </c>
      <c r="H2407" s="5" t="str">
        <f t="shared" si="39"/>
        <v>2025-06</v>
      </c>
      <c r="I2407" s="5">
        <f>IFERROR(INDEX(Delivery!$C$2:$C$3001,MATCH(A2407,Delivery!$A$2:$A$3001,0))-INDEX(Delivery!$B$2:$B$3001,MATCH(A2407,Delivery!$A$2:$A$3001,0)),"")</f>
        <v>5</v>
      </c>
      <c r="J2407" s="5" t="str">
        <f>IF(IFERROR(INDEX(Delivery!$D$2:$D$3001,MATCH(A2407,Delivery!$A$2:$A$3001,0)),"")="Delayed","Yes","No")</f>
        <v>No</v>
      </c>
      <c r="K2407" s="5" t="str">
        <f>IF(IFERROR(INDEX(Delivery!$D$2:$D$3001,MATCH(A2407,Delivery!$A$2:$A$3001,0)),"")="Cancelled","Yes","No")</f>
        <v>No</v>
      </c>
      <c r="L2407">
        <f>SUMIF(Sales!B:B,A2407,Sales!H:H)</f>
        <v>3253.52</v>
      </c>
    </row>
    <row r="2408" spans="1:12" x14ac:dyDescent="0.35">
      <c r="A2408" s="5">
        <v>2407</v>
      </c>
      <c r="B2408" s="6">
        <v>45811</v>
      </c>
      <c r="C2408" s="5">
        <v>237</v>
      </c>
      <c r="D2408" s="5">
        <v>4</v>
      </c>
      <c r="E2408" s="5" t="str">
        <f>IFERROR(INDEX(Customers!$B$2:$B$901,MATCH(C2408,Customers!$A$2:$A$901,0)),"")</f>
        <v>Divya Gupta</v>
      </c>
      <c r="F2408" s="5" t="str">
        <f>IFERROR(INDEX(Customers!$C$2:$C$901,MATCH(C2408,Customers!$A$2:$A$901,0)),"")</f>
        <v>Consumer</v>
      </c>
      <c r="G2408" s="5" t="str">
        <f>IFERROR(INDEX(Regions!$B$2:$B$6,MATCH(D2408,Regions!$A$2:$A$6,0)),"")</f>
        <v>West</v>
      </c>
      <c r="H2408" s="5" t="str">
        <f t="shared" si="39"/>
        <v>2025-06</v>
      </c>
      <c r="I2408" s="5">
        <f>IFERROR(INDEX(Delivery!$C$2:$C$3001,MATCH(A2408,Delivery!$A$2:$A$3001,0))-INDEX(Delivery!$B$2:$B$3001,MATCH(A2408,Delivery!$A$2:$A$3001,0)),"")</f>
        <v>5</v>
      </c>
      <c r="J2408" s="5" t="str">
        <f>IF(IFERROR(INDEX(Delivery!$D$2:$D$3001,MATCH(A2408,Delivery!$A$2:$A$3001,0)),"")="Delayed","Yes","No")</f>
        <v>No</v>
      </c>
      <c r="K2408" s="5" t="str">
        <f>IF(IFERROR(INDEX(Delivery!$D$2:$D$3001,MATCH(A2408,Delivery!$A$2:$A$3001,0)),"")="Cancelled","Yes","No")</f>
        <v>No</v>
      </c>
      <c r="L2408">
        <f>SUMIF(Sales!B:B,A2408,Sales!H:H)</f>
        <v>2412.4899999999998</v>
      </c>
    </row>
    <row r="2409" spans="1:12" x14ac:dyDescent="0.35">
      <c r="A2409" s="5">
        <v>2408</v>
      </c>
      <c r="B2409" s="6">
        <v>45811</v>
      </c>
      <c r="C2409" s="5">
        <v>727</v>
      </c>
      <c r="D2409" s="5">
        <v>5</v>
      </c>
      <c r="E2409" s="5" t="str">
        <f>IFERROR(INDEX(Customers!$B$2:$B$901,MATCH(C2409,Customers!$A$2:$A$901,0)),"")</f>
        <v>Navya Kapoor</v>
      </c>
      <c r="F2409" s="5" t="str">
        <f>IFERROR(INDEX(Customers!$C$2:$C$901,MATCH(C2409,Customers!$A$2:$A$901,0)),"")</f>
        <v>Consumer</v>
      </c>
      <c r="G2409" s="5" t="str">
        <f>IFERROR(INDEX(Regions!$B$2:$B$6,MATCH(D2409,Regions!$A$2:$A$6,0)),"")</f>
        <v>Central</v>
      </c>
      <c r="H2409" s="5" t="str">
        <f t="shared" si="39"/>
        <v>2025-06</v>
      </c>
      <c r="I2409" s="5">
        <f>IFERROR(INDEX(Delivery!$C$2:$C$3001,MATCH(A2409,Delivery!$A$2:$A$3001,0))-INDEX(Delivery!$B$2:$B$3001,MATCH(A2409,Delivery!$A$2:$A$3001,0)),"")</f>
        <v>4</v>
      </c>
      <c r="J2409" s="5" t="str">
        <f>IF(IFERROR(INDEX(Delivery!$D$2:$D$3001,MATCH(A2409,Delivery!$A$2:$A$3001,0)),"")="Delayed","Yes","No")</f>
        <v>No</v>
      </c>
      <c r="K2409" s="5" t="str">
        <f>IF(IFERROR(INDEX(Delivery!$D$2:$D$3001,MATCH(A2409,Delivery!$A$2:$A$3001,0)),"")="Cancelled","Yes","No")</f>
        <v>No</v>
      </c>
      <c r="L2409">
        <f>SUMIF(Sales!B:B,A2409,Sales!H:H)</f>
        <v>1527.62</v>
      </c>
    </row>
    <row r="2410" spans="1:12" x14ac:dyDescent="0.35">
      <c r="A2410" s="5">
        <v>2409</v>
      </c>
      <c r="B2410" s="6">
        <v>45812</v>
      </c>
      <c r="C2410" s="5">
        <v>106</v>
      </c>
      <c r="D2410" s="5">
        <v>2</v>
      </c>
      <c r="E2410" s="5" t="str">
        <f>IFERROR(INDEX(Customers!$B$2:$B$901,MATCH(C2410,Customers!$A$2:$A$901,0)),"")</f>
        <v>Suresh Pillai</v>
      </c>
      <c r="F2410" s="5" t="str">
        <f>IFERROR(INDEX(Customers!$C$2:$C$901,MATCH(C2410,Customers!$A$2:$A$901,0)),"")</f>
        <v>Consumer</v>
      </c>
      <c r="G2410" s="5" t="str">
        <f>IFERROR(INDEX(Regions!$B$2:$B$6,MATCH(D2410,Regions!$A$2:$A$6,0)),"")</f>
        <v>South</v>
      </c>
      <c r="H2410" s="5" t="str">
        <f t="shared" si="39"/>
        <v>2025-06</v>
      </c>
      <c r="I2410" s="5">
        <f>IFERROR(INDEX(Delivery!$C$2:$C$3001,MATCH(A2410,Delivery!$A$2:$A$3001,0))-INDEX(Delivery!$B$2:$B$3001,MATCH(A2410,Delivery!$A$2:$A$3001,0)),"")</f>
        <v>2</v>
      </c>
      <c r="J2410" s="5" t="str">
        <f>IF(IFERROR(INDEX(Delivery!$D$2:$D$3001,MATCH(A2410,Delivery!$A$2:$A$3001,0)),"")="Delayed","Yes","No")</f>
        <v>No</v>
      </c>
      <c r="K2410" s="5" t="str">
        <f>IF(IFERROR(INDEX(Delivery!$D$2:$D$3001,MATCH(A2410,Delivery!$A$2:$A$3001,0)),"")="Cancelled","Yes","No")</f>
        <v>No</v>
      </c>
      <c r="L2410">
        <f>SUMIF(Sales!B:B,A2410,Sales!H:H)</f>
        <v>3021.65</v>
      </c>
    </row>
    <row r="2411" spans="1:12" x14ac:dyDescent="0.35">
      <c r="A2411" s="5">
        <v>2410</v>
      </c>
      <c r="B2411" s="6">
        <v>45812</v>
      </c>
      <c r="C2411" s="5">
        <v>837</v>
      </c>
      <c r="D2411" s="5">
        <v>4</v>
      </c>
      <c r="E2411" s="5" t="str">
        <f>IFERROR(INDEX(Customers!$B$2:$B$901,MATCH(C2411,Customers!$A$2:$A$901,0)),"")</f>
        <v>Divya Verma</v>
      </c>
      <c r="F2411" s="5" t="str">
        <f>IFERROR(INDEX(Customers!$C$2:$C$901,MATCH(C2411,Customers!$A$2:$A$901,0)),"")</f>
        <v>Consumer</v>
      </c>
      <c r="G2411" s="5" t="str">
        <f>IFERROR(INDEX(Regions!$B$2:$B$6,MATCH(D2411,Regions!$A$2:$A$6,0)),"")</f>
        <v>West</v>
      </c>
      <c r="H2411" s="5" t="str">
        <f t="shared" si="39"/>
        <v>2025-06</v>
      </c>
      <c r="I2411" s="5">
        <f>IFERROR(INDEX(Delivery!$C$2:$C$3001,MATCH(A2411,Delivery!$A$2:$A$3001,0))-INDEX(Delivery!$B$2:$B$3001,MATCH(A2411,Delivery!$A$2:$A$3001,0)),"")</f>
        <v>6</v>
      </c>
      <c r="J2411" s="5" t="str">
        <f>IF(IFERROR(INDEX(Delivery!$D$2:$D$3001,MATCH(A2411,Delivery!$A$2:$A$3001,0)),"")="Delayed","Yes","No")</f>
        <v>Yes</v>
      </c>
      <c r="K2411" s="5" t="str">
        <f>IF(IFERROR(INDEX(Delivery!$D$2:$D$3001,MATCH(A2411,Delivery!$A$2:$A$3001,0)),"")="Cancelled","Yes","No")</f>
        <v>No</v>
      </c>
      <c r="L2411">
        <f>SUMIF(Sales!B:B,A2411,Sales!H:H)</f>
        <v>1752.02</v>
      </c>
    </row>
    <row r="2412" spans="1:12" x14ac:dyDescent="0.35">
      <c r="A2412" s="5">
        <v>2411</v>
      </c>
      <c r="B2412" s="6">
        <v>45812</v>
      </c>
      <c r="C2412" s="5">
        <v>853</v>
      </c>
      <c r="D2412" s="5">
        <v>4</v>
      </c>
      <c r="E2412" s="5" t="str">
        <f>IFERROR(INDEX(Customers!$B$2:$B$901,MATCH(C2412,Customers!$A$2:$A$901,0)),"")</f>
        <v>Meera Verma</v>
      </c>
      <c r="F2412" s="5" t="str">
        <f>IFERROR(INDEX(Customers!$C$2:$C$901,MATCH(C2412,Customers!$A$2:$A$901,0)),"")</f>
        <v>Consumer</v>
      </c>
      <c r="G2412" s="5" t="str">
        <f>IFERROR(INDEX(Regions!$B$2:$B$6,MATCH(D2412,Regions!$A$2:$A$6,0)),"")</f>
        <v>West</v>
      </c>
      <c r="H2412" s="5" t="str">
        <f t="shared" si="39"/>
        <v>2025-06</v>
      </c>
      <c r="I2412" s="5">
        <f>IFERROR(INDEX(Delivery!$C$2:$C$3001,MATCH(A2412,Delivery!$A$2:$A$3001,0))-INDEX(Delivery!$B$2:$B$3001,MATCH(A2412,Delivery!$A$2:$A$3001,0)),"")</f>
        <v>4</v>
      </c>
      <c r="J2412" s="5" t="str">
        <f>IF(IFERROR(INDEX(Delivery!$D$2:$D$3001,MATCH(A2412,Delivery!$A$2:$A$3001,0)),"")="Delayed","Yes","No")</f>
        <v>No</v>
      </c>
      <c r="K2412" s="5" t="str">
        <f>IF(IFERROR(INDEX(Delivery!$D$2:$D$3001,MATCH(A2412,Delivery!$A$2:$A$3001,0)),"")="Cancelled","Yes","No")</f>
        <v>No</v>
      </c>
      <c r="L2412">
        <f>SUMIF(Sales!B:B,A2412,Sales!H:H)</f>
        <v>3894.31</v>
      </c>
    </row>
    <row r="2413" spans="1:12" x14ac:dyDescent="0.35">
      <c r="A2413" s="5">
        <v>2412</v>
      </c>
      <c r="B2413" s="6">
        <v>45812</v>
      </c>
      <c r="C2413" s="5">
        <v>466</v>
      </c>
      <c r="D2413" s="5">
        <v>3</v>
      </c>
      <c r="E2413" s="5" t="str">
        <f>IFERROR(INDEX(Customers!$B$2:$B$901,MATCH(C2413,Customers!$A$2:$A$901,0)),"")</f>
        <v>Reyansh Pillai</v>
      </c>
      <c r="F2413" s="5" t="str">
        <f>IFERROR(INDEX(Customers!$C$2:$C$901,MATCH(C2413,Customers!$A$2:$A$901,0)),"")</f>
        <v>SMB</v>
      </c>
      <c r="G2413" s="5" t="str">
        <f>IFERROR(INDEX(Regions!$B$2:$B$6,MATCH(D2413,Regions!$A$2:$A$6,0)),"")</f>
        <v>East</v>
      </c>
      <c r="H2413" s="5" t="str">
        <f t="shared" si="39"/>
        <v>2025-06</v>
      </c>
      <c r="I2413" s="5">
        <f>IFERROR(INDEX(Delivery!$C$2:$C$3001,MATCH(A2413,Delivery!$A$2:$A$3001,0))-INDEX(Delivery!$B$2:$B$3001,MATCH(A2413,Delivery!$A$2:$A$3001,0)),"")</f>
        <v>4</v>
      </c>
      <c r="J2413" s="5" t="str">
        <f>IF(IFERROR(INDEX(Delivery!$D$2:$D$3001,MATCH(A2413,Delivery!$A$2:$A$3001,0)),"")="Delayed","Yes","No")</f>
        <v>No</v>
      </c>
      <c r="K2413" s="5" t="str">
        <f>IF(IFERROR(INDEX(Delivery!$D$2:$D$3001,MATCH(A2413,Delivery!$A$2:$A$3001,0)),"")="Cancelled","Yes","No")</f>
        <v>No</v>
      </c>
      <c r="L2413">
        <f>SUMIF(Sales!B:B,A2413,Sales!H:H)</f>
        <v>3744.74</v>
      </c>
    </row>
    <row r="2414" spans="1:12" x14ac:dyDescent="0.35">
      <c r="A2414" s="5">
        <v>2413</v>
      </c>
      <c r="B2414" s="6">
        <v>45813</v>
      </c>
      <c r="C2414" s="5">
        <v>385</v>
      </c>
      <c r="D2414" s="5">
        <v>4</v>
      </c>
      <c r="E2414" s="5" t="str">
        <f>IFERROR(INDEX(Customers!$B$2:$B$901,MATCH(C2414,Customers!$A$2:$A$901,0)),"")</f>
        <v>Lakshmi Reddy</v>
      </c>
      <c r="F2414" s="5" t="str">
        <f>IFERROR(INDEX(Customers!$C$2:$C$901,MATCH(C2414,Customers!$A$2:$A$901,0)),"")</f>
        <v>Consumer</v>
      </c>
      <c r="G2414" s="5" t="str">
        <f>IFERROR(INDEX(Regions!$B$2:$B$6,MATCH(D2414,Regions!$A$2:$A$6,0)),"")</f>
        <v>West</v>
      </c>
      <c r="H2414" s="5" t="str">
        <f t="shared" si="39"/>
        <v>2025-06</v>
      </c>
      <c r="I2414" s="5">
        <f>IFERROR(INDEX(Delivery!$C$2:$C$3001,MATCH(A2414,Delivery!$A$2:$A$3001,0))-INDEX(Delivery!$B$2:$B$3001,MATCH(A2414,Delivery!$A$2:$A$3001,0)),"")</f>
        <v>6</v>
      </c>
      <c r="J2414" s="5" t="str">
        <f>IF(IFERROR(INDEX(Delivery!$D$2:$D$3001,MATCH(A2414,Delivery!$A$2:$A$3001,0)),"")="Delayed","Yes","No")</f>
        <v>No</v>
      </c>
      <c r="K2414" s="5" t="str">
        <f>IF(IFERROR(INDEX(Delivery!$D$2:$D$3001,MATCH(A2414,Delivery!$A$2:$A$3001,0)),"")="Cancelled","Yes","No")</f>
        <v>No</v>
      </c>
      <c r="L2414">
        <f>SUMIF(Sales!B:B,A2414,Sales!H:H)</f>
        <v>407.68</v>
      </c>
    </row>
    <row r="2415" spans="1:12" x14ac:dyDescent="0.35">
      <c r="A2415" s="5">
        <v>2414</v>
      </c>
      <c r="B2415" s="6">
        <v>45813</v>
      </c>
      <c r="C2415" s="5">
        <v>385</v>
      </c>
      <c r="D2415" s="5">
        <v>4</v>
      </c>
      <c r="E2415" s="5" t="str">
        <f>IFERROR(INDEX(Customers!$B$2:$B$901,MATCH(C2415,Customers!$A$2:$A$901,0)),"")</f>
        <v>Lakshmi Reddy</v>
      </c>
      <c r="F2415" s="5" t="str">
        <f>IFERROR(INDEX(Customers!$C$2:$C$901,MATCH(C2415,Customers!$A$2:$A$901,0)),"")</f>
        <v>Consumer</v>
      </c>
      <c r="G2415" s="5" t="str">
        <f>IFERROR(INDEX(Regions!$B$2:$B$6,MATCH(D2415,Regions!$A$2:$A$6,0)),"")</f>
        <v>West</v>
      </c>
      <c r="H2415" s="5" t="str">
        <f t="shared" si="39"/>
        <v>2025-06</v>
      </c>
      <c r="I2415" s="5">
        <f>IFERROR(INDEX(Delivery!$C$2:$C$3001,MATCH(A2415,Delivery!$A$2:$A$3001,0))-INDEX(Delivery!$B$2:$B$3001,MATCH(A2415,Delivery!$A$2:$A$3001,0)),"")</f>
        <v>10</v>
      </c>
      <c r="J2415" s="5" t="str">
        <f>IF(IFERROR(INDEX(Delivery!$D$2:$D$3001,MATCH(A2415,Delivery!$A$2:$A$3001,0)),"")="Delayed","Yes","No")</f>
        <v>Yes</v>
      </c>
      <c r="K2415" s="5" t="str">
        <f>IF(IFERROR(INDEX(Delivery!$D$2:$D$3001,MATCH(A2415,Delivery!$A$2:$A$3001,0)),"")="Cancelled","Yes","No")</f>
        <v>No</v>
      </c>
      <c r="L2415">
        <f>SUMIF(Sales!B:B,A2415,Sales!H:H)</f>
        <v>1296.42</v>
      </c>
    </row>
    <row r="2416" spans="1:12" x14ac:dyDescent="0.35">
      <c r="A2416" s="5">
        <v>2415</v>
      </c>
      <c r="B2416" s="6">
        <v>45813</v>
      </c>
      <c r="C2416" s="5">
        <v>740</v>
      </c>
      <c r="D2416" s="5">
        <v>1</v>
      </c>
      <c r="E2416" s="5" t="str">
        <f>IFERROR(INDEX(Customers!$B$2:$B$901,MATCH(C2416,Customers!$A$2:$A$901,0)),"")</f>
        <v>Priya Chatterjee</v>
      </c>
      <c r="F2416" s="5" t="str">
        <f>IFERROR(INDEX(Customers!$C$2:$C$901,MATCH(C2416,Customers!$A$2:$A$901,0)),"")</f>
        <v>Consumer</v>
      </c>
      <c r="G2416" s="5" t="str">
        <f>IFERROR(INDEX(Regions!$B$2:$B$6,MATCH(D2416,Regions!$A$2:$A$6,0)),"")</f>
        <v>North</v>
      </c>
      <c r="H2416" s="5" t="str">
        <f t="shared" si="39"/>
        <v>2025-06</v>
      </c>
      <c r="I2416" s="5">
        <f>IFERROR(INDEX(Delivery!$C$2:$C$3001,MATCH(A2416,Delivery!$A$2:$A$3001,0))-INDEX(Delivery!$B$2:$B$3001,MATCH(A2416,Delivery!$A$2:$A$3001,0)),"")</f>
        <v>6</v>
      </c>
      <c r="J2416" s="5" t="str">
        <f>IF(IFERROR(INDEX(Delivery!$D$2:$D$3001,MATCH(A2416,Delivery!$A$2:$A$3001,0)),"")="Delayed","Yes","No")</f>
        <v>No</v>
      </c>
      <c r="K2416" s="5" t="str">
        <f>IF(IFERROR(INDEX(Delivery!$D$2:$D$3001,MATCH(A2416,Delivery!$A$2:$A$3001,0)),"")="Cancelled","Yes","No")</f>
        <v>No</v>
      </c>
      <c r="L2416">
        <f>SUMIF(Sales!B:B,A2416,Sales!H:H)</f>
        <v>1752.02</v>
      </c>
    </row>
    <row r="2417" spans="1:12" x14ac:dyDescent="0.35">
      <c r="A2417" s="5">
        <v>2416</v>
      </c>
      <c r="B2417" s="6">
        <v>45813</v>
      </c>
      <c r="C2417" s="5">
        <v>869</v>
      </c>
      <c r="D2417" s="5">
        <v>2</v>
      </c>
      <c r="E2417" s="5" t="str">
        <f>IFERROR(INDEX(Customers!$B$2:$B$901,MATCH(C2417,Customers!$A$2:$A$901,0)),"")</f>
        <v>Karthik Krishnan</v>
      </c>
      <c r="F2417" s="5" t="str">
        <f>IFERROR(INDEX(Customers!$C$2:$C$901,MATCH(C2417,Customers!$A$2:$A$901,0)),"")</f>
        <v>Consumer</v>
      </c>
      <c r="G2417" s="5" t="str">
        <f>IFERROR(INDEX(Regions!$B$2:$B$6,MATCH(D2417,Regions!$A$2:$A$6,0)),"")</f>
        <v>South</v>
      </c>
      <c r="H2417" s="5" t="str">
        <f t="shared" si="39"/>
        <v>2025-06</v>
      </c>
      <c r="I2417" s="5">
        <f>IFERROR(INDEX(Delivery!$C$2:$C$3001,MATCH(A2417,Delivery!$A$2:$A$3001,0))-INDEX(Delivery!$B$2:$B$3001,MATCH(A2417,Delivery!$A$2:$A$3001,0)),"")</f>
        <v>12</v>
      </c>
      <c r="J2417" s="5" t="str">
        <f>IF(IFERROR(INDEX(Delivery!$D$2:$D$3001,MATCH(A2417,Delivery!$A$2:$A$3001,0)),"")="Delayed","Yes","No")</f>
        <v>Yes</v>
      </c>
      <c r="K2417" s="5" t="str">
        <f>IF(IFERROR(INDEX(Delivery!$D$2:$D$3001,MATCH(A2417,Delivery!$A$2:$A$3001,0)),"")="Cancelled","Yes","No")</f>
        <v>No</v>
      </c>
      <c r="L2417">
        <f>SUMIF(Sales!B:B,A2417,Sales!H:H)</f>
        <v>175.69</v>
      </c>
    </row>
    <row r="2418" spans="1:12" x14ac:dyDescent="0.35">
      <c r="A2418" s="5">
        <v>2417</v>
      </c>
      <c r="B2418" s="6">
        <v>45813</v>
      </c>
      <c r="C2418" s="5">
        <v>175</v>
      </c>
      <c r="D2418" s="5">
        <v>1</v>
      </c>
      <c r="E2418" s="5" t="str">
        <f>IFERROR(INDEX(Customers!$B$2:$B$901,MATCH(C2418,Customers!$A$2:$A$901,0)),"")</f>
        <v>Manoj Singh</v>
      </c>
      <c r="F2418" s="5" t="str">
        <f>IFERROR(INDEX(Customers!$C$2:$C$901,MATCH(C2418,Customers!$A$2:$A$901,0)),"")</f>
        <v>Consumer</v>
      </c>
      <c r="G2418" s="5" t="str">
        <f>IFERROR(INDEX(Regions!$B$2:$B$6,MATCH(D2418,Regions!$A$2:$A$6,0)),"")</f>
        <v>North</v>
      </c>
      <c r="H2418" s="5" t="str">
        <f t="shared" si="39"/>
        <v>2025-06</v>
      </c>
      <c r="I2418" s="5">
        <f>IFERROR(INDEX(Delivery!$C$2:$C$3001,MATCH(A2418,Delivery!$A$2:$A$3001,0))-INDEX(Delivery!$B$2:$B$3001,MATCH(A2418,Delivery!$A$2:$A$3001,0)),"")</f>
        <v>3</v>
      </c>
      <c r="J2418" s="5" t="str">
        <f>IF(IFERROR(INDEX(Delivery!$D$2:$D$3001,MATCH(A2418,Delivery!$A$2:$A$3001,0)),"")="Delayed","Yes","No")</f>
        <v>No</v>
      </c>
      <c r="K2418" s="5" t="str">
        <f>IF(IFERROR(INDEX(Delivery!$D$2:$D$3001,MATCH(A2418,Delivery!$A$2:$A$3001,0)),"")="Cancelled","Yes","No")</f>
        <v>No</v>
      </c>
      <c r="L2418">
        <f>SUMIF(Sales!B:B,A2418,Sales!H:H)</f>
        <v>2130.6999999999998</v>
      </c>
    </row>
    <row r="2419" spans="1:12" x14ac:dyDescent="0.35">
      <c r="A2419" s="5">
        <v>2418</v>
      </c>
      <c r="B2419" s="6">
        <v>45814</v>
      </c>
      <c r="C2419" s="5">
        <v>718</v>
      </c>
      <c r="D2419" s="5">
        <v>4</v>
      </c>
      <c r="E2419" s="5" t="str">
        <f>IFERROR(INDEX(Customers!$B$2:$B$901,MATCH(C2419,Customers!$A$2:$A$901,0)),"")</f>
        <v>Deepa Iyer</v>
      </c>
      <c r="F2419" s="5" t="str">
        <f>IFERROR(INDEX(Customers!$C$2:$C$901,MATCH(C2419,Customers!$A$2:$A$901,0)),"")</f>
        <v>SMB</v>
      </c>
      <c r="G2419" s="5" t="str">
        <f>IFERROR(INDEX(Regions!$B$2:$B$6,MATCH(D2419,Regions!$A$2:$A$6,0)),"")</f>
        <v>West</v>
      </c>
      <c r="H2419" s="5" t="str">
        <f t="shared" si="39"/>
        <v>2025-06</v>
      </c>
      <c r="I2419" s="5">
        <f>IFERROR(INDEX(Delivery!$C$2:$C$3001,MATCH(A2419,Delivery!$A$2:$A$3001,0))-INDEX(Delivery!$B$2:$B$3001,MATCH(A2419,Delivery!$A$2:$A$3001,0)),"")</f>
        <v>2</v>
      </c>
      <c r="J2419" s="5" t="str">
        <f>IF(IFERROR(INDEX(Delivery!$D$2:$D$3001,MATCH(A2419,Delivery!$A$2:$A$3001,0)),"")="Delayed","Yes","No")</f>
        <v>No</v>
      </c>
      <c r="K2419" s="5" t="str">
        <f>IF(IFERROR(INDEX(Delivery!$D$2:$D$3001,MATCH(A2419,Delivery!$A$2:$A$3001,0)),"")="Cancelled","Yes","No")</f>
        <v>No</v>
      </c>
      <c r="L2419">
        <f>SUMIF(Sales!B:B,A2419,Sales!H:H)</f>
        <v>800.55</v>
      </c>
    </row>
    <row r="2420" spans="1:12" x14ac:dyDescent="0.35">
      <c r="A2420" s="5">
        <v>2419</v>
      </c>
      <c r="B2420" s="6">
        <v>45814</v>
      </c>
      <c r="C2420" s="5">
        <v>750</v>
      </c>
      <c r="D2420" s="5">
        <v>5</v>
      </c>
      <c r="E2420" s="5" t="str">
        <f>IFERROR(INDEX(Customers!$B$2:$B$901,MATCH(C2420,Customers!$A$2:$A$901,0)),"")</f>
        <v>Anika Gupta</v>
      </c>
      <c r="F2420" s="5" t="str">
        <f>IFERROR(INDEX(Customers!$C$2:$C$901,MATCH(C2420,Customers!$A$2:$A$901,0)),"")</f>
        <v>Consumer</v>
      </c>
      <c r="G2420" s="5" t="str">
        <f>IFERROR(INDEX(Regions!$B$2:$B$6,MATCH(D2420,Regions!$A$2:$A$6,0)),"")</f>
        <v>Central</v>
      </c>
      <c r="H2420" s="5" t="str">
        <f t="shared" si="39"/>
        <v>2025-06</v>
      </c>
      <c r="I2420" s="5">
        <f>IFERROR(INDEX(Delivery!$C$2:$C$3001,MATCH(A2420,Delivery!$A$2:$A$3001,0))-INDEX(Delivery!$B$2:$B$3001,MATCH(A2420,Delivery!$A$2:$A$3001,0)),"")</f>
        <v>4</v>
      </c>
      <c r="J2420" s="5" t="str">
        <f>IF(IFERROR(INDEX(Delivery!$D$2:$D$3001,MATCH(A2420,Delivery!$A$2:$A$3001,0)),"")="Delayed","Yes","No")</f>
        <v>No</v>
      </c>
      <c r="K2420" s="5" t="str">
        <f>IF(IFERROR(INDEX(Delivery!$D$2:$D$3001,MATCH(A2420,Delivery!$A$2:$A$3001,0)),"")="Cancelled","Yes","No")</f>
        <v>No</v>
      </c>
      <c r="L2420">
        <f>SUMIF(Sales!B:B,A2420,Sales!H:H)</f>
        <v>2213.3200000000002</v>
      </c>
    </row>
    <row r="2421" spans="1:12" x14ac:dyDescent="0.35">
      <c r="A2421" s="5">
        <v>2420</v>
      </c>
      <c r="B2421" s="6">
        <v>45814</v>
      </c>
      <c r="C2421" s="5">
        <v>353</v>
      </c>
      <c r="D2421" s="5">
        <v>1</v>
      </c>
      <c r="E2421" s="5" t="str">
        <f>IFERROR(INDEX(Customers!$B$2:$B$901,MATCH(C2421,Customers!$A$2:$A$901,0)),"")</f>
        <v>Aadhya Joshi</v>
      </c>
      <c r="F2421" s="5" t="str">
        <f>IFERROR(INDEX(Customers!$C$2:$C$901,MATCH(C2421,Customers!$A$2:$A$901,0)),"")</f>
        <v>Consumer</v>
      </c>
      <c r="G2421" s="5" t="str">
        <f>IFERROR(INDEX(Regions!$B$2:$B$6,MATCH(D2421,Regions!$A$2:$A$6,0)),"")</f>
        <v>North</v>
      </c>
      <c r="H2421" s="5" t="str">
        <f t="shared" si="39"/>
        <v>2025-06</v>
      </c>
      <c r="I2421" s="5">
        <f>IFERROR(INDEX(Delivery!$C$2:$C$3001,MATCH(A2421,Delivery!$A$2:$A$3001,0))-INDEX(Delivery!$B$2:$B$3001,MATCH(A2421,Delivery!$A$2:$A$3001,0)),"")</f>
        <v>5</v>
      </c>
      <c r="J2421" s="5" t="str">
        <f>IF(IFERROR(INDEX(Delivery!$D$2:$D$3001,MATCH(A2421,Delivery!$A$2:$A$3001,0)),"")="Delayed","Yes","No")</f>
        <v>No</v>
      </c>
      <c r="K2421" s="5" t="str">
        <f>IF(IFERROR(INDEX(Delivery!$D$2:$D$3001,MATCH(A2421,Delivery!$A$2:$A$3001,0)),"")="Cancelled","Yes","No")</f>
        <v>No</v>
      </c>
      <c r="L2421">
        <f>SUMIF(Sales!B:B,A2421,Sales!H:H)</f>
        <v>175.69</v>
      </c>
    </row>
    <row r="2422" spans="1:12" x14ac:dyDescent="0.35">
      <c r="A2422" s="5">
        <v>2421</v>
      </c>
      <c r="B2422" s="6">
        <v>45814</v>
      </c>
      <c r="C2422" s="5">
        <v>364</v>
      </c>
      <c r="D2422" s="5">
        <v>3</v>
      </c>
      <c r="E2422" s="5" t="str">
        <f>IFERROR(INDEX(Customers!$B$2:$B$901,MATCH(C2422,Customers!$A$2:$A$901,0)),"")</f>
        <v>Sanjay Chatterjee</v>
      </c>
      <c r="F2422" s="5" t="str">
        <f>IFERROR(INDEX(Customers!$C$2:$C$901,MATCH(C2422,Customers!$A$2:$A$901,0)),"")</f>
        <v>Consumer</v>
      </c>
      <c r="G2422" s="5" t="str">
        <f>IFERROR(INDEX(Regions!$B$2:$B$6,MATCH(D2422,Regions!$A$2:$A$6,0)),"")</f>
        <v>East</v>
      </c>
      <c r="H2422" s="5" t="str">
        <f t="shared" si="39"/>
        <v>2025-06</v>
      </c>
      <c r="I2422" s="5">
        <f>IFERROR(INDEX(Delivery!$C$2:$C$3001,MATCH(A2422,Delivery!$A$2:$A$3001,0))-INDEX(Delivery!$B$2:$B$3001,MATCH(A2422,Delivery!$A$2:$A$3001,0)),"")</f>
        <v>4</v>
      </c>
      <c r="J2422" s="5" t="str">
        <f>IF(IFERROR(INDEX(Delivery!$D$2:$D$3001,MATCH(A2422,Delivery!$A$2:$A$3001,0)),"")="Delayed","Yes","No")</f>
        <v>No</v>
      </c>
      <c r="K2422" s="5" t="str">
        <f>IF(IFERROR(INDEX(Delivery!$D$2:$D$3001,MATCH(A2422,Delivery!$A$2:$A$3001,0)),"")="Cancelled","Yes","No")</f>
        <v>No</v>
      </c>
      <c r="L2422">
        <f>SUMIF(Sales!B:B,A2422,Sales!H:H)</f>
        <v>442.57</v>
      </c>
    </row>
    <row r="2423" spans="1:12" x14ac:dyDescent="0.35">
      <c r="A2423" s="5">
        <v>2422</v>
      </c>
      <c r="B2423" s="6">
        <v>45814</v>
      </c>
      <c r="C2423" s="5">
        <v>12</v>
      </c>
      <c r="D2423" s="5">
        <v>1</v>
      </c>
      <c r="E2423" s="5" t="str">
        <f>IFERROR(INDEX(Customers!$B$2:$B$901,MATCH(C2423,Customers!$A$2:$A$901,0)),"")</f>
        <v>Saanvi Rao</v>
      </c>
      <c r="F2423" s="5" t="str">
        <f>IFERROR(INDEX(Customers!$C$2:$C$901,MATCH(C2423,Customers!$A$2:$A$901,0)),"")</f>
        <v>Consumer</v>
      </c>
      <c r="G2423" s="5" t="str">
        <f>IFERROR(INDEX(Regions!$B$2:$B$6,MATCH(D2423,Regions!$A$2:$A$6,0)),"")</f>
        <v>North</v>
      </c>
      <c r="H2423" s="5" t="str">
        <f t="shared" si="39"/>
        <v>2025-06</v>
      </c>
      <c r="I2423" s="5">
        <f>IFERROR(INDEX(Delivery!$C$2:$C$3001,MATCH(A2423,Delivery!$A$2:$A$3001,0))-INDEX(Delivery!$B$2:$B$3001,MATCH(A2423,Delivery!$A$2:$A$3001,0)),"")</f>
        <v>5</v>
      </c>
      <c r="J2423" s="5" t="str">
        <f>IF(IFERROR(INDEX(Delivery!$D$2:$D$3001,MATCH(A2423,Delivery!$A$2:$A$3001,0)),"")="Delayed","Yes","No")</f>
        <v>No</v>
      </c>
      <c r="K2423" s="5" t="str">
        <f>IF(IFERROR(INDEX(Delivery!$D$2:$D$3001,MATCH(A2423,Delivery!$A$2:$A$3001,0)),"")="Cancelled","Yes","No")</f>
        <v>No</v>
      </c>
      <c r="L2423">
        <f>SUMIF(Sales!B:B,A2423,Sales!H:H)</f>
        <v>897.98</v>
      </c>
    </row>
    <row r="2424" spans="1:12" x14ac:dyDescent="0.35">
      <c r="A2424" s="5">
        <v>2423</v>
      </c>
      <c r="B2424" s="6">
        <v>45814</v>
      </c>
      <c r="C2424" s="5">
        <v>236</v>
      </c>
      <c r="D2424" s="5">
        <v>1</v>
      </c>
      <c r="E2424" s="5" t="str">
        <f>IFERROR(INDEX(Customers!$B$2:$B$901,MATCH(C2424,Customers!$A$2:$A$901,0)),"")</f>
        <v>Lakshmi Kapoor</v>
      </c>
      <c r="F2424" s="5" t="str">
        <f>IFERROR(INDEX(Customers!$C$2:$C$901,MATCH(C2424,Customers!$A$2:$A$901,0)),"")</f>
        <v>Consumer</v>
      </c>
      <c r="G2424" s="5" t="str">
        <f>IFERROR(INDEX(Regions!$B$2:$B$6,MATCH(D2424,Regions!$A$2:$A$6,0)),"")</f>
        <v>North</v>
      </c>
      <c r="H2424" s="5" t="str">
        <f t="shared" si="39"/>
        <v>2025-06</v>
      </c>
      <c r="I2424" s="5">
        <f>IFERROR(INDEX(Delivery!$C$2:$C$3001,MATCH(A2424,Delivery!$A$2:$A$3001,0))-INDEX(Delivery!$B$2:$B$3001,MATCH(A2424,Delivery!$A$2:$A$3001,0)),"")</f>
        <v>4</v>
      </c>
      <c r="J2424" s="5" t="str">
        <f>IF(IFERROR(INDEX(Delivery!$D$2:$D$3001,MATCH(A2424,Delivery!$A$2:$A$3001,0)),"")="Delayed","Yes","No")</f>
        <v>No</v>
      </c>
      <c r="K2424" s="5" t="str">
        <f>IF(IFERROR(INDEX(Delivery!$D$2:$D$3001,MATCH(A2424,Delivery!$A$2:$A$3001,0)),"")="Cancelled","Yes","No")</f>
        <v>No</v>
      </c>
      <c r="L2424">
        <f>SUMIF(Sales!B:B,A2424,Sales!H:H)</f>
        <v>4574.8999999999996</v>
      </c>
    </row>
    <row r="2425" spans="1:12" x14ac:dyDescent="0.35">
      <c r="A2425" s="5">
        <v>2424</v>
      </c>
      <c r="B2425" s="6">
        <v>45814</v>
      </c>
      <c r="C2425" s="5">
        <v>480</v>
      </c>
      <c r="D2425" s="5">
        <v>4</v>
      </c>
      <c r="E2425" s="5" t="str">
        <f>IFERROR(INDEX(Customers!$B$2:$B$901,MATCH(C2425,Customers!$A$2:$A$901,0)),"")</f>
        <v>Kiara Sharma</v>
      </c>
      <c r="F2425" s="5" t="str">
        <f>IFERROR(INDEX(Customers!$C$2:$C$901,MATCH(C2425,Customers!$A$2:$A$901,0)),"")</f>
        <v>Consumer</v>
      </c>
      <c r="G2425" s="5" t="str">
        <f>IFERROR(INDEX(Regions!$B$2:$B$6,MATCH(D2425,Regions!$A$2:$A$6,0)),"")</f>
        <v>West</v>
      </c>
      <c r="H2425" s="5" t="str">
        <f t="shared" si="39"/>
        <v>2025-06</v>
      </c>
      <c r="I2425" s="5">
        <f>IFERROR(INDEX(Delivery!$C$2:$C$3001,MATCH(A2425,Delivery!$A$2:$A$3001,0))-INDEX(Delivery!$B$2:$B$3001,MATCH(A2425,Delivery!$A$2:$A$3001,0)),"")</f>
        <v>2</v>
      </c>
      <c r="J2425" s="5" t="str">
        <f>IF(IFERROR(INDEX(Delivery!$D$2:$D$3001,MATCH(A2425,Delivery!$A$2:$A$3001,0)),"")="Delayed","Yes","No")</f>
        <v>No</v>
      </c>
      <c r="K2425" s="5" t="str">
        <f>IF(IFERROR(INDEX(Delivery!$D$2:$D$3001,MATCH(A2425,Delivery!$A$2:$A$3001,0)),"")="Cancelled","Yes","No")</f>
        <v>No</v>
      </c>
      <c r="L2425">
        <f>SUMIF(Sales!B:B,A2425,Sales!H:H)</f>
        <v>2073.8200000000002</v>
      </c>
    </row>
    <row r="2426" spans="1:12" x14ac:dyDescent="0.35">
      <c r="A2426" s="5">
        <v>2425</v>
      </c>
      <c r="B2426" s="6">
        <v>45815</v>
      </c>
      <c r="C2426" s="5">
        <v>493</v>
      </c>
      <c r="D2426" s="5">
        <v>5</v>
      </c>
      <c r="E2426" s="5" t="str">
        <f>IFERROR(INDEX(Customers!$B$2:$B$901,MATCH(C2426,Customers!$A$2:$A$901,0)),"")</f>
        <v>Riya Patel</v>
      </c>
      <c r="F2426" s="5" t="str">
        <f>IFERROR(INDEX(Customers!$C$2:$C$901,MATCH(C2426,Customers!$A$2:$A$901,0)),"")</f>
        <v>Consumer</v>
      </c>
      <c r="G2426" s="5" t="str">
        <f>IFERROR(INDEX(Regions!$B$2:$B$6,MATCH(D2426,Regions!$A$2:$A$6,0)),"")</f>
        <v>Central</v>
      </c>
      <c r="H2426" s="5" t="str">
        <f t="shared" si="39"/>
        <v>2025-06</v>
      </c>
      <c r="I2426" s="5">
        <f>IFERROR(INDEX(Delivery!$C$2:$C$3001,MATCH(A2426,Delivery!$A$2:$A$3001,0))-INDEX(Delivery!$B$2:$B$3001,MATCH(A2426,Delivery!$A$2:$A$3001,0)),"")</f>
        <v>4</v>
      </c>
      <c r="J2426" s="5" t="str">
        <f>IF(IFERROR(INDEX(Delivery!$D$2:$D$3001,MATCH(A2426,Delivery!$A$2:$A$3001,0)),"")="Delayed","Yes","No")</f>
        <v>No</v>
      </c>
      <c r="K2426" s="5" t="str">
        <f>IF(IFERROR(INDEX(Delivery!$D$2:$D$3001,MATCH(A2426,Delivery!$A$2:$A$3001,0)),"")="Cancelled","Yes","No")</f>
        <v>No</v>
      </c>
      <c r="L2426">
        <f>SUMIF(Sales!B:B,A2426,Sales!H:H)</f>
        <v>2918.58</v>
      </c>
    </row>
    <row r="2427" spans="1:12" x14ac:dyDescent="0.35">
      <c r="A2427" s="5">
        <v>2426</v>
      </c>
      <c r="B2427" s="6">
        <v>45815</v>
      </c>
      <c r="C2427" s="5">
        <v>643</v>
      </c>
      <c r="D2427" s="5">
        <v>5</v>
      </c>
      <c r="E2427" s="5" t="str">
        <f>IFERROR(INDEX(Customers!$B$2:$B$901,MATCH(C2427,Customers!$A$2:$A$901,0)),"")</f>
        <v>Saanvi Nair</v>
      </c>
      <c r="F2427" s="5" t="str">
        <f>IFERROR(INDEX(Customers!$C$2:$C$901,MATCH(C2427,Customers!$A$2:$A$901,0)),"")</f>
        <v>SMB</v>
      </c>
      <c r="G2427" s="5" t="str">
        <f>IFERROR(INDEX(Regions!$B$2:$B$6,MATCH(D2427,Regions!$A$2:$A$6,0)),"")</f>
        <v>Central</v>
      </c>
      <c r="H2427" s="5" t="str">
        <f t="shared" si="39"/>
        <v>2025-06</v>
      </c>
      <c r="I2427" s="5">
        <f>IFERROR(INDEX(Delivery!$C$2:$C$3001,MATCH(A2427,Delivery!$A$2:$A$3001,0))-INDEX(Delivery!$B$2:$B$3001,MATCH(A2427,Delivery!$A$2:$A$3001,0)),"")</f>
        <v>7</v>
      </c>
      <c r="J2427" s="5" t="str">
        <f>IF(IFERROR(INDEX(Delivery!$D$2:$D$3001,MATCH(A2427,Delivery!$A$2:$A$3001,0)),"")="Delayed","Yes","No")</f>
        <v>Yes</v>
      </c>
      <c r="K2427" s="5" t="str">
        <f>IF(IFERROR(INDEX(Delivery!$D$2:$D$3001,MATCH(A2427,Delivery!$A$2:$A$3001,0)),"")="Cancelled","Yes","No")</f>
        <v>No</v>
      </c>
      <c r="L2427">
        <f>SUMIF(Sales!B:B,A2427,Sales!H:H)</f>
        <v>3021.65</v>
      </c>
    </row>
    <row r="2428" spans="1:12" x14ac:dyDescent="0.35">
      <c r="A2428" s="5">
        <v>2427</v>
      </c>
      <c r="B2428" s="6">
        <v>45815</v>
      </c>
      <c r="C2428" s="5">
        <v>724</v>
      </c>
      <c r="D2428" s="5">
        <v>1</v>
      </c>
      <c r="E2428" s="5" t="str">
        <f>IFERROR(INDEX(Customers!$B$2:$B$901,MATCH(C2428,Customers!$A$2:$A$901,0)),"")</f>
        <v>Reyansh Reddy</v>
      </c>
      <c r="F2428" s="5" t="str">
        <f>IFERROR(INDEX(Customers!$C$2:$C$901,MATCH(C2428,Customers!$A$2:$A$901,0)),"")</f>
        <v>Consumer</v>
      </c>
      <c r="G2428" s="5" t="str">
        <f>IFERROR(INDEX(Regions!$B$2:$B$6,MATCH(D2428,Regions!$A$2:$A$6,0)),"")</f>
        <v>North</v>
      </c>
      <c r="H2428" s="5" t="str">
        <f t="shared" si="39"/>
        <v>2025-06</v>
      </c>
      <c r="I2428" s="5">
        <f>IFERROR(INDEX(Delivery!$C$2:$C$3001,MATCH(A2428,Delivery!$A$2:$A$3001,0))-INDEX(Delivery!$B$2:$B$3001,MATCH(A2428,Delivery!$A$2:$A$3001,0)),"")</f>
        <v>2</v>
      </c>
      <c r="J2428" s="5" t="str">
        <f>IF(IFERROR(INDEX(Delivery!$D$2:$D$3001,MATCH(A2428,Delivery!$A$2:$A$3001,0)),"")="Delayed","Yes","No")</f>
        <v>No</v>
      </c>
      <c r="K2428" s="5" t="str">
        <f>IF(IFERROR(INDEX(Delivery!$D$2:$D$3001,MATCH(A2428,Delivery!$A$2:$A$3001,0)),"")="Cancelled","Yes","No")</f>
        <v>No</v>
      </c>
      <c r="L2428">
        <f>SUMIF(Sales!B:B,A2428,Sales!H:H)</f>
        <v>1400.13</v>
      </c>
    </row>
    <row r="2429" spans="1:12" x14ac:dyDescent="0.35">
      <c r="A2429" s="5">
        <v>2428</v>
      </c>
      <c r="B2429" s="6">
        <v>45815</v>
      </c>
      <c r="C2429" s="5">
        <v>301</v>
      </c>
      <c r="D2429" s="5">
        <v>4</v>
      </c>
      <c r="E2429" s="5" t="str">
        <f>IFERROR(INDEX(Customers!$B$2:$B$901,MATCH(C2429,Customers!$A$2:$A$901,0)),"")</f>
        <v>Ravi Chatterjee</v>
      </c>
      <c r="F2429" s="5" t="str">
        <f>IFERROR(INDEX(Customers!$C$2:$C$901,MATCH(C2429,Customers!$A$2:$A$901,0)),"")</f>
        <v>Consumer</v>
      </c>
      <c r="G2429" s="5" t="str">
        <f>IFERROR(INDEX(Regions!$B$2:$B$6,MATCH(D2429,Regions!$A$2:$A$6,0)),"")</f>
        <v>West</v>
      </c>
      <c r="H2429" s="5" t="str">
        <f t="shared" si="39"/>
        <v>2025-06</v>
      </c>
      <c r="I2429" s="5">
        <f>IFERROR(INDEX(Delivery!$C$2:$C$3001,MATCH(A2429,Delivery!$A$2:$A$3001,0))-INDEX(Delivery!$B$2:$B$3001,MATCH(A2429,Delivery!$A$2:$A$3001,0)),"")</f>
        <v>6</v>
      </c>
      <c r="J2429" s="5" t="str">
        <f>IF(IFERROR(INDEX(Delivery!$D$2:$D$3001,MATCH(A2429,Delivery!$A$2:$A$3001,0)),"")="Delayed","Yes","No")</f>
        <v>No</v>
      </c>
      <c r="K2429" s="5" t="str">
        <f>IF(IFERROR(INDEX(Delivery!$D$2:$D$3001,MATCH(A2429,Delivery!$A$2:$A$3001,0)),"")="Cancelled","Yes","No")</f>
        <v>No</v>
      </c>
      <c r="L2429">
        <f>SUMIF(Sales!B:B,A2429,Sales!H:H)</f>
        <v>1725.19</v>
      </c>
    </row>
    <row r="2430" spans="1:12" x14ac:dyDescent="0.35">
      <c r="A2430" s="5">
        <v>2429</v>
      </c>
      <c r="B2430" s="6">
        <v>45816</v>
      </c>
      <c r="C2430" s="5">
        <v>244</v>
      </c>
      <c r="D2430" s="5">
        <v>1</v>
      </c>
      <c r="E2430" s="5" t="str">
        <f>IFERROR(INDEX(Customers!$B$2:$B$901,MATCH(C2430,Customers!$A$2:$A$901,0)),"")</f>
        <v>Myra Kapoor</v>
      </c>
      <c r="F2430" s="5" t="str">
        <f>IFERROR(INDEX(Customers!$C$2:$C$901,MATCH(C2430,Customers!$A$2:$A$901,0)),"")</f>
        <v>SMB</v>
      </c>
      <c r="G2430" s="5" t="str">
        <f>IFERROR(INDEX(Regions!$B$2:$B$6,MATCH(D2430,Regions!$A$2:$A$6,0)),"")</f>
        <v>North</v>
      </c>
      <c r="H2430" s="5" t="str">
        <f t="shared" si="39"/>
        <v>2025-06</v>
      </c>
      <c r="I2430" s="5">
        <f>IFERROR(INDEX(Delivery!$C$2:$C$3001,MATCH(A2430,Delivery!$A$2:$A$3001,0))-INDEX(Delivery!$B$2:$B$3001,MATCH(A2430,Delivery!$A$2:$A$3001,0)),"")</f>
        <v>6</v>
      </c>
      <c r="J2430" s="5" t="str">
        <f>IF(IFERROR(INDEX(Delivery!$D$2:$D$3001,MATCH(A2430,Delivery!$A$2:$A$3001,0)),"")="Delayed","Yes","No")</f>
        <v>No</v>
      </c>
      <c r="K2430" s="5" t="str">
        <f>IF(IFERROR(INDEX(Delivery!$D$2:$D$3001,MATCH(A2430,Delivery!$A$2:$A$3001,0)),"")="Cancelled","Yes","No")</f>
        <v>No</v>
      </c>
      <c r="L2430">
        <f>SUMIF(Sales!B:B,A2430,Sales!H:H)</f>
        <v>183.63</v>
      </c>
    </row>
    <row r="2431" spans="1:12" x14ac:dyDescent="0.35">
      <c r="A2431" s="5">
        <v>2430</v>
      </c>
      <c r="B2431" s="6">
        <v>45816</v>
      </c>
      <c r="C2431" s="5">
        <v>185</v>
      </c>
      <c r="D2431" s="5">
        <v>2</v>
      </c>
      <c r="E2431" s="5" t="str">
        <f>IFERROR(INDEX(Customers!$B$2:$B$901,MATCH(C2431,Customers!$A$2:$A$901,0)),"")</f>
        <v>Kavya Verma</v>
      </c>
      <c r="F2431" s="5" t="str">
        <f>IFERROR(INDEX(Customers!$C$2:$C$901,MATCH(C2431,Customers!$A$2:$A$901,0)),"")</f>
        <v>Consumer</v>
      </c>
      <c r="G2431" s="5" t="str">
        <f>IFERROR(INDEX(Regions!$B$2:$B$6,MATCH(D2431,Regions!$A$2:$A$6,0)),"")</f>
        <v>South</v>
      </c>
      <c r="H2431" s="5" t="str">
        <f t="shared" si="39"/>
        <v>2025-06</v>
      </c>
      <c r="I2431" s="5">
        <f>IFERROR(INDEX(Delivery!$C$2:$C$3001,MATCH(A2431,Delivery!$A$2:$A$3001,0))-INDEX(Delivery!$B$2:$B$3001,MATCH(A2431,Delivery!$A$2:$A$3001,0)),"")</f>
        <v>3</v>
      </c>
      <c r="J2431" s="5" t="str">
        <f>IF(IFERROR(INDEX(Delivery!$D$2:$D$3001,MATCH(A2431,Delivery!$A$2:$A$3001,0)),"")="Delayed","Yes","No")</f>
        <v>No</v>
      </c>
      <c r="K2431" s="5" t="str">
        <f>IF(IFERROR(INDEX(Delivery!$D$2:$D$3001,MATCH(A2431,Delivery!$A$2:$A$3001,0)),"")="Cancelled","Yes","No")</f>
        <v>No</v>
      </c>
      <c r="L2431">
        <f>SUMIF(Sales!B:B,A2431,Sales!H:H)</f>
        <v>2909.37</v>
      </c>
    </row>
    <row r="2432" spans="1:12" x14ac:dyDescent="0.35">
      <c r="A2432" s="5">
        <v>2431</v>
      </c>
      <c r="B2432" s="6">
        <v>45816</v>
      </c>
      <c r="C2432" s="5">
        <v>385</v>
      </c>
      <c r="D2432" s="5">
        <v>4</v>
      </c>
      <c r="E2432" s="5" t="str">
        <f>IFERROR(INDEX(Customers!$B$2:$B$901,MATCH(C2432,Customers!$A$2:$A$901,0)),"")</f>
        <v>Lakshmi Reddy</v>
      </c>
      <c r="F2432" s="5" t="str">
        <f>IFERROR(INDEX(Customers!$C$2:$C$901,MATCH(C2432,Customers!$A$2:$A$901,0)),"")</f>
        <v>Consumer</v>
      </c>
      <c r="G2432" s="5" t="str">
        <f>IFERROR(INDEX(Regions!$B$2:$B$6,MATCH(D2432,Regions!$A$2:$A$6,0)),"")</f>
        <v>West</v>
      </c>
      <c r="H2432" s="5" t="str">
        <f t="shared" si="39"/>
        <v>2025-06</v>
      </c>
      <c r="I2432" s="5">
        <f>IFERROR(INDEX(Delivery!$C$2:$C$3001,MATCH(A2432,Delivery!$A$2:$A$3001,0))-INDEX(Delivery!$B$2:$B$3001,MATCH(A2432,Delivery!$A$2:$A$3001,0)),"")</f>
        <v>5</v>
      </c>
      <c r="J2432" s="5" t="str">
        <f>IF(IFERROR(INDEX(Delivery!$D$2:$D$3001,MATCH(A2432,Delivery!$A$2:$A$3001,0)),"")="Delayed","Yes","No")</f>
        <v>No</v>
      </c>
      <c r="K2432" s="5" t="str">
        <f>IF(IFERROR(INDEX(Delivery!$D$2:$D$3001,MATCH(A2432,Delivery!$A$2:$A$3001,0)),"")="Cancelled","Yes","No")</f>
        <v>No</v>
      </c>
      <c r="L2432">
        <f>SUMIF(Sales!B:B,A2432,Sales!H:H)</f>
        <v>253.01</v>
      </c>
    </row>
    <row r="2433" spans="1:12" x14ac:dyDescent="0.35">
      <c r="A2433" s="5">
        <v>2432</v>
      </c>
      <c r="B2433" s="6">
        <v>45817</v>
      </c>
      <c r="C2433" s="5">
        <v>151</v>
      </c>
      <c r="D2433" s="5">
        <v>2</v>
      </c>
      <c r="E2433" s="5" t="str">
        <f>IFERROR(INDEX(Customers!$B$2:$B$901,MATCH(C2433,Customers!$A$2:$A$901,0)),"")</f>
        <v>Ayaan Chatterjee</v>
      </c>
      <c r="F2433" s="5" t="str">
        <f>IFERROR(INDEX(Customers!$C$2:$C$901,MATCH(C2433,Customers!$A$2:$A$901,0)),"")</f>
        <v>SMB</v>
      </c>
      <c r="G2433" s="5" t="str">
        <f>IFERROR(INDEX(Regions!$B$2:$B$6,MATCH(D2433,Regions!$A$2:$A$6,0)),"")</f>
        <v>South</v>
      </c>
      <c r="H2433" s="5" t="str">
        <f t="shared" si="39"/>
        <v>2025-06</v>
      </c>
      <c r="I2433" s="5">
        <f>IFERROR(INDEX(Delivery!$C$2:$C$3001,MATCH(A2433,Delivery!$A$2:$A$3001,0))-INDEX(Delivery!$B$2:$B$3001,MATCH(A2433,Delivery!$A$2:$A$3001,0)),"")</f>
        <v>5</v>
      </c>
      <c r="J2433" s="5" t="str">
        <f>IF(IFERROR(INDEX(Delivery!$D$2:$D$3001,MATCH(A2433,Delivery!$A$2:$A$3001,0)),"")="Delayed","Yes","No")</f>
        <v>No</v>
      </c>
      <c r="K2433" s="5" t="str">
        <f>IF(IFERROR(INDEX(Delivery!$D$2:$D$3001,MATCH(A2433,Delivery!$A$2:$A$3001,0)),"")="Cancelled","Yes","No")</f>
        <v>No</v>
      </c>
      <c r="L2433">
        <f>SUMIF(Sales!B:B,A2433,Sales!H:H)</f>
        <v>705.26</v>
      </c>
    </row>
    <row r="2434" spans="1:12" x14ac:dyDescent="0.35">
      <c r="A2434" s="5">
        <v>2433</v>
      </c>
      <c r="B2434" s="6">
        <v>45817</v>
      </c>
      <c r="C2434" s="5">
        <v>582</v>
      </c>
      <c r="D2434" s="5">
        <v>2</v>
      </c>
      <c r="E2434" s="5" t="str">
        <f>IFERROR(INDEX(Customers!$B$2:$B$901,MATCH(C2434,Customers!$A$2:$A$901,0)),"")</f>
        <v>Reyansh Chatterjee</v>
      </c>
      <c r="F2434" s="5" t="str">
        <f>IFERROR(INDEX(Customers!$C$2:$C$901,MATCH(C2434,Customers!$A$2:$A$901,0)),"")</f>
        <v>Consumer</v>
      </c>
      <c r="G2434" s="5" t="str">
        <f>IFERROR(INDEX(Regions!$B$2:$B$6,MATCH(D2434,Regions!$A$2:$A$6,0)),"")</f>
        <v>South</v>
      </c>
      <c r="H2434" s="5" t="str">
        <f t="shared" ref="H2434:H2497" si="40">TEXT(B2434,"YYYY-MM")</f>
        <v>2025-06</v>
      </c>
      <c r="I2434" s="5">
        <f>IFERROR(INDEX(Delivery!$C$2:$C$3001,MATCH(A2434,Delivery!$A$2:$A$3001,0))-INDEX(Delivery!$B$2:$B$3001,MATCH(A2434,Delivery!$A$2:$A$3001,0)),"")</f>
        <v>4</v>
      </c>
      <c r="J2434" s="5" t="str">
        <f>IF(IFERROR(INDEX(Delivery!$D$2:$D$3001,MATCH(A2434,Delivery!$A$2:$A$3001,0)),"")="Delayed","Yes","No")</f>
        <v>No</v>
      </c>
      <c r="K2434" s="5" t="str">
        <f>IF(IFERROR(INDEX(Delivery!$D$2:$D$3001,MATCH(A2434,Delivery!$A$2:$A$3001,0)),"")="Cancelled","Yes","No")</f>
        <v>No</v>
      </c>
      <c r="L2434">
        <f>SUMIF(Sales!B:B,A2434,Sales!H:H)</f>
        <v>772.88</v>
      </c>
    </row>
    <row r="2435" spans="1:12" x14ac:dyDescent="0.35">
      <c r="A2435" s="5">
        <v>2434</v>
      </c>
      <c r="B2435" s="6">
        <v>45817</v>
      </c>
      <c r="C2435" s="5">
        <v>87</v>
      </c>
      <c r="D2435" s="5">
        <v>1</v>
      </c>
      <c r="E2435" s="5" t="str">
        <f>IFERROR(INDEX(Customers!$B$2:$B$901,MATCH(C2435,Customers!$A$2:$A$901,0)),"")</f>
        <v>Ishaan Menon</v>
      </c>
      <c r="F2435" s="5" t="str">
        <f>IFERROR(INDEX(Customers!$C$2:$C$901,MATCH(C2435,Customers!$A$2:$A$901,0)),"")</f>
        <v>Consumer</v>
      </c>
      <c r="G2435" s="5" t="str">
        <f>IFERROR(INDEX(Regions!$B$2:$B$6,MATCH(D2435,Regions!$A$2:$A$6,0)),"")</f>
        <v>North</v>
      </c>
      <c r="H2435" s="5" t="str">
        <f t="shared" si="40"/>
        <v>2025-06</v>
      </c>
      <c r="I2435" s="5">
        <f>IFERROR(INDEX(Delivery!$C$2:$C$3001,MATCH(A2435,Delivery!$A$2:$A$3001,0))-INDEX(Delivery!$B$2:$B$3001,MATCH(A2435,Delivery!$A$2:$A$3001,0)),"")</f>
        <v>3</v>
      </c>
      <c r="J2435" s="5" t="str">
        <f>IF(IFERROR(INDEX(Delivery!$D$2:$D$3001,MATCH(A2435,Delivery!$A$2:$A$3001,0)),"")="Delayed","Yes","No")</f>
        <v>No</v>
      </c>
      <c r="K2435" s="5" t="str">
        <f>IF(IFERROR(INDEX(Delivery!$D$2:$D$3001,MATCH(A2435,Delivery!$A$2:$A$3001,0)),"")="Cancelled","Yes","No")</f>
        <v>No</v>
      </c>
      <c r="L2435">
        <f>SUMIF(Sales!B:B,A2435,Sales!H:H)</f>
        <v>798.2</v>
      </c>
    </row>
    <row r="2436" spans="1:12" x14ac:dyDescent="0.35">
      <c r="A2436" s="5">
        <v>2435</v>
      </c>
      <c r="B2436" s="6">
        <v>45817</v>
      </c>
      <c r="C2436" s="5">
        <v>595</v>
      </c>
      <c r="D2436" s="5">
        <v>1</v>
      </c>
      <c r="E2436" s="5" t="str">
        <f>IFERROR(INDEX(Customers!$B$2:$B$901,MATCH(C2436,Customers!$A$2:$A$901,0)),"")</f>
        <v>Ravi Chatterjee</v>
      </c>
      <c r="F2436" s="5" t="str">
        <f>IFERROR(INDEX(Customers!$C$2:$C$901,MATCH(C2436,Customers!$A$2:$A$901,0)),"")</f>
        <v>SMB</v>
      </c>
      <c r="G2436" s="5" t="str">
        <f>IFERROR(INDEX(Regions!$B$2:$B$6,MATCH(D2436,Regions!$A$2:$A$6,0)),"")</f>
        <v>North</v>
      </c>
      <c r="H2436" s="5" t="str">
        <f t="shared" si="40"/>
        <v>2025-06</v>
      </c>
      <c r="I2436" s="5">
        <f>IFERROR(INDEX(Delivery!$C$2:$C$3001,MATCH(A2436,Delivery!$A$2:$A$3001,0))-INDEX(Delivery!$B$2:$B$3001,MATCH(A2436,Delivery!$A$2:$A$3001,0)),"")</f>
        <v>5</v>
      </c>
      <c r="J2436" s="5" t="str">
        <f>IF(IFERROR(INDEX(Delivery!$D$2:$D$3001,MATCH(A2436,Delivery!$A$2:$A$3001,0)),"")="Delayed","Yes","No")</f>
        <v>No</v>
      </c>
      <c r="K2436" s="5" t="str">
        <f>IF(IFERROR(INDEX(Delivery!$D$2:$D$3001,MATCH(A2436,Delivery!$A$2:$A$3001,0)),"")="Cancelled","Yes","No")</f>
        <v>No</v>
      </c>
      <c r="L2436">
        <f>SUMIF(Sales!B:B,A2436,Sales!H:H)</f>
        <v>80.47</v>
      </c>
    </row>
    <row r="2437" spans="1:12" x14ac:dyDescent="0.35">
      <c r="A2437" s="5">
        <v>2436</v>
      </c>
      <c r="B2437" s="6">
        <v>45817</v>
      </c>
      <c r="C2437" s="5">
        <v>84</v>
      </c>
      <c r="D2437" s="5">
        <v>5</v>
      </c>
      <c r="E2437" s="5" t="str">
        <f>IFERROR(INDEX(Customers!$B$2:$B$901,MATCH(C2437,Customers!$A$2:$A$901,0)),"")</f>
        <v>Sai Pillai</v>
      </c>
      <c r="F2437" s="5" t="str">
        <f>IFERROR(INDEX(Customers!$C$2:$C$901,MATCH(C2437,Customers!$A$2:$A$901,0)),"")</f>
        <v>Consumer</v>
      </c>
      <c r="G2437" s="5" t="str">
        <f>IFERROR(INDEX(Regions!$B$2:$B$6,MATCH(D2437,Regions!$A$2:$A$6,0)),"")</f>
        <v>Central</v>
      </c>
      <c r="H2437" s="5" t="str">
        <f t="shared" si="40"/>
        <v>2025-06</v>
      </c>
      <c r="I2437" s="5">
        <f>IFERROR(INDEX(Delivery!$C$2:$C$3001,MATCH(A2437,Delivery!$A$2:$A$3001,0))-INDEX(Delivery!$B$2:$B$3001,MATCH(A2437,Delivery!$A$2:$A$3001,0)),"")</f>
        <v>4</v>
      </c>
      <c r="J2437" s="5" t="str">
        <f>IF(IFERROR(INDEX(Delivery!$D$2:$D$3001,MATCH(A2437,Delivery!$A$2:$A$3001,0)),"")="Delayed","Yes","No")</f>
        <v>No</v>
      </c>
      <c r="K2437" s="5" t="str">
        <f>IF(IFERROR(INDEX(Delivery!$D$2:$D$3001,MATCH(A2437,Delivery!$A$2:$A$3001,0)),"")="Cancelled","Yes","No")</f>
        <v>No</v>
      </c>
      <c r="L2437">
        <f>SUMIF(Sales!B:B,A2437,Sales!H:H)</f>
        <v>2292.21</v>
      </c>
    </row>
    <row r="2438" spans="1:12" x14ac:dyDescent="0.35">
      <c r="A2438" s="5">
        <v>2437</v>
      </c>
      <c r="B2438" s="6">
        <v>45817</v>
      </c>
      <c r="C2438" s="5">
        <v>725</v>
      </c>
      <c r="D2438" s="5">
        <v>3</v>
      </c>
      <c r="E2438" s="5" t="str">
        <f>IFERROR(INDEX(Customers!$B$2:$B$901,MATCH(C2438,Customers!$A$2:$A$901,0)),"")</f>
        <v>Meera Das</v>
      </c>
      <c r="F2438" s="5" t="str">
        <f>IFERROR(INDEX(Customers!$C$2:$C$901,MATCH(C2438,Customers!$A$2:$A$901,0)),"")</f>
        <v>SMB</v>
      </c>
      <c r="G2438" s="5" t="str">
        <f>IFERROR(INDEX(Regions!$B$2:$B$6,MATCH(D2438,Regions!$A$2:$A$6,0)),"")</f>
        <v>East</v>
      </c>
      <c r="H2438" s="5" t="str">
        <f t="shared" si="40"/>
        <v>2025-06</v>
      </c>
      <c r="I2438" s="5">
        <f>IFERROR(INDEX(Delivery!$C$2:$C$3001,MATCH(A2438,Delivery!$A$2:$A$3001,0))-INDEX(Delivery!$B$2:$B$3001,MATCH(A2438,Delivery!$A$2:$A$3001,0)),"")</f>
        <v>9</v>
      </c>
      <c r="J2438" s="5" t="str">
        <f>IF(IFERROR(INDEX(Delivery!$D$2:$D$3001,MATCH(A2438,Delivery!$A$2:$A$3001,0)),"")="Delayed","Yes","No")</f>
        <v>Yes</v>
      </c>
      <c r="K2438" s="5" t="str">
        <f>IF(IFERROR(INDEX(Delivery!$D$2:$D$3001,MATCH(A2438,Delivery!$A$2:$A$3001,0)),"")="Cancelled","Yes","No")</f>
        <v>No</v>
      </c>
      <c r="L2438">
        <f>SUMIF(Sales!B:B,A2438,Sales!H:H)</f>
        <v>2130.6999999999998</v>
      </c>
    </row>
    <row r="2439" spans="1:12" x14ac:dyDescent="0.35">
      <c r="A2439" s="5">
        <v>2438</v>
      </c>
      <c r="B2439" s="6">
        <v>45818</v>
      </c>
      <c r="C2439" s="5">
        <v>756</v>
      </c>
      <c r="D2439" s="5">
        <v>1</v>
      </c>
      <c r="E2439" s="5" t="str">
        <f>IFERROR(INDEX(Customers!$B$2:$B$901,MATCH(C2439,Customers!$A$2:$A$901,0)),"")</f>
        <v>Amit Krishnan</v>
      </c>
      <c r="F2439" s="5" t="str">
        <f>IFERROR(INDEX(Customers!$C$2:$C$901,MATCH(C2439,Customers!$A$2:$A$901,0)),"")</f>
        <v>Corporate</v>
      </c>
      <c r="G2439" s="5" t="str">
        <f>IFERROR(INDEX(Regions!$B$2:$B$6,MATCH(D2439,Regions!$A$2:$A$6,0)),"")</f>
        <v>North</v>
      </c>
      <c r="H2439" s="5" t="str">
        <f t="shared" si="40"/>
        <v>2025-06</v>
      </c>
      <c r="I2439" s="5">
        <f>IFERROR(INDEX(Delivery!$C$2:$C$3001,MATCH(A2439,Delivery!$A$2:$A$3001,0))-INDEX(Delivery!$B$2:$B$3001,MATCH(A2439,Delivery!$A$2:$A$3001,0)),"")</f>
        <v>3</v>
      </c>
      <c r="J2439" s="5" t="str">
        <f>IF(IFERROR(INDEX(Delivery!$D$2:$D$3001,MATCH(A2439,Delivery!$A$2:$A$3001,0)),"")="Delayed","Yes","No")</f>
        <v>No</v>
      </c>
      <c r="K2439" s="5" t="str">
        <f>IF(IFERROR(INDEX(Delivery!$D$2:$D$3001,MATCH(A2439,Delivery!$A$2:$A$3001,0)),"")="Cancelled","Yes","No")</f>
        <v>No</v>
      </c>
      <c r="L2439">
        <f>SUMIF(Sales!B:B,A2439,Sales!H:H)</f>
        <v>2213.3200000000002</v>
      </c>
    </row>
    <row r="2440" spans="1:12" x14ac:dyDescent="0.35">
      <c r="A2440" s="5">
        <v>2439</v>
      </c>
      <c r="B2440" s="6">
        <v>45818</v>
      </c>
      <c r="C2440" s="5">
        <v>549</v>
      </c>
      <c r="D2440" s="5">
        <v>3</v>
      </c>
      <c r="E2440" s="5" t="str">
        <f>IFERROR(INDEX(Customers!$B$2:$B$901,MATCH(C2440,Customers!$A$2:$A$901,0)),"")</f>
        <v>Vikram Iyer</v>
      </c>
      <c r="F2440" s="5" t="str">
        <f>IFERROR(INDEX(Customers!$C$2:$C$901,MATCH(C2440,Customers!$A$2:$A$901,0)),"")</f>
        <v>Corporate</v>
      </c>
      <c r="G2440" s="5" t="str">
        <f>IFERROR(INDEX(Regions!$B$2:$B$6,MATCH(D2440,Regions!$A$2:$A$6,0)),"")</f>
        <v>East</v>
      </c>
      <c r="H2440" s="5" t="str">
        <f t="shared" si="40"/>
        <v>2025-06</v>
      </c>
      <c r="I2440" s="5">
        <f>IFERROR(INDEX(Delivery!$C$2:$C$3001,MATCH(A2440,Delivery!$A$2:$A$3001,0))-INDEX(Delivery!$B$2:$B$3001,MATCH(A2440,Delivery!$A$2:$A$3001,0)),"")</f>
        <v>3</v>
      </c>
      <c r="J2440" s="5" t="str">
        <f>IF(IFERROR(INDEX(Delivery!$D$2:$D$3001,MATCH(A2440,Delivery!$A$2:$A$3001,0)),"")="Delayed","Yes","No")</f>
        <v>No</v>
      </c>
      <c r="K2440" s="5" t="str">
        <f>IF(IFERROR(INDEX(Delivery!$D$2:$D$3001,MATCH(A2440,Delivery!$A$2:$A$3001,0)),"")="Cancelled","Yes","No")</f>
        <v>No</v>
      </c>
      <c r="L2440">
        <f>SUMIF(Sales!B:B,A2440,Sales!H:H)</f>
        <v>2213.3200000000002</v>
      </c>
    </row>
    <row r="2441" spans="1:12" x14ac:dyDescent="0.35">
      <c r="A2441" s="5">
        <v>2440</v>
      </c>
      <c r="B2441" s="6">
        <v>45818</v>
      </c>
      <c r="C2441" s="5">
        <v>876</v>
      </c>
      <c r="D2441" s="5">
        <v>2</v>
      </c>
      <c r="E2441" s="5" t="str">
        <f>IFERROR(INDEX(Customers!$B$2:$B$901,MATCH(C2441,Customers!$A$2:$A$901,0)),"")</f>
        <v>Aditya Rao</v>
      </c>
      <c r="F2441" s="5" t="str">
        <f>IFERROR(INDEX(Customers!$C$2:$C$901,MATCH(C2441,Customers!$A$2:$A$901,0)),"")</f>
        <v>SMB</v>
      </c>
      <c r="G2441" s="5" t="str">
        <f>IFERROR(INDEX(Regions!$B$2:$B$6,MATCH(D2441,Regions!$A$2:$A$6,0)),"")</f>
        <v>South</v>
      </c>
      <c r="H2441" s="5" t="str">
        <f t="shared" si="40"/>
        <v>2025-06</v>
      </c>
      <c r="I2441" s="5">
        <f>IFERROR(INDEX(Delivery!$C$2:$C$3001,MATCH(A2441,Delivery!$A$2:$A$3001,0))-INDEX(Delivery!$B$2:$B$3001,MATCH(A2441,Delivery!$A$2:$A$3001,0)),"")</f>
        <v>7</v>
      </c>
      <c r="J2441" s="5" t="str">
        <f>IF(IFERROR(INDEX(Delivery!$D$2:$D$3001,MATCH(A2441,Delivery!$A$2:$A$3001,0)),"")="Delayed","Yes","No")</f>
        <v>Yes</v>
      </c>
      <c r="K2441" s="5" t="str">
        <f>IF(IFERROR(INDEX(Delivery!$D$2:$D$3001,MATCH(A2441,Delivery!$A$2:$A$3001,0)),"")="Cancelled","Yes","No")</f>
        <v>No</v>
      </c>
      <c r="L2441">
        <f>SUMIF(Sales!B:B,A2441,Sales!H:H)</f>
        <v>4321.32</v>
      </c>
    </row>
    <row r="2442" spans="1:12" x14ac:dyDescent="0.35">
      <c r="A2442" s="5">
        <v>2441</v>
      </c>
      <c r="B2442" s="6">
        <v>45818</v>
      </c>
      <c r="C2442" s="5">
        <v>293</v>
      </c>
      <c r="D2442" s="5">
        <v>1</v>
      </c>
      <c r="E2442" s="5" t="str">
        <f>IFERROR(INDEX(Customers!$B$2:$B$901,MATCH(C2442,Customers!$A$2:$A$901,0)),"")</f>
        <v>Myra Chatterjee</v>
      </c>
      <c r="F2442" s="5" t="str">
        <f>IFERROR(INDEX(Customers!$C$2:$C$901,MATCH(C2442,Customers!$A$2:$A$901,0)),"")</f>
        <v>SMB</v>
      </c>
      <c r="G2442" s="5" t="str">
        <f>IFERROR(INDEX(Regions!$B$2:$B$6,MATCH(D2442,Regions!$A$2:$A$6,0)),"")</f>
        <v>North</v>
      </c>
      <c r="H2442" s="5" t="str">
        <f t="shared" si="40"/>
        <v>2025-06</v>
      </c>
      <c r="I2442" s="5">
        <f>IFERROR(INDEX(Delivery!$C$2:$C$3001,MATCH(A2442,Delivery!$A$2:$A$3001,0))-INDEX(Delivery!$B$2:$B$3001,MATCH(A2442,Delivery!$A$2:$A$3001,0)),"")</f>
        <v>4</v>
      </c>
      <c r="J2442" s="5" t="str">
        <f>IF(IFERROR(INDEX(Delivery!$D$2:$D$3001,MATCH(A2442,Delivery!$A$2:$A$3001,0)),"")="Delayed","Yes","No")</f>
        <v>No</v>
      </c>
      <c r="K2442" s="5" t="str">
        <f>IF(IFERROR(INDEX(Delivery!$D$2:$D$3001,MATCH(A2442,Delivery!$A$2:$A$3001,0)),"")="Cancelled","Yes","No")</f>
        <v>No</v>
      </c>
      <c r="L2442">
        <f>SUMIF(Sales!B:B,A2442,Sales!H:H)</f>
        <v>4528.28</v>
      </c>
    </row>
    <row r="2443" spans="1:12" x14ac:dyDescent="0.35">
      <c r="A2443" s="5">
        <v>2442</v>
      </c>
      <c r="B2443" s="6">
        <v>45818</v>
      </c>
      <c r="C2443" s="5">
        <v>385</v>
      </c>
      <c r="D2443" s="5">
        <v>4</v>
      </c>
      <c r="E2443" s="5" t="str">
        <f>IFERROR(INDEX(Customers!$B$2:$B$901,MATCH(C2443,Customers!$A$2:$A$901,0)),"")</f>
        <v>Lakshmi Reddy</v>
      </c>
      <c r="F2443" s="5" t="str">
        <f>IFERROR(INDEX(Customers!$C$2:$C$901,MATCH(C2443,Customers!$A$2:$A$901,0)),"")</f>
        <v>Consumer</v>
      </c>
      <c r="G2443" s="5" t="str">
        <f>IFERROR(INDEX(Regions!$B$2:$B$6,MATCH(D2443,Regions!$A$2:$A$6,0)),"")</f>
        <v>West</v>
      </c>
      <c r="H2443" s="5" t="str">
        <f t="shared" si="40"/>
        <v>2025-06</v>
      </c>
      <c r="I2443" s="5">
        <f>IFERROR(INDEX(Delivery!$C$2:$C$3001,MATCH(A2443,Delivery!$A$2:$A$3001,0))-INDEX(Delivery!$B$2:$B$3001,MATCH(A2443,Delivery!$A$2:$A$3001,0)),"")</f>
        <v>5</v>
      </c>
      <c r="J2443" s="5" t="str">
        <f>IF(IFERROR(INDEX(Delivery!$D$2:$D$3001,MATCH(A2443,Delivery!$A$2:$A$3001,0)),"")="Delayed","Yes","No")</f>
        <v>No</v>
      </c>
      <c r="K2443" s="5" t="str">
        <f>IF(IFERROR(INDEX(Delivery!$D$2:$D$3001,MATCH(A2443,Delivery!$A$2:$A$3001,0)),"")="Cancelled","Yes","No")</f>
        <v>No</v>
      </c>
      <c r="L2443">
        <f>SUMIF(Sales!B:B,A2443,Sales!H:H)</f>
        <v>897.98</v>
      </c>
    </row>
    <row r="2444" spans="1:12" x14ac:dyDescent="0.35">
      <c r="A2444" s="5">
        <v>2443</v>
      </c>
      <c r="B2444" s="6">
        <v>45818</v>
      </c>
      <c r="C2444" s="5">
        <v>190</v>
      </c>
      <c r="D2444" s="5">
        <v>4</v>
      </c>
      <c r="E2444" s="5" t="str">
        <f>IFERROR(INDEX(Customers!$B$2:$B$901,MATCH(C2444,Customers!$A$2:$A$901,0)),"")</f>
        <v>Ishaan Menon</v>
      </c>
      <c r="F2444" s="5" t="str">
        <f>IFERROR(INDEX(Customers!$C$2:$C$901,MATCH(C2444,Customers!$A$2:$A$901,0)),"")</f>
        <v>SMB</v>
      </c>
      <c r="G2444" s="5" t="str">
        <f>IFERROR(INDEX(Regions!$B$2:$B$6,MATCH(D2444,Regions!$A$2:$A$6,0)),"")</f>
        <v>West</v>
      </c>
      <c r="H2444" s="5" t="str">
        <f t="shared" si="40"/>
        <v>2025-06</v>
      </c>
      <c r="I2444" s="5">
        <f>IFERROR(INDEX(Delivery!$C$2:$C$3001,MATCH(A2444,Delivery!$A$2:$A$3001,0))-INDEX(Delivery!$B$2:$B$3001,MATCH(A2444,Delivery!$A$2:$A$3001,0)),"")</f>
        <v>2</v>
      </c>
      <c r="J2444" s="5" t="str">
        <f>IF(IFERROR(INDEX(Delivery!$D$2:$D$3001,MATCH(A2444,Delivery!$A$2:$A$3001,0)),"")="Delayed","Yes","No")</f>
        <v>No</v>
      </c>
      <c r="K2444" s="5" t="str">
        <f>IF(IFERROR(INDEX(Delivery!$D$2:$D$3001,MATCH(A2444,Delivery!$A$2:$A$3001,0)),"")="Cancelled","Yes","No")</f>
        <v>No</v>
      </c>
      <c r="L2444">
        <f>SUMIF(Sales!B:B,A2444,Sales!H:H)</f>
        <v>772.88</v>
      </c>
    </row>
    <row r="2445" spans="1:12" x14ac:dyDescent="0.35">
      <c r="A2445" s="5">
        <v>2444</v>
      </c>
      <c r="B2445" s="6">
        <v>45818</v>
      </c>
      <c r="C2445" s="5">
        <v>516</v>
      </c>
      <c r="D2445" s="5">
        <v>5</v>
      </c>
      <c r="E2445" s="5" t="str">
        <f>IFERROR(INDEX(Customers!$B$2:$B$901,MATCH(C2445,Customers!$A$2:$A$901,0)),"")</f>
        <v>Karthik Chatterjee</v>
      </c>
      <c r="F2445" s="5" t="str">
        <f>IFERROR(INDEX(Customers!$C$2:$C$901,MATCH(C2445,Customers!$A$2:$A$901,0)),"")</f>
        <v>Consumer</v>
      </c>
      <c r="G2445" s="5" t="str">
        <f>IFERROR(INDEX(Regions!$B$2:$B$6,MATCH(D2445,Regions!$A$2:$A$6,0)),"")</f>
        <v>Central</v>
      </c>
      <c r="H2445" s="5" t="str">
        <f t="shared" si="40"/>
        <v>2025-06</v>
      </c>
      <c r="I2445" s="5">
        <f>IFERROR(INDEX(Delivery!$C$2:$C$3001,MATCH(A2445,Delivery!$A$2:$A$3001,0))-INDEX(Delivery!$B$2:$B$3001,MATCH(A2445,Delivery!$A$2:$A$3001,0)),"")</f>
        <v>6</v>
      </c>
      <c r="J2445" s="5" t="str">
        <f>IF(IFERROR(INDEX(Delivery!$D$2:$D$3001,MATCH(A2445,Delivery!$A$2:$A$3001,0)),"")="Delayed","Yes","No")</f>
        <v>No</v>
      </c>
      <c r="K2445" s="5" t="str">
        <f>IF(IFERROR(INDEX(Delivery!$D$2:$D$3001,MATCH(A2445,Delivery!$A$2:$A$3001,0)),"")="Cancelled","Yes","No")</f>
        <v>No</v>
      </c>
      <c r="L2445">
        <f>SUMIF(Sales!B:B,A2445,Sales!H:H)</f>
        <v>95.97</v>
      </c>
    </row>
    <row r="2446" spans="1:12" x14ac:dyDescent="0.35">
      <c r="A2446" s="5">
        <v>2445</v>
      </c>
      <c r="B2446" s="6">
        <v>45819</v>
      </c>
      <c r="C2446" s="5">
        <v>376</v>
      </c>
      <c r="D2446" s="5">
        <v>3</v>
      </c>
      <c r="E2446" s="5" t="str">
        <f>IFERROR(INDEX(Customers!$B$2:$B$901,MATCH(C2446,Customers!$A$2:$A$901,0)),"")</f>
        <v>Aditya Verma</v>
      </c>
      <c r="F2446" s="5" t="str">
        <f>IFERROR(INDEX(Customers!$C$2:$C$901,MATCH(C2446,Customers!$A$2:$A$901,0)),"")</f>
        <v>Consumer</v>
      </c>
      <c r="G2446" s="5" t="str">
        <f>IFERROR(INDEX(Regions!$B$2:$B$6,MATCH(D2446,Regions!$A$2:$A$6,0)),"")</f>
        <v>East</v>
      </c>
      <c r="H2446" s="5" t="str">
        <f t="shared" si="40"/>
        <v>2025-06</v>
      </c>
      <c r="I2446" s="5">
        <f>IFERROR(INDEX(Delivery!$C$2:$C$3001,MATCH(A2446,Delivery!$A$2:$A$3001,0))-INDEX(Delivery!$B$2:$B$3001,MATCH(A2446,Delivery!$A$2:$A$3001,0)),"")</f>
        <v>3</v>
      </c>
      <c r="J2446" s="5" t="str">
        <f>IF(IFERROR(INDEX(Delivery!$D$2:$D$3001,MATCH(A2446,Delivery!$A$2:$A$3001,0)),"")="Delayed","Yes","No")</f>
        <v>No</v>
      </c>
      <c r="K2446" s="5" t="str">
        <f>IF(IFERROR(INDEX(Delivery!$D$2:$D$3001,MATCH(A2446,Delivery!$A$2:$A$3001,0)),"")="Cancelled","Yes","No")</f>
        <v>No</v>
      </c>
      <c r="L2446">
        <f>SUMIF(Sales!B:B,A2446,Sales!H:H)</f>
        <v>4258.9799999999996</v>
      </c>
    </row>
    <row r="2447" spans="1:12" x14ac:dyDescent="0.35">
      <c r="A2447" s="5">
        <v>2446</v>
      </c>
      <c r="B2447" s="6">
        <v>45819</v>
      </c>
      <c r="C2447" s="5">
        <v>887</v>
      </c>
      <c r="D2447" s="5">
        <v>4</v>
      </c>
      <c r="E2447" s="5" t="str">
        <f>IFERROR(INDEX(Customers!$B$2:$B$901,MATCH(C2447,Customers!$A$2:$A$901,0)),"")</f>
        <v>Riya Shetty</v>
      </c>
      <c r="F2447" s="5" t="str">
        <f>IFERROR(INDEX(Customers!$C$2:$C$901,MATCH(C2447,Customers!$A$2:$A$901,0)),"")</f>
        <v>Consumer</v>
      </c>
      <c r="G2447" s="5" t="str">
        <f>IFERROR(INDEX(Regions!$B$2:$B$6,MATCH(D2447,Regions!$A$2:$A$6,0)),"")</f>
        <v>West</v>
      </c>
      <c r="H2447" s="5" t="str">
        <f t="shared" si="40"/>
        <v>2025-06</v>
      </c>
      <c r="I2447" s="5">
        <f>IFERROR(INDEX(Delivery!$C$2:$C$3001,MATCH(A2447,Delivery!$A$2:$A$3001,0))-INDEX(Delivery!$B$2:$B$3001,MATCH(A2447,Delivery!$A$2:$A$3001,0)),"")</f>
        <v>7</v>
      </c>
      <c r="J2447" s="5" t="str">
        <f>IF(IFERROR(INDEX(Delivery!$D$2:$D$3001,MATCH(A2447,Delivery!$A$2:$A$3001,0)),"")="Delayed","Yes","No")</f>
        <v>Yes</v>
      </c>
      <c r="K2447" s="5" t="str">
        <f>IF(IFERROR(INDEX(Delivery!$D$2:$D$3001,MATCH(A2447,Delivery!$A$2:$A$3001,0)),"")="Cancelled","Yes","No")</f>
        <v>No</v>
      </c>
      <c r="L2447">
        <f>SUMIF(Sales!B:B,A2447,Sales!H:H)</f>
        <v>1239.26</v>
      </c>
    </row>
    <row r="2448" spans="1:12" x14ac:dyDescent="0.35">
      <c r="A2448" s="5">
        <v>2447</v>
      </c>
      <c r="B2448" s="6">
        <v>45819</v>
      </c>
      <c r="C2448" s="5">
        <v>527</v>
      </c>
      <c r="D2448" s="5">
        <v>5</v>
      </c>
      <c r="E2448" s="5" t="str">
        <f>IFERROR(INDEX(Customers!$B$2:$B$901,MATCH(C2448,Customers!$A$2:$A$901,0)),"")</f>
        <v>Aditya Das</v>
      </c>
      <c r="F2448" s="5" t="str">
        <f>IFERROR(INDEX(Customers!$C$2:$C$901,MATCH(C2448,Customers!$A$2:$A$901,0)),"")</f>
        <v>Corporate</v>
      </c>
      <c r="G2448" s="5" t="str">
        <f>IFERROR(INDEX(Regions!$B$2:$B$6,MATCH(D2448,Regions!$A$2:$A$6,0)),"")</f>
        <v>Central</v>
      </c>
      <c r="H2448" s="5" t="str">
        <f t="shared" si="40"/>
        <v>2025-06</v>
      </c>
      <c r="I2448" s="5">
        <f>IFERROR(INDEX(Delivery!$C$2:$C$3001,MATCH(A2448,Delivery!$A$2:$A$3001,0))-INDEX(Delivery!$B$2:$B$3001,MATCH(A2448,Delivery!$A$2:$A$3001,0)),"")</f>
        <v>4</v>
      </c>
      <c r="J2448" s="5" t="str">
        <f>IF(IFERROR(INDEX(Delivery!$D$2:$D$3001,MATCH(A2448,Delivery!$A$2:$A$3001,0)),"")="Delayed","Yes","No")</f>
        <v>No</v>
      </c>
      <c r="K2448" s="5" t="str">
        <f>IF(IFERROR(INDEX(Delivery!$D$2:$D$3001,MATCH(A2448,Delivery!$A$2:$A$3001,0)),"")="Cancelled","Yes","No")</f>
        <v>No</v>
      </c>
      <c r="L2448">
        <f>SUMIF(Sales!B:B,A2448,Sales!H:H)</f>
        <v>1447.3899999999999</v>
      </c>
    </row>
    <row r="2449" spans="1:12" x14ac:dyDescent="0.35">
      <c r="A2449" s="5">
        <v>2448</v>
      </c>
      <c r="B2449" s="6">
        <v>45820</v>
      </c>
      <c r="C2449" s="5">
        <v>8</v>
      </c>
      <c r="D2449" s="5">
        <v>4</v>
      </c>
      <c r="E2449" s="5" t="str">
        <f>IFERROR(INDEX(Customers!$B$2:$B$901,MATCH(C2449,Customers!$A$2:$A$901,0)),"")</f>
        <v>Sai Menon</v>
      </c>
      <c r="F2449" s="5" t="str">
        <f>IFERROR(INDEX(Customers!$C$2:$C$901,MATCH(C2449,Customers!$A$2:$A$901,0)),"")</f>
        <v>Consumer</v>
      </c>
      <c r="G2449" s="5" t="str">
        <f>IFERROR(INDEX(Regions!$B$2:$B$6,MATCH(D2449,Regions!$A$2:$A$6,0)),"")</f>
        <v>West</v>
      </c>
      <c r="H2449" s="5" t="str">
        <f t="shared" si="40"/>
        <v>2025-06</v>
      </c>
      <c r="I2449" s="5">
        <f>IFERROR(INDEX(Delivery!$C$2:$C$3001,MATCH(A2449,Delivery!$A$2:$A$3001,0))-INDEX(Delivery!$B$2:$B$3001,MATCH(A2449,Delivery!$A$2:$A$3001,0)),"")</f>
        <v>5</v>
      </c>
      <c r="J2449" s="5" t="str">
        <f>IF(IFERROR(INDEX(Delivery!$D$2:$D$3001,MATCH(A2449,Delivery!$A$2:$A$3001,0)),"")="Delayed","Yes","No")</f>
        <v>No</v>
      </c>
      <c r="K2449" s="5" t="str">
        <f>IF(IFERROR(INDEX(Delivery!$D$2:$D$3001,MATCH(A2449,Delivery!$A$2:$A$3001,0)),"")="Cancelled","Yes","No")</f>
        <v>No</v>
      </c>
      <c r="L2449">
        <f>SUMIF(Sales!B:B,A2449,Sales!H:H)</f>
        <v>615.68000000000006</v>
      </c>
    </row>
    <row r="2450" spans="1:12" x14ac:dyDescent="0.35">
      <c r="A2450" s="5">
        <v>2449</v>
      </c>
      <c r="B2450" s="6">
        <v>45820</v>
      </c>
      <c r="C2450" s="5">
        <v>169</v>
      </c>
      <c r="D2450" s="5">
        <v>1</v>
      </c>
      <c r="E2450" s="5" t="str">
        <f>IFERROR(INDEX(Customers!$B$2:$B$901,MATCH(C2450,Customers!$A$2:$A$901,0)),"")</f>
        <v>Sai Malhotra</v>
      </c>
      <c r="F2450" s="5" t="str">
        <f>IFERROR(INDEX(Customers!$C$2:$C$901,MATCH(C2450,Customers!$A$2:$A$901,0)),"")</f>
        <v>SMB</v>
      </c>
      <c r="G2450" s="5" t="str">
        <f>IFERROR(INDEX(Regions!$B$2:$B$6,MATCH(D2450,Regions!$A$2:$A$6,0)),"")</f>
        <v>North</v>
      </c>
      <c r="H2450" s="5" t="str">
        <f t="shared" si="40"/>
        <v>2025-06</v>
      </c>
      <c r="I2450" s="5">
        <f>IFERROR(INDEX(Delivery!$C$2:$C$3001,MATCH(A2450,Delivery!$A$2:$A$3001,0))-INDEX(Delivery!$B$2:$B$3001,MATCH(A2450,Delivery!$A$2:$A$3001,0)),"")</f>
        <v>-45821</v>
      </c>
      <c r="J2450" s="5" t="str">
        <f>IF(IFERROR(INDEX(Delivery!$D$2:$D$3001,MATCH(A2450,Delivery!$A$2:$A$3001,0)),"")="Delayed","Yes","No")</f>
        <v>No</v>
      </c>
      <c r="K2450" s="5" t="str">
        <f>IF(IFERROR(INDEX(Delivery!$D$2:$D$3001,MATCH(A2450,Delivery!$A$2:$A$3001,0)),"")="Cancelled","Yes","No")</f>
        <v>Yes</v>
      </c>
      <c r="L2450">
        <f>SUMIF(Sales!B:B,A2450,Sales!H:H)</f>
        <v>705.26</v>
      </c>
    </row>
    <row r="2451" spans="1:12" x14ac:dyDescent="0.35">
      <c r="A2451" s="5">
        <v>2450</v>
      </c>
      <c r="B2451" s="6">
        <v>45820</v>
      </c>
      <c r="C2451" s="5">
        <v>613</v>
      </c>
      <c r="D2451" s="5">
        <v>1</v>
      </c>
      <c r="E2451" s="5" t="str">
        <f>IFERROR(INDEX(Customers!$B$2:$B$901,MATCH(C2451,Customers!$A$2:$A$901,0)),"")</f>
        <v>Ayaan Chatterjee</v>
      </c>
      <c r="F2451" s="5" t="str">
        <f>IFERROR(INDEX(Customers!$C$2:$C$901,MATCH(C2451,Customers!$A$2:$A$901,0)),"")</f>
        <v>Corporate</v>
      </c>
      <c r="G2451" s="5" t="str">
        <f>IFERROR(INDEX(Regions!$B$2:$B$6,MATCH(D2451,Regions!$A$2:$A$6,0)),"")</f>
        <v>North</v>
      </c>
      <c r="H2451" s="5" t="str">
        <f t="shared" si="40"/>
        <v>2025-06</v>
      </c>
      <c r="I2451" s="5">
        <f>IFERROR(INDEX(Delivery!$C$2:$C$3001,MATCH(A2451,Delivery!$A$2:$A$3001,0))-INDEX(Delivery!$B$2:$B$3001,MATCH(A2451,Delivery!$A$2:$A$3001,0)),"")</f>
        <v>3</v>
      </c>
      <c r="J2451" s="5" t="str">
        <f>IF(IFERROR(INDEX(Delivery!$D$2:$D$3001,MATCH(A2451,Delivery!$A$2:$A$3001,0)),"")="Delayed","Yes","No")</f>
        <v>No</v>
      </c>
      <c r="K2451" s="5" t="str">
        <f>IF(IFERROR(INDEX(Delivery!$D$2:$D$3001,MATCH(A2451,Delivery!$A$2:$A$3001,0)),"")="Cancelled","Yes","No")</f>
        <v>No</v>
      </c>
      <c r="L2451">
        <f>SUMIF(Sales!B:B,A2451,Sales!H:H)</f>
        <v>559.36</v>
      </c>
    </row>
    <row r="2452" spans="1:12" x14ac:dyDescent="0.35">
      <c r="A2452" s="5">
        <v>2451</v>
      </c>
      <c r="B2452" s="6">
        <v>45821</v>
      </c>
      <c r="C2452" s="5">
        <v>769</v>
      </c>
      <c r="D2452" s="5">
        <v>5</v>
      </c>
      <c r="E2452" s="5" t="str">
        <f>IFERROR(INDEX(Customers!$B$2:$B$901,MATCH(C2452,Customers!$A$2:$A$901,0)),"")</f>
        <v>Saanvi Krishnan</v>
      </c>
      <c r="F2452" s="5" t="str">
        <f>IFERROR(INDEX(Customers!$C$2:$C$901,MATCH(C2452,Customers!$A$2:$A$901,0)),"")</f>
        <v>Consumer</v>
      </c>
      <c r="G2452" s="5" t="str">
        <f>IFERROR(INDEX(Regions!$B$2:$B$6,MATCH(D2452,Regions!$A$2:$A$6,0)),"")</f>
        <v>Central</v>
      </c>
      <c r="H2452" s="5" t="str">
        <f t="shared" si="40"/>
        <v>2025-06</v>
      </c>
      <c r="I2452" s="5">
        <f>IFERROR(INDEX(Delivery!$C$2:$C$3001,MATCH(A2452,Delivery!$A$2:$A$3001,0))-INDEX(Delivery!$B$2:$B$3001,MATCH(A2452,Delivery!$A$2:$A$3001,0)),"")</f>
        <v>-45822</v>
      </c>
      <c r="J2452" s="5" t="str">
        <f>IF(IFERROR(INDEX(Delivery!$D$2:$D$3001,MATCH(A2452,Delivery!$A$2:$A$3001,0)),"")="Delayed","Yes","No")</f>
        <v>No</v>
      </c>
      <c r="K2452" s="5" t="str">
        <f>IF(IFERROR(INDEX(Delivery!$D$2:$D$3001,MATCH(A2452,Delivery!$A$2:$A$3001,0)),"")="Cancelled","Yes","No")</f>
        <v>Yes</v>
      </c>
      <c r="L2452">
        <f>SUMIF(Sales!B:B,A2452,Sales!H:H)</f>
        <v>2649.59</v>
      </c>
    </row>
    <row r="2453" spans="1:12" x14ac:dyDescent="0.35">
      <c r="A2453" s="5">
        <v>2452</v>
      </c>
      <c r="B2453" s="6">
        <v>45821</v>
      </c>
      <c r="C2453" s="5">
        <v>543</v>
      </c>
      <c r="D2453" s="5">
        <v>2</v>
      </c>
      <c r="E2453" s="5" t="str">
        <f>IFERROR(INDEX(Customers!$B$2:$B$901,MATCH(C2453,Customers!$A$2:$A$901,0)),"")</f>
        <v>Deepa Kapoor</v>
      </c>
      <c r="F2453" s="5" t="str">
        <f>IFERROR(INDEX(Customers!$C$2:$C$901,MATCH(C2453,Customers!$A$2:$A$901,0)),"")</f>
        <v>Consumer</v>
      </c>
      <c r="G2453" s="5" t="str">
        <f>IFERROR(INDEX(Regions!$B$2:$B$6,MATCH(D2453,Regions!$A$2:$A$6,0)),"")</f>
        <v>South</v>
      </c>
      <c r="H2453" s="5" t="str">
        <f t="shared" si="40"/>
        <v>2025-06</v>
      </c>
      <c r="I2453" s="5">
        <f>IFERROR(INDEX(Delivery!$C$2:$C$3001,MATCH(A2453,Delivery!$A$2:$A$3001,0))-INDEX(Delivery!$B$2:$B$3001,MATCH(A2453,Delivery!$A$2:$A$3001,0)),"")</f>
        <v>4</v>
      </c>
      <c r="J2453" s="5" t="str">
        <f>IF(IFERROR(INDEX(Delivery!$D$2:$D$3001,MATCH(A2453,Delivery!$A$2:$A$3001,0)),"")="Delayed","Yes","No")</f>
        <v>No</v>
      </c>
      <c r="K2453" s="5" t="str">
        <f>IF(IFERROR(INDEX(Delivery!$D$2:$D$3001,MATCH(A2453,Delivery!$A$2:$A$3001,0)),"")="Cancelled","Yes","No")</f>
        <v>No</v>
      </c>
      <c r="L2453">
        <f>SUMIF(Sales!B:B,A2453,Sales!H:H)</f>
        <v>1484.94</v>
      </c>
    </row>
    <row r="2454" spans="1:12" x14ac:dyDescent="0.35">
      <c r="A2454" s="5">
        <v>2453</v>
      </c>
      <c r="B2454" s="6">
        <v>45821</v>
      </c>
      <c r="C2454" s="5">
        <v>874</v>
      </c>
      <c r="D2454" s="5">
        <v>1</v>
      </c>
      <c r="E2454" s="5" t="str">
        <f>IFERROR(INDEX(Customers!$B$2:$B$901,MATCH(C2454,Customers!$A$2:$A$901,0)),"")</f>
        <v>Anika Mehta</v>
      </c>
      <c r="F2454" s="5" t="str">
        <f>IFERROR(INDEX(Customers!$C$2:$C$901,MATCH(C2454,Customers!$A$2:$A$901,0)),"")</f>
        <v>Corporate</v>
      </c>
      <c r="G2454" s="5" t="str">
        <f>IFERROR(INDEX(Regions!$B$2:$B$6,MATCH(D2454,Regions!$A$2:$A$6,0)),"")</f>
        <v>North</v>
      </c>
      <c r="H2454" s="5" t="str">
        <f t="shared" si="40"/>
        <v>2025-06</v>
      </c>
      <c r="I2454" s="5">
        <f>IFERROR(INDEX(Delivery!$C$2:$C$3001,MATCH(A2454,Delivery!$A$2:$A$3001,0))-INDEX(Delivery!$B$2:$B$3001,MATCH(A2454,Delivery!$A$2:$A$3001,0)),"")</f>
        <v>8</v>
      </c>
      <c r="J2454" s="5" t="str">
        <f>IF(IFERROR(INDEX(Delivery!$D$2:$D$3001,MATCH(A2454,Delivery!$A$2:$A$3001,0)),"")="Delayed","Yes","No")</f>
        <v>Yes</v>
      </c>
      <c r="K2454" s="5" t="str">
        <f>IF(IFERROR(INDEX(Delivery!$D$2:$D$3001,MATCH(A2454,Delivery!$A$2:$A$3001,0)),"")="Cancelled","Yes","No")</f>
        <v>No</v>
      </c>
      <c r="L2454">
        <f>SUMIF(Sales!B:B,A2454,Sales!H:H)</f>
        <v>175.69</v>
      </c>
    </row>
    <row r="2455" spans="1:12" x14ac:dyDescent="0.35">
      <c r="A2455" s="5">
        <v>2454</v>
      </c>
      <c r="B2455" s="6">
        <v>45821</v>
      </c>
      <c r="C2455" s="5">
        <v>771</v>
      </c>
      <c r="D2455" s="5">
        <v>2</v>
      </c>
      <c r="E2455" s="5" t="str">
        <f>IFERROR(INDEX(Customers!$B$2:$B$901,MATCH(C2455,Customers!$A$2:$A$901,0)),"")</f>
        <v>Rahul Krishnan</v>
      </c>
      <c r="F2455" s="5" t="str">
        <f>IFERROR(INDEX(Customers!$C$2:$C$901,MATCH(C2455,Customers!$A$2:$A$901,0)),"")</f>
        <v>Corporate</v>
      </c>
      <c r="G2455" s="5" t="str">
        <f>IFERROR(INDEX(Regions!$B$2:$B$6,MATCH(D2455,Regions!$A$2:$A$6,0)),"")</f>
        <v>South</v>
      </c>
      <c r="H2455" s="5" t="str">
        <f t="shared" si="40"/>
        <v>2025-06</v>
      </c>
      <c r="I2455" s="5">
        <f>IFERROR(INDEX(Delivery!$C$2:$C$3001,MATCH(A2455,Delivery!$A$2:$A$3001,0))-INDEX(Delivery!$B$2:$B$3001,MATCH(A2455,Delivery!$A$2:$A$3001,0)),"")</f>
        <v>-45823</v>
      </c>
      <c r="J2455" s="5" t="str">
        <f>IF(IFERROR(INDEX(Delivery!$D$2:$D$3001,MATCH(A2455,Delivery!$A$2:$A$3001,0)),"")="Delayed","Yes","No")</f>
        <v>No</v>
      </c>
      <c r="K2455" s="5" t="str">
        <f>IF(IFERROR(INDEX(Delivery!$D$2:$D$3001,MATCH(A2455,Delivery!$A$2:$A$3001,0)),"")="Cancelled","Yes","No")</f>
        <v>Yes</v>
      </c>
      <c r="L2455">
        <f>SUMIF(Sales!B:B,A2455,Sales!H:H)</f>
        <v>175.69</v>
      </c>
    </row>
    <row r="2456" spans="1:12" x14ac:dyDescent="0.35">
      <c r="A2456" s="5">
        <v>2455</v>
      </c>
      <c r="B2456" s="6">
        <v>45822</v>
      </c>
      <c r="C2456" s="5">
        <v>671</v>
      </c>
      <c r="D2456" s="5">
        <v>3</v>
      </c>
      <c r="E2456" s="5" t="str">
        <f>IFERROR(INDEX(Customers!$B$2:$B$901,MATCH(C2456,Customers!$A$2:$A$901,0)),"")</f>
        <v>Pari Joshi</v>
      </c>
      <c r="F2456" s="5" t="str">
        <f>IFERROR(INDEX(Customers!$C$2:$C$901,MATCH(C2456,Customers!$A$2:$A$901,0)),"")</f>
        <v>Consumer</v>
      </c>
      <c r="G2456" s="5" t="str">
        <f>IFERROR(INDEX(Regions!$B$2:$B$6,MATCH(D2456,Regions!$A$2:$A$6,0)),"")</f>
        <v>East</v>
      </c>
      <c r="H2456" s="5" t="str">
        <f t="shared" si="40"/>
        <v>2025-06</v>
      </c>
      <c r="I2456" s="5">
        <f>IFERROR(INDEX(Delivery!$C$2:$C$3001,MATCH(A2456,Delivery!$A$2:$A$3001,0))-INDEX(Delivery!$B$2:$B$3001,MATCH(A2456,Delivery!$A$2:$A$3001,0)),"")</f>
        <v>6</v>
      </c>
      <c r="J2456" s="5" t="str">
        <f>IF(IFERROR(INDEX(Delivery!$D$2:$D$3001,MATCH(A2456,Delivery!$A$2:$A$3001,0)),"")="Delayed","Yes","No")</f>
        <v>No</v>
      </c>
      <c r="K2456" s="5" t="str">
        <f>IF(IFERROR(INDEX(Delivery!$D$2:$D$3001,MATCH(A2456,Delivery!$A$2:$A$3001,0)),"")="Cancelled","Yes","No")</f>
        <v>No</v>
      </c>
      <c r="L2456">
        <f>SUMIF(Sales!B:B,A2456,Sales!H:H)</f>
        <v>2815.6099999999997</v>
      </c>
    </row>
    <row r="2457" spans="1:12" x14ac:dyDescent="0.35">
      <c r="A2457" s="5">
        <v>2456</v>
      </c>
      <c r="B2457" s="6">
        <v>45822</v>
      </c>
      <c r="C2457" s="5">
        <v>610</v>
      </c>
      <c r="D2457" s="5">
        <v>2</v>
      </c>
      <c r="E2457" s="5" t="str">
        <f>IFERROR(INDEX(Customers!$B$2:$B$901,MATCH(C2457,Customers!$A$2:$A$901,0)),"")</f>
        <v>Riya Iyer</v>
      </c>
      <c r="F2457" s="5" t="str">
        <f>IFERROR(INDEX(Customers!$C$2:$C$901,MATCH(C2457,Customers!$A$2:$A$901,0)),"")</f>
        <v>Consumer</v>
      </c>
      <c r="G2457" s="5" t="str">
        <f>IFERROR(INDEX(Regions!$B$2:$B$6,MATCH(D2457,Regions!$A$2:$A$6,0)),"")</f>
        <v>South</v>
      </c>
      <c r="H2457" s="5" t="str">
        <f t="shared" si="40"/>
        <v>2025-06</v>
      </c>
      <c r="I2457" s="5">
        <f>IFERROR(INDEX(Delivery!$C$2:$C$3001,MATCH(A2457,Delivery!$A$2:$A$3001,0))-INDEX(Delivery!$B$2:$B$3001,MATCH(A2457,Delivery!$A$2:$A$3001,0)),"")</f>
        <v>2</v>
      </c>
      <c r="J2457" s="5" t="str">
        <f>IF(IFERROR(INDEX(Delivery!$D$2:$D$3001,MATCH(A2457,Delivery!$A$2:$A$3001,0)),"")="Delayed","Yes","No")</f>
        <v>No</v>
      </c>
      <c r="K2457" s="5" t="str">
        <f>IF(IFERROR(INDEX(Delivery!$D$2:$D$3001,MATCH(A2457,Delivery!$A$2:$A$3001,0)),"")="Cancelled","Yes","No")</f>
        <v>No</v>
      </c>
      <c r="L2457">
        <f>SUMIF(Sales!B:B,A2457,Sales!H:H)</f>
        <v>2490.89</v>
      </c>
    </row>
    <row r="2458" spans="1:12" x14ac:dyDescent="0.35">
      <c r="A2458" s="5">
        <v>2457</v>
      </c>
      <c r="B2458" s="6">
        <v>45823</v>
      </c>
      <c r="C2458" s="5">
        <v>304</v>
      </c>
      <c r="D2458" s="5">
        <v>1</v>
      </c>
      <c r="E2458" s="5" t="str">
        <f>IFERROR(INDEX(Customers!$B$2:$B$901,MATCH(C2458,Customers!$A$2:$A$901,0)),"")</f>
        <v>Pari Joshi</v>
      </c>
      <c r="F2458" s="5" t="str">
        <f>IFERROR(INDEX(Customers!$C$2:$C$901,MATCH(C2458,Customers!$A$2:$A$901,0)),"")</f>
        <v>Consumer</v>
      </c>
      <c r="G2458" s="5" t="str">
        <f>IFERROR(INDEX(Regions!$B$2:$B$6,MATCH(D2458,Regions!$A$2:$A$6,0)),"")</f>
        <v>North</v>
      </c>
      <c r="H2458" s="5" t="str">
        <f t="shared" si="40"/>
        <v>2025-06</v>
      </c>
      <c r="I2458" s="5">
        <f>IFERROR(INDEX(Delivery!$C$2:$C$3001,MATCH(A2458,Delivery!$A$2:$A$3001,0))-INDEX(Delivery!$B$2:$B$3001,MATCH(A2458,Delivery!$A$2:$A$3001,0)),"")</f>
        <v>5</v>
      </c>
      <c r="J2458" s="5" t="str">
        <f>IF(IFERROR(INDEX(Delivery!$D$2:$D$3001,MATCH(A2458,Delivery!$A$2:$A$3001,0)),"")="Delayed","Yes","No")</f>
        <v>No</v>
      </c>
      <c r="K2458" s="5" t="str">
        <f>IF(IFERROR(INDEX(Delivery!$D$2:$D$3001,MATCH(A2458,Delivery!$A$2:$A$3001,0)),"")="Cancelled","Yes","No")</f>
        <v>No</v>
      </c>
      <c r="L2458">
        <f>SUMIF(Sales!B:B,A2458,Sales!H:H)</f>
        <v>1296.42</v>
      </c>
    </row>
    <row r="2459" spans="1:12" x14ac:dyDescent="0.35">
      <c r="A2459" s="5">
        <v>2458</v>
      </c>
      <c r="B2459" s="6">
        <v>45823</v>
      </c>
      <c r="C2459" s="5">
        <v>26</v>
      </c>
      <c r="D2459" s="5">
        <v>1</v>
      </c>
      <c r="E2459" s="5" t="str">
        <f>IFERROR(INDEX(Customers!$B$2:$B$901,MATCH(C2459,Customers!$A$2:$A$901,0)),"")</f>
        <v>Arun Rao</v>
      </c>
      <c r="F2459" s="5" t="str">
        <f>IFERROR(INDEX(Customers!$C$2:$C$901,MATCH(C2459,Customers!$A$2:$A$901,0)),"")</f>
        <v>SMB</v>
      </c>
      <c r="G2459" s="5" t="str">
        <f>IFERROR(INDEX(Regions!$B$2:$B$6,MATCH(D2459,Regions!$A$2:$A$6,0)),"")</f>
        <v>North</v>
      </c>
      <c r="H2459" s="5" t="str">
        <f t="shared" si="40"/>
        <v>2025-06</v>
      </c>
      <c r="I2459" s="5">
        <f>IFERROR(INDEX(Delivery!$C$2:$C$3001,MATCH(A2459,Delivery!$A$2:$A$3001,0))-INDEX(Delivery!$B$2:$B$3001,MATCH(A2459,Delivery!$A$2:$A$3001,0)),"")</f>
        <v>6</v>
      </c>
      <c r="J2459" s="5" t="str">
        <f>IF(IFERROR(INDEX(Delivery!$D$2:$D$3001,MATCH(A2459,Delivery!$A$2:$A$3001,0)),"")="Delayed","Yes","No")</f>
        <v>No</v>
      </c>
      <c r="K2459" s="5" t="str">
        <f>IF(IFERROR(INDEX(Delivery!$D$2:$D$3001,MATCH(A2459,Delivery!$A$2:$A$3001,0)),"")="Cancelled","Yes","No")</f>
        <v>No</v>
      </c>
      <c r="L2459">
        <f>SUMIF(Sales!B:B,A2459,Sales!H:H)</f>
        <v>4161.38</v>
      </c>
    </row>
    <row r="2460" spans="1:12" x14ac:dyDescent="0.35">
      <c r="A2460" s="5">
        <v>2459</v>
      </c>
      <c r="B2460" s="6">
        <v>45823</v>
      </c>
      <c r="C2460" s="5">
        <v>492</v>
      </c>
      <c r="D2460" s="5">
        <v>4</v>
      </c>
      <c r="E2460" s="5" t="str">
        <f>IFERROR(INDEX(Customers!$B$2:$B$901,MATCH(C2460,Customers!$A$2:$A$901,0)),"")</f>
        <v>Aadhya Joshi</v>
      </c>
      <c r="F2460" s="5" t="str">
        <f>IFERROR(INDEX(Customers!$C$2:$C$901,MATCH(C2460,Customers!$A$2:$A$901,0)),"")</f>
        <v>Consumer</v>
      </c>
      <c r="G2460" s="5" t="str">
        <f>IFERROR(INDEX(Regions!$B$2:$B$6,MATCH(D2460,Regions!$A$2:$A$6,0)),"")</f>
        <v>West</v>
      </c>
      <c r="H2460" s="5" t="str">
        <f t="shared" si="40"/>
        <v>2025-06</v>
      </c>
      <c r="I2460" s="5">
        <f>IFERROR(INDEX(Delivery!$C$2:$C$3001,MATCH(A2460,Delivery!$A$2:$A$3001,0))-INDEX(Delivery!$B$2:$B$3001,MATCH(A2460,Delivery!$A$2:$A$3001,0)),"")</f>
        <v>5</v>
      </c>
      <c r="J2460" s="5" t="str">
        <f>IF(IFERROR(INDEX(Delivery!$D$2:$D$3001,MATCH(A2460,Delivery!$A$2:$A$3001,0)),"")="Delayed","Yes","No")</f>
        <v>No</v>
      </c>
      <c r="K2460" s="5" t="str">
        <f>IF(IFERROR(INDEX(Delivery!$D$2:$D$3001,MATCH(A2460,Delivery!$A$2:$A$3001,0)),"")="Cancelled","Yes","No")</f>
        <v>No</v>
      </c>
      <c r="L2460">
        <f>SUMIF(Sales!B:B,A2460,Sales!H:H)</f>
        <v>3609.32</v>
      </c>
    </row>
    <row r="2461" spans="1:12" x14ac:dyDescent="0.35">
      <c r="A2461" s="5">
        <v>2460</v>
      </c>
      <c r="B2461" s="6">
        <v>45823</v>
      </c>
      <c r="C2461" s="5">
        <v>615</v>
      </c>
      <c r="D2461" s="5">
        <v>3</v>
      </c>
      <c r="E2461" s="5" t="str">
        <f>IFERROR(INDEX(Customers!$B$2:$B$901,MATCH(C2461,Customers!$A$2:$A$901,0)),"")</f>
        <v>Aarav Patel</v>
      </c>
      <c r="F2461" s="5" t="str">
        <f>IFERROR(INDEX(Customers!$C$2:$C$901,MATCH(C2461,Customers!$A$2:$A$901,0)),"")</f>
        <v>Consumer</v>
      </c>
      <c r="G2461" s="5" t="str">
        <f>IFERROR(INDEX(Regions!$B$2:$B$6,MATCH(D2461,Regions!$A$2:$A$6,0)),"")</f>
        <v>East</v>
      </c>
      <c r="H2461" s="5" t="str">
        <f t="shared" si="40"/>
        <v>2025-06</v>
      </c>
      <c r="I2461" s="5">
        <f>IFERROR(INDEX(Delivery!$C$2:$C$3001,MATCH(A2461,Delivery!$A$2:$A$3001,0))-INDEX(Delivery!$B$2:$B$3001,MATCH(A2461,Delivery!$A$2:$A$3001,0)),"")</f>
        <v>4</v>
      </c>
      <c r="J2461" s="5" t="str">
        <f>IF(IFERROR(INDEX(Delivery!$D$2:$D$3001,MATCH(A2461,Delivery!$A$2:$A$3001,0)),"")="Delayed","Yes","No")</f>
        <v>No</v>
      </c>
      <c r="K2461" s="5" t="str">
        <f>IF(IFERROR(INDEX(Delivery!$D$2:$D$3001,MATCH(A2461,Delivery!$A$2:$A$3001,0)),"")="Cancelled","Yes","No")</f>
        <v>No</v>
      </c>
      <c r="L2461">
        <f>SUMIF(Sales!B:B,A2461,Sales!H:H)</f>
        <v>1672.88</v>
      </c>
    </row>
    <row r="2462" spans="1:12" x14ac:dyDescent="0.35">
      <c r="A2462" s="5">
        <v>2461</v>
      </c>
      <c r="B2462" s="6">
        <v>45824</v>
      </c>
      <c r="C2462" s="5">
        <v>788</v>
      </c>
      <c r="D2462" s="5">
        <v>1</v>
      </c>
      <c r="E2462" s="5" t="str">
        <f>IFERROR(INDEX(Customers!$B$2:$B$901,MATCH(C2462,Customers!$A$2:$A$901,0)),"")</f>
        <v>Reyansh Sharma</v>
      </c>
      <c r="F2462" s="5" t="str">
        <f>IFERROR(INDEX(Customers!$C$2:$C$901,MATCH(C2462,Customers!$A$2:$A$901,0)),"")</f>
        <v>Consumer</v>
      </c>
      <c r="G2462" s="5" t="str">
        <f>IFERROR(INDEX(Regions!$B$2:$B$6,MATCH(D2462,Regions!$A$2:$A$6,0)),"")</f>
        <v>North</v>
      </c>
      <c r="H2462" s="5" t="str">
        <f t="shared" si="40"/>
        <v>2025-06</v>
      </c>
      <c r="I2462" s="5">
        <f>IFERROR(INDEX(Delivery!$C$2:$C$3001,MATCH(A2462,Delivery!$A$2:$A$3001,0))-INDEX(Delivery!$B$2:$B$3001,MATCH(A2462,Delivery!$A$2:$A$3001,0)),"")</f>
        <v>2</v>
      </c>
      <c r="J2462" s="5" t="str">
        <f>IF(IFERROR(INDEX(Delivery!$D$2:$D$3001,MATCH(A2462,Delivery!$A$2:$A$3001,0)),"")="Delayed","Yes","No")</f>
        <v>No</v>
      </c>
      <c r="K2462" s="5" t="str">
        <f>IF(IFERROR(INDEX(Delivery!$D$2:$D$3001,MATCH(A2462,Delivery!$A$2:$A$3001,0)),"")="Cancelled","Yes","No")</f>
        <v>No</v>
      </c>
      <c r="L2462">
        <f>SUMIF(Sales!B:B,A2462,Sales!H:H)</f>
        <v>2986.2000000000003</v>
      </c>
    </row>
    <row r="2463" spans="1:12" x14ac:dyDescent="0.35">
      <c r="A2463" s="5">
        <v>2462</v>
      </c>
      <c r="B2463" s="6">
        <v>45824</v>
      </c>
      <c r="C2463" s="5">
        <v>537</v>
      </c>
      <c r="D2463" s="5">
        <v>1</v>
      </c>
      <c r="E2463" s="5" t="str">
        <f>IFERROR(INDEX(Customers!$B$2:$B$901,MATCH(C2463,Customers!$A$2:$A$901,0)),"")</f>
        <v>Kavya Krishnan</v>
      </c>
      <c r="F2463" s="5" t="str">
        <f>IFERROR(INDEX(Customers!$C$2:$C$901,MATCH(C2463,Customers!$A$2:$A$901,0)),"")</f>
        <v>Consumer</v>
      </c>
      <c r="G2463" s="5" t="str">
        <f>IFERROR(INDEX(Regions!$B$2:$B$6,MATCH(D2463,Regions!$A$2:$A$6,0)),"")</f>
        <v>North</v>
      </c>
      <c r="H2463" s="5" t="str">
        <f t="shared" si="40"/>
        <v>2025-06</v>
      </c>
      <c r="I2463" s="5">
        <f>IFERROR(INDEX(Delivery!$C$2:$C$3001,MATCH(A2463,Delivery!$A$2:$A$3001,0))-INDEX(Delivery!$B$2:$B$3001,MATCH(A2463,Delivery!$A$2:$A$3001,0)),"")</f>
        <v>6</v>
      </c>
      <c r="J2463" s="5" t="str">
        <f>IF(IFERROR(INDEX(Delivery!$D$2:$D$3001,MATCH(A2463,Delivery!$A$2:$A$3001,0)),"")="Delayed","Yes","No")</f>
        <v>No</v>
      </c>
      <c r="K2463" s="5" t="str">
        <f>IF(IFERROR(INDEX(Delivery!$D$2:$D$3001,MATCH(A2463,Delivery!$A$2:$A$3001,0)),"")="Cancelled","Yes","No")</f>
        <v>No</v>
      </c>
      <c r="L2463">
        <f>SUMIF(Sales!B:B,A2463,Sales!H:H)</f>
        <v>777.04</v>
      </c>
    </row>
    <row r="2464" spans="1:12" x14ac:dyDescent="0.35">
      <c r="A2464" s="5">
        <v>2463</v>
      </c>
      <c r="B2464" s="6">
        <v>45824</v>
      </c>
      <c r="C2464" s="5">
        <v>385</v>
      </c>
      <c r="D2464" s="5">
        <v>4</v>
      </c>
      <c r="E2464" s="5" t="str">
        <f>IFERROR(INDEX(Customers!$B$2:$B$901,MATCH(C2464,Customers!$A$2:$A$901,0)),"")</f>
        <v>Lakshmi Reddy</v>
      </c>
      <c r="F2464" s="5" t="str">
        <f>IFERROR(INDEX(Customers!$C$2:$C$901,MATCH(C2464,Customers!$A$2:$A$901,0)),"")</f>
        <v>Consumer</v>
      </c>
      <c r="G2464" s="5" t="str">
        <f>IFERROR(INDEX(Regions!$B$2:$B$6,MATCH(D2464,Regions!$A$2:$A$6,0)),"")</f>
        <v>West</v>
      </c>
      <c r="H2464" s="5" t="str">
        <f t="shared" si="40"/>
        <v>2025-06</v>
      </c>
      <c r="I2464" s="5">
        <f>IFERROR(INDEX(Delivery!$C$2:$C$3001,MATCH(A2464,Delivery!$A$2:$A$3001,0))-INDEX(Delivery!$B$2:$B$3001,MATCH(A2464,Delivery!$A$2:$A$3001,0)),"")</f>
        <v>6</v>
      </c>
      <c r="J2464" s="5" t="str">
        <f>IF(IFERROR(INDEX(Delivery!$D$2:$D$3001,MATCH(A2464,Delivery!$A$2:$A$3001,0)),"")="Delayed","Yes","No")</f>
        <v>No</v>
      </c>
      <c r="K2464" s="5" t="str">
        <f>IF(IFERROR(INDEX(Delivery!$D$2:$D$3001,MATCH(A2464,Delivery!$A$2:$A$3001,0)),"")="Cancelled","Yes","No")</f>
        <v>No</v>
      </c>
      <c r="L2464">
        <f>SUMIF(Sales!B:B,A2464,Sales!H:H)</f>
        <v>508.8</v>
      </c>
    </row>
    <row r="2465" spans="1:12" x14ac:dyDescent="0.35">
      <c r="A2465" s="5">
        <v>2464</v>
      </c>
      <c r="B2465" s="6">
        <v>45824</v>
      </c>
      <c r="C2465" s="5">
        <v>84</v>
      </c>
      <c r="D2465" s="5">
        <v>5</v>
      </c>
      <c r="E2465" s="5" t="str">
        <f>IFERROR(INDEX(Customers!$B$2:$B$901,MATCH(C2465,Customers!$A$2:$A$901,0)),"")</f>
        <v>Sai Pillai</v>
      </c>
      <c r="F2465" s="5" t="str">
        <f>IFERROR(INDEX(Customers!$C$2:$C$901,MATCH(C2465,Customers!$A$2:$A$901,0)),"")</f>
        <v>Consumer</v>
      </c>
      <c r="G2465" s="5" t="str">
        <f>IFERROR(INDEX(Regions!$B$2:$B$6,MATCH(D2465,Regions!$A$2:$A$6,0)),"")</f>
        <v>Central</v>
      </c>
      <c r="H2465" s="5" t="str">
        <f t="shared" si="40"/>
        <v>2025-06</v>
      </c>
      <c r="I2465" s="5">
        <f>IFERROR(INDEX(Delivery!$C$2:$C$3001,MATCH(A2465,Delivery!$A$2:$A$3001,0))-INDEX(Delivery!$B$2:$B$3001,MATCH(A2465,Delivery!$A$2:$A$3001,0)),"")</f>
        <v>5</v>
      </c>
      <c r="J2465" s="5" t="str">
        <f>IF(IFERROR(INDEX(Delivery!$D$2:$D$3001,MATCH(A2465,Delivery!$A$2:$A$3001,0)),"")="Delayed","Yes","No")</f>
        <v>No</v>
      </c>
      <c r="K2465" s="5" t="str">
        <f>IF(IFERROR(INDEX(Delivery!$D$2:$D$3001,MATCH(A2465,Delivery!$A$2:$A$3001,0)),"")="Cancelled","Yes","No")</f>
        <v>No</v>
      </c>
      <c r="L2465">
        <f>SUMIF(Sales!B:B,A2465,Sales!H:H)</f>
        <v>2309.29</v>
      </c>
    </row>
    <row r="2466" spans="1:12" x14ac:dyDescent="0.35">
      <c r="A2466" s="5">
        <v>2465</v>
      </c>
      <c r="B2466" s="6">
        <v>45825</v>
      </c>
      <c r="C2466" s="5">
        <v>381</v>
      </c>
      <c r="D2466" s="5">
        <v>5</v>
      </c>
      <c r="E2466" s="5" t="str">
        <f>IFERROR(INDEX(Customers!$B$2:$B$901,MATCH(C2466,Customers!$A$2:$A$901,0)),"")</f>
        <v>Karthik Reddy</v>
      </c>
      <c r="F2466" s="5" t="str">
        <f>IFERROR(INDEX(Customers!$C$2:$C$901,MATCH(C2466,Customers!$A$2:$A$901,0)),"")</f>
        <v>SMB</v>
      </c>
      <c r="G2466" s="5" t="str">
        <f>IFERROR(INDEX(Regions!$B$2:$B$6,MATCH(D2466,Regions!$A$2:$A$6,0)),"")</f>
        <v>Central</v>
      </c>
      <c r="H2466" s="5" t="str">
        <f t="shared" si="40"/>
        <v>2025-06</v>
      </c>
      <c r="I2466" s="5">
        <f>IFERROR(INDEX(Delivery!$C$2:$C$3001,MATCH(A2466,Delivery!$A$2:$A$3001,0))-INDEX(Delivery!$B$2:$B$3001,MATCH(A2466,Delivery!$A$2:$A$3001,0)),"")</f>
        <v>2</v>
      </c>
      <c r="J2466" s="5" t="str">
        <f>IF(IFERROR(INDEX(Delivery!$D$2:$D$3001,MATCH(A2466,Delivery!$A$2:$A$3001,0)),"")="Delayed","Yes","No")</f>
        <v>No</v>
      </c>
      <c r="K2466" s="5" t="str">
        <f>IF(IFERROR(INDEX(Delivery!$D$2:$D$3001,MATCH(A2466,Delivery!$A$2:$A$3001,0)),"")="Cancelled","Yes","No")</f>
        <v>No</v>
      </c>
      <c r="L2466">
        <f>SUMIF(Sales!B:B,A2466,Sales!H:H)</f>
        <v>3021.65</v>
      </c>
    </row>
    <row r="2467" spans="1:12" x14ac:dyDescent="0.35">
      <c r="A2467" s="5">
        <v>2466</v>
      </c>
      <c r="B2467" s="6">
        <v>45825</v>
      </c>
      <c r="C2467" s="5">
        <v>877</v>
      </c>
      <c r="D2467" s="5">
        <v>2</v>
      </c>
      <c r="E2467" s="5" t="str">
        <f>IFERROR(INDEX(Customers!$B$2:$B$901,MATCH(C2467,Customers!$A$2:$A$901,0)),"")</f>
        <v>Sanjay Iyer</v>
      </c>
      <c r="F2467" s="5" t="str">
        <f>IFERROR(INDEX(Customers!$C$2:$C$901,MATCH(C2467,Customers!$A$2:$A$901,0)),"")</f>
        <v>SMB</v>
      </c>
      <c r="G2467" s="5" t="str">
        <f>IFERROR(INDEX(Regions!$B$2:$B$6,MATCH(D2467,Regions!$A$2:$A$6,0)),"")</f>
        <v>South</v>
      </c>
      <c r="H2467" s="5" t="str">
        <f t="shared" si="40"/>
        <v>2025-06</v>
      </c>
      <c r="I2467" s="5">
        <f>IFERROR(INDEX(Delivery!$C$2:$C$3001,MATCH(A2467,Delivery!$A$2:$A$3001,0))-INDEX(Delivery!$B$2:$B$3001,MATCH(A2467,Delivery!$A$2:$A$3001,0)),"")</f>
        <v>2</v>
      </c>
      <c r="J2467" s="5" t="str">
        <f>IF(IFERROR(INDEX(Delivery!$D$2:$D$3001,MATCH(A2467,Delivery!$A$2:$A$3001,0)),"")="Delayed","Yes","No")</f>
        <v>No</v>
      </c>
      <c r="K2467" s="5" t="str">
        <f>IF(IFERROR(INDEX(Delivery!$D$2:$D$3001,MATCH(A2467,Delivery!$A$2:$A$3001,0)),"")="Cancelled","Yes","No")</f>
        <v>No</v>
      </c>
      <c r="L2467">
        <f>SUMIF(Sales!B:B,A2467,Sales!H:H)</f>
        <v>1338.52</v>
      </c>
    </row>
    <row r="2468" spans="1:12" x14ac:dyDescent="0.35">
      <c r="A2468" s="5">
        <v>2467</v>
      </c>
      <c r="B2468" s="6">
        <v>45825</v>
      </c>
      <c r="C2468" s="5">
        <v>519</v>
      </c>
      <c r="D2468" s="5">
        <v>3</v>
      </c>
      <c r="E2468" s="5" t="str">
        <f>IFERROR(INDEX(Customers!$B$2:$B$901,MATCH(C2468,Customers!$A$2:$A$901,0)),"")</f>
        <v>Rahul Joshi</v>
      </c>
      <c r="F2468" s="5" t="str">
        <f>IFERROR(INDEX(Customers!$C$2:$C$901,MATCH(C2468,Customers!$A$2:$A$901,0)),"")</f>
        <v>SMB</v>
      </c>
      <c r="G2468" s="5" t="str">
        <f>IFERROR(INDEX(Regions!$B$2:$B$6,MATCH(D2468,Regions!$A$2:$A$6,0)),"")</f>
        <v>East</v>
      </c>
      <c r="H2468" s="5" t="str">
        <f t="shared" si="40"/>
        <v>2025-06</v>
      </c>
      <c r="I2468" s="5">
        <f>IFERROR(INDEX(Delivery!$C$2:$C$3001,MATCH(A2468,Delivery!$A$2:$A$3001,0))-INDEX(Delivery!$B$2:$B$3001,MATCH(A2468,Delivery!$A$2:$A$3001,0)),"")</f>
        <v>2</v>
      </c>
      <c r="J2468" s="5" t="str">
        <f>IF(IFERROR(INDEX(Delivery!$D$2:$D$3001,MATCH(A2468,Delivery!$A$2:$A$3001,0)),"")="Delayed","Yes","No")</f>
        <v>No</v>
      </c>
      <c r="K2468" s="5" t="str">
        <f>IF(IFERROR(INDEX(Delivery!$D$2:$D$3001,MATCH(A2468,Delivery!$A$2:$A$3001,0)),"")="Cancelled","Yes","No")</f>
        <v>No</v>
      </c>
      <c r="L2468">
        <f>SUMIF(Sales!B:B,A2468,Sales!H:H)</f>
        <v>2213.3200000000002</v>
      </c>
    </row>
    <row r="2469" spans="1:12" x14ac:dyDescent="0.35">
      <c r="A2469" s="5">
        <v>2468</v>
      </c>
      <c r="B2469" s="6">
        <v>45825</v>
      </c>
      <c r="C2469" s="5">
        <v>674</v>
      </c>
      <c r="D2469" s="5">
        <v>1</v>
      </c>
      <c r="E2469" s="5" t="str">
        <f>IFERROR(INDEX(Customers!$B$2:$B$901,MATCH(C2469,Customers!$A$2:$A$901,0)),"")</f>
        <v>Riya Patel</v>
      </c>
      <c r="F2469" s="5" t="str">
        <f>IFERROR(INDEX(Customers!$C$2:$C$901,MATCH(C2469,Customers!$A$2:$A$901,0)),"")</f>
        <v>Consumer</v>
      </c>
      <c r="G2469" s="5" t="str">
        <f>IFERROR(INDEX(Regions!$B$2:$B$6,MATCH(D2469,Regions!$A$2:$A$6,0)),"")</f>
        <v>North</v>
      </c>
      <c r="H2469" s="5" t="str">
        <f t="shared" si="40"/>
        <v>2025-06</v>
      </c>
      <c r="I2469" s="5">
        <f>IFERROR(INDEX(Delivery!$C$2:$C$3001,MATCH(A2469,Delivery!$A$2:$A$3001,0))-INDEX(Delivery!$B$2:$B$3001,MATCH(A2469,Delivery!$A$2:$A$3001,0)),"")</f>
        <v>7</v>
      </c>
      <c r="J2469" s="5" t="str">
        <f>IF(IFERROR(INDEX(Delivery!$D$2:$D$3001,MATCH(A2469,Delivery!$A$2:$A$3001,0)),"")="Delayed","Yes","No")</f>
        <v>Yes</v>
      </c>
      <c r="K2469" s="5" t="str">
        <f>IF(IFERROR(INDEX(Delivery!$D$2:$D$3001,MATCH(A2469,Delivery!$A$2:$A$3001,0)),"")="Cancelled","Yes","No")</f>
        <v>No</v>
      </c>
      <c r="L2469">
        <f>SUMIF(Sales!B:B,A2469,Sales!H:H)</f>
        <v>407.51</v>
      </c>
    </row>
    <row r="2470" spans="1:12" x14ac:dyDescent="0.35">
      <c r="A2470" s="5">
        <v>2469</v>
      </c>
      <c r="B2470" s="6">
        <v>45825</v>
      </c>
      <c r="C2470" s="5">
        <v>849</v>
      </c>
      <c r="D2470" s="5">
        <v>4</v>
      </c>
      <c r="E2470" s="5" t="str">
        <f>IFERROR(INDEX(Customers!$B$2:$B$901,MATCH(C2470,Customers!$A$2:$A$901,0)),"")</f>
        <v>Meera Rao</v>
      </c>
      <c r="F2470" s="5" t="str">
        <f>IFERROR(INDEX(Customers!$C$2:$C$901,MATCH(C2470,Customers!$A$2:$A$901,0)),"")</f>
        <v>SMB</v>
      </c>
      <c r="G2470" s="5" t="str">
        <f>IFERROR(INDEX(Regions!$B$2:$B$6,MATCH(D2470,Regions!$A$2:$A$6,0)),"")</f>
        <v>West</v>
      </c>
      <c r="H2470" s="5" t="str">
        <f t="shared" si="40"/>
        <v>2025-06</v>
      </c>
      <c r="I2470" s="5">
        <f>IFERROR(INDEX(Delivery!$C$2:$C$3001,MATCH(A2470,Delivery!$A$2:$A$3001,0))-INDEX(Delivery!$B$2:$B$3001,MATCH(A2470,Delivery!$A$2:$A$3001,0)),"")</f>
        <v>2</v>
      </c>
      <c r="J2470" s="5" t="str">
        <f>IF(IFERROR(INDEX(Delivery!$D$2:$D$3001,MATCH(A2470,Delivery!$A$2:$A$3001,0)),"")="Delayed","Yes","No")</f>
        <v>No</v>
      </c>
      <c r="K2470" s="5" t="str">
        <f>IF(IFERROR(INDEX(Delivery!$D$2:$D$3001,MATCH(A2470,Delivery!$A$2:$A$3001,0)),"")="Cancelled","Yes","No")</f>
        <v>No</v>
      </c>
      <c r="L2470">
        <f>SUMIF(Sales!B:B,A2470,Sales!H:H)</f>
        <v>3894.31</v>
      </c>
    </row>
    <row r="2471" spans="1:12" x14ac:dyDescent="0.35">
      <c r="A2471" s="5">
        <v>2470</v>
      </c>
      <c r="B2471" s="6">
        <v>45825</v>
      </c>
      <c r="C2471" s="5">
        <v>214</v>
      </c>
      <c r="D2471" s="5">
        <v>1</v>
      </c>
      <c r="E2471" s="5" t="str">
        <f>IFERROR(INDEX(Customers!$B$2:$B$901,MATCH(C2471,Customers!$A$2:$A$901,0)),"")</f>
        <v>Sanjay Menon</v>
      </c>
      <c r="F2471" s="5" t="str">
        <f>IFERROR(INDEX(Customers!$C$2:$C$901,MATCH(C2471,Customers!$A$2:$A$901,0)),"")</f>
        <v>SMB</v>
      </c>
      <c r="G2471" s="5" t="str">
        <f>IFERROR(INDEX(Regions!$B$2:$B$6,MATCH(D2471,Regions!$A$2:$A$6,0)),"")</f>
        <v>North</v>
      </c>
      <c r="H2471" s="5" t="str">
        <f t="shared" si="40"/>
        <v>2025-06</v>
      </c>
      <c r="I2471" s="5">
        <f>IFERROR(INDEX(Delivery!$C$2:$C$3001,MATCH(A2471,Delivery!$A$2:$A$3001,0))-INDEX(Delivery!$B$2:$B$3001,MATCH(A2471,Delivery!$A$2:$A$3001,0)),"")</f>
        <v>-45827</v>
      </c>
      <c r="J2471" s="5" t="str">
        <f>IF(IFERROR(INDEX(Delivery!$D$2:$D$3001,MATCH(A2471,Delivery!$A$2:$A$3001,0)),"")="Delayed","Yes","No")</f>
        <v>No</v>
      </c>
      <c r="K2471" s="5" t="str">
        <f>IF(IFERROR(INDEX(Delivery!$D$2:$D$3001,MATCH(A2471,Delivery!$A$2:$A$3001,0)),"")="Cancelled","Yes","No")</f>
        <v>Yes</v>
      </c>
      <c r="L2471">
        <f>SUMIF(Sales!B:B,A2471,Sales!H:H)</f>
        <v>3021.65</v>
      </c>
    </row>
    <row r="2472" spans="1:12" x14ac:dyDescent="0.35">
      <c r="A2472" s="5">
        <v>2471</v>
      </c>
      <c r="B2472" s="6">
        <v>45825</v>
      </c>
      <c r="C2472" s="5">
        <v>234</v>
      </c>
      <c r="D2472" s="5">
        <v>3</v>
      </c>
      <c r="E2472" s="5" t="str">
        <f>IFERROR(INDEX(Customers!$B$2:$B$901,MATCH(C2472,Customers!$A$2:$A$901,0)),"")</f>
        <v>Nisha Singh</v>
      </c>
      <c r="F2472" s="5" t="str">
        <f>IFERROR(INDEX(Customers!$C$2:$C$901,MATCH(C2472,Customers!$A$2:$A$901,0)),"")</f>
        <v>Consumer</v>
      </c>
      <c r="G2472" s="5" t="str">
        <f>IFERROR(INDEX(Regions!$B$2:$B$6,MATCH(D2472,Regions!$A$2:$A$6,0)),"")</f>
        <v>East</v>
      </c>
      <c r="H2472" s="5" t="str">
        <f t="shared" si="40"/>
        <v>2025-06</v>
      </c>
      <c r="I2472" s="5">
        <f>IFERROR(INDEX(Delivery!$C$2:$C$3001,MATCH(A2472,Delivery!$A$2:$A$3001,0))-INDEX(Delivery!$B$2:$B$3001,MATCH(A2472,Delivery!$A$2:$A$3001,0)),"")</f>
        <v>4</v>
      </c>
      <c r="J2472" s="5" t="str">
        <f>IF(IFERROR(INDEX(Delivery!$D$2:$D$3001,MATCH(A2472,Delivery!$A$2:$A$3001,0)),"")="Delayed","Yes","No")</f>
        <v>No</v>
      </c>
      <c r="K2472" s="5" t="str">
        <f>IF(IFERROR(INDEX(Delivery!$D$2:$D$3001,MATCH(A2472,Delivery!$A$2:$A$3001,0)),"")="Cancelled","Yes","No")</f>
        <v>No</v>
      </c>
      <c r="L2472">
        <f>SUMIF(Sales!B:B,A2472,Sales!H:H)</f>
        <v>777.04</v>
      </c>
    </row>
    <row r="2473" spans="1:12" x14ac:dyDescent="0.35">
      <c r="A2473" s="5">
        <v>2472</v>
      </c>
      <c r="B2473" s="6">
        <v>45826</v>
      </c>
      <c r="C2473" s="5">
        <v>670</v>
      </c>
      <c r="D2473" s="5">
        <v>2</v>
      </c>
      <c r="E2473" s="5" t="str">
        <f>IFERROR(INDEX(Customers!$B$2:$B$901,MATCH(C2473,Customers!$A$2:$A$901,0)),"")</f>
        <v>Neha Das</v>
      </c>
      <c r="F2473" s="5" t="str">
        <f>IFERROR(INDEX(Customers!$C$2:$C$901,MATCH(C2473,Customers!$A$2:$A$901,0)),"")</f>
        <v>SMB</v>
      </c>
      <c r="G2473" s="5" t="str">
        <f>IFERROR(INDEX(Regions!$B$2:$B$6,MATCH(D2473,Regions!$A$2:$A$6,0)),"")</f>
        <v>South</v>
      </c>
      <c r="H2473" s="5" t="str">
        <f t="shared" si="40"/>
        <v>2025-06</v>
      </c>
      <c r="I2473" s="5">
        <f>IFERROR(INDEX(Delivery!$C$2:$C$3001,MATCH(A2473,Delivery!$A$2:$A$3001,0))-INDEX(Delivery!$B$2:$B$3001,MATCH(A2473,Delivery!$A$2:$A$3001,0)),"")</f>
        <v>3</v>
      </c>
      <c r="J2473" s="5" t="str">
        <f>IF(IFERROR(INDEX(Delivery!$D$2:$D$3001,MATCH(A2473,Delivery!$A$2:$A$3001,0)),"")="Delayed","Yes","No")</f>
        <v>No</v>
      </c>
      <c r="K2473" s="5" t="str">
        <f>IF(IFERROR(INDEX(Delivery!$D$2:$D$3001,MATCH(A2473,Delivery!$A$2:$A$3001,0)),"")="Cancelled","Yes","No")</f>
        <v>No</v>
      </c>
      <c r="L2473">
        <f>SUMIF(Sales!B:B,A2473,Sales!H:H)</f>
        <v>760.11</v>
      </c>
    </row>
    <row r="2474" spans="1:12" x14ac:dyDescent="0.35">
      <c r="A2474" s="5">
        <v>2473</v>
      </c>
      <c r="B2474" s="6">
        <v>45826</v>
      </c>
      <c r="C2474" s="5">
        <v>29</v>
      </c>
      <c r="D2474" s="5">
        <v>1</v>
      </c>
      <c r="E2474" s="5" t="str">
        <f>IFERROR(INDEX(Customers!$B$2:$B$901,MATCH(C2474,Customers!$A$2:$A$901,0)),"")</f>
        <v>Anika Bose</v>
      </c>
      <c r="F2474" s="5" t="str">
        <f>IFERROR(INDEX(Customers!$C$2:$C$901,MATCH(C2474,Customers!$A$2:$A$901,0)),"")</f>
        <v>Consumer</v>
      </c>
      <c r="G2474" s="5" t="str">
        <f>IFERROR(INDEX(Regions!$B$2:$B$6,MATCH(D2474,Regions!$A$2:$A$6,0)),"")</f>
        <v>North</v>
      </c>
      <c r="H2474" s="5" t="str">
        <f t="shared" si="40"/>
        <v>2025-06</v>
      </c>
      <c r="I2474" s="5">
        <f>IFERROR(INDEX(Delivery!$C$2:$C$3001,MATCH(A2474,Delivery!$A$2:$A$3001,0))-INDEX(Delivery!$B$2:$B$3001,MATCH(A2474,Delivery!$A$2:$A$3001,0)),"")</f>
        <v>6</v>
      </c>
      <c r="J2474" s="5" t="str">
        <f>IF(IFERROR(INDEX(Delivery!$D$2:$D$3001,MATCH(A2474,Delivery!$A$2:$A$3001,0)),"")="Delayed","Yes","No")</f>
        <v>No</v>
      </c>
      <c r="K2474" s="5" t="str">
        <f>IF(IFERROR(INDEX(Delivery!$D$2:$D$3001,MATCH(A2474,Delivery!$A$2:$A$3001,0)),"")="Cancelled","Yes","No")</f>
        <v>No</v>
      </c>
      <c r="L2474">
        <f>SUMIF(Sales!B:B,A2474,Sales!H:H)</f>
        <v>4008.3500000000004</v>
      </c>
    </row>
    <row r="2475" spans="1:12" x14ac:dyDescent="0.35">
      <c r="A2475" s="5">
        <v>2474</v>
      </c>
      <c r="B2475" s="6">
        <v>45826</v>
      </c>
      <c r="C2475" s="5">
        <v>268</v>
      </c>
      <c r="D2475" s="5">
        <v>1</v>
      </c>
      <c r="E2475" s="5" t="str">
        <f>IFERROR(INDEX(Customers!$B$2:$B$901,MATCH(C2475,Customers!$A$2:$A$901,0)),"")</f>
        <v>Sai Bose</v>
      </c>
      <c r="F2475" s="5" t="str">
        <f>IFERROR(INDEX(Customers!$C$2:$C$901,MATCH(C2475,Customers!$A$2:$A$901,0)),"")</f>
        <v>Corporate</v>
      </c>
      <c r="G2475" s="5" t="str">
        <f>IFERROR(INDEX(Regions!$B$2:$B$6,MATCH(D2475,Regions!$A$2:$A$6,0)),"")</f>
        <v>North</v>
      </c>
      <c r="H2475" s="5" t="str">
        <f t="shared" si="40"/>
        <v>2025-06</v>
      </c>
      <c r="I2475" s="5">
        <f>IFERROR(INDEX(Delivery!$C$2:$C$3001,MATCH(A2475,Delivery!$A$2:$A$3001,0))-INDEX(Delivery!$B$2:$B$3001,MATCH(A2475,Delivery!$A$2:$A$3001,0)),"")</f>
        <v>3</v>
      </c>
      <c r="J2475" s="5" t="str">
        <f>IF(IFERROR(INDEX(Delivery!$D$2:$D$3001,MATCH(A2475,Delivery!$A$2:$A$3001,0)),"")="Delayed","Yes","No")</f>
        <v>No</v>
      </c>
      <c r="K2475" s="5" t="str">
        <f>IF(IFERROR(INDEX(Delivery!$D$2:$D$3001,MATCH(A2475,Delivery!$A$2:$A$3001,0)),"")="Cancelled","Yes","No")</f>
        <v>No</v>
      </c>
      <c r="L2475">
        <f>SUMIF(Sales!B:B,A2475,Sales!H:H)</f>
        <v>4331.58</v>
      </c>
    </row>
    <row r="2476" spans="1:12" x14ac:dyDescent="0.35">
      <c r="A2476" s="5">
        <v>2475</v>
      </c>
      <c r="B2476" s="6">
        <v>45826</v>
      </c>
      <c r="C2476" s="5">
        <v>721</v>
      </c>
      <c r="D2476" s="5">
        <v>1</v>
      </c>
      <c r="E2476" s="5" t="str">
        <f>IFERROR(INDEX(Customers!$B$2:$B$901,MATCH(C2476,Customers!$A$2:$A$901,0)),"")</f>
        <v>Divya Chatterjee</v>
      </c>
      <c r="F2476" s="5" t="str">
        <f>IFERROR(INDEX(Customers!$C$2:$C$901,MATCH(C2476,Customers!$A$2:$A$901,0)),"")</f>
        <v>SMB</v>
      </c>
      <c r="G2476" s="5" t="str">
        <f>IFERROR(INDEX(Regions!$B$2:$B$6,MATCH(D2476,Regions!$A$2:$A$6,0)),"")</f>
        <v>North</v>
      </c>
      <c r="H2476" s="5" t="str">
        <f t="shared" si="40"/>
        <v>2025-06</v>
      </c>
      <c r="I2476" s="5">
        <f>IFERROR(INDEX(Delivery!$C$2:$C$3001,MATCH(A2476,Delivery!$A$2:$A$3001,0))-INDEX(Delivery!$B$2:$B$3001,MATCH(A2476,Delivery!$A$2:$A$3001,0)),"")</f>
        <v>-45826</v>
      </c>
      <c r="J2476" s="5" t="str">
        <f>IF(IFERROR(INDEX(Delivery!$D$2:$D$3001,MATCH(A2476,Delivery!$A$2:$A$3001,0)),"")="Delayed","Yes","No")</f>
        <v>No</v>
      </c>
      <c r="K2476" s="5" t="str">
        <f>IF(IFERROR(INDEX(Delivery!$D$2:$D$3001,MATCH(A2476,Delivery!$A$2:$A$3001,0)),"")="Cancelled","Yes","No")</f>
        <v>Yes</v>
      </c>
      <c r="L2476">
        <f>SUMIF(Sales!B:B,A2476,Sales!H:H)</f>
        <v>772.88</v>
      </c>
    </row>
    <row r="2477" spans="1:12" x14ac:dyDescent="0.35">
      <c r="A2477" s="5">
        <v>2476</v>
      </c>
      <c r="B2477" s="6">
        <v>45826</v>
      </c>
      <c r="C2477" s="5">
        <v>740</v>
      </c>
      <c r="D2477" s="5">
        <v>1</v>
      </c>
      <c r="E2477" s="5" t="str">
        <f>IFERROR(INDEX(Customers!$B$2:$B$901,MATCH(C2477,Customers!$A$2:$A$901,0)),"")</f>
        <v>Priya Chatterjee</v>
      </c>
      <c r="F2477" s="5" t="str">
        <f>IFERROR(INDEX(Customers!$C$2:$C$901,MATCH(C2477,Customers!$A$2:$A$901,0)),"")</f>
        <v>Consumer</v>
      </c>
      <c r="G2477" s="5" t="str">
        <f>IFERROR(INDEX(Regions!$B$2:$B$6,MATCH(D2477,Regions!$A$2:$A$6,0)),"")</f>
        <v>North</v>
      </c>
      <c r="H2477" s="5" t="str">
        <f t="shared" si="40"/>
        <v>2025-06</v>
      </c>
      <c r="I2477" s="5">
        <f>IFERROR(INDEX(Delivery!$C$2:$C$3001,MATCH(A2477,Delivery!$A$2:$A$3001,0))-INDEX(Delivery!$B$2:$B$3001,MATCH(A2477,Delivery!$A$2:$A$3001,0)),"")</f>
        <v>2</v>
      </c>
      <c r="J2477" s="5" t="str">
        <f>IF(IFERROR(INDEX(Delivery!$D$2:$D$3001,MATCH(A2477,Delivery!$A$2:$A$3001,0)),"")="Delayed","Yes","No")</f>
        <v>No</v>
      </c>
      <c r="K2477" s="5" t="str">
        <f>IF(IFERROR(INDEX(Delivery!$D$2:$D$3001,MATCH(A2477,Delivery!$A$2:$A$3001,0)),"")="Cancelled","Yes","No")</f>
        <v>No</v>
      </c>
      <c r="L2477">
        <f>SUMIF(Sales!B:B,A2477,Sales!H:H)</f>
        <v>4512.91</v>
      </c>
    </row>
    <row r="2478" spans="1:12" x14ac:dyDescent="0.35">
      <c r="A2478" s="5">
        <v>2477</v>
      </c>
      <c r="B2478" s="6">
        <v>45827</v>
      </c>
      <c r="C2478" s="5">
        <v>167</v>
      </c>
      <c r="D2478" s="5">
        <v>4</v>
      </c>
      <c r="E2478" s="5" t="str">
        <f>IFERROR(INDEX(Customers!$B$2:$B$901,MATCH(C2478,Customers!$A$2:$A$901,0)),"")</f>
        <v>Meera Kapoor</v>
      </c>
      <c r="F2478" s="5" t="str">
        <f>IFERROR(INDEX(Customers!$C$2:$C$901,MATCH(C2478,Customers!$A$2:$A$901,0)),"")</f>
        <v>SMB</v>
      </c>
      <c r="G2478" s="5" t="str">
        <f>IFERROR(INDEX(Regions!$B$2:$B$6,MATCH(D2478,Regions!$A$2:$A$6,0)),"")</f>
        <v>West</v>
      </c>
      <c r="H2478" s="5" t="str">
        <f t="shared" si="40"/>
        <v>2025-06</v>
      </c>
      <c r="I2478" s="5">
        <f>IFERROR(INDEX(Delivery!$C$2:$C$3001,MATCH(A2478,Delivery!$A$2:$A$3001,0))-INDEX(Delivery!$B$2:$B$3001,MATCH(A2478,Delivery!$A$2:$A$3001,0)),"")</f>
        <v>3</v>
      </c>
      <c r="J2478" s="5" t="str">
        <f>IF(IFERROR(INDEX(Delivery!$D$2:$D$3001,MATCH(A2478,Delivery!$A$2:$A$3001,0)),"")="Delayed","Yes","No")</f>
        <v>No</v>
      </c>
      <c r="K2478" s="5" t="str">
        <f>IF(IFERROR(INDEX(Delivery!$D$2:$D$3001,MATCH(A2478,Delivery!$A$2:$A$3001,0)),"")="Cancelled","Yes","No")</f>
        <v>No</v>
      </c>
      <c r="L2478">
        <f>SUMIF(Sales!B:B,A2478,Sales!H:H)</f>
        <v>4324.57</v>
      </c>
    </row>
    <row r="2479" spans="1:12" x14ac:dyDescent="0.35">
      <c r="A2479" s="5">
        <v>2478</v>
      </c>
      <c r="B2479" s="6">
        <v>45827</v>
      </c>
      <c r="C2479" s="5">
        <v>1</v>
      </c>
      <c r="D2479" s="5">
        <v>4</v>
      </c>
      <c r="E2479" s="5" t="str">
        <f>IFERROR(INDEX(Customers!$B$2:$B$901,MATCH(C2479,Customers!$A$2:$A$901,0)),"")</f>
        <v>Lakshmi Joshi</v>
      </c>
      <c r="F2479" s="5" t="str">
        <f>IFERROR(INDEX(Customers!$C$2:$C$901,MATCH(C2479,Customers!$A$2:$A$901,0)),"")</f>
        <v>Consumer</v>
      </c>
      <c r="G2479" s="5" t="str">
        <f>IFERROR(INDEX(Regions!$B$2:$B$6,MATCH(D2479,Regions!$A$2:$A$6,0)),"")</f>
        <v>West</v>
      </c>
      <c r="H2479" s="5" t="str">
        <f t="shared" si="40"/>
        <v>2025-06</v>
      </c>
      <c r="I2479" s="5">
        <f>IFERROR(INDEX(Delivery!$C$2:$C$3001,MATCH(A2479,Delivery!$A$2:$A$3001,0))-INDEX(Delivery!$B$2:$B$3001,MATCH(A2479,Delivery!$A$2:$A$3001,0)),"")</f>
        <v>-45828</v>
      </c>
      <c r="J2479" s="5" t="str">
        <f>IF(IFERROR(INDEX(Delivery!$D$2:$D$3001,MATCH(A2479,Delivery!$A$2:$A$3001,0)),"")="Delayed","Yes","No")</f>
        <v>No</v>
      </c>
      <c r="K2479" s="5" t="str">
        <f>IF(IFERROR(INDEX(Delivery!$D$2:$D$3001,MATCH(A2479,Delivery!$A$2:$A$3001,0)),"")="Cancelled","Yes","No")</f>
        <v>Yes</v>
      </c>
      <c r="L2479">
        <f>SUMIF(Sales!B:B,A2479,Sales!H:H)</f>
        <v>2551.1499999999996</v>
      </c>
    </row>
    <row r="2480" spans="1:12" x14ac:dyDescent="0.35">
      <c r="A2480" s="5">
        <v>2479</v>
      </c>
      <c r="B2480" s="6">
        <v>45827</v>
      </c>
      <c r="C2480" s="5">
        <v>863</v>
      </c>
      <c r="D2480" s="5">
        <v>2</v>
      </c>
      <c r="E2480" s="5" t="str">
        <f>IFERROR(INDEX(Customers!$B$2:$B$901,MATCH(C2480,Customers!$A$2:$A$901,0)),"")</f>
        <v>Anika Sharma</v>
      </c>
      <c r="F2480" s="5" t="str">
        <f>IFERROR(INDEX(Customers!$C$2:$C$901,MATCH(C2480,Customers!$A$2:$A$901,0)),"")</f>
        <v>Consumer</v>
      </c>
      <c r="G2480" s="5" t="str">
        <f>IFERROR(INDEX(Regions!$B$2:$B$6,MATCH(D2480,Regions!$A$2:$A$6,0)),"")</f>
        <v>South</v>
      </c>
      <c r="H2480" s="5" t="str">
        <f t="shared" si="40"/>
        <v>2025-06</v>
      </c>
      <c r="I2480" s="5">
        <f>IFERROR(INDEX(Delivery!$C$2:$C$3001,MATCH(A2480,Delivery!$A$2:$A$3001,0))-INDEX(Delivery!$B$2:$B$3001,MATCH(A2480,Delivery!$A$2:$A$3001,0)),"")</f>
        <v>-45827</v>
      </c>
      <c r="J2480" s="5" t="str">
        <f>IF(IFERROR(INDEX(Delivery!$D$2:$D$3001,MATCH(A2480,Delivery!$A$2:$A$3001,0)),"")="Delayed","Yes","No")</f>
        <v>No</v>
      </c>
      <c r="K2480" s="5" t="str">
        <f>IF(IFERROR(INDEX(Delivery!$D$2:$D$3001,MATCH(A2480,Delivery!$A$2:$A$3001,0)),"")="Cancelled","Yes","No")</f>
        <v>Yes</v>
      </c>
      <c r="L2480">
        <f>SUMIF(Sales!B:B,A2480,Sales!H:H)</f>
        <v>351.29</v>
      </c>
    </row>
    <row r="2481" spans="1:12" x14ac:dyDescent="0.35">
      <c r="A2481" s="5">
        <v>2480</v>
      </c>
      <c r="B2481" s="6">
        <v>45827</v>
      </c>
      <c r="C2481" s="5">
        <v>447</v>
      </c>
      <c r="D2481" s="5">
        <v>5</v>
      </c>
      <c r="E2481" s="5" t="str">
        <f>IFERROR(INDEX(Customers!$B$2:$B$901,MATCH(C2481,Customers!$A$2:$A$901,0)),"")</f>
        <v>Sanjay Rao</v>
      </c>
      <c r="F2481" s="5" t="str">
        <f>IFERROR(INDEX(Customers!$C$2:$C$901,MATCH(C2481,Customers!$A$2:$A$901,0)),"")</f>
        <v>Consumer</v>
      </c>
      <c r="G2481" s="5" t="str">
        <f>IFERROR(INDEX(Regions!$B$2:$B$6,MATCH(D2481,Regions!$A$2:$A$6,0)),"")</f>
        <v>Central</v>
      </c>
      <c r="H2481" s="5" t="str">
        <f t="shared" si="40"/>
        <v>2025-06</v>
      </c>
      <c r="I2481" s="5">
        <f>IFERROR(INDEX(Delivery!$C$2:$C$3001,MATCH(A2481,Delivery!$A$2:$A$3001,0))-INDEX(Delivery!$B$2:$B$3001,MATCH(A2481,Delivery!$A$2:$A$3001,0)),"")</f>
        <v>8</v>
      </c>
      <c r="J2481" s="5" t="str">
        <f>IF(IFERROR(INDEX(Delivery!$D$2:$D$3001,MATCH(A2481,Delivery!$A$2:$A$3001,0)),"")="Delayed","Yes","No")</f>
        <v>Yes</v>
      </c>
      <c r="K2481" s="5" t="str">
        <f>IF(IFERROR(INDEX(Delivery!$D$2:$D$3001,MATCH(A2481,Delivery!$A$2:$A$3001,0)),"")="Cancelled","Yes","No")</f>
        <v>No</v>
      </c>
      <c r="L2481">
        <f>SUMIF(Sales!B:B,A2481,Sales!H:H)</f>
        <v>3149.12</v>
      </c>
    </row>
    <row r="2482" spans="1:12" x14ac:dyDescent="0.35">
      <c r="A2482" s="5">
        <v>2481</v>
      </c>
      <c r="B2482" s="6">
        <v>45828</v>
      </c>
      <c r="C2482" s="5">
        <v>446</v>
      </c>
      <c r="D2482" s="5">
        <v>1</v>
      </c>
      <c r="E2482" s="5" t="str">
        <f>IFERROR(INDEX(Customers!$B$2:$B$901,MATCH(C2482,Customers!$A$2:$A$901,0)),"")</f>
        <v>Kavya Menon</v>
      </c>
      <c r="F2482" s="5" t="str">
        <f>IFERROR(INDEX(Customers!$C$2:$C$901,MATCH(C2482,Customers!$A$2:$A$901,0)),"")</f>
        <v>Consumer</v>
      </c>
      <c r="G2482" s="5" t="str">
        <f>IFERROR(INDEX(Regions!$B$2:$B$6,MATCH(D2482,Regions!$A$2:$A$6,0)),"")</f>
        <v>North</v>
      </c>
      <c r="H2482" s="5" t="str">
        <f t="shared" si="40"/>
        <v>2025-06</v>
      </c>
      <c r="I2482" s="5">
        <f>IFERROR(INDEX(Delivery!$C$2:$C$3001,MATCH(A2482,Delivery!$A$2:$A$3001,0))-INDEX(Delivery!$B$2:$B$3001,MATCH(A2482,Delivery!$A$2:$A$3001,0)),"")</f>
        <v>9</v>
      </c>
      <c r="J2482" s="5" t="str">
        <f>IF(IFERROR(INDEX(Delivery!$D$2:$D$3001,MATCH(A2482,Delivery!$A$2:$A$3001,0)),"")="Delayed","Yes","No")</f>
        <v>Yes</v>
      </c>
      <c r="K2482" s="5" t="str">
        <f>IF(IFERROR(INDEX(Delivery!$D$2:$D$3001,MATCH(A2482,Delivery!$A$2:$A$3001,0)),"")="Cancelled","Yes","No")</f>
        <v>No</v>
      </c>
      <c r="L2482">
        <f>SUMIF(Sales!B:B,A2482,Sales!H:H)</f>
        <v>407.68</v>
      </c>
    </row>
    <row r="2483" spans="1:12" x14ac:dyDescent="0.35">
      <c r="A2483" s="5">
        <v>2482</v>
      </c>
      <c r="B2483" s="6">
        <v>45828</v>
      </c>
      <c r="C2483" s="5">
        <v>598</v>
      </c>
      <c r="D2483" s="5">
        <v>5</v>
      </c>
      <c r="E2483" s="5" t="str">
        <f>IFERROR(INDEX(Customers!$B$2:$B$901,MATCH(C2483,Customers!$A$2:$A$901,0)),"")</f>
        <v>Sai Menon</v>
      </c>
      <c r="F2483" s="5" t="str">
        <f>IFERROR(INDEX(Customers!$C$2:$C$901,MATCH(C2483,Customers!$A$2:$A$901,0)),"")</f>
        <v>Consumer</v>
      </c>
      <c r="G2483" s="5" t="str">
        <f>IFERROR(INDEX(Regions!$B$2:$B$6,MATCH(D2483,Regions!$A$2:$A$6,0)),"")</f>
        <v>Central</v>
      </c>
      <c r="H2483" s="5" t="str">
        <f t="shared" si="40"/>
        <v>2025-06</v>
      </c>
      <c r="I2483" s="5">
        <f>IFERROR(INDEX(Delivery!$C$2:$C$3001,MATCH(A2483,Delivery!$A$2:$A$3001,0))-INDEX(Delivery!$B$2:$B$3001,MATCH(A2483,Delivery!$A$2:$A$3001,0)),"")</f>
        <v>3</v>
      </c>
      <c r="J2483" s="5" t="str">
        <f>IF(IFERROR(INDEX(Delivery!$D$2:$D$3001,MATCH(A2483,Delivery!$A$2:$A$3001,0)),"")="Delayed","Yes","No")</f>
        <v>No</v>
      </c>
      <c r="K2483" s="5" t="str">
        <f>IF(IFERROR(INDEX(Delivery!$D$2:$D$3001,MATCH(A2483,Delivery!$A$2:$A$3001,0)),"")="Cancelled","Yes","No")</f>
        <v>No</v>
      </c>
      <c r="L2483">
        <f>SUMIF(Sales!B:B,A2483,Sales!H:H)</f>
        <v>800.55</v>
      </c>
    </row>
    <row r="2484" spans="1:12" x14ac:dyDescent="0.35">
      <c r="A2484" s="5">
        <v>2483</v>
      </c>
      <c r="B2484" s="6">
        <v>45828</v>
      </c>
      <c r="C2484" s="5">
        <v>694</v>
      </c>
      <c r="D2484" s="5">
        <v>1</v>
      </c>
      <c r="E2484" s="5" t="str">
        <f>IFERROR(INDEX(Customers!$B$2:$B$901,MATCH(C2484,Customers!$A$2:$A$901,0)),"")</f>
        <v>Myra Patel</v>
      </c>
      <c r="F2484" s="5" t="str">
        <f>IFERROR(INDEX(Customers!$C$2:$C$901,MATCH(C2484,Customers!$A$2:$A$901,0)),"")</f>
        <v>Consumer</v>
      </c>
      <c r="G2484" s="5" t="str">
        <f>IFERROR(INDEX(Regions!$B$2:$B$6,MATCH(D2484,Regions!$A$2:$A$6,0)),"")</f>
        <v>North</v>
      </c>
      <c r="H2484" s="5" t="str">
        <f t="shared" si="40"/>
        <v>2025-06</v>
      </c>
      <c r="I2484" s="5">
        <f>IFERROR(INDEX(Delivery!$C$2:$C$3001,MATCH(A2484,Delivery!$A$2:$A$3001,0))-INDEX(Delivery!$B$2:$B$3001,MATCH(A2484,Delivery!$A$2:$A$3001,0)),"")</f>
        <v>4</v>
      </c>
      <c r="J2484" s="5" t="str">
        <f>IF(IFERROR(INDEX(Delivery!$D$2:$D$3001,MATCH(A2484,Delivery!$A$2:$A$3001,0)),"")="Delayed","Yes","No")</f>
        <v>No</v>
      </c>
      <c r="K2484" s="5" t="str">
        <f>IF(IFERROR(INDEX(Delivery!$D$2:$D$3001,MATCH(A2484,Delivery!$A$2:$A$3001,0)),"")="Cancelled","Yes","No")</f>
        <v>No</v>
      </c>
      <c r="L2484">
        <f>SUMIF(Sales!B:B,A2484,Sales!H:H)</f>
        <v>3021.65</v>
      </c>
    </row>
    <row r="2485" spans="1:12" x14ac:dyDescent="0.35">
      <c r="A2485" s="5">
        <v>2484</v>
      </c>
      <c r="B2485" s="6">
        <v>45828</v>
      </c>
      <c r="C2485" s="5">
        <v>292</v>
      </c>
      <c r="D2485" s="5">
        <v>4</v>
      </c>
      <c r="E2485" s="5" t="str">
        <f>IFERROR(INDEX(Customers!$B$2:$B$901,MATCH(C2485,Customers!$A$2:$A$901,0)),"")</f>
        <v>Kavya Bose</v>
      </c>
      <c r="F2485" s="5" t="str">
        <f>IFERROR(INDEX(Customers!$C$2:$C$901,MATCH(C2485,Customers!$A$2:$A$901,0)),"")</f>
        <v>Consumer</v>
      </c>
      <c r="G2485" s="5" t="str">
        <f>IFERROR(INDEX(Regions!$B$2:$B$6,MATCH(D2485,Regions!$A$2:$A$6,0)),"")</f>
        <v>West</v>
      </c>
      <c r="H2485" s="5" t="str">
        <f t="shared" si="40"/>
        <v>2025-06</v>
      </c>
      <c r="I2485" s="5">
        <f>IFERROR(INDEX(Delivery!$C$2:$C$3001,MATCH(A2485,Delivery!$A$2:$A$3001,0))-INDEX(Delivery!$B$2:$B$3001,MATCH(A2485,Delivery!$A$2:$A$3001,0)),"")</f>
        <v>4</v>
      </c>
      <c r="J2485" s="5" t="str">
        <f>IF(IFERROR(INDEX(Delivery!$D$2:$D$3001,MATCH(A2485,Delivery!$A$2:$A$3001,0)),"")="Delayed","Yes","No")</f>
        <v>No</v>
      </c>
      <c r="K2485" s="5" t="str">
        <f>IF(IFERROR(INDEX(Delivery!$D$2:$D$3001,MATCH(A2485,Delivery!$A$2:$A$3001,0)),"")="Cancelled","Yes","No")</f>
        <v>No</v>
      </c>
      <c r="L2485">
        <f>SUMIF(Sales!B:B,A2485,Sales!H:H)</f>
        <v>1539.93</v>
      </c>
    </row>
    <row r="2486" spans="1:12" x14ac:dyDescent="0.35">
      <c r="A2486" s="5">
        <v>2485</v>
      </c>
      <c r="B2486" s="6">
        <v>45828</v>
      </c>
      <c r="C2486" s="5">
        <v>475</v>
      </c>
      <c r="D2486" s="5">
        <v>2</v>
      </c>
      <c r="E2486" s="5" t="str">
        <f>IFERROR(INDEX(Customers!$B$2:$B$901,MATCH(C2486,Customers!$A$2:$A$901,0)),"")</f>
        <v>Vihaan Sharma</v>
      </c>
      <c r="F2486" s="5" t="str">
        <f>IFERROR(INDEX(Customers!$C$2:$C$901,MATCH(C2486,Customers!$A$2:$A$901,0)),"")</f>
        <v>Consumer</v>
      </c>
      <c r="G2486" s="5" t="str">
        <f>IFERROR(INDEX(Regions!$B$2:$B$6,MATCH(D2486,Regions!$A$2:$A$6,0)),"")</f>
        <v>South</v>
      </c>
      <c r="H2486" s="5" t="str">
        <f t="shared" si="40"/>
        <v>2025-06</v>
      </c>
      <c r="I2486" s="5">
        <f>IFERROR(INDEX(Delivery!$C$2:$C$3001,MATCH(A2486,Delivery!$A$2:$A$3001,0))-INDEX(Delivery!$B$2:$B$3001,MATCH(A2486,Delivery!$A$2:$A$3001,0)),"")</f>
        <v>2</v>
      </c>
      <c r="J2486" s="5" t="str">
        <f>IF(IFERROR(INDEX(Delivery!$D$2:$D$3001,MATCH(A2486,Delivery!$A$2:$A$3001,0)),"")="Delayed","Yes","No")</f>
        <v>No</v>
      </c>
      <c r="K2486" s="5" t="str">
        <f>IF(IFERROR(INDEX(Delivery!$D$2:$D$3001,MATCH(A2486,Delivery!$A$2:$A$3001,0)),"")="Cancelled","Yes","No")</f>
        <v>No</v>
      </c>
      <c r="L2486">
        <f>SUMIF(Sales!B:B,A2486,Sales!H:H)</f>
        <v>1887.92</v>
      </c>
    </row>
    <row r="2487" spans="1:12" x14ac:dyDescent="0.35">
      <c r="A2487" s="5">
        <v>2486</v>
      </c>
      <c r="B2487" s="6">
        <v>45829</v>
      </c>
      <c r="C2487" s="5">
        <v>702</v>
      </c>
      <c r="D2487" s="5">
        <v>5</v>
      </c>
      <c r="E2487" s="5" t="str">
        <f>IFERROR(INDEX(Customers!$B$2:$B$901,MATCH(C2487,Customers!$A$2:$A$901,0)),"")</f>
        <v>Pari Reddy</v>
      </c>
      <c r="F2487" s="5" t="str">
        <f>IFERROR(INDEX(Customers!$C$2:$C$901,MATCH(C2487,Customers!$A$2:$A$901,0)),"")</f>
        <v>Consumer</v>
      </c>
      <c r="G2487" s="5" t="str">
        <f>IFERROR(INDEX(Regions!$B$2:$B$6,MATCH(D2487,Regions!$A$2:$A$6,0)),"")</f>
        <v>Central</v>
      </c>
      <c r="H2487" s="5" t="str">
        <f t="shared" si="40"/>
        <v>2025-06</v>
      </c>
      <c r="I2487" s="5">
        <f>IFERROR(INDEX(Delivery!$C$2:$C$3001,MATCH(A2487,Delivery!$A$2:$A$3001,0))-INDEX(Delivery!$B$2:$B$3001,MATCH(A2487,Delivery!$A$2:$A$3001,0)),"")</f>
        <v>5</v>
      </c>
      <c r="J2487" s="5" t="str">
        <f>IF(IFERROR(INDEX(Delivery!$D$2:$D$3001,MATCH(A2487,Delivery!$A$2:$A$3001,0)),"")="Delayed","Yes","No")</f>
        <v>No</v>
      </c>
      <c r="K2487" s="5" t="str">
        <f>IF(IFERROR(INDEX(Delivery!$D$2:$D$3001,MATCH(A2487,Delivery!$A$2:$A$3001,0)),"")="Cancelled","Yes","No")</f>
        <v>No</v>
      </c>
      <c r="L2487">
        <f>SUMIF(Sales!B:B,A2487,Sales!H:H)</f>
        <v>2835.1400000000003</v>
      </c>
    </row>
    <row r="2488" spans="1:12" x14ac:dyDescent="0.35">
      <c r="A2488" s="5">
        <v>2487</v>
      </c>
      <c r="B2488" s="6">
        <v>45829</v>
      </c>
      <c r="C2488" s="5">
        <v>315</v>
      </c>
      <c r="D2488" s="5">
        <v>3</v>
      </c>
      <c r="E2488" s="5" t="str">
        <f>IFERROR(INDEX(Customers!$B$2:$B$901,MATCH(C2488,Customers!$A$2:$A$901,0)),"")</f>
        <v>Sneha Verma</v>
      </c>
      <c r="F2488" s="5" t="str">
        <f>IFERROR(INDEX(Customers!$C$2:$C$901,MATCH(C2488,Customers!$A$2:$A$901,0)),"")</f>
        <v>SMB</v>
      </c>
      <c r="G2488" s="5" t="str">
        <f>IFERROR(INDEX(Regions!$B$2:$B$6,MATCH(D2488,Regions!$A$2:$A$6,0)),"")</f>
        <v>East</v>
      </c>
      <c r="H2488" s="5" t="str">
        <f t="shared" si="40"/>
        <v>2025-06</v>
      </c>
      <c r="I2488" s="5">
        <f>IFERROR(INDEX(Delivery!$C$2:$C$3001,MATCH(A2488,Delivery!$A$2:$A$3001,0))-INDEX(Delivery!$B$2:$B$3001,MATCH(A2488,Delivery!$A$2:$A$3001,0)),"")</f>
        <v>2</v>
      </c>
      <c r="J2488" s="5" t="str">
        <f>IF(IFERROR(INDEX(Delivery!$D$2:$D$3001,MATCH(A2488,Delivery!$A$2:$A$3001,0)),"")="Delayed","Yes","No")</f>
        <v>No</v>
      </c>
      <c r="K2488" s="5" t="str">
        <f>IF(IFERROR(INDEX(Delivery!$D$2:$D$3001,MATCH(A2488,Delivery!$A$2:$A$3001,0)),"")="Cancelled","Yes","No")</f>
        <v>No</v>
      </c>
      <c r="L2488">
        <f>SUMIF(Sales!B:B,A2488,Sales!H:H)</f>
        <v>880.95</v>
      </c>
    </row>
    <row r="2489" spans="1:12" x14ac:dyDescent="0.35">
      <c r="A2489" s="5">
        <v>2488</v>
      </c>
      <c r="B2489" s="6">
        <v>45829</v>
      </c>
      <c r="C2489" s="5">
        <v>501</v>
      </c>
      <c r="D2489" s="5">
        <v>1</v>
      </c>
      <c r="E2489" s="5" t="str">
        <f>IFERROR(INDEX(Customers!$B$2:$B$901,MATCH(C2489,Customers!$A$2:$A$901,0)),"")</f>
        <v>Ravi Rao</v>
      </c>
      <c r="F2489" s="5" t="str">
        <f>IFERROR(INDEX(Customers!$C$2:$C$901,MATCH(C2489,Customers!$A$2:$A$901,0)),"")</f>
        <v>SMB</v>
      </c>
      <c r="G2489" s="5" t="str">
        <f>IFERROR(INDEX(Regions!$B$2:$B$6,MATCH(D2489,Regions!$A$2:$A$6,0)),"")</f>
        <v>North</v>
      </c>
      <c r="H2489" s="5" t="str">
        <f t="shared" si="40"/>
        <v>2025-06</v>
      </c>
      <c r="I2489" s="5">
        <f>IFERROR(INDEX(Delivery!$C$2:$C$3001,MATCH(A2489,Delivery!$A$2:$A$3001,0))-INDEX(Delivery!$B$2:$B$3001,MATCH(A2489,Delivery!$A$2:$A$3001,0)),"")</f>
        <v>6</v>
      </c>
      <c r="J2489" s="5" t="str">
        <f>IF(IFERROR(INDEX(Delivery!$D$2:$D$3001,MATCH(A2489,Delivery!$A$2:$A$3001,0)),"")="Delayed","Yes","No")</f>
        <v>No</v>
      </c>
      <c r="K2489" s="5" t="str">
        <f>IF(IFERROR(INDEX(Delivery!$D$2:$D$3001,MATCH(A2489,Delivery!$A$2:$A$3001,0)),"")="Cancelled","Yes","No")</f>
        <v>No</v>
      </c>
      <c r="L2489">
        <f>SUMIF(Sales!B:B,A2489,Sales!H:H)</f>
        <v>2432.0300000000002</v>
      </c>
    </row>
    <row r="2490" spans="1:12" x14ac:dyDescent="0.35">
      <c r="A2490" s="5">
        <v>2489</v>
      </c>
      <c r="B2490" s="6">
        <v>45829</v>
      </c>
      <c r="C2490" s="5">
        <v>281</v>
      </c>
      <c r="D2490" s="5">
        <v>3</v>
      </c>
      <c r="E2490" s="5" t="str">
        <f>IFERROR(INDEX(Customers!$B$2:$B$901,MATCH(C2490,Customers!$A$2:$A$901,0)),"")</f>
        <v>Meera Bose</v>
      </c>
      <c r="F2490" s="5" t="str">
        <f>IFERROR(INDEX(Customers!$C$2:$C$901,MATCH(C2490,Customers!$A$2:$A$901,0)),"")</f>
        <v>Consumer</v>
      </c>
      <c r="G2490" s="5" t="str">
        <f>IFERROR(INDEX(Regions!$B$2:$B$6,MATCH(D2490,Regions!$A$2:$A$6,0)),"")</f>
        <v>East</v>
      </c>
      <c r="H2490" s="5" t="str">
        <f t="shared" si="40"/>
        <v>2025-06</v>
      </c>
      <c r="I2490" s="5">
        <f>IFERROR(INDEX(Delivery!$C$2:$C$3001,MATCH(A2490,Delivery!$A$2:$A$3001,0))-INDEX(Delivery!$B$2:$B$3001,MATCH(A2490,Delivery!$A$2:$A$3001,0)),"")</f>
        <v>3</v>
      </c>
      <c r="J2490" s="5" t="str">
        <f>IF(IFERROR(INDEX(Delivery!$D$2:$D$3001,MATCH(A2490,Delivery!$A$2:$A$3001,0)),"")="Delayed","Yes","No")</f>
        <v>No</v>
      </c>
      <c r="K2490" s="5" t="str">
        <f>IF(IFERROR(INDEX(Delivery!$D$2:$D$3001,MATCH(A2490,Delivery!$A$2:$A$3001,0)),"")="Cancelled","Yes","No")</f>
        <v>No</v>
      </c>
      <c r="L2490">
        <f>SUMIF(Sales!B:B,A2490,Sales!H:H)</f>
        <v>4878.6099999999997</v>
      </c>
    </row>
    <row r="2491" spans="1:12" x14ac:dyDescent="0.35">
      <c r="A2491" s="5">
        <v>2490</v>
      </c>
      <c r="B2491" s="6">
        <v>45830</v>
      </c>
      <c r="C2491" s="5">
        <v>851</v>
      </c>
      <c r="D2491" s="5">
        <v>2</v>
      </c>
      <c r="E2491" s="5" t="str">
        <f>IFERROR(INDEX(Customers!$B$2:$B$901,MATCH(C2491,Customers!$A$2:$A$901,0)),"")</f>
        <v>Vihaan Gupta</v>
      </c>
      <c r="F2491" s="5" t="str">
        <f>IFERROR(INDEX(Customers!$C$2:$C$901,MATCH(C2491,Customers!$A$2:$A$901,0)),"")</f>
        <v>Consumer</v>
      </c>
      <c r="G2491" s="5" t="str">
        <f>IFERROR(INDEX(Regions!$B$2:$B$6,MATCH(D2491,Regions!$A$2:$A$6,0)),"")</f>
        <v>South</v>
      </c>
      <c r="H2491" s="5" t="str">
        <f t="shared" si="40"/>
        <v>2025-06</v>
      </c>
      <c r="I2491" s="5">
        <f>IFERROR(INDEX(Delivery!$C$2:$C$3001,MATCH(A2491,Delivery!$A$2:$A$3001,0))-INDEX(Delivery!$B$2:$B$3001,MATCH(A2491,Delivery!$A$2:$A$3001,0)),"")</f>
        <v>5</v>
      </c>
      <c r="J2491" s="5" t="str">
        <f>IF(IFERROR(INDEX(Delivery!$D$2:$D$3001,MATCH(A2491,Delivery!$A$2:$A$3001,0)),"")="Delayed","Yes","No")</f>
        <v>No</v>
      </c>
      <c r="K2491" s="5" t="str">
        <f>IF(IFERROR(INDEX(Delivery!$D$2:$D$3001,MATCH(A2491,Delivery!$A$2:$A$3001,0)),"")="Cancelled","Yes","No")</f>
        <v>No</v>
      </c>
      <c r="L2491">
        <f>SUMIF(Sales!B:B,A2491,Sales!H:H)</f>
        <v>1019.93</v>
      </c>
    </row>
    <row r="2492" spans="1:12" x14ac:dyDescent="0.35">
      <c r="A2492" s="5">
        <v>2491</v>
      </c>
      <c r="B2492" s="6">
        <v>45830</v>
      </c>
      <c r="C2492" s="5">
        <v>45</v>
      </c>
      <c r="D2492" s="5">
        <v>5</v>
      </c>
      <c r="E2492" s="5" t="str">
        <f>IFERROR(INDEX(Customers!$B$2:$B$901,MATCH(C2492,Customers!$A$2:$A$901,0)),"")</f>
        <v>Vikram Singh</v>
      </c>
      <c r="F2492" s="5" t="str">
        <f>IFERROR(INDEX(Customers!$C$2:$C$901,MATCH(C2492,Customers!$A$2:$A$901,0)),"")</f>
        <v>Consumer</v>
      </c>
      <c r="G2492" s="5" t="str">
        <f>IFERROR(INDEX(Regions!$B$2:$B$6,MATCH(D2492,Regions!$A$2:$A$6,0)),"")</f>
        <v>Central</v>
      </c>
      <c r="H2492" s="5" t="str">
        <f t="shared" si="40"/>
        <v>2025-06</v>
      </c>
      <c r="I2492" s="5">
        <f>IFERROR(INDEX(Delivery!$C$2:$C$3001,MATCH(A2492,Delivery!$A$2:$A$3001,0))-INDEX(Delivery!$B$2:$B$3001,MATCH(A2492,Delivery!$A$2:$A$3001,0)),"")</f>
        <v>3</v>
      </c>
      <c r="J2492" s="5" t="str">
        <f>IF(IFERROR(INDEX(Delivery!$D$2:$D$3001,MATCH(A2492,Delivery!$A$2:$A$3001,0)),"")="Delayed","Yes","No")</f>
        <v>No</v>
      </c>
      <c r="K2492" s="5" t="str">
        <f>IF(IFERROR(INDEX(Delivery!$D$2:$D$3001,MATCH(A2492,Delivery!$A$2:$A$3001,0)),"")="Cancelled","Yes","No")</f>
        <v>No</v>
      </c>
      <c r="L2492">
        <f>SUMIF(Sales!B:B,A2492,Sales!H:H)</f>
        <v>5852.43</v>
      </c>
    </row>
    <row r="2493" spans="1:12" x14ac:dyDescent="0.35">
      <c r="A2493" s="5">
        <v>2492</v>
      </c>
      <c r="B2493" s="6">
        <v>45830</v>
      </c>
      <c r="C2493" s="5">
        <v>658</v>
      </c>
      <c r="D2493" s="5">
        <v>2</v>
      </c>
      <c r="E2493" s="5" t="str">
        <f>IFERROR(INDEX(Customers!$B$2:$B$901,MATCH(C2493,Customers!$A$2:$A$901,0)),"")</f>
        <v>Vivaan Kapoor</v>
      </c>
      <c r="F2493" s="5" t="str">
        <f>IFERROR(INDEX(Customers!$C$2:$C$901,MATCH(C2493,Customers!$A$2:$A$901,0)),"")</f>
        <v>Corporate</v>
      </c>
      <c r="G2493" s="5" t="str">
        <f>IFERROR(INDEX(Regions!$B$2:$B$6,MATCH(D2493,Regions!$A$2:$A$6,0)),"")</f>
        <v>South</v>
      </c>
      <c r="H2493" s="5" t="str">
        <f t="shared" si="40"/>
        <v>2025-06</v>
      </c>
      <c r="I2493" s="5">
        <f>IFERROR(INDEX(Delivery!$C$2:$C$3001,MATCH(A2493,Delivery!$A$2:$A$3001,0))-INDEX(Delivery!$B$2:$B$3001,MATCH(A2493,Delivery!$A$2:$A$3001,0)),"")</f>
        <v>5</v>
      </c>
      <c r="J2493" s="5" t="str">
        <f>IF(IFERROR(INDEX(Delivery!$D$2:$D$3001,MATCH(A2493,Delivery!$A$2:$A$3001,0)),"")="Delayed","Yes","No")</f>
        <v>No</v>
      </c>
      <c r="K2493" s="5" t="str">
        <f>IF(IFERROR(INDEX(Delivery!$D$2:$D$3001,MATCH(A2493,Delivery!$A$2:$A$3001,0)),"")="Cancelled","Yes","No")</f>
        <v>No</v>
      </c>
      <c r="L2493">
        <f>SUMIF(Sales!B:B,A2493,Sales!H:H)</f>
        <v>4152.9799999999996</v>
      </c>
    </row>
    <row r="2494" spans="1:12" x14ac:dyDescent="0.35">
      <c r="A2494" s="5">
        <v>2493</v>
      </c>
      <c r="B2494" s="6">
        <v>45830</v>
      </c>
      <c r="C2494" s="5">
        <v>457</v>
      </c>
      <c r="D2494" s="5">
        <v>3</v>
      </c>
      <c r="E2494" s="5" t="str">
        <f>IFERROR(INDEX(Customers!$B$2:$B$901,MATCH(C2494,Customers!$A$2:$A$901,0)),"")</f>
        <v>Karthik Iyer</v>
      </c>
      <c r="F2494" s="5" t="str">
        <f>IFERROR(INDEX(Customers!$C$2:$C$901,MATCH(C2494,Customers!$A$2:$A$901,0)),"")</f>
        <v>SMB</v>
      </c>
      <c r="G2494" s="5" t="str">
        <f>IFERROR(INDEX(Regions!$B$2:$B$6,MATCH(D2494,Regions!$A$2:$A$6,0)),"")</f>
        <v>East</v>
      </c>
      <c r="H2494" s="5" t="str">
        <f t="shared" si="40"/>
        <v>2025-06</v>
      </c>
      <c r="I2494" s="5">
        <f>IFERROR(INDEX(Delivery!$C$2:$C$3001,MATCH(A2494,Delivery!$A$2:$A$3001,0))-INDEX(Delivery!$B$2:$B$3001,MATCH(A2494,Delivery!$A$2:$A$3001,0)),"")</f>
        <v>4</v>
      </c>
      <c r="J2494" s="5" t="str">
        <f>IF(IFERROR(INDEX(Delivery!$D$2:$D$3001,MATCH(A2494,Delivery!$A$2:$A$3001,0)),"")="Delayed","Yes","No")</f>
        <v>No</v>
      </c>
      <c r="K2494" s="5" t="str">
        <f>IF(IFERROR(INDEX(Delivery!$D$2:$D$3001,MATCH(A2494,Delivery!$A$2:$A$3001,0)),"")="Cancelled","Yes","No")</f>
        <v>No</v>
      </c>
      <c r="L2494">
        <f>SUMIF(Sales!B:B,A2494,Sales!H:H)</f>
        <v>4831.43</v>
      </c>
    </row>
    <row r="2495" spans="1:12" x14ac:dyDescent="0.35">
      <c r="A2495" s="5">
        <v>2494</v>
      </c>
      <c r="B2495" s="6">
        <v>45830</v>
      </c>
      <c r="C2495" s="5">
        <v>581</v>
      </c>
      <c r="D2495" s="5">
        <v>1</v>
      </c>
      <c r="E2495" s="5" t="str">
        <f>IFERROR(INDEX(Customers!$B$2:$B$901,MATCH(C2495,Customers!$A$2:$A$901,0)),"")</f>
        <v>Lakshmi Pillai</v>
      </c>
      <c r="F2495" s="5" t="str">
        <f>IFERROR(INDEX(Customers!$C$2:$C$901,MATCH(C2495,Customers!$A$2:$A$901,0)),"")</f>
        <v>SMB</v>
      </c>
      <c r="G2495" s="5" t="str">
        <f>IFERROR(INDEX(Regions!$B$2:$B$6,MATCH(D2495,Regions!$A$2:$A$6,0)),"")</f>
        <v>North</v>
      </c>
      <c r="H2495" s="5" t="str">
        <f t="shared" si="40"/>
        <v>2025-06</v>
      </c>
      <c r="I2495" s="5">
        <f>IFERROR(INDEX(Delivery!$C$2:$C$3001,MATCH(A2495,Delivery!$A$2:$A$3001,0))-INDEX(Delivery!$B$2:$B$3001,MATCH(A2495,Delivery!$A$2:$A$3001,0)),"")</f>
        <v>3</v>
      </c>
      <c r="J2495" s="5" t="str">
        <f>IF(IFERROR(INDEX(Delivery!$D$2:$D$3001,MATCH(A2495,Delivery!$A$2:$A$3001,0)),"")="Delayed","Yes","No")</f>
        <v>No</v>
      </c>
      <c r="K2495" s="5" t="str">
        <f>IF(IFERROR(INDEX(Delivery!$D$2:$D$3001,MATCH(A2495,Delivery!$A$2:$A$3001,0)),"")="Cancelled","Yes","No")</f>
        <v>No</v>
      </c>
      <c r="L2495">
        <f>SUMIF(Sales!B:B,A2495,Sales!H:H)</f>
        <v>3021.65</v>
      </c>
    </row>
    <row r="2496" spans="1:12" x14ac:dyDescent="0.35">
      <c r="A2496" s="5">
        <v>2495</v>
      </c>
      <c r="B2496" s="6">
        <v>45830</v>
      </c>
      <c r="C2496" s="5">
        <v>196</v>
      </c>
      <c r="D2496" s="5">
        <v>1</v>
      </c>
      <c r="E2496" s="5" t="str">
        <f>IFERROR(INDEX(Customers!$B$2:$B$901,MATCH(C2496,Customers!$A$2:$A$901,0)),"")</f>
        <v>Riya Malhotra</v>
      </c>
      <c r="F2496" s="5" t="str">
        <f>IFERROR(INDEX(Customers!$C$2:$C$901,MATCH(C2496,Customers!$A$2:$A$901,0)),"")</f>
        <v>Consumer</v>
      </c>
      <c r="G2496" s="5" t="str">
        <f>IFERROR(INDEX(Regions!$B$2:$B$6,MATCH(D2496,Regions!$A$2:$A$6,0)),"")</f>
        <v>North</v>
      </c>
      <c r="H2496" s="5" t="str">
        <f t="shared" si="40"/>
        <v>2025-06</v>
      </c>
      <c r="I2496" s="5">
        <f>IFERROR(INDEX(Delivery!$C$2:$C$3001,MATCH(A2496,Delivery!$A$2:$A$3001,0))-INDEX(Delivery!$B$2:$B$3001,MATCH(A2496,Delivery!$A$2:$A$3001,0)),"")</f>
        <v>4</v>
      </c>
      <c r="J2496" s="5" t="str">
        <f>IF(IFERROR(INDEX(Delivery!$D$2:$D$3001,MATCH(A2496,Delivery!$A$2:$A$3001,0)),"")="Delayed","Yes","No")</f>
        <v>No</v>
      </c>
      <c r="K2496" s="5" t="str">
        <f>IF(IFERROR(INDEX(Delivery!$D$2:$D$3001,MATCH(A2496,Delivery!$A$2:$A$3001,0)),"")="Cancelled","Yes","No")</f>
        <v>No</v>
      </c>
      <c r="L2496">
        <f>SUMIF(Sales!B:B,A2496,Sales!H:H)</f>
        <v>1836.7400000000002</v>
      </c>
    </row>
    <row r="2497" spans="1:12" x14ac:dyDescent="0.35">
      <c r="A2497" s="5">
        <v>2496</v>
      </c>
      <c r="B2497" s="6">
        <v>45830</v>
      </c>
      <c r="C2497" s="5">
        <v>858</v>
      </c>
      <c r="D2497" s="5">
        <v>3</v>
      </c>
      <c r="E2497" s="5" t="str">
        <f>IFERROR(INDEX(Customers!$B$2:$B$901,MATCH(C2497,Customers!$A$2:$A$901,0)),"")</f>
        <v>Kavya Menon</v>
      </c>
      <c r="F2497" s="5" t="str">
        <f>IFERROR(INDEX(Customers!$C$2:$C$901,MATCH(C2497,Customers!$A$2:$A$901,0)),"")</f>
        <v>SMB</v>
      </c>
      <c r="G2497" s="5" t="str">
        <f>IFERROR(INDEX(Regions!$B$2:$B$6,MATCH(D2497,Regions!$A$2:$A$6,0)),"")</f>
        <v>East</v>
      </c>
      <c r="H2497" s="5" t="str">
        <f t="shared" si="40"/>
        <v>2025-06</v>
      </c>
      <c r="I2497" s="5">
        <f>IFERROR(INDEX(Delivery!$C$2:$C$3001,MATCH(A2497,Delivery!$A$2:$A$3001,0))-INDEX(Delivery!$B$2:$B$3001,MATCH(A2497,Delivery!$A$2:$A$3001,0)),"")</f>
        <v>3</v>
      </c>
      <c r="J2497" s="5" t="str">
        <f>IF(IFERROR(INDEX(Delivery!$D$2:$D$3001,MATCH(A2497,Delivery!$A$2:$A$3001,0)),"")="Delayed","Yes","No")</f>
        <v>No</v>
      </c>
      <c r="K2497" s="5" t="str">
        <f>IF(IFERROR(INDEX(Delivery!$D$2:$D$3001,MATCH(A2497,Delivery!$A$2:$A$3001,0)),"")="Cancelled","Yes","No")</f>
        <v>No</v>
      </c>
      <c r="L2497">
        <f>SUMIF(Sales!B:B,A2497,Sales!H:H)</f>
        <v>2213.3200000000002</v>
      </c>
    </row>
    <row r="2498" spans="1:12" x14ac:dyDescent="0.35">
      <c r="A2498" s="5">
        <v>2497</v>
      </c>
      <c r="B2498" s="6">
        <v>45830</v>
      </c>
      <c r="C2498" s="5">
        <v>430</v>
      </c>
      <c r="D2498" s="5">
        <v>4</v>
      </c>
      <c r="E2498" s="5" t="str">
        <f>IFERROR(INDEX(Customers!$B$2:$B$901,MATCH(C2498,Customers!$A$2:$A$901,0)),"")</f>
        <v>Vihaan Chatterjee</v>
      </c>
      <c r="F2498" s="5" t="str">
        <f>IFERROR(INDEX(Customers!$C$2:$C$901,MATCH(C2498,Customers!$A$2:$A$901,0)),"")</f>
        <v>Consumer</v>
      </c>
      <c r="G2498" s="5" t="str">
        <f>IFERROR(INDEX(Regions!$B$2:$B$6,MATCH(D2498,Regions!$A$2:$A$6,0)),"")</f>
        <v>West</v>
      </c>
      <c r="H2498" s="5" t="str">
        <f t="shared" ref="H2498:H2561" si="41">TEXT(B2498,"YYYY-MM")</f>
        <v>2025-06</v>
      </c>
      <c r="I2498" s="5">
        <f>IFERROR(INDEX(Delivery!$C$2:$C$3001,MATCH(A2498,Delivery!$A$2:$A$3001,0))-INDEX(Delivery!$B$2:$B$3001,MATCH(A2498,Delivery!$A$2:$A$3001,0)),"")</f>
        <v>2</v>
      </c>
      <c r="J2498" s="5" t="str">
        <f>IF(IFERROR(INDEX(Delivery!$D$2:$D$3001,MATCH(A2498,Delivery!$A$2:$A$3001,0)),"")="Delayed","Yes","No")</f>
        <v>No</v>
      </c>
      <c r="K2498" s="5" t="str">
        <f>IF(IFERROR(INDEX(Delivery!$D$2:$D$3001,MATCH(A2498,Delivery!$A$2:$A$3001,0)),"")="Cancelled","Yes","No")</f>
        <v>No</v>
      </c>
      <c r="L2498">
        <f>SUMIF(Sales!B:B,A2498,Sales!H:H)</f>
        <v>184.26</v>
      </c>
    </row>
    <row r="2499" spans="1:12" x14ac:dyDescent="0.35">
      <c r="A2499" s="5">
        <v>2498</v>
      </c>
      <c r="B2499" s="6">
        <v>45830</v>
      </c>
      <c r="C2499" s="5">
        <v>637</v>
      </c>
      <c r="D2499" s="5">
        <v>1</v>
      </c>
      <c r="E2499" s="5" t="str">
        <f>IFERROR(INDEX(Customers!$B$2:$B$901,MATCH(C2499,Customers!$A$2:$A$901,0)),"")</f>
        <v>Vihaan Nair</v>
      </c>
      <c r="F2499" s="5" t="str">
        <f>IFERROR(INDEX(Customers!$C$2:$C$901,MATCH(C2499,Customers!$A$2:$A$901,0)),"")</f>
        <v>Corporate</v>
      </c>
      <c r="G2499" s="5" t="str">
        <f>IFERROR(INDEX(Regions!$B$2:$B$6,MATCH(D2499,Regions!$A$2:$A$6,0)),"")</f>
        <v>North</v>
      </c>
      <c r="H2499" s="5" t="str">
        <f t="shared" si="41"/>
        <v>2025-06</v>
      </c>
      <c r="I2499" s="5">
        <f>IFERROR(INDEX(Delivery!$C$2:$C$3001,MATCH(A2499,Delivery!$A$2:$A$3001,0))-INDEX(Delivery!$B$2:$B$3001,MATCH(A2499,Delivery!$A$2:$A$3001,0)),"")</f>
        <v>4</v>
      </c>
      <c r="J2499" s="5" t="str">
        <f>IF(IFERROR(INDEX(Delivery!$D$2:$D$3001,MATCH(A2499,Delivery!$A$2:$A$3001,0)),"")="Delayed","Yes","No")</f>
        <v>No</v>
      </c>
      <c r="K2499" s="5" t="str">
        <f>IF(IFERROR(INDEX(Delivery!$D$2:$D$3001,MATCH(A2499,Delivery!$A$2:$A$3001,0)),"")="Cancelled","Yes","No")</f>
        <v>No</v>
      </c>
      <c r="L2499">
        <f>SUMIF(Sales!B:B,A2499,Sales!H:H)</f>
        <v>2432.0300000000002</v>
      </c>
    </row>
    <row r="2500" spans="1:12" x14ac:dyDescent="0.35">
      <c r="A2500" s="5">
        <v>2499</v>
      </c>
      <c r="B2500" s="6">
        <v>45830</v>
      </c>
      <c r="C2500" s="5">
        <v>83</v>
      </c>
      <c r="D2500" s="5">
        <v>4</v>
      </c>
      <c r="E2500" s="5" t="str">
        <f>IFERROR(INDEX(Customers!$B$2:$B$901,MATCH(C2500,Customers!$A$2:$A$901,0)),"")</f>
        <v>Karthik Kapoor</v>
      </c>
      <c r="F2500" s="5" t="str">
        <f>IFERROR(INDEX(Customers!$C$2:$C$901,MATCH(C2500,Customers!$A$2:$A$901,0)),"")</f>
        <v>Consumer</v>
      </c>
      <c r="G2500" s="5" t="str">
        <f>IFERROR(INDEX(Regions!$B$2:$B$6,MATCH(D2500,Regions!$A$2:$A$6,0)),"")</f>
        <v>West</v>
      </c>
      <c r="H2500" s="5" t="str">
        <f t="shared" si="41"/>
        <v>2025-06</v>
      </c>
      <c r="I2500" s="5">
        <f>IFERROR(INDEX(Delivery!$C$2:$C$3001,MATCH(A2500,Delivery!$A$2:$A$3001,0))-INDEX(Delivery!$B$2:$B$3001,MATCH(A2500,Delivery!$A$2:$A$3001,0)),"")</f>
        <v>2</v>
      </c>
      <c r="J2500" s="5" t="str">
        <f>IF(IFERROR(INDEX(Delivery!$D$2:$D$3001,MATCH(A2500,Delivery!$A$2:$A$3001,0)),"")="Delayed","Yes","No")</f>
        <v>No</v>
      </c>
      <c r="K2500" s="5" t="str">
        <f>IF(IFERROR(INDEX(Delivery!$D$2:$D$3001,MATCH(A2500,Delivery!$A$2:$A$3001,0)),"")="Cancelled","Yes","No")</f>
        <v>No</v>
      </c>
      <c r="L2500">
        <f>SUMIF(Sales!B:B,A2500,Sales!H:H)</f>
        <v>552.17999999999995</v>
      </c>
    </row>
    <row r="2501" spans="1:12" x14ac:dyDescent="0.35">
      <c r="A2501" s="5">
        <v>2500</v>
      </c>
      <c r="B2501" s="6">
        <v>45830</v>
      </c>
      <c r="C2501" s="5">
        <v>249</v>
      </c>
      <c r="D2501" s="5">
        <v>4</v>
      </c>
      <c r="E2501" s="5" t="str">
        <f>IFERROR(INDEX(Customers!$B$2:$B$901,MATCH(C2501,Customers!$A$2:$A$901,0)),"")</f>
        <v>Amit Verma</v>
      </c>
      <c r="F2501" s="5" t="str">
        <f>IFERROR(INDEX(Customers!$C$2:$C$901,MATCH(C2501,Customers!$A$2:$A$901,0)),"")</f>
        <v>Consumer</v>
      </c>
      <c r="G2501" s="5" t="str">
        <f>IFERROR(INDEX(Regions!$B$2:$B$6,MATCH(D2501,Regions!$A$2:$A$6,0)),"")</f>
        <v>West</v>
      </c>
      <c r="H2501" s="5" t="str">
        <f t="shared" si="41"/>
        <v>2025-06</v>
      </c>
      <c r="I2501" s="5">
        <f>IFERROR(INDEX(Delivery!$C$2:$C$3001,MATCH(A2501,Delivery!$A$2:$A$3001,0))-INDEX(Delivery!$B$2:$B$3001,MATCH(A2501,Delivery!$A$2:$A$3001,0)),"")</f>
        <v>-45832</v>
      </c>
      <c r="J2501" s="5" t="str">
        <f>IF(IFERROR(INDEX(Delivery!$D$2:$D$3001,MATCH(A2501,Delivery!$A$2:$A$3001,0)),"")="Delayed","Yes","No")</f>
        <v>No</v>
      </c>
      <c r="K2501" s="5" t="str">
        <f>IF(IFERROR(INDEX(Delivery!$D$2:$D$3001,MATCH(A2501,Delivery!$A$2:$A$3001,0)),"")="Cancelled","Yes","No")</f>
        <v>Yes</v>
      </c>
      <c r="L2501">
        <f>SUMIF(Sales!B:B,A2501,Sales!H:H)</f>
        <v>3063.2200000000003</v>
      </c>
    </row>
    <row r="2502" spans="1:12" x14ac:dyDescent="0.35">
      <c r="A2502" s="5">
        <v>2501</v>
      </c>
      <c r="B2502" s="6">
        <v>45830</v>
      </c>
      <c r="C2502" s="5">
        <v>824</v>
      </c>
      <c r="D2502" s="5">
        <v>5</v>
      </c>
      <c r="E2502" s="5" t="str">
        <f>IFERROR(INDEX(Customers!$B$2:$B$901,MATCH(C2502,Customers!$A$2:$A$901,0)),"")</f>
        <v>Arun Sharma</v>
      </c>
      <c r="F2502" s="5" t="str">
        <f>IFERROR(INDEX(Customers!$C$2:$C$901,MATCH(C2502,Customers!$A$2:$A$901,0)),"")</f>
        <v>SMB</v>
      </c>
      <c r="G2502" s="5" t="str">
        <f>IFERROR(INDEX(Regions!$B$2:$B$6,MATCH(D2502,Regions!$A$2:$A$6,0)),"")</f>
        <v>Central</v>
      </c>
      <c r="H2502" s="5" t="str">
        <f t="shared" si="41"/>
        <v>2025-06</v>
      </c>
      <c r="I2502" s="5">
        <f>IFERROR(INDEX(Delivery!$C$2:$C$3001,MATCH(A2502,Delivery!$A$2:$A$3001,0))-INDEX(Delivery!$B$2:$B$3001,MATCH(A2502,Delivery!$A$2:$A$3001,0)),"")</f>
        <v>4</v>
      </c>
      <c r="J2502" s="5" t="str">
        <f>IF(IFERROR(INDEX(Delivery!$D$2:$D$3001,MATCH(A2502,Delivery!$A$2:$A$3001,0)),"")="Delayed","Yes","No")</f>
        <v>No</v>
      </c>
      <c r="K2502" s="5" t="str">
        <f>IF(IFERROR(INDEX(Delivery!$D$2:$D$3001,MATCH(A2502,Delivery!$A$2:$A$3001,0)),"")="Cancelled","Yes","No")</f>
        <v>No</v>
      </c>
      <c r="L2502">
        <f>SUMIF(Sales!B:B,A2502,Sales!H:H)</f>
        <v>256.15999999999997</v>
      </c>
    </row>
    <row r="2503" spans="1:12" x14ac:dyDescent="0.35">
      <c r="A2503" s="5">
        <v>2502</v>
      </c>
      <c r="B2503" s="6">
        <v>45831</v>
      </c>
      <c r="C2503" s="5">
        <v>13</v>
      </c>
      <c r="D2503" s="5">
        <v>1</v>
      </c>
      <c r="E2503" s="5" t="str">
        <f>IFERROR(INDEX(Customers!$B$2:$B$901,MATCH(C2503,Customers!$A$2:$A$901,0)),"")</f>
        <v>Meera Verma</v>
      </c>
      <c r="F2503" s="5" t="str">
        <f>IFERROR(INDEX(Customers!$C$2:$C$901,MATCH(C2503,Customers!$A$2:$A$901,0)),"")</f>
        <v>Corporate</v>
      </c>
      <c r="G2503" s="5" t="str">
        <f>IFERROR(INDEX(Regions!$B$2:$B$6,MATCH(D2503,Regions!$A$2:$A$6,0)),"")</f>
        <v>North</v>
      </c>
      <c r="H2503" s="5" t="str">
        <f t="shared" si="41"/>
        <v>2025-06</v>
      </c>
      <c r="I2503" s="5">
        <f>IFERROR(INDEX(Delivery!$C$2:$C$3001,MATCH(A2503,Delivery!$A$2:$A$3001,0))-INDEX(Delivery!$B$2:$B$3001,MATCH(A2503,Delivery!$A$2:$A$3001,0)),"")</f>
        <v>4</v>
      </c>
      <c r="J2503" s="5" t="str">
        <f>IF(IFERROR(INDEX(Delivery!$D$2:$D$3001,MATCH(A2503,Delivery!$A$2:$A$3001,0)),"")="Delayed","Yes","No")</f>
        <v>No</v>
      </c>
      <c r="K2503" s="5" t="str">
        <f>IF(IFERROR(INDEX(Delivery!$D$2:$D$3001,MATCH(A2503,Delivery!$A$2:$A$3001,0)),"")="Cancelled","Yes","No")</f>
        <v>No</v>
      </c>
      <c r="L2503">
        <f>SUMIF(Sales!B:B,A2503,Sales!H:H)</f>
        <v>2213.3200000000002</v>
      </c>
    </row>
    <row r="2504" spans="1:12" x14ac:dyDescent="0.35">
      <c r="A2504" s="5">
        <v>2503</v>
      </c>
      <c r="B2504" s="6">
        <v>45831</v>
      </c>
      <c r="C2504" s="5">
        <v>299</v>
      </c>
      <c r="D2504" s="5">
        <v>3</v>
      </c>
      <c r="E2504" s="5" t="str">
        <f>IFERROR(INDEX(Customers!$B$2:$B$901,MATCH(C2504,Customers!$A$2:$A$901,0)),"")</f>
        <v>Nisha Bose</v>
      </c>
      <c r="F2504" s="5" t="str">
        <f>IFERROR(INDEX(Customers!$C$2:$C$901,MATCH(C2504,Customers!$A$2:$A$901,0)),"")</f>
        <v>Consumer</v>
      </c>
      <c r="G2504" s="5" t="str">
        <f>IFERROR(INDEX(Regions!$B$2:$B$6,MATCH(D2504,Regions!$A$2:$A$6,0)),"")</f>
        <v>East</v>
      </c>
      <c r="H2504" s="5" t="str">
        <f t="shared" si="41"/>
        <v>2025-06</v>
      </c>
      <c r="I2504" s="5">
        <f>IFERROR(INDEX(Delivery!$C$2:$C$3001,MATCH(A2504,Delivery!$A$2:$A$3001,0))-INDEX(Delivery!$B$2:$B$3001,MATCH(A2504,Delivery!$A$2:$A$3001,0)),"")</f>
        <v>4</v>
      </c>
      <c r="J2504" s="5" t="str">
        <f>IF(IFERROR(INDEX(Delivery!$D$2:$D$3001,MATCH(A2504,Delivery!$A$2:$A$3001,0)),"")="Delayed","Yes","No")</f>
        <v>No</v>
      </c>
      <c r="K2504" s="5" t="str">
        <f>IF(IFERROR(INDEX(Delivery!$D$2:$D$3001,MATCH(A2504,Delivery!$A$2:$A$3001,0)),"")="Cancelled","Yes","No")</f>
        <v>No</v>
      </c>
      <c r="L2504">
        <f>SUMIF(Sales!B:B,A2504,Sales!H:H)</f>
        <v>3819.8500000000004</v>
      </c>
    </row>
    <row r="2505" spans="1:12" x14ac:dyDescent="0.35">
      <c r="A2505" s="5">
        <v>2504</v>
      </c>
      <c r="B2505" s="6">
        <v>45831</v>
      </c>
      <c r="C2505" s="5">
        <v>182</v>
      </c>
      <c r="D2505" s="5">
        <v>2</v>
      </c>
      <c r="E2505" s="5" t="str">
        <f>IFERROR(INDEX(Customers!$B$2:$B$901,MATCH(C2505,Customers!$A$2:$A$901,0)),"")</f>
        <v>Rahul Rao</v>
      </c>
      <c r="F2505" s="5" t="str">
        <f>IFERROR(INDEX(Customers!$C$2:$C$901,MATCH(C2505,Customers!$A$2:$A$901,0)),"")</f>
        <v>SMB</v>
      </c>
      <c r="G2505" s="5" t="str">
        <f>IFERROR(INDEX(Regions!$B$2:$B$6,MATCH(D2505,Regions!$A$2:$A$6,0)),"")</f>
        <v>South</v>
      </c>
      <c r="H2505" s="5" t="str">
        <f t="shared" si="41"/>
        <v>2025-06</v>
      </c>
      <c r="I2505" s="5">
        <f>IFERROR(INDEX(Delivery!$C$2:$C$3001,MATCH(A2505,Delivery!$A$2:$A$3001,0))-INDEX(Delivery!$B$2:$B$3001,MATCH(A2505,Delivery!$A$2:$A$3001,0)),"")</f>
        <v>-45832</v>
      </c>
      <c r="J2505" s="5" t="str">
        <f>IF(IFERROR(INDEX(Delivery!$D$2:$D$3001,MATCH(A2505,Delivery!$A$2:$A$3001,0)),"")="Delayed","Yes","No")</f>
        <v>No</v>
      </c>
      <c r="K2505" s="5" t="str">
        <f>IF(IFERROR(INDEX(Delivery!$D$2:$D$3001,MATCH(A2505,Delivery!$A$2:$A$3001,0)),"")="Cancelled","Yes","No")</f>
        <v>Yes</v>
      </c>
      <c r="L2505">
        <f>SUMIF(Sales!B:B,A2505,Sales!H:H)</f>
        <v>1086.5</v>
      </c>
    </row>
    <row r="2506" spans="1:12" x14ac:dyDescent="0.35">
      <c r="A2506" s="5">
        <v>2505</v>
      </c>
      <c r="B2506" s="6">
        <v>45831</v>
      </c>
      <c r="C2506" s="5">
        <v>275</v>
      </c>
      <c r="D2506" s="5">
        <v>1</v>
      </c>
      <c r="E2506" s="5" t="str">
        <f>IFERROR(INDEX(Customers!$B$2:$B$901,MATCH(C2506,Customers!$A$2:$A$901,0)),"")</f>
        <v>Amit Nair</v>
      </c>
      <c r="F2506" s="5" t="str">
        <f>IFERROR(INDEX(Customers!$C$2:$C$901,MATCH(C2506,Customers!$A$2:$A$901,0)),"")</f>
        <v>Consumer</v>
      </c>
      <c r="G2506" s="5" t="str">
        <f>IFERROR(INDEX(Regions!$B$2:$B$6,MATCH(D2506,Regions!$A$2:$A$6,0)),"")</f>
        <v>North</v>
      </c>
      <c r="H2506" s="5" t="str">
        <f t="shared" si="41"/>
        <v>2025-06</v>
      </c>
      <c r="I2506" s="5">
        <f>IFERROR(INDEX(Delivery!$C$2:$C$3001,MATCH(A2506,Delivery!$A$2:$A$3001,0))-INDEX(Delivery!$B$2:$B$3001,MATCH(A2506,Delivery!$A$2:$A$3001,0)),"")</f>
        <v>6</v>
      </c>
      <c r="J2506" s="5" t="str">
        <f>IF(IFERROR(INDEX(Delivery!$D$2:$D$3001,MATCH(A2506,Delivery!$A$2:$A$3001,0)),"")="Delayed","Yes","No")</f>
        <v>Yes</v>
      </c>
      <c r="K2506" s="5" t="str">
        <f>IF(IFERROR(INDEX(Delivery!$D$2:$D$3001,MATCH(A2506,Delivery!$A$2:$A$3001,0)),"")="Cancelled","Yes","No")</f>
        <v>No</v>
      </c>
      <c r="L2506">
        <f>SUMIF(Sales!B:B,A2506,Sales!H:H)</f>
        <v>534</v>
      </c>
    </row>
    <row r="2507" spans="1:12" x14ac:dyDescent="0.35">
      <c r="A2507" s="5">
        <v>2506</v>
      </c>
      <c r="B2507" s="6">
        <v>45831</v>
      </c>
      <c r="C2507" s="5">
        <v>566</v>
      </c>
      <c r="D2507" s="5">
        <v>5</v>
      </c>
      <c r="E2507" s="5" t="str">
        <f>IFERROR(INDEX(Customers!$B$2:$B$901,MATCH(C2507,Customers!$A$2:$A$901,0)),"")</f>
        <v>Ayaan Menon</v>
      </c>
      <c r="F2507" s="5" t="str">
        <f>IFERROR(INDEX(Customers!$C$2:$C$901,MATCH(C2507,Customers!$A$2:$A$901,0)),"")</f>
        <v>Consumer</v>
      </c>
      <c r="G2507" s="5" t="str">
        <f>IFERROR(INDEX(Regions!$B$2:$B$6,MATCH(D2507,Regions!$A$2:$A$6,0)),"")</f>
        <v>Central</v>
      </c>
      <c r="H2507" s="5" t="str">
        <f t="shared" si="41"/>
        <v>2025-06</v>
      </c>
      <c r="I2507" s="5">
        <f>IFERROR(INDEX(Delivery!$C$2:$C$3001,MATCH(A2507,Delivery!$A$2:$A$3001,0))-INDEX(Delivery!$B$2:$B$3001,MATCH(A2507,Delivery!$A$2:$A$3001,0)),"")</f>
        <v>11</v>
      </c>
      <c r="J2507" s="5" t="str">
        <f>IF(IFERROR(INDEX(Delivery!$D$2:$D$3001,MATCH(A2507,Delivery!$A$2:$A$3001,0)),"")="Delayed","Yes","No")</f>
        <v>Yes</v>
      </c>
      <c r="K2507" s="5" t="str">
        <f>IF(IFERROR(INDEX(Delivery!$D$2:$D$3001,MATCH(A2507,Delivery!$A$2:$A$3001,0)),"")="Cancelled","Yes","No")</f>
        <v>No</v>
      </c>
      <c r="L2507">
        <f>SUMIF(Sales!B:B,A2507,Sales!H:H)</f>
        <v>312.64999999999998</v>
      </c>
    </row>
    <row r="2508" spans="1:12" x14ac:dyDescent="0.35">
      <c r="A2508" s="5">
        <v>2507</v>
      </c>
      <c r="B2508" s="6">
        <v>45831</v>
      </c>
      <c r="C2508" s="5">
        <v>781</v>
      </c>
      <c r="D2508" s="5">
        <v>3</v>
      </c>
      <c r="E2508" s="5" t="str">
        <f>IFERROR(INDEX(Customers!$B$2:$B$901,MATCH(C2508,Customers!$A$2:$A$901,0)),"")</f>
        <v>Manoj Bose</v>
      </c>
      <c r="F2508" s="5" t="str">
        <f>IFERROR(INDEX(Customers!$C$2:$C$901,MATCH(C2508,Customers!$A$2:$A$901,0)),"")</f>
        <v>Consumer</v>
      </c>
      <c r="G2508" s="5" t="str">
        <f>IFERROR(INDEX(Regions!$B$2:$B$6,MATCH(D2508,Regions!$A$2:$A$6,0)),"")</f>
        <v>East</v>
      </c>
      <c r="H2508" s="5" t="str">
        <f t="shared" si="41"/>
        <v>2025-06</v>
      </c>
      <c r="I2508" s="5">
        <f>IFERROR(INDEX(Delivery!$C$2:$C$3001,MATCH(A2508,Delivery!$A$2:$A$3001,0))-INDEX(Delivery!$B$2:$B$3001,MATCH(A2508,Delivery!$A$2:$A$3001,0)),"")</f>
        <v>5</v>
      </c>
      <c r="J2508" s="5" t="str">
        <f>IF(IFERROR(INDEX(Delivery!$D$2:$D$3001,MATCH(A2508,Delivery!$A$2:$A$3001,0)),"")="Delayed","Yes","No")</f>
        <v>No</v>
      </c>
      <c r="K2508" s="5" t="str">
        <f>IF(IFERROR(INDEX(Delivery!$D$2:$D$3001,MATCH(A2508,Delivery!$A$2:$A$3001,0)),"")="Cancelled","Yes","No")</f>
        <v>No</v>
      </c>
      <c r="L2508">
        <f>SUMIF(Sales!B:B,A2508,Sales!H:H)</f>
        <v>760.11</v>
      </c>
    </row>
    <row r="2509" spans="1:12" x14ac:dyDescent="0.35">
      <c r="A2509" s="5">
        <v>2508</v>
      </c>
      <c r="B2509" s="6">
        <v>45832</v>
      </c>
      <c r="C2509" s="5">
        <v>474</v>
      </c>
      <c r="D2509" s="5">
        <v>1</v>
      </c>
      <c r="E2509" s="5" t="str">
        <f>IFERROR(INDEX(Customers!$B$2:$B$901,MATCH(C2509,Customers!$A$2:$A$901,0)),"")</f>
        <v>Vihaan Bose</v>
      </c>
      <c r="F2509" s="5" t="str">
        <f>IFERROR(INDEX(Customers!$C$2:$C$901,MATCH(C2509,Customers!$A$2:$A$901,0)),"")</f>
        <v>Consumer</v>
      </c>
      <c r="G2509" s="5" t="str">
        <f>IFERROR(INDEX(Regions!$B$2:$B$6,MATCH(D2509,Regions!$A$2:$A$6,0)),"")</f>
        <v>North</v>
      </c>
      <c r="H2509" s="5" t="str">
        <f t="shared" si="41"/>
        <v>2025-06</v>
      </c>
      <c r="I2509" s="5">
        <f>IFERROR(INDEX(Delivery!$C$2:$C$3001,MATCH(A2509,Delivery!$A$2:$A$3001,0))-INDEX(Delivery!$B$2:$B$3001,MATCH(A2509,Delivery!$A$2:$A$3001,0)),"")</f>
        <v>4</v>
      </c>
      <c r="J2509" s="5" t="str">
        <f>IF(IFERROR(INDEX(Delivery!$D$2:$D$3001,MATCH(A2509,Delivery!$A$2:$A$3001,0)),"")="Delayed","Yes","No")</f>
        <v>No</v>
      </c>
      <c r="K2509" s="5" t="str">
        <f>IF(IFERROR(INDEX(Delivery!$D$2:$D$3001,MATCH(A2509,Delivery!$A$2:$A$3001,0)),"")="Cancelled","Yes","No")</f>
        <v>No</v>
      </c>
      <c r="L2509">
        <f>SUMIF(Sales!B:B,A2509,Sales!H:H)</f>
        <v>1296.42</v>
      </c>
    </row>
    <row r="2510" spans="1:12" x14ac:dyDescent="0.35">
      <c r="A2510" s="5">
        <v>2509</v>
      </c>
      <c r="B2510" s="6">
        <v>45832</v>
      </c>
      <c r="C2510" s="5">
        <v>824</v>
      </c>
      <c r="D2510" s="5">
        <v>5</v>
      </c>
      <c r="E2510" s="5" t="str">
        <f>IFERROR(INDEX(Customers!$B$2:$B$901,MATCH(C2510,Customers!$A$2:$A$901,0)),"")</f>
        <v>Arun Sharma</v>
      </c>
      <c r="F2510" s="5" t="str">
        <f>IFERROR(INDEX(Customers!$C$2:$C$901,MATCH(C2510,Customers!$A$2:$A$901,0)),"")</f>
        <v>SMB</v>
      </c>
      <c r="G2510" s="5" t="str">
        <f>IFERROR(INDEX(Regions!$B$2:$B$6,MATCH(D2510,Regions!$A$2:$A$6,0)),"")</f>
        <v>Central</v>
      </c>
      <c r="H2510" s="5" t="str">
        <f t="shared" si="41"/>
        <v>2025-06</v>
      </c>
      <c r="I2510" s="5">
        <f>IFERROR(INDEX(Delivery!$C$2:$C$3001,MATCH(A2510,Delivery!$A$2:$A$3001,0))-INDEX(Delivery!$B$2:$B$3001,MATCH(A2510,Delivery!$A$2:$A$3001,0)),"")</f>
        <v>5</v>
      </c>
      <c r="J2510" s="5" t="str">
        <f>IF(IFERROR(INDEX(Delivery!$D$2:$D$3001,MATCH(A2510,Delivery!$A$2:$A$3001,0)),"")="Delayed","Yes","No")</f>
        <v>No</v>
      </c>
      <c r="K2510" s="5" t="str">
        <f>IF(IFERROR(INDEX(Delivery!$D$2:$D$3001,MATCH(A2510,Delivery!$A$2:$A$3001,0)),"")="Cancelled","Yes","No")</f>
        <v>No</v>
      </c>
      <c r="L2510">
        <f>SUMIF(Sales!B:B,A2510,Sales!H:H)</f>
        <v>760.11</v>
      </c>
    </row>
    <row r="2511" spans="1:12" x14ac:dyDescent="0.35">
      <c r="A2511" s="5">
        <v>2510</v>
      </c>
      <c r="B2511" s="6">
        <v>45832</v>
      </c>
      <c r="C2511" s="5">
        <v>634</v>
      </c>
      <c r="D2511" s="5">
        <v>1</v>
      </c>
      <c r="E2511" s="5" t="str">
        <f>IFERROR(INDEX(Customers!$B$2:$B$901,MATCH(C2511,Customers!$A$2:$A$901,0)),"")</f>
        <v>Myra Mehta</v>
      </c>
      <c r="F2511" s="5" t="str">
        <f>IFERROR(INDEX(Customers!$C$2:$C$901,MATCH(C2511,Customers!$A$2:$A$901,0)),"")</f>
        <v>Consumer</v>
      </c>
      <c r="G2511" s="5" t="str">
        <f>IFERROR(INDEX(Regions!$B$2:$B$6,MATCH(D2511,Regions!$A$2:$A$6,0)),"")</f>
        <v>North</v>
      </c>
      <c r="H2511" s="5" t="str">
        <f t="shared" si="41"/>
        <v>2025-06</v>
      </c>
      <c r="I2511" s="5">
        <f>IFERROR(INDEX(Delivery!$C$2:$C$3001,MATCH(A2511,Delivery!$A$2:$A$3001,0))-INDEX(Delivery!$B$2:$B$3001,MATCH(A2511,Delivery!$A$2:$A$3001,0)),"")</f>
        <v>3</v>
      </c>
      <c r="J2511" s="5" t="str">
        <f>IF(IFERROR(INDEX(Delivery!$D$2:$D$3001,MATCH(A2511,Delivery!$A$2:$A$3001,0)),"")="Delayed","Yes","No")</f>
        <v>No</v>
      </c>
      <c r="K2511" s="5" t="str">
        <f>IF(IFERROR(INDEX(Delivery!$D$2:$D$3001,MATCH(A2511,Delivery!$A$2:$A$3001,0)),"")="Cancelled","Yes","No")</f>
        <v>No</v>
      </c>
      <c r="L2511">
        <f>SUMIF(Sales!B:B,A2511,Sales!H:H)</f>
        <v>2407.3999999999996</v>
      </c>
    </row>
    <row r="2512" spans="1:12" x14ac:dyDescent="0.35">
      <c r="A2512" s="5">
        <v>2511</v>
      </c>
      <c r="B2512" s="6">
        <v>45832</v>
      </c>
      <c r="C2512" s="5">
        <v>849</v>
      </c>
      <c r="D2512" s="5">
        <v>4</v>
      </c>
      <c r="E2512" s="5" t="str">
        <f>IFERROR(INDEX(Customers!$B$2:$B$901,MATCH(C2512,Customers!$A$2:$A$901,0)),"")</f>
        <v>Meera Rao</v>
      </c>
      <c r="F2512" s="5" t="str">
        <f>IFERROR(INDEX(Customers!$C$2:$C$901,MATCH(C2512,Customers!$A$2:$A$901,0)),"")</f>
        <v>SMB</v>
      </c>
      <c r="G2512" s="5" t="str">
        <f>IFERROR(INDEX(Regions!$B$2:$B$6,MATCH(D2512,Regions!$A$2:$A$6,0)),"")</f>
        <v>West</v>
      </c>
      <c r="H2512" s="5" t="str">
        <f t="shared" si="41"/>
        <v>2025-06</v>
      </c>
      <c r="I2512" s="5">
        <f>IFERROR(INDEX(Delivery!$C$2:$C$3001,MATCH(A2512,Delivery!$A$2:$A$3001,0))-INDEX(Delivery!$B$2:$B$3001,MATCH(A2512,Delivery!$A$2:$A$3001,0)),"")</f>
        <v>2</v>
      </c>
      <c r="J2512" s="5" t="str">
        <f>IF(IFERROR(INDEX(Delivery!$D$2:$D$3001,MATCH(A2512,Delivery!$A$2:$A$3001,0)),"")="Delayed","Yes","No")</f>
        <v>No</v>
      </c>
      <c r="K2512" s="5" t="str">
        <f>IF(IFERROR(INDEX(Delivery!$D$2:$D$3001,MATCH(A2512,Delivery!$A$2:$A$3001,0)),"")="Cancelled","Yes","No")</f>
        <v>No</v>
      </c>
      <c r="L2512">
        <f>SUMIF(Sales!B:B,A2512,Sales!H:H)</f>
        <v>741.85</v>
      </c>
    </row>
    <row r="2513" spans="1:12" x14ac:dyDescent="0.35">
      <c r="A2513" s="5">
        <v>2512</v>
      </c>
      <c r="B2513" s="6">
        <v>45832</v>
      </c>
      <c r="C2513" s="5">
        <v>151</v>
      </c>
      <c r="D2513" s="5">
        <v>2</v>
      </c>
      <c r="E2513" s="5" t="str">
        <f>IFERROR(INDEX(Customers!$B$2:$B$901,MATCH(C2513,Customers!$A$2:$A$901,0)),"")</f>
        <v>Ayaan Chatterjee</v>
      </c>
      <c r="F2513" s="5" t="str">
        <f>IFERROR(INDEX(Customers!$C$2:$C$901,MATCH(C2513,Customers!$A$2:$A$901,0)),"")</f>
        <v>SMB</v>
      </c>
      <c r="G2513" s="5" t="str">
        <f>IFERROR(INDEX(Regions!$B$2:$B$6,MATCH(D2513,Regions!$A$2:$A$6,0)),"")</f>
        <v>South</v>
      </c>
      <c r="H2513" s="5" t="str">
        <f t="shared" si="41"/>
        <v>2025-06</v>
      </c>
      <c r="I2513" s="5">
        <f>IFERROR(INDEX(Delivery!$C$2:$C$3001,MATCH(A2513,Delivery!$A$2:$A$3001,0))-INDEX(Delivery!$B$2:$B$3001,MATCH(A2513,Delivery!$A$2:$A$3001,0)),"")</f>
        <v>2</v>
      </c>
      <c r="J2513" s="5" t="str">
        <f>IF(IFERROR(INDEX(Delivery!$D$2:$D$3001,MATCH(A2513,Delivery!$A$2:$A$3001,0)),"")="Delayed","Yes","No")</f>
        <v>No</v>
      </c>
      <c r="K2513" s="5" t="str">
        <f>IF(IFERROR(INDEX(Delivery!$D$2:$D$3001,MATCH(A2513,Delivery!$A$2:$A$3001,0)),"")="Cancelled","Yes","No")</f>
        <v>No</v>
      </c>
      <c r="L2513">
        <f>SUMIF(Sales!B:B,A2513,Sales!H:H)</f>
        <v>2906.92</v>
      </c>
    </row>
    <row r="2514" spans="1:12" x14ac:dyDescent="0.35">
      <c r="A2514" s="5">
        <v>2513</v>
      </c>
      <c r="B2514" s="6">
        <v>45833</v>
      </c>
      <c r="C2514" s="5">
        <v>794</v>
      </c>
      <c r="D2514" s="5">
        <v>3</v>
      </c>
      <c r="E2514" s="5" t="str">
        <f>IFERROR(INDEX(Customers!$B$2:$B$901,MATCH(C2514,Customers!$A$2:$A$901,0)),"")</f>
        <v>Saanvi Shetty</v>
      </c>
      <c r="F2514" s="5" t="str">
        <f>IFERROR(INDEX(Customers!$C$2:$C$901,MATCH(C2514,Customers!$A$2:$A$901,0)),"")</f>
        <v>Consumer</v>
      </c>
      <c r="G2514" s="5" t="str">
        <f>IFERROR(INDEX(Regions!$B$2:$B$6,MATCH(D2514,Regions!$A$2:$A$6,0)),"")</f>
        <v>East</v>
      </c>
      <c r="H2514" s="5" t="str">
        <f t="shared" si="41"/>
        <v>2025-06</v>
      </c>
      <c r="I2514" s="5">
        <f>IFERROR(INDEX(Delivery!$C$2:$C$3001,MATCH(A2514,Delivery!$A$2:$A$3001,0))-INDEX(Delivery!$B$2:$B$3001,MATCH(A2514,Delivery!$A$2:$A$3001,0)),"")</f>
        <v>5</v>
      </c>
      <c r="J2514" s="5" t="str">
        <f>IF(IFERROR(INDEX(Delivery!$D$2:$D$3001,MATCH(A2514,Delivery!$A$2:$A$3001,0)),"")="Delayed","Yes","No")</f>
        <v>No</v>
      </c>
      <c r="K2514" s="5" t="str">
        <f>IF(IFERROR(INDEX(Delivery!$D$2:$D$3001,MATCH(A2514,Delivery!$A$2:$A$3001,0)),"")="Cancelled","Yes","No")</f>
        <v>No</v>
      </c>
      <c r="L2514">
        <f>SUMIF(Sales!B:B,A2514,Sales!H:H)</f>
        <v>772.88</v>
      </c>
    </row>
    <row r="2515" spans="1:12" x14ac:dyDescent="0.35">
      <c r="A2515" s="5">
        <v>2514</v>
      </c>
      <c r="B2515" s="6">
        <v>45833</v>
      </c>
      <c r="C2515" s="5">
        <v>669</v>
      </c>
      <c r="D2515" s="5">
        <v>2</v>
      </c>
      <c r="E2515" s="5" t="str">
        <f>IFERROR(INDEX(Customers!$B$2:$B$901,MATCH(C2515,Customers!$A$2:$A$901,0)),"")</f>
        <v>Meera Verma</v>
      </c>
      <c r="F2515" s="5" t="str">
        <f>IFERROR(INDEX(Customers!$C$2:$C$901,MATCH(C2515,Customers!$A$2:$A$901,0)),"")</f>
        <v>SMB</v>
      </c>
      <c r="G2515" s="5" t="str">
        <f>IFERROR(INDEX(Regions!$B$2:$B$6,MATCH(D2515,Regions!$A$2:$A$6,0)),"")</f>
        <v>South</v>
      </c>
      <c r="H2515" s="5" t="str">
        <f t="shared" si="41"/>
        <v>2025-06</v>
      </c>
      <c r="I2515" s="5">
        <f>IFERROR(INDEX(Delivery!$C$2:$C$3001,MATCH(A2515,Delivery!$A$2:$A$3001,0))-INDEX(Delivery!$B$2:$B$3001,MATCH(A2515,Delivery!$A$2:$A$3001,0)),"")</f>
        <v>5</v>
      </c>
      <c r="J2515" s="5" t="str">
        <f>IF(IFERROR(INDEX(Delivery!$D$2:$D$3001,MATCH(A2515,Delivery!$A$2:$A$3001,0)),"")="Delayed","Yes","No")</f>
        <v>No</v>
      </c>
      <c r="K2515" s="5" t="str">
        <f>IF(IFERROR(INDEX(Delivery!$D$2:$D$3001,MATCH(A2515,Delivery!$A$2:$A$3001,0)),"")="Cancelled","Yes","No")</f>
        <v>No</v>
      </c>
      <c r="L2515">
        <f>SUMIF(Sales!B:B,A2515,Sales!H:H)</f>
        <v>183.63</v>
      </c>
    </row>
    <row r="2516" spans="1:12" x14ac:dyDescent="0.35">
      <c r="A2516" s="5">
        <v>2515</v>
      </c>
      <c r="B2516" s="6">
        <v>45833</v>
      </c>
      <c r="C2516" s="5">
        <v>852</v>
      </c>
      <c r="D2516" s="5">
        <v>3</v>
      </c>
      <c r="E2516" s="5" t="str">
        <f>IFERROR(INDEX(Customers!$B$2:$B$901,MATCH(C2516,Customers!$A$2:$A$901,0)),"")</f>
        <v>Anika Nair</v>
      </c>
      <c r="F2516" s="5" t="str">
        <f>IFERROR(INDEX(Customers!$C$2:$C$901,MATCH(C2516,Customers!$A$2:$A$901,0)),"")</f>
        <v>SMB</v>
      </c>
      <c r="G2516" s="5" t="str">
        <f>IFERROR(INDEX(Regions!$B$2:$B$6,MATCH(D2516,Regions!$A$2:$A$6,0)),"")</f>
        <v>East</v>
      </c>
      <c r="H2516" s="5" t="str">
        <f t="shared" si="41"/>
        <v>2025-06</v>
      </c>
      <c r="I2516" s="5">
        <f>IFERROR(INDEX(Delivery!$C$2:$C$3001,MATCH(A2516,Delivery!$A$2:$A$3001,0))-INDEX(Delivery!$B$2:$B$3001,MATCH(A2516,Delivery!$A$2:$A$3001,0)),"")</f>
        <v>-45833</v>
      </c>
      <c r="J2516" s="5" t="str">
        <f>IF(IFERROR(INDEX(Delivery!$D$2:$D$3001,MATCH(A2516,Delivery!$A$2:$A$3001,0)),"")="Delayed","Yes","No")</f>
        <v>No</v>
      </c>
      <c r="K2516" s="5" t="str">
        <f>IF(IFERROR(INDEX(Delivery!$D$2:$D$3001,MATCH(A2516,Delivery!$A$2:$A$3001,0)),"")="Cancelled","Yes","No")</f>
        <v>Yes</v>
      </c>
      <c r="L2516">
        <f>SUMIF(Sales!B:B,A2516,Sales!H:H)</f>
        <v>798.2</v>
      </c>
    </row>
    <row r="2517" spans="1:12" x14ac:dyDescent="0.35">
      <c r="A2517" s="5">
        <v>2516</v>
      </c>
      <c r="B2517" s="6">
        <v>45834</v>
      </c>
      <c r="C2517" s="5">
        <v>37</v>
      </c>
      <c r="D2517" s="5">
        <v>2</v>
      </c>
      <c r="E2517" s="5" t="str">
        <f>IFERROR(INDEX(Customers!$B$2:$B$901,MATCH(C2517,Customers!$A$2:$A$901,0)),"")</f>
        <v>Ravi Nair</v>
      </c>
      <c r="F2517" s="5" t="str">
        <f>IFERROR(INDEX(Customers!$C$2:$C$901,MATCH(C2517,Customers!$A$2:$A$901,0)),"")</f>
        <v>SMB</v>
      </c>
      <c r="G2517" s="5" t="str">
        <f>IFERROR(INDEX(Regions!$B$2:$B$6,MATCH(D2517,Regions!$A$2:$A$6,0)),"")</f>
        <v>South</v>
      </c>
      <c r="H2517" s="5" t="str">
        <f t="shared" si="41"/>
        <v>2025-06</v>
      </c>
      <c r="I2517" s="5">
        <f>IFERROR(INDEX(Delivery!$C$2:$C$3001,MATCH(A2517,Delivery!$A$2:$A$3001,0))-INDEX(Delivery!$B$2:$B$3001,MATCH(A2517,Delivery!$A$2:$A$3001,0)),"")</f>
        <v>5</v>
      </c>
      <c r="J2517" s="5" t="str">
        <f>IF(IFERROR(INDEX(Delivery!$D$2:$D$3001,MATCH(A2517,Delivery!$A$2:$A$3001,0)),"")="Delayed","Yes","No")</f>
        <v>No</v>
      </c>
      <c r="K2517" s="5" t="str">
        <f>IF(IFERROR(INDEX(Delivery!$D$2:$D$3001,MATCH(A2517,Delivery!$A$2:$A$3001,0)),"")="Cancelled","Yes","No")</f>
        <v>No</v>
      </c>
      <c r="L2517">
        <f>SUMIF(Sales!B:B,A2517,Sales!H:H)</f>
        <v>777.04</v>
      </c>
    </row>
    <row r="2518" spans="1:12" x14ac:dyDescent="0.35">
      <c r="A2518" s="5">
        <v>2517</v>
      </c>
      <c r="B2518" s="6">
        <v>45834</v>
      </c>
      <c r="C2518" s="5">
        <v>87</v>
      </c>
      <c r="D2518" s="5">
        <v>1</v>
      </c>
      <c r="E2518" s="5" t="str">
        <f>IFERROR(INDEX(Customers!$B$2:$B$901,MATCH(C2518,Customers!$A$2:$A$901,0)),"")</f>
        <v>Ishaan Menon</v>
      </c>
      <c r="F2518" s="5" t="str">
        <f>IFERROR(INDEX(Customers!$C$2:$C$901,MATCH(C2518,Customers!$A$2:$A$901,0)),"")</f>
        <v>Consumer</v>
      </c>
      <c r="G2518" s="5" t="str">
        <f>IFERROR(INDEX(Regions!$B$2:$B$6,MATCH(D2518,Regions!$A$2:$A$6,0)),"")</f>
        <v>North</v>
      </c>
      <c r="H2518" s="5" t="str">
        <f t="shared" si="41"/>
        <v>2025-06</v>
      </c>
      <c r="I2518" s="5">
        <f>IFERROR(INDEX(Delivery!$C$2:$C$3001,MATCH(A2518,Delivery!$A$2:$A$3001,0))-INDEX(Delivery!$B$2:$B$3001,MATCH(A2518,Delivery!$A$2:$A$3001,0)),"")</f>
        <v>2</v>
      </c>
      <c r="J2518" s="5" t="str">
        <f>IF(IFERROR(INDEX(Delivery!$D$2:$D$3001,MATCH(A2518,Delivery!$A$2:$A$3001,0)),"")="Delayed","Yes","No")</f>
        <v>No</v>
      </c>
      <c r="K2518" s="5" t="str">
        <f>IF(IFERROR(INDEX(Delivery!$D$2:$D$3001,MATCH(A2518,Delivery!$A$2:$A$3001,0)),"")="Cancelled","Yes","No")</f>
        <v>No</v>
      </c>
      <c r="L2518">
        <f>SUMIF(Sales!B:B,A2518,Sales!H:H)</f>
        <v>1019.93</v>
      </c>
    </row>
    <row r="2519" spans="1:12" x14ac:dyDescent="0.35">
      <c r="A2519" s="5">
        <v>2518</v>
      </c>
      <c r="B2519" s="6">
        <v>45834</v>
      </c>
      <c r="C2519" s="5">
        <v>8</v>
      </c>
      <c r="D2519" s="5">
        <v>4</v>
      </c>
      <c r="E2519" s="5" t="str">
        <f>IFERROR(INDEX(Customers!$B$2:$B$901,MATCH(C2519,Customers!$A$2:$A$901,0)),"")</f>
        <v>Sai Menon</v>
      </c>
      <c r="F2519" s="5" t="str">
        <f>IFERROR(INDEX(Customers!$C$2:$C$901,MATCH(C2519,Customers!$A$2:$A$901,0)),"")</f>
        <v>Consumer</v>
      </c>
      <c r="G2519" s="5" t="str">
        <f>IFERROR(INDEX(Regions!$B$2:$B$6,MATCH(D2519,Regions!$A$2:$A$6,0)),"")</f>
        <v>West</v>
      </c>
      <c r="H2519" s="5" t="str">
        <f t="shared" si="41"/>
        <v>2025-06</v>
      </c>
      <c r="I2519" s="5">
        <f>IFERROR(INDEX(Delivery!$C$2:$C$3001,MATCH(A2519,Delivery!$A$2:$A$3001,0))-INDEX(Delivery!$B$2:$B$3001,MATCH(A2519,Delivery!$A$2:$A$3001,0)),"")</f>
        <v>-45835</v>
      </c>
      <c r="J2519" s="5" t="str">
        <f>IF(IFERROR(INDEX(Delivery!$D$2:$D$3001,MATCH(A2519,Delivery!$A$2:$A$3001,0)),"")="Delayed","Yes","No")</f>
        <v>No</v>
      </c>
      <c r="K2519" s="5" t="str">
        <f>IF(IFERROR(INDEX(Delivery!$D$2:$D$3001,MATCH(A2519,Delivery!$A$2:$A$3001,0)),"")="Cancelled","Yes","No")</f>
        <v>Yes</v>
      </c>
      <c r="L2519">
        <f>SUMIF(Sales!B:B,A2519,Sales!H:H)</f>
        <v>2213.3200000000002</v>
      </c>
    </row>
    <row r="2520" spans="1:12" x14ac:dyDescent="0.35">
      <c r="A2520" s="5">
        <v>2519</v>
      </c>
      <c r="B2520" s="6">
        <v>45834</v>
      </c>
      <c r="C2520" s="5">
        <v>3</v>
      </c>
      <c r="D2520" s="5">
        <v>1</v>
      </c>
      <c r="E2520" s="5" t="str">
        <f>IFERROR(INDEX(Customers!$B$2:$B$901,MATCH(C2520,Customers!$A$2:$A$901,0)),"")</f>
        <v>Deepa Malhotra</v>
      </c>
      <c r="F2520" s="5" t="str">
        <f>IFERROR(INDEX(Customers!$C$2:$C$901,MATCH(C2520,Customers!$A$2:$A$901,0)),"")</f>
        <v>Consumer</v>
      </c>
      <c r="G2520" s="5" t="str">
        <f>IFERROR(INDEX(Regions!$B$2:$B$6,MATCH(D2520,Regions!$A$2:$A$6,0)),"")</f>
        <v>North</v>
      </c>
      <c r="H2520" s="5" t="str">
        <f t="shared" si="41"/>
        <v>2025-06</v>
      </c>
      <c r="I2520" s="5">
        <f>IFERROR(INDEX(Delivery!$C$2:$C$3001,MATCH(A2520,Delivery!$A$2:$A$3001,0))-INDEX(Delivery!$B$2:$B$3001,MATCH(A2520,Delivery!$A$2:$A$3001,0)),"")</f>
        <v>6</v>
      </c>
      <c r="J2520" s="5" t="str">
        <f>IF(IFERROR(INDEX(Delivery!$D$2:$D$3001,MATCH(A2520,Delivery!$A$2:$A$3001,0)),"")="Delayed","Yes","No")</f>
        <v>No</v>
      </c>
      <c r="K2520" s="5" t="str">
        <f>IF(IFERROR(INDEX(Delivery!$D$2:$D$3001,MATCH(A2520,Delivery!$A$2:$A$3001,0)),"")="Cancelled","Yes","No")</f>
        <v>No</v>
      </c>
      <c r="L2520">
        <f>SUMIF(Sales!B:B,A2520,Sales!H:H)</f>
        <v>1527.62</v>
      </c>
    </row>
    <row r="2521" spans="1:12" x14ac:dyDescent="0.35">
      <c r="A2521" s="5">
        <v>2520</v>
      </c>
      <c r="B2521" s="6">
        <v>45834</v>
      </c>
      <c r="C2521" s="5">
        <v>221</v>
      </c>
      <c r="D2521" s="5">
        <v>5</v>
      </c>
      <c r="E2521" s="5" t="str">
        <f>IFERROR(INDEX(Customers!$B$2:$B$901,MATCH(C2521,Customers!$A$2:$A$901,0)),"")</f>
        <v>Reyansh Reddy</v>
      </c>
      <c r="F2521" s="5" t="str">
        <f>IFERROR(INDEX(Customers!$C$2:$C$901,MATCH(C2521,Customers!$A$2:$A$901,0)),"")</f>
        <v>SMB</v>
      </c>
      <c r="G2521" s="5" t="str">
        <f>IFERROR(INDEX(Regions!$B$2:$B$6,MATCH(D2521,Regions!$A$2:$A$6,0)),"")</f>
        <v>Central</v>
      </c>
      <c r="H2521" s="5" t="str">
        <f t="shared" si="41"/>
        <v>2025-06</v>
      </c>
      <c r="I2521" s="5">
        <f>IFERROR(INDEX(Delivery!$C$2:$C$3001,MATCH(A2521,Delivery!$A$2:$A$3001,0))-INDEX(Delivery!$B$2:$B$3001,MATCH(A2521,Delivery!$A$2:$A$3001,0)),"")</f>
        <v>3</v>
      </c>
      <c r="J2521" s="5" t="str">
        <f>IF(IFERROR(INDEX(Delivery!$D$2:$D$3001,MATCH(A2521,Delivery!$A$2:$A$3001,0)),"")="Delayed","Yes","No")</f>
        <v>No</v>
      </c>
      <c r="K2521" s="5" t="str">
        <f>IF(IFERROR(INDEX(Delivery!$D$2:$D$3001,MATCH(A2521,Delivery!$A$2:$A$3001,0)),"")="Cancelled","Yes","No")</f>
        <v>No</v>
      </c>
      <c r="L2521">
        <f>SUMIF(Sales!B:B,A2521,Sales!H:H)</f>
        <v>1281.68</v>
      </c>
    </row>
    <row r="2522" spans="1:12" x14ac:dyDescent="0.35">
      <c r="A2522" s="5">
        <v>2521</v>
      </c>
      <c r="B2522" s="6">
        <v>45835</v>
      </c>
      <c r="C2522" s="5">
        <v>516</v>
      </c>
      <c r="D2522" s="5">
        <v>5</v>
      </c>
      <c r="E2522" s="5" t="str">
        <f>IFERROR(INDEX(Customers!$B$2:$B$901,MATCH(C2522,Customers!$A$2:$A$901,0)),"")</f>
        <v>Karthik Chatterjee</v>
      </c>
      <c r="F2522" s="5" t="str">
        <f>IFERROR(INDEX(Customers!$C$2:$C$901,MATCH(C2522,Customers!$A$2:$A$901,0)),"")</f>
        <v>Consumer</v>
      </c>
      <c r="G2522" s="5" t="str">
        <f>IFERROR(INDEX(Regions!$B$2:$B$6,MATCH(D2522,Regions!$A$2:$A$6,0)),"")</f>
        <v>Central</v>
      </c>
      <c r="H2522" s="5" t="str">
        <f t="shared" si="41"/>
        <v>2025-06</v>
      </c>
      <c r="I2522" s="5">
        <f>IFERROR(INDEX(Delivery!$C$2:$C$3001,MATCH(A2522,Delivery!$A$2:$A$3001,0))-INDEX(Delivery!$B$2:$B$3001,MATCH(A2522,Delivery!$A$2:$A$3001,0)),"")</f>
        <v>-45835</v>
      </c>
      <c r="J2522" s="5" t="str">
        <f>IF(IFERROR(INDEX(Delivery!$D$2:$D$3001,MATCH(A2522,Delivery!$A$2:$A$3001,0)),"")="Delayed","Yes","No")</f>
        <v>No</v>
      </c>
      <c r="K2522" s="5" t="str">
        <f>IF(IFERROR(INDEX(Delivery!$D$2:$D$3001,MATCH(A2522,Delivery!$A$2:$A$3001,0)),"")="Cancelled","Yes","No")</f>
        <v>Yes</v>
      </c>
      <c r="L2522">
        <f>SUMIF(Sales!B:B,A2522,Sales!H:H)</f>
        <v>175.69</v>
      </c>
    </row>
    <row r="2523" spans="1:12" x14ac:dyDescent="0.35">
      <c r="A2523" s="5">
        <v>2522</v>
      </c>
      <c r="B2523" s="6">
        <v>45835</v>
      </c>
      <c r="C2523" s="5">
        <v>357</v>
      </c>
      <c r="D2523" s="5">
        <v>3</v>
      </c>
      <c r="E2523" s="5" t="str">
        <f>IFERROR(INDEX(Customers!$B$2:$B$901,MATCH(C2523,Customers!$A$2:$A$901,0)),"")</f>
        <v>Aadhya Krishnan</v>
      </c>
      <c r="F2523" s="5" t="str">
        <f>IFERROR(INDEX(Customers!$C$2:$C$901,MATCH(C2523,Customers!$A$2:$A$901,0)),"")</f>
        <v>Corporate</v>
      </c>
      <c r="G2523" s="5" t="str">
        <f>IFERROR(INDEX(Regions!$B$2:$B$6,MATCH(D2523,Regions!$A$2:$A$6,0)),"")</f>
        <v>East</v>
      </c>
      <c r="H2523" s="5" t="str">
        <f t="shared" si="41"/>
        <v>2025-06</v>
      </c>
      <c r="I2523" s="5">
        <f>IFERROR(INDEX(Delivery!$C$2:$C$3001,MATCH(A2523,Delivery!$A$2:$A$3001,0))-INDEX(Delivery!$B$2:$B$3001,MATCH(A2523,Delivery!$A$2:$A$3001,0)),"")</f>
        <v>2</v>
      </c>
      <c r="J2523" s="5" t="str">
        <f>IF(IFERROR(INDEX(Delivery!$D$2:$D$3001,MATCH(A2523,Delivery!$A$2:$A$3001,0)),"")="Delayed","Yes","No")</f>
        <v>No</v>
      </c>
      <c r="K2523" s="5" t="str">
        <f>IF(IFERROR(INDEX(Delivery!$D$2:$D$3001,MATCH(A2523,Delivery!$A$2:$A$3001,0)),"")="Cancelled","Yes","No")</f>
        <v>No</v>
      </c>
      <c r="L2523">
        <f>SUMIF(Sales!B:B,A2523,Sales!H:H)</f>
        <v>2154.23</v>
      </c>
    </row>
    <row r="2524" spans="1:12" x14ac:dyDescent="0.35">
      <c r="A2524" s="5">
        <v>2523</v>
      </c>
      <c r="B2524" s="6">
        <v>45835</v>
      </c>
      <c r="C2524" s="5">
        <v>120</v>
      </c>
      <c r="D2524" s="5">
        <v>1</v>
      </c>
      <c r="E2524" s="5" t="str">
        <f>IFERROR(INDEX(Customers!$B$2:$B$901,MATCH(C2524,Customers!$A$2:$A$901,0)),"")</f>
        <v>Ayaan Iyer</v>
      </c>
      <c r="F2524" s="5" t="str">
        <f>IFERROR(INDEX(Customers!$C$2:$C$901,MATCH(C2524,Customers!$A$2:$A$901,0)),"")</f>
        <v>Consumer</v>
      </c>
      <c r="G2524" s="5" t="str">
        <f>IFERROR(INDEX(Regions!$B$2:$B$6,MATCH(D2524,Regions!$A$2:$A$6,0)),"")</f>
        <v>North</v>
      </c>
      <c r="H2524" s="5" t="str">
        <f t="shared" si="41"/>
        <v>2025-06</v>
      </c>
      <c r="I2524" s="5">
        <f>IFERROR(INDEX(Delivery!$C$2:$C$3001,MATCH(A2524,Delivery!$A$2:$A$3001,0))-INDEX(Delivery!$B$2:$B$3001,MATCH(A2524,Delivery!$A$2:$A$3001,0)),"")</f>
        <v>9</v>
      </c>
      <c r="J2524" s="5" t="str">
        <f>IF(IFERROR(INDEX(Delivery!$D$2:$D$3001,MATCH(A2524,Delivery!$A$2:$A$3001,0)),"")="Delayed","Yes","No")</f>
        <v>Yes</v>
      </c>
      <c r="K2524" s="5" t="str">
        <f>IF(IFERROR(INDEX(Delivery!$D$2:$D$3001,MATCH(A2524,Delivery!$A$2:$A$3001,0)),"")="Cancelled","Yes","No")</f>
        <v>No</v>
      </c>
      <c r="L2524">
        <f>SUMIF(Sales!B:B,A2524,Sales!H:H)</f>
        <v>351.29</v>
      </c>
    </row>
    <row r="2525" spans="1:12" x14ac:dyDescent="0.35">
      <c r="A2525" s="5">
        <v>2524</v>
      </c>
      <c r="B2525" s="6">
        <v>45835</v>
      </c>
      <c r="C2525" s="5">
        <v>677</v>
      </c>
      <c r="D2525" s="5">
        <v>3</v>
      </c>
      <c r="E2525" s="5" t="str">
        <f>IFERROR(INDEX(Customers!$B$2:$B$901,MATCH(C2525,Customers!$A$2:$A$901,0)),"")</f>
        <v>Karthik Patel</v>
      </c>
      <c r="F2525" s="5" t="str">
        <f>IFERROR(INDEX(Customers!$C$2:$C$901,MATCH(C2525,Customers!$A$2:$A$901,0)),"")</f>
        <v>SMB</v>
      </c>
      <c r="G2525" s="5" t="str">
        <f>IFERROR(INDEX(Regions!$B$2:$B$6,MATCH(D2525,Regions!$A$2:$A$6,0)),"")</f>
        <v>East</v>
      </c>
      <c r="H2525" s="5" t="str">
        <f t="shared" si="41"/>
        <v>2025-06</v>
      </c>
      <c r="I2525" s="5">
        <f>IFERROR(INDEX(Delivery!$C$2:$C$3001,MATCH(A2525,Delivery!$A$2:$A$3001,0))-INDEX(Delivery!$B$2:$B$3001,MATCH(A2525,Delivery!$A$2:$A$3001,0)),"")</f>
        <v>6</v>
      </c>
      <c r="J2525" s="5" t="str">
        <f>IF(IFERROR(INDEX(Delivery!$D$2:$D$3001,MATCH(A2525,Delivery!$A$2:$A$3001,0)),"")="Delayed","Yes","No")</f>
        <v>No</v>
      </c>
      <c r="K2525" s="5" t="str">
        <f>IF(IFERROR(INDEX(Delivery!$D$2:$D$3001,MATCH(A2525,Delivery!$A$2:$A$3001,0)),"")="Cancelled","Yes","No")</f>
        <v>No</v>
      </c>
      <c r="L2525">
        <f>SUMIF(Sales!B:B,A2525,Sales!H:H)</f>
        <v>829.93</v>
      </c>
    </row>
    <row r="2526" spans="1:12" x14ac:dyDescent="0.35">
      <c r="A2526" s="5">
        <v>2525</v>
      </c>
      <c r="B2526" s="6">
        <v>45836</v>
      </c>
      <c r="C2526" s="5">
        <v>126</v>
      </c>
      <c r="D2526" s="5">
        <v>3</v>
      </c>
      <c r="E2526" s="5" t="str">
        <f>IFERROR(INDEX(Customers!$B$2:$B$901,MATCH(C2526,Customers!$A$2:$A$901,0)),"")</f>
        <v>Reyansh Gupta</v>
      </c>
      <c r="F2526" s="5" t="str">
        <f>IFERROR(INDEX(Customers!$C$2:$C$901,MATCH(C2526,Customers!$A$2:$A$901,0)),"")</f>
        <v>Corporate</v>
      </c>
      <c r="G2526" s="5" t="str">
        <f>IFERROR(INDEX(Regions!$B$2:$B$6,MATCH(D2526,Regions!$A$2:$A$6,0)),"")</f>
        <v>East</v>
      </c>
      <c r="H2526" s="5" t="str">
        <f t="shared" si="41"/>
        <v>2025-06</v>
      </c>
      <c r="I2526" s="5">
        <f>IFERROR(INDEX(Delivery!$C$2:$C$3001,MATCH(A2526,Delivery!$A$2:$A$3001,0))-INDEX(Delivery!$B$2:$B$3001,MATCH(A2526,Delivery!$A$2:$A$3001,0)),"")</f>
        <v>4</v>
      </c>
      <c r="J2526" s="5" t="str">
        <f>IF(IFERROR(INDEX(Delivery!$D$2:$D$3001,MATCH(A2526,Delivery!$A$2:$A$3001,0)),"")="Delayed","Yes","No")</f>
        <v>No</v>
      </c>
      <c r="K2526" s="5" t="str">
        <f>IF(IFERROR(INDEX(Delivery!$D$2:$D$3001,MATCH(A2526,Delivery!$A$2:$A$3001,0)),"")="Cancelled","Yes","No")</f>
        <v>No</v>
      </c>
      <c r="L2526">
        <f>SUMIF(Sales!B:B,A2526,Sales!H:H)</f>
        <v>95.97</v>
      </c>
    </row>
    <row r="2527" spans="1:12" x14ac:dyDescent="0.35">
      <c r="A2527" s="5">
        <v>2526</v>
      </c>
      <c r="B2527" s="6">
        <v>45836</v>
      </c>
      <c r="C2527" s="5">
        <v>890</v>
      </c>
      <c r="D2527" s="5">
        <v>3</v>
      </c>
      <c r="E2527" s="5" t="str">
        <f>IFERROR(INDEX(Customers!$B$2:$B$901,MATCH(C2527,Customers!$A$2:$A$901,0)),"")</f>
        <v>Ishaan Rao</v>
      </c>
      <c r="F2527" s="5" t="str">
        <f>IFERROR(INDEX(Customers!$C$2:$C$901,MATCH(C2527,Customers!$A$2:$A$901,0)),"")</f>
        <v>Corporate</v>
      </c>
      <c r="G2527" s="5" t="str">
        <f>IFERROR(INDEX(Regions!$B$2:$B$6,MATCH(D2527,Regions!$A$2:$A$6,0)),"")</f>
        <v>East</v>
      </c>
      <c r="H2527" s="5" t="str">
        <f t="shared" si="41"/>
        <v>2025-06</v>
      </c>
      <c r="I2527" s="5">
        <f>IFERROR(INDEX(Delivery!$C$2:$C$3001,MATCH(A2527,Delivery!$A$2:$A$3001,0))-INDEX(Delivery!$B$2:$B$3001,MATCH(A2527,Delivery!$A$2:$A$3001,0)),"")</f>
        <v>-45838</v>
      </c>
      <c r="J2527" s="5" t="str">
        <f>IF(IFERROR(INDEX(Delivery!$D$2:$D$3001,MATCH(A2527,Delivery!$A$2:$A$3001,0)),"")="Delayed","Yes","No")</f>
        <v>No</v>
      </c>
      <c r="K2527" s="5" t="str">
        <f>IF(IFERROR(INDEX(Delivery!$D$2:$D$3001,MATCH(A2527,Delivery!$A$2:$A$3001,0)),"")="Cancelled","Yes","No")</f>
        <v>Yes</v>
      </c>
      <c r="L2527">
        <f>SUMIF(Sales!B:B,A2527,Sales!H:H)</f>
        <v>6793.4500000000007</v>
      </c>
    </row>
    <row r="2528" spans="1:12" x14ac:dyDescent="0.35">
      <c r="A2528" s="5">
        <v>2527</v>
      </c>
      <c r="B2528" s="6">
        <v>45836</v>
      </c>
      <c r="C2528" s="5">
        <v>255</v>
      </c>
      <c r="D2528" s="5">
        <v>2</v>
      </c>
      <c r="E2528" s="5" t="str">
        <f>IFERROR(INDEX(Customers!$B$2:$B$901,MATCH(C2528,Customers!$A$2:$A$901,0)),"")</f>
        <v>Karthik Menon</v>
      </c>
      <c r="F2528" s="5" t="str">
        <f>IFERROR(INDEX(Customers!$C$2:$C$901,MATCH(C2528,Customers!$A$2:$A$901,0)),"")</f>
        <v>Consumer</v>
      </c>
      <c r="G2528" s="5" t="str">
        <f>IFERROR(INDEX(Regions!$B$2:$B$6,MATCH(D2528,Regions!$A$2:$A$6,0)),"")</f>
        <v>South</v>
      </c>
      <c r="H2528" s="5" t="str">
        <f t="shared" si="41"/>
        <v>2025-06</v>
      </c>
      <c r="I2528" s="5">
        <f>IFERROR(INDEX(Delivery!$C$2:$C$3001,MATCH(A2528,Delivery!$A$2:$A$3001,0))-INDEX(Delivery!$B$2:$B$3001,MATCH(A2528,Delivery!$A$2:$A$3001,0)),"")</f>
        <v>2</v>
      </c>
      <c r="J2528" s="5" t="str">
        <f>IF(IFERROR(INDEX(Delivery!$D$2:$D$3001,MATCH(A2528,Delivery!$A$2:$A$3001,0)),"")="Delayed","Yes","No")</f>
        <v>No</v>
      </c>
      <c r="K2528" s="5" t="str">
        <f>IF(IFERROR(INDEX(Delivery!$D$2:$D$3001,MATCH(A2528,Delivery!$A$2:$A$3001,0)),"")="Cancelled","Yes","No")</f>
        <v>No</v>
      </c>
      <c r="L2528">
        <f>SUMIF(Sales!B:B,A2528,Sales!H:H)</f>
        <v>175.69</v>
      </c>
    </row>
    <row r="2529" spans="1:12" x14ac:dyDescent="0.35">
      <c r="A2529" s="5">
        <v>2528</v>
      </c>
      <c r="B2529" s="6">
        <v>45837</v>
      </c>
      <c r="C2529" s="5">
        <v>46</v>
      </c>
      <c r="D2529" s="5">
        <v>5</v>
      </c>
      <c r="E2529" s="5" t="str">
        <f>IFERROR(INDEX(Customers!$B$2:$B$901,MATCH(C2529,Customers!$A$2:$A$901,0)),"")</f>
        <v>Sneha Krishnan</v>
      </c>
      <c r="F2529" s="5" t="str">
        <f>IFERROR(INDEX(Customers!$C$2:$C$901,MATCH(C2529,Customers!$A$2:$A$901,0)),"")</f>
        <v>Consumer</v>
      </c>
      <c r="G2529" s="5" t="str">
        <f>IFERROR(INDEX(Regions!$B$2:$B$6,MATCH(D2529,Regions!$A$2:$A$6,0)),"")</f>
        <v>Central</v>
      </c>
      <c r="H2529" s="5" t="str">
        <f t="shared" si="41"/>
        <v>2025-06</v>
      </c>
      <c r="I2529" s="5">
        <f>IFERROR(INDEX(Delivery!$C$2:$C$3001,MATCH(A2529,Delivery!$A$2:$A$3001,0))-INDEX(Delivery!$B$2:$B$3001,MATCH(A2529,Delivery!$A$2:$A$3001,0)),"")</f>
        <v>4</v>
      </c>
      <c r="J2529" s="5" t="str">
        <f>IF(IFERROR(INDEX(Delivery!$D$2:$D$3001,MATCH(A2529,Delivery!$A$2:$A$3001,0)),"")="Delayed","Yes","No")</f>
        <v>No</v>
      </c>
      <c r="K2529" s="5" t="str">
        <f>IF(IFERROR(INDEX(Delivery!$D$2:$D$3001,MATCH(A2529,Delivery!$A$2:$A$3001,0)),"")="Cancelled","Yes","No")</f>
        <v>No</v>
      </c>
      <c r="L2529">
        <f>SUMIF(Sales!B:B,A2529,Sales!H:H)</f>
        <v>1296.42</v>
      </c>
    </row>
    <row r="2530" spans="1:12" x14ac:dyDescent="0.35">
      <c r="A2530" s="5">
        <v>2529</v>
      </c>
      <c r="B2530" s="6">
        <v>45837</v>
      </c>
      <c r="C2530" s="5">
        <v>165</v>
      </c>
      <c r="D2530" s="5">
        <v>3</v>
      </c>
      <c r="E2530" s="5" t="str">
        <f>IFERROR(INDEX(Customers!$B$2:$B$901,MATCH(C2530,Customers!$A$2:$A$901,0)),"")</f>
        <v>Ishaan Iyer</v>
      </c>
      <c r="F2530" s="5" t="str">
        <f>IFERROR(INDEX(Customers!$C$2:$C$901,MATCH(C2530,Customers!$A$2:$A$901,0)),"")</f>
        <v>Consumer</v>
      </c>
      <c r="G2530" s="5" t="str">
        <f>IFERROR(INDEX(Regions!$B$2:$B$6,MATCH(D2530,Regions!$A$2:$A$6,0)),"")</f>
        <v>East</v>
      </c>
      <c r="H2530" s="5" t="str">
        <f t="shared" si="41"/>
        <v>2025-06</v>
      </c>
      <c r="I2530" s="5">
        <f>IFERROR(INDEX(Delivery!$C$2:$C$3001,MATCH(A2530,Delivery!$A$2:$A$3001,0))-INDEX(Delivery!$B$2:$B$3001,MATCH(A2530,Delivery!$A$2:$A$3001,0)),"")</f>
        <v>6</v>
      </c>
      <c r="J2530" s="5" t="str">
        <f>IF(IFERROR(INDEX(Delivery!$D$2:$D$3001,MATCH(A2530,Delivery!$A$2:$A$3001,0)),"")="Delayed","Yes","No")</f>
        <v>No</v>
      </c>
      <c r="K2530" s="5" t="str">
        <f>IF(IFERROR(INDEX(Delivery!$D$2:$D$3001,MATCH(A2530,Delivery!$A$2:$A$3001,0)),"")="Cancelled","Yes","No")</f>
        <v>No</v>
      </c>
      <c r="L2530">
        <f>SUMIF(Sales!B:B,A2530,Sales!H:H)</f>
        <v>1073.67</v>
      </c>
    </row>
    <row r="2531" spans="1:12" x14ac:dyDescent="0.35">
      <c r="A2531" s="5">
        <v>2530</v>
      </c>
      <c r="B2531" s="6">
        <v>45837</v>
      </c>
      <c r="C2531" s="5">
        <v>29</v>
      </c>
      <c r="D2531" s="5">
        <v>1</v>
      </c>
      <c r="E2531" s="5" t="str">
        <f>IFERROR(INDEX(Customers!$B$2:$B$901,MATCH(C2531,Customers!$A$2:$A$901,0)),"")</f>
        <v>Anika Bose</v>
      </c>
      <c r="F2531" s="5" t="str">
        <f>IFERROR(INDEX(Customers!$C$2:$C$901,MATCH(C2531,Customers!$A$2:$A$901,0)),"")</f>
        <v>Consumer</v>
      </c>
      <c r="G2531" s="5" t="str">
        <f>IFERROR(INDEX(Regions!$B$2:$B$6,MATCH(D2531,Regions!$A$2:$A$6,0)),"")</f>
        <v>North</v>
      </c>
      <c r="H2531" s="5" t="str">
        <f t="shared" si="41"/>
        <v>2025-06</v>
      </c>
      <c r="I2531" s="5">
        <f>IFERROR(INDEX(Delivery!$C$2:$C$3001,MATCH(A2531,Delivery!$A$2:$A$3001,0))-INDEX(Delivery!$B$2:$B$3001,MATCH(A2531,Delivery!$A$2:$A$3001,0)),"")</f>
        <v>5</v>
      </c>
      <c r="J2531" s="5" t="str">
        <f>IF(IFERROR(INDEX(Delivery!$D$2:$D$3001,MATCH(A2531,Delivery!$A$2:$A$3001,0)),"")="Delayed","Yes","No")</f>
        <v>No</v>
      </c>
      <c r="K2531" s="5" t="str">
        <f>IF(IFERROR(INDEX(Delivery!$D$2:$D$3001,MATCH(A2531,Delivery!$A$2:$A$3001,0)),"")="Cancelled","Yes","No")</f>
        <v>No</v>
      </c>
      <c r="L2531">
        <f>SUMIF(Sales!B:B,A2531,Sales!H:H)</f>
        <v>519.71</v>
      </c>
    </row>
    <row r="2532" spans="1:12" x14ac:dyDescent="0.35">
      <c r="A2532" s="5">
        <v>2531</v>
      </c>
      <c r="B2532" s="6">
        <v>45837</v>
      </c>
      <c r="C2532" s="5">
        <v>204</v>
      </c>
      <c r="D2532" s="5">
        <v>5</v>
      </c>
      <c r="E2532" s="5" t="str">
        <f>IFERROR(INDEX(Customers!$B$2:$B$901,MATCH(C2532,Customers!$A$2:$A$901,0)),"")</f>
        <v>Sai Gupta</v>
      </c>
      <c r="F2532" s="5" t="str">
        <f>IFERROR(INDEX(Customers!$C$2:$C$901,MATCH(C2532,Customers!$A$2:$A$901,0)),"")</f>
        <v>Corporate</v>
      </c>
      <c r="G2532" s="5" t="str">
        <f>IFERROR(INDEX(Regions!$B$2:$B$6,MATCH(D2532,Regions!$A$2:$A$6,0)),"")</f>
        <v>Central</v>
      </c>
      <c r="H2532" s="5" t="str">
        <f t="shared" si="41"/>
        <v>2025-06</v>
      </c>
      <c r="I2532" s="5">
        <f>IFERROR(INDEX(Delivery!$C$2:$C$3001,MATCH(A2532,Delivery!$A$2:$A$3001,0))-INDEX(Delivery!$B$2:$B$3001,MATCH(A2532,Delivery!$A$2:$A$3001,0)),"")</f>
        <v>9</v>
      </c>
      <c r="J2532" s="5" t="str">
        <f>IF(IFERROR(INDEX(Delivery!$D$2:$D$3001,MATCH(A2532,Delivery!$A$2:$A$3001,0)),"")="Delayed","Yes","No")</f>
        <v>Yes</v>
      </c>
      <c r="K2532" s="5" t="str">
        <f>IF(IFERROR(INDEX(Delivery!$D$2:$D$3001,MATCH(A2532,Delivery!$A$2:$A$3001,0)),"")="Cancelled","Yes","No")</f>
        <v>No</v>
      </c>
      <c r="L2532">
        <f>SUMIF(Sales!B:B,A2532,Sales!H:H)</f>
        <v>188.52</v>
      </c>
    </row>
    <row r="2533" spans="1:12" x14ac:dyDescent="0.35">
      <c r="A2533" s="5">
        <v>2532</v>
      </c>
      <c r="B2533" s="6">
        <v>45837</v>
      </c>
      <c r="C2533" s="5">
        <v>596</v>
      </c>
      <c r="D2533" s="5">
        <v>4</v>
      </c>
      <c r="E2533" s="5" t="str">
        <f>IFERROR(INDEX(Customers!$B$2:$B$901,MATCH(C2533,Customers!$A$2:$A$901,0)),"")</f>
        <v>Krishna Reddy</v>
      </c>
      <c r="F2533" s="5" t="str">
        <f>IFERROR(INDEX(Customers!$C$2:$C$901,MATCH(C2533,Customers!$A$2:$A$901,0)),"")</f>
        <v>Consumer</v>
      </c>
      <c r="G2533" s="5" t="str">
        <f>IFERROR(INDEX(Regions!$B$2:$B$6,MATCH(D2533,Regions!$A$2:$A$6,0)),"")</f>
        <v>West</v>
      </c>
      <c r="H2533" s="5" t="str">
        <f t="shared" si="41"/>
        <v>2025-06</v>
      </c>
      <c r="I2533" s="5">
        <f>IFERROR(INDEX(Delivery!$C$2:$C$3001,MATCH(A2533,Delivery!$A$2:$A$3001,0))-INDEX(Delivery!$B$2:$B$3001,MATCH(A2533,Delivery!$A$2:$A$3001,0)),"")</f>
        <v>7</v>
      </c>
      <c r="J2533" s="5" t="str">
        <f>IF(IFERROR(INDEX(Delivery!$D$2:$D$3001,MATCH(A2533,Delivery!$A$2:$A$3001,0)),"")="Delayed","Yes","No")</f>
        <v>Yes</v>
      </c>
      <c r="K2533" s="5" t="str">
        <f>IF(IFERROR(INDEX(Delivery!$D$2:$D$3001,MATCH(A2533,Delivery!$A$2:$A$3001,0)),"")="Cancelled","Yes","No")</f>
        <v>No</v>
      </c>
      <c r="L2533">
        <f>SUMIF(Sales!B:B,A2533,Sales!H:H)</f>
        <v>617.46</v>
      </c>
    </row>
    <row r="2534" spans="1:12" x14ac:dyDescent="0.35">
      <c r="A2534" s="5">
        <v>2533</v>
      </c>
      <c r="B2534" s="6">
        <v>45837</v>
      </c>
      <c r="C2534" s="5">
        <v>304</v>
      </c>
      <c r="D2534" s="5">
        <v>1</v>
      </c>
      <c r="E2534" s="5" t="str">
        <f>IFERROR(INDEX(Customers!$B$2:$B$901,MATCH(C2534,Customers!$A$2:$A$901,0)),"")</f>
        <v>Pari Joshi</v>
      </c>
      <c r="F2534" s="5" t="str">
        <f>IFERROR(INDEX(Customers!$C$2:$C$901,MATCH(C2534,Customers!$A$2:$A$901,0)),"")</f>
        <v>Consumer</v>
      </c>
      <c r="G2534" s="5" t="str">
        <f>IFERROR(INDEX(Regions!$B$2:$B$6,MATCH(D2534,Regions!$A$2:$A$6,0)),"")</f>
        <v>North</v>
      </c>
      <c r="H2534" s="5" t="str">
        <f t="shared" si="41"/>
        <v>2025-06</v>
      </c>
      <c r="I2534" s="5">
        <f>IFERROR(INDEX(Delivery!$C$2:$C$3001,MATCH(A2534,Delivery!$A$2:$A$3001,0))-INDEX(Delivery!$B$2:$B$3001,MATCH(A2534,Delivery!$A$2:$A$3001,0)),"")</f>
        <v>4</v>
      </c>
      <c r="J2534" s="5" t="str">
        <f>IF(IFERROR(INDEX(Delivery!$D$2:$D$3001,MATCH(A2534,Delivery!$A$2:$A$3001,0)),"")="Delayed","Yes","No")</f>
        <v>No</v>
      </c>
      <c r="K2534" s="5" t="str">
        <f>IF(IFERROR(INDEX(Delivery!$D$2:$D$3001,MATCH(A2534,Delivery!$A$2:$A$3001,0)),"")="Cancelled","Yes","No")</f>
        <v>No</v>
      </c>
      <c r="L2534">
        <f>SUMIF(Sales!B:B,A2534,Sales!H:H)</f>
        <v>3726.91</v>
      </c>
    </row>
    <row r="2535" spans="1:12" x14ac:dyDescent="0.35">
      <c r="A2535" s="5">
        <v>2534</v>
      </c>
      <c r="B2535" s="6">
        <v>45838</v>
      </c>
      <c r="C2535" s="5">
        <v>9</v>
      </c>
      <c r="D2535" s="5">
        <v>2</v>
      </c>
      <c r="E2535" s="5" t="str">
        <f>IFERROR(INDEX(Customers!$B$2:$B$901,MATCH(C2535,Customers!$A$2:$A$901,0)),"")</f>
        <v>Aadhya Kapoor</v>
      </c>
      <c r="F2535" s="5" t="str">
        <f>IFERROR(INDEX(Customers!$C$2:$C$901,MATCH(C2535,Customers!$A$2:$A$901,0)),"")</f>
        <v>SMB</v>
      </c>
      <c r="G2535" s="5" t="str">
        <f>IFERROR(INDEX(Regions!$B$2:$B$6,MATCH(D2535,Regions!$A$2:$A$6,0)),"")</f>
        <v>South</v>
      </c>
      <c r="H2535" s="5" t="str">
        <f t="shared" si="41"/>
        <v>2025-06</v>
      </c>
      <c r="I2535" s="5">
        <f>IFERROR(INDEX(Delivery!$C$2:$C$3001,MATCH(A2535,Delivery!$A$2:$A$3001,0))-INDEX(Delivery!$B$2:$B$3001,MATCH(A2535,Delivery!$A$2:$A$3001,0)),"")</f>
        <v>3</v>
      </c>
      <c r="J2535" s="5" t="str">
        <f>IF(IFERROR(INDEX(Delivery!$D$2:$D$3001,MATCH(A2535,Delivery!$A$2:$A$3001,0)),"")="Delayed","Yes","No")</f>
        <v>No</v>
      </c>
      <c r="K2535" s="5" t="str">
        <f>IF(IFERROR(INDEX(Delivery!$D$2:$D$3001,MATCH(A2535,Delivery!$A$2:$A$3001,0)),"")="Cancelled","Yes","No")</f>
        <v>No</v>
      </c>
      <c r="L2535">
        <f>SUMIF(Sales!B:B,A2535,Sales!H:H)</f>
        <v>5522.88</v>
      </c>
    </row>
    <row r="2536" spans="1:12" x14ac:dyDescent="0.35">
      <c r="A2536" s="5">
        <v>2535</v>
      </c>
      <c r="B2536" s="6">
        <v>45838</v>
      </c>
      <c r="C2536" s="5">
        <v>277</v>
      </c>
      <c r="D2536" s="5">
        <v>4</v>
      </c>
      <c r="E2536" s="5" t="str">
        <f>IFERROR(INDEX(Customers!$B$2:$B$901,MATCH(C2536,Customers!$A$2:$A$901,0)),"")</f>
        <v>Divya Iyer</v>
      </c>
      <c r="F2536" s="5" t="str">
        <f>IFERROR(INDEX(Customers!$C$2:$C$901,MATCH(C2536,Customers!$A$2:$A$901,0)),"")</f>
        <v>Corporate</v>
      </c>
      <c r="G2536" s="5" t="str">
        <f>IFERROR(INDEX(Regions!$B$2:$B$6,MATCH(D2536,Regions!$A$2:$A$6,0)),"")</f>
        <v>West</v>
      </c>
      <c r="H2536" s="5" t="str">
        <f t="shared" si="41"/>
        <v>2025-06</v>
      </c>
      <c r="I2536" s="5">
        <f>IFERROR(INDEX(Delivery!$C$2:$C$3001,MATCH(A2536,Delivery!$A$2:$A$3001,0))-INDEX(Delivery!$B$2:$B$3001,MATCH(A2536,Delivery!$A$2:$A$3001,0)),"")</f>
        <v>6</v>
      </c>
      <c r="J2536" s="5" t="str">
        <f>IF(IFERROR(INDEX(Delivery!$D$2:$D$3001,MATCH(A2536,Delivery!$A$2:$A$3001,0)),"")="Delayed","Yes","No")</f>
        <v>No</v>
      </c>
      <c r="K2536" s="5" t="str">
        <f>IF(IFERROR(INDEX(Delivery!$D$2:$D$3001,MATCH(A2536,Delivery!$A$2:$A$3001,0)),"")="Cancelled","Yes","No")</f>
        <v>No</v>
      </c>
      <c r="L2536">
        <f>SUMIF(Sales!B:B,A2536,Sales!H:H)</f>
        <v>1019.93</v>
      </c>
    </row>
    <row r="2537" spans="1:12" x14ac:dyDescent="0.35">
      <c r="A2537" s="5">
        <v>2536</v>
      </c>
      <c r="B2537" s="6">
        <v>45838</v>
      </c>
      <c r="C2537" s="5">
        <v>281</v>
      </c>
      <c r="D2537" s="5">
        <v>3</v>
      </c>
      <c r="E2537" s="5" t="str">
        <f>IFERROR(INDEX(Customers!$B$2:$B$901,MATCH(C2537,Customers!$A$2:$A$901,0)),"")</f>
        <v>Meera Bose</v>
      </c>
      <c r="F2537" s="5" t="str">
        <f>IFERROR(INDEX(Customers!$C$2:$C$901,MATCH(C2537,Customers!$A$2:$A$901,0)),"")</f>
        <v>Consumer</v>
      </c>
      <c r="G2537" s="5" t="str">
        <f>IFERROR(INDEX(Regions!$B$2:$B$6,MATCH(D2537,Regions!$A$2:$A$6,0)),"")</f>
        <v>East</v>
      </c>
      <c r="H2537" s="5" t="str">
        <f t="shared" si="41"/>
        <v>2025-06</v>
      </c>
      <c r="I2537" s="5">
        <f>IFERROR(INDEX(Delivery!$C$2:$C$3001,MATCH(A2537,Delivery!$A$2:$A$3001,0))-INDEX(Delivery!$B$2:$B$3001,MATCH(A2537,Delivery!$A$2:$A$3001,0)),"")</f>
        <v>6</v>
      </c>
      <c r="J2537" s="5" t="str">
        <f>IF(IFERROR(INDEX(Delivery!$D$2:$D$3001,MATCH(A2537,Delivery!$A$2:$A$3001,0)),"")="Delayed","Yes","No")</f>
        <v>No</v>
      </c>
      <c r="K2537" s="5" t="str">
        <f>IF(IFERROR(INDEX(Delivery!$D$2:$D$3001,MATCH(A2537,Delivery!$A$2:$A$3001,0)),"")="Cancelled","Yes","No")</f>
        <v>No</v>
      </c>
      <c r="L2537">
        <f>SUMIF(Sales!B:B,A2537,Sales!H:H)</f>
        <v>1855.1200000000001</v>
      </c>
    </row>
    <row r="2538" spans="1:12" x14ac:dyDescent="0.35">
      <c r="A2538" s="5">
        <v>2537</v>
      </c>
      <c r="B2538" s="6">
        <v>45838</v>
      </c>
      <c r="C2538" s="5">
        <v>236</v>
      </c>
      <c r="D2538" s="5">
        <v>1</v>
      </c>
      <c r="E2538" s="5" t="str">
        <f>IFERROR(INDEX(Customers!$B$2:$B$901,MATCH(C2538,Customers!$A$2:$A$901,0)),"")</f>
        <v>Lakshmi Kapoor</v>
      </c>
      <c r="F2538" s="5" t="str">
        <f>IFERROR(INDEX(Customers!$C$2:$C$901,MATCH(C2538,Customers!$A$2:$A$901,0)),"")</f>
        <v>Consumer</v>
      </c>
      <c r="G2538" s="5" t="str">
        <f>IFERROR(INDEX(Regions!$B$2:$B$6,MATCH(D2538,Regions!$A$2:$A$6,0)),"")</f>
        <v>North</v>
      </c>
      <c r="H2538" s="5" t="str">
        <f t="shared" si="41"/>
        <v>2025-06</v>
      </c>
      <c r="I2538" s="5">
        <f>IFERROR(INDEX(Delivery!$C$2:$C$3001,MATCH(A2538,Delivery!$A$2:$A$3001,0))-INDEX(Delivery!$B$2:$B$3001,MATCH(A2538,Delivery!$A$2:$A$3001,0)),"")</f>
        <v>6</v>
      </c>
      <c r="J2538" s="5" t="str">
        <f>IF(IFERROR(INDEX(Delivery!$D$2:$D$3001,MATCH(A2538,Delivery!$A$2:$A$3001,0)),"")="Delayed","Yes","No")</f>
        <v>No</v>
      </c>
      <c r="K2538" s="5" t="str">
        <f>IF(IFERROR(INDEX(Delivery!$D$2:$D$3001,MATCH(A2538,Delivery!$A$2:$A$3001,0)),"")="Cancelled","Yes","No")</f>
        <v>No</v>
      </c>
      <c r="L2538">
        <f>SUMIF(Sales!B:B,A2538,Sales!H:H)</f>
        <v>540.32000000000005</v>
      </c>
    </row>
    <row r="2539" spans="1:12" x14ac:dyDescent="0.35">
      <c r="A2539" s="5">
        <v>2538</v>
      </c>
      <c r="B2539" s="6">
        <v>45838</v>
      </c>
      <c r="C2539" s="5">
        <v>661</v>
      </c>
      <c r="D2539" s="5">
        <v>5</v>
      </c>
      <c r="E2539" s="5" t="str">
        <f>IFERROR(INDEX(Customers!$B$2:$B$901,MATCH(C2539,Customers!$A$2:$A$901,0)),"")</f>
        <v>Kiara Pillai</v>
      </c>
      <c r="F2539" s="5" t="str">
        <f>IFERROR(INDEX(Customers!$C$2:$C$901,MATCH(C2539,Customers!$A$2:$A$901,0)),"")</f>
        <v>Consumer</v>
      </c>
      <c r="G2539" s="5" t="str">
        <f>IFERROR(INDEX(Regions!$B$2:$B$6,MATCH(D2539,Regions!$A$2:$A$6,0)),"")</f>
        <v>Central</v>
      </c>
      <c r="H2539" s="5" t="str">
        <f t="shared" si="41"/>
        <v>2025-06</v>
      </c>
      <c r="I2539" s="5">
        <f>IFERROR(INDEX(Delivery!$C$2:$C$3001,MATCH(A2539,Delivery!$A$2:$A$3001,0))-INDEX(Delivery!$B$2:$B$3001,MATCH(A2539,Delivery!$A$2:$A$3001,0)),"")</f>
        <v>2</v>
      </c>
      <c r="J2539" s="5" t="str">
        <f>IF(IFERROR(INDEX(Delivery!$D$2:$D$3001,MATCH(A2539,Delivery!$A$2:$A$3001,0)),"")="Delayed","Yes","No")</f>
        <v>No</v>
      </c>
      <c r="K2539" s="5" t="str">
        <f>IF(IFERROR(INDEX(Delivery!$D$2:$D$3001,MATCH(A2539,Delivery!$A$2:$A$3001,0)),"")="Cancelled","Yes","No")</f>
        <v>No</v>
      </c>
      <c r="L2539">
        <f>SUMIF(Sales!B:B,A2539,Sales!H:H)</f>
        <v>3021.65</v>
      </c>
    </row>
    <row r="2540" spans="1:12" x14ac:dyDescent="0.35">
      <c r="A2540" s="5">
        <v>2539</v>
      </c>
      <c r="B2540" s="6">
        <v>45838</v>
      </c>
      <c r="C2540" s="5">
        <v>123</v>
      </c>
      <c r="D2540" s="5">
        <v>5</v>
      </c>
      <c r="E2540" s="5" t="str">
        <f>IFERROR(INDEX(Customers!$B$2:$B$901,MATCH(C2540,Customers!$A$2:$A$901,0)),"")</f>
        <v>Nisha Shetty</v>
      </c>
      <c r="F2540" s="5" t="str">
        <f>IFERROR(INDEX(Customers!$C$2:$C$901,MATCH(C2540,Customers!$A$2:$A$901,0)),"")</f>
        <v>Consumer</v>
      </c>
      <c r="G2540" s="5" t="str">
        <f>IFERROR(INDEX(Regions!$B$2:$B$6,MATCH(D2540,Regions!$A$2:$A$6,0)),"")</f>
        <v>Central</v>
      </c>
      <c r="H2540" s="5" t="str">
        <f t="shared" si="41"/>
        <v>2025-06</v>
      </c>
      <c r="I2540" s="5">
        <f>IFERROR(INDEX(Delivery!$C$2:$C$3001,MATCH(A2540,Delivery!$A$2:$A$3001,0))-INDEX(Delivery!$B$2:$B$3001,MATCH(A2540,Delivery!$A$2:$A$3001,0)),"")</f>
        <v>6</v>
      </c>
      <c r="J2540" s="5" t="str">
        <f>IF(IFERROR(INDEX(Delivery!$D$2:$D$3001,MATCH(A2540,Delivery!$A$2:$A$3001,0)),"")="Delayed","Yes","No")</f>
        <v>No</v>
      </c>
      <c r="K2540" s="5" t="str">
        <f>IF(IFERROR(INDEX(Delivery!$D$2:$D$3001,MATCH(A2540,Delivery!$A$2:$A$3001,0)),"")="Cancelled","Yes","No")</f>
        <v>No</v>
      </c>
      <c r="L2540">
        <f>SUMIF(Sales!B:B,A2540,Sales!H:H)</f>
        <v>800.55</v>
      </c>
    </row>
    <row r="2541" spans="1:12" x14ac:dyDescent="0.35">
      <c r="A2541" s="5">
        <v>2540</v>
      </c>
      <c r="B2541" s="6">
        <v>45838</v>
      </c>
      <c r="C2541" s="5">
        <v>489</v>
      </c>
      <c r="D2541" s="5">
        <v>5</v>
      </c>
      <c r="E2541" s="5" t="str">
        <f>IFERROR(INDEX(Customers!$B$2:$B$901,MATCH(C2541,Customers!$A$2:$A$901,0)),"")</f>
        <v>Aditya Menon</v>
      </c>
      <c r="F2541" s="5" t="str">
        <f>IFERROR(INDEX(Customers!$C$2:$C$901,MATCH(C2541,Customers!$A$2:$A$901,0)),"")</f>
        <v>Consumer</v>
      </c>
      <c r="G2541" s="5" t="str">
        <f>IFERROR(INDEX(Regions!$B$2:$B$6,MATCH(D2541,Regions!$A$2:$A$6,0)),"")</f>
        <v>Central</v>
      </c>
      <c r="H2541" s="5" t="str">
        <f t="shared" si="41"/>
        <v>2025-06</v>
      </c>
      <c r="I2541" s="5">
        <f>IFERROR(INDEX(Delivery!$C$2:$C$3001,MATCH(A2541,Delivery!$A$2:$A$3001,0))-INDEX(Delivery!$B$2:$B$3001,MATCH(A2541,Delivery!$A$2:$A$3001,0)),"")</f>
        <v>6</v>
      </c>
      <c r="J2541" s="5" t="str">
        <f>IF(IFERROR(INDEX(Delivery!$D$2:$D$3001,MATCH(A2541,Delivery!$A$2:$A$3001,0)),"")="Delayed","Yes","No")</f>
        <v>No</v>
      </c>
      <c r="K2541" s="5" t="str">
        <f>IF(IFERROR(INDEX(Delivery!$D$2:$D$3001,MATCH(A2541,Delivery!$A$2:$A$3001,0)),"")="Cancelled","Yes","No")</f>
        <v>No</v>
      </c>
      <c r="L2541">
        <f>SUMIF(Sales!B:B,A2541,Sales!H:H)</f>
        <v>3885.08</v>
      </c>
    </row>
    <row r="2542" spans="1:12" x14ac:dyDescent="0.35">
      <c r="A2542" s="5">
        <v>2541</v>
      </c>
      <c r="B2542" s="6">
        <v>45838</v>
      </c>
      <c r="C2542" s="5">
        <v>25</v>
      </c>
      <c r="D2542" s="5">
        <v>5</v>
      </c>
      <c r="E2542" s="5" t="str">
        <f>IFERROR(INDEX(Customers!$B$2:$B$901,MATCH(C2542,Customers!$A$2:$A$901,0)),"")</f>
        <v>Meera Rao</v>
      </c>
      <c r="F2542" s="5" t="str">
        <f>IFERROR(INDEX(Customers!$C$2:$C$901,MATCH(C2542,Customers!$A$2:$A$901,0)),"")</f>
        <v>Corporate</v>
      </c>
      <c r="G2542" s="5" t="str">
        <f>IFERROR(INDEX(Regions!$B$2:$B$6,MATCH(D2542,Regions!$A$2:$A$6,0)),"")</f>
        <v>Central</v>
      </c>
      <c r="H2542" s="5" t="str">
        <f t="shared" si="41"/>
        <v>2025-06</v>
      </c>
      <c r="I2542" s="5">
        <f>IFERROR(INDEX(Delivery!$C$2:$C$3001,MATCH(A2542,Delivery!$A$2:$A$3001,0))-INDEX(Delivery!$B$2:$B$3001,MATCH(A2542,Delivery!$A$2:$A$3001,0)),"")</f>
        <v>5</v>
      </c>
      <c r="J2542" s="5" t="str">
        <f>IF(IFERROR(INDEX(Delivery!$D$2:$D$3001,MATCH(A2542,Delivery!$A$2:$A$3001,0)),"")="Delayed","Yes","No")</f>
        <v>No</v>
      </c>
      <c r="K2542" s="5" t="str">
        <f>IF(IFERROR(INDEX(Delivery!$D$2:$D$3001,MATCH(A2542,Delivery!$A$2:$A$3001,0)),"")="Cancelled","Yes","No")</f>
        <v>No</v>
      </c>
      <c r="L2542">
        <f>SUMIF(Sales!B:B,A2542,Sales!H:H)</f>
        <v>125.34</v>
      </c>
    </row>
    <row r="2543" spans="1:12" x14ac:dyDescent="0.35">
      <c r="A2543" s="5">
        <v>2542</v>
      </c>
      <c r="B2543" s="6">
        <v>45839</v>
      </c>
      <c r="C2543" s="5">
        <v>407</v>
      </c>
      <c r="D2543" s="5">
        <v>3</v>
      </c>
      <c r="E2543" s="5" t="str">
        <f>IFERROR(INDEX(Customers!$B$2:$B$901,MATCH(C2543,Customers!$A$2:$A$901,0)),"")</f>
        <v>Rahul Patel</v>
      </c>
      <c r="F2543" s="5" t="str">
        <f>IFERROR(INDEX(Customers!$C$2:$C$901,MATCH(C2543,Customers!$A$2:$A$901,0)),"")</f>
        <v>SMB</v>
      </c>
      <c r="G2543" s="5" t="str">
        <f>IFERROR(INDEX(Regions!$B$2:$B$6,MATCH(D2543,Regions!$A$2:$A$6,0)),"")</f>
        <v>East</v>
      </c>
      <c r="H2543" s="5" t="str">
        <f t="shared" si="41"/>
        <v>2025-07</v>
      </c>
      <c r="I2543" s="5">
        <f>IFERROR(INDEX(Delivery!$C$2:$C$3001,MATCH(A2543,Delivery!$A$2:$A$3001,0))-INDEX(Delivery!$B$2:$B$3001,MATCH(A2543,Delivery!$A$2:$A$3001,0)),"")</f>
        <v>5</v>
      </c>
      <c r="J2543" s="5" t="str">
        <f>IF(IFERROR(INDEX(Delivery!$D$2:$D$3001,MATCH(A2543,Delivery!$A$2:$A$3001,0)),"")="Delayed","Yes","No")</f>
        <v>No</v>
      </c>
      <c r="K2543" s="5" t="str">
        <f>IF(IFERROR(INDEX(Delivery!$D$2:$D$3001,MATCH(A2543,Delivery!$A$2:$A$3001,0)),"")="Cancelled","Yes","No")</f>
        <v>No</v>
      </c>
      <c r="L2543">
        <f>SUMIF(Sales!B:B,A2543,Sales!H:H)</f>
        <v>519.71</v>
      </c>
    </row>
    <row r="2544" spans="1:12" x14ac:dyDescent="0.35">
      <c r="A2544" s="5">
        <v>2543</v>
      </c>
      <c r="B2544" s="6">
        <v>45839</v>
      </c>
      <c r="C2544" s="5">
        <v>692</v>
      </c>
      <c r="D2544" s="5">
        <v>3</v>
      </c>
      <c r="E2544" s="5" t="str">
        <f>IFERROR(INDEX(Customers!$B$2:$B$901,MATCH(C2544,Customers!$A$2:$A$901,0)),"")</f>
        <v>Suresh Pillai</v>
      </c>
      <c r="F2544" s="5" t="str">
        <f>IFERROR(INDEX(Customers!$C$2:$C$901,MATCH(C2544,Customers!$A$2:$A$901,0)),"")</f>
        <v>SMB</v>
      </c>
      <c r="G2544" s="5" t="str">
        <f>IFERROR(INDEX(Regions!$B$2:$B$6,MATCH(D2544,Regions!$A$2:$A$6,0)),"")</f>
        <v>East</v>
      </c>
      <c r="H2544" s="5" t="str">
        <f t="shared" si="41"/>
        <v>2025-07</v>
      </c>
      <c r="I2544" s="5">
        <f>IFERROR(INDEX(Delivery!$C$2:$C$3001,MATCH(A2544,Delivery!$A$2:$A$3001,0))-INDEX(Delivery!$B$2:$B$3001,MATCH(A2544,Delivery!$A$2:$A$3001,0)),"")</f>
        <v>4</v>
      </c>
      <c r="J2544" s="5" t="str">
        <f>IF(IFERROR(INDEX(Delivery!$D$2:$D$3001,MATCH(A2544,Delivery!$A$2:$A$3001,0)),"")="Delayed","Yes","No")</f>
        <v>No</v>
      </c>
      <c r="K2544" s="5" t="str">
        <f>IF(IFERROR(INDEX(Delivery!$D$2:$D$3001,MATCH(A2544,Delivery!$A$2:$A$3001,0)),"")="Cancelled","Yes","No")</f>
        <v>No</v>
      </c>
      <c r="L2544">
        <f>SUMIF(Sales!B:B,A2544,Sales!H:H)</f>
        <v>2765.5</v>
      </c>
    </row>
    <row r="2545" spans="1:12" x14ac:dyDescent="0.35">
      <c r="A2545" s="5">
        <v>2544</v>
      </c>
      <c r="B2545" s="6">
        <v>45839</v>
      </c>
      <c r="C2545" s="5">
        <v>276</v>
      </c>
      <c r="D2545" s="5">
        <v>3</v>
      </c>
      <c r="E2545" s="5" t="str">
        <f>IFERROR(INDEX(Customers!$B$2:$B$901,MATCH(C2545,Customers!$A$2:$A$901,0)),"")</f>
        <v>Arun Kapoor</v>
      </c>
      <c r="F2545" s="5" t="str">
        <f>IFERROR(INDEX(Customers!$C$2:$C$901,MATCH(C2545,Customers!$A$2:$A$901,0)),"")</f>
        <v>Corporate</v>
      </c>
      <c r="G2545" s="5" t="str">
        <f>IFERROR(INDEX(Regions!$B$2:$B$6,MATCH(D2545,Regions!$A$2:$A$6,0)),"")</f>
        <v>East</v>
      </c>
      <c r="H2545" s="5" t="str">
        <f t="shared" si="41"/>
        <v>2025-07</v>
      </c>
      <c r="I2545" s="5">
        <f>IFERROR(INDEX(Delivery!$C$2:$C$3001,MATCH(A2545,Delivery!$A$2:$A$3001,0))-INDEX(Delivery!$B$2:$B$3001,MATCH(A2545,Delivery!$A$2:$A$3001,0)),"")</f>
        <v>2</v>
      </c>
      <c r="J2545" s="5" t="str">
        <f>IF(IFERROR(INDEX(Delivery!$D$2:$D$3001,MATCH(A2545,Delivery!$A$2:$A$3001,0)),"")="Delayed","Yes","No")</f>
        <v>No</v>
      </c>
      <c r="K2545" s="5" t="str">
        <f>IF(IFERROR(INDEX(Delivery!$D$2:$D$3001,MATCH(A2545,Delivery!$A$2:$A$3001,0)),"")="Cancelled","Yes","No")</f>
        <v>No</v>
      </c>
      <c r="L2545">
        <f>SUMIF(Sales!B:B,A2545,Sales!H:H)</f>
        <v>2213.3200000000002</v>
      </c>
    </row>
    <row r="2546" spans="1:12" x14ac:dyDescent="0.35">
      <c r="A2546" s="5">
        <v>2545</v>
      </c>
      <c r="B2546" s="6">
        <v>45840</v>
      </c>
      <c r="C2546" s="5">
        <v>89</v>
      </c>
      <c r="D2546" s="5">
        <v>1</v>
      </c>
      <c r="E2546" s="5" t="str">
        <f>IFERROR(INDEX(Customers!$B$2:$B$901,MATCH(C2546,Customers!$A$2:$A$901,0)),"")</f>
        <v>Nisha Shetty</v>
      </c>
      <c r="F2546" s="5" t="str">
        <f>IFERROR(INDEX(Customers!$C$2:$C$901,MATCH(C2546,Customers!$A$2:$A$901,0)),"")</f>
        <v>SMB</v>
      </c>
      <c r="G2546" s="5" t="str">
        <f>IFERROR(INDEX(Regions!$B$2:$B$6,MATCH(D2546,Regions!$A$2:$A$6,0)),"")</f>
        <v>North</v>
      </c>
      <c r="H2546" s="5" t="str">
        <f t="shared" si="41"/>
        <v>2025-07</v>
      </c>
      <c r="I2546" s="5">
        <f>IFERROR(INDEX(Delivery!$C$2:$C$3001,MATCH(A2546,Delivery!$A$2:$A$3001,0))-INDEX(Delivery!$B$2:$B$3001,MATCH(A2546,Delivery!$A$2:$A$3001,0)),"")</f>
        <v>-45842</v>
      </c>
      <c r="J2546" s="5" t="str">
        <f>IF(IFERROR(INDEX(Delivery!$D$2:$D$3001,MATCH(A2546,Delivery!$A$2:$A$3001,0)),"")="Delayed","Yes","No")</f>
        <v>No</v>
      </c>
      <c r="K2546" s="5" t="str">
        <f>IF(IFERROR(INDEX(Delivery!$D$2:$D$3001,MATCH(A2546,Delivery!$A$2:$A$3001,0)),"")="Cancelled","Yes","No")</f>
        <v>Yes</v>
      </c>
      <c r="L2546">
        <f>SUMIF(Sales!B:B,A2546,Sales!H:H)</f>
        <v>828.35</v>
      </c>
    </row>
    <row r="2547" spans="1:12" x14ac:dyDescent="0.35">
      <c r="A2547" s="5">
        <v>2546</v>
      </c>
      <c r="B2547" s="6">
        <v>45840</v>
      </c>
      <c r="C2547" s="5">
        <v>496</v>
      </c>
      <c r="D2547" s="5">
        <v>1</v>
      </c>
      <c r="E2547" s="5" t="str">
        <f>IFERROR(INDEX(Customers!$B$2:$B$901,MATCH(C2547,Customers!$A$2:$A$901,0)),"")</f>
        <v>Reyansh Malhotra</v>
      </c>
      <c r="F2547" s="5" t="str">
        <f>IFERROR(INDEX(Customers!$C$2:$C$901,MATCH(C2547,Customers!$A$2:$A$901,0)),"")</f>
        <v>Consumer</v>
      </c>
      <c r="G2547" s="5" t="str">
        <f>IFERROR(INDEX(Regions!$B$2:$B$6,MATCH(D2547,Regions!$A$2:$A$6,0)),"")</f>
        <v>North</v>
      </c>
      <c r="H2547" s="5" t="str">
        <f t="shared" si="41"/>
        <v>2025-07</v>
      </c>
      <c r="I2547" s="5">
        <f>IFERROR(INDEX(Delivery!$C$2:$C$3001,MATCH(A2547,Delivery!$A$2:$A$3001,0))-INDEX(Delivery!$B$2:$B$3001,MATCH(A2547,Delivery!$A$2:$A$3001,0)),"")</f>
        <v>5</v>
      </c>
      <c r="J2547" s="5" t="str">
        <f>IF(IFERROR(INDEX(Delivery!$D$2:$D$3001,MATCH(A2547,Delivery!$A$2:$A$3001,0)),"")="Delayed","Yes","No")</f>
        <v>No</v>
      </c>
      <c r="K2547" s="5" t="str">
        <f>IF(IFERROR(INDEX(Delivery!$D$2:$D$3001,MATCH(A2547,Delivery!$A$2:$A$3001,0)),"")="Cancelled","Yes","No")</f>
        <v>No</v>
      </c>
      <c r="L2547">
        <f>SUMIF(Sales!B:B,A2547,Sales!H:H)</f>
        <v>1936.28</v>
      </c>
    </row>
    <row r="2548" spans="1:12" x14ac:dyDescent="0.35">
      <c r="A2548" s="5">
        <v>2547</v>
      </c>
      <c r="B2548" s="6">
        <v>45840</v>
      </c>
      <c r="C2548" s="5">
        <v>884</v>
      </c>
      <c r="D2548" s="5">
        <v>1</v>
      </c>
      <c r="E2548" s="5" t="str">
        <f>IFERROR(INDEX(Customers!$B$2:$B$901,MATCH(C2548,Customers!$A$2:$A$901,0)),"")</f>
        <v>Rohan Sharma</v>
      </c>
      <c r="F2548" s="5" t="str">
        <f>IFERROR(INDEX(Customers!$C$2:$C$901,MATCH(C2548,Customers!$A$2:$A$901,0)),"")</f>
        <v>Consumer</v>
      </c>
      <c r="G2548" s="5" t="str">
        <f>IFERROR(INDEX(Regions!$B$2:$B$6,MATCH(D2548,Regions!$A$2:$A$6,0)),"")</f>
        <v>North</v>
      </c>
      <c r="H2548" s="5" t="str">
        <f t="shared" si="41"/>
        <v>2025-07</v>
      </c>
      <c r="I2548" s="5">
        <f>IFERROR(INDEX(Delivery!$C$2:$C$3001,MATCH(A2548,Delivery!$A$2:$A$3001,0))-INDEX(Delivery!$B$2:$B$3001,MATCH(A2548,Delivery!$A$2:$A$3001,0)),"")</f>
        <v>2</v>
      </c>
      <c r="J2548" s="5" t="str">
        <f>IF(IFERROR(INDEX(Delivery!$D$2:$D$3001,MATCH(A2548,Delivery!$A$2:$A$3001,0)),"")="Delayed","Yes","No")</f>
        <v>No</v>
      </c>
      <c r="K2548" s="5" t="str">
        <f>IF(IFERROR(INDEX(Delivery!$D$2:$D$3001,MATCH(A2548,Delivery!$A$2:$A$3001,0)),"")="Cancelled","Yes","No")</f>
        <v>No</v>
      </c>
      <c r="L2548">
        <f>SUMIF(Sales!B:B,A2548,Sales!H:H)</f>
        <v>3021.65</v>
      </c>
    </row>
    <row r="2549" spans="1:12" x14ac:dyDescent="0.35">
      <c r="A2549" s="5">
        <v>2548</v>
      </c>
      <c r="B2549" s="6">
        <v>45840</v>
      </c>
      <c r="C2549" s="5">
        <v>644</v>
      </c>
      <c r="D2549" s="5">
        <v>4</v>
      </c>
      <c r="E2549" s="5" t="str">
        <f>IFERROR(INDEX(Customers!$B$2:$B$901,MATCH(C2549,Customers!$A$2:$A$901,0)),"")</f>
        <v>Ishaan Reddy</v>
      </c>
      <c r="F2549" s="5" t="str">
        <f>IFERROR(INDEX(Customers!$C$2:$C$901,MATCH(C2549,Customers!$A$2:$A$901,0)),"")</f>
        <v>Consumer</v>
      </c>
      <c r="G2549" s="5" t="str">
        <f>IFERROR(INDEX(Regions!$B$2:$B$6,MATCH(D2549,Regions!$A$2:$A$6,0)),"")</f>
        <v>West</v>
      </c>
      <c r="H2549" s="5" t="str">
        <f t="shared" si="41"/>
        <v>2025-07</v>
      </c>
      <c r="I2549" s="5">
        <f>IFERROR(INDEX(Delivery!$C$2:$C$3001,MATCH(A2549,Delivery!$A$2:$A$3001,0))-INDEX(Delivery!$B$2:$B$3001,MATCH(A2549,Delivery!$A$2:$A$3001,0)),"")</f>
        <v>4</v>
      </c>
      <c r="J2549" s="5" t="str">
        <f>IF(IFERROR(INDEX(Delivery!$D$2:$D$3001,MATCH(A2549,Delivery!$A$2:$A$3001,0)),"")="Delayed","Yes","No")</f>
        <v>No</v>
      </c>
      <c r="K2549" s="5" t="str">
        <f>IF(IFERROR(INDEX(Delivery!$D$2:$D$3001,MATCH(A2549,Delivery!$A$2:$A$3001,0)),"")="Cancelled","Yes","No")</f>
        <v>No</v>
      </c>
      <c r="L2549">
        <f>SUMIF(Sales!B:B,A2549,Sales!H:H)</f>
        <v>1144.3699999999999</v>
      </c>
    </row>
    <row r="2550" spans="1:12" x14ac:dyDescent="0.35">
      <c r="A2550" s="5">
        <v>2549</v>
      </c>
      <c r="B2550" s="6">
        <v>45841</v>
      </c>
      <c r="C2550" s="5">
        <v>413</v>
      </c>
      <c r="D2550" s="5">
        <v>4</v>
      </c>
      <c r="E2550" s="5" t="str">
        <f>IFERROR(INDEX(Customers!$B$2:$B$901,MATCH(C2550,Customers!$A$2:$A$901,0)),"")</f>
        <v>Lakshmi Gupta</v>
      </c>
      <c r="F2550" s="5" t="str">
        <f>IFERROR(INDEX(Customers!$C$2:$C$901,MATCH(C2550,Customers!$A$2:$A$901,0)),"")</f>
        <v>Consumer</v>
      </c>
      <c r="G2550" s="5" t="str">
        <f>IFERROR(INDEX(Regions!$B$2:$B$6,MATCH(D2550,Regions!$A$2:$A$6,0)),"")</f>
        <v>West</v>
      </c>
      <c r="H2550" s="5" t="str">
        <f t="shared" si="41"/>
        <v>2025-07</v>
      </c>
      <c r="I2550" s="5">
        <f>IFERROR(INDEX(Delivery!$C$2:$C$3001,MATCH(A2550,Delivery!$A$2:$A$3001,0))-INDEX(Delivery!$B$2:$B$3001,MATCH(A2550,Delivery!$A$2:$A$3001,0)),"")</f>
        <v>3</v>
      </c>
      <c r="J2550" s="5" t="str">
        <f>IF(IFERROR(INDEX(Delivery!$D$2:$D$3001,MATCH(A2550,Delivery!$A$2:$A$3001,0)),"")="Delayed","Yes","No")</f>
        <v>No</v>
      </c>
      <c r="K2550" s="5" t="str">
        <f>IF(IFERROR(INDEX(Delivery!$D$2:$D$3001,MATCH(A2550,Delivery!$A$2:$A$3001,0)),"")="Cancelled","Yes","No")</f>
        <v>No</v>
      </c>
      <c r="L2550">
        <f>SUMIF(Sales!B:B,A2550,Sales!H:H)</f>
        <v>772.88</v>
      </c>
    </row>
    <row r="2551" spans="1:12" x14ac:dyDescent="0.35">
      <c r="A2551" s="5">
        <v>2550</v>
      </c>
      <c r="B2551" s="6">
        <v>45841</v>
      </c>
      <c r="C2551" s="5">
        <v>531</v>
      </c>
      <c r="D2551" s="5">
        <v>5</v>
      </c>
      <c r="E2551" s="5" t="str">
        <f>IFERROR(INDEX(Customers!$B$2:$B$901,MATCH(C2551,Customers!$A$2:$A$901,0)),"")</f>
        <v>Myra Bose</v>
      </c>
      <c r="F2551" s="5" t="str">
        <f>IFERROR(INDEX(Customers!$C$2:$C$901,MATCH(C2551,Customers!$A$2:$A$901,0)),"")</f>
        <v>Corporate</v>
      </c>
      <c r="G2551" s="5" t="str">
        <f>IFERROR(INDEX(Regions!$B$2:$B$6,MATCH(D2551,Regions!$A$2:$A$6,0)),"")</f>
        <v>Central</v>
      </c>
      <c r="H2551" s="5" t="str">
        <f t="shared" si="41"/>
        <v>2025-07</v>
      </c>
      <c r="I2551" s="5">
        <f>IFERROR(INDEX(Delivery!$C$2:$C$3001,MATCH(A2551,Delivery!$A$2:$A$3001,0))-INDEX(Delivery!$B$2:$B$3001,MATCH(A2551,Delivery!$A$2:$A$3001,0)),"")</f>
        <v>5</v>
      </c>
      <c r="J2551" s="5" t="str">
        <f>IF(IFERROR(INDEX(Delivery!$D$2:$D$3001,MATCH(A2551,Delivery!$A$2:$A$3001,0)),"")="Delayed","Yes","No")</f>
        <v>No</v>
      </c>
      <c r="K2551" s="5" t="str">
        <f>IF(IFERROR(INDEX(Delivery!$D$2:$D$3001,MATCH(A2551,Delivery!$A$2:$A$3001,0)),"")="Cancelled","Yes","No")</f>
        <v>No</v>
      </c>
      <c r="L2551">
        <f>SUMIF(Sales!B:B,A2551,Sales!H:H)</f>
        <v>80.47</v>
      </c>
    </row>
    <row r="2552" spans="1:12" x14ac:dyDescent="0.35">
      <c r="A2552" s="5">
        <v>2551</v>
      </c>
      <c r="B2552" s="6">
        <v>45841</v>
      </c>
      <c r="C2552" s="5">
        <v>285</v>
      </c>
      <c r="D2552" s="5">
        <v>4</v>
      </c>
      <c r="E2552" s="5" t="str">
        <f>IFERROR(INDEX(Customers!$B$2:$B$901,MATCH(C2552,Customers!$A$2:$A$901,0)),"")</f>
        <v>Ravi Rao</v>
      </c>
      <c r="F2552" s="5" t="str">
        <f>IFERROR(INDEX(Customers!$C$2:$C$901,MATCH(C2552,Customers!$A$2:$A$901,0)),"")</f>
        <v>SMB</v>
      </c>
      <c r="G2552" s="5" t="str">
        <f>IFERROR(INDEX(Regions!$B$2:$B$6,MATCH(D2552,Regions!$A$2:$A$6,0)),"")</f>
        <v>West</v>
      </c>
      <c r="H2552" s="5" t="str">
        <f t="shared" si="41"/>
        <v>2025-07</v>
      </c>
      <c r="I2552" s="5">
        <f>IFERROR(INDEX(Delivery!$C$2:$C$3001,MATCH(A2552,Delivery!$A$2:$A$3001,0))-INDEX(Delivery!$B$2:$B$3001,MATCH(A2552,Delivery!$A$2:$A$3001,0)),"")</f>
        <v>-45842</v>
      </c>
      <c r="J2552" s="5" t="str">
        <f>IF(IFERROR(INDEX(Delivery!$D$2:$D$3001,MATCH(A2552,Delivery!$A$2:$A$3001,0)),"")="Delayed","Yes","No")</f>
        <v>No</v>
      </c>
      <c r="K2552" s="5" t="str">
        <f>IF(IFERROR(INDEX(Delivery!$D$2:$D$3001,MATCH(A2552,Delivery!$A$2:$A$3001,0)),"")="Cancelled","Yes","No")</f>
        <v>Yes</v>
      </c>
      <c r="L2552">
        <f>SUMIF(Sales!B:B,A2552,Sales!H:H)</f>
        <v>3021.65</v>
      </c>
    </row>
    <row r="2553" spans="1:12" x14ac:dyDescent="0.35">
      <c r="A2553" s="5">
        <v>2552</v>
      </c>
      <c r="B2553" s="6">
        <v>45841</v>
      </c>
      <c r="C2553" s="5">
        <v>342</v>
      </c>
      <c r="D2553" s="5">
        <v>1</v>
      </c>
      <c r="E2553" s="5" t="str">
        <f>IFERROR(INDEX(Customers!$B$2:$B$901,MATCH(C2553,Customers!$A$2:$A$901,0)),"")</f>
        <v>Arjun Nair</v>
      </c>
      <c r="F2553" s="5" t="str">
        <f>IFERROR(INDEX(Customers!$C$2:$C$901,MATCH(C2553,Customers!$A$2:$A$901,0)),"")</f>
        <v>SMB</v>
      </c>
      <c r="G2553" s="5" t="str">
        <f>IFERROR(INDEX(Regions!$B$2:$B$6,MATCH(D2553,Regions!$A$2:$A$6,0)),"")</f>
        <v>North</v>
      </c>
      <c r="H2553" s="5" t="str">
        <f t="shared" si="41"/>
        <v>2025-07</v>
      </c>
      <c r="I2553" s="5">
        <f>IFERROR(INDEX(Delivery!$C$2:$C$3001,MATCH(A2553,Delivery!$A$2:$A$3001,0))-INDEX(Delivery!$B$2:$B$3001,MATCH(A2553,Delivery!$A$2:$A$3001,0)),"")</f>
        <v>5</v>
      </c>
      <c r="J2553" s="5" t="str">
        <f>IF(IFERROR(INDEX(Delivery!$D$2:$D$3001,MATCH(A2553,Delivery!$A$2:$A$3001,0)),"")="Delayed","Yes","No")</f>
        <v>No</v>
      </c>
      <c r="K2553" s="5" t="str">
        <f>IF(IFERROR(INDEX(Delivery!$D$2:$D$3001,MATCH(A2553,Delivery!$A$2:$A$3001,0)),"")="Cancelled","Yes","No")</f>
        <v>No</v>
      </c>
      <c r="L2553">
        <f>SUMIF(Sales!B:B,A2553,Sales!H:H)</f>
        <v>458.08</v>
      </c>
    </row>
    <row r="2554" spans="1:12" x14ac:dyDescent="0.35">
      <c r="A2554" s="5">
        <v>2553</v>
      </c>
      <c r="B2554" s="6">
        <v>45842</v>
      </c>
      <c r="C2554" s="5">
        <v>742</v>
      </c>
      <c r="D2554" s="5">
        <v>3</v>
      </c>
      <c r="E2554" s="5" t="str">
        <f>IFERROR(INDEX(Customers!$B$2:$B$901,MATCH(C2554,Customers!$A$2:$A$901,0)),"")</f>
        <v>Diya Pillai</v>
      </c>
      <c r="F2554" s="5" t="str">
        <f>IFERROR(INDEX(Customers!$C$2:$C$901,MATCH(C2554,Customers!$A$2:$A$901,0)),"")</f>
        <v>Consumer</v>
      </c>
      <c r="G2554" s="5" t="str">
        <f>IFERROR(INDEX(Regions!$B$2:$B$6,MATCH(D2554,Regions!$A$2:$A$6,0)),"")</f>
        <v>East</v>
      </c>
      <c r="H2554" s="5" t="str">
        <f t="shared" si="41"/>
        <v>2025-07</v>
      </c>
      <c r="I2554" s="5">
        <f>IFERROR(INDEX(Delivery!$C$2:$C$3001,MATCH(A2554,Delivery!$A$2:$A$3001,0))-INDEX(Delivery!$B$2:$B$3001,MATCH(A2554,Delivery!$A$2:$A$3001,0)),"")</f>
        <v>5</v>
      </c>
      <c r="J2554" s="5" t="str">
        <f>IF(IFERROR(INDEX(Delivery!$D$2:$D$3001,MATCH(A2554,Delivery!$A$2:$A$3001,0)),"")="Delayed","Yes","No")</f>
        <v>No</v>
      </c>
      <c r="K2554" s="5" t="str">
        <f>IF(IFERROR(INDEX(Delivery!$D$2:$D$3001,MATCH(A2554,Delivery!$A$2:$A$3001,0)),"")="Cancelled","Yes","No")</f>
        <v>No</v>
      </c>
      <c r="L2554">
        <f>SUMIF(Sales!B:B,A2554,Sales!H:H)</f>
        <v>95.97</v>
      </c>
    </row>
    <row r="2555" spans="1:12" x14ac:dyDescent="0.35">
      <c r="A2555" s="5">
        <v>2554</v>
      </c>
      <c r="B2555" s="6">
        <v>45842</v>
      </c>
      <c r="C2555" s="5">
        <v>806</v>
      </c>
      <c r="D2555" s="5">
        <v>4</v>
      </c>
      <c r="E2555" s="5" t="str">
        <f>IFERROR(INDEX(Customers!$B$2:$B$901,MATCH(C2555,Customers!$A$2:$A$901,0)),"")</f>
        <v>Ayaan Kapoor</v>
      </c>
      <c r="F2555" s="5" t="str">
        <f>IFERROR(INDEX(Customers!$C$2:$C$901,MATCH(C2555,Customers!$A$2:$A$901,0)),"")</f>
        <v>Consumer</v>
      </c>
      <c r="G2555" s="5" t="str">
        <f>IFERROR(INDEX(Regions!$B$2:$B$6,MATCH(D2555,Regions!$A$2:$A$6,0)),"")</f>
        <v>West</v>
      </c>
      <c r="H2555" s="5" t="str">
        <f t="shared" si="41"/>
        <v>2025-07</v>
      </c>
      <c r="I2555" s="5">
        <f>IFERROR(INDEX(Delivery!$C$2:$C$3001,MATCH(A2555,Delivery!$A$2:$A$3001,0))-INDEX(Delivery!$B$2:$B$3001,MATCH(A2555,Delivery!$A$2:$A$3001,0)),"")</f>
        <v>4</v>
      </c>
      <c r="J2555" s="5" t="str">
        <f>IF(IFERROR(INDEX(Delivery!$D$2:$D$3001,MATCH(A2555,Delivery!$A$2:$A$3001,0)),"")="Delayed","Yes","No")</f>
        <v>No</v>
      </c>
      <c r="K2555" s="5" t="str">
        <f>IF(IFERROR(INDEX(Delivery!$D$2:$D$3001,MATCH(A2555,Delivery!$A$2:$A$3001,0)),"")="Cancelled","Yes","No")</f>
        <v>No</v>
      </c>
      <c r="L2555">
        <f>SUMIF(Sales!B:B,A2555,Sales!H:H)</f>
        <v>351.29</v>
      </c>
    </row>
    <row r="2556" spans="1:12" x14ac:dyDescent="0.35">
      <c r="A2556" s="5">
        <v>2555</v>
      </c>
      <c r="B2556" s="6">
        <v>45842</v>
      </c>
      <c r="C2556" s="5">
        <v>475</v>
      </c>
      <c r="D2556" s="5">
        <v>2</v>
      </c>
      <c r="E2556" s="5" t="str">
        <f>IFERROR(INDEX(Customers!$B$2:$B$901,MATCH(C2556,Customers!$A$2:$A$901,0)),"")</f>
        <v>Vihaan Sharma</v>
      </c>
      <c r="F2556" s="5" t="str">
        <f>IFERROR(INDEX(Customers!$C$2:$C$901,MATCH(C2556,Customers!$A$2:$A$901,0)),"")</f>
        <v>Consumer</v>
      </c>
      <c r="G2556" s="5" t="str">
        <f>IFERROR(INDEX(Regions!$B$2:$B$6,MATCH(D2556,Regions!$A$2:$A$6,0)),"")</f>
        <v>South</v>
      </c>
      <c r="H2556" s="5" t="str">
        <f t="shared" si="41"/>
        <v>2025-07</v>
      </c>
      <c r="I2556" s="5">
        <f>IFERROR(INDEX(Delivery!$C$2:$C$3001,MATCH(A2556,Delivery!$A$2:$A$3001,0))-INDEX(Delivery!$B$2:$B$3001,MATCH(A2556,Delivery!$A$2:$A$3001,0)),"")</f>
        <v>4</v>
      </c>
      <c r="J2556" s="5" t="str">
        <f>IF(IFERROR(INDEX(Delivery!$D$2:$D$3001,MATCH(A2556,Delivery!$A$2:$A$3001,0)),"")="Delayed","Yes","No")</f>
        <v>No</v>
      </c>
      <c r="K2556" s="5" t="str">
        <f>IF(IFERROR(INDEX(Delivery!$D$2:$D$3001,MATCH(A2556,Delivery!$A$2:$A$3001,0)),"")="Cancelled","Yes","No")</f>
        <v>No</v>
      </c>
      <c r="L2556">
        <f>SUMIF(Sales!B:B,A2556,Sales!H:H)</f>
        <v>266.88</v>
      </c>
    </row>
    <row r="2557" spans="1:12" x14ac:dyDescent="0.35">
      <c r="A2557" s="5">
        <v>2556</v>
      </c>
      <c r="B2557" s="6">
        <v>45842</v>
      </c>
      <c r="C2557" s="5">
        <v>666</v>
      </c>
      <c r="D2557" s="5">
        <v>1</v>
      </c>
      <c r="E2557" s="5" t="str">
        <f>IFERROR(INDEX(Customers!$B$2:$B$901,MATCH(C2557,Customers!$A$2:$A$901,0)),"")</f>
        <v>Vivaan Krishnan</v>
      </c>
      <c r="F2557" s="5" t="str">
        <f>IFERROR(INDEX(Customers!$C$2:$C$901,MATCH(C2557,Customers!$A$2:$A$901,0)),"")</f>
        <v>Consumer</v>
      </c>
      <c r="G2557" s="5" t="str">
        <f>IFERROR(INDEX(Regions!$B$2:$B$6,MATCH(D2557,Regions!$A$2:$A$6,0)),"")</f>
        <v>North</v>
      </c>
      <c r="H2557" s="5" t="str">
        <f t="shared" si="41"/>
        <v>2025-07</v>
      </c>
      <c r="I2557" s="5">
        <f>IFERROR(INDEX(Delivery!$C$2:$C$3001,MATCH(A2557,Delivery!$A$2:$A$3001,0))-INDEX(Delivery!$B$2:$B$3001,MATCH(A2557,Delivery!$A$2:$A$3001,0)),"")</f>
        <v>-45843</v>
      </c>
      <c r="J2557" s="5" t="str">
        <f>IF(IFERROR(INDEX(Delivery!$D$2:$D$3001,MATCH(A2557,Delivery!$A$2:$A$3001,0)),"")="Delayed","Yes","No")</f>
        <v>No</v>
      </c>
      <c r="K2557" s="5" t="str">
        <f>IF(IFERROR(INDEX(Delivery!$D$2:$D$3001,MATCH(A2557,Delivery!$A$2:$A$3001,0)),"")="Cancelled","Yes","No")</f>
        <v>Yes</v>
      </c>
      <c r="L2557">
        <f>SUMIF(Sales!B:B,A2557,Sales!H:H)</f>
        <v>772.88</v>
      </c>
    </row>
    <row r="2558" spans="1:12" x14ac:dyDescent="0.35">
      <c r="A2558" s="5">
        <v>2557</v>
      </c>
      <c r="B2558" s="6">
        <v>45842</v>
      </c>
      <c r="C2558" s="5">
        <v>749</v>
      </c>
      <c r="D2558" s="5">
        <v>3</v>
      </c>
      <c r="E2558" s="5" t="str">
        <f>IFERROR(INDEX(Customers!$B$2:$B$901,MATCH(C2558,Customers!$A$2:$A$901,0)),"")</f>
        <v>Navya Malhotra</v>
      </c>
      <c r="F2558" s="5" t="str">
        <f>IFERROR(INDEX(Customers!$C$2:$C$901,MATCH(C2558,Customers!$A$2:$A$901,0)),"")</f>
        <v>SMB</v>
      </c>
      <c r="G2558" s="5" t="str">
        <f>IFERROR(INDEX(Regions!$B$2:$B$6,MATCH(D2558,Regions!$A$2:$A$6,0)),"")</f>
        <v>East</v>
      </c>
      <c r="H2558" s="5" t="str">
        <f t="shared" si="41"/>
        <v>2025-07</v>
      </c>
      <c r="I2558" s="5">
        <f>IFERROR(INDEX(Delivery!$C$2:$C$3001,MATCH(A2558,Delivery!$A$2:$A$3001,0))-INDEX(Delivery!$B$2:$B$3001,MATCH(A2558,Delivery!$A$2:$A$3001,0)),"")</f>
        <v>12</v>
      </c>
      <c r="J2558" s="5" t="str">
        <f>IF(IFERROR(INDEX(Delivery!$D$2:$D$3001,MATCH(A2558,Delivery!$A$2:$A$3001,0)),"")="Delayed","Yes","No")</f>
        <v>Yes</v>
      </c>
      <c r="K2558" s="5" t="str">
        <f>IF(IFERROR(INDEX(Delivery!$D$2:$D$3001,MATCH(A2558,Delivery!$A$2:$A$3001,0)),"")="Cancelled","Yes","No")</f>
        <v>No</v>
      </c>
      <c r="L2558">
        <f>SUMIF(Sales!B:B,A2558,Sales!H:H)</f>
        <v>1656.3700000000001</v>
      </c>
    </row>
    <row r="2559" spans="1:12" x14ac:dyDescent="0.35">
      <c r="A2559" s="5">
        <v>2558</v>
      </c>
      <c r="B2559" s="6">
        <v>45842</v>
      </c>
      <c r="C2559" s="5">
        <v>550</v>
      </c>
      <c r="D2559" s="5">
        <v>3</v>
      </c>
      <c r="E2559" s="5" t="str">
        <f>IFERROR(INDEX(Customers!$B$2:$B$901,MATCH(C2559,Customers!$A$2:$A$901,0)),"")</f>
        <v>Pari Rao</v>
      </c>
      <c r="F2559" s="5" t="str">
        <f>IFERROR(INDEX(Customers!$C$2:$C$901,MATCH(C2559,Customers!$A$2:$A$901,0)),"")</f>
        <v>Consumer</v>
      </c>
      <c r="G2559" s="5" t="str">
        <f>IFERROR(INDEX(Regions!$B$2:$B$6,MATCH(D2559,Regions!$A$2:$A$6,0)),"")</f>
        <v>East</v>
      </c>
      <c r="H2559" s="5" t="str">
        <f t="shared" si="41"/>
        <v>2025-07</v>
      </c>
      <c r="I2559" s="5">
        <f>IFERROR(INDEX(Delivery!$C$2:$C$3001,MATCH(A2559,Delivery!$A$2:$A$3001,0))-INDEX(Delivery!$B$2:$B$3001,MATCH(A2559,Delivery!$A$2:$A$3001,0)),"")</f>
        <v>-45843</v>
      </c>
      <c r="J2559" s="5" t="str">
        <f>IF(IFERROR(INDEX(Delivery!$D$2:$D$3001,MATCH(A2559,Delivery!$A$2:$A$3001,0)),"")="Delayed","Yes","No")</f>
        <v>No</v>
      </c>
      <c r="K2559" s="5" t="str">
        <f>IF(IFERROR(INDEX(Delivery!$D$2:$D$3001,MATCH(A2559,Delivery!$A$2:$A$3001,0)),"")="Cancelled","Yes","No")</f>
        <v>Yes</v>
      </c>
      <c r="L2559">
        <f>SUMIF(Sales!B:B,A2559,Sales!H:H)</f>
        <v>2226.6699999999996</v>
      </c>
    </row>
    <row r="2560" spans="1:12" x14ac:dyDescent="0.35">
      <c r="A2560" s="5">
        <v>2559</v>
      </c>
      <c r="B2560" s="6">
        <v>45843</v>
      </c>
      <c r="C2560" s="5">
        <v>831</v>
      </c>
      <c r="D2560" s="5">
        <v>4</v>
      </c>
      <c r="E2560" s="5" t="str">
        <f>IFERROR(INDEX(Customers!$B$2:$B$901,MATCH(C2560,Customers!$A$2:$A$901,0)),"")</f>
        <v>Rahul Nair</v>
      </c>
      <c r="F2560" s="5" t="str">
        <f>IFERROR(INDEX(Customers!$C$2:$C$901,MATCH(C2560,Customers!$A$2:$A$901,0)),"")</f>
        <v>SMB</v>
      </c>
      <c r="G2560" s="5" t="str">
        <f>IFERROR(INDEX(Regions!$B$2:$B$6,MATCH(D2560,Regions!$A$2:$A$6,0)),"")</f>
        <v>West</v>
      </c>
      <c r="H2560" s="5" t="str">
        <f t="shared" si="41"/>
        <v>2025-07</v>
      </c>
      <c r="I2560" s="5">
        <f>IFERROR(INDEX(Delivery!$C$2:$C$3001,MATCH(A2560,Delivery!$A$2:$A$3001,0))-INDEX(Delivery!$B$2:$B$3001,MATCH(A2560,Delivery!$A$2:$A$3001,0)),"")</f>
        <v>2</v>
      </c>
      <c r="J2560" s="5" t="str">
        <f>IF(IFERROR(INDEX(Delivery!$D$2:$D$3001,MATCH(A2560,Delivery!$A$2:$A$3001,0)),"")="Delayed","Yes","No")</f>
        <v>No</v>
      </c>
      <c r="K2560" s="5" t="str">
        <f>IF(IFERROR(INDEX(Delivery!$D$2:$D$3001,MATCH(A2560,Delivery!$A$2:$A$3001,0)),"")="Cancelled","Yes","No")</f>
        <v>No</v>
      </c>
      <c r="L2560">
        <f>SUMIF(Sales!B:B,A2560,Sales!H:H)</f>
        <v>7394.67</v>
      </c>
    </row>
    <row r="2561" spans="1:12" x14ac:dyDescent="0.35">
      <c r="A2561" s="5">
        <v>2560</v>
      </c>
      <c r="B2561" s="6">
        <v>45843</v>
      </c>
      <c r="C2561" s="5">
        <v>533</v>
      </c>
      <c r="D2561" s="5">
        <v>1</v>
      </c>
      <c r="E2561" s="5" t="str">
        <f>IFERROR(INDEX(Customers!$B$2:$B$901,MATCH(C2561,Customers!$A$2:$A$901,0)),"")</f>
        <v>Vikram Bose</v>
      </c>
      <c r="F2561" s="5" t="str">
        <f>IFERROR(INDEX(Customers!$C$2:$C$901,MATCH(C2561,Customers!$A$2:$A$901,0)),"")</f>
        <v>Consumer</v>
      </c>
      <c r="G2561" s="5" t="str">
        <f>IFERROR(INDEX(Regions!$B$2:$B$6,MATCH(D2561,Regions!$A$2:$A$6,0)),"")</f>
        <v>North</v>
      </c>
      <c r="H2561" s="5" t="str">
        <f t="shared" si="41"/>
        <v>2025-07</v>
      </c>
      <c r="I2561" s="5">
        <f>IFERROR(INDEX(Delivery!$C$2:$C$3001,MATCH(A2561,Delivery!$A$2:$A$3001,0))-INDEX(Delivery!$B$2:$B$3001,MATCH(A2561,Delivery!$A$2:$A$3001,0)),"")</f>
        <v>2</v>
      </c>
      <c r="J2561" s="5" t="str">
        <f>IF(IFERROR(INDEX(Delivery!$D$2:$D$3001,MATCH(A2561,Delivery!$A$2:$A$3001,0)),"")="Delayed","Yes","No")</f>
        <v>No</v>
      </c>
      <c r="K2561" s="5" t="str">
        <f>IF(IFERROR(INDEX(Delivery!$D$2:$D$3001,MATCH(A2561,Delivery!$A$2:$A$3001,0)),"")="Cancelled","Yes","No")</f>
        <v>No</v>
      </c>
      <c r="L2561">
        <f>SUMIF(Sales!B:B,A2561,Sales!H:H)</f>
        <v>1478.1399999999999</v>
      </c>
    </row>
    <row r="2562" spans="1:12" x14ac:dyDescent="0.35">
      <c r="A2562" s="5">
        <v>2561</v>
      </c>
      <c r="B2562" s="6">
        <v>45843</v>
      </c>
      <c r="C2562" s="5">
        <v>479</v>
      </c>
      <c r="D2562" s="5">
        <v>3</v>
      </c>
      <c r="E2562" s="5" t="str">
        <f>IFERROR(INDEX(Customers!$B$2:$B$901,MATCH(C2562,Customers!$A$2:$A$901,0)),"")</f>
        <v>Aarav Sharma</v>
      </c>
      <c r="F2562" s="5" t="str">
        <f>IFERROR(INDEX(Customers!$C$2:$C$901,MATCH(C2562,Customers!$A$2:$A$901,0)),"")</f>
        <v>Consumer</v>
      </c>
      <c r="G2562" s="5" t="str">
        <f>IFERROR(INDEX(Regions!$B$2:$B$6,MATCH(D2562,Regions!$A$2:$A$6,0)),"")</f>
        <v>East</v>
      </c>
      <c r="H2562" s="5" t="str">
        <f t="shared" ref="H2562:H2625" si="42">TEXT(B2562,"YYYY-MM")</f>
        <v>2025-07</v>
      </c>
      <c r="I2562" s="5">
        <f>IFERROR(INDEX(Delivery!$C$2:$C$3001,MATCH(A2562,Delivery!$A$2:$A$3001,0))-INDEX(Delivery!$B$2:$B$3001,MATCH(A2562,Delivery!$A$2:$A$3001,0)),"")</f>
        <v>3</v>
      </c>
      <c r="J2562" s="5" t="str">
        <f>IF(IFERROR(INDEX(Delivery!$D$2:$D$3001,MATCH(A2562,Delivery!$A$2:$A$3001,0)),"")="Delayed","Yes","No")</f>
        <v>No</v>
      </c>
      <c r="K2562" s="5" t="str">
        <f>IF(IFERROR(INDEX(Delivery!$D$2:$D$3001,MATCH(A2562,Delivery!$A$2:$A$3001,0)),"")="Cancelled","Yes","No")</f>
        <v>No</v>
      </c>
      <c r="L2562">
        <f>SUMIF(Sales!B:B,A2562,Sales!H:H)</f>
        <v>407.51</v>
      </c>
    </row>
    <row r="2563" spans="1:12" x14ac:dyDescent="0.35">
      <c r="A2563" s="5">
        <v>2562</v>
      </c>
      <c r="B2563" s="6">
        <v>45843</v>
      </c>
      <c r="C2563" s="5">
        <v>657</v>
      </c>
      <c r="D2563" s="5">
        <v>4</v>
      </c>
      <c r="E2563" s="5" t="str">
        <f>IFERROR(INDEX(Customers!$B$2:$B$901,MATCH(C2563,Customers!$A$2:$A$901,0)),"")</f>
        <v>Ananya Joshi</v>
      </c>
      <c r="F2563" s="5" t="str">
        <f>IFERROR(INDEX(Customers!$C$2:$C$901,MATCH(C2563,Customers!$A$2:$A$901,0)),"")</f>
        <v>Consumer</v>
      </c>
      <c r="G2563" s="5" t="str">
        <f>IFERROR(INDEX(Regions!$B$2:$B$6,MATCH(D2563,Regions!$A$2:$A$6,0)),"")</f>
        <v>West</v>
      </c>
      <c r="H2563" s="5" t="str">
        <f t="shared" si="42"/>
        <v>2025-07</v>
      </c>
      <c r="I2563" s="5">
        <f>IFERROR(INDEX(Delivery!$C$2:$C$3001,MATCH(A2563,Delivery!$A$2:$A$3001,0))-INDEX(Delivery!$B$2:$B$3001,MATCH(A2563,Delivery!$A$2:$A$3001,0)),"")</f>
        <v>6</v>
      </c>
      <c r="J2563" s="5" t="str">
        <f>IF(IFERROR(INDEX(Delivery!$D$2:$D$3001,MATCH(A2563,Delivery!$A$2:$A$3001,0)),"")="Delayed","Yes","No")</f>
        <v>No</v>
      </c>
      <c r="K2563" s="5" t="str">
        <f>IF(IFERROR(INDEX(Delivery!$D$2:$D$3001,MATCH(A2563,Delivery!$A$2:$A$3001,0)),"")="Cancelled","Yes","No")</f>
        <v>No</v>
      </c>
      <c r="L2563">
        <f>SUMIF(Sales!B:B,A2563,Sales!H:H)</f>
        <v>1068.1600000000001</v>
      </c>
    </row>
    <row r="2564" spans="1:12" x14ac:dyDescent="0.35">
      <c r="A2564" s="5">
        <v>2563</v>
      </c>
      <c r="B2564" s="6">
        <v>45843</v>
      </c>
      <c r="C2564" s="5">
        <v>559</v>
      </c>
      <c r="D2564" s="5">
        <v>2</v>
      </c>
      <c r="E2564" s="5" t="str">
        <f>IFERROR(INDEX(Customers!$B$2:$B$901,MATCH(C2564,Customers!$A$2:$A$901,0)),"")</f>
        <v>Myra Rao</v>
      </c>
      <c r="F2564" s="5" t="str">
        <f>IFERROR(INDEX(Customers!$C$2:$C$901,MATCH(C2564,Customers!$A$2:$A$901,0)),"")</f>
        <v>Consumer</v>
      </c>
      <c r="G2564" s="5" t="str">
        <f>IFERROR(INDEX(Regions!$B$2:$B$6,MATCH(D2564,Regions!$A$2:$A$6,0)),"")</f>
        <v>South</v>
      </c>
      <c r="H2564" s="5" t="str">
        <f t="shared" si="42"/>
        <v>2025-07</v>
      </c>
      <c r="I2564" s="5">
        <f>IFERROR(INDEX(Delivery!$C$2:$C$3001,MATCH(A2564,Delivery!$A$2:$A$3001,0))-INDEX(Delivery!$B$2:$B$3001,MATCH(A2564,Delivery!$A$2:$A$3001,0)),"")</f>
        <v>7</v>
      </c>
      <c r="J2564" s="5" t="str">
        <f>IF(IFERROR(INDEX(Delivery!$D$2:$D$3001,MATCH(A2564,Delivery!$A$2:$A$3001,0)),"")="Delayed","Yes","No")</f>
        <v>Yes</v>
      </c>
      <c r="K2564" s="5" t="str">
        <f>IF(IFERROR(INDEX(Delivery!$D$2:$D$3001,MATCH(A2564,Delivery!$A$2:$A$3001,0)),"")="Cancelled","Yes","No")</f>
        <v>No</v>
      </c>
      <c r="L2564">
        <f>SUMIF(Sales!B:B,A2564,Sales!H:H)</f>
        <v>282.60000000000002</v>
      </c>
    </row>
    <row r="2565" spans="1:12" x14ac:dyDescent="0.35">
      <c r="A2565" s="5">
        <v>2564</v>
      </c>
      <c r="B2565" s="6">
        <v>45843</v>
      </c>
      <c r="C2565" s="5">
        <v>814</v>
      </c>
      <c r="D2565" s="5">
        <v>3</v>
      </c>
      <c r="E2565" s="5" t="str">
        <f>IFERROR(INDEX(Customers!$B$2:$B$901,MATCH(C2565,Customers!$A$2:$A$901,0)),"")</f>
        <v>Lakshmi Joshi</v>
      </c>
      <c r="F2565" s="5" t="str">
        <f>IFERROR(INDEX(Customers!$C$2:$C$901,MATCH(C2565,Customers!$A$2:$A$901,0)),"")</f>
        <v>Consumer</v>
      </c>
      <c r="G2565" s="5" t="str">
        <f>IFERROR(INDEX(Regions!$B$2:$B$6,MATCH(D2565,Regions!$A$2:$A$6,0)),"")</f>
        <v>East</v>
      </c>
      <c r="H2565" s="5" t="str">
        <f t="shared" si="42"/>
        <v>2025-07</v>
      </c>
      <c r="I2565" s="5">
        <f>IFERROR(INDEX(Delivery!$C$2:$C$3001,MATCH(A2565,Delivery!$A$2:$A$3001,0))-INDEX(Delivery!$B$2:$B$3001,MATCH(A2565,Delivery!$A$2:$A$3001,0)),"")</f>
        <v>4</v>
      </c>
      <c r="J2565" s="5" t="str">
        <f>IF(IFERROR(INDEX(Delivery!$D$2:$D$3001,MATCH(A2565,Delivery!$A$2:$A$3001,0)),"")="Delayed","Yes","No")</f>
        <v>No</v>
      </c>
      <c r="K2565" s="5" t="str">
        <f>IF(IFERROR(INDEX(Delivery!$D$2:$D$3001,MATCH(A2565,Delivery!$A$2:$A$3001,0)),"")="Cancelled","Yes","No")</f>
        <v>No</v>
      </c>
      <c r="L2565">
        <f>SUMIF(Sales!B:B,A2565,Sales!H:H)</f>
        <v>3429.16</v>
      </c>
    </row>
    <row r="2566" spans="1:12" x14ac:dyDescent="0.35">
      <c r="A2566" s="5">
        <v>2565</v>
      </c>
      <c r="B2566" s="6">
        <v>45843</v>
      </c>
      <c r="C2566" s="5">
        <v>705</v>
      </c>
      <c r="D2566" s="5">
        <v>2</v>
      </c>
      <c r="E2566" s="5" t="str">
        <f>IFERROR(INDEX(Customers!$B$2:$B$901,MATCH(C2566,Customers!$A$2:$A$901,0)),"")</f>
        <v>Saanvi Reddy</v>
      </c>
      <c r="F2566" s="5" t="str">
        <f>IFERROR(INDEX(Customers!$C$2:$C$901,MATCH(C2566,Customers!$A$2:$A$901,0)),"")</f>
        <v>Consumer</v>
      </c>
      <c r="G2566" s="5" t="str">
        <f>IFERROR(INDEX(Regions!$B$2:$B$6,MATCH(D2566,Regions!$A$2:$A$6,0)),"")</f>
        <v>South</v>
      </c>
      <c r="H2566" s="5" t="str">
        <f t="shared" si="42"/>
        <v>2025-07</v>
      </c>
      <c r="I2566" s="5">
        <f>IFERROR(INDEX(Delivery!$C$2:$C$3001,MATCH(A2566,Delivery!$A$2:$A$3001,0))-INDEX(Delivery!$B$2:$B$3001,MATCH(A2566,Delivery!$A$2:$A$3001,0)),"")</f>
        <v>5</v>
      </c>
      <c r="J2566" s="5" t="str">
        <f>IF(IFERROR(INDEX(Delivery!$D$2:$D$3001,MATCH(A2566,Delivery!$A$2:$A$3001,0)),"")="Delayed","Yes","No")</f>
        <v>No</v>
      </c>
      <c r="K2566" s="5" t="str">
        <f>IF(IFERROR(INDEX(Delivery!$D$2:$D$3001,MATCH(A2566,Delivery!$A$2:$A$3001,0)),"")="Cancelled","Yes","No")</f>
        <v>No</v>
      </c>
      <c r="L2566">
        <f>SUMIF(Sales!B:B,A2566,Sales!H:H)</f>
        <v>1849.6299999999999</v>
      </c>
    </row>
    <row r="2567" spans="1:12" x14ac:dyDescent="0.35">
      <c r="A2567" s="5">
        <v>2566</v>
      </c>
      <c r="B2567" s="6">
        <v>45843</v>
      </c>
      <c r="C2567" s="5">
        <v>477</v>
      </c>
      <c r="D2567" s="5">
        <v>5</v>
      </c>
      <c r="E2567" s="5" t="str">
        <f>IFERROR(INDEX(Customers!$B$2:$B$901,MATCH(C2567,Customers!$A$2:$A$901,0)),"")</f>
        <v>Vihaan Shetty</v>
      </c>
      <c r="F2567" s="5" t="str">
        <f>IFERROR(INDEX(Customers!$C$2:$C$901,MATCH(C2567,Customers!$A$2:$A$901,0)),"")</f>
        <v>Corporate</v>
      </c>
      <c r="G2567" s="5" t="str">
        <f>IFERROR(INDEX(Regions!$B$2:$B$6,MATCH(D2567,Regions!$A$2:$A$6,0)),"")</f>
        <v>Central</v>
      </c>
      <c r="H2567" s="5" t="str">
        <f t="shared" si="42"/>
        <v>2025-07</v>
      </c>
      <c r="I2567" s="5">
        <f>IFERROR(INDEX(Delivery!$C$2:$C$3001,MATCH(A2567,Delivery!$A$2:$A$3001,0))-INDEX(Delivery!$B$2:$B$3001,MATCH(A2567,Delivery!$A$2:$A$3001,0)),"")</f>
        <v>6</v>
      </c>
      <c r="J2567" s="5" t="str">
        <f>IF(IFERROR(INDEX(Delivery!$D$2:$D$3001,MATCH(A2567,Delivery!$A$2:$A$3001,0)),"")="Delayed","Yes","No")</f>
        <v>No</v>
      </c>
      <c r="K2567" s="5" t="str">
        <f>IF(IFERROR(INDEX(Delivery!$D$2:$D$3001,MATCH(A2567,Delivery!$A$2:$A$3001,0)),"")="Cancelled","Yes","No")</f>
        <v>No</v>
      </c>
      <c r="L2567">
        <f>SUMIF(Sales!B:B,A2567,Sales!H:H)</f>
        <v>3021.65</v>
      </c>
    </row>
    <row r="2568" spans="1:12" x14ac:dyDescent="0.35">
      <c r="A2568" s="5">
        <v>2567</v>
      </c>
      <c r="B2568" s="6">
        <v>45844</v>
      </c>
      <c r="C2568" s="5">
        <v>627</v>
      </c>
      <c r="D2568" s="5">
        <v>1</v>
      </c>
      <c r="E2568" s="5" t="str">
        <f>IFERROR(INDEX(Customers!$B$2:$B$901,MATCH(C2568,Customers!$A$2:$A$901,0)),"")</f>
        <v>Ayaan Bose</v>
      </c>
      <c r="F2568" s="5" t="str">
        <f>IFERROR(INDEX(Customers!$C$2:$C$901,MATCH(C2568,Customers!$A$2:$A$901,0)),"")</f>
        <v>Corporate</v>
      </c>
      <c r="G2568" s="5" t="str">
        <f>IFERROR(INDEX(Regions!$B$2:$B$6,MATCH(D2568,Regions!$A$2:$A$6,0)),"")</f>
        <v>North</v>
      </c>
      <c r="H2568" s="5" t="str">
        <f t="shared" si="42"/>
        <v>2025-07</v>
      </c>
      <c r="I2568" s="5">
        <f>IFERROR(INDEX(Delivery!$C$2:$C$3001,MATCH(A2568,Delivery!$A$2:$A$3001,0))-INDEX(Delivery!$B$2:$B$3001,MATCH(A2568,Delivery!$A$2:$A$3001,0)),"")</f>
        <v>6</v>
      </c>
      <c r="J2568" s="5" t="str">
        <f>IF(IFERROR(INDEX(Delivery!$D$2:$D$3001,MATCH(A2568,Delivery!$A$2:$A$3001,0)),"")="Delayed","Yes","No")</f>
        <v>No</v>
      </c>
      <c r="K2568" s="5" t="str">
        <f>IF(IFERROR(INDEX(Delivery!$D$2:$D$3001,MATCH(A2568,Delivery!$A$2:$A$3001,0)),"")="Cancelled","Yes","No")</f>
        <v>No</v>
      </c>
      <c r="L2568">
        <f>SUMIF(Sales!B:B,A2568,Sales!H:H)</f>
        <v>2057.69</v>
      </c>
    </row>
    <row r="2569" spans="1:12" x14ac:dyDescent="0.35">
      <c r="A2569" s="5">
        <v>2568</v>
      </c>
      <c r="B2569" s="6">
        <v>45844</v>
      </c>
      <c r="C2569" s="5">
        <v>814</v>
      </c>
      <c r="D2569" s="5">
        <v>3</v>
      </c>
      <c r="E2569" s="5" t="str">
        <f>IFERROR(INDEX(Customers!$B$2:$B$901,MATCH(C2569,Customers!$A$2:$A$901,0)),"")</f>
        <v>Lakshmi Joshi</v>
      </c>
      <c r="F2569" s="5" t="str">
        <f>IFERROR(INDEX(Customers!$C$2:$C$901,MATCH(C2569,Customers!$A$2:$A$901,0)),"")</f>
        <v>Consumer</v>
      </c>
      <c r="G2569" s="5" t="str">
        <f>IFERROR(INDEX(Regions!$B$2:$B$6,MATCH(D2569,Regions!$A$2:$A$6,0)),"")</f>
        <v>East</v>
      </c>
      <c r="H2569" s="5" t="str">
        <f t="shared" si="42"/>
        <v>2025-07</v>
      </c>
      <c r="I2569" s="5">
        <f>IFERROR(INDEX(Delivery!$C$2:$C$3001,MATCH(A2569,Delivery!$A$2:$A$3001,0))-INDEX(Delivery!$B$2:$B$3001,MATCH(A2569,Delivery!$A$2:$A$3001,0)),"")</f>
        <v>5</v>
      </c>
      <c r="J2569" s="5" t="str">
        <f>IF(IFERROR(INDEX(Delivery!$D$2:$D$3001,MATCH(A2569,Delivery!$A$2:$A$3001,0)),"")="Delayed","Yes","No")</f>
        <v>No</v>
      </c>
      <c r="K2569" s="5" t="str">
        <f>IF(IFERROR(INDEX(Delivery!$D$2:$D$3001,MATCH(A2569,Delivery!$A$2:$A$3001,0)),"")="Cancelled","Yes","No")</f>
        <v>No</v>
      </c>
      <c r="L2569">
        <f>SUMIF(Sales!B:B,A2569,Sales!H:H)</f>
        <v>5234.97</v>
      </c>
    </row>
    <row r="2570" spans="1:12" x14ac:dyDescent="0.35">
      <c r="A2570" s="5">
        <v>2569</v>
      </c>
      <c r="B2570" s="6">
        <v>45845</v>
      </c>
      <c r="C2570" s="5">
        <v>371</v>
      </c>
      <c r="D2570" s="5">
        <v>5</v>
      </c>
      <c r="E2570" s="5" t="str">
        <f>IFERROR(INDEX(Customers!$B$2:$B$901,MATCH(C2570,Customers!$A$2:$A$901,0)),"")</f>
        <v>Arun Rao</v>
      </c>
      <c r="F2570" s="5" t="str">
        <f>IFERROR(INDEX(Customers!$C$2:$C$901,MATCH(C2570,Customers!$A$2:$A$901,0)),"")</f>
        <v>Consumer</v>
      </c>
      <c r="G2570" s="5" t="str">
        <f>IFERROR(INDEX(Regions!$B$2:$B$6,MATCH(D2570,Regions!$A$2:$A$6,0)),"")</f>
        <v>Central</v>
      </c>
      <c r="H2570" s="5" t="str">
        <f t="shared" si="42"/>
        <v>2025-07</v>
      </c>
      <c r="I2570" s="5">
        <f>IFERROR(INDEX(Delivery!$C$2:$C$3001,MATCH(A2570,Delivery!$A$2:$A$3001,0))-INDEX(Delivery!$B$2:$B$3001,MATCH(A2570,Delivery!$A$2:$A$3001,0)),"")</f>
        <v>3</v>
      </c>
      <c r="J2570" s="5" t="str">
        <f>IF(IFERROR(INDEX(Delivery!$D$2:$D$3001,MATCH(A2570,Delivery!$A$2:$A$3001,0)),"")="Delayed","Yes","No")</f>
        <v>No</v>
      </c>
      <c r="K2570" s="5" t="str">
        <f>IF(IFERROR(INDEX(Delivery!$D$2:$D$3001,MATCH(A2570,Delivery!$A$2:$A$3001,0)),"")="Cancelled","Yes","No")</f>
        <v>No</v>
      </c>
      <c r="L2570">
        <f>SUMIF(Sales!B:B,A2570,Sales!H:H)</f>
        <v>705.26</v>
      </c>
    </row>
    <row r="2571" spans="1:12" x14ac:dyDescent="0.35">
      <c r="A2571" s="5">
        <v>2570</v>
      </c>
      <c r="B2571" s="6">
        <v>45845</v>
      </c>
      <c r="C2571" s="5">
        <v>277</v>
      </c>
      <c r="D2571" s="5">
        <v>4</v>
      </c>
      <c r="E2571" s="5" t="str">
        <f>IFERROR(INDEX(Customers!$B$2:$B$901,MATCH(C2571,Customers!$A$2:$A$901,0)),"")</f>
        <v>Divya Iyer</v>
      </c>
      <c r="F2571" s="5" t="str">
        <f>IFERROR(INDEX(Customers!$C$2:$C$901,MATCH(C2571,Customers!$A$2:$A$901,0)),"")</f>
        <v>Corporate</v>
      </c>
      <c r="G2571" s="5" t="str">
        <f>IFERROR(INDEX(Regions!$B$2:$B$6,MATCH(D2571,Regions!$A$2:$A$6,0)),"")</f>
        <v>West</v>
      </c>
      <c r="H2571" s="5" t="str">
        <f t="shared" si="42"/>
        <v>2025-07</v>
      </c>
      <c r="I2571" s="5">
        <f>IFERROR(INDEX(Delivery!$C$2:$C$3001,MATCH(A2571,Delivery!$A$2:$A$3001,0))-INDEX(Delivery!$B$2:$B$3001,MATCH(A2571,Delivery!$A$2:$A$3001,0)),"")</f>
        <v>4</v>
      </c>
      <c r="J2571" s="5" t="str">
        <f>IF(IFERROR(INDEX(Delivery!$D$2:$D$3001,MATCH(A2571,Delivery!$A$2:$A$3001,0)),"")="Delayed","Yes","No")</f>
        <v>No</v>
      </c>
      <c r="K2571" s="5" t="str">
        <f>IF(IFERROR(INDEX(Delivery!$D$2:$D$3001,MATCH(A2571,Delivery!$A$2:$A$3001,0)),"")="Cancelled","Yes","No")</f>
        <v>No</v>
      </c>
      <c r="L2571">
        <f>SUMIF(Sales!B:B,A2571,Sales!H:H)</f>
        <v>987.14</v>
      </c>
    </row>
    <row r="2572" spans="1:12" x14ac:dyDescent="0.35">
      <c r="A2572" s="5">
        <v>2571</v>
      </c>
      <c r="B2572" s="6">
        <v>45845</v>
      </c>
      <c r="C2572" s="5">
        <v>756</v>
      </c>
      <c r="D2572" s="5">
        <v>1</v>
      </c>
      <c r="E2572" s="5" t="str">
        <f>IFERROR(INDEX(Customers!$B$2:$B$901,MATCH(C2572,Customers!$A$2:$A$901,0)),"")</f>
        <v>Amit Krishnan</v>
      </c>
      <c r="F2572" s="5" t="str">
        <f>IFERROR(INDEX(Customers!$C$2:$C$901,MATCH(C2572,Customers!$A$2:$A$901,0)),"")</f>
        <v>Corporate</v>
      </c>
      <c r="G2572" s="5" t="str">
        <f>IFERROR(INDEX(Regions!$B$2:$B$6,MATCH(D2572,Regions!$A$2:$A$6,0)),"")</f>
        <v>North</v>
      </c>
      <c r="H2572" s="5" t="str">
        <f t="shared" si="42"/>
        <v>2025-07</v>
      </c>
      <c r="I2572" s="5">
        <f>IFERROR(INDEX(Delivery!$C$2:$C$3001,MATCH(A2572,Delivery!$A$2:$A$3001,0))-INDEX(Delivery!$B$2:$B$3001,MATCH(A2572,Delivery!$A$2:$A$3001,0)),"")</f>
        <v>2</v>
      </c>
      <c r="J2572" s="5" t="str">
        <f>IF(IFERROR(INDEX(Delivery!$D$2:$D$3001,MATCH(A2572,Delivery!$A$2:$A$3001,0)),"")="Delayed","Yes","No")</f>
        <v>No</v>
      </c>
      <c r="K2572" s="5" t="str">
        <f>IF(IFERROR(INDEX(Delivery!$D$2:$D$3001,MATCH(A2572,Delivery!$A$2:$A$3001,0)),"")="Cancelled","Yes","No")</f>
        <v>No</v>
      </c>
      <c r="L2572">
        <f>SUMIF(Sales!B:B,A2572,Sales!H:H)</f>
        <v>3021.65</v>
      </c>
    </row>
    <row r="2573" spans="1:12" x14ac:dyDescent="0.35">
      <c r="A2573" s="5">
        <v>2572</v>
      </c>
      <c r="B2573" s="6">
        <v>45845</v>
      </c>
      <c r="C2573" s="5">
        <v>84</v>
      </c>
      <c r="D2573" s="5">
        <v>5</v>
      </c>
      <c r="E2573" s="5" t="str">
        <f>IFERROR(INDEX(Customers!$B$2:$B$901,MATCH(C2573,Customers!$A$2:$A$901,0)),"")</f>
        <v>Sai Pillai</v>
      </c>
      <c r="F2573" s="5" t="str">
        <f>IFERROR(INDEX(Customers!$C$2:$C$901,MATCH(C2573,Customers!$A$2:$A$901,0)),"")</f>
        <v>Consumer</v>
      </c>
      <c r="G2573" s="5" t="str">
        <f>IFERROR(INDEX(Regions!$B$2:$B$6,MATCH(D2573,Regions!$A$2:$A$6,0)),"")</f>
        <v>Central</v>
      </c>
      <c r="H2573" s="5" t="str">
        <f t="shared" si="42"/>
        <v>2025-07</v>
      </c>
      <c r="I2573" s="5">
        <f>IFERROR(INDEX(Delivery!$C$2:$C$3001,MATCH(A2573,Delivery!$A$2:$A$3001,0))-INDEX(Delivery!$B$2:$B$3001,MATCH(A2573,Delivery!$A$2:$A$3001,0)),"")</f>
        <v>2</v>
      </c>
      <c r="J2573" s="5" t="str">
        <f>IF(IFERROR(INDEX(Delivery!$D$2:$D$3001,MATCH(A2573,Delivery!$A$2:$A$3001,0)),"")="Delayed","Yes","No")</f>
        <v>No</v>
      </c>
      <c r="K2573" s="5" t="str">
        <f>IF(IFERROR(INDEX(Delivery!$D$2:$D$3001,MATCH(A2573,Delivery!$A$2:$A$3001,0)),"")="Cancelled","Yes","No")</f>
        <v>No</v>
      </c>
      <c r="L2573">
        <f>SUMIF(Sales!B:B,A2573,Sales!H:H)</f>
        <v>617.46</v>
      </c>
    </row>
    <row r="2574" spans="1:12" x14ac:dyDescent="0.35">
      <c r="A2574" s="5">
        <v>2573</v>
      </c>
      <c r="B2574" s="6">
        <v>45845</v>
      </c>
      <c r="C2574" s="5">
        <v>464</v>
      </c>
      <c r="D2574" s="5">
        <v>3</v>
      </c>
      <c r="E2574" s="5" t="str">
        <f>IFERROR(INDEX(Customers!$B$2:$B$901,MATCH(C2574,Customers!$A$2:$A$901,0)),"")</f>
        <v>Kiara Kapoor</v>
      </c>
      <c r="F2574" s="5" t="str">
        <f>IFERROR(INDEX(Customers!$C$2:$C$901,MATCH(C2574,Customers!$A$2:$A$901,0)),"")</f>
        <v>Consumer</v>
      </c>
      <c r="G2574" s="5" t="str">
        <f>IFERROR(INDEX(Regions!$B$2:$B$6,MATCH(D2574,Regions!$A$2:$A$6,0)),"")</f>
        <v>East</v>
      </c>
      <c r="H2574" s="5" t="str">
        <f t="shared" si="42"/>
        <v>2025-07</v>
      </c>
      <c r="I2574" s="5">
        <f>IFERROR(INDEX(Delivery!$C$2:$C$3001,MATCH(A2574,Delivery!$A$2:$A$3001,0))-INDEX(Delivery!$B$2:$B$3001,MATCH(A2574,Delivery!$A$2:$A$3001,0)),"")</f>
        <v>3</v>
      </c>
      <c r="J2574" s="5" t="str">
        <f>IF(IFERROR(INDEX(Delivery!$D$2:$D$3001,MATCH(A2574,Delivery!$A$2:$A$3001,0)),"")="Delayed","Yes","No")</f>
        <v>No</v>
      </c>
      <c r="K2574" s="5" t="str">
        <f>IF(IFERROR(INDEX(Delivery!$D$2:$D$3001,MATCH(A2574,Delivery!$A$2:$A$3001,0)),"")="Cancelled","Yes","No")</f>
        <v>No</v>
      </c>
      <c r="L2574">
        <f>SUMIF(Sales!B:B,A2574,Sales!H:H)</f>
        <v>1134.1199999999999</v>
      </c>
    </row>
    <row r="2575" spans="1:12" x14ac:dyDescent="0.35">
      <c r="A2575" s="5">
        <v>2574</v>
      </c>
      <c r="B2575" s="6">
        <v>45846</v>
      </c>
      <c r="C2575" s="5">
        <v>46</v>
      </c>
      <c r="D2575" s="5">
        <v>5</v>
      </c>
      <c r="E2575" s="5" t="str">
        <f>IFERROR(INDEX(Customers!$B$2:$B$901,MATCH(C2575,Customers!$A$2:$A$901,0)),"")</f>
        <v>Sneha Krishnan</v>
      </c>
      <c r="F2575" s="5" t="str">
        <f>IFERROR(INDEX(Customers!$C$2:$C$901,MATCH(C2575,Customers!$A$2:$A$901,0)),"")</f>
        <v>Consumer</v>
      </c>
      <c r="G2575" s="5" t="str">
        <f>IFERROR(INDEX(Regions!$B$2:$B$6,MATCH(D2575,Regions!$A$2:$A$6,0)),"")</f>
        <v>Central</v>
      </c>
      <c r="H2575" s="5" t="str">
        <f t="shared" si="42"/>
        <v>2025-07</v>
      </c>
      <c r="I2575" s="5">
        <f>IFERROR(INDEX(Delivery!$C$2:$C$3001,MATCH(A2575,Delivery!$A$2:$A$3001,0))-INDEX(Delivery!$B$2:$B$3001,MATCH(A2575,Delivery!$A$2:$A$3001,0)),"")</f>
        <v>2</v>
      </c>
      <c r="J2575" s="5" t="str">
        <f>IF(IFERROR(INDEX(Delivery!$D$2:$D$3001,MATCH(A2575,Delivery!$A$2:$A$3001,0)),"")="Delayed","Yes","No")</f>
        <v>No</v>
      </c>
      <c r="K2575" s="5" t="str">
        <f>IF(IFERROR(INDEX(Delivery!$D$2:$D$3001,MATCH(A2575,Delivery!$A$2:$A$3001,0)),"")="Cancelled","Yes","No")</f>
        <v>No</v>
      </c>
      <c r="L2575">
        <f>SUMIF(Sales!B:B,A2575,Sales!H:H)</f>
        <v>2228.2200000000003</v>
      </c>
    </row>
    <row r="2576" spans="1:12" x14ac:dyDescent="0.35">
      <c r="A2576" s="5">
        <v>2575</v>
      </c>
      <c r="B2576" s="6">
        <v>45846</v>
      </c>
      <c r="C2576" s="5">
        <v>635</v>
      </c>
      <c r="D2576" s="5">
        <v>3</v>
      </c>
      <c r="E2576" s="5" t="str">
        <f>IFERROR(INDEX(Customers!$B$2:$B$901,MATCH(C2576,Customers!$A$2:$A$901,0)),"")</f>
        <v>Aarav Kapoor</v>
      </c>
      <c r="F2576" s="5" t="str">
        <f>IFERROR(INDEX(Customers!$C$2:$C$901,MATCH(C2576,Customers!$A$2:$A$901,0)),"")</f>
        <v>SMB</v>
      </c>
      <c r="G2576" s="5" t="str">
        <f>IFERROR(INDEX(Regions!$B$2:$B$6,MATCH(D2576,Regions!$A$2:$A$6,0)),"")</f>
        <v>East</v>
      </c>
      <c r="H2576" s="5" t="str">
        <f t="shared" si="42"/>
        <v>2025-07</v>
      </c>
      <c r="I2576" s="5">
        <f>IFERROR(INDEX(Delivery!$C$2:$C$3001,MATCH(A2576,Delivery!$A$2:$A$3001,0))-INDEX(Delivery!$B$2:$B$3001,MATCH(A2576,Delivery!$A$2:$A$3001,0)),"")</f>
        <v>4</v>
      </c>
      <c r="J2576" s="5" t="str">
        <f>IF(IFERROR(INDEX(Delivery!$D$2:$D$3001,MATCH(A2576,Delivery!$A$2:$A$3001,0)),"")="Delayed","Yes","No")</f>
        <v>No</v>
      </c>
      <c r="K2576" s="5" t="str">
        <f>IF(IFERROR(INDEX(Delivery!$D$2:$D$3001,MATCH(A2576,Delivery!$A$2:$A$3001,0)),"")="Cancelled","Yes","No")</f>
        <v>No</v>
      </c>
      <c r="L2576">
        <f>SUMIF(Sales!B:B,A2576,Sales!H:H)</f>
        <v>760.11</v>
      </c>
    </row>
    <row r="2577" spans="1:12" x14ac:dyDescent="0.35">
      <c r="A2577" s="5">
        <v>2576</v>
      </c>
      <c r="B2577" s="6">
        <v>45846</v>
      </c>
      <c r="C2577" s="5">
        <v>834</v>
      </c>
      <c r="D2577" s="5">
        <v>1</v>
      </c>
      <c r="E2577" s="5" t="str">
        <f>IFERROR(INDEX(Customers!$B$2:$B$901,MATCH(C2577,Customers!$A$2:$A$901,0)),"")</f>
        <v>Karthik Reddy</v>
      </c>
      <c r="F2577" s="5" t="str">
        <f>IFERROR(INDEX(Customers!$C$2:$C$901,MATCH(C2577,Customers!$A$2:$A$901,0)),"")</f>
        <v>SMB</v>
      </c>
      <c r="G2577" s="5" t="str">
        <f>IFERROR(INDEX(Regions!$B$2:$B$6,MATCH(D2577,Regions!$A$2:$A$6,0)),"")</f>
        <v>North</v>
      </c>
      <c r="H2577" s="5" t="str">
        <f t="shared" si="42"/>
        <v>2025-07</v>
      </c>
      <c r="I2577" s="5">
        <f>IFERROR(INDEX(Delivery!$C$2:$C$3001,MATCH(A2577,Delivery!$A$2:$A$3001,0))-INDEX(Delivery!$B$2:$B$3001,MATCH(A2577,Delivery!$A$2:$A$3001,0)),"")</f>
        <v>6</v>
      </c>
      <c r="J2577" s="5" t="str">
        <f>IF(IFERROR(INDEX(Delivery!$D$2:$D$3001,MATCH(A2577,Delivery!$A$2:$A$3001,0)),"")="Delayed","Yes","No")</f>
        <v>No</v>
      </c>
      <c r="K2577" s="5" t="str">
        <f>IF(IFERROR(INDEX(Delivery!$D$2:$D$3001,MATCH(A2577,Delivery!$A$2:$A$3001,0)),"")="Cancelled","Yes","No")</f>
        <v>No</v>
      </c>
      <c r="L2577">
        <f>SUMIF(Sales!B:B,A2577,Sales!H:H)</f>
        <v>188.52</v>
      </c>
    </row>
    <row r="2578" spans="1:12" x14ac:dyDescent="0.35">
      <c r="A2578" s="5">
        <v>2577</v>
      </c>
      <c r="B2578" s="6">
        <v>45846</v>
      </c>
      <c r="C2578" s="5">
        <v>867</v>
      </c>
      <c r="D2578" s="5">
        <v>5</v>
      </c>
      <c r="E2578" s="5" t="str">
        <f>IFERROR(INDEX(Customers!$B$2:$B$901,MATCH(C2578,Customers!$A$2:$A$901,0)),"")</f>
        <v>Arjun Bose</v>
      </c>
      <c r="F2578" s="5" t="str">
        <f>IFERROR(INDEX(Customers!$C$2:$C$901,MATCH(C2578,Customers!$A$2:$A$901,0)),"")</f>
        <v>Consumer</v>
      </c>
      <c r="G2578" s="5" t="str">
        <f>IFERROR(INDEX(Regions!$B$2:$B$6,MATCH(D2578,Regions!$A$2:$A$6,0)),"")</f>
        <v>Central</v>
      </c>
      <c r="H2578" s="5" t="str">
        <f t="shared" si="42"/>
        <v>2025-07</v>
      </c>
      <c r="I2578" s="5">
        <f>IFERROR(INDEX(Delivery!$C$2:$C$3001,MATCH(A2578,Delivery!$A$2:$A$3001,0))-INDEX(Delivery!$B$2:$B$3001,MATCH(A2578,Delivery!$A$2:$A$3001,0)),"")</f>
        <v>5</v>
      </c>
      <c r="J2578" s="5" t="str">
        <f>IF(IFERROR(INDEX(Delivery!$D$2:$D$3001,MATCH(A2578,Delivery!$A$2:$A$3001,0)),"")="Delayed","Yes","No")</f>
        <v>No</v>
      </c>
      <c r="K2578" s="5" t="str">
        <f>IF(IFERROR(INDEX(Delivery!$D$2:$D$3001,MATCH(A2578,Delivery!$A$2:$A$3001,0)),"")="Cancelled","Yes","No")</f>
        <v>No</v>
      </c>
      <c r="L2578">
        <f>SUMIF(Sales!B:B,A2578,Sales!H:H)</f>
        <v>552.17999999999995</v>
      </c>
    </row>
    <row r="2579" spans="1:12" x14ac:dyDescent="0.35">
      <c r="A2579" s="5">
        <v>2578</v>
      </c>
      <c r="B2579" s="6">
        <v>45846</v>
      </c>
      <c r="C2579" s="5">
        <v>315</v>
      </c>
      <c r="D2579" s="5">
        <v>3</v>
      </c>
      <c r="E2579" s="5" t="str">
        <f>IFERROR(INDEX(Customers!$B$2:$B$901,MATCH(C2579,Customers!$A$2:$A$901,0)),"")</f>
        <v>Sneha Verma</v>
      </c>
      <c r="F2579" s="5" t="str">
        <f>IFERROR(INDEX(Customers!$C$2:$C$901,MATCH(C2579,Customers!$A$2:$A$901,0)),"")</f>
        <v>SMB</v>
      </c>
      <c r="G2579" s="5" t="str">
        <f>IFERROR(INDEX(Regions!$B$2:$B$6,MATCH(D2579,Regions!$A$2:$A$6,0)),"")</f>
        <v>East</v>
      </c>
      <c r="H2579" s="5" t="str">
        <f t="shared" si="42"/>
        <v>2025-07</v>
      </c>
      <c r="I2579" s="5">
        <f>IFERROR(INDEX(Delivery!$C$2:$C$3001,MATCH(A2579,Delivery!$A$2:$A$3001,0))-INDEX(Delivery!$B$2:$B$3001,MATCH(A2579,Delivery!$A$2:$A$3001,0)),"")</f>
        <v>6</v>
      </c>
      <c r="J2579" s="5" t="str">
        <f>IF(IFERROR(INDEX(Delivery!$D$2:$D$3001,MATCH(A2579,Delivery!$A$2:$A$3001,0)),"")="Delayed","Yes","No")</f>
        <v>No</v>
      </c>
      <c r="K2579" s="5" t="str">
        <f>IF(IFERROR(INDEX(Delivery!$D$2:$D$3001,MATCH(A2579,Delivery!$A$2:$A$3001,0)),"")="Cancelled","Yes","No")</f>
        <v>No</v>
      </c>
      <c r="L2579">
        <f>SUMIF(Sales!B:B,A2579,Sales!H:H)</f>
        <v>3021.65</v>
      </c>
    </row>
    <row r="2580" spans="1:12" x14ac:dyDescent="0.35">
      <c r="A2580" s="5">
        <v>2579</v>
      </c>
      <c r="B2580" s="6">
        <v>45847</v>
      </c>
      <c r="C2580" s="5">
        <v>771</v>
      </c>
      <c r="D2580" s="5">
        <v>2</v>
      </c>
      <c r="E2580" s="5" t="str">
        <f>IFERROR(INDEX(Customers!$B$2:$B$901,MATCH(C2580,Customers!$A$2:$A$901,0)),"")</f>
        <v>Rahul Krishnan</v>
      </c>
      <c r="F2580" s="5" t="str">
        <f>IFERROR(INDEX(Customers!$C$2:$C$901,MATCH(C2580,Customers!$A$2:$A$901,0)),"")</f>
        <v>Corporate</v>
      </c>
      <c r="G2580" s="5" t="str">
        <f>IFERROR(INDEX(Regions!$B$2:$B$6,MATCH(D2580,Regions!$A$2:$A$6,0)),"")</f>
        <v>South</v>
      </c>
      <c r="H2580" s="5" t="str">
        <f t="shared" si="42"/>
        <v>2025-07</v>
      </c>
      <c r="I2580" s="5">
        <f>IFERROR(INDEX(Delivery!$C$2:$C$3001,MATCH(A2580,Delivery!$A$2:$A$3001,0))-INDEX(Delivery!$B$2:$B$3001,MATCH(A2580,Delivery!$A$2:$A$3001,0)),"")</f>
        <v>3</v>
      </c>
      <c r="J2580" s="5" t="str">
        <f>IF(IFERROR(INDEX(Delivery!$D$2:$D$3001,MATCH(A2580,Delivery!$A$2:$A$3001,0)),"")="Delayed","Yes","No")</f>
        <v>No</v>
      </c>
      <c r="K2580" s="5" t="str">
        <f>IF(IFERROR(INDEX(Delivery!$D$2:$D$3001,MATCH(A2580,Delivery!$A$2:$A$3001,0)),"")="Cancelled","Yes","No")</f>
        <v>No</v>
      </c>
      <c r="L2580">
        <f>SUMIF(Sales!B:B,A2580,Sales!H:H)</f>
        <v>1535.19</v>
      </c>
    </row>
    <row r="2581" spans="1:12" x14ac:dyDescent="0.35">
      <c r="A2581" s="5">
        <v>2580</v>
      </c>
      <c r="B2581" s="6">
        <v>45847</v>
      </c>
      <c r="C2581" s="5">
        <v>585</v>
      </c>
      <c r="D2581" s="5">
        <v>2</v>
      </c>
      <c r="E2581" s="5" t="str">
        <f>IFERROR(INDEX(Customers!$B$2:$B$901,MATCH(C2581,Customers!$A$2:$A$901,0)),"")</f>
        <v>Priya Singh</v>
      </c>
      <c r="F2581" s="5" t="str">
        <f>IFERROR(INDEX(Customers!$C$2:$C$901,MATCH(C2581,Customers!$A$2:$A$901,0)),"")</f>
        <v>Consumer</v>
      </c>
      <c r="G2581" s="5" t="str">
        <f>IFERROR(INDEX(Regions!$B$2:$B$6,MATCH(D2581,Regions!$A$2:$A$6,0)),"")</f>
        <v>South</v>
      </c>
      <c r="H2581" s="5" t="str">
        <f t="shared" si="42"/>
        <v>2025-07</v>
      </c>
      <c r="I2581" s="5">
        <f>IFERROR(INDEX(Delivery!$C$2:$C$3001,MATCH(A2581,Delivery!$A$2:$A$3001,0))-INDEX(Delivery!$B$2:$B$3001,MATCH(A2581,Delivery!$A$2:$A$3001,0)),"")</f>
        <v>7</v>
      </c>
      <c r="J2581" s="5" t="str">
        <f>IF(IFERROR(INDEX(Delivery!$D$2:$D$3001,MATCH(A2581,Delivery!$A$2:$A$3001,0)),"")="Delayed","Yes","No")</f>
        <v>Yes</v>
      </c>
      <c r="K2581" s="5" t="str">
        <f>IF(IFERROR(INDEX(Delivery!$D$2:$D$3001,MATCH(A2581,Delivery!$A$2:$A$3001,0)),"")="Cancelled","Yes","No")</f>
        <v>No</v>
      </c>
      <c r="L2581">
        <f>SUMIF(Sales!B:B,A2581,Sales!H:H)</f>
        <v>183.63</v>
      </c>
    </row>
    <row r="2582" spans="1:12" x14ac:dyDescent="0.35">
      <c r="A2582" s="5">
        <v>2581</v>
      </c>
      <c r="B2582" s="6">
        <v>45847</v>
      </c>
      <c r="C2582" s="5">
        <v>202</v>
      </c>
      <c r="D2582" s="5">
        <v>3</v>
      </c>
      <c r="E2582" s="5" t="str">
        <f>IFERROR(INDEX(Customers!$B$2:$B$901,MATCH(C2582,Customers!$A$2:$A$901,0)),"")</f>
        <v>Reyansh Das</v>
      </c>
      <c r="F2582" s="5" t="str">
        <f>IFERROR(INDEX(Customers!$C$2:$C$901,MATCH(C2582,Customers!$A$2:$A$901,0)),"")</f>
        <v>Consumer</v>
      </c>
      <c r="G2582" s="5" t="str">
        <f>IFERROR(INDEX(Regions!$B$2:$B$6,MATCH(D2582,Regions!$A$2:$A$6,0)),"")</f>
        <v>East</v>
      </c>
      <c r="H2582" s="5" t="str">
        <f t="shared" si="42"/>
        <v>2025-07</v>
      </c>
      <c r="I2582" s="5">
        <f>IFERROR(INDEX(Delivery!$C$2:$C$3001,MATCH(A2582,Delivery!$A$2:$A$3001,0))-INDEX(Delivery!$B$2:$B$3001,MATCH(A2582,Delivery!$A$2:$A$3001,0)),"")</f>
        <v>2</v>
      </c>
      <c r="J2582" s="5" t="str">
        <f>IF(IFERROR(INDEX(Delivery!$D$2:$D$3001,MATCH(A2582,Delivery!$A$2:$A$3001,0)),"")="Delayed","Yes","No")</f>
        <v>No</v>
      </c>
      <c r="K2582" s="5" t="str">
        <f>IF(IFERROR(INDEX(Delivery!$D$2:$D$3001,MATCH(A2582,Delivery!$A$2:$A$3001,0)),"")="Cancelled","Yes","No")</f>
        <v>No</v>
      </c>
      <c r="L2582">
        <f>SUMIF(Sales!B:B,A2582,Sales!H:H)</f>
        <v>705.26</v>
      </c>
    </row>
    <row r="2583" spans="1:12" x14ac:dyDescent="0.35">
      <c r="A2583" s="5">
        <v>2582</v>
      </c>
      <c r="B2583" s="6">
        <v>45847</v>
      </c>
      <c r="C2583" s="5">
        <v>55</v>
      </c>
      <c r="D2583" s="5">
        <v>4</v>
      </c>
      <c r="E2583" s="5" t="str">
        <f>IFERROR(INDEX(Customers!$B$2:$B$901,MATCH(C2583,Customers!$A$2:$A$901,0)),"")</f>
        <v>Nisha Krishnan</v>
      </c>
      <c r="F2583" s="5" t="str">
        <f>IFERROR(INDEX(Customers!$C$2:$C$901,MATCH(C2583,Customers!$A$2:$A$901,0)),"")</f>
        <v>Consumer</v>
      </c>
      <c r="G2583" s="5" t="str">
        <f>IFERROR(INDEX(Regions!$B$2:$B$6,MATCH(D2583,Regions!$A$2:$A$6,0)),"")</f>
        <v>West</v>
      </c>
      <c r="H2583" s="5" t="str">
        <f t="shared" si="42"/>
        <v>2025-07</v>
      </c>
      <c r="I2583" s="5">
        <f>IFERROR(INDEX(Delivery!$C$2:$C$3001,MATCH(A2583,Delivery!$A$2:$A$3001,0))-INDEX(Delivery!$B$2:$B$3001,MATCH(A2583,Delivery!$A$2:$A$3001,0)),"")</f>
        <v>2</v>
      </c>
      <c r="J2583" s="5" t="str">
        <f>IF(IFERROR(INDEX(Delivery!$D$2:$D$3001,MATCH(A2583,Delivery!$A$2:$A$3001,0)),"")="Delayed","Yes","No")</f>
        <v>No</v>
      </c>
      <c r="K2583" s="5" t="str">
        <f>IF(IFERROR(INDEX(Delivery!$D$2:$D$3001,MATCH(A2583,Delivery!$A$2:$A$3001,0)),"")="Cancelled","Yes","No")</f>
        <v>No</v>
      </c>
      <c r="L2583">
        <f>SUMIF(Sales!B:B,A2583,Sales!H:H)</f>
        <v>1176.8200000000002</v>
      </c>
    </row>
    <row r="2584" spans="1:12" x14ac:dyDescent="0.35">
      <c r="A2584" s="5">
        <v>2583</v>
      </c>
      <c r="B2584" s="6">
        <v>45847</v>
      </c>
      <c r="C2584" s="5">
        <v>537</v>
      </c>
      <c r="D2584" s="5">
        <v>1</v>
      </c>
      <c r="E2584" s="5" t="str">
        <f>IFERROR(INDEX(Customers!$B$2:$B$901,MATCH(C2584,Customers!$A$2:$A$901,0)),"")</f>
        <v>Kavya Krishnan</v>
      </c>
      <c r="F2584" s="5" t="str">
        <f>IFERROR(INDEX(Customers!$C$2:$C$901,MATCH(C2584,Customers!$A$2:$A$901,0)),"")</f>
        <v>Consumer</v>
      </c>
      <c r="G2584" s="5" t="str">
        <f>IFERROR(INDEX(Regions!$B$2:$B$6,MATCH(D2584,Regions!$A$2:$A$6,0)),"")</f>
        <v>North</v>
      </c>
      <c r="H2584" s="5" t="str">
        <f t="shared" si="42"/>
        <v>2025-07</v>
      </c>
      <c r="I2584" s="5">
        <f>IFERROR(INDEX(Delivery!$C$2:$C$3001,MATCH(A2584,Delivery!$A$2:$A$3001,0))-INDEX(Delivery!$B$2:$B$3001,MATCH(A2584,Delivery!$A$2:$A$3001,0)),"")</f>
        <v>5</v>
      </c>
      <c r="J2584" s="5" t="str">
        <f>IF(IFERROR(INDEX(Delivery!$D$2:$D$3001,MATCH(A2584,Delivery!$A$2:$A$3001,0)),"")="Delayed","Yes","No")</f>
        <v>No</v>
      </c>
      <c r="K2584" s="5" t="str">
        <f>IF(IFERROR(INDEX(Delivery!$D$2:$D$3001,MATCH(A2584,Delivery!$A$2:$A$3001,0)),"")="Cancelled","Yes","No")</f>
        <v>No</v>
      </c>
      <c r="L2584">
        <f>SUMIF(Sales!B:B,A2584,Sales!H:H)</f>
        <v>1322.72</v>
      </c>
    </row>
    <row r="2585" spans="1:12" x14ac:dyDescent="0.35">
      <c r="A2585" s="5">
        <v>2584</v>
      </c>
      <c r="B2585" s="6">
        <v>45847</v>
      </c>
      <c r="C2585" s="5">
        <v>285</v>
      </c>
      <c r="D2585" s="5">
        <v>4</v>
      </c>
      <c r="E2585" s="5" t="str">
        <f>IFERROR(INDEX(Customers!$B$2:$B$901,MATCH(C2585,Customers!$A$2:$A$901,0)),"")</f>
        <v>Ravi Rao</v>
      </c>
      <c r="F2585" s="5" t="str">
        <f>IFERROR(INDEX(Customers!$C$2:$C$901,MATCH(C2585,Customers!$A$2:$A$901,0)),"")</f>
        <v>SMB</v>
      </c>
      <c r="G2585" s="5" t="str">
        <f>IFERROR(INDEX(Regions!$B$2:$B$6,MATCH(D2585,Regions!$A$2:$A$6,0)),"")</f>
        <v>West</v>
      </c>
      <c r="H2585" s="5" t="str">
        <f t="shared" si="42"/>
        <v>2025-07</v>
      </c>
      <c r="I2585" s="5">
        <f>IFERROR(INDEX(Delivery!$C$2:$C$3001,MATCH(A2585,Delivery!$A$2:$A$3001,0))-INDEX(Delivery!$B$2:$B$3001,MATCH(A2585,Delivery!$A$2:$A$3001,0)),"")</f>
        <v>4</v>
      </c>
      <c r="J2585" s="5" t="str">
        <f>IF(IFERROR(INDEX(Delivery!$D$2:$D$3001,MATCH(A2585,Delivery!$A$2:$A$3001,0)),"")="Delayed","Yes","No")</f>
        <v>No</v>
      </c>
      <c r="K2585" s="5" t="str">
        <f>IF(IFERROR(INDEX(Delivery!$D$2:$D$3001,MATCH(A2585,Delivery!$A$2:$A$3001,0)),"")="Cancelled","Yes","No")</f>
        <v>No</v>
      </c>
      <c r="L2585">
        <f>SUMIF(Sales!B:B,A2585,Sales!H:H)</f>
        <v>95.97</v>
      </c>
    </row>
    <row r="2586" spans="1:12" x14ac:dyDescent="0.35">
      <c r="A2586" s="5">
        <v>2585</v>
      </c>
      <c r="B2586" s="6">
        <v>45848</v>
      </c>
      <c r="C2586" s="5">
        <v>799</v>
      </c>
      <c r="D2586" s="5">
        <v>1</v>
      </c>
      <c r="E2586" s="5" t="str">
        <f>IFERROR(INDEX(Customers!$B$2:$B$901,MATCH(C2586,Customers!$A$2:$A$901,0)),"")</f>
        <v>Sai Bose</v>
      </c>
      <c r="F2586" s="5" t="str">
        <f>IFERROR(INDEX(Customers!$C$2:$C$901,MATCH(C2586,Customers!$A$2:$A$901,0)),"")</f>
        <v>Consumer</v>
      </c>
      <c r="G2586" s="5" t="str">
        <f>IFERROR(INDEX(Regions!$B$2:$B$6,MATCH(D2586,Regions!$A$2:$A$6,0)),"")</f>
        <v>North</v>
      </c>
      <c r="H2586" s="5" t="str">
        <f t="shared" si="42"/>
        <v>2025-07</v>
      </c>
      <c r="I2586" s="5">
        <f>IFERROR(INDEX(Delivery!$C$2:$C$3001,MATCH(A2586,Delivery!$A$2:$A$3001,0))-INDEX(Delivery!$B$2:$B$3001,MATCH(A2586,Delivery!$A$2:$A$3001,0)),"")</f>
        <v>2</v>
      </c>
      <c r="J2586" s="5" t="str">
        <f>IF(IFERROR(INDEX(Delivery!$D$2:$D$3001,MATCH(A2586,Delivery!$A$2:$A$3001,0)),"")="Delayed","Yes","No")</f>
        <v>No</v>
      </c>
      <c r="K2586" s="5" t="str">
        <f>IF(IFERROR(INDEX(Delivery!$D$2:$D$3001,MATCH(A2586,Delivery!$A$2:$A$3001,0)),"")="Cancelled","Yes","No")</f>
        <v>No</v>
      </c>
      <c r="L2586">
        <f>SUMIF(Sales!B:B,A2586,Sales!H:H)</f>
        <v>351.29</v>
      </c>
    </row>
    <row r="2587" spans="1:12" x14ac:dyDescent="0.35">
      <c r="A2587" s="5">
        <v>2586</v>
      </c>
      <c r="B2587" s="6">
        <v>45848</v>
      </c>
      <c r="C2587" s="5">
        <v>843</v>
      </c>
      <c r="D2587" s="5">
        <v>5</v>
      </c>
      <c r="E2587" s="5" t="str">
        <f>IFERROR(INDEX(Customers!$B$2:$B$901,MATCH(C2587,Customers!$A$2:$A$901,0)),"")</f>
        <v>Krishna Malhotra</v>
      </c>
      <c r="F2587" s="5" t="str">
        <f>IFERROR(INDEX(Customers!$C$2:$C$901,MATCH(C2587,Customers!$A$2:$A$901,0)),"")</f>
        <v>Corporate</v>
      </c>
      <c r="G2587" s="5" t="str">
        <f>IFERROR(INDEX(Regions!$B$2:$B$6,MATCH(D2587,Regions!$A$2:$A$6,0)),"")</f>
        <v>Central</v>
      </c>
      <c r="H2587" s="5" t="str">
        <f t="shared" si="42"/>
        <v>2025-07</v>
      </c>
      <c r="I2587" s="5">
        <f>IFERROR(INDEX(Delivery!$C$2:$C$3001,MATCH(A2587,Delivery!$A$2:$A$3001,0))-INDEX(Delivery!$B$2:$B$3001,MATCH(A2587,Delivery!$A$2:$A$3001,0)),"")</f>
        <v>-45850</v>
      </c>
      <c r="J2587" s="5" t="str">
        <f>IF(IFERROR(INDEX(Delivery!$D$2:$D$3001,MATCH(A2587,Delivery!$A$2:$A$3001,0)),"")="Delayed","Yes","No")</f>
        <v>No</v>
      </c>
      <c r="K2587" s="5" t="str">
        <f>IF(IFERROR(INDEX(Delivery!$D$2:$D$3001,MATCH(A2587,Delivery!$A$2:$A$3001,0)),"")="Cancelled","Yes","No")</f>
        <v>Yes</v>
      </c>
      <c r="L2587">
        <f>SUMIF(Sales!B:B,A2587,Sales!H:H)</f>
        <v>741.85</v>
      </c>
    </row>
    <row r="2588" spans="1:12" x14ac:dyDescent="0.35">
      <c r="A2588" s="5">
        <v>2587</v>
      </c>
      <c r="B2588" s="6">
        <v>45848</v>
      </c>
      <c r="C2588" s="5">
        <v>508</v>
      </c>
      <c r="D2588" s="5">
        <v>4</v>
      </c>
      <c r="E2588" s="5" t="str">
        <f>IFERROR(INDEX(Customers!$B$2:$B$901,MATCH(C2588,Customers!$A$2:$A$901,0)),"")</f>
        <v>Neha Sharma</v>
      </c>
      <c r="F2588" s="5" t="str">
        <f>IFERROR(INDEX(Customers!$C$2:$C$901,MATCH(C2588,Customers!$A$2:$A$901,0)),"")</f>
        <v>Consumer</v>
      </c>
      <c r="G2588" s="5" t="str">
        <f>IFERROR(INDEX(Regions!$B$2:$B$6,MATCH(D2588,Regions!$A$2:$A$6,0)),"")</f>
        <v>West</v>
      </c>
      <c r="H2588" s="5" t="str">
        <f t="shared" si="42"/>
        <v>2025-07</v>
      </c>
      <c r="I2588" s="5">
        <f>IFERROR(INDEX(Delivery!$C$2:$C$3001,MATCH(A2588,Delivery!$A$2:$A$3001,0))-INDEX(Delivery!$B$2:$B$3001,MATCH(A2588,Delivery!$A$2:$A$3001,0)),"")</f>
        <v>2</v>
      </c>
      <c r="J2588" s="5" t="str">
        <f>IF(IFERROR(INDEX(Delivery!$D$2:$D$3001,MATCH(A2588,Delivery!$A$2:$A$3001,0)),"")="Delayed","Yes","No")</f>
        <v>No</v>
      </c>
      <c r="K2588" s="5" t="str">
        <f>IF(IFERROR(INDEX(Delivery!$D$2:$D$3001,MATCH(A2588,Delivery!$A$2:$A$3001,0)),"")="Cancelled","Yes","No")</f>
        <v>No</v>
      </c>
      <c r="L2588">
        <f>SUMIF(Sales!B:B,A2588,Sales!H:H)</f>
        <v>188.52</v>
      </c>
    </row>
    <row r="2589" spans="1:12" x14ac:dyDescent="0.35">
      <c r="A2589" s="5">
        <v>2588</v>
      </c>
      <c r="B2589" s="6">
        <v>45848</v>
      </c>
      <c r="C2589" s="5">
        <v>552</v>
      </c>
      <c r="D2589" s="5">
        <v>4</v>
      </c>
      <c r="E2589" s="5" t="str">
        <f>IFERROR(INDEX(Customers!$B$2:$B$901,MATCH(C2589,Customers!$A$2:$A$901,0)),"")</f>
        <v>Lakshmi Kapoor</v>
      </c>
      <c r="F2589" s="5" t="str">
        <f>IFERROR(INDEX(Customers!$C$2:$C$901,MATCH(C2589,Customers!$A$2:$A$901,0)),"")</f>
        <v>Consumer</v>
      </c>
      <c r="G2589" s="5" t="str">
        <f>IFERROR(INDEX(Regions!$B$2:$B$6,MATCH(D2589,Regions!$A$2:$A$6,0)),"")</f>
        <v>West</v>
      </c>
      <c r="H2589" s="5" t="str">
        <f t="shared" si="42"/>
        <v>2025-07</v>
      </c>
      <c r="I2589" s="5">
        <f>IFERROR(INDEX(Delivery!$C$2:$C$3001,MATCH(A2589,Delivery!$A$2:$A$3001,0))-INDEX(Delivery!$B$2:$B$3001,MATCH(A2589,Delivery!$A$2:$A$3001,0)),"")</f>
        <v>3</v>
      </c>
      <c r="J2589" s="5" t="str">
        <f>IF(IFERROR(INDEX(Delivery!$D$2:$D$3001,MATCH(A2589,Delivery!$A$2:$A$3001,0)),"")="Delayed","Yes","No")</f>
        <v>No</v>
      </c>
      <c r="K2589" s="5" t="str">
        <f>IF(IFERROR(INDEX(Delivery!$D$2:$D$3001,MATCH(A2589,Delivery!$A$2:$A$3001,0)),"")="Cancelled","Yes","No")</f>
        <v>No</v>
      </c>
      <c r="L2589">
        <f>SUMIF(Sales!B:B,A2589,Sales!H:H)</f>
        <v>829.93</v>
      </c>
    </row>
    <row r="2590" spans="1:12" x14ac:dyDescent="0.35">
      <c r="A2590" s="5">
        <v>2589</v>
      </c>
      <c r="B2590" s="6">
        <v>45849</v>
      </c>
      <c r="C2590" s="5">
        <v>119</v>
      </c>
      <c r="D2590" s="5">
        <v>3</v>
      </c>
      <c r="E2590" s="5" t="str">
        <f>IFERROR(INDEX(Customers!$B$2:$B$901,MATCH(C2590,Customers!$A$2:$A$901,0)),"")</f>
        <v>Karthik Patel</v>
      </c>
      <c r="F2590" s="5" t="str">
        <f>IFERROR(INDEX(Customers!$C$2:$C$901,MATCH(C2590,Customers!$A$2:$A$901,0)),"")</f>
        <v>SMB</v>
      </c>
      <c r="G2590" s="5" t="str">
        <f>IFERROR(INDEX(Regions!$B$2:$B$6,MATCH(D2590,Regions!$A$2:$A$6,0)),"")</f>
        <v>East</v>
      </c>
      <c r="H2590" s="5" t="str">
        <f t="shared" si="42"/>
        <v>2025-07</v>
      </c>
      <c r="I2590" s="5">
        <f>IFERROR(INDEX(Delivery!$C$2:$C$3001,MATCH(A2590,Delivery!$A$2:$A$3001,0))-INDEX(Delivery!$B$2:$B$3001,MATCH(A2590,Delivery!$A$2:$A$3001,0)),"")</f>
        <v>2</v>
      </c>
      <c r="J2590" s="5" t="str">
        <f>IF(IFERROR(INDEX(Delivery!$D$2:$D$3001,MATCH(A2590,Delivery!$A$2:$A$3001,0)),"")="Delayed","Yes","No")</f>
        <v>No</v>
      </c>
      <c r="K2590" s="5" t="str">
        <f>IF(IFERROR(INDEX(Delivery!$D$2:$D$3001,MATCH(A2590,Delivery!$A$2:$A$3001,0)),"")="Cancelled","Yes","No")</f>
        <v>No</v>
      </c>
      <c r="L2590">
        <f>SUMIF(Sales!B:B,A2590,Sales!H:H)</f>
        <v>2314.7399999999998</v>
      </c>
    </row>
    <row r="2591" spans="1:12" x14ac:dyDescent="0.35">
      <c r="A2591" s="5">
        <v>2590</v>
      </c>
      <c r="B2591" s="6">
        <v>45849</v>
      </c>
      <c r="C2591" s="5">
        <v>277</v>
      </c>
      <c r="D2591" s="5">
        <v>4</v>
      </c>
      <c r="E2591" s="5" t="str">
        <f>IFERROR(INDEX(Customers!$B$2:$B$901,MATCH(C2591,Customers!$A$2:$A$901,0)),"")</f>
        <v>Divya Iyer</v>
      </c>
      <c r="F2591" s="5" t="str">
        <f>IFERROR(INDEX(Customers!$C$2:$C$901,MATCH(C2591,Customers!$A$2:$A$901,0)),"")</f>
        <v>Corporate</v>
      </c>
      <c r="G2591" s="5" t="str">
        <f>IFERROR(INDEX(Regions!$B$2:$B$6,MATCH(D2591,Regions!$A$2:$A$6,0)),"")</f>
        <v>West</v>
      </c>
      <c r="H2591" s="5" t="str">
        <f t="shared" si="42"/>
        <v>2025-07</v>
      </c>
      <c r="I2591" s="5">
        <f>IFERROR(INDEX(Delivery!$C$2:$C$3001,MATCH(A2591,Delivery!$A$2:$A$3001,0))-INDEX(Delivery!$B$2:$B$3001,MATCH(A2591,Delivery!$A$2:$A$3001,0)),"")</f>
        <v>6</v>
      </c>
      <c r="J2591" s="5" t="str">
        <f>IF(IFERROR(INDEX(Delivery!$D$2:$D$3001,MATCH(A2591,Delivery!$A$2:$A$3001,0)),"")="Delayed","Yes","No")</f>
        <v>No</v>
      </c>
      <c r="K2591" s="5" t="str">
        <f>IF(IFERROR(INDEX(Delivery!$D$2:$D$3001,MATCH(A2591,Delivery!$A$2:$A$3001,0)),"")="Cancelled","Yes","No")</f>
        <v>No</v>
      </c>
      <c r="L2591">
        <f>SUMIF(Sales!B:B,A2591,Sales!H:H)</f>
        <v>872.66</v>
      </c>
    </row>
    <row r="2592" spans="1:12" x14ac:dyDescent="0.35">
      <c r="A2592" s="5">
        <v>2591</v>
      </c>
      <c r="B2592" s="6">
        <v>45849</v>
      </c>
      <c r="C2592" s="5">
        <v>727</v>
      </c>
      <c r="D2592" s="5">
        <v>5</v>
      </c>
      <c r="E2592" s="5" t="str">
        <f>IFERROR(INDEX(Customers!$B$2:$B$901,MATCH(C2592,Customers!$A$2:$A$901,0)),"")</f>
        <v>Navya Kapoor</v>
      </c>
      <c r="F2592" s="5" t="str">
        <f>IFERROR(INDEX(Customers!$C$2:$C$901,MATCH(C2592,Customers!$A$2:$A$901,0)),"")</f>
        <v>Consumer</v>
      </c>
      <c r="G2592" s="5" t="str">
        <f>IFERROR(INDEX(Regions!$B$2:$B$6,MATCH(D2592,Regions!$A$2:$A$6,0)),"")</f>
        <v>Central</v>
      </c>
      <c r="H2592" s="5" t="str">
        <f t="shared" si="42"/>
        <v>2025-07</v>
      </c>
      <c r="I2592" s="5">
        <f>IFERROR(INDEX(Delivery!$C$2:$C$3001,MATCH(A2592,Delivery!$A$2:$A$3001,0))-INDEX(Delivery!$B$2:$B$3001,MATCH(A2592,Delivery!$A$2:$A$3001,0)),"")</f>
        <v>10</v>
      </c>
      <c r="J2592" s="5" t="str">
        <f>IF(IFERROR(INDEX(Delivery!$D$2:$D$3001,MATCH(A2592,Delivery!$A$2:$A$3001,0)),"")="Delayed","Yes","No")</f>
        <v>Yes</v>
      </c>
      <c r="K2592" s="5" t="str">
        <f>IF(IFERROR(INDEX(Delivery!$D$2:$D$3001,MATCH(A2592,Delivery!$A$2:$A$3001,0)),"")="Cancelled","Yes","No")</f>
        <v>No</v>
      </c>
      <c r="L2592">
        <f>SUMIF(Sales!B:B,A2592,Sales!H:H)</f>
        <v>184.26</v>
      </c>
    </row>
    <row r="2593" spans="1:12" x14ac:dyDescent="0.35">
      <c r="A2593" s="5">
        <v>2592</v>
      </c>
      <c r="B2593" s="6">
        <v>45849</v>
      </c>
      <c r="C2593" s="5">
        <v>438</v>
      </c>
      <c r="D2593" s="5">
        <v>5</v>
      </c>
      <c r="E2593" s="5" t="str">
        <f>IFERROR(INDEX(Customers!$B$2:$B$901,MATCH(C2593,Customers!$A$2:$A$901,0)),"")</f>
        <v>Sneha Reddy</v>
      </c>
      <c r="F2593" s="5" t="str">
        <f>IFERROR(INDEX(Customers!$C$2:$C$901,MATCH(C2593,Customers!$A$2:$A$901,0)),"")</f>
        <v>Consumer</v>
      </c>
      <c r="G2593" s="5" t="str">
        <f>IFERROR(INDEX(Regions!$B$2:$B$6,MATCH(D2593,Regions!$A$2:$A$6,0)),"")</f>
        <v>Central</v>
      </c>
      <c r="H2593" s="5" t="str">
        <f t="shared" si="42"/>
        <v>2025-07</v>
      </c>
      <c r="I2593" s="5">
        <f>IFERROR(INDEX(Delivery!$C$2:$C$3001,MATCH(A2593,Delivery!$A$2:$A$3001,0))-INDEX(Delivery!$B$2:$B$3001,MATCH(A2593,Delivery!$A$2:$A$3001,0)),"")</f>
        <v>6</v>
      </c>
      <c r="J2593" s="5" t="str">
        <f>IF(IFERROR(INDEX(Delivery!$D$2:$D$3001,MATCH(A2593,Delivery!$A$2:$A$3001,0)),"")="Delayed","Yes","No")</f>
        <v>No</v>
      </c>
      <c r="K2593" s="5" t="str">
        <f>IF(IFERROR(INDEX(Delivery!$D$2:$D$3001,MATCH(A2593,Delivery!$A$2:$A$3001,0)),"")="Cancelled","Yes","No")</f>
        <v>No</v>
      </c>
      <c r="L2593">
        <f>SUMIF(Sales!B:B,A2593,Sales!H:H)</f>
        <v>1480.68</v>
      </c>
    </row>
    <row r="2594" spans="1:12" x14ac:dyDescent="0.35">
      <c r="A2594" s="5">
        <v>2593</v>
      </c>
      <c r="B2594" s="6">
        <v>45849</v>
      </c>
      <c r="C2594" s="5">
        <v>259</v>
      </c>
      <c r="D2594" s="5">
        <v>5</v>
      </c>
      <c r="E2594" s="5" t="str">
        <f>IFERROR(INDEX(Customers!$B$2:$B$901,MATCH(C2594,Customers!$A$2:$A$901,0)),"")</f>
        <v>Rahul Chatterjee</v>
      </c>
      <c r="F2594" s="5" t="str">
        <f>IFERROR(INDEX(Customers!$C$2:$C$901,MATCH(C2594,Customers!$A$2:$A$901,0)),"")</f>
        <v>SMB</v>
      </c>
      <c r="G2594" s="5" t="str">
        <f>IFERROR(INDEX(Regions!$B$2:$B$6,MATCH(D2594,Regions!$A$2:$A$6,0)),"")</f>
        <v>Central</v>
      </c>
      <c r="H2594" s="5" t="str">
        <f t="shared" si="42"/>
        <v>2025-07</v>
      </c>
      <c r="I2594" s="5">
        <f>IFERROR(INDEX(Delivery!$C$2:$C$3001,MATCH(A2594,Delivery!$A$2:$A$3001,0))-INDEX(Delivery!$B$2:$B$3001,MATCH(A2594,Delivery!$A$2:$A$3001,0)),"")</f>
        <v>2</v>
      </c>
      <c r="J2594" s="5" t="str">
        <f>IF(IFERROR(INDEX(Delivery!$D$2:$D$3001,MATCH(A2594,Delivery!$A$2:$A$3001,0)),"")="Delayed","Yes","No")</f>
        <v>No</v>
      </c>
      <c r="K2594" s="5" t="str">
        <f>IF(IFERROR(INDEX(Delivery!$D$2:$D$3001,MATCH(A2594,Delivery!$A$2:$A$3001,0)),"")="Cancelled","Yes","No")</f>
        <v>No</v>
      </c>
      <c r="L2594">
        <f>SUMIF(Sales!B:B,A2594,Sales!H:H)</f>
        <v>4423.92</v>
      </c>
    </row>
    <row r="2595" spans="1:12" x14ac:dyDescent="0.35">
      <c r="A2595" s="5">
        <v>2594</v>
      </c>
      <c r="B2595" s="6">
        <v>45849</v>
      </c>
      <c r="C2595" s="5">
        <v>471</v>
      </c>
      <c r="D2595" s="5">
        <v>4</v>
      </c>
      <c r="E2595" s="5" t="str">
        <f>IFERROR(INDEX(Customers!$B$2:$B$901,MATCH(C2595,Customers!$A$2:$A$901,0)),"")</f>
        <v>Karthik Singh</v>
      </c>
      <c r="F2595" s="5" t="str">
        <f>IFERROR(INDEX(Customers!$C$2:$C$901,MATCH(C2595,Customers!$A$2:$A$901,0)),"")</f>
        <v>SMB</v>
      </c>
      <c r="G2595" s="5" t="str">
        <f>IFERROR(INDEX(Regions!$B$2:$B$6,MATCH(D2595,Regions!$A$2:$A$6,0)),"")</f>
        <v>West</v>
      </c>
      <c r="H2595" s="5" t="str">
        <f t="shared" si="42"/>
        <v>2025-07</v>
      </c>
      <c r="I2595" s="5">
        <f>IFERROR(INDEX(Delivery!$C$2:$C$3001,MATCH(A2595,Delivery!$A$2:$A$3001,0))-INDEX(Delivery!$B$2:$B$3001,MATCH(A2595,Delivery!$A$2:$A$3001,0)),"")</f>
        <v>2</v>
      </c>
      <c r="J2595" s="5" t="str">
        <f>IF(IFERROR(INDEX(Delivery!$D$2:$D$3001,MATCH(A2595,Delivery!$A$2:$A$3001,0)),"")="Delayed","Yes","No")</f>
        <v>No</v>
      </c>
      <c r="K2595" s="5" t="str">
        <f>IF(IFERROR(INDEX(Delivery!$D$2:$D$3001,MATCH(A2595,Delivery!$A$2:$A$3001,0)),"")="Cancelled","Yes","No")</f>
        <v>No</v>
      </c>
      <c r="L2595">
        <f>SUMIF(Sales!B:B,A2595,Sales!H:H)</f>
        <v>777.04</v>
      </c>
    </row>
    <row r="2596" spans="1:12" x14ac:dyDescent="0.35">
      <c r="A2596" s="5">
        <v>2595</v>
      </c>
      <c r="B2596" s="6">
        <v>45850</v>
      </c>
      <c r="C2596" s="5">
        <v>446</v>
      </c>
      <c r="D2596" s="5">
        <v>1</v>
      </c>
      <c r="E2596" s="5" t="str">
        <f>IFERROR(INDEX(Customers!$B$2:$B$901,MATCH(C2596,Customers!$A$2:$A$901,0)),"")</f>
        <v>Kavya Menon</v>
      </c>
      <c r="F2596" s="5" t="str">
        <f>IFERROR(INDEX(Customers!$C$2:$C$901,MATCH(C2596,Customers!$A$2:$A$901,0)),"")</f>
        <v>Consumer</v>
      </c>
      <c r="G2596" s="5" t="str">
        <f>IFERROR(INDEX(Regions!$B$2:$B$6,MATCH(D2596,Regions!$A$2:$A$6,0)),"")</f>
        <v>North</v>
      </c>
      <c r="H2596" s="5" t="str">
        <f t="shared" si="42"/>
        <v>2025-07</v>
      </c>
      <c r="I2596" s="5">
        <f>IFERROR(INDEX(Delivery!$C$2:$C$3001,MATCH(A2596,Delivery!$A$2:$A$3001,0))-INDEX(Delivery!$B$2:$B$3001,MATCH(A2596,Delivery!$A$2:$A$3001,0)),"")</f>
        <v>4</v>
      </c>
      <c r="J2596" s="5" t="str">
        <f>IF(IFERROR(INDEX(Delivery!$D$2:$D$3001,MATCH(A2596,Delivery!$A$2:$A$3001,0)),"")="Delayed","Yes","No")</f>
        <v>No</v>
      </c>
      <c r="K2596" s="5" t="str">
        <f>IF(IFERROR(INDEX(Delivery!$D$2:$D$3001,MATCH(A2596,Delivery!$A$2:$A$3001,0)),"")="Cancelled","Yes","No")</f>
        <v>No</v>
      </c>
      <c r="L2596">
        <f>SUMIF(Sales!B:B,A2596,Sales!H:H)</f>
        <v>175.69</v>
      </c>
    </row>
    <row r="2597" spans="1:12" x14ac:dyDescent="0.35">
      <c r="A2597" s="5">
        <v>2596</v>
      </c>
      <c r="B2597" s="6">
        <v>45850</v>
      </c>
      <c r="C2597" s="5">
        <v>409</v>
      </c>
      <c r="D2597" s="5">
        <v>5</v>
      </c>
      <c r="E2597" s="5" t="str">
        <f>IFERROR(INDEX(Customers!$B$2:$B$901,MATCH(C2597,Customers!$A$2:$A$901,0)),"")</f>
        <v>Kiara Chatterjee</v>
      </c>
      <c r="F2597" s="5" t="str">
        <f>IFERROR(INDEX(Customers!$C$2:$C$901,MATCH(C2597,Customers!$A$2:$A$901,0)),"")</f>
        <v>SMB</v>
      </c>
      <c r="G2597" s="5" t="str">
        <f>IFERROR(INDEX(Regions!$B$2:$B$6,MATCH(D2597,Regions!$A$2:$A$6,0)),"")</f>
        <v>Central</v>
      </c>
      <c r="H2597" s="5" t="str">
        <f t="shared" si="42"/>
        <v>2025-07</v>
      </c>
      <c r="I2597" s="5">
        <f>IFERROR(INDEX(Delivery!$C$2:$C$3001,MATCH(A2597,Delivery!$A$2:$A$3001,0))-INDEX(Delivery!$B$2:$B$3001,MATCH(A2597,Delivery!$A$2:$A$3001,0)),"")</f>
        <v>2</v>
      </c>
      <c r="J2597" s="5" t="str">
        <f>IF(IFERROR(INDEX(Delivery!$D$2:$D$3001,MATCH(A2597,Delivery!$A$2:$A$3001,0)),"")="Delayed","Yes","No")</f>
        <v>No</v>
      </c>
      <c r="K2597" s="5" t="str">
        <f>IF(IFERROR(INDEX(Delivery!$D$2:$D$3001,MATCH(A2597,Delivery!$A$2:$A$3001,0)),"")="Cancelled","Yes","No")</f>
        <v>No</v>
      </c>
      <c r="L2597">
        <f>SUMIF(Sales!B:B,A2597,Sales!H:H)</f>
        <v>716.01</v>
      </c>
    </row>
    <row r="2598" spans="1:12" x14ac:dyDescent="0.35">
      <c r="A2598" s="5">
        <v>2597</v>
      </c>
      <c r="B2598" s="6">
        <v>45850</v>
      </c>
      <c r="C2598" s="5">
        <v>410</v>
      </c>
      <c r="D2598" s="5">
        <v>4</v>
      </c>
      <c r="E2598" s="5" t="str">
        <f>IFERROR(INDEX(Customers!$B$2:$B$901,MATCH(C2598,Customers!$A$2:$A$901,0)),"")</f>
        <v>Rahul Nair</v>
      </c>
      <c r="F2598" s="5" t="str">
        <f>IFERROR(INDEX(Customers!$C$2:$C$901,MATCH(C2598,Customers!$A$2:$A$901,0)),"")</f>
        <v>SMB</v>
      </c>
      <c r="G2598" s="5" t="str">
        <f>IFERROR(INDEX(Regions!$B$2:$B$6,MATCH(D2598,Regions!$A$2:$A$6,0)),"")</f>
        <v>West</v>
      </c>
      <c r="H2598" s="5" t="str">
        <f t="shared" si="42"/>
        <v>2025-07</v>
      </c>
      <c r="I2598" s="5">
        <f>IFERROR(INDEX(Delivery!$C$2:$C$3001,MATCH(A2598,Delivery!$A$2:$A$3001,0))-INDEX(Delivery!$B$2:$B$3001,MATCH(A2598,Delivery!$A$2:$A$3001,0)),"")</f>
        <v>-45851</v>
      </c>
      <c r="J2598" s="5" t="str">
        <f>IF(IFERROR(INDEX(Delivery!$D$2:$D$3001,MATCH(A2598,Delivery!$A$2:$A$3001,0)),"")="Delayed","Yes","No")</f>
        <v>No</v>
      </c>
      <c r="K2598" s="5" t="str">
        <f>IF(IFERROR(INDEX(Delivery!$D$2:$D$3001,MATCH(A2598,Delivery!$A$2:$A$3001,0)),"")="Cancelled","Yes","No")</f>
        <v>Yes</v>
      </c>
      <c r="L2598">
        <f>SUMIF(Sales!B:B,A2598,Sales!H:H)</f>
        <v>297.2</v>
      </c>
    </row>
    <row r="2599" spans="1:12" x14ac:dyDescent="0.35">
      <c r="A2599" s="5">
        <v>2598</v>
      </c>
      <c r="B2599" s="6">
        <v>45850</v>
      </c>
      <c r="C2599" s="5">
        <v>494</v>
      </c>
      <c r="D2599" s="5">
        <v>2</v>
      </c>
      <c r="E2599" s="5" t="str">
        <f>IFERROR(INDEX(Customers!$B$2:$B$901,MATCH(C2599,Customers!$A$2:$A$901,0)),"")</f>
        <v>Meera Krishnan</v>
      </c>
      <c r="F2599" s="5" t="str">
        <f>IFERROR(INDEX(Customers!$C$2:$C$901,MATCH(C2599,Customers!$A$2:$A$901,0)),"")</f>
        <v>Consumer</v>
      </c>
      <c r="G2599" s="5" t="str">
        <f>IFERROR(INDEX(Regions!$B$2:$B$6,MATCH(D2599,Regions!$A$2:$A$6,0)),"")</f>
        <v>South</v>
      </c>
      <c r="H2599" s="5" t="str">
        <f t="shared" si="42"/>
        <v>2025-07</v>
      </c>
      <c r="I2599" s="5">
        <f>IFERROR(INDEX(Delivery!$C$2:$C$3001,MATCH(A2599,Delivery!$A$2:$A$3001,0))-INDEX(Delivery!$B$2:$B$3001,MATCH(A2599,Delivery!$A$2:$A$3001,0)),"")</f>
        <v>6</v>
      </c>
      <c r="J2599" s="5" t="str">
        <f>IF(IFERROR(INDEX(Delivery!$D$2:$D$3001,MATCH(A2599,Delivery!$A$2:$A$3001,0)),"")="Delayed","Yes","No")</f>
        <v>No</v>
      </c>
      <c r="K2599" s="5" t="str">
        <f>IF(IFERROR(INDEX(Delivery!$D$2:$D$3001,MATCH(A2599,Delivery!$A$2:$A$3001,0)),"")="Cancelled","Yes","No")</f>
        <v>No</v>
      </c>
      <c r="L2599">
        <f>SUMIF(Sales!B:B,A2599,Sales!H:H)</f>
        <v>2213.3200000000002</v>
      </c>
    </row>
    <row r="2600" spans="1:12" x14ac:dyDescent="0.35">
      <c r="A2600" s="5">
        <v>2599</v>
      </c>
      <c r="B2600" s="6">
        <v>45850</v>
      </c>
      <c r="C2600" s="5">
        <v>853</v>
      </c>
      <c r="D2600" s="5">
        <v>4</v>
      </c>
      <c r="E2600" s="5" t="str">
        <f>IFERROR(INDEX(Customers!$B$2:$B$901,MATCH(C2600,Customers!$A$2:$A$901,0)),"")</f>
        <v>Meera Verma</v>
      </c>
      <c r="F2600" s="5" t="str">
        <f>IFERROR(INDEX(Customers!$C$2:$C$901,MATCH(C2600,Customers!$A$2:$A$901,0)),"")</f>
        <v>Consumer</v>
      </c>
      <c r="G2600" s="5" t="str">
        <f>IFERROR(INDEX(Regions!$B$2:$B$6,MATCH(D2600,Regions!$A$2:$A$6,0)),"")</f>
        <v>West</v>
      </c>
      <c r="H2600" s="5" t="str">
        <f t="shared" si="42"/>
        <v>2025-07</v>
      </c>
      <c r="I2600" s="5">
        <f>IFERROR(INDEX(Delivery!$C$2:$C$3001,MATCH(A2600,Delivery!$A$2:$A$3001,0))-INDEX(Delivery!$B$2:$B$3001,MATCH(A2600,Delivery!$A$2:$A$3001,0)),"")</f>
        <v>-45851</v>
      </c>
      <c r="J2600" s="5" t="str">
        <f>IF(IFERROR(INDEX(Delivery!$D$2:$D$3001,MATCH(A2600,Delivery!$A$2:$A$3001,0)),"")="Delayed","Yes","No")</f>
        <v>No</v>
      </c>
      <c r="K2600" s="5" t="str">
        <f>IF(IFERROR(INDEX(Delivery!$D$2:$D$3001,MATCH(A2600,Delivery!$A$2:$A$3001,0)),"")="Cancelled","Yes","No")</f>
        <v>Yes</v>
      </c>
      <c r="L2600">
        <f>SUMIF(Sales!B:B,A2600,Sales!H:H)</f>
        <v>80.47</v>
      </c>
    </row>
    <row r="2601" spans="1:12" x14ac:dyDescent="0.35">
      <c r="A2601" s="5">
        <v>2600</v>
      </c>
      <c r="B2601" s="6">
        <v>45851</v>
      </c>
      <c r="C2601" s="5">
        <v>797</v>
      </c>
      <c r="D2601" s="5">
        <v>1</v>
      </c>
      <c r="E2601" s="5" t="str">
        <f>IFERROR(INDEX(Customers!$B$2:$B$901,MATCH(C2601,Customers!$A$2:$A$901,0)),"")</f>
        <v>Pooja Krishnan</v>
      </c>
      <c r="F2601" s="5" t="str">
        <f>IFERROR(INDEX(Customers!$C$2:$C$901,MATCH(C2601,Customers!$A$2:$A$901,0)),"")</f>
        <v>Consumer</v>
      </c>
      <c r="G2601" s="5" t="str">
        <f>IFERROR(INDEX(Regions!$B$2:$B$6,MATCH(D2601,Regions!$A$2:$A$6,0)),"")</f>
        <v>North</v>
      </c>
      <c r="H2601" s="5" t="str">
        <f t="shared" si="42"/>
        <v>2025-07</v>
      </c>
      <c r="I2601" s="5">
        <f>IFERROR(INDEX(Delivery!$C$2:$C$3001,MATCH(A2601,Delivery!$A$2:$A$3001,0))-INDEX(Delivery!$B$2:$B$3001,MATCH(A2601,Delivery!$A$2:$A$3001,0)),"")</f>
        <v>5</v>
      </c>
      <c r="J2601" s="5" t="str">
        <f>IF(IFERROR(INDEX(Delivery!$D$2:$D$3001,MATCH(A2601,Delivery!$A$2:$A$3001,0)),"")="Delayed","Yes","No")</f>
        <v>No</v>
      </c>
      <c r="K2601" s="5" t="str">
        <f>IF(IFERROR(INDEX(Delivery!$D$2:$D$3001,MATCH(A2601,Delivery!$A$2:$A$3001,0)),"")="Cancelled","Yes","No")</f>
        <v>No</v>
      </c>
      <c r="L2601">
        <f>SUMIF(Sales!B:B,A2601,Sales!H:H)</f>
        <v>3530.4500000000003</v>
      </c>
    </row>
    <row r="2602" spans="1:12" x14ac:dyDescent="0.35">
      <c r="A2602" s="5">
        <v>2601</v>
      </c>
      <c r="B2602" s="6">
        <v>45851</v>
      </c>
      <c r="C2602" s="5">
        <v>479</v>
      </c>
      <c r="D2602" s="5">
        <v>3</v>
      </c>
      <c r="E2602" s="5" t="str">
        <f>IFERROR(INDEX(Customers!$B$2:$B$901,MATCH(C2602,Customers!$A$2:$A$901,0)),"")</f>
        <v>Aarav Sharma</v>
      </c>
      <c r="F2602" s="5" t="str">
        <f>IFERROR(INDEX(Customers!$C$2:$C$901,MATCH(C2602,Customers!$A$2:$A$901,0)),"")</f>
        <v>Consumer</v>
      </c>
      <c r="G2602" s="5" t="str">
        <f>IFERROR(INDEX(Regions!$B$2:$B$6,MATCH(D2602,Regions!$A$2:$A$6,0)),"")</f>
        <v>East</v>
      </c>
      <c r="H2602" s="5" t="str">
        <f t="shared" si="42"/>
        <v>2025-07</v>
      </c>
      <c r="I2602" s="5">
        <f>IFERROR(INDEX(Delivery!$C$2:$C$3001,MATCH(A2602,Delivery!$A$2:$A$3001,0))-INDEX(Delivery!$B$2:$B$3001,MATCH(A2602,Delivery!$A$2:$A$3001,0)),"")</f>
        <v>4</v>
      </c>
      <c r="J2602" s="5" t="str">
        <f>IF(IFERROR(INDEX(Delivery!$D$2:$D$3001,MATCH(A2602,Delivery!$A$2:$A$3001,0)),"")="Delayed","Yes","No")</f>
        <v>No</v>
      </c>
      <c r="K2602" s="5" t="str">
        <f>IF(IFERROR(INDEX(Delivery!$D$2:$D$3001,MATCH(A2602,Delivery!$A$2:$A$3001,0)),"")="Cancelled","Yes","No")</f>
        <v>No</v>
      </c>
      <c r="L2602">
        <f>SUMIF(Sales!B:B,A2602,Sales!H:H)</f>
        <v>3798.69</v>
      </c>
    </row>
    <row r="2603" spans="1:12" x14ac:dyDescent="0.35">
      <c r="A2603" s="5">
        <v>2602</v>
      </c>
      <c r="B2603" s="6">
        <v>45851</v>
      </c>
      <c r="C2603" s="5">
        <v>41</v>
      </c>
      <c r="D2603" s="5">
        <v>2</v>
      </c>
      <c r="E2603" s="5" t="str">
        <f>IFERROR(INDEX(Customers!$B$2:$B$901,MATCH(C2603,Customers!$A$2:$A$901,0)),"")</f>
        <v>Riya Menon</v>
      </c>
      <c r="F2603" s="5" t="str">
        <f>IFERROR(INDEX(Customers!$C$2:$C$901,MATCH(C2603,Customers!$A$2:$A$901,0)),"")</f>
        <v>Consumer</v>
      </c>
      <c r="G2603" s="5" t="str">
        <f>IFERROR(INDEX(Regions!$B$2:$B$6,MATCH(D2603,Regions!$A$2:$A$6,0)),"")</f>
        <v>South</v>
      </c>
      <c r="H2603" s="5" t="str">
        <f t="shared" si="42"/>
        <v>2025-07</v>
      </c>
      <c r="I2603" s="5">
        <f>IFERROR(INDEX(Delivery!$C$2:$C$3001,MATCH(A2603,Delivery!$A$2:$A$3001,0))-INDEX(Delivery!$B$2:$B$3001,MATCH(A2603,Delivery!$A$2:$A$3001,0)),"")</f>
        <v>6</v>
      </c>
      <c r="J2603" s="5" t="str">
        <f>IF(IFERROR(INDEX(Delivery!$D$2:$D$3001,MATCH(A2603,Delivery!$A$2:$A$3001,0)),"")="Delayed","Yes","No")</f>
        <v>No</v>
      </c>
      <c r="K2603" s="5" t="str">
        <f>IF(IFERROR(INDEX(Delivery!$D$2:$D$3001,MATCH(A2603,Delivery!$A$2:$A$3001,0)),"")="Cancelled","Yes","No")</f>
        <v>No</v>
      </c>
      <c r="L2603">
        <f>SUMIF(Sales!B:B,A2603,Sales!H:H)</f>
        <v>1017.91</v>
      </c>
    </row>
    <row r="2604" spans="1:12" x14ac:dyDescent="0.35">
      <c r="A2604" s="5">
        <v>2603</v>
      </c>
      <c r="B2604" s="6">
        <v>45851</v>
      </c>
      <c r="C2604" s="5">
        <v>792</v>
      </c>
      <c r="D2604" s="5">
        <v>1</v>
      </c>
      <c r="E2604" s="5" t="str">
        <f>IFERROR(INDEX(Customers!$B$2:$B$901,MATCH(C2604,Customers!$A$2:$A$901,0)),"")</f>
        <v>Nisha Nair</v>
      </c>
      <c r="F2604" s="5" t="str">
        <f>IFERROR(INDEX(Customers!$C$2:$C$901,MATCH(C2604,Customers!$A$2:$A$901,0)),"")</f>
        <v>Consumer</v>
      </c>
      <c r="G2604" s="5" t="str">
        <f>IFERROR(INDEX(Regions!$B$2:$B$6,MATCH(D2604,Regions!$A$2:$A$6,0)),"")</f>
        <v>North</v>
      </c>
      <c r="H2604" s="5" t="str">
        <f t="shared" si="42"/>
        <v>2025-07</v>
      </c>
      <c r="I2604" s="5">
        <f>IFERROR(INDEX(Delivery!$C$2:$C$3001,MATCH(A2604,Delivery!$A$2:$A$3001,0))-INDEX(Delivery!$B$2:$B$3001,MATCH(A2604,Delivery!$A$2:$A$3001,0)),"")</f>
        <v>6</v>
      </c>
      <c r="J2604" s="5" t="str">
        <f>IF(IFERROR(INDEX(Delivery!$D$2:$D$3001,MATCH(A2604,Delivery!$A$2:$A$3001,0)),"")="Delayed","Yes","No")</f>
        <v>No</v>
      </c>
      <c r="K2604" s="5" t="str">
        <f>IF(IFERROR(INDEX(Delivery!$D$2:$D$3001,MATCH(A2604,Delivery!$A$2:$A$3001,0)),"")="Cancelled","Yes","No")</f>
        <v>No</v>
      </c>
      <c r="L2604">
        <f>SUMIF(Sales!B:B,A2604,Sales!H:H)</f>
        <v>2129.88</v>
      </c>
    </row>
    <row r="2605" spans="1:12" x14ac:dyDescent="0.35">
      <c r="A2605" s="5">
        <v>2604</v>
      </c>
      <c r="B2605" s="6">
        <v>45851</v>
      </c>
      <c r="C2605" s="5">
        <v>578</v>
      </c>
      <c r="D2605" s="5">
        <v>5</v>
      </c>
      <c r="E2605" s="5" t="str">
        <f>IFERROR(INDEX(Customers!$B$2:$B$901,MATCH(C2605,Customers!$A$2:$A$901,0)),"")</f>
        <v>Manoj Das</v>
      </c>
      <c r="F2605" s="5" t="str">
        <f>IFERROR(INDEX(Customers!$C$2:$C$901,MATCH(C2605,Customers!$A$2:$A$901,0)),"")</f>
        <v>SMB</v>
      </c>
      <c r="G2605" s="5" t="str">
        <f>IFERROR(INDEX(Regions!$B$2:$B$6,MATCH(D2605,Regions!$A$2:$A$6,0)),"")</f>
        <v>Central</v>
      </c>
      <c r="H2605" s="5" t="str">
        <f t="shared" si="42"/>
        <v>2025-07</v>
      </c>
      <c r="I2605" s="5">
        <f>IFERROR(INDEX(Delivery!$C$2:$C$3001,MATCH(A2605,Delivery!$A$2:$A$3001,0))-INDEX(Delivery!$B$2:$B$3001,MATCH(A2605,Delivery!$A$2:$A$3001,0)),"")</f>
        <v>2</v>
      </c>
      <c r="J2605" s="5" t="str">
        <f>IF(IFERROR(INDEX(Delivery!$D$2:$D$3001,MATCH(A2605,Delivery!$A$2:$A$3001,0)),"")="Delayed","Yes","No")</f>
        <v>No</v>
      </c>
      <c r="K2605" s="5" t="str">
        <f>IF(IFERROR(INDEX(Delivery!$D$2:$D$3001,MATCH(A2605,Delivery!$A$2:$A$3001,0)),"")="Cancelled","Yes","No")</f>
        <v>No</v>
      </c>
      <c r="L2605">
        <f>SUMIF(Sales!B:B,A2605,Sales!H:H)</f>
        <v>299.29000000000002</v>
      </c>
    </row>
    <row r="2606" spans="1:12" x14ac:dyDescent="0.35">
      <c r="A2606" s="5">
        <v>2605</v>
      </c>
      <c r="B2606" s="6">
        <v>45852</v>
      </c>
      <c r="C2606" s="5">
        <v>114</v>
      </c>
      <c r="D2606" s="5">
        <v>1</v>
      </c>
      <c r="E2606" s="5" t="str">
        <f>IFERROR(INDEX(Customers!$B$2:$B$901,MATCH(C2606,Customers!$A$2:$A$901,0)),"")</f>
        <v>Divya Shetty</v>
      </c>
      <c r="F2606" s="5" t="str">
        <f>IFERROR(INDEX(Customers!$C$2:$C$901,MATCH(C2606,Customers!$A$2:$A$901,0)),"")</f>
        <v>Consumer</v>
      </c>
      <c r="G2606" s="5" t="str">
        <f>IFERROR(INDEX(Regions!$B$2:$B$6,MATCH(D2606,Regions!$A$2:$A$6,0)),"")</f>
        <v>North</v>
      </c>
      <c r="H2606" s="5" t="str">
        <f t="shared" si="42"/>
        <v>2025-07</v>
      </c>
      <c r="I2606" s="5">
        <f>IFERROR(INDEX(Delivery!$C$2:$C$3001,MATCH(A2606,Delivery!$A$2:$A$3001,0))-INDEX(Delivery!$B$2:$B$3001,MATCH(A2606,Delivery!$A$2:$A$3001,0)),"")</f>
        <v>2</v>
      </c>
      <c r="J2606" s="5" t="str">
        <f>IF(IFERROR(INDEX(Delivery!$D$2:$D$3001,MATCH(A2606,Delivery!$A$2:$A$3001,0)),"")="Delayed","Yes","No")</f>
        <v>No</v>
      </c>
      <c r="K2606" s="5" t="str">
        <f>IF(IFERROR(INDEX(Delivery!$D$2:$D$3001,MATCH(A2606,Delivery!$A$2:$A$3001,0)),"")="Cancelled","Yes","No")</f>
        <v>No</v>
      </c>
      <c r="L2606">
        <f>SUMIF(Sales!B:B,A2606,Sales!H:H)</f>
        <v>188.52</v>
      </c>
    </row>
    <row r="2607" spans="1:12" x14ac:dyDescent="0.35">
      <c r="A2607" s="5">
        <v>2606</v>
      </c>
      <c r="B2607" s="6">
        <v>45852</v>
      </c>
      <c r="C2607" s="5">
        <v>800</v>
      </c>
      <c r="D2607" s="5">
        <v>3</v>
      </c>
      <c r="E2607" s="5" t="str">
        <f>IFERROR(INDEX(Customers!$B$2:$B$901,MATCH(C2607,Customers!$A$2:$A$901,0)),"")</f>
        <v>Myra Chatterjee</v>
      </c>
      <c r="F2607" s="5" t="str">
        <f>IFERROR(INDEX(Customers!$C$2:$C$901,MATCH(C2607,Customers!$A$2:$A$901,0)),"")</f>
        <v>SMB</v>
      </c>
      <c r="G2607" s="5" t="str">
        <f>IFERROR(INDEX(Regions!$B$2:$B$6,MATCH(D2607,Regions!$A$2:$A$6,0)),"")</f>
        <v>East</v>
      </c>
      <c r="H2607" s="5" t="str">
        <f t="shared" si="42"/>
        <v>2025-07</v>
      </c>
      <c r="I2607" s="5">
        <f>IFERROR(INDEX(Delivery!$C$2:$C$3001,MATCH(A2607,Delivery!$A$2:$A$3001,0))-INDEX(Delivery!$B$2:$B$3001,MATCH(A2607,Delivery!$A$2:$A$3001,0)),"")</f>
        <v>3</v>
      </c>
      <c r="J2607" s="5" t="str">
        <f>IF(IFERROR(INDEX(Delivery!$D$2:$D$3001,MATCH(A2607,Delivery!$A$2:$A$3001,0)),"")="Delayed","Yes","No")</f>
        <v>No</v>
      </c>
      <c r="K2607" s="5" t="str">
        <f>IF(IFERROR(INDEX(Delivery!$D$2:$D$3001,MATCH(A2607,Delivery!$A$2:$A$3001,0)),"")="Cancelled","Yes","No")</f>
        <v>No</v>
      </c>
      <c r="L2607">
        <f>SUMIF(Sales!B:B,A2607,Sales!H:H)</f>
        <v>2490.89</v>
      </c>
    </row>
    <row r="2608" spans="1:12" x14ac:dyDescent="0.35">
      <c r="A2608" s="5">
        <v>2607</v>
      </c>
      <c r="B2608" s="6">
        <v>45852</v>
      </c>
      <c r="C2608" s="5">
        <v>464</v>
      </c>
      <c r="D2608" s="5">
        <v>3</v>
      </c>
      <c r="E2608" s="5" t="str">
        <f>IFERROR(INDEX(Customers!$B$2:$B$901,MATCH(C2608,Customers!$A$2:$A$901,0)),"")</f>
        <v>Kiara Kapoor</v>
      </c>
      <c r="F2608" s="5" t="str">
        <f>IFERROR(INDEX(Customers!$C$2:$C$901,MATCH(C2608,Customers!$A$2:$A$901,0)),"")</f>
        <v>Consumer</v>
      </c>
      <c r="G2608" s="5" t="str">
        <f>IFERROR(INDEX(Regions!$B$2:$B$6,MATCH(D2608,Regions!$A$2:$A$6,0)),"")</f>
        <v>East</v>
      </c>
      <c r="H2608" s="5" t="str">
        <f t="shared" si="42"/>
        <v>2025-07</v>
      </c>
      <c r="I2608" s="5">
        <f>IFERROR(INDEX(Delivery!$C$2:$C$3001,MATCH(A2608,Delivery!$A$2:$A$3001,0))-INDEX(Delivery!$B$2:$B$3001,MATCH(A2608,Delivery!$A$2:$A$3001,0)),"")</f>
        <v>2</v>
      </c>
      <c r="J2608" s="5" t="str">
        <f>IF(IFERROR(INDEX(Delivery!$D$2:$D$3001,MATCH(A2608,Delivery!$A$2:$A$3001,0)),"")="Delayed","Yes","No")</f>
        <v>No</v>
      </c>
      <c r="K2608" s="5" t="str">
        <f>IF(IFERROR(INDEX(Delivery!$D$2:$D$3001,MATCH(A2608,Delivery!$A$2:$A$3001,0)),"")="Cancelled","Yes","No")</f>
        <v>No</v>
      </c>
      <c r="L2608">
        <f>SUMIF(Sales!B:B,A2608,Sales!H:H)</f>
        <v>271.65999999999997</v>
      </c>
    </row>
    <row r="2609" spans="1:12" x14ac:dyDescent="0.35">
      <c r="A2609" s="5">
        <v>2608</v>
      </c>
      <c r="B2609" s="6">
        <v>45852</v>
      </c>
      <c r="C2609" s="5">
        <v>208</v>
      </c>
      <c r="D2609" s="5">
        <v>2</v>
      </c>
      <c r="E2609" s="5" t="str">
        <f>IFERROR(INDEX(Customers!$B$2:$B$901,MATCH(C2609,Customers!$A$2:$A$901,0)),"")</f>
        <v>Ishaan Shetty</v>
      </c>
      <c r="F2609" s="5" t="str">
        <f>IFERROR(INDEX(Customers!$C$2:$C$901,MATCH(C2609,Customers!$A$2:$A$901,0)),"")</f>
        <v>Consumer</v>
      </c>
      <c r="G2609" s="5" t="str">
        <f>IFERROR(INDEX(Regions!$B$2:$B$6,MATCH(D2609,Regions!$A$2:$A$6,0)),"")</f>
        <v>South</v>
      </c>
      <c r="H2609" s="5" t="str">
        <f t="shared" si="42"/>
        <v>2025-07</v>
      </c>
      <c r="I2609" s="5">
        <f>IFERROR(INDEX(Delivery!$C$2:$C$3001,MATCH(A2609,Delivery!$A$2:$A$3001,0))-INDEX(Delivery!$B$2:$B$3001,MATCH(A2609,Delivery!$A$2:$A$3001,0)),"")</f>
        <v>2</v>
      </c>
      <c r="J2609" s="5" t="str">
        <f>IF(IFERROR(INDEX(Delivery!$D$2:$D$3001,MATCH(A2609,Delivery!$A$2:$A$3001,0)),"")="Delayed","Yes","No")</f>
        <v>No</v>
      </c>
      <c r="K2609" s="5" t="str">
        <f>IF(IFERROR(INDEX(Delivery!$D$2:$D$3001,MATCH(A2609,Delivery!$A$2:$A$3001,0)),"")="Cancelled","Yes","No")</f>
        <v>No</v>
      </c>
      <c r="L2609">
        <f>SUMIF(Sales!B:B,A2609,Sales!H:H)</f>
        <v>952.75</v>
      </c>
    </row>
    <row r="2610" spans="1:12" x14ac:dyDescent="0.35">
      <c r="A2610" s="5">
        <v>2609</v>
      </c>
      <c r="B2610" s="6">
        <v>45852</v>
      </c>
      <c r="C2610" s="5">
        <v>721</v>
      </c>
      <c r="D2610" s="5">
        <v>1</v>
      </c>
      <c r="E2610" s="5" t="str">
        <f>IFERROR(INDEX(Customers!$B$2:$B$901,MATCH(C2610,Customers!$A$2:$A$901,0)),"")</f>
        <v>Divya Chatterjee</v>
      </c>
      <c r="F2610" s="5" t="str">
        <f>IFERROR(INDEX(Customers!$C$2:$C$901,MATCH(C2610,Customers!$A$2:$A$901,0)),"")</f>
        <v>SMB</v>
      </c>
      <c r="G2610" s="5" t="str">
        <f>IFERROR(INDEX(Regions!$B$2:$B$6,MATCH(D2610,Regions!$A$2:$A$6,0)),"")</f>
        <v>North</v>
      </c>
      <c r="H2610" s="5" t="str">
        <f t="shared" si="42"/>
        <v>2025-07</v>
      </c>
      <c r="I2610" s="5">
        <f>IFERROR(INDEX(Delivery!$C$2:$C$3001,MATCH(A2610,Delivery!$A$2:$A$3001,0))-INDEX(Delivery!$B$2:$B$3001,MATCH(A2610,Delivery!$A$2:$A$3001,0)),"")</f>
        <v>6</v>
      </c>
      <c r="J2610" s="5" t="str">
        <f>IF(IFERROR(INDEX(Delivery!$D$2:$D$3001,MATCH(A2610,Delivery!$A$2:$A$3001,0)),"")="Delayed","Yes","No")</f>
        <v>No</v>
      </c>
      <c r="K2610" s="5" t="str">
        <f>IF(IFERROR(INDEX(Delivery!$D$2:$D$3001,MATCH(A2610,Delivery!$A$2:$A$3001,0)),"")="Cancelled","Yes","No")</f>
        <v>No</v>
      </c>
      <c r="L2610">
        <f>SUMIF(Sales!B:B,A2610,Sales!H:H)</f>
        <v>2836.0200000000004</v>
      </c>
    </row>
    <row r="2611" spans="1:12" x14ac:dyDescent="0.35">
      <c r="A2611" s="5">
        <v>2610</v>
      </c>
      <c r="B2611" s="6">
        <v>45853</v>
      </c>
      <c r="C2611" s="5">
        <v>237</v>
      </c>
      <c r="D2611" s="5">
        <v>4</v>
      </c>
      <c r="E2611" s="5" t="str">
        <f>IFERROR(INDEX(Customers!$B$2:$B$901,MATCH(C2611,Customers!$A$2:$A$901,0)),"")</f>
        <v>Divya Gupta</v>
      </c>
      <c r="F2611" s="5" t="str">
        <f>IFERROR(INDEX(Customers!$C$2:$C$901,MATCH(C2611,Customers!$A$2:$A$901,0)),"")</f>
        <v>Consumer</v>
      </c>
      <c r="G2611" s="5" t="str">
        <f>IFERROR(INDEX(Regions!$B$2:$B$6,MATCH(D2611,Regions!$A$2:$A$6,0)),"")</f>
        <v>West</v>
      </c>
      <c r="H2611" s="5" t="str">
        <f t="shared" si="42"/>
        <v>2025-07</v>
      </c>
      <c r="I2611" s="5">
        <f>IFERROR(INDEX(Delivery!$C$2:$C$3001,MATCH(A2611,Delivery!$A$2:$A$3001,0))-INDEX(Delivery!$B$2:$B$3001,MATCH(A2611,Delivery!$A$2:$A$3001,0)),"")</f>
        <v>6</v>
      </c>
      <c r="J2611" s="5" t="str">
        <f>IF(IFERROR(INDEX(Delivery!$D$2:$D$3001,MATCH(A2611,Delivery!$A$2:$A$3001,0)),"")="Delayed","Yes","No")</f>
        <v>No</v>
      </c>
      <c r="K2611" s="5" t="str">
        <f>IF(IFERROR(INDEX(Delivery!$D$2:$D$3001,MATCH(A2611,Delivery!$A$2:$A$3001,0)),"")="Cancelled","Yes","No")</f>
        <v>No</v>
      </c>
      <c r="L2611">
        <f>SUMIF(Sales!B:B,A2611,Sales!H:H)</f>
        <v>705.26</v>
      </c>
    </row>
    <row r="2612" spans="1:12" x14ac:dyDescent="0.35">
      <c r="A2612" s="5">
        <v>2611</v>
      </c>
      <c r="B2612" s="6">
        <v>45853</v>
      </c>
      <c r="C2612" s="5">
        <v>749</v>
      </c>
      <c r="D2612" s="5">
        <v>3</v>
      </c>
      <c r="E2612" s="5" t="str">
        <f>IFERROR(INDEX(Customers!$B$2:$B$901,MATCH(C2612,Customers!$A$2:$A$901,0)),"")</f>
        <v>Navya Malhotra</v>
      </c>
      <c r="F2612" s="5" t="str">
        <f>IFERROR(INDEX(Customers!$C$2:$C$901,MATCH(C2612,Customers!$A$2:$A$901,0)),"")</f>
        <v>SMB</v>
      </c>
      <c r="G2612" s="5" t="str">
        <f>IFERROR(INDEX(Regions!$B$2:$B$6,MATCH(D2612,Regions!$A$2:$A$6,0)),"")</f>
        <v>East</v>
      </c>
      <c r="H2612" s="5" t="str">
        <f t="shared" si="42"/>
        <v>2025-07</v>
      </c>
      <c r="I2612" s="5">
        <f>IFERROR(INDEX(Delivery!$C$2:$C$3001,MATCH(A2612,Delivery!$A$2:$A$3001,0))-INDEX(Delivery!$B$2:$B$3001,MATCH(A2612,Delivery!$A$2:$A$3001,0)),"")</f>
        <v>5</v>
      </c>
      <c r="J2612" s="5" t="str">
        <f>IF(IFERROR(INDEX(Delivery!$D$2:$D$3001,MATCH(A2612,Delivery!$A$2:$A$3001,0)),"")="Delayed","Yes","No")</f>
        <v>No</v>
      </c>
      <c r="K2612" s="5" t="str">
        <f>IF(IFERROR(INDEX(Delivery!$D$2:$D$3001,MATCH(A2612,Delivery!$A$2:$A$3001,0)),"")="Cancelled","Yes","No")</f>
        <v>No</v>
      </c>
      <c r="L2612">
        <f>SUMIF(Sales!B:B,A2612,Sales!H:H)</f>
        <v>552.17999999999995</v>
      </c>
    </row>
    <row r="2613" spans="1:12" x14ac:dyDescent="0.35">
      <c r="A2613" s="5">
        <v>2612</v>
      </c>
      <c r="B2613" s="6">
        <v>45853</v>
      </c>
      <c r="C2613" s="5">
        <v>557</v>
      </c>
      <c r="D2613" s="5">
        <v>4</v>
      </c>
      <c r="E2613" s="5" t="str">
        <f>IFERROR(INDEX(Customers!$B$2:$B$901,MATCH(C2613,Customers!$A$2:$A$901,0)),"")</f>
        <v>Rahul Malhotra</v>
      </c>
      <c r="F2613" s="5" t="str">
        <f>IFERROR(INDEX(Customers!$C$2:$C$901,MATCH(C2613,Customers!$A$2:$A$901,0)),"")</f>
        <v>Corporate</v>
      </c>
      <c r="G2613" s="5" t="str">
        <f>IFERROR(INDEX(Regions!$B$2:$B$6,MATCH(D2613,Regions!$A$2:$A$6,0)),"")</f>
        <v>West</v>
      </c>
      <c r="H2613" s="5" t="str">
        <f t="shared" si="42"/>
        <v>2025-07</v>
      </c>
      <c r="I2613" s="5">
        <f>IFERROR(INDEX(Delivery!$C$2:$C$3001,MATCH(A2613,Delivery!$A$2:$A$3001,0))-INDEX(Delivery!$B$2:$B$3001,MATCH(A2613,Delivery!$A$2:$A$3001,0)),"")</f>
        <v>3</v>
      </c>
      <c r="J2613" s="5" t="str">
        <f>IF(IFERROR(INDEX(Delivery!$D$2:$D$3001,MATCH(A2613,Delivery!$A$2:$A$3001,0)),"")="Delayed","Yes","No")</f>
        <v>No</v>
      </c>
      <c r="K2613" s="5" t="str">
        <f>IF(IFERROR(INDEX(Delivery!$D$2:$D$3001,MATCH(A2613,Delivery!$A$2:$A$3001,0)),"")="Cancelled","Yes","No")</f>
        <v>No</v>
      </c>
      <c r="L2613">
        <f>SUMIF(Sales!B:B,A2613,Sales!H:H)</f>
        <v>5497.0300000000007</v>
      </c>
    </row>
    <row r="2614" spans="1:12" x14ac:dyDescent="0.35">
      <c r="A2614" s="5">
        <v>2613</v>
      </c>
      <c r="B2614" s="6">
        <v>45853</v>
      </c>
      <c r="C2614" s="5">
        <v>270</v>
      </c>
      <c r="D2614" s="5">
        <v>4</v>
      </c>
      <c r="E2614" s="5" t="str">
        <f>IFERROR(INDEX(Customers!$B$2:$B$901,MATCH(C2614,Customers!$A$2:$A$901,0)),"")</f>
        <v>Priya Das</v>
      </c>
      <c r="F2614" s="5" t="str">
        <f>IFERROR(INDEX(Customers!$C$2:$C$901,MATCH(C2614,Customers!$A$2:$A$901,0)),"")</f>
        <v>SMB</v>
      </c>
      <c r="G2614" s="5" t="str">
        <f>IFERROR(INDEX(Regions!$B$2:$B$6,MATCH(D2614,Regions!$A$2:$A$6,0)),"")</f>
        <v>West</v>
      </c>
      <c r="H2614" s="5" t="str">
        <f t="shared" si="42"/>
        <v>2025-07</v>
      </c>
      <c r="I2614" s="5">
        <f>IFERROR(INDEX(Delivery!$C$2:$C$3001,MATCH(A2614,Delivery!$A$2:$A$3001,0))-INDEX(Delivery!$B$2:$B$3001,MATCH(A2614,Delivery!$A$2:$A$3001,0)),"")</f>
        <v>2</v>
      </c>
      <c r="J2614" s="5" t="str">
        <f>IF(IFERROR(INDEX(Delivery!$D$2:$D$3001,MATCH(A2614,Delivery!$A$2:$A$3001,0)),"")="Delayed","Yes","No")</f>
        <v>No</v>
      </c>
      <c r="K2614" s="5" t="str">
        <f>IF(IFERROR(INDEX(Delivery!$D$2:$D$3001,MATCH(A2614,Delivery!$A$2:$A$3001,0)),"")="Cancelled","Yes","No")</f>
        <v>No</v>
      </c>
      <c r="L2614">
        <f>SUMIF(Sales!B:B,A2614,Sales!H:H)</f>
        <v>3021.65</v>
      </c>
    </row>
    <row r="2615" spans="1:12" x14ac:dyDescent="0.35">
      <c r="A2615" s="5">
        <v>2614</v>
      </c>
      <c r="B2615" s="6">
        <v>45854</v>
      </c>
      <c r="C2615" s="5">
        <v>256</v>
      </c>
      <c r="D2615" s="5">
        <v>2</v>
      </c>
      <c r="E2615" s="5" t="str">
        <f>IFERROR(INDEX(Customers!$B$2:$B$901,MATCH(C2615,Customers!$A$2:$A$901,0)),"")</f>
        <v>Sanjay Reddy</v>
      </c>
      <c r="F2615" s="5" t="str">
        <f>IFERROR(INDEX(Customers!$C$2:$C$901,MATCH(C2615,Customers!$A$2:$A$901,0)),"")</f>
        <v>Consumer</v>
      </c>
      <c r="G2615" s="5" t="str">
        <f>IFERROR(INDEX(Regions!$B$2:$B$6,MATCH(D2615,Regions!$A$2:$A$6,0)),"")</f>
        <v>South</v>
      </c>
      <c r="H2615" s="5" t="str">
        <f t="shared" si="42"/>
        <v>2025-07</v>
      </c>
      <c r="I2615" s="5">
        <f>IFERROR(INDEX(Delivery!$C$2:$C$3001,MATCH(A2615,Delivery!$A$2:$A$3001,0))-INDEX(Delivery!$B$2:$B$3001,MATCH(A2615,Delivery!$A$2:$A$3001,0)),"")</f>
        <v>5</v>
      </c>
      <c r="J2615" s="5" t="str">
        <f>IF(IFERROR(INDEX(Delivery!$D$2:$D$3001,MATCH(A2615,Delivery!$A$2:$A$3001,0)),"")="Delayed","Yes","No")</f>
        <v>No</v>
      </c>
      <c r="K2615" s="5" t="str">
        <f>IF(IFERROR(INDEX(Delivery!$D$2:$D$3001,MATCH(A2615,Delivery!$A$2:$A$3001,0)),"")="Cancelled","Yes","No")</f>
        <v>No</v>
      </c>
      <c r="L2615">
        <f>SUMIF(Sales!B:B,A2615,Sales!H:H)</f>
        <v>2830.78</v>
      </c>
    </row>
    <row r="2616" spans="1:12" x14ac:dyDescent="0.35">
      <c r="A2616" s="5">
        <v>2615</v>
      </c>
      <c r="B2616" s="6">
        <v>45854</v>
      </c>
      <c r="C2616" s="5">
        <v>236</v>
      </c>
      <c r="D2616" s="5">
        <v>1</v>
      </c>
      <c r="E2616" s="5" t="str">
        <f>IFERROR(INDEX(Customers!$B$2:$B$901,MATCH(C2616,Customers!$A$2:$A$901,0)),"")</f>
        <v>Lakshmi Kapoor</v>
      </c>
      <c r="F2616" s="5" t="str">
        <f>IFERROR(INDEX(Customers!$C$2:$C$901,MATCH(C2616,Customers!$A$2:$A$901,0)),"")</f>
        <v>Consumer</v>
      </c>
      <c r="G2616" s="5" t="str">
        <f>IFERROR(INDEX(Regions!$B$2:$B$6,MATCH(D2616,Regions!$A$2:$A$6,0)),"")</f>
        <v>North</v>
      </c>
      <c r="H2616" s="5" t="str">
        <f t="shared" si="42"/>
        <v>2025-07</v>
      </c>
      <c r="I2616" s="5">
        <f>IFERROR(INDEX(Delivery!$C$2:$C$3001,MATCH(A2616,Delivery!$A$2:$A$3001,0))-INDEX(Delivery!$B$2:$B$3001,MATCH(A2616,Delivery!$A$2:$A$3001,0)),"")</f>
        <v>3</v>
      </c>
      <c r="J2616" s="5" t="str">
        <f>IF(IFERROR(INDEX(Delivery!$D$2:$D$3001,MATCH(A2616,Delivery!$A$2:$A$3001,0)),"")="Delayed","Yes","No")</f>
        <v>No</v>
      </c>
      <c r="K2616" s="5" t="str">
        <f>IF(IFERROR(INDEX(Delivery!$D$2:$D$3001,MATCH(A2616,Delivery!$A$2:$A$3001,0)),"")="Cancelled","Yes","No")</f>
        <v>No</v>
      </c>
      <c r="L2616">
        <f>SUMIF(Sales!B:B,A2616,Sales!H:H)</f>
        <v>705.26</v>
      </c>
    </row>
    <row r="2617" spans="1:12" x14ac:dyDescent="0.35">
      <c r="A2617" s="5">
        <v>2616</v>
      </c>
      <c r="B2617" s="6">
        <v>45854</v>
      </c>
      <c r="C2617" s="5">
        <v>136</v>
      </c>
      <c r="D2617" s="5">
        <v>4</v>
      </c>
      <c r="E2617" s="5" t="str">
        <f>IFERROR(INDEX(Customers!$B$2:$B$901,MATCH(C2617,Customers!$A$2:$A$901,0)),"")</f>
        <v>Sai Shetty</v>
      </c>
      <c r="F2617" s="5" t="str">
        <f>IFERROR(INDEX(Customers!$C$2:$C$901,MATCH(C2617,Customers!$A$2:$A$901,0)),"")</f>
        <v>Consumer</v>
      </c>
      <c r="G2617" s="5" t="str">
        <f>IFERROR(INDEX(Regions!$B$2:$B$6,MATCH(D2617,Regions!$A$2:$A$6,0)),"")</f>
        <v>West</v>
      </c>
      <c r="H2617" s="5" t="str">
        <f t="shared" si="42"/>
        <v>2025-07</v>
      </c>
      <c r="I2617" s="5">
        <f>IFERROR(INDEX(Delivery!$C$2:$C$3001,MATCH(A2617,Delivery!$A$2:$A$3001,0))-INDEX(Delivery!$B$2:$B$3001,MATCH(A2617,Delivery!$A$2:$A$3001,0)),"")</f>
        <v>5</v>
      </c>
      <c r="J2617" s="5" t="str">
        <f>IF(IFERROR(INDEX(Delivery!$D$2:$D$3001,MATCH(A2617,Delivery!$A$2:$A$3001,0)),"")="Delayed","Yes","No")</f>
        <v>No</v>
      </c>
      <c r="K2617" s="5" t="str">
        <f>IF(IFERROR(INDEX(Delivery!$D$2:$D$3001,MATCH(A2617,Delivery!$A$2:$A$3001,0)),"")="Cancelled","Yes","No")</f>
        <v>No</v>
      </c>
      <c r="L2617">
        <f>SUMIF(Sales!B:B,A2617,Sales!H:H)</f>
        <v>762.8900000000001</v>
      </c>
    </row>
    <row r="2618" spans="1:12" x14ac:dyDescent="0.35">
      <c r="A2618" s="5">
        <v>2617</v>
      </c>
      <c r="B2618" s="6">
        <v>45854</v>
      </c>
      <c r="C2618" s="5">
        <v>218</v>
      </c>
      <c r="D2618" s="5">
        <v>5</v>
      </c>
      <c r="E2618" s="5" t="str">
        <f>IFERROR(INDEX(Customers!$B$2:$B$901,MATCH(C2618,Customers!$A$2:$A$901,0)),"")</f>
        <v>Ishaan Iyer</v>
      </c>
      <c r="F2618" s="5" t="str">
        <f>IFERROR(INDEX(Customers!$C$2:$C$901,MATCH(C2618,Customers!$A$2:$A$901,0)),"")</f>
        <v>Consumer</v>
      </c>
      <c r="G2618" s="5" t="str">
        <f>IFERROR(INDEX(Regions!$B$2:$B$6,MATCH(D2618,Regions!$A$2:$A$6,0)),"")</f>
        <v>Central</v>
      </c>
      <c r="H2618" s="5" t="str">
        <f t="shared" si="42"/>
        <v>2025-07</v>
      </c>
      <c r="I2618" s="5">
        <f>IFERROR(INDEX(Delivery!$C$2:$C$3001,MATCH(A2618,Delivery!$A$2:$A$3001,0))-INDEX(Delivery!$B$2:$B$3001,MATCH(A2618,Delivery!$A$2:$A$3001,0)),"")</f>
        <v>3</v>
      </c>
      <c r="J2618" s="5" t="str">
        <f>IF(IFERROR(INDEX(Delivery!$D$2:$D$3001,MATCH(A2618,Delivery!$A$2:$A$3001,0)),"")="Delayed","Yes","No")</f>
        <v>No</v>
      </c>
      <c r="K2618" s="5" t="str">
        <f>IF(IFERROR(INDEX(Delivery!$D$2:$D$3001,MATCH(A2618,Delivery!$A$2:$A$3001,0)),"")="Cancelled","Yes","No")</f>
        <v>No</v>
      </c>
      <c r="L2618">
        <f>SUMIF(Sales!B:B,A2618,Sales!H:H)</f>
        <v>2018.9</v>
      </c>
    </row>
    <row r="2619" spans="1:12" x14ac:dyDescent="0.35">
      <c r="A2619" s="5">
        <v>2618</v>
      </c>
      <c r="B2619" s="6">
        <v>45854</v>
      </c>
      <c r="C2619" s="5">
        <v>292</v>
      </c>
      <c r="D2619" s="5">
        <v>4</v>
      </c>
      <c r="E2619" s="5" t="str">
        <f>IFERROR(INDEX(Customers!$B$2:$B$901,MATCH(C2619,Customers!$A$2:$A$901,0)),"")</f>
        <v>Kavya Bose</v>
      </c>
      <c r="F2619" s="5" t="str">
        <f>IFERROR(INDEX(Customers!$C$2:$C$901,MATCH(C2619,Customers!$A$2:$A$901,0)),"")</f>
        <v>Consumer</v>
      </c>
      <c r="G2619" s="5" t="str">
        <f>IFERROR(INDEX(Regions!$B$2:$B$6,MATCH(D2619,Regions!$A$2:$A$6,0)),"")</f>
        <v>West</v>
      </c>
      <c r="H2619" s="5" t="str">
        <f t="shared" si="42"/>
        <v>2025-07</v>
      </c>
      <c r="I2619" s="5">
        <f>IFERROR(INDEX(Delivery!$C$2:$C$3001,MATCH(A2619,Delivery!$A$2:$A$3001,0))-INDEX(Delivery!$B$2:$B$3001,MATCH(A2619,Delivery!$A$2:$A$3001,0)),"")</f>
        <v>7</v>
      </c>
      <c r="J2619" s="5" t="str">
        <f>IF(IFERROR(INDEX(Delivery!$D$2:$D$3001,MATCH(A2619,Delivery!$A$2:$A$3001,0)),"")="Delayed","Yes","No")</f>
        <v>Yes</v>
      </c>
      <c r="K2619" s="5" t="str">
        <f>IF(IFERROR(INDEX(Delivery!$D$2:$D$3001,MATCH(A2619,Delivery!$A$2:$A$3001,0)),"")="Cancelled","Yes","No")</f>
        <v>No</v>
      </c>
      <c r="L2619">
        <f>SUMIF(Sales!B:B,A2619,Sales!H:H)</f>
        <v>3735.84</v>
      </c>
    </row>
    <row r="2620" spans="1:12" x14ac:dyDescent="0.35">
      <c r="A2620" s="5">
        <v>2619</v>
      </c>
      <c r="B2620" s="6">
        <v>45854</v>
      </c>
      <c r="C2620" s="5">
        <v>241</v>
      </c>
      <c r="D2620" s="5">
        <v>4</v>
      </c>
      <c r="E2620" s="5" t="str">
        <f>IFERROR(INDEX(Customers!$B$2:$B$901,MATCH(C2620,Customers!$A$2:$A$901,0)),"")</f>
        <v>Deepa Pillai</v>
      </c>
      <c r="F2620" s="5" t="str">
        <f>IFERROR(INDEX(Customers!$C$2:$C$901,MATCH(C2620,Customers!$A$2:$A$901,0)),"")</f>
        <v>Corporate</v>
      </c>
      <c r="G2620" s="5" t="str">
        <f>IFERROR(INDEX(Regions!$B$2:$B$6,MATCH(D2620,Regions!$A$2:$A$6,0)),"")</f>
        <v>West</v>
      </c>
      <c r="H2620" s="5" t="str">
        <f t="shared" si="42"/>
        <v>2025-07</v>
      </c>
      <c r="I2620" s="5">
        <f>IFERROR(INDEX(Delivery!$C$2:$C$3001,MATCH(A2620,Delivery!$A$2:$A$3001,0))-INDEX(Delivery!$B$2:$B$3001,MATCH(A2620,Delivery!$A$2:$A$3001,0)),"")</f>
        <v>-45855</v>
      </c>
      <c r="J2620" s="5" t="str">
        <f>IF(IFERROR(INDEX(Delivery!$D$2:$D$3001,MATCH(A2620,Delivery!$A$2:$A$3001,0)),"")="Delayed","Yes","No")</f>
        <v>No</v>
      </c>
      <c r="K2620" s="5" t="str">
        <f>IF(IFERROR(INDEX(Delivery!$D$2:$D$3001,MATCH(A2620,Delivery!$A$2:$A$3001,0)),"")="Cancelled","Yes","No")</f>
        <v>Yes</v>
      </c>
      <c r="L2620">
        <f>SUMIF(Sales!B:B,A2620,Sales!H:H)</f>
        <v>961.4</v>
      </c>
    </row>
    <row r="2621" spans="1:12" x14ac:dyDescent="0.35">
      <c r="A2621" s="5">
        <v>2620</v>
      </c>
      <c r="B2621" s="6">
        <v>45854</v>
      </c>
      <c r="C2621" s="5">
        <v>365</v>
      </c>
      <c r="D2621" s="5">
        <v>5</v>
      </c>
      <c r="E2621" s="5" t="str">
        <f>IFERROR(INDEX(Customers!$B$2:$B$901,MATCH(C2621,Customers!$A$2:$A$901,0)),"")</f>
        <v>Vivaan Iyer</v>
      </c>
      <c r="F2621" s="5" t="str">
        <f>IFERROR(INDEX(Customers!$C$2:$C$901,MATCH(C2621,Customers!$A$2:$A$901,0)),"")</f>
        <v>SMB</v>
      </c>
      <c r="G2621" s="5" t="str">
        <f>IFERROR(INDEX(Regions!$B$2:$B$6,MATCH(D2621,Regions!$A$2:$A$6,0)),"")</f>
        <v>Central</v>
      </c>
      <c r="H2621" s="5" t="str">
        <f t="shared" si="42"/>
        <v>2025-07</v>
      </c>
      <c r="I2621" s="5">
        <f>IFERROR(INDEX(Delivery!$C$2:$C$3001,MATCH(A2621,Delivery!$A$2:$A$3001,0))-INDEX(Delivery!$B$2:$B$3001,MATCH(A2621,Delivery!$A$2:$A$3001,0)),"")</f>
        <v>3</v>
      </c>
      <c r="J2621" s="5" t="str">
        <f>IF(IFERROR(INDEX(Delivery!$D$2:$D$3001,MATCH(A2621,Delivery!$A$2:$A$3001,0)),"")="Delayed","Yes","No")</f>
        <v>No</v>
      </c>
      <c r="K2621" s="5" t="str">
        <f>IF(IFERROR(INDEX(Delivery!$D$2:$D$3001,MATCH(A2621,Delivery!$A$2:$A$3001,0)),"")="Cancelled","Yes","No")</f>
        <v>No</v>
      </c>
      <c r="L2621">
        <f>SUMIF(Sales!B:B,A2621,Sales!H:H)</f>
        <v>1927.71</v>
      </c>
    </row>
    <row r="2622" spans="1:12" x14ac:dyDescent="0.35">
      <c r="A2622" s="5">
        <v>2621</v>
      </c>
      <c r="B2622" s="6">
        <v>45855</v>
      </c>
      <c r="C2622" s="5">
        <v>275</v>
      </c>
      <c r="D2622" s="5">
        <v>1</v>
      </c>
      <c r="E2622" s="5" t="str">
        <f>IFERROR(INDEX(Customers!$B$2:$B$901,MATCH(C2622,Customers!$A$2:$A$901,0)),"")</f>
        <v>Amit Nair</v>
      </c>
      <c r="F2622" s="5" t="str">
        <f>IFERROR(INDEX(Customers!$C$2:$C$901,MATCH(C2622,Customers!$A$2:$A$901,0)),"")</f>
        <v>Consumer</v>
      </c>
      <c r="G2622" s="5" t="str">
        <f>IFERROR(INDEX(Regions!$B$2:$B$6,MATCH(D2622,Regions!$A$2:$A$6,0)),"")</f>
        <v>North</v>
      </c>
      <c r="H2622" s="5" t="str">
        <f t="shared" si="42"/>
        <v>2025-07</v>
      </c>
      <c r="I2622" s="5">
        <f>IFERROR(INDEX(Delivery!$C$2:$C$3001,MATCH(A2622,Delivery!$A$2:$A$3001,0))-INDEX(Delivery!$B$2:$B$3001,MATCH(A2622,Delivery!$A$2:$A$3001,0)),"")</f>
        <v>5</v>
      </c>
      <c r="J2622" s="5" t="str">
        <f>IF(IFERROR(INDEX(Delivery!$D$2:$D$3001,MATCH(A2622,Delivery!$A$2:$A$3001,0)),"")="Delayed","Yes","No")</f>
        <v>No</v>
      </c>
      <c r="K2622" s="5" t="str">
        <f>IF(IFERROR(INDEX(Delivery!$D$2:$D$3001,MATCH(A2622,Delivery!$A$2:$A$3001,0)),"")="Cancelled","Yes","No")</f>
        <v>No</v>
      </c>
      <c r="L2622">
        <f>SUMIF(Sales!B:B,A2622,Sales!H:H)</f>
        <v>705.26</v>
      </c>
    </row>
    <row r="2623" spans="1:12" x14ac:dyDescent="0.35">
      <c r="A2623" s="5">
        <v>2622</v>
      </c>
      <c r="B2623" s="6">
        <v>45855</v>
      </c>
      <c r="C2623" s="5">
        <v>747</v>
      </c>
      <c r="D2623" s="5">
        <v>1</v>
      </c>
      <c r="E2623" s="5" t="str">
        <f>IFERROR(INDEX(Customers!$B$2:$B$901,MATCH(C2623,Customers!$A$2:$A$901,0)),"")</f>
        <v>Krishna Patel</v>
      </c>
      <c r="F2623" s="5" t="str">
        <f>IFERROR(INDEX(Customers!$C$2:$C$901,MATCH(C2623,Customers!$A$2:$A$901,0)),"")</f>
        <v>Corporate</v>
      </c>
      <c r="G2623" s="5" t="str">
        <f>IFERROR(INDEX(Regions!$B$2:$B$6,MATCH(D2623,Regions!$A$2:$A$6,0)),"")</f>
        <v>North</v>
      </c>
      <c r="H2623" s="5" t="str">
        <f t="shared" si="42"/>
        <v>2025-07</v>
      </c>
      <c r="I2623" s="5">
        <f>IFERROR(INDEX(Delivery!$C$2:$C$3001,MATCH(A2623,Delivery!$A$2:$A$3001,0))-INDEX(Delivery!$B$2:$B$3001,MATCH(A2623,Delivery!$A$2:$A$3001,0)),"")</f>
        <v>6</v>
      </c>
      <c r="J2623" s="5" t="str">
        <f>IF(IFERROR(INDEX(Delivery!$D$2:$D$3001,MATCH(A2623,Delivery!$A$2:$A$3001,0)),"")="Delayed","Yes","No")</f>
        <v>No</v>
      </c>
      <c r="K2623" s="5" t="str">
        <f>IF(IFERROR(INDEX(Delivery!$D$2:$D$3001,MATCH(A2623,Delivery!$A$2:$A$3001,0)),"")="Cancelled","Yes","No")</f>
        <v>No</v>
      </c>
      <c r="L2623">
        <f>SUMIF(Sales!B:B,A2623,Sales!H:H)</f>
        <v>4165.5999999999995</v>
      </c>
    </row>
    <row r="2624" spans="1:12" x14ac:dyDescent="0.35">
      <c r="A2624" s="5">
        <v>2623</v>
      </c>
      <c r="B2624" s="6">
        <v>45855</v>
      </c>
      <c r="C2624" s="5">
        <v>480</v>
      </c>
      <c r="D2624" s="5">
        <v>4</v>
      </c>
      <c r="E2624" s="5" t="str">
        <f>IFERROR(INDEX(Customers!$B$2:$B$901,MATCH(C2624,Customers!$A$2:$A$901,0)),"")</f>
        <v>Kiara Sharma</v>
      </c>
      <c r="F2624" s="5" t="str">
        <f>IFERROR(INDEX(Customers!$C$2:$C$901,MATCH(C2624,Customers!$A$2:$A$901,0)),"")</f>
        <v>Consumer</v>
      </c>
      <c r="G2624" s="5" t="str">
        <f>IFERROR(INDEX(Regions!$B$2:$B$6,MATCH(D2624,Regions!$A$2:$A$6,0)),"")</f>
        <v>West</v>
      </c>
      <c r="H2624" s="5" t="str">
        <f t="shared" si="42"/>
        <v>2025-07</v>
      </c>
      <c r="I2624" s="5">
        <f>IFERROR(INDEX(Delivery!$C$2:$C$3001,MATCH(A2624,Delivery!$A$2:$A$3001,0))-INDEX(Delivery!$B$2:$B$3001,MATCH(A2624,Delivery!$A$2:$A$3001,0)),"")</f>
        <v>6</v>
      </c>
      <c r="J2624" s="5" t="str">
        <f>IF(IFERROR(INDEX(Delivery!$D$2:$D$3001,MATCH(A2624,Delivery!$A$2:$A$3001,0)),"")="Delayed","Yes","No")</f>
        <v>No</v>
      </c>
      <c r="K2624" s="5" t="str">
        <f>IF(IFERROR(INDEX(Delivery!$D$2:$D$3001,MATCH(A2624,Delivery!$A$2:$A$3001,0)),"")="Cancelled","Yes","No")</f>
        <v>No</v>
      </c>
      <c r="L2624">
        <f>SUMIF(Sales!B:B,A2624,Sales!H:H)</f>
        <v>407.51</v>
      </c>
    </row>
    <row r="2625" spans="1:12" x14ac:dyDescent="0.35">
      <c r="A2625" s="5">
        <v>2624</v>
      </c>
      <c r="B2625" s="6">
        <v>45855</v>
      </c>
      <c r="C2625" s="5">
        <v>158</v>
      </c>
      <c r="D2625" s="5">
        <v>4</v>
      </c>
      <c r="E2625" s="5" t="str">
        <f>IFERROR(INDEX(Customers!$B$2:$B$901,MATCH(C2625,Customers!$A$2:$A$901,0)),"")</f>
        <v>Karthik Mehta</v>
      </c>
      <c r="F2625" s="5" t="str">
        <f>IFERROR(INDEX(Customers!$C$2:$C$901,MATCH(C2625,Customers!$A$2:$A$901,0)),"")</f>
        <v>SMB</v>
      </c>
      <c r="G2625" s="5" t="str">
        <f>IFERROR(INDEX(Regions!$B$2:$B$6,MATCH(D2625,Regions!$A$2:$A$6,0)),"")</f>
        <v>West</v>
      </c>
      <c r="H2625" s="5" t="str">
        <f t="shared" si="42"/>
        <v>2025-07</v>
      </c>
      <c r="I2625" s="5">
        <f>IFERROR(INDEX(Delivery!$C$2:$C$3001,MATCH(A2625,Delivery!$A$2:$A$3001,0))-INDEX(Delivery!$B$2:$B$3001,MATCH(A2625,Delivery!$A$2:$A$3001,0)),"")</f>
        <v>4</v>
      </c>
      <c r="J2625" s="5" t="str">
        <f>IF(IFERROR(INDEX(Delivery!$D$2:$D$3001,MATCH(A2625,Delivery!$A$2:$A$3001,0)),"")="Delayed","Yes","No")</f>
        <v>No</v>
      </c>
      <c r="K2625" s="5" t="str">
        <f>IF(IFERROR(INDEX(Delivery!$D$2:$D$3001,MATCH(A2625,Delivery!$A$2:$A$3001,0)),"")="Cancelled","Yes","No")</f>
        <v>No</v>
      </c>
      <c r="L2625">
        <f>SUMIF(Sales!B:B,A2625,Sales!H:H)</f>
        <v>798.62</v>
      </c>
    </row>
    <row r="2626" spans="1:12" x14ac:dyDescent="0.35">
      <c r="A2626" s="5">
        <v>2625</v>
      </c>
      <c r="B2626" s="6">
        <v>45855</v>
      </c>
      <c r="C2626" s="5">
        <v>493</v>
      </c>
      <c r="D2626" s="5">
        <v>5</v>
      </c>
      <c r="E2626" s="5" t="str">
        <f>IFERROR(INDEX(Customers!$B$2:$B$901,MATCH(C2626,Customers!$A$2:$A$901,0)),"")</f>
        <v>Riya Patel</v>
      </c>
      <c r="F2626" s="5" t="str">
        <f>IFERROR(INDEX(Customers!$C$2:$C$901,MATCH(C2626,Customers!$A$2:$A$901,0)),"")</f>
        <v>Consumer</v>
      </c>
      <c r="G2626" s="5" t="str">
        <f>IFERROR(INDEX(Regions!$B$2:$B$6,MATCH(D2626,Regions!$A$2:$A$6,0)),"")</f>
        <v>Central</v>
      </c>
      <c r="H2626" s="5" t="str">
        <f t="shared" ref="H2626:H2689" si="43">TEXT(B2626,"YYYY-MM")</f>
        <v>2025-07</v>
      </c>
      <c r="I2626" s="5">
        <f>IFERROR(INDEX(Delivery!$C$2:$C$3001,MATCH(A2626,Delivery!$A$2:$A$3001,0))-INDEX(Delivery!$B$2:$B$3001,MATCH(A2626,Delivery!$A$2:$A$3001,0)),"")</f>
        <v>5</v>
      </c>
      <c r="J2626" s="5" t="str">
        <f>IF(IFERROR(INDEX(Delivery!$D$2:$D$3001,MATCH(A2626,Delivery!$A$2:$A$3001,0)),"")="Delayed","Yes","No")</f>
        <v>No</v>
      </c>
      <c r="K2626" s="5" t="str">
        <f>IF(IFERROR(INDEX(Delivery!$D$2:$D$3001,MATCH(A2626,Delivery!$A$2:$A$3001,0)),"")="Cancelled","Yes","No")</f>
        <v>No</v>
      </c>
      <c r="L2626">
        <f>SUMIF(Sales!B:B,A2626,Sales!H:H)</f>
        <v>3726.91</v>
      </c>
    </row>
    <row r="2627" spans="1:12" x14ac:dyDescent="0.35">
      <c r="A2627" s="5">
        <v>2626</v>
      </c>
      <c r="B2627" s="6">
        <v>45855</v>
      </c>
      <c r="C2627" s="5">
        <v>226</v>
      </c>
      <c r="D2627" s="5">
        <v>3</v>
      </c>
      <c r="E2627" s="5" t="str">
        <f>IFERROR(INDEX(Customers!$B$2:$B$901,MATCH(C2627,Customers!$A$2:$A$901,0)),"")</f>
        <v>Deepa Reddy</v>
      </c>
      <c r="F2627" s="5" t="str">
        <f>IFERROR(INDEX(Customers!$C$2:$C$901,MATCH(C2627,Customers!$A$2:$A$901,0)),"")</f>
        <v>Corporate</v>
      </c>
      <c r="G2627" s="5" t="str">
        <f>IFERROR(INDEX(Regions!$B$2:$B$6,MATCH(D2627,Regions!$A$2:$A$6,0)),"")</f>
        <v>East</v>
      </c>
      <c r="H2627" s="5" t="str">
        <f t="shared" si="43"/>
        <v>2025-07</v>
      </c>
      <c r="I2627" s="5">
        <f>IFERROR(INDEX(Delivery!$C$2:$C$3001,MATCH(A2627,Delivery!$A$2:$A$3001,0))-INDEX(Delivery!$B$2:$B$3001,MATCH(A2627,Delivery!$A$2:$A$3001,0)),"")</f>
        <v>2</v>
      </c>
      <c r="J2627" s="5" t="str">
        <f>IF(IFERROR(INDEX(Delivery!$D$2:$D$3001,MATCH(A2627,Delivery!$A$2:$A$3001,0)),"")="Delayed","Yes","No")</f>
        <v>No</v>
      </c>
      <c r="K2627" s="5" t="str">
        <f>IF(IFERROR(INDEX(Delivery!$D$2:$D$3001,MATCH(A2627,Delivery!$A$2:$A$3001,0)),"")="Cancelled","Yes","No")</f>
        <v>No</v>
      </c>
      <c r="L2627">
        <f>SUMIF(Sales!B:B,A2627,Sales!H:H)</f>
        <v>175.69</v>
      </c>
    </row>
    <row r="2628" spans="1:12" x14ac:dyDescent="0.35">
      <c r="A2628" s="5">
        <v>2627</v>
      </c>
      <c r="B2628" s="6">
        <v>45855</v>
      </c>
      <c r="C2628" s="5">
        <v>652</v>
      </c>
      <c r="D2628" s="5">
        <v>2</v>
      </c>
      <c r="E2628" s="5" t="str">
        <f>IFERROR(INDEX(Customers!$B$2:$B$901,MATCH(C2628,Customers!$A$2:$A$901,0)),"")</f>
        <v>Ayaan Sharma</v>
      </c>
      <c r="F2628" s="5" t="str">
        <f>IFERROR(INDEX(Customers!$C$2:$C$901,MATCH(C2628,Customers!$A$2:$A$901,0)),"")</f>
        <v>Consumer</v>
      </c>
      <c r="G2628" s="5" t="str">
        <f>IFERROR(INDEX(Regions!$B$2:$B$6,MATCH(D2628,Regions!$A$2:$A$6,0)),"")</f>
        <v>South</v>
      </c>
      <c r="H2628" s="5" t="str">
        <f t="shared" si="43"/>
        <v>2025-07</v>
      </c>
      <c r="I2628" s="5">
        <f>IFERROR(INDEX(Delivery!$C$2:$C$3001,MATCH(A2628,Delivery!$A$2:$A$3001,0))-INDEX(Delivery!$B$2:$B$3001,MATCH(A2628,Delivery!$A$2:$A$3001,0)),"")</f>
        <v>3</v>
      </c>
      <c r="J2628" s="5" t="str">
        <f>IF(IFERROR(INDEX(Delivery!$D$2:$D$3001,MATCH(A2628,Delivery!$A$2:$A$3001,0)),"")="Delayed","Yes","No")</f>
        <v>No</v>
      </c>
      <c r="K2628" s="5" t="str">
        <f>IF(IFERROR(INDEX(Delivery!$D$2:$D$3001,MATCH(A2628,Delivery!$A$2:$A$3001,0)),"")="Cancelled","Yes","No")</f>
        <v>No</v>
      </c>
      <c r="L2628">
        <f>SUMIF(Sales!B:B,A2628,Sales!H:H)</f>
        <v>772.88</v>
      </c>
    </row>
    <row r="2629" spans="1:12" x14ac:dyDescent="0.35">
      <c r="A2629" s="5">
        <v>2628</v>
      </c>
      <c r="B2629" s="6">
        <v>45856</v>
      </c>
      <c r="C2629" s="5">
        <v>394</v>
      </c>
      <c r="D2629" s="5">
        <v>3</v>
      </c>
      <c r="E2629" s="5" t="str">
        <f>IFERROR(INDEX(Customers!$B$2:$B$901,MATCH(C2629,Customers!$A$2:$A$901,0)),"")</f>
        <v>Pooja Das</v>
      </c>
      <c r="F2629" s="5" t="str">
        <f>IFERROR(INDEX(Customers!$C$2:$C$901,MATCH(C2629,Customers!$A$2:$A$901,0)),"")</f>
        <v>Consumer</v>
      </c>
      <c r="G2629" s="5" t="str">
        <f>IFERROR(INDEX(Regions!$B$2:$B$6,MATCH(D2629,Regions!$A$2:$A$6,0)),"")</f>
        <v>East</v>
      </c>
      <c r="H2629" s="5" t="str">
        <f t="shared" si="43"/>
        <v>2025-07</v>
      </c>
      <c r="I2629" s="5">
        <f>IFERROR(INDEX(Delivery!$C$2:$C$3001,MATCH(A2629,Delivery!$A$2:$A$3001,0))-INDEX(Delivery!$B$2:$B$3001,MATCH(A2629,Delivery!$A$2:$A$3001,0)),"")</f>
        <v>3</v>
      </c>
      <c r="J2629" s="5" t="str">
        <f>IF(IFERROR(INDEX(Delivery!$D$2:$D$3001,MATCH(A2629,Delivery!$A$2:$A$3001,0)),"")="Delayed","Yes","No")</f>
        <v>No</v>
      </c>
      <c r="K2629" s="5" t="str">
        <f>IF(IFERROR(INDEX(Delivery!$D$2:$D$3001,MATCH(A2629,Delivery!$A$2:$A$3001,0)),"")="Cancelled","Yes","No")</f>
        <v>No</v>
      </c>
      <c r="L2629">
        <f>SUMIF(Sales!B:B,A2629,Sales!H:H)</f>
        <v>2655.49</v>
      </c>
    </row>
    <row r="2630" spans="1:12" x14ac:dyDescent="0.35">
      <c r="A2630" s="5">
        <v>2629</v>
      </c>
      <c r="B2630" s="6">
        <v>45856</v>
      </c>
      <c r="C2630" s="5">
        <v>853</v>
      </c>
      <c r="D2630" s="5">
        <v>4</v>
      </c>
      <c r="E2630" s="5" t="str">
        <f>IFERROR(INDEX(Customers!$B$2:$B$901,MATCH(C2630,Customers!$A$2:$A$901,0)),"")</f>
        <v>Meera Verma</v>
      </c>
      <c r="F2630" s="5" t="str">
        <f>IFERROR(INDEX(Customers!$C$2:$C$901,MATCH(C2630,Customers!$A$2:$A$901,0)),"")</f>
        <v>Consumer</v>
      </c>
      <c r="G2630" s="5" t="str">
        <f>IFERROR(INDEX(Regions!$B$2:$B$6,MATCH(D2630,Regions!$A$2:$A$6,0)),"")</f>
        <v>West</v>
      </c>
      <c r="H2630" s="5" t="str">
        <f t="shared" si="43"/>
        <v>2025-07</v>
      </c>
      <c r="I2630" s="5">
        <f>IFERROR(INDEX(Delivery!$C$2:$C$3001,MATCH(A2630,Delivery!$A$2:$A$3001,0))-INDEX(Delivery!$B$2:$B$3001,MATCH(A2630,Delivery!$A$2:$A$3001,0)),"")</f>
        <v>-45856</v>
      </c>
      <c r="J2630" s="5" t="str">
        <f>IF(IFERROR(INDEX(Delivery!$D$2:$D$3001,MATCH(A2630,Delivery!$A$2:$A$3001,0)),"")="Delayed","Yes","No")</f>
        <v>No</v>
      </c>
      <c r="K2630" s="5" t="str">
        <f>IF(IFERROR(INDEX(Delivery!$D$2:$D$3001,MATCH(A2630,Delivery!$A$2:$A$3001,0)),"")="Cancelled","Yes","No")</f>
        <v>Yes</v>
      </c>
      <c r="L2630">
        <f>SUMIF(Sales!B:B,A2630,Sales!H:H)</f>
        <v>1488.07</v>
      </c>
    </row>
    <row r="2631" spans="1:12" x14ac:dyDescent="0.35">
      <c r="A2631" s="5">
        <v>2630</v>
      </c>
      <c r="B2631" s="6">
        <v>45856</v>
      </c>
      <c r="C2631" s="5">
        <v>80</v>
      </c>
      <c r="D2631" s="5">
        <v>1</v>
      </c>
      <c r="E2631" s="5" t="str">
        <f>IFERROR(INDEX(Customers!$B$2:$B$901,MATCH(C2631,Customers!$A$2:$A$901,0)),"")</f>
        <v>Vivaan Kapoor</v>
      </c>
      <c r="F2631" s="5" t="str">
        <f>IFERROR(INDEX(Customers!$C$2:$C$901,MATCH(C2631,Customers!$A$2:$A$901,0)),"")</f>
        <v>Consumer</v>
      </c>
      <c r="G2631" s="5" t="str">
        <f>IFERROR(INDEX(Regions!$B$2:$B$6,MATCH(D2631,Regions!$A$2:$A$6,0)),"")</f>
        <v>North</v>
      </c>
      <c r="H2631" s="5" t="str">
        <f t="shared" si="43"/>
        <v>2025-07</v>
      </c>
      <c r="I2631" s="5">
        <f>IFERROR(INDEX(Delivery!$C$2:$C$3001,MATCH(A2631,Delivery!$A$2:$A$3001,0))-INDEX(Delivery!$B$2:$B$3001,MATCH(A2631,Delivery!$A$2:$A$3001,0)),"")</f>
        <v>6</v>
      </c>
      <c r="J2631" s="5" t="str">
        <f>IF(IFERROR(INDEX(Delivery!$D$2:$D$3001,MATCH(A2631,Delivery!$A$2:$A$3001,0)),"")="Delayed","Yes","No")</f>
        <v>No</v>
      </c>
      <c r="K2631" s="5" t="str">
        <f>IF(IFERROR(INDEX(Delivery!$D$2:$D$3001,MATCH(A2631,Delivery!$A$2:$A$3001,0)),"")="Cancelled","Yes","No")</f>
        <v>No</v>
      </c>
      <c r="L2631">
        <f>SUMIF(Sales!B:B,A2631,Sales!H:H)</f>
        <v>552.17999999999995</v>
      </c>
    </row>
    <row r="2632" spans="1:12" x14ac:dyDescent="0.35">
      <c r="A2632" s="5">
        <v>2631</v>
      </c>
      <c r="B2632" s="6">
        <v>45856</v>
      </c>
      <c r="C2632" s="5">
        <v>151</v>
      </c>
      <c r="D2632" s="5">
        <v>2</v>
      </c>
      <c r="E2632" s="5" t="str">
        <f>IFERROR(INDEX(Customers!$B$2:$B$901,MATCH(C2632,Customers!$A$2:$A$901,0)),"")</f>
        <v>Ayaan Chatterjee</v>
      </c>
      <c r="F2632" s="5" t="str">
        <f>IFERROR(INDEX(Customers!$C$2:$C$901,MATCH(C2632,Customers!$A$2:$A$901,0)),"")</f>
        <v>SMB</v>
      </c>
      <c r="G2632" s="5" t="str">
        <f>IFERROR(INDEX(Regions!$B$2:$B$6,MATCH(D2632,Regions!$A$2:$A$6,0)),"")</f>
        <v>South</v>
      </c>
      <c r="H2632" s="5" t="str">
        <f t="shared" si="43"/>
        <v>2025-07</v>
      </c>
      <c r="I2632" s="5">
        <f>IFERROR(INDEX(Delivery!$C$2:$C$3001,MATCH(A2632,Delivery!$A$2:$A$3001,0))-INDEX(Delivery!$B$2:$B$3001,MATCH(A2632,Delivery!$A$2:$A$3001,0)),"")</f>
        <v>5</v>
      </c>
      <c r="J2632" s="5" t="str">
        <f>IF(IFERROR(INDEX(Delivery!$D$2:$D$3001,MATCH(A2632,Delivery!$A$2:$A$3001,0)),"")="Delayed","Yes","No")</f>
        <v>No</v>
      </c>
      <c r="K2632" s="5" t="str">
        <f>IF(IFERROR(INDEX(Delivery!$D$2:$D$3001,MATCH(A2632,Delivery!$A$2:$A$3001,0)),"")="Cancelled","Yes","No")</f>
        <v>No</v>
      </c>
      <c r="L2632">
        <f>SUMIF(Sales!B:B,A2632,Sales!H:H)</f>
        <v>705.26</v>
      </c>
    </row>
    <row r="2633" spans="1:12" x14ac:dyDescent="0.35">
      <c r="A2633" s="5">
        <v>2632</v>
      </c>
      <c r="B2633" s="6">
        <v>45856</v>
      </c>
      <c r="C2633" s="5">
        <v>643</v>
      </c>
      <c r="D2633" s="5">
        <v>5</v>
      </c>
      <c r="E2633" s="5" t="str">
        <f>IFERROR(INDEX(Customers!$B$2:$B$901,MATCH(C2633,Customers!$A$2:$A$901,0)),"")</f>
        <v>Saanvi Nair</v>
      </c>
      <c r="F2633" s="5" t="str">
        <f>IFERROR(INDEX(Customers!$C$2:$C$901,MATCH(C2633,Customers!$A$2:$A$901,0)),"")</f>
        <v>SMB</v>
      </c>
      <c r="G2633" s="5" t="str">
        <f>IFERROR(INDEX(Regions!$B$2:$B$6,MATCH(D2633,Regions!$A$2:$A$6,0)),"")</f>
        <v>Central</v>
      </c>
      <c r="H2633" s="5" t="str">
        <f t="shared" si="43"/>
        <v>2025-07</v>
      </c>
      <c r="I2633" s="5">
        <f>IFERROR(INDEX(Delivery!$C$2:$C$3001,MATCH(A2633,Delivery!$A$2:$A$3001,0))-INDEX(Delivery!$B$2:$B$3001,MATCH(A2633,Delivery!$A$2:$A$3001,0)),"")</f>
        <v>5</v>
      </c>
      <c r="J2633" s="5" t="str">
        <f>IF(IFERROR(INDEX(Delivery!$D$2:$D$3001,MATCH(A2633,Delivery!$A$2:$A$3001,0)),"")="Delayed","Yes","No")</f>
        <v>No</v>
      </c>
      <c r="K2633" s="5" t="str">
        <f>IF(IFERROR(INDEX(Delivery!$D$2:$D$3001,MATCH(A2633,Delivery!$A$2:$A$3001,0)),"")="Cancelled","Yes","No")</f>
        <v>No</v>
      </c>
      <c r="L2633">
        <f>SUMIF(Sales!B:B,A2633,Sales!H:H)</f>
        <v>175.69</v>
      </c>
    </row>
    <row r="2634" spans="1:12" x14ac:dyDescent="0.35">
      <c r="A2634" s="5">
        <v>2633</v>
      </c>
      <c r="B2634" s="6">
        <v>45856</v>
      </c>
      <c r="C2634" s="5">
        <v>204</v>
      </c>
      <c r="D2634" s="5">
        <v>5</v>
      </c>
      <c r="E2634" s="5" t="str">
        <f>IFERROR(INDEX(Customers!$B$2:$B$901,MATCH(C2634,Customers!$A$2:$A$901,0)),"")</f>
        <v>Sai Gupta</v>
      </c>
      <c r="F2634" s="5" t="str">
        <f>IFERROR(INDEX(Customers!$C$2:$C$901,MATCH(C2634,Customers!$A$2:$A$901,0)),"")</f>
        <v>Corporate</v>
      </c>
      <c r="G2634" s="5" t="str">
        <f>IFERROR(INDEX(Regions!$B$2:$B$6,MATCH(D2634,Regions!$A$2:$A$6,0)),"")</f>
        <v>Central</v>
      </c>
      <c r="H2634" s="5" t="str">
        <f t="shared" si="43"/>
        <v>2025-07</v>
      </c>
      <c r="I2634" s="5">
        <f>IFERROR(INDEX(Delivery!$C$2:$C$3001,MATCH(A2634,Delivery!$A$2:$A$3001,0))-INDEX(Delivery!$B$2:$B$3001,MATCH(A2634,Delivery!$A$2:$A$3001,0)),"")</f>
        <v>6</v>
      </c>
      <c r="J2634" s="5" t="str">
        <f>IF(IFERROR(INDEX(Delivery!$D$2:$D$3001,MATCH(A2634,Delivery!$A$2:$A$3001,0)),"")="Delayed","Yes","No")</f>
        <v>No</v>
      </c>
      <c r="K2634" s="5" t="str">
        <f>IF(IFERROR(INDEX(Delivery!$D$2:$D$3001,MATCH(A2634,Delivery!$A$2:$A$3001,0)),"")="Cancelled","Yes","No")</f>
        <v>No</v>
      </c>
      <c r="L2634">
        <f>SUMIF(Sales!B:B,A2634,Sales!H:H)</f>
        <v>508.8</v>
      </c>
    </row>
    <row r="2635" spans="1:12" x14ac:dyDescent="0.35">
      <c r="A2635" s="5">
        <v>2634</v>
      </c>
      <c r="B2635" s="6">
        <v>45857</v>
      </c>
      <c r="C2635" s="5">
        <v>49</v>
      </c>
      <c r="D2635" s="5">
        <v>3</v>
      </c>
      <c r="E2635" s="5" t="str">
        <f>IFERROR(INDEX(Customers!$B$2:$B$901,MATCH(C2635,Customers!$A$2:$A$901,0)),"")</f>
        <v>Saanvi Das</v>
      </c>
      <c r="F2635" s="5" t="str">
        <f>IFERROR(INDEX(Customers!$C$2:$C$901,MATCH(C2635,Customers!$A$2:$A$901,0)),"")</f>
        <v>Consumer</v>
      </c>
      <c r="G2635" s="5" t="str">
        <f>IFERROR(INDEX(Regions!$B$2:$B$6,MATCH(D2635,Regions!$A$2:$A$6,0)),"")</f>
        <v>East</v>
      </c>
      <c r="H2635" s="5" t="str">
        <f t="shared" si="43"/>
        <v>2025-07</v>
      </c>
      <c r="I2635" s="5">
        <f>IFERROR(INDEX(Delivery!$C$2:$C$3001,MATCH(A2635,Delivery!$A$2:$A$3001,0))-INDEX(Delivery!$B$2:$B$3001,MATCH(A2635,Delivery!$A$2:$A$3001,0)),"")</f>
        <v>4</v>
      </c>
      <c r="J2635" s="5" t="str">
        <f>IF(IFERROR(INDEX(Delivery!$D$2:$D$3001,MATCH(A2635,Delivery!$A$2:$A$3001,0)),"")="Delayed","Yes","No")</f>
        <v>No</v>
      </c>
      <c r="K2635" s="5" t="str">
        <f>IF(IFERROR(INDEX(Delivery!$D$2:$D$3001,MATCH(A2635,Delivery!$A$2:$A$3001,0)),"")="Cancelled","Yes","No")</f>
        <v>No</v>
      </c>
      <c r="L2635">
        <f>SUMIF(Sales!B:B,A2635,Sales!H:H)</f>
        <v>258.78999999999996</v>
      </c>
    </row>
    <row r="2636" spans="1:12" x14ac:dyDescent="0.35">
      <c r="A2636" s="5">
        <v>2635</v>
      </c>
      <c r="B2636" s="6">
        <v>45857</v>
      </c>
      <c r="C2636" s="5">
        <v>489</v>
      </c>
      <c r="D2636" s="5">
        <v>5</v>
      </c>
      <c r="E2636" s="5" t="str">
        <f>IFERROR(INDEX(Customers!$B$2:$B$901,MATCH(C2636,Customers!$A$2:$A$901,0)),"")</f>
        <v>Aditya Menon</v>
      </c>
      <c r="F2636" s="5" t="str">
        <f>IFERROR(INDEX(Customers!$C$2:$C$901,MATCH(C2636,Customers!$A$2:$A$901,0)),"")</f>
        <v>Consumer</v>
      </c>
      <c r="G2636" s="5" t="str">
        <f>IFERROR(INDEX(Regions!$B$2:$B$6,MATCH(D2636,Regions!$A$2:$A$6,0)),"")</f>
        <v>Central</v>
      </c>
      <c r="H2636" s="5" t="str">
        <f t="shared" si="43"/>
        <v>2025-07</v>
      </c>
      <c r="I2636" s="5">
        <f>IFERROR(INDEX(Delivery!$C$2:$C$3001,MATCH(A2636,Delivery!$A$2:$A$3001,0))-INDEX(Delivery!$B$2:$B$3001,MATCH(A2636,Delivery!$A$2:$A$3001,0)),"")</f>
        <v>-45857</v>
      </c>
      <c r="J2636" s="5" t="str">
        <f>IF(IFERROR(INDEX(Delivery!$D$2:$D$3001,MATCH(A2636,Delivery!$A$2:$A$3001,0)),"")="Delayed","Yes","No")</f>
        <v>No</v>
      </c>
      <c r="K2636" s="5" t="str">
        <f>IF(IFERROR(INDEX(Delivery!$D$2:$D$3001,MATCH(A2636,Delivery!$A$2:$A$3001,0)),"")="Cancelled","Yes","No")</f>
        <v>Yes</v>
      </c>
      <c r="L2636">
        <f>SUMIF(Sales!B:B,A2636,Sales!H:H)</f>
        <v>705.26</v>
      </c>
    </row>
    <row r="2637" spans="1:12" x14ac:dyDescent="0.35">
      <c r="A2637" s="5">
        <v>2636</v>
      </c>
      <c r="B2637" s="6">
        <v>45857</v>
      </c>
      <c r="C2637" s="5">
        <v>824</v>
      </c>
      <c r="D2637" s="5">
        <v>5</v>
      </c>
      <c r="E2637" s="5" t="str">
        <f>IFERROR(INDEX(Customers!$B$2:$B$901,MATCH(C2637,Customers!$A$2:$A$901,0)),"")</f>
        <v>Arun Sharma</v>
      </c>
      <c r="F2637" s="5" t="str">
        <f>IFERROR(INDEX(Customers!$C$2:$C$901,MATCH(C2637,Customers!$A$2:$A$901,0)),"")</f>
        <v>SMB</v>
      </c>
      <c r="G2637" s="5" t="str">
        <f>IFERROR(INDEX(Regions!$B$2:$B$6,MATCH(D2637,Regions!$A$2:$A$6,0)),"")</f>
        <v>Central</v>
      </c>
      <c r="H2637" s="5" t="str">
        <f t="shared" si="43"/>
        <v>2025-07</v>
      </c>
      <c r="I2637" s="5">
        <f>IFERROR(INDEX(Delivery!$C$2:$C$3001,MATCH(A2637,Delivery!$A$2:$A$3001,0))-INDEX(Delivery!$B$2:$B$3001,MATCH(A2637,Delivery!$A$2:$A$3001,0)),"")</f>
        <v>5</v>
      </c>
      <c r="J2637" s="5" t="str">
        <f>IF(IFERROR(INDEX(Delivery!$D$2:$D$3001,MATCH(A2637,Delivery!$A$2:$A$3001,0)),"")="Delayed","Yes","No")</f>
        <v>No</v>
      </c>
      <c r="K2637" s="5" t="str">
        <f>IF(IFERROR(INDEX(Delivery!$D$2:$D$3001,MATCH(A2637,Delivery!$A$2:$A$3001,0)),"")="Cancelled","Yes","No")</f>
        <v>No</v>
      </c>
      <c r="L2637">
        <f>SUMIF(Sales!B:B,A2637,Sales!H:H)</f>
        <v>1752.02</v>
      </c>
    </row>
    <row r="2638" spans="1:12" x14ac:dyDescent="0.35">
      <c r="A2638" s="5">
        <v>2637</v>
      </c>
      <c r="B2638" s="6">
        <v>45857</v>
      </c>
      <c r="C2638" s="5">
        <v>404</v>
      </c>
      <c r="D2638" s="5">
        <v>1</v>
      </c>
      <c r="E2638" s="5" t="str">
        <f>IFERROR(INDEX(Customers!$B$2:$B$901,MATCH(C2638,Customers!$A$2:$A$901,0)),"")</f>
        <v>Saanvi Rao</v>
      </c>
      <c r="F2638" s="5" t="str">
        <f>IFERROR(INDEX(Customers!$C$2:$C$901,MATCH(C2638,Customers!$A$2:$A$901,0)),"")</f>
        <v>Consumer</v>
      </c>
      <c r="G2638" s="5" t="str">
        <f>IFERROR(INDEX(Regions!$B$2:$B$6,MATCH(D2638,Regions!$A$2:$A$6,0)),"")</f>
        <v>North</v>
      </c>
      <c r="H2638" s="5" t="str">
        <f t="shared" si="43"/>
        <v>2025-07</v>
      </c>
      <c r="I2638" s="5">
        <f>IFERROR(INDEX(Delivery!$C$2:$C$3001,MATCH(A2638,Delivery!$A$2:$A$3001,0))-INDEX(Delivery!$B$2:$B$3001,MATCH(A2638,Delivery!$A$2:$A$3001,0)),"")</f>
        <v>4</v>
      </c>
      <c r="J2638" s="5" t="str">
        <f>IF(IFERROR(INDEX(Delivery!$D$2:$D$3001,MATCH(A2638,Delivery!$A$2:$A$3001,0)),"")="Delayed","Yes","No")</f>
        <v>No</v>
      </c>
      <c r="K2638" s="5" t="str">
        <f>IF(IFERROR(INDEX(Delivery!$D$2:$D$3001,MATCH(A2638,Delivery!$A$2:$A$3001,0)),"")="Cancelled","Yes","No")</f>
        <v>No</v>
      </c>
      <c r="L2638">
        <f>SUMIF(Sales!B:B,A2638,Sales!H:H)</f>
        <v>540.32000000000005</v>
      </c>
    </row>
    <row r="2639" spans="1:12" x14ac:dyDescent="0.35">
      <c r="A2639" s="5">
        <v>2638</v>
      </c>
      <c r="B2639" s="6">
        <v>45857</v>
      </c>
      <c r="C2639" s="5">
        <v>450</v>
      </c>
      <c r="D2639" s="5">
        <v>5</v>
      </c>
      <c r="E2639" s="5" t="str">
        <f>IFERROR(INDEX(Customers!$B$2:$B$901,MATCH(C2639,Customers!$A$2:$A$901,0)),"")</f>
        <v>Suresh Rao</v>
      </c>
      <c r="F2639" s="5" t="str">
        <f>IFERROR(INDEX(Customers!$C$2:$C$901,MATCH(C2639,Customers!$A$2:$A$901,0)),"")</f>
        <v>Consumer</v>
      </c>
      <c r="G2639" s="5" t="str">
        <f>IFERROR(INDEX(Regions!$B$2:$B$6,MATCH(D2639,Regions!$A$2:$A$6,0)),"")</f>
        <v>Central</v>
      </c>
      <c r="H2639" s="5" t="str">
        <f t="shared" si="43"/>
        <v>2025-07</v>
      </c>
      <c r="I2639" s="5">
        <f>IFERROR(INDEX(Delivery!$C$2:$C$3001,MATCH(A2639,Delivery!$A$2:$A$3001,0))-INDEX(Delivery!$B$2:$B$3001,MATCH(A2639,Delivery!$A$2:$A$3001,0)),"")</f>
        <v>4</v>
      </c>
      <c r="J2639" s="5" t="str">
        <f>IF(IFERROR(INDEX(Delivery!$D$2:$D$3001,MATCH(A2639,Delivery!$A$2:$A$3001,0)),"")="Delayed","Yes","No")</f>
        <v>No</v>
      </c>
      <c r="K2639" s="5" t="str">
        <f>IF(IFERROR(INDEX(Delivery!$D$2:$D$3001,MATCH(A2639,Delivery!$A$2:$A$3001,0)),"")="Cancelled","Yes","No")</f>
        <v>No</v>
      </c>
      <c r="L2639">
        <f>SUMIF(Sales!B:B,A2639,Sales!H:H)</f>
        <v>880.95</v>
      </c>
    </row>
    <row r="2640" spans="1:12" x14ac:dyDescent="0.35">
      <c r="A2640" s="5">
        <v>2639</v>
      </c>
      <c r="B2640" s="6">
        <v>45857</v>
      </c>
      <c r="C2640" s="5">
        <v>2</v>
      </c>
      <c r="D2640" s="5">
        <v>4</v>
      </c>
      <c r="E2640" s="5" t="str">
        <f>IFERROR(INDEX(Customers!$B$2:$B$901,MATCH(C2640,Customers!$A$2:$A$901,0)),"")</f>
        <v>Saanvi Reddy</v>
      </c>
      <c r="F2640" s="5" t="str">
        <f>IFERROR(INDEX(Customers!$C$2:$C$901,MATCH(C2640,Customers!$A$2:$A$901,0)),"")</f>
        <v>Consumer</v>
      </c>
      <c r="G2640" s="5" t="str">
        <f>IFERROR(INDEX(Regions!$B$2:$B$6,MATCH(D2640,Regions!$A$2:$A$6,0)),"")</f>
        <v>West</v>
      </c>
      <c r="H2640" s="5" t="str">
        <f t="shared" si="43"/>
        <v>2025-07</v>
      </c>
      <c r="I2640" s="5">
        <f>IFERROR(INDEX(Delivery!$C$2:$C$3001,MATCH(A2640,Delivery!$A$2:$A$3001,0))-INDEX(Delivery!$B$2:$B$3001,MATCH(A2640,Delivery!$A$2:$A$3001,0)),"")</f>
        <v>5</v>
      </c>
      <c r="J2640" s="5" t="str">
        <f>IF(IFERROR(INDEX(Delivery!$D$2:$D$3001,MATCH(A2640,Delivery!$A$2:$A$3001,0)),"")="Delayed","Yes","No")</f>
        <v>No</v>
      </c>
      <c r="K2640" s="5" t="str">
        <f>IF(IFERROR(INDEX(Delivery!$D$2:$D$3001,MATCH(A2640,Delivery!$A$2:$A$3001,0)),"")="Cancelled","Yes","No")</f>
        <v>No</v>
      </c>
      <c r="L2640">
        <f>SUMIF(Sales!B:B,A2640,Sales!H:H)</f>
        <v>519.71</v>
      </c>
    </row>
    <row r="2641" spans="1:12" x14ac:dyDescent="0.35">
      <c r="A2641" s="5">
        <v>2640</v>
      </c>
      <c r="B2641" s="6">
        <v>45857</v>
      </c>
      <c r="C2641" s="5">
        <v>712</v>
      </c>
      <c r="D2641" s="5">
        <v>1</v>
      </c>
      <c r="E2641" s="5" t="str">
        <f>IFERROR(INDEX(Customers!$B$2:$B$901,MATCH(C2641,Customers!$A$2:$A$901,0)),"")</f>
        <v>Suresh Joshi</v>
      </c>
      <c r="F2641" s="5" t="str">
        <f>IFERROR(INDEX(Customers!$C$2:$C$901,MATCH(C2641,Customers!$A$2:$A$901,0)),"")</f>
        <v>Consumer</v>
      </c>
      <c r="G2641" s="5" t="str">
        <f>IFERROR(INDEX(Regions!$B$2:$B$6,MATCH(D2641,Regions!$A$2:$A$6,0)),"")</f>
        <v>North</v>
      </c>
      <c r="H2641" s="5" t="str">
        <f t="shared" si="43"/>
        <v>2025-07</v>
      </c>
      <c r="I2641" s="5">
        <f>IFERROR(INDEX(Delivery!$C$2:$C$3001,MATCH(A2641,Delivery!$A$2:$A$3001,0))-INDEX(Delivery!$B$2:$B$3001,MATCH(A2641,Delivery!$A$2:$A$3001,0)),"")</f>
        <v>4</v>
      </c>
      <c r="J2641" s="5" t="str">
        <f>IF(IFERROR(INDEX(Delivery!$D$2:$D$3001,MATCH(A2641,Delivery!$A$2:$A$3001,0)),"")="Delayed","Yes","No")</f>
        <v>No</v>
      </c>
      <c r="K2641" s="5" t="str">
        <f>IF(IFERROR(INDEX(Delivery!$D$2:$D$3001,MATCH(A2641,Delivery!$A$2:$A$3001,0)),"")="Cancelled","Yes","No")</f>
        <v>No</v>
      </c>
      <c r="L2641">
        <f>SUMIF(Sales!B:B,A2641,Sales!H:H)</f>
        <v>1019.93</v>
      </c>
    </row>
    <row r="2642" spans="1:12" x14ac:dyDescent="0.35">
      <c r="A2642" s="5">
        <v>2641</v>
      </c>
      <c r="B2642" s="6">
        <v>45857</v>
      </c>
      <c r="C2642" s="5">
        <v>895</v>
      </c>
      <c r="D2642" s="5">
        <v>2</v>
      </c>
      <c r="E2642" s="5" t="str">
        <f>IFERROR(INDEX(Customers!$B$2:$B$901,MATCH(C2642,Customers!$A$2:$A$901,0)),"")</f>
        <v>Ravi Singh</v>
      </c>
      <c r="F2642" s="5" t="str">
        <f>IFERROR(INDEX(Customers!$C$2:$C$901,MATCH(C2642,Customers!$A$2:$A$901,0)),"")</f>
        <v>Consumer</v>
      </c>
      <c r="G2642" s="5" t="str">
        <f>IFERROR(INDEX(Regions!$B$2:$B$6,MATCH(D2642,Regions!$A$2:$A$6,0)),"")</f>
        <v>South</v>
      </c>
      <c r="H2642" s="5" t="str">
        <f t="shared" si="43"/>
        <v>2025-07</v>
      </c>
      <c r="I2642" s="5">
        <f>IFERROR(INDEX(Delivery!$C$2:$C$3001,MATCH(A2642,Delivery!$A$2:$A$3001,0))-INDEX(Delivery!$B$2:$B$3001,MATCH(A2642,Delivery!$A$2:$A$3001,0)),"")</f>
        <v>10</v>
      </c>
      <c r="J2642" s="5" t="str">
        <f>IF(IFERROR(INDEX(Delivery!$D$2:$D$3001,MATCH(A2642,Delivery!$A$2:$A$3001,0)),"")="Delayed","Yes","No")</f>
        <v>Yes</v>
      </c>
      <c r="K2642" s="5" t="str">
        <f>IF(IFERROR(INDEX(Delivery!$D$2:$D$3001,MATCH(A2642,Delivery!$A$2:$A$3001,0)),"")="Cancelled","Yes","No")</f>
        <v>No</v>
      </c>
      <c r="L2642">
        <f>SUMIF(Sales!B:B,A2642,Sales!H:H)</f>
        <v>666.17000000000007</v>
      </c>
    </row>
    <row r="2643" spans="1:12" x14ac:dyDescent="0.35">
      <c r="A2643" s="5">
        <v>2642</v>
      </c>
      <c r="B2643" s="6">
        <v>45857</v>
      </c>
      <c r="C2643" s="5">
        <v>34</v>
      </c>
      <c r="D2643" s="5">
        <v>1</v>
      </c>
      <c r="E2643" s="5" t="str">
        <f>IFERROR(INDEX(Customers!$B$2:$B$901,MATCH(C2643,Customers!$A$2:$A$901,0)),"")</f>
        <v>Arun Nair</v>
      </c>
      <c r="F2643" s="5" t="str">
        <f>IFERROR(INDEX(Customers!$C$2:$C$901,MATCH(C2643,Customers!$A$2:$A$901,0)),"")</f>
        <v>Consumer</v>
      </c>
      <c r="G2643" s="5" t="str">
        <f>IFERROR(INDEX(Regions!$B$2:$B$6,MATCH(D2643,Regions!$A$2:$A$6,0)),"")</f>
        <v>North</v>
      </c>
      <c r="H2643" s="5" t="str">
        <f t="shared" si="43"/>
        <v>2025-07</v>
      </c>
      <c r="I2643" s="5">
        <f>IFERROR(INDEX(Delivery!$C$2:$C$3001,MATCH(A2643,Delivery!$A$2:$A$3001,0))-INDEX(Delivery!$B$2:$B$3001,MATCH(A2643,Delivery!$A$2:$A$3001,0)),"")</f>
        <v>3</v>
      </c>
      <c r="J2643" s="5" t="str">
        <f>IF(IFERROR(INDEX(Delivery!$D$2:$D$3001,MATCH(A2643,Delivery!$A$2:$A$3001,0)),"")="Delayed","Yes","No")</f>
        <v>No</v>
      </c>
      <c r="K2643" s="5" t="str">
        <f>IF(IFERROR(INDEX(Delivery!$D$2:$D$3001,MATCH(A2643,Delivery!$A$2:$A$3001,0)),"")="Cancelled","Yes","No")</f>
        <v>No</v>
      </c>
      <c r="L2643">
        <f>SUMIF(Sales!B:B,A2643,Sales!H:H)</f>
        <v>1281.6600000000001</v>
      </c>
    </row>
    <row r="2644" spans="1:12" x14ac:dyDescent="0.35">
      <c r="A2644" s="5">
        <v>2643</v>
      </c>
      <c r="B2644" s="6">
        <v>45857</v>
      </c>
      <c r="C2644" s="5">
        <v>169</v>
      </c>
      <c r="D2644" s="5">
        <v>1</v>
      </c>
      <c r="E2644" s="5" t="str">
        <f>IFERROR(INDEX(Customers!$B$2:$B$901,MATCH(C2644,Customers!$A$2:$A$901,0)),"")</f>
        <v>Sai Malhotra</v>
      </c>
      <c r="F2644" s="5" t="str">
        <f>IFERROR(INDEX(Customers!$C$2:$C$901,MATCH(C2644,Customers!$A$2:$A$901,0)),"")</f>
        <v>SMB</v>
      </c>
      <c r="G2644" s="5" t="str">
        <f>IFERROR(INDEX(Regions!$B$2:$B$6,MATCH(D2644,Regions!$A$2:$A$6,0)),"")</f>
        <v>North</v>
      </c>
      <c r="H2644" s="5" t="str">
        <f t="shared" si="43"/>
        <v>2025-07</v>
      </c>
      <c r="I2644" s="5">
        <f>IFERROR(INDEX(Delivery!$C$2:$C$3001,MATCH(A2644,Delivery!$A$2:$A$3001,0))-INDEX(Delivery!$B$2:$B$3001,MATCH(A2644,Delivery!$A$2:$A$3001,0)),"")</f>
        <v>5</v>
      </c>
      <c r="J2644" s="5" t="str">
        <f>IF(IFERROR(INDEX(Delivery!$D$2:$D$3001,MATCH(A2644,Delivery!$A$2:$A$3001,0)),"")="Delayed","Yes","No")</f>
        <v>No</v>
      </c>
      <c r="K2644" s="5" t="str">
        <f>IF(IFERROR(INDEX(Delivery!$D$2:$D$3001,MATCH(A2644,Delivery!$A$2:$A$3001,0)),"")="Cancelled","Yes","No")</f>
        <v>No</v>
      </c>
      <c r="L2644">
        <f>SUMIF(Sales!B:B,A2644,Sales!H:H)</f>
        <v>5512.54</v>
      </c>
    </row>
    <row r="2645" spans="1:12" x14ac:dyDescent="0.35">
      <c r="A2645" s="5">
        <v>2644</v>
      </c>
      <c r="B2645" s="6">
        <v>45858</v>
      </c>
      <c r="C2645" s="5">
        <v>167</v>
      </c>
      <c r="D2645" s="5">
        <v>4</v>
      </c>
      <c r="E2645" s="5" t="str">
        <f>IFERROR(INDEX(Customers!$B$2:$B$901,MATCH(C2645,Customers!$A$2:$A$901,0)),"")</f>
        <v>Meera Kapoor</v>
      </c>
      <c r="F2645" s="5" t="str">
        <f>IFERROR(INDEX(Customers!$C$2:$C$901,MATCH(C2645,Customers!$A$2:$A$901,0)),"")</f>
        <v>SMB</v>
      </c>
      <c r="G2645" s="5" t="str">
        <f>IFERROR(INDEX(Regions!$B$2:$B$6,MATCH(D2645,Regions!$A$2:$A$6,0)),"")</f>
        <v>West</v>
      </c>
      <c r="H2645" s="5" t="str">
        <f t="shared" si="43"/>
        <v>2025-07</v>
      </c>
      <c r="I2645" s="5">
        <f>IFERROR(INDEX(Delivery!$C$2:$C$3001,MATCH(A2645,Delivery!$A$2:$A$3001,0))-INDEX(Delivery!$B$2:$B$3001,MATCH(A2645,Delivery!$A$2:$A$3001,0)),"")</f>
        <v>2</v>
      </c>
      <c r="J2645" s="5" t="str">
        <f>IF(IFERROR(INDEX(Delivery!$D$2:$D$3001,MATCH(A2645,Delivery!$A$2:$A$3001,0)),"")="Delayed","Yes","No")</f>
        <v>No</v>
      </c>
      <c r="K2645" s="5" t="str">
        <f>IF(IFERROR(INDEX(Delivery!$D$2:$D$3001,MATCH(A2645,Delivery!$A$2:$A$3001,0)),"")="Cancelled","Yes","No")</f>
        <v>No</v>
      </c>
      <c r="L2645">
        <f>SUMIF(Sales!B:B,A2645,Sales!H:H)</f>
        <v>4681.8099999999995</v>
      </c>
    </row>
    <row r="2646" spans="1:12" x14ac:dyDescent="0.35">
      <c r="A2646" s="5">
        <v>2645</v>
      </c>
      <c r="B2646" s="6">
        <v>45859</v>
      </c>
      <c r="C2646" s="5">
        <v>749</v>
      </c>
      <c r="D2646" s="5">
        <v>3</v>
      </c>
      <c r="E2646" s="5" t="str">
        <f>IFERROR(INDEX(Customers!$B$2:$B$901,MATCH(C2646,Customers!$A$2:$A$901,0)),"")</f>
        <v>Navya Malhotra</v>
      </c>
      <c r="F2646" s="5" t="str">
        <f>IFERROR(INDEX(Customers!$C$2:$C$901,MATCH(C2646,Customers!$A$2:$A$901,0)),"")</f>
        <v>SMB</v>
      </c>
      <c r="G2646" s="5" t="str">
        <f>IFERROR(INDEX(Regions!$B$2:$B$6,MATCH(D2646,Regions!$A$2:$A$6,0)),"")</f>
        <v>East</v>
      </c>
      <c r="H2646" s="5" t="str">
        <f t="shared" si="43"/>
        <v>2025-07</v>
      </c>
      <c r="I2646" s="5">
        <f>IFERROR(INDEX(Delivery!$C$2:$C$3001,MATCH(A2646,Delivery!$A$2:$A$3001,0))-INDEX(Delivery!$B$2:$B$3001,MATCH(A2646,Delivery!$A$2:$A$3001,0)),"")</f>
        <v>2</v>
      </c>
      <c r="J2646" s="5" t="str">
        <f>IF(IFERROR(INDEX(Delivery!$D$2:$D$3001,MATCH(A2646,Delivery!$A$2:$A$3001,0)),"")="Delayed","Yes","No")</f>
        <v>No</v>
      </c>
      <c r="K2646" s="5" t="str">
        <f>IF(IFERROR(INDEX(Delivery!$D$2:$D$3001,MATCH(A2646,Delivery!$A$2:$A$3001,0)),"")="Cancelled","Yes","No")</f>
        <v>No</v>
      </c>
      <c r="L2646">
        <f>SUMIF(Sales!B:B,A2646,Sales!H:H)</f>
        <v>3021.65</v>
      </c>
    </row>
    <row r="2647" spans="1:12" x14ac:dyDescent="0.35">
      <c r="A2647" s="5">
        <v>2646</v>
      </c>
      <c r="B2647" s="6">
        <v>45859</v>
      </c>
      <c r="C2647" s="5">
        <v>884</v>
      </c>
      <c r="D2647" s="5">
        <v>1</v>
      </c>
      <c r="E2647" s="5" t="str">
        <f>IFERROR(INDEX(Customers!$B$2:$B$901,MATCH(C2647,Customers!$A$2:$A$901,0)),"")</f>
        <v>Rohan Sharma</v>
      </c>
      <c r="F2647" s="5" t="str">
        <f>IFERROR(INDEX(Customers!$C$2:$C$901,MATCH(C2647,Customers!$A$2:$A$901,0)),"")</f>
        <v>Consumer</v>
      </c>
      <c r="G2647" s="5" t="str">
        <f>IFERROR(INDEX(Regions!$B$2:$B$6,MATCH(D2647,Regions!$A$2:$A$6,0)),"")</f>
        <v>North</v>
      </c>
      <c r="H2647" s="5" t="str">
        <f t="shared" si="43"/>
        <v>2025-07</v>
      </c>
      <c r="I2647" s="5">
        <f>IFERROR(INDEX(Delivery!$C$2:$C$3001,MATCH(A2647,Delivery!$A$2:$A$3001,0))-INDEX(Delivery!$B$2:$B$3001,MATCH(A2647,Delivery!$A$2:$A$3001,0)),"")</f>
        <v>3</v>
      </c>
      <c r="J2647" s="5" t="str">
        <f>IF(IFERROR(INDEX(Delivery!$D$2:$D$3001,MATCH(A2647,Delivery!$A$2:$A$3001,0)),"")="Delayed","Yes","No")</f>
        <v>No</v>
      </c>
      <c r="K2647" s="5" t="str">
        <f>IF(IFERROR(INDEX(Delivery!$D$2:$D$3001,MATCH(A2647,Delivery!$A$2:$A$3001,0)),"")="Cancelled","Yes","No")</f>
        <v>No</v>
      </c>
      <c r="L2647">
        <f>SUMIF(Sales!B:B,A2647,Sales!H:H)</f>
        <v>1880.44</v>
      </c>
    </row>
    <row r="2648" spans="1:12" x14ac:dyDescent="0.35">
      <c r="A2648" s="5">
        <v>2647</v>
      </c>
      <c r="B2648" s="6">
        <v>45859</v>
      </c>
      <c r="C2648" s="5">
        <v>852</v>
      </c>
      <c r="D2648" s="5">
        <v>3</v>
      </c>
      <c r="E2648" s="5" t="str">
        <f>IFERROR(INDEX(Customers!$B$2:$B$901,MATCH(C2648,Customers!$A$2:$A$901,0)),"")</f>
        <v>Anika Nair</v>
      </c>
      <c r="F2648" s="5" t="str">
        <f>IFERROR(INDEX(Customers!$C$2:$C$901,MATCH(C2648,Customers!$A$2:$A$901,0)),"")</f>
        <v>SMB</v>
      </c>
      <c r="G2648" s="5" t="str">
        <f>IFERROR(INDEX(Regions!$B$2:$B$6,MATCH(D2648,Regions!$A$2:$A$6,0)),"")</f>
        <v>East</v>
      </c>
      <c r="H2648" s="5" t="str">
        <f t="shared" si="43"/>
        <v>2025-07</v>
      </c>
      <c r="I2648" s="5">
        <f>IFERROR(INDEX(Delivery!$C$2:$C$3001,MATCH(A2648,Delivery!$A$2:$A$3001,0))-INDEX(Delivery!$B$2:$B$3001,MATCH(A2648,Delivery!$A$2:$A$3001,0)),"")</f>
        <v>6</v>
      </c>
      <c r="J2648" s="5" t="str">
        <f>IF(IFERROR(INDEX(Delivery!$D$2:$D$3001,MATCH(A2648,Delivery!$A$2:$A$3001,0)),"")="Delayed","Yes","No")</f>
        <v>No</v>
      </c>
      <c r="K2648" s="5" t="str">
        <f>IF(IFERROR(INDEX(Delivery!$D$2:$D$3001,MATCH(A2648,Delivery!$A$2:$A$3001,0)),"")="Cancelled","Yes","No")</f>
        <v>No</v>
      </c>
      <c r="L2648">
        <f>SUMIF(Sales!B:B,A2648,Sales!H:H)</f>
        <v>800.55</v>
      </c>
    </row>
    <row r="2649" spans="1:12" x14ac:dyDescent="0.35">
      <c r="A2649" s="5">
        <v>2648</v>
      </c>
      <c r="B2649" s="6">
        <v>45860</v>
      </c>
      <c r="C2649" s="5">
        <v>191</v>
      </c>
      <c r="D2649" s="5">
        <v>1</v>
      </c>
      <c r="E2649" s="5" t="str">
        <f>IFERROR(INDEX(Customers!$B$2:$B$901,MATCH(C2649,Customers!$A$2:$A$901,0)),"")</f>
        <v>Priya Iyer</v>
      </c>
      <c r="F2649" s="5" t="str">
        <f>IFERROR(INDEX(Customers!$C$2:$C$901,MATCH(C2649,Customers!$A$2:$A$901,0)),"")</f>
        <v>SMB</v>
      </c>
      <c r="G2649" s="5" t="str">
        <f>IFERROR(INDEX(Regions!$B$2:$B$6,MATCH(D2649,Regions!$A$2:$A$6,0)),"")</f>
        <v>North</v>
      </c>
      <c r="H2649" s="5" t="str">
        <f t="shared" si="43"/>
        <v>2025-07</v>
      </c>
      <c r="I2649" s="5">
        <f>IFERROR(INDEX(Delivery!$C$2:$C$3001,MATCH(A2649,Delivery!$A$2:$A$3001,0))-INDEX(Delivery!$B$2:$B$3001,MATCH(A2649,Delivery!$A$2:$A$3001,0)),"")</f>
        <v>3</v>
      </c>
      <c r="J2649" s="5" t="str">
        <f>IF(IFERROR(INDEX(Delivery!$D$2:$D$3001,MATCH(A2649,Delivery!$A$2:$A$3001,0)),"")="Delayed","Yes","No")</f>
        <v>No</v>
      </c>
      <c r="K2649" s="5" t="str">
        <f>IF(IFERROR(INDEX(Delivery!$D$2:$D$3001,MATCH(A2649,Delivery!$A$2:$A$3001,0)),"")="Cancelled","Yes","No")</f>
        <v>No</v>
      </c>
      <c r="L2649">
        <f>SUMIF(Sales!B:B,A2649,Sales!H:H)</f>
        <v>3787.31</v>
      </c>
    </row>
    <row r="2650" spans="1:12" x14ac:dyDescent="0.35">
      <c r="A2650" s="5">
        <v>2649</v>
      </c>
      <c r="B2650" s="6">
        <v>45860</v>
      </c>
      <c r="C2650" s="5">
        <v>278</v>
      </c>
      <c r="D2650" s="5">
        <v>2</v>
      </c>
      <c r="E2650" s="5" t="str">
        <f>IFERROR(INDEX(Customers!$B$2:$B$901,MATCH(C2650,Customers!$A$2:$A$901,0)),"")</f>
        <v>Priya Sharma</v>
      </c>
      <c r="F2650" s="5" t="str">
        <f>IFERROR(INDEX(Customers!$C$2:$C$901,MATCH(C2650,Customers!$A$2:$A$901,0)),"")</f>
        <v>Consumer</v>
      </c>
      <c r="G2650" s="5" t="str">
        <f>IFERROR(INDEX(Regions!$B$2:$B$6,MATCH(D2650,Regions!$A$2:$A$6,0)),"")</f>
        <v>South</v>
      </c>
      <c r="H2650" s="5" t="str">
        <f t="shared" si="43"/>
        <v>2025-07</v>
      </c>
      <c r="I2650" s="5">
        <f>IFERROR(INDEX(Delivery!$C$2:$C$3001,MATCH(A2650,Delivery!$A$2:$A$3001,0))-INDEX(Delivery!$B$2:$B$3001,MATCH(A2650,Delivery!$A$2:$A$3001,0)),"")</f>
        <v>6</v>
      </c>
      <c r="J2650" s="5" t="str">
        <f>IF(IFERROR(INDEX(Delivery!$D$2:$D$3001,MATCH(A2650,Delivery!$A$2:$A$3001,0)),"")="Delayed","Yes","No")</f>
        <v>No</v>
      </c>
      <c r="K2650" s="5" t="str">
        <f>IF(IFERROR(INDEX(Delivery!$D$2:$D$3001,MATCH(A2650,Delivery!$A$2:$A$3001,0)),"")="Cancelled","Yes","No")</f>
        <v>No</v>
      </c>
      <c r="L2650">
        <f>SUMIF(Sales!B:B,A2650,Sales!H:H)</f>
        <v>3429.16</v>
      </c>
    </row>
    <row r="2651" spans="1:12" x14ac:dyDescent="0.35">
      <c r="A2651" s="5">
        <v>2650</v>
      </c>
      <c r="B2651" s="6">
        <v>45860</v>
      </c>
      <c r="C2651" s="5">
        <v>615</v>
      </c>
      <c r="D2651" s="5">
        <v>3</v>
      </c>
      <c r="E2651" s="5" t="str">
        <f>IFERROR(INDEX(Customers!$B$2:$B$901,MATCH(C2651,Customers!$A$2:$A$901,0)),"")</f>
        <v>Aarav Patel</v>
      </c>
      <c r="F2651" s="5" t="str">
        <f>IFERROR(INDEX(Customers!$C$2:$C$901,MATCH(C2651,Customers!$A$2:$A$901,0)),"")</f>
        <v>Consumer</v>
      </c>
      <c r="G2651" s="5" t="str">
        <f>IFERROR(INDEX(Regions!$B$2:$B$6,MATCH(D2651,Regions!$A$2:$A$6,0)),"")</f>
        <v>East</v>
      </c>
      <c r="H2651" s="5" t="str">
        <f t="shared" si="43"/>
        <v>2025-07</v>
      </c>
      <c r="I2651" s="5">
        <f>IFERROR(INDEX(Delivery!$C$2:$C$3001,MATCH(A2651,Delivery!$A$2:$A$3001,0))-INDEX(Delivery!$B$2:$B$3001,MATCH(A2651,Delivery!$A$2:$A$3001,0)),"")</f>
        <v>3</v>
      </c>
      <c r="J2651" s="5" t="str">
        <f>IF(IFERROR(INDEX(Delivery!$D$2:$D$3001,MATCH(A2651,Delivery!$A$2:$A$3001,0)),"")="Delayed","Yes","No")</f>
        <v>No</v>
      </c>
      <c r="K2651" s="5" t="str">
        <f>IF(IFERROR(INDEX(Delivery!$D$2:$D$3001,MATCH(A2651,Delivery!$A$2:$A$3001,0)),"")="Cancelled","Yes","No")</f>
        <v>No</v>
      </c>
      <c r="L2651">
        <f>SUMIF(Sales!B:B,A2651,Sales!H:H)</f>
        <v>1533.6100000000001</v>
      </c>
    </row>
    <row r="2652" spans="1:12" x14ac:dyDescent="0.35">
      <c r="A2652" s="5">
        <v>2651</v>
      </c>
      <c r="B2652" s="6">
        <v>45860</v>
      </c>
      <c r="C2652" s="5">
        <v>223</v>
      </c>
      <c r="D2652" s="5">
        <v>1</v>
      </c>
      <c r="E2652" s="5" t="str">
        <f>IFERROR(INDEX(Customers!$B$2:$B$901,MATCH(C2652,Customers!$A$2:$A$901,0)),"")</f>
        <v>Karthik Chatterjee</v>
      </c>
      <c r="F2652" s="5" t="str">
        <f>IFERROR(INDEX(Customers!$C$2:$C$901,MATCH(C2652,Customers!$A$2:$A$901,0)),"")</f>
        <v>Consumer</v>
      </c>
      <c r="G2652" s="5" t="str">
        <f>IFERROR(INDEX(Regions!$B$2:$B$6,MATCH(D2652,Regions!$A$2:$A$6,0)),"")</f>
        <v>North</v>
      </c>
      <c r="H2652" s="5" t="str">
        <f t="shared" si="43"/>
        <v>2025-07</v>
      </c>
      <c r="I2652" s="5">
        <f>IFERROR(INDEX(Delivery!$C$2:$C$3001,MATCH(A2652,Delivery!$A$2:$A$3001,0))-INDEX(Delivery!$B$2:$B$3001,MATCH(A2652,Delivery!$A$2:$A$3001,0)),"")</f>
        <v>3</v>
      </c>
      <c r="J2652" s="5" t="str">
        <f>IF(IFERROR(INDEX(Delivery!$D$2:$D$3001,MATCH(A2652,Delivery!$A$2:$A$3001,0)),"")="Delayed","Yes","No")</f>
        <v>No</v>
      </c>
      <c r="K2652" s="5" t="str">
        <f>IF(IFERROR(INDEX(Delivery!$D$2:$D$3001,MATCH(A2652,Delivery!$A$2:$A$3001,0)),"")="Cancelled","Yes","No")</f>
        <v>No</v>
      </c>
      <c r="L2652">
        <f>SUMIF(Sales!B:B,A2652,Sales!H:H)</f>
        <v>3799.83</v>
      </c>
    </row>
    <row r="2653" spans="1:12" x14ac:dyDescent="0.35">
      <c r="A2653" s="5">
        <v>2652</v>
      </c>
      <c r="B2653" s="6">
        <v>45860</v>
      </c>
      <c r="C2653" s="5">
        <v>825</v>
      </c>
      <c r="D2653" s="5">
        <v>4</v>
      </c>
      <c r="E2653" s="5" t="str">
        <f>IFERROR(INDEX(Customers!$B$2:$B$901,MATCH(C2653,Customers!$A$2:$A$901,0)),"")</f>
        <v>Riya Bose</v>
      </c>
      <c r="F2653" s="5" t="str">
        <f>IFERROR(INDEX(Customers!$C$2:$C$901,MATCH(C2653,Customers!$A$2:$A$901,0)),"")</f>
        <v>Consumer</v>
      </c>
      <c r="G2653" s="5" t="str">
        <f>IFERROR(INDEX(Regions!$B$2:$B$6,MATCH(D2653,Regions!$A$2:$A$6,0)),"")</f>
        <v>West</v>
      </c>
      <c r="H2653" s="5" t="str">
        <f t="shared" si="43"/>
        <v>2025-07</v>
      </c>
      <c r="I2653" s="5">
        <f>IFERROR(INDEX(Delivery!$C$2:$C$3001,MATCH(A2653,Delivery!$A$2:$A$3001,0))-INDEX(Delivery!$B$2:$B$3001,MATCH(A2653,Delivery!$A$2:$A$3001,0)),"")</f>
        <v>3</v>
      </c>
      <c r="J2653" s="5" t="str">
        <f>IF(IFERROR(INDEX(Delivery!$D$2:$D$3001,MATCH(A2653,Delivery!$A$2:$A$3001,0)),"")="Delayed","Yes","No")</f>
        <v>No</v>
      </c>
      <c r="K2653" s="5" t="str">
        <f>IF(IFERROR(INDEX(Delivery!$D$2:$D$3001,MATCH(A2653,Delivery!$A$2:$A$3001,0)),"")="Cancelled","Yes","No")</f>
        <v>No</v>
      </c>
      <c r="L2653">
        <f>SUMIF(Sales!B:B,A2653,Sales!H:H)</f>
        <v>6278.4299999999994</v>
      </c>
    </row>
    <row r="2654" spans="1:12" x14ac:dyDescent="0.35">
      <c r="A2654" s="5">
        <v>2653</v>
      </c>
      <c r="B2654" s="6">
        <v>45860</v>
      </c>
      <c r="C2654" s="5">
        <v>337</v>
      </c>
      <c r="D2654" s="5">
        <v>2</v>
      </c>
      <c r="E2654" s="5" t="str">
        <f>IFERROR(INDEX(Customers!$B$2:$B$901,MATCH(C2654,Customers!$A$2:$A$901,0)),"")</f>
        <v>Sanjay Menon</v>
      </c>
      <c r="F2654" s="5" t="str">
        <f>IFERROR(INDEX(Customers!$C$2:$C$901,MATCH(C2654,Customers!$A$2:$A$901,0)),"")</f>
        <v>Consumer</v>
      </c>
      <c r="G2654" s="5" t="str">
        <f>IFERROR(INDEX(Regions!$B$2:$B$6,MATCH(D2654,Regions!$A$2:$A$6,0)),"")</f>
        <v>South</v>
      </c>
      <c r="H2654" s="5" t="str">
        <f t="shared" si="43"/>
        <v>2025-07</v>
      </c>
      <c r="I2654" s="5">
        <f>IFERROR(INDEX(Delivery!$C$2:$C$3001,MATCH(A2654,Delivery!$A$2:$A$3001,0))-INDEX(Delivery!$B$2:$B$3001,MATCH(A2654,Delivery!$A$2:$A$3001,0)),"")</f>
        <v>3</v>
      </c>
      <c r="J2654" s="5" t="str">
        <f>IF(IFERROR(INDEX(Delivery!$D$2:$D$3001,MATCH(A2654,Delivery!$A$2:$A$3001,0)),"")="Delayed","Yes","No")</f>
        <v>No</v>
      </c>
      <c r="K2654" s="5" t="str">
        <f>IF(IFERROR(INDEX(Delivery!$D$2:$D$3001,MATCH(A2654,Delivery!$A$2:$A$3001,0)),"")="Cancelled","Yes","No")</f>
        <v>No</v>
      </c>
      <c r="L2654">
        <f>SUMIF(Sales!B:B,A2654,Sales!H:H)</f>
        <v>2771.95</v>
      </c>
    </row>
    <row r="2655" spans="1:12" x14ac:dyDescent="0.35">
      <c r="A2655" s="5">
        <v>2654</v>
      </c>
      <c r="B2655" s="6">
        <v>45860</v>
      </c>
      <c r="C2655" s="5">
        <v>218</v>
      </c>
      <c r="D2655" s="5">
        <v>5</v>
      </c>
      <c r="E2655" s="5" t="str">
        <f>IFERROR(INDEX(Customers!$B$2:$B$901,MATCH(C2655,Customers!$A$2:$A$901,0)),"")</f>
        <v>Ishaan Iyer</v>
      </c>
      <c r="F2655" s="5" t="str">
        <f>IFERROR(INDEX(Customers!$C$2:$C$901,MATCH(C2655,Customers!$A$2:$A$901,0)),"")</f>
        <v>Consumer</v>
      </c>
      <c r="G2655" s="5" t="str">
        <f>IFERROR(INDEX(Regions!$B$2:$B$6,MATCH(D2655,Regions!$A$2:$A$6,0)),"")</f>
        <v>Central</v>
      </c>
      <c r="H2655" s="5" t="str">
        <f t="shared" si="43"/>
        <v>2025-07</v>
      </c>
      <c r="I2655" s="5">
        <f>IFERROR(INDEX(Delivery!$C$2:$C$3001,MATCH(A2655,Delivery!$A$2:$A$3001,0))-INDEX(Delivery!$B$2:$B$3001,MATCH(A2655,Delivery!$A$2:$A$3001,0)),"")</f>
        <v>4</v>
      </c>
      <c r="J2655" s="5" t="str">
        <f>IF(IFERROR(INDEX(Delivery!$D$2:$D$3001,MATCH(A2655,Delivery!$A$2:$A$3001,0)),"")="Delayed","Yes","No")</f>
        <v>No</v>
      </c>
      <c r="K2655" s="5" t="str">
        <f>IF(IFERROR(INDEX(Delivery!$D$2:$D$3001,MATCH(A2655,Delivery!$A$2:$A$3001,0)),"")="Cancelled","Yes","No")</f>
        <v>No</v>
      </c>
      <c r="L2655">
        <f>SUMIF(Sales!B:B,A2655,Sales!H:H)</f>
        <v>2130.6999999999998</v>
      </c>
    </row>
    <row r="2656" spans="1:12" x14ac:dyDescent="0.35">
      <c r="A2656" s="5">
        <v>2655</v>
      </c>
      <c r="B2656" s="6">
        <v>45861</v>
      </c>
      <c r="C2656" s="5">
        <v>165</v>
      </c>
      <c r="D2656" s="5">
        <v>3</v>
      </c>
      <c r="E2656" s="5" t="str">
        <f>IFERROR(INDEX(Customers!$B$2:$B$901,MATCH(C2656,Customers!$A$2:$A$901,0)),"")</f>
        <v>Ishaan Iyer</v>
      </c>
      <c r="F2656" s="5" t="str">
        <f>IFERROR(INDEX(Customers!$C$2:$C$901,MATCH(C2656,Customers!$A$2:$A$901,0)),"")</f>
        <v>Consumer</v>
      </c>
      <c r="G2656" s="5" t="str">
        <f>IFERROR(INDEX(Regions!$B$2:$B$6,MATCH(D2656,Regions!$A$2:$A$6,0)),"")</f>
        <v>East</v>
      </c>
      <c r="H2656" s="5" t="str">
        <f t="shared" si="43"/>
        <v>2025-07</v>
      </c>
      <c r="I2656" s="5">
        <f>IFERROR(INDEX(Delivery!$C$2:$C$3001,MATCH(A2656,Delivery!$A$2:$A$3001,0))-INDEX(Delivery!$B$2:$B$3001,MATCH(A2656,Delivery!$A$2:$A$3001,0)),"")</f>
        <v>6</v>
      </c>
      <c r="J2656" s="5" t="str">
        <f>IF(IFERROR(INDEX(Delivery!$D$2:$D$3001,MATCH(A2656,Delivery!$A$2:$A$3001,0)),"")="Delayed","Yes","No")</f>
        <v>No</v>
      </c>
      <c r="K2656" s="5" t="str">
        <f>IF(IFERROR(INDEX(Delivery!$D$2:$D$3001,MATCH(A2656,Delivery!$A$2:$A$3001,0)),"")="Cancelled","Yes","No")</f>
        <v>No</v>
      </c>
      <c r="L2656">
        <f>SUMIF(Sales!B:B,A2656,Sales!H:H)</f>
        <v>705.26</v>
      </c>
    </row>
    <row r="2657" spans="1:12" x14ac:dyDescent="0.35">
      <c r="A2657" s="5">
        <v>2656</v>
      </c>
      <c r="B2657" s="6">
        <v>45861</v>
      </c>
      <c r="C2657" s="5">
        <v>874</v>
      </c>
      <c r="D2657" s="5">
        <v>1</v>
      </c>
      <c r="E2657" s="5" t="str">
        <f>IFERROR(INDEX(Customers!$B$2:$B$901,MATCH(C2657,Customers!$A$2:$A$901,0)),"")</f>
        <v>Anika Mehta</v>
      </c>
      <c r="F2657" s="5" t="str">
        <f>IFERROR(INDEX(Customers!$C$2:$C$901,MATCH(C2657,Customers!$A$2:$A$901,0)),"")</f>
        <v>Corporate</v>
      </c>
      <c r="G2657" s="5" t="str">
        <f>IFERROR(INDEX(Regions!$B$2:$B$6,MATCH(D2657,Regions!$A$2:$A$6,0)),"")</f>
        <v>North</v>
      </c>
      <c r="H2657" s="5" t="str">
        <f t="shared" si="43"/>
        <v>2025-07</v>
      </c>
      <c r="I2657" s="5">
        <f>IFERROR(INDEX(Delivery!$C$2:$C$3001,MATCH(A2657,Delivery!$A$2:$A$3001,0))-INDEX(Delivery!$B$2:$B$3001,MATCH(A2657,Delivery!$A$2:$A$3001,0)),"")</f>
        <v>3</v>
      </c>
      <c r="J2657" s="5" t="str">
        <f>IF(IFERROR(INDEX(Delivery!$D$2:$D$3001,MATCH(A2657,Delivery!$A$2:$A$3001,0)),"")="Delayed","Yes","No")</f>
        <v>No</v>
      </c>
      <c r="K2657" s="5" t="str">
        <f>IF(IFERROR(INDEX(Delivery!$D$2:$D$3001,MATCH(A2657,Delivery!$A$2:$A$3001,0)),"")="Cancelled","Yes","No")</f>
        <v>No</v>
      </c>
      <c r="L2657">
        <f>SUMIF(Sales!B:B,A2657,Sales!H:H)</f>
        <v>705.26</v>
      </c>
    </row>
    <row r="2658" spans="1:12" x14ac:dyDescent="0.35">
      <c r="A2658" s="5">
        <v>2657</v>
      </c>
      <c r="B2658" s="6">
        <v>45862</v>
      </c>
      <c r="C2658" s="5">
        <v>123</v>
      </c>
      <c r="D2658" s="5">
        <v>5</v>
      </c>
      <c r="E2658" s="5" t="str">
        <f>IFERROR(INDEX(Customers!$B$2:$B$901,MATCH(C2658,Customers!$A$2:$A$901,0)),"")</f>
        <v>Nisha Shetty</v>
      </c>
      <c r="F2658" s="5" t="str">
        <f>IFERROR(INDEX(Customers!$C$2:$C$901,MATCH(C2658,Customers!$A$2:$A$901,0)),"")</f>
        <v>Consumer</v>
      </c>
      <c r="G2658" s="5" t="str">
        <f>IFERROR(INDEX(Regions!$B$2:$B$6,MATCH(D2658,Regions!$A$2:$A$6,0)),"")</f>
        <v>Central</v>
      </c>
      <c r="H2658" s="5" t="str">
        <f t="shared" si="43"/>
        <v>2025-07</v>
      </c>
      <c r="I2658" s="5">
        <f>IFERROR(INDEX(Delivery!$C$2:$C$3001,MATCH(A2658,Delivery!$A$2:$A$3001,0))-INDEX(Delivery!$B$2:$B$3001,MATCH(A2658,Delivery!$A$2:$A$3001,0)),"")</f>
        <v>5</v>
      </c>
      <c r="J2658" s="5" t="str">
        <f>IF(IFERROR(INDEX(Delivery!$D$2:$D$3001,MATCH(A2658,Delivery!$A$2:$A$3001,0)),"")="Delayed","Yes","No")</f>
        <v>No</v>
      </c>
      <c r="K2658" s="5" t="str">
        <f>IF(IFERROR(INDEX(Delivery!$D$2:$D$3001,MATCH(A2658,Delivery!$A$2:$A$3001,0)),"")="Cancelled","Yes","No")</f>
        <v>No</v>
      </c>
      <c r="L2658">
        <f>SUMIF(Sales!B:B,A2658,Sales!H:H)</f>
        <v>1915.45</v>
      </c>
    </row>
    <row r="2659" spans="1:12" x14ac:dyDescent="0.35">
      <c r="A2659" s="5">
        <v>2658</v>
      </c>
      <c r="B2659" s="6">
        <v>45862</v>
      </c>
      <c r="C2659" s="5">
        <v>887</v>
      </c>
      <c r="D2659" s="5">
        <v>4</v>
      </c>
      <c r="E2659" s="5" t="str">
        <f>IFERROR(INDEX(Customers!$B$2:$B$901,MATCH(C2659,Customers!$A$2:$A$901,0)),"")</f>
        <v>Riya Shetty</v>
      </c>
      <c r="F2659" s="5" t="str">
        <f>IFERROR(INDEX(Customers!$C$2:$C$901,MATCH(C2659,Customers!$A$2:$A$901,0)),"")</f>
        <v>Consumer</v>
      </c>
      <c r="G2659" s="5" t="str">
        <f>IFERROR(INDEX(Regions!$B$2:$B$6,MATCH(D2659,Regions!$A$2:$A$6,0)),"")</f>
        <v>West</v>
      </c>
      <c r="H2659" s="5" t="str">
        <f t="shared" si="43"/>
        <v>2025-07</v>
      </c>
      <c r="I2659" s="5">
        <f>IFERROR(INDEX(Delivery!$C$2:$C$3001,MATCH(A2659,Delivery!$A$2:$A$3001,0))-INDEX(Delivery!$B$2:$B$3001,MATCH(A2659,Delivery!$A$2:$A$3001,0)),"")</f>
        <v>6</v>
      </c>
      <c r="J2659" s="5" t="str">
        <f>IF(IFERROR(INDEX(Delivery!$D$2:$D$3001,MATCH(A2659,Delivery!$A$2:$A$3001,0)),"")="Delayed","Yes","No")</f>
        <v>No</v>
      </c>
      <c r="K2659" s="5" t="str">
        <f>IF(IFERROR(INDEX(Delivery!$D$2:$D$3001,MATCH(A2659,Delivery!$A$2:$A$3001,0)),"")="Cancelled","Yes","No")</f>
        <v>No</v>
      </c>
      <c r="L2659">
        <f>SUMIF(Sales!B:B,A2659,Sales!H:H)</f>
        <v>2292.7000000000003</v>
      </c>
    </row>
    <row r="2660" spans="1:12" x14ac:dyDescent="0.35">
      <c r="A2660" s="5">
        <v>2659</v>
      </c>
      <c r="B2660" s="6">
        <v>45862</v>
      </c>
      <c r="C2660" s="5">
        <v>87</v>
      </c>
      <c r="D2660" s="5">
        <v>1</v>
      </c>
      <c r="E2660" s="5" t="str">
        <f>IFERROR(INDEX(Customers!$B$2:$B$901,MATCH(C2660,Customers!$A$2:$A$901,0)),"")</f>
        <v>Ishaan Menon</v>
      </c>
      <c r="F2660" s="5" t="str">
        <f>IFERROR(INDEX(Customers!$C$2:$C$901,MATCH(C2660,Customers!$A$2:$A$901,0)),"")</f>
        <v>Consumer</v>
      </c>
      <c r="G2660" s="5" t="str">
        <f>IFERROR(INDEX(Regions!$B$2:$B$6,MATCH(D2660,Regions!$A$2:$A$6,0)),"")</f>
        <v>North</v>
      </c>
      <c r="H2660" s="5" t="str">
        <f t="shared" si="43"/>
        <v>2025-07</v>
      </c>
      <c r="I2660" s="5">
        <f>IFERROR(INDEX(Delivery!$C$2:$C$3001,MATCH(A2660,Delivery!$A$2:$A$3001,0))-INDEX(Delivery!$B$2:$B$3001,MATCH(A2660,Delivery!$A$2:$A$3001,0)),"")</f>
        <v>7</v>
      </c>
      <c r="J2660" s="5" t="str">
        <f>IF(IFERROR(INDEX(Delivery!$D$2:$D$3001,MATCH(A2660,Delivery!$A$2:$A$3001,0)),"")="Delayed","Yes","No")</f>
        <v>Yes</v>
      </c>
      <c r="K2660" s="5" t="str">
        <f>IF(IFERROR(INDEX(Delivery!$D$2:$D$3001,MATCH(A2660,Delivery!$A$2:$A$3001,0)),"")="Cancelled","Yes","No")</f>
        <v>No</v>
      </c>
      <c r="L2660">
        <f>SUMIF(Sales!B:B,A2660,Sales!H:H)</f>
        <v>312.64999999999998</v>
      </c>
    </row>
    <row r="2661" spans="1:12" x14ac:dyDescent="0.35">
      <c r="A2661" s="5">
        <v>2660</v>
      </c>
      <c r="B2661" s="6">
        <v>45862</v>
      </c>
      <c r="C2661" s="5">
        <v>732</v>
      </c>
      <c r="D2661" s="5">
        <v>4</v>
      </c>
      <c r="E2661" s="5" t="str">
        <f>IFERROR(INDEX(Customers!$B$2:$B$901,MATCH(C2661,Customers!$A$2:$A$901,0)),"")</f>
        <v>Krishna Rao</v>
      </c>
      <c r="F2661" s="5" t="str">
        <f>IFERROR(INDEX(Customers!$C$2:$C$901,MATCH(C2661,Customers!$A$2:$A$901,0)),"")</f>
        <v>SMB</v>
      </c>
      <c r="G2661" s="5" t="str">
        <f>IFERROR(INDEX(Regions!$B$2:$B$6,MATCH(D2661,Regions!$A$2:$A$6,0)),"")</f>
        <v>West</v>
      </c>
      <c r="H2661" s="5" t="str">
        <f t="shared" si="43"/>
        <v>2025-07</v>
      </c>
      <c r="I2661" s="5">
        <f>IFERROR(INDEX(Delivery!$C$2:$C$3001,MATCH(A2661,Delivery!$A$2:$A$3001,0))-INDEX(Delivery!$B$2:$B$3001,MATCH(A2661,Delivery!$A$2:$A$3001,0)),"")</f>
        <v>4</v>
      </c>
      <c r="J2661" s="5" t="str">
        <f>IF(IFERROR(INDEX(Delivery!$D$2:$D$3001,MATCH(A2661,Delivery!$A$2:$A$3001,0)),"")="Delayed","Yes","No")</f>
        <v>No</v>
      </c>
      <c r="K2661" s="5" t="str">
        <f>IF(IFERROR(INDEX(Delivery!$D$2:$D$3001,MATCH(A2661,Delivery!$A$2:$A$3001,0)),"")="Cancelled","Yes","No")</f>
        <v>No</v>
      </c>
      <c r="L2661">
        <f>SUMIF(Sales!B:B,A2661,Sales!H:H)</f>
        <v>125.34</v>
      </c>
    </row>
    <row r="2662" spans="1:12" x14ac:dyDescent="0.35">
      <c r="A2662" s="5">
        <v>2661</v>
      </c>
      <c r="B2662" s="6">
        <v>45862</v>
      </c>
      <c r="C2662" s="5">
        <v>257</v>
      </c>
      <c r="D2662" s="5">
        <v>2</v>
      </c>
      <c r="E2662" s="5" t="str">
        <f>IFERROR(INDEX(Customers!$B$2:$B$901,MATCH(C2662,Customers!$A$2:$A$901,0)),"")</f>
        <v>Sneha Nair</v>
      </c>
      <c r="F2662" s="5" t="str">
        <f>IFERROR(INDEX(Customers!$C$2:$C$901,MATCH(C2662,Customers!$A$2:$A$901,0)),"")</f>
        <v>Consumer</v>
      </c>
      <c r="G2662" s="5" t="str">
        <f>IFERROR(INDEX(Regions!$B$2:$B$6,MATCH(D2662,Regions!$A$2:$A$6,0)),"")</f>
        <v>South</v>
      </c>
      <c r="H2662" s="5" t="str">
        <f t="shared" si="43"/>
        <v>2025-07</v>
      </c>
      <c r="I2662" s="5">
        <f>IFERROR(INDEX(Delivery!$C$2:$C$3001,MATCH(A2662,Delivery!$A$2:$A$3001,0))-INDEX(Delivery!$B$2:$B$3001,MATCH(A2662,Delivery!$A$2:$A$3001,0)),"")</f>
        <v>-45864</v>
      </c>
      <c r="J2662" s="5" t="str">
        <f>IF(IFERROR(INDEX(Delivery!$D$2:$D$3001,MATCH(A2662,Delivery!$A$2:$A$3001,0)),"")="Delayed","Yes","No")</f>
        <v>No</v>
      </c>
      <c r="K2662" s="5" t="str">
        <f>IF(IFERROR(INDEX(Delivery!$D$2:$D$3001,MATCH(A2662,Delivery!$A$2:$A$3001,0)),"")="Cancelled","Yes","No")</f>
        <v>Yes</v>
      </c>
      <c r="L2662">
        <f>SUMIF(Sales!B:B,A2662,Sales!H:H)</f>
        <v>798.62</v>
      </c>
    </row>
    <row r="2663" spans="1:12" x14ac:dyDescent="0.35">
      <c r="A2663" s="5">
        <v>2662</v>
      </c>
      <c r="B2663" s="6">
        <v>45862</v>
      </c>
      <c r="C2663" s="5">
        <v>832</v>
      </c>
      <c r="D2663" s="5">
        <v>1</v>
      </c>
      <c r="E2663" s="5" t="str">
        <f>IFERROR(INDEX(Customers!$B$2:$B$901,MATCH(C2663,Customers!$A$2:$A$901,0)),"")</f>
        <v>Anika Shetty</v>
      </c>
      <c r="F2663" s="5" t="str">
        <f>IFERROR(INDEX(Customers!$C$2:$C$901,MATCH(C2663,Customers!$A$2:$A$901,0)),"")</f>
        <v>Consumer</v>
      </c>
      <c r="G2663" s="5" t="str">
        <f>IFERROR(INDEX(Regions!$B$2:$B$6,MATCH(D2663,Regions!$A$2:$A$6,0)),"")</f>
        <v>North</v>
      </c>
      <c r="H2663" s="5" t="str">
        <f t="shared" si="43"/>
        <v>2025-07</v>
      </c>
      <c r="I2663" s="5">
        <f>IFERROR(INDEX(Delivery!$C$2:$C$3001,MATCH(A2663,Delivery!$A$2:$A$3001,0))-INDEX(Delivery!$B$2:$B$3001,MATCH(A2663,Delivery!$A$2:$A$3001,0)),"")</f>
        <v>2</v>
      </c>
      <c r="J2663" s="5" t="str">
        <f>IF(IFERROR(INDEX(Delivery!$D$2:$D$3001,MATCH(A2663,Delivery!$A$2:$A$3001,0)),"")="Delayed","Yes","No")</f>
        <v>No</v>
      </c>
      <c r="K2663" s="5" t="str">
        <f>IF(IFERROR(INDEX(Delivery!$D$2:$D$3001,MATCH(A2663,Delivery!$A$2:$A$3001,0)),"")="Cancelled","Yes","No")</f>
        <v>No</v>
      </c>
      <c r="L2663">
        <f>SUMIF(Sales!B:B,A2663,Sales!H:H)</f>
        <v>145.43</v>
      </c>
    </row>
    <row r="2664" spans="1:12" x14ac:dyDescent="0.35">
      <c r="A2664" s="5">
        <v>2663</v>
      </c>
      <c r="B2664" s="6">
        <v>45862</v>
      </c>
      <c r="C2664" s="5">
        <v>838</v>
      </c>
      <c r="D2664" s="5">
        <v>2</v>
      </c>
      <c r="E2664" s="5" t="str">
        <f>IFERROR(INDEX(Customers!$B$2:$B$901,MATCH(C2664,Customers!$A$2:$A$901,0)),"")</f>
        <v>Pooja Bose</v>
      </c>
      <c r="F2664" s="5" t="str">
        <f>IFERROR(INDEX(Customers!$C$2:$C$901,MATCH(C2664,Customers!$A$2:$A$901,0)),"")</f>
        <v>SMB</v>
      </c>
      <c r="G2664" s="5" t="str">
        <f>IFERROR(INDEX(Regions!$B$2:$B$6,MATCH(D2664,Regions!$A$2:$A$6,0)),"")</f>
        <v>South</v>
      </c>
      <c r="H2664" s="5" t="str">
        <f t="shared" si="43"/>
        <v>2025-07</v>
      </c>
      <c r="I2664" s="5">
        <f>IFERROR(INDEX(Delivery!$C$2:$C$3001,MATCH(A2664,Delivery!$A$2:$A$3001,0))-INDEX(Delivery!$B$2:$B$3001,MATCH(A2664,Delivery!$A$2:$A$3001,0)),"")</f>
        <v>3</v>
      </c>
      <c r="J2664" s="5" t="str">
        <f>IF(IFERROR(INDEX(Delivery!$D$2:$D$3001,MATCH(A2664,Delivery!$A$2:$A$3001,0)),"")="Delayed","Yes","No")</f>
        <v>No</v>
      </c>
      <c r="K2664" s="5" t="str">
        <f>IF(IFERROR(INDEX(Delivery!$D$2:$D$3001,MATCH(A2664,Delivery!$A$2:$A$3001,0)),"")="Cancelled","Yes","No")</f>
        <v>No</v>
      </c>
      <c r="L2664">
        <f>SUMIF(Sales!B:B,A2664,Sales!H:H)</f>
        <v>4041.58</v>
      </c>
    </row>
    <row r="2665" spans="1:12" x14ac:dyDescent="0.35">
      <c r="A2665" s="5">
        <v>2664</v>
      </c>
      <c r="B2665" s="6">
        <v>45862</v>
      </c>
      <c r="C2665" s="5">
        <v>836</v>
      </c>
      <c r="D2665" s="5">
        <v>4</v>
      </c>
      <c r="E2665" s="5" t="str">
        <f>IFERROR(INDEX(Customers!$B$2:$B$901,MATCH(C2665,Customers!$A$2:$A$901,0)),"")</f>
        <v>Vikram Bose</v>
      </c>
      <c r="F2665" s="5" t="str">
        <f>IFERROR(INDEX(Customers!$C$2:$C$901,MATCH(C2665,Customers!$A$2:$A$901,0)),"")</f>
        <v>Consumer</v>
      </c>
      <c r="G2665" s="5" t="str">
        <f>IFERROR(INDEX(Regions!$B$2:$B$6,MATCH(D2665,Regions!$A$2:$A$6,0)),"")</f>
        <v>West</v>
      </c>
      <c r="H2665" s="5" t="str">
        <f t="shared" si="43"/>
        <v>2025-07</v>
      </c>
      <c r="I2665" s="5">
        <f>IFERROR(INDEX(Delivery!$C$2:$C$3001,MATCH(A2665,Delivery!$A$2:$A$3001,0))-INDEX(Delivery!$B$2:$B$3001,MATCH(A2665,Delivery!$A$2:$A$3001,0)),"")</f>
        <v>3</v>
      </c>
      <c r="J2665" s="5" t="str">
        <f>IF(IFERROR(INDEX(Delivery!$D$2:$D$3001,MATCH(A2665,Delivery!$A$2:$A$3001,0)),"")="Delayed","Yes","No")</f>
        <v>No</v>
      </c>
      <c r="K2665" s="5" t="str">
        <f>IF(IFERROR(INDEX(Delivery!$D$2:$D$3001,MATCH(A2665,Delivery!$A$2:$A$3001,0)),"")="Cancelled","Yes","No")</f>
        <v>No</v>
      </c>
      <c r="L2665">
        <f>SUMIF(Sales!B:B,A2665,Sales!H:H)</f>
        <v>5755.1100000000006</v>
      </c>
    </row>
    <row r="2666" spans="1:12" x14ac:dyDescent="0.35">
      <c r="A2666" s="5">
        <v>2665</v>
      </c>
      <c r="B2666" s="6">
        <v>45862</v>
      </c>
      <c r="C2666" s="5">
        <v>236</v>
      </c>
      <c r="D2666" s="5">
        <v>1</v>
      </c>
      <c r="E2666" s="5" t="str">
        <f>IFERROR(INDEX(Customers!$B$2:$B$901,MATCH(C2666,Customers!$A$2:$A$901,0)),"")</f>
        <v>Lakshmi Kapoor</v>
      </c>
      <c r="F2666" s="5" t="str">
        <f>IFERROR(INDEX(Customers!$C$2:$C$901,MATCH(C2666,Customers!$A$2:$A$901,0)),"")</f>
        <v>Consumer</v>
      </c>
      <c r="G2666" s="5" t="str">
        <f>IFERROR(INDEX(Regions!$B$2:$B$6,MATCH(D2666,Regions!$A$2:$A$6,0)),"")</f>
        <v>North</v>
      </c>
      <c r="H2666" s="5" t="str">
        <f t="shared" si="43"/>
        <v>2025-07</v>
      </c>
      <c r="I2666" s="5">
        <f>IFERROR(INDEX(Delivery!$C$2:$C$3001,MATCH(A2666,Delivery!$A$2:$A$3001,0))-INDEX(Delivery!$B$2:$B$3001,MATCH(A2666,Delivery!$A$2:$A$3001,0)),"")</f>
        <v>2</v>
      </c>
      <c r="J2666" s="5" t="str">
        <f>IF(IFERROR(INDEX(Delivery!$D$2:$D$3001,MATCH(A2666,Delivery!$A$2:$A$3001,0)),"")="Delayed","Yes","No")</f>
        <v>No</v>
      </c>
      <c r="K2666" s="5" t="str">
        <f>IF(IFERROR(INDEX(Delivery!$D$2:$D$3001,MATCH(A2666,Delivery!$A$2:$A$3001,0)),"")="Cancelled","Yes","No")</f>
        <v>No</v>
      </c>
      <c r="L2666">
        <f>SUMIF(Sales!B:B,A2666,Sales!H:H)</f>
        <v>2103.31</v>
      </c>
    </row>
    <row r="2667" spans="1:12" x14ac:dyDescent="0.35">
      <c r="A2667" s="5">
        <v>2666</v>
      </c>
      <c r="B2667" s="6">
        <v>45863</v>
      </c>
      <c r="C2667" s="5">
        <v>58</v>
      </c>
      <c r="D2667" s="5">
        <v>2</v>
      </c>
      <c r="E2667" s="5" t="str">
        <f>IFERROR(INDEX(Customers!$B$2:$B$901,MATCH(C2667,Customers!$A$2:$A$901,0)),"")</f>
        <v>Sai Menon</v>
      </c>
      <c r="F2667" s="5" t="str">
        <f>IFERROR(INDEX(Customers!$C$2:$C$901,MATCH(C2667,Customers!$A$2:$A$901,0)),"")</f>
        <v>Corporate</v>
      </c>
      <c r="G2667" s="5" t="str">
        <f>IFERROR(INDEX(Regions!$B$2:$B$6,MATCH(D2667,Regions!$A$2:$A$6,0)),"")</f>
        <v>South</v>
      </c>
      <c r="H2667" s="5" t="str">
        <f t="shared" si="43"/>
        <v>2025-07</v>
      </c>
      <c r="I2667" s="5">
        <f>IFERROR(INDEX(Delivery!$C$2:$C$3001,MATCH(A2667,Delivery!$A$2:$A$3001,0))-INDEX(Delivery!$B$2:$B$3001,MATCH(A2667,Delivery!$A$2:$A$3001,0)),"")</f>
        <v>3</v>
      </c>
      <c r="J2667" s="5" t="str">
        <f>IF(IFERROR(INDEX(Delivery!$D$2:$D$3001,MATCH(A2667,Delivery!$A$2:$A$3001,0)),"")="Delayed","Yes","No")</f>
        <v>No</v>
      </c>
      <c r="K2667" s="5" t="str">
        <f>IF(IFERROR(INDEX(Delivery!$D$2:$D$3001,MATCH(A2667,Delivery!$A$2:$A$3001,0)),"")="Cancelled","Yes","No")</f>
        <v>No</v>
      </c>
      <c r="L2667">
        <f>SUMIF(Sales!B:B,A2667,Sales!H:H)</f>
        <v>772.88</v>
      </c>
    </row>
    <row r="2668" spans="1:12" x14ac:dyDescent="0.35">
      <c r="A2668" s="5">
        <v>2667</v>
      </c>
      <c r="B2668" s="6">
        <v>45863</v>
      </c>
      <c r="C2668" s="5">
        <v>887</v>
      </c>
      <c r="D2668" s="5">
        <v>4</v>
      </c>
      <c r="E2668" s="5" t="str">
        <f>IFERROR(INDEX(Customers!$B$2:$B$901,MATCH(C2668,Customers!$A$2:$A$901,0)),"")</f>
        <v>Riya Shetty</v>
      </c>
      <c r="F2668" s="5" t="str">
        <f>IFERROR(INDEX(Customers!$C$2:$C$901,MATCH(C2668,Customers!$A$2:$A$901,0)),"")</f>
        <v>Consumer</v>
      </c>
      <c r="G2668" s="5" t="str">
        <f>IFERROR(INDEX(Regions!$B$2:$B$6,MATCH(D2668,Regions!$A$2:$A$6,0)),"")</f>
        <v>West</v>
      </c>
      <c r="H2668" s="5" t="str">
        <f t="shared" si="43"/>
        <v>2025-07</v>
      </c>
      <c r="I2668" s="5">
        <f>IFERROR(INDEX(Delivery!$C$2:$C$3001,MATCH(A2668,Delivery!$A$2:$A$3001,0))-INDEX(Delivery!$B$2:$B$3001,MATCH(A2668,Delivery!$A$2:$A$3001,0)),"")</f>
        <v>6</v>
      </c>
      <c r="J2668" s="5" t="str">
        <f>IF(IFERROR(INDEX(Delivery!$D$2:$D$3001,MATCH(A2668,Delivery!$A$2:$A$3001,0)),"")="Delayed","Yes","No")</f>
        <v>No</v>
      </c>
      <c r="K2668" s="5" t="str">
        <f>IF(IFERROR(INDEX(Delivery!$D$2:$D$3001,MATCH(A2668,Delivery!$A$2:$A$3001,0)),"")="Cancelled","Yes","No")</f>
        <v>No</v>
      </c>
      <c r="L2668">
        <f>SUMIF(Sales!B:B,A2668,Sales!H:H)</f>
        <v>324.72000000000003</v>
      </c>
    </row>
    <row r="2669" spans="1:12" x14ac:dyDescent="0.35">
      <c r="A2669" s="5">
        <v>2668</v>
      </c>
      <c r="B2669" s="6">
        <v>45863</v>
      </c>
      <c r="C2669" s="5">
        <v>538</v>
      </c>
      <c r="D2669" s="5">
        <v>1</v>
      </c>
      <c r="E2669" s="5" t="str">
        <f>IFERROR(INDEX(Customers!$B$2:$B$901,MATCH(C2669,Customers!$A$2:$A$901,0)),"")</f>
        <v>Ayaan Sharma</v>
      </c>
      <c r="F2669" s="5" t="str">
        <f>IFERROR(INDEX(Customers!$C$2:$C$901,MATCH(C2669,Customers!$A$2:$A$901,0)),"")</f>
        <v>SMB</v>
      </c>
      <c r="G2669" s="5" t="str">
        <f>IFERROR(INDEX(Regions!$B$2:$B$6,MATCH(D2669,Regions!$A$2:$A$6,0)),"")</f>
        <v>North</v>
      </c>
      <c r="H2669" s="5" t="str">
        <f t="shared" si="43"/>
        <v>2025-07</v>
      </c>
      <c r="I2669" s="5">
        <f>IFERROR(INDEX(Delivery!$C$2:$C$3001,MATCH(A2669,Delivery!$A$2:$A$3001,0))-INDEX(Delivery!$B$2:$B$3001,MATCH(A2669,Delivery!$A$2:$A$3001,0)),"")</f>
        <v>7</v>
      </c>
      <c r="J2669" s="5" t="str">
        <f>IF(IFERROR(INDEX(Delivery!$D$2:$D$3001,MATCH(A2669,Delivery!$A$2:$A$3001,0)),"")="Delayed","Yes","No")</f>
        <v>Yes</v>
      </c>
      <c r="K2669" s="5" t="str">
        <f>IF(IFERROR(INDEX(Delivery!$D$2:$D$3001,MATCH(A2669,Delivery!$A$2:$A$3001,0)),"")="Cancelled","Yes","No")</f>
        <v>No</v>
      </c>
      <c r="L2669">
        <f>SUMIF(Sales!B:B,A2669,Sales!H:H)</f>
        <v>1558.31</v>
      </c>
    </row>
    <row r="2670" spans="1:12" x14ac:dyDescent="0.35">
      <c r="A2670" s="5">
        <v>2669</v>
      </c>
      <c r="B2670" s="6">
        <v>45863</v>
      </c>
      <c r="C2670" s="5">
        <v>194</v>
      </c>
      <c r="D2670" s="5">
        <v>5</v>
      </c>
      <c r="E2670" s="5" t="str">
        <f>IFERROR(INDEX(Customers!$B$2:$B$901,MATCH(C2670,Customers!$A$2:$A$901,0)),"")</f>
        <v>Vivaan Shetty</v>
      </c>
      <c r="F2670" s="5" t="str">
        <f>IFERROR(INDEX(Customers!$C$2:$C$901,MATCH(C2670,Customers!$A$2:$A$901,0)),"")</f>
        <v>SMB</v>
      </c>
      <c r="G2670" s="5" t="str">
        <f>IFERROR(INDEX(Regions!$B$2:$B$6,MATCH(D2670,Regions!$A$2:$A$6,0)),"")</f>
        <v>Central</v>
      </c>
      <c r="H2670" s="5" t="str">
        <f t="shared" si="43"/>
        <v>2025-07</v>
      </c>
      <c r="I2670" s="5">
        <f>IFERROR(INDEX(Delivery!$C$2:$C$3001,MATCH(A2670,Delivery!$A$2:$A$3001,0))-INDEX(Delivery!$B$2:$B$3001,MATCH(A2670,Delivery!$A$2:$A$3001,0)),"")</f>
        <v>6</v>
      </c>
      <c r="J2670" s="5" t="str">
        <f>IF(IFERROR(INDEX(Delivery!$D$2:$D$3001,MATCH(A2670,Delivery!$A$2:$A$3001,0)),"")="Delayed","Yes","No")</f>
        <v>No</v>
      </c>
      <c r="K2670" s="5" t="str">
        <f>IF(IFERROR(INDEX(Delivery!$D$2:$D$3001,MATCH(A2670,Delivery!$A$2:$A$3001,0)),"")="Cancelled","Yes","No")</f>
        <v>No</v>
      </c>
      <c r="L2670">
        <f>SUMIF(Sales!B:B,A2670,Sales!H:H)</f>
        <v>501.70000000000005</v>
      </c>
    </row>
    <row r="2671" spans="1:12" x14ac:dyDescent="0.35">
      <c r="A2671" s="5">
        <v>2670</v>
      </c>
      <c r="B2671" s="6">
        <v>45863</v>
      </c>
      <c r="C2671" s="5">
        <v>427</v>
      </c>
      <c r="D2671" s="5">
        <v>2</v>
      </c>
      <c r="E2671" s="5" t="str">
        <f>IFERROR(INDEX(Customers!$B$2:$B$901,MATCH(C2671,Customers!$A$2:$A$901,0)),"")</f>
        <v>Saanvi Joshi</v>
      </c>
      <c r="F2671" s="5" t="str">
        <f>IFERROR(INDEX(Customers!$C$2:$C$901,MATCH(C2671,Customers!$A$2:$A$901,0)),"")</f>
        <v>Consumer</v>
      </c>
      <c r="G2671" s="5" t="str">
        <f>IFERROR(INDEX(Regions!$B$2:$B$6,MATCH(D2671,Regions!$A$2:$A$6,0)),"")</f>
        <v>South</v>
      </c>
      <c r="H2671" s="5" t="str">
        <f t="shared" si="43"/>
        <v>2025-07</v>
      </c>
      <c r="I2671" s="5">
        <f>IFERROR(INDEX(Delivery!$C$2:$C$3001,MATCH(A2671,Delivery!$A$2:$A$3001,0))-INDEX(Delivery!$B$2:$B$3001,MATCH(A2671,Delivery!$A$2:$A$3001,0)),"")</f>
        <v>4</v>
      </c>
      <c r="J2671" s="5" t="str">
        <f>IF(IFERROR(INDEX(Delivery!$D$2:$D$3001,MATCH(A2671,Delivery!$A$2:$A$3001,0)),"")="Delayed","Yes","No")</f>
        <v>No</v>
      </c>
      <c r="K2671" s="5" t="str">
        <f>IF(IFERROR(INDEX(Delivery!$D$2:$D$3001,MATCH(A2671,Delivery!$A$2:$A$3001,0)),"")="Cancelled","Yes","No")</f>
        <v>No</v>
      </c>
      <c r="L2671">
        <f>SUMIF(Sales!B:B,A2671,Sales!H:H)</f>
        <v>974.31</v>
      </c>
    </row>
    <row r="2672" spans="1:12" x14ac:dyDescent="0.35">
      <c r="A2672" s="5">
        <v>2671</v>
      </c>
      <c r="B2672" s="6">
        <v>45863</v>
      </c>
      <c r="C2672" s="5">
        <v>825</v>
      </c>
      <c r="D2672" s="5">
        <v>4</v>
      </c>
      <c r="E2672" s="5" t="str">
        <f>IFERROR(INDEX(Customers!$B$2:$B$901,MATCH(C2672,Customers!$A$2:$A$901,0)),"")</f>
        <v>Riya Bose</v>
      </c>
      <c r="F2672" s="5" t="str">
        <f>IFERROR(INDEX(Customers!$C$2:$C$901,MATCH(C2672,Customers!$A$2:$A$901,0)),"")</f>
        <v>Consumer</v>
      </c>
      <c r="G2672" s="5" t="str">
        <f>IFERROR(INDEX(Regions!$B$2:$B$6,MATCH(D2672,Regions!$A$2:$A$6,0)),"")</f>
        <v>West</v>
      </c>
      <c r="H2672" s="5" t="str">
        <f t="shared" si="43"/>
        <v>2025-07</v>
      </c>
      <c r="I2672" s="5">
        <f>IFERROR(INDEX(Delivery!$C$2:$C$3001,MATCH(A2672,Delivery!$A$2:$A$3001,0))-INDEX(Delivery!$B$2:$B$3001,MATCH(A2672,Delivery!$A$2:$A$3001,0)),"")</f>
        <v>5</v>
      </c>
      <c r="J2672" s="5" t="str">
        <f>IF(IFERROR(INDEX(Delivery!$D$2:$D$3001,MATCH(A2672,Delivery!$A$2:$A$3001,0)),"")="Delayed","Yes","No")</f>
        <v>No</v>
      </c>
      <c r="K2672" s="5" t="str">
        <f>IF(IFERROR(INDEX(Delivery!$D$2:$D$3001,MATCH(A2672,Delivery!$A$2:$A$3001,0)),"")="Cancelled","Yes","No")</f>
        <v>No</v>
      </c>
      <c r="L2672">
        <f>SUMIF(Sales!B:B,A2672,Sales!H:H)</f>
        <v>2918.58</v>
      </c>
    </row>
    <row r="2673" spans="1:12" x14ac:dyDescent="0.35">
      <c r="A2673" s="5">
        <v>2672</v>
      </c>
      <c r="B2673" s="6">
        <v>45863</v>
      </c>
      <c r="C2673" s="5">
        <v>80</v>
      </c>
      <c r="D2673" s="5">
        <v>1</v>
      </c>
      <c r="E2673" s="5" t="str">
        <f>IFERROR(INDEX(Customers!$B$2:$B$901,MATCH(C2673,Customers!$A$2:$A$901,0)),"")</f>
        <v>Vivaan Kapoor</v>
      </c>
      <c r="F2673" s="5" t="str">
        <f>IFERROR(INDEX(Customers!$C$2:$C$901,MATCH(C2673,Customers!$A$2:$A$901,0)),"")</f>
        <v>Consumer</v>
      </c>
      <c r="G2673" s="5" t="str">
        <f>IFERROR(INDEX(Regions!$B$2:$B$6,MATCH(D2673,Regions!$A$2:$A$6,0)),"")</f>
        <v>North</v>
      </c>
      <c r="H2673" s="5" t="str">
        <f t="shared" si="43"/>
        <v>2025-07</v>
      </c>
      <c r="I2673" s="5">
        <f>IFERROR(INDEX(Delivery!$C$2:$C$3001,MATCH(A2673,Delivery!$A$2:$A$3001,0))-INDEX(Delivery!$B$2:$B$3001,MATCH(A2673,Delivery!$A$2:$A$3001,0)),"")</f>
        <v>2</v>
      </c>
      <c r="J2673" s="5" t="str">
        <f>IF(IFERROR(INDEX(Delivery!$D$2:$D$3001,MATCH(A2673,Delivery!$A$2:$A$3001,0)),"")="Delayed","Yes","No")</f>
        <v>No</v>
      </c>
      <c r="K2673" s="5" t="str">
        <f>IF(IFERROR(INDEX(Delivery!$D$2:$D$3001,MATCH(A2673,Delivery!$A$2:$A$3001,0)),"")="Cancelled","Yes","No")</f>
        <v>No</v>
      </c>
      <c r="L2673">
        <f>SUMIF(Sales!B:B,A2673,Sales!H:H)</f>
        <v>2213.3200000000002</v>
      </c>
    </row>
    <row r="2674" spans="1:12" x14ac:dyDescent="0.35">
      <c r="A2674" s="5">
        <v>2673</v>
      </c>
      <c r="B2674" s="6">
        <v>45864</v>
      </c>
      <c r="C2674" s="5">
        <v>541</v>
      </c>
      <c r="D2674" s="5">
        <v>4</v>
      </c>
      <c r="E2674" s="5" t="str">
        <f>IFERROR(INDEX(Customers!$B$2:$B$901,MATCH(C2674,Customers!$A$2:$A$901,0)),"")</f>
        <v>Amit Patel</v>
      </c>
      <c r="F2674" s="5" t="str">
        <f>IFERROR(INDEX(Customers!$C$2:$C$901,MATCH(C2674,Customers!$A$2:$A$901,0)),"")</f>
        <v>Consumer</v>
      </c>
      <c r="G2674" s="5" t="str">
        <f>IFERROR(INDEX(Regions!$B$2:$B$6,MATCH(D2674,Regions!$A$2:$A$6,0)),"")</f>
        <v>West</v>
      </c>
      <c r="H2674" s="5" t="str">
        <f t="shared" si="43"/>
        <v>2025-07</v>
      </c>
      <c r="I2674" s="5">
        <f>IFERROR(INDEX(Delivery!$C$2:$C$3001,MATCH(A2674,Delivery!$A$2:$A$3001,0))-INDEX(Delivery!$B$2:$B$3001,MATCH(A2674,Delivery!$A$2:$A$3001,0)),"")</f>
        <v>5</v>
      </c>
      <c r="J2674" s="5" t="str">
        <f>IF(IFERROR(INDEX(Delivery!$D$2:$D$3001,MATCH(A2674,Delivery!$A$2:$A$3001,0)),"")="Delayed","Yes","No")</f>
        <v>No</v>
      </c>
      <c r="K2674" s="5" t="str">
        <f>IF(IFERROR(INDEX(Delivery!$D$2:$D$3001,MATCH(A2674,Delivery!$A$2:$A$3001,0)),"")="Cancelled","Yes","No")</f>
        <v>No</v>
      </c>
      <c r="L2674">
        <f>SUMIF(Sales!B:B,A2674,Sales!H:H)</f>
        <v>2314.33</v>
      </c>
    </row>
    <row r="2675" spans="1:12" x14ac:dyDescent="0.35">
      <c r="A2675" s="5">
        <v>2674</v>
      </c>
      <c r="B2675" s="6">
        <v>45864</v>
      </c>
      <c r="C2675" s="5">
        <v>17</v>
      </c>
      <c r="D2675" s="5">
        <v>5</v>
      </c>
      <c r="E2675" s="5" t="str">
        <f>IFERROR(INDEX(Customers!$B$2:$B$901,MATCH(C2675,Customers!$A$2:$A$901,0)),"")</f>
        <v>Ayaan Joshi</v>
      </c>
      <c r="F2675" s="5" t="str">
        <f>IFERROR(INDEX(Customers!$C$2:$C$901,MATCH(C2675,Customers!$A$2:$A$901,0)),"")</f>
        <v>Consumer</v>
      </c>
      <c r="G2675" s="5" t="str">
        <f>IFERROR(INDEX(Regions!$B$2:$B$6,MATCH(D2675,Regions!$A$2:$A$6,0)),"")</f>
        <v>Central</v>
      </c>
      <c r="H2675" s="5" t="str">
        <f t="shared" si="43"/>
        <v>2025-07</v>
      </c>
      <c r="I2675" s="5">
        <f>IFERROR(INDEX(Delivery!$C$2:$C$3001,MATCH(A2675,Delivery!$A$2:$A$3001,0))-INDEX(Delivery!$B$2:$B$3001,MATCH(A2675,Delivery!$A$2:$A$3001,0)),"")</f>
        <v>2</v>
      </c>
      <c r="J2675" s="5" t="str">
        <f>IF(IFERROR(INDEX(Delivery!$D$2:$D$3001,MATCH(A2675,Delivery!$A$2:$A$3001,0)),"")="Delayed","Yes","No")</f>
        <v>No</v>
      </c>
      <c r="K2675" s="5" t="str">
        <f>IF(IFERROR(INDEX(Delivery!$D$2:$D$3001,MATCH(A2675,Delivery!$A$2:$A$3001,0)),"")="Cancelled","Yes","No")</f>
        <v>No</v>
      </c>
      <c r="L2675">
        <f>SUMIF(Sales!B:B,A2675,Sales!H:H)</f>
        <v>534</v>
      </c>
    </row>
    <row r="2676" spans="1:12" x14ac:dyDescent="0.35">
      <c r="A2676" s="5">
        <v>2675</v>
      </c>
      <c r="B2676" s="6">
        <v>45864</v>
      </c>
      <c r="C2676" s="5">
        <v>336</v>
      </c>
      <c r="D2676" s="5">
        <v>2</v>
      </c>
      <c r="E2676" s="5" t="str">
        <f>IFERROR(INDEX(Customers!$B$2:$B$901,MATCH(C2676,Customers!$A$2:$A$901,0)),"")</f>
        <v>Kiara Rao</v>
      </c>
      <c r="F2676" s="5" t="str">
        <f>IFERROR(INDEX(Customers!$C$2:$C$901,MATCH(C2676,Customers!$A$2:$A$901,0)),"")</f>
        <v>SMB</v>
      </c>
      <c r="G2676" s="5" t="str">
        <f>IFERROR(INDEX(Regions!$B$2:$B$6,MATCH(D2676,Regions!$A$2:$A$6,0)),"")</f>
        <v>South</v>
      </c>
      <c r="H2676" s="5" t="str">
        <f t="shared" si="43"/>
        <v>2025-07</v>
      </c>
      <c r="I2676" s="5">
        <f>IFERROR(INDEX(Delivery!$C$2:$C$3001,MATCH(A2676,Delivery!$A$2:$A$3001,0))-INDEX(Delivery!$B$2:$B$3001,MATCH(A2676,Delivery!$A$2:$A$3001,0)),"")</f>
        <v>2</v>
      </c>
      <c r="J2676" s="5" t="str">
        <f>IF(IFERROR(INDEX(Delivery!$D$2:$D$3001,MATCH(A2676,Delivery!$A$2:$A$3001,0)),"")="Delayed","Yes","No")</f>
        <v>No</v>
      </c>
      <c r="K2676" s="5" t="str">
        <f>IF(IFERROR(INDEX(Delivery!$D$2:$D$3001,MATCH(A2676,Delivery!$A$2:$A$3001,0)),"")="Cancelled","Yes","No")</f>
        <v>No</v>
      </c>
      <c r="L2676">
        <f>SUMIF(Sales!B:B,A2676,Sales!H:H)</f>
        <v>2011.39</v>
      </c>
    </row>
    <row r="2677" spans="1:12" x14ac:dyDescent="0.35">
      <c r="A2677" s="5">
        <v>2676</v>
      </c>
      <c r="B2677" s="6">
        <v>45864</v>
      </c>
      <c r="C2677" s="5">
        <v>599</v>
      </c>
      <c r="D2677" s="5">
        <v>1</v>
      </c>
      <c r="E2677" s="5" t="str">
        <f>IFERROR(INDEX(Customers!$B$2:$B$901,MATCH(C2677,Customers!$A$2:$A$901,0)),"")</f>
        <v>Nisha Rao</v>
      </c>
      <c r="F2677" s="5" t="str">
        <f>IFERROR(INDEX(Customers!$C$2:$C$901,MATCH(C2677,Customers!$A$2:$A$901,0)),"")</f>
        <v>SMB</v>
      </c>
      <c r="G2677" s="5" t="str">
        <f>IFERROR(INDEX(Regions!$B$2:$B$6,MATCH(D2677,Regions!$A$2:$A$6,0)),"")</f>
        <v>North</v>
      </c>
      <c r="H2677" s="5" t="str">
        <f t="shared" si="43"/>
        <v>2025-07</v>
      </c>
      <c r="I2677" s="5">
        <f>IFERROR(INDEX(Delivery!$C$2:$C$3001,MATCH(A2677,Delivery!$A$2:$A$3001,0))-INDEX(Delivery!$B$2:$B$3001,MATCH(A2677,Delivery!$A$2:$A$3001,0)),"")</f>
        <v>4</v>
      </c>
      <c r="J2677" s="5" t="str">
        <f>IF(IFERROR(INDEX(Delivery!$D$2:$D$3001,MATCH(A2677,Delivery!$A$2:$A$3001,0)),"")="Delayed","Yes","No")</f>
        <v>No</v>
      </c>
      <c r="K2677" s="5" t="str">
        <f>IF(IFERROR(INDEX(Delivery!$D$2:$D$3001,MATCH(A2677,Delivery!$A$2:$A$3001,0)),"")="Cancelled","Yes","No")</f>
        <v>No</v>
      </c>
      <c r="L2677">
        <f>SUMIF(Sales!B:B,A2677,Sales!H:H)</f>
        <v>1761.83</v>
      </c>
    </row>
    <row r="2678" spans="1:12" x14ac:dyDescent="0.35">
      <c r="A2678" s="5">
        <v>2677</v>
      </c>
      <c r="B2678" s="6">
        <v>45864</v>
      </c>
      <c r="C2678" s="5">
        <v>357</v>
      </c>
      <c r="D2678" s="5">
        <v>3</v>
      </c>
      <c r="E2678" s="5" t="str">
        <f>IFERROR(INDEX(Customers!$B$2:$B$901,MATCH(C2678,Customers!$A$2:$A$901,0)),"")</f>
        <v>Aadhya Krishnan</v>
      </c>
      <c r="F2678" s="5" t="str">
        <f>IFERROR(INDEX(Customers!$C$2:$C$901,MATCH(C2678,Customers!$A$2:$A$901,0)),"")</f>
        <v>Corporate</v>
      </c>
      <c r="G2678" s="5" t="str">
        <f>IFERROR(INDEX(Regions!$B$2:$B$6,MATCH(D2678,Regions!$A$2:$A$6,0)),"")</f>
        <v>East</v>
      </c>
      <c r="H2678" s="5" t="str">
        <f t="shared" si="43"/>
        <v>2025-07</v>
      </c>
      <c r="I2678" s="5">
        <f>IFERROR(INDEX(Delivery!$C$2:$C$3001,MATCH(A2678,Delivery!$A$2:$A$3001,0))-INDEX(Delivery!$B$2:$B$3001,MATCH(A2678,Delivery!$A$2:$A$3001,0)),"")</f>
        <v>4</v>
      </c>
      <c r="J2678" s="5" t="str">
        <f>IF(IFERROR(INDEX(Delivery!$D$2:$D$3001,MATCH(A2678,Delivery!$A$2:$A$3001,0)),"")="Delayed","Yes","No")</f>
        <v>No</v>
      </c>
      <c r="K2678" s="5" t="str">
        <f>IF(IFERROR(INDEX(Delivery!$D$2:$D$3001,MATCH(A2678,Delivery!$A$2:$A$3001,0)),"")="Cancelled","Yes","No")</f>
        <v>No</v>
      </c>
      <c r="L2678">
        <f>SUMIF(Sales!B:B,A2678,Sales!H:H)</f>
        <v>540.32000000000005</v>
      </c>
    </row>
    <row r="2679" spans="1:12" x14ac:dyDescent="0.35">
      <c r="A2679" s="5">
        <v>2678</v>
      </c>
      <c r="B2679" s="6">
        <v>45864</v>
      </c>
      <c r="C2679" s="5">
        <v>661</v>
      </c>
      <c r="D2679" s="5">
        <v>5</v>
      </c>
      <c r="E2679" s="5" t="str">
        <f>IFERROR(INDEX(Customers!$B$2:$B$901,MATCH(C2679,Customers!$A$2:$A$901,0)),"")</f>
        <v>Kiara Pillai</v>
      </c>
      <c r="F2679" s="5" t="str">
        <f>IFERROR(INDEX(Customers!$C$2:$C$901,MATCH(C2679,Customers!$A$2:$A$901,0)),"")</f>
        <v>Consumer</v>
      </c>
      <c r="G2679" s="5" t="str">
        <f>IFERROR(INDEX(Regions!$B$2:$B$6,MATCH(D2679,Regions!$A$2:$A$6,0)),"")</f>
        <v>Central</v>
      </c>
      <c r="H2679" s="5" t="str">
        <f t="shared" si="43"/>
        <v>2025-07</v>
      </c>
      <c r="I2679" s="5">
        <f>IFERROR(INDEX(Delivery!$C$2:$C$3001,MATCH(A2679,Delivery!$A$2:$A$3001,0))-INDEX(Delivery!$B$2:$B$3001,MATCH(A2679,Delivery!$A$2:$A$3001,0)),"")</f>
        <v>5</v>
      </c>
      <c r="J2679" s="5" t="str">
        <f>IF(IFERROR(INDEX(Delivery!$D$2:$D$3001,MATCH(A2679,Delivery!$A$2:$A$3001,0)),"")="Delayed","Yes","No")</f>
        <v>No</v>
      </c>
      <c r="K2679" s="5" t="str">
        <f>IF(IFERROR(INDEX(Delivery!$D$2:$D$3001,MATCH(A2679,Delivery!$A$2:$A$3001,0)),"")="Cancelled","Yes","No")</f>
        <v>No</v>
      </c>
      <c r="L2679">
        <f>SUMIF(Sales!B:B,A2679,Sales!H:H)</f>
        <v>897.98</v>
      </c>
    </row>
    <row r="2680" spans="1:12" x14ac:dyDescent="0.35">
      <c r="A2680" s="5">
        <v>2679</v>
      </c>
      <c r="B2680" s="6">
        <v>45865</v>
      </c>
      <c r="C2680" s="5">
        <v>372</v>
      </c>
      <c r="D2680" s="5">
        <v>5</v>
      </c>
      <c r="E2680" s="5" t="str">
        <f>IFERROR(INDEX(Customers!$B$2:$B$901,MATCH(C2680,Customers!$A$2:$A$901,0)),"")</f>
        <v>Arun Singh</v>
      </c>
      <c r="F2680" s="5" t="str">
        <f>IFERROR(INDEX(Customers!$C$2:$C$901,MATCH(C2680,Customers!$A$2:$A$901,0)),"")</f>
        <v>SMB</v>
      </c>
      <c r="G2680" s="5" t="str">
        <f>IFERROR(INDEX(Regions!$B$2:$B$6,MATCH(D2680,Regions!$A$2:$A$6,0)),"")</f>
        <v>Central</v>
      </c>
      <c r="H2680" s="5" t="str">
        <f t="shared" si="43"/>
        <v>2025-07</v>
      </c>
      <c r="I2680" s="5">
        <f>IFERROR(INDEX(Delivery!$C$2:$C$3001,MATCH(A2680,Delivery!$A$2:$A$3001,0))-INDEX(Delivery!$B$2:$B$3001,MATCH(A2680,Delivery!$A$2:$A$3001,0)),"")</f>
        <v>4</v>
      </c>
      <c r="J2680" s="5" t="str">
        <f>IF(IFERROR(INDEX(Delivery!$D$2:$D$3001,MATCH(A2680,Delivery!$A$2:$A$3001,0)),"")="Delayed","Yes","No")</f>
        <v>No</v>
      </c>
      <c r="K2680" s="5" t="str">
        <f>IF(IFERROR(INDEX(Delivery!$D$2:$D$3001,MATCH(A2680,Delivery!$A$2:$A$3001,0)),"")="Cancelled","Yes","No")</f>
        <v>No</v>
      </c>
      <c r="L2680">
        <f>SUMIF(Sales!B:B,A2680,Sales!H:H)</f>
        <v>540.32000000000005</v>
      </c>
    </row>
    <row r="2681" spans="1:12" x14ac:dyDescent="0.35">
      <c r="A2681" s="5">
        <v>2680</v>
      </c>
      <c r="B2681" s="6">
        <v>45865</v>
      </c>
      <c r="C2681" s="5">
        <v>494</v>
      </c>
      <c r="D2681" s="5">
        <v>2</v>
      </c>
      <c r="E2681" s="5" t="str">
        <f>IFERROR(INDEX(Customers!$B$2:$B$901,MATCH(C2681,Customers!$A$2:$A$901,0)),"")</f>
        <v>Meera Krishnan</v>
      </c>
      <c r="F2681" s="5" t="str">
        <f>IFERROR(INDEX(Customers!$C$2:$C$901,MATCH(C2681,Customers!$A$2:$A$901,0)),"")</f>
        <v>Consumer</v>
      </c>
      <c r="G2681" s="5" t="str">
        <f>IFERROR(INDEX(Regions!$B$2:$B$6,MATCH(D2681,Regions!$A$2:$A$6,0)),"")</f>
        <v>South</v>
      </c>
      <c r="H2681" s="5" t="str">
        <f t="shared" si="43"/>
        <v>2025-07</v>
      </c>
      <c r="I2681" s="5">
        <f>IFERROR(INDEX(Delivery!$C$2:$C$3001,MATCH(A2681,Delivery!$A$2:$A$3001,0))-INDEX(Delivery!$B$2:$B$3001,MATCH(A2681,Delivery!$A$2:$A$3001,0)),"")</f>
        <v>6</v>
      </c>
      <c r="J2681" s="5" t="str">
        <f>IF(IFERROR(INDEX(Delivery!$D$2:$D$3001,MATCH(A2681,Delivery!$A$2:$A$3001,0)),"")="Delayed","Yes","No")</f>
        <v>No</v>
      </c>
      <c r="K2681" s="5" t="str">
        <f>IF(IFERROR(INDEX(Delivery!$D$2:$D$3001,MATCH(A2681,Delivery!$A$2:$A$3001,0)),"")="Cancelled","Yes","No")</f>
        <v>No</v>
      </c>
      <c r="L2681">
        <f>SUMIF(Sales!B:B,A2681,Sales!H:H)</f>
        <v>183.63</v>
      </c>
    </row>
    <row r="2682" spans="1:12" x14ac:dyDescent="0.35">
      <c r="A2682" s="5">
        <v>2681</v>
      </c>
      <c r="B2682" s="6">
        <v>45865</v>
      </c>
      <c r="C2682" s="5">
        <v>326</v>
      </c>
      <c r="D2682" s="5">
        <v>3</v>
      </c>
      <c r="E2682" s="5" t="str">
        <f>IFERROR(INDEX(Customers!$B$2:$B$901,MATCH(C2682,Customers!$A$2:$A$901,0)),"")</f>
        <v>Krishna Iyer</v>
      </c>
      <c r="F2682" s="5" t="str">
        <f>IFERROR(INDEX(Customers!$C$2:$C$901,MATCH(C2682,Customers!$A$2:$A$901,0)),"")</f>
        <v>Consumer</v>
      </c>
      <c r="G2682" s="5" t="str">
        <f>IFERROR(INDEX(Regions!$B$2:$B$6,MATCH(D2682,Regions!$A$2:$A$6,0)),"")</f>
        <v>East</v>
      </c>
      <c r="H2682" s="5" t="str">
        <f t="shared" si="43"/>
        <v>2025-07</v>
      </c>
      <c r="I2682" s="5">
        <f>IFERROR(INDEX(Delivery!$C$2:$C$3001,MATCH(A2682,Delivery!$A$2:$A$3001,0))-INDEX(Delivery!$B$2:$B$3001,MATCH(A2682,Delivery!$A$2:$A$3001,0)),"")</f>
        <v>5</v>
      </c>
      <c r="J2682" s="5" t="str">
        <f>IF(IFERROR(INDEX(Delivery!$D$2:$D$3001,MATCH(A2682,Delivery!$A$2:$A$3001,0)),"")="Delayed","Yes","No")</f>
        <v>No</v>
      </c>
      <c r="K2682" s="5" t="str">
        <f>IF(IFERROR(INDEX(Delivery!$D$2:$D$3001,MATCH(A2682,Delivery!$A$2:$A$3001,0)),"")="Cancelled","Yes","No")</f>
        <v>No</v>
      </c>
      <c r="L2682">
        <f>SUMIF(Sales!B:B,A2682,Sales!H:H)</f>
        <v>617.46</v>
      </c>
    </row>
    <row r="2683" spans="1:12" x14ac:dyDescent="0.35">
      <c r="A2683" s="5">
        <v>2682</v>
      </c>
      <c r="B2683" s="6">
        <v>45865</v>
      </c>
      <c r="C2683" s="5">
        <v>434</v>
      </c>
      <c r="D2683" s="5">
        <v>1</v>
      </c>
      <c r="E2683" s="5" t="str">
        <f>IFERROR(INDEX(Customers!$B$2:$B$901,MATCH(C2683,Customers!$A$2:$A$901,0)),"")</f>
        <v>Arjun Mehta</v>
      </c>
      <c r="F2683" s="5" t="str">
        <f>IFERROR(INDEX(Customers!$C$2:$C$901,MATCH(C2683,Customers!$A$2:$A$901,0)),"")</f>
        <v>SMB</v>
      </c>
      <c r="G2683" s="5" t="str">
        <f>IFERROR(INDEX(Regions!$B$2:$B$6,MATCH(D2683,Regions!$A$2:$A$6,0)),"")</f>
        <v>North</v>
      </c>
      <c r="H2683" s="5" t="str">
        <f t="shared" si="43"/>
        <v>2025-07</v>
      </c>
      <c r="I2683" s="5">
        <f>IFERROR(INDEX(Delivery!$C$2:$C$3001,MATCH(A2683,Delivery!$A$2:$A$3001,0))-INDEX(Delivery!$B$2:$B$3001,MATCH(A2683,Delivery!$A$2:$A$3001,0)),"")</f>
        <v>5</v>
      </c>
      <c r="J2683" s="5" t="str">
        <f>IF(IFERROR(INDEX(Delivery!$D$2:$D$3001,MATCH(A2683,Delivery!$A$2:$A$3001,0)),"")="Delayed","Yes","No")</f>
        <v>No</v>
      </c>
      <c r="K2683" s="5" t="str">
        <f>IF(IFERROR(INDEX(Delivery!$D$2:$D$3001,MATCH(A2683,Delivery!$A$2:$A$3001,0)),"")="Cancelled","Yes","No")</f>
        <v>No</v>
      </c>
      <c r="L2683">
        <f>SUMIF(Sales!B:B,A2683,Sales!H:H)</f>
        <v>1073.67</v>
      </c>
    </row>
    <row r="2684" spans="1:12" x14ac:dyDescent="0.35">
      <c r="A2684" s="5">
        <v>2683</v>
      </c>
      <c r="B2684" s="6">
        <v>45865</v>
      </c>
      <c r="C2684" s="5">
        <v>362</v>
      </c>
      <c r="D2684" s="5">
        <v>2</v>
      </c>
      <c r="E2684" s="5" t="str">
        <f>IFERROR(INDEX(Customers!$B$2:$B$901,MATCH(C2684,Customers!$A$2:$A$901,0)),"")</f>
        <v>Suresh Menon</v>
      </c>
      <c r="F2684" s="5" t="str">
        <f>IFERROR(INDEX(Customers!$C$2:$C$901,MATCH(C2684,Customers!$A$2:$A$901,0)),"")</f>
        <v>SMB</v>
      </c>
      <c r="G2684" s="5" t="str">
        <f>IFERROR(INDEX(Regions!$B$2:$B$6,MATCH(D2684,Regions!$A$2:$A$6,0)),"")</f>
        <v>South</v>
      </c>
      <c r="H2684" s="5" t="str">
        <f t="shared" si="43"/>
        <v>2025-07</v>
      </c>
      <c r="I2684" s="5">
        <f>IFERROR(INDEX(Delivery!$C$2:$C$3001,MATCH(A2684,Delivery!$A$2:$A$3001,0))-INDEX(Delivery!$B$2:$B$3001,MATCH(A2684,Delivery!$A$2:$A$3001,0)),"")</f>
        <v>2</v>
      </c>
      <c r="J2684" s="5" t="str">
        <f>IF(IFERROR(INDEX(Delivery!$D$2:$D$3001,MATCH(A2684,Delivery!$A$2:$A$3001,0)),"")="Delayed","Yes","No")</f>
        <v>No</v>
      </c>
      <c r="K2684" s="5" t="str">
        <f>IF(IFERROR(INDEX(Delivery!$D$2:$D$3001,MATCH(A2684,Delivery!$A$2:$A$3001,0)),"")="Cancelled","Yes","No")</f>
        <v>No</v>
      </c>
      <c r="L2684">
        <f>SUMIF(Sales!B:B,A2684,Sales!H:H)</f>
        <v>2129.88</v>
      </c>
    </row>
    <row r="2685" spans="1:12" x14ac:dyDescent="0.35">
      <c r="A2685" s="5">
        <v>2684</v>
      </c>
      <c r="B2685" s="6">
        <v>45865</v>
      </c>
      <c r="C2685" s="5">
        <v>220</v>
      </c>
      <c r="D2685" s="5">
        <v>5</v>
      </c>
      <c r="E2685" s="5" t="str">
        <f>IFERROR(INDEX(Customers!$B$2:$B$901,MATCH(C2685,Customers!$A$2:$A$901,0)),"")</f>
        <v>Divya Rao</v>
      </c>
      <c r="F2685" s="5" t="str">
        <f>IFERROR(INDEX(Customers!$C$2:$C$901,MATCH(C2685,Customers!$A$2:$A$901,0)),"")</f>
        <v>Consumer</v>
      </c>
      <c r="G2685" s="5" t="str">
        <f>IFERROR(INDEX(Regions!$B$2:$B$6,MATCH(D2685,Regions!$A$2:$A$6,0)),"")</f>
        <v>Central</v>
      </c>
      <c r="H2685" s="5" t="str">
        <f t="shared" si="43"/>
        <v>2025-07</v>
      </c>
      <c r="I2685" s="5">
        <f>IFERROR(INDEX(Delivery!$C$2:$C$3001,MATCH(A2685,Delivery!$A$2:$A$3001,0))-INDEX(Delivery!$B$2:$B$3001,MATCH(A2685,Delivery!$A$2:$A$3001,0)),"")</f>
        <v>4</v>
      </c>
      <c r="J2685" s="5" t="str">
        <f>IF(IFERROR(INDEX(Delivery!$D$2:$D$3001,MATCH(A2685,Delivery!$A$2:$A$3001,0)),"")="Delayed","Yes","No")</f>
        <v>No</v>
      </c>
      <c r="K2685" s="5" t="str">
        <f>IF(IFERROR(INDEX(Delivery!$D$2:$D$3001,MATCH(A2685,Delivery!$A$2:$A$3001,0)),"")="Cancelled","Yes","No")</f>
        <v>No</v>
      </c>
      <c r="L2685">
        <f>SUMIF(Sales!B:B,A2685,Sales!H:H)</f>
        <v>3819.8500000000004</v>
      </c>
    </row>
    <row r="2686" spans="1:12" x14ac:dyDescent="0.35">
      <c r="A2686" s="5">
        <v>2685</v>
      </c>
      <c r="B2686" s="6">
        <v>45866</v>
      </c>
      <c r="C2686" s="5">
        <v>126</v>
      </c>
      <c r="D2686" s="5">
        <v>3</v>
      </c>
      <c r="E2686" s="5" t="str">
        <f>IFERROR(INDEX(Customers!$B$2:$B$901,MATCH(C2686,Customers!$A$2:$A$901,0)),"")</f>
        <v>Reyansh Gupta</v>
      </c>
      <c r="F2686" s="5" t="str">
        <f>IFERROR(INDEX(Customers!$C$2:$C$901,MATCH(C2686,Customers!$A$2:$A$901,0)),"")</f>
        <v>Corporate</v>
      </c>
      <c r="G2686" s="5" t="str">
        <f>IFERROR(INDEX(Regions!$B$2:$B$6,MATCH(D2686,Regions!$A$2:$A$6,0)),"")</f>
        <v>East</v>
      </c>
      <c r="H2686" s="5" t="str">
        <f t="shared" si="43"/>
        <v>2025-07</v>
      </c>
      <c r="I2686" s="5">
        <f>IFERROR(INDEX(Delivery!$C$2:$C$3001,MATCH(A2686,Delivery!$A$2:$A$3001,0))-INDEX(Delivery!$B$2:$B$3001,MATCH(A2686,Delivery!$A$2:$A$3001,0)),"")</f>
        <v>6</v>
      </c>
      <c r="J2686" s="5" t="str">
        <f>IF(IFERROR(INDEX(Delivery!$D$2:$D$3001,MATCH(A2686,Delivery!$A$2:$A$3001,0)),"")="Delayed","Yes","No")</f>
        <v>No</v>
      </c>
      <c r="K2686" s="5" t="str">
        <f>IF(IFERROR(INDEX(Delivery!$D$2:$D$3001,MATCH(A2686,Delivery!$A$2:$A$3001,0)),"")="Cancelled","Yes","No")</f>
        <v>No</v>
      </c>
      <c r="L2686">
        <f>SUMIF(Sales!B:B,A2686,Sales!H:H)</f>
        <v>947.83</v>
      </c>
    </row>
    <row r="2687" spans="1:12" x14ac:dyDescent="0.35">
      <c r="A2687" s="5">
        <v>2686</v>
      </c>
      <c r="B2687" s="6">
        <v>45866</v>
      </c>
      <c r="C2687" s="5">
        <v>615</v>
      </c>
      <c r="D2687" s="5">
        <v>3</v>
      </c>
      <c r="E2687" s="5" t="str">
        <f>IFERROR(INDEX(Customers!$B$2:$B$901,MATCH(C2687,Customers!$A$2:$A$901,0)),"")</f>
        <v>Aarav Patel</v>
      </c>
      <c r="F2687" s="5" t="str">
        <f>IFERROR(INDEX(Customers!$C$2:$C$901,MATCH(C2687,Customers!$A$2:$A$901,0)),"")</f>
        <v>Consumer</v>
      </c>
      <c r="G2687" s="5" t="str">
        <f>IFERROR(INDEX(Regions!$B$2:$B$6,MATCH(D2687,Regions!$A$2:$A$6,0)),"")</f>
        <v>East</v>
      </c>
      <c r="H2687" s="5" t="str">
        <f t="shared" si="43"/>
        <v>2025-07</v>
      </c>
      <c r="I2687" s="5">
        <f>IFERROR(INDEX(Delivery!$C$2:$C$3001,MATCH(A2687,Delivery!$A$2:$A$3001,0))-INDEX(Delivery!$B$2:$B$3001,MATCH(A2687,Delivery!$A$2:$A$3001,0)),"")</f>
        <v>-45866</v>
      </c>
      <c r="J2687" s="5" t="str">
        <f>IF(IFERROR(INDEX(Delivery!$D$2:$D$3001,MATCH(A2687,Delivery!$A$2:$A$3001,0)),"")="Delayed","Yes","No")</f>
        <v>No</v>
      </c>
      <c r="K2687" s="5" t="str">
        <f>IF(IFERROR(INDEX(Delivery!$D$2:$D$3001,MATCH(A2687,Delivery!$A$2:$A$3001,0)),"")="Cancelled","Yes","No")</f>
        <v>Yes</v>
      </c>
      <c r="L2687">
        <f>SUMIF(Sales!B:B,A2687,Sales!H:H)</f>
        <v>175.69</v>
      </c>
    </row>
    <row r="2688" spans="1:12" x14ac:dyDescent="0.35">
      <c r="A2688" s="5">
        <v>2687</v>
      </c>
      <c r="B2688" s="6">
        <v>45866</v>
      </c>
      <c r="C2688" s="5">
        <v>174</v>
      </c>
      <c r="D2688" s="5">
        <v>2</v>
      </c>
      <c r="E2688" s="5" t="str">
        <f>IFERROR(INDEX(Customers!$B$2:$B$901,MATCH(C2688,Customers!$A$2:$A$901,0)),"")</f>
        <v>Pari Pillai</v>
      </c>
      <c r="F2688" s="5" t="str">
        <f>IFERROR(INDEX(Customers!$C$2:$C$901,MATCH(C2688,Customers!$A$2:$A$901,0)),"")</f>
        <v>SMB</v>
      </c>
      <c r="G2688" s="5" t="str">
        <f>IFERROR(INDEX(Regions!$B$2:$B$6,MATCH(D2688,Regions!$A$2:$A$6,0)),"")</f>
        <v>South</v>
      </c>
      <c r="H2688" s="5" t="str">
        <f t="shared" si="43"/>
        <v>2025-07</v>
      </c>
      <c r="I2688" s="5">
        <f>IFERROR(INDEX(Delivery!$C$2:$C$3001,MATCH(A2688,Delivery!$A$2:$A$3001,0))-INDEX(Delivery!$B$2:$B$3001,MATCH(A2688,Delivery!$A$2:$A$3001,0)),"")</f>
        <v>2</v>
      </c>
      <c r="J2688" s="5" t="str">
        <f>IF(IFERROR(INDEX(Delivery!$D$2:$D$3001,MATCH(A2688,Delivery!$A$2:$A$3001,0)),"")="Delayed","Yes","No")</f>
        <v>No</v>
      </c>
      <c r="K2688" s="5" t="str">
        <f>IF(IFERROR(INDEX(Delivery!$D$2:$D$3001,MATCH(A2688,Delivery!$A$2:$A$3001,0)),"")="Cancelled","Yes","No")</f>
        <v>No</v>
      </c>
      <c r="L2688">
        <f>SUMIF(Sales!B:B,A2688,Sales!H:H)</f>
        <v>705.26</v>
      </c>
    </row>
    <row r="2689" spans="1:12" x14ac:dyDescent="0.35">
      <c r="A2689" s="5">
        <v>2688</v>
      </c>
      <c r="B2689" s="6">
        <v>45866</v>
      </c>
      <c r="C2689" s="5">
        <v>25</v>
      </c>
      <c r="D2689" s="5">
        <v>5</v>
      </c>
      <c r="E2689" s="5" t="str">
        <f>IFERROR(INDEX(Customers!$B$2:$B$901,MATCH(C2689,Customers!$A$2:$A$901,0)),"")</f>
        <v>Meera Rao</v>
      </c>
      <c r="F2689" s="5" t="str">
        <f>IFERROR(INDEX(Customers!$C$2:$C$901,MATCH(C2689,Customers!$A$2:$A$901,0)),"")</f>
        <v>Corporate</v>
      </c>
      <c r="G2689" s="5" t="str">
        <f>IFERROR(INDEX(Regions!$B$2:$B$6,MATCH(D2689,Regions!$A$2:$A$6,0)),"")</f>
        <v>Central</v>
      </c>
      <c r="H2689" s="5" t="str">
        <f t="shared" si="43"/>
        <v>2025-07</v>
      </c>
      <c r="I2689" s="5">
        <f>IFERROR(INDEX(Delivery!$C$2:$C$3001,MATCH(A2689,Delivery!$A$2:$A$3001,0))-INDEX(Delivery!$B$2:$B$3001,MATCH(A2689,Delivery!$A$2:$A$3001,0)),"")</f>
        <v>-45868</v>
      </c>
      <c r="J2689" s="5" t="str">
        <f>IF(IFERROR(INDEX(Delivery!$D$2:$D$3001,MATCH(A2689,Delivery!$A$2:$A$3001,0)),"")="Delayed","Yes","No")</f>
        <v>No</v>
      </c>
      <c r="K2689" s="5" t="str">
        <f>IF(IFERROR(INDEX(Delivery!$D$2:$D$3001,MATCH(A2689,Delivery!$A$2:$A$3001,0)),"")="Cancelled","Yes","No")</f>
        <v>Yes</v>
      </c>
      <c r="L2689">
        <f>SUMIF(Sales!B:B,A2689,Sales!H:H)</f>
        <v>175.69</v>
      </c>
    </row>
    <row r="2690" spans="1:12" x14ac:dyDescent="0.35">
      <c r="A2690" s="5">
        <v>2689</v>
      </c>
      <c r="B2690" s="6">
        <v>45866</v>
      </c>
      <c r="C2690" s="5">
        <v>874</v>
      </c>
      <c r="D2690" s="5">
        <v>1</v>
      </c>
      <c r="E2690" s="5" t="str">
        <f>IFERROR(INDEX(Customers!$B$2:$B$901,MATCH(C2690,Customers!$A$2:$A$901,0)),"")</f>
        <v>Anika Mehta</v>
      </c>
      <c r="F2690" s="5" t="str">
        <f>IFERROR(INDEX(Customers!$C$2:$C$901,MATCH(C2690,Customers!$A$2:$A$901,0)),"")</f>
        <v>Corporate</v>
      </c>
      <c r="G2690" s="5" t="str">
        <f>IFERROR(INDEX(Regions!$B$2:$B$6,MATCH(D2690,Regions!$A$2:$A$6,0)),"")</f>
        <v>North</v>
      </c>
      <c r="H2690" s="5" t="str">
        <f t="shared" ref="H2690:H2753" si="44">TEXT(B2690,"YYYY-MM")</f>
        <v>2025-07</v>
      </c>
      <c r="I2690" s="5">
        <f>IFERROR(INDEX(Delivery!$C$2:$C$3001,MATCH(A2690,Delivery!$A$2:$A$3001,0))-INDEX(Delivery!$B$2:$B$3001,MATCH(A2690,Delivery!$A$2:$A$3001,0)),"")</f>
        <v>2</v>
      </c>
      <c r="J2690" s="5" t="str">
        <f>IF(IFERROR(INDEX(Delivery!$D$2:$D$3001,MATCH(A2690,Delivery!$A$2:$A$3001,0)),"")="Delayed","Yes","No")</f>
        <v>No</v>
      </c>
      <c r="K2690" s="5" t="str">
        <f>IF(IFERROR(INDEX(Delivery!$D$2:$D$3001,MATCH(A2690,Delivery!$A$2:$A$3001,0)),"")="Cancelled","Yes","No")</f>
        <v>No</v>
      </c>
      <c r="L2690">
        <f>SUMIF(Sales!B:B,A2690,Sales!H:H)</f>
        <v>3176.2000000000003</v>
      </c>
    </row>
    <row r="2691" spans="1:12" x14ac:dyDescent="0.35">
      <c r="A2691" s="5">
        <v>2690</v>
      </c>
      <c r="B2691" s="6">
        <v>45866</v>
      </c>
      <c r="C2691" s="5">
        <v>147</v>
      </c>
      <c r="D2691" s="5">
        <v>5</v>
      </c>
      <c r="E2691" s="5" t="str">
        <f>IFERROR(INDEX(Customers!$B$2:$B$901,MATCH(C2691,Customers!$A$2:$A$901,0)),"")</f>
        <v>Kavya Verma</v>
      </c>
      <c r="F2691" s="5" t="str">
        <f>IFERROR(INDEX(Customers!$C$2:$C$901,MATCH(C2691,Customers!$A$2:$A$901,0)),"")</f>
        <v>Consumer</v>
      </c>
      <c r="G2691" s="5" t="str">
        <f>IFERROR(INDEX(Regions!$B$2:$B$6,MATCH(D2691,Regions!$A$2:$A$6,0)),"")</f>
        <v>Central</v>
      </c>
      <c r="H2691" s="5" t="str">
        <f t="shared" si="44"/>
        <v>2025-07</v>
      </c>
      <c r="I2691" s="5">
        <f>IFERROR(INDEX(Delivery!$C$2:$C$3001,MATCH(A2691,Delivery!$A$2:$A$3001,0))-INDEX(Delivery!$B$2:$B$3001,MATCH(A2691,Delivery!$A$2:$A$3001,0)),"")</f>
        <v>-45866</v>
      </c>
      <c r="J2691" s="5" t="str">
        <f>IF(IFERROR(INDEX(Delivery!$D$2:$D$3001,MATCH(A2691,Delivery!$A$2:$A$3001,0)),"")="Delayed","Yes","No")</f>
        <v>No</v>
      </c>
      <c r="K2691" s="5" t="str">
        <f>IF(IFERROR(INDEX(Delivery!$D$2:$D$3001,MATCH(A2691,Delivery!$A$2:$A$3001,0)),"")="Cancelled","Yes","No")</f>
        <v>Yes</v>
      </c>
      <c r="L2691">
        <f>SUMIF(Sales!B:B,A2691,Sales!H:H)</f>
        <v>772.88</v>
      </c>
    </row>
    <row r="2692" spans="1:12" x14ac:dyDescent="0.35">
      <c r="A2692" s="5">
        <v>2691</v>
      </c>
      <c r="B2692" s="6">
        <v>45866</v>
      </c>
      <c r="C2692" s="5">
        <v>89</v>
      </c>
      <c r="D2692" s="5">
        <v>1</v>
      </c>
      <c r="E2692" s="5" t="str">
        <f>IFERROR(INDEX(Customers!$B$2:$B$901,MATCH(C2692,Customers!$A$2:$A$901,0)),"")</f>
        <v>Nisha Shetty</v>
      </c>
      <c r="F2692" s="5" t="str">
        <f>IFERROR(INDEX(Customers!$C$2:$C$901,MATCH(C2692,Customers!$A$2:$A$901,0)),"")</f>
        <v>SMB</v>
      </c>
      <c r="G2692" s="5" t="str">
        <f>IFERROR(INDEX(Regions!$B$2:$B$6,MATCH(D2692,Regions!$A$2:$A$6,0)),"")</f>
        <v>North</v>
      </c>
      <c r="H2692" s="5" t="str">
        <f t="shared" si="44"/>
        <v>2025-07</v>
      </c>
      <c r="I2692" s="5">
        <f>IFERROR(INDEX(Delivery!$C$2:$C$3001,MATCH(A2692,Delivery!$A$2:$A$3001,0))-INDEX(Delivery!$B$2:$B$3001,MATCH(A2692,Delivery!$A$2:$A$3001,0)),"")</f>
        <v>-45868</v>
      </c>
      <c r="J2692" s="5" t="str">
        <f>IF(IFERROR(INDEX(Delivery!$D$2:$D$3001,MATCH(A2692,Delivery!$A$2:$A$3001,0)),"")="Delayed","Yes","No")</f>
        <v>No</v>
      </c>
      <c r="K2692" s="5" t="str">
        <f>IF(IFERROR(INDEX(Delivery!$D$2:$D$3001,MATCH(A2692,Delivery!$A$2:$A$3001,0)),"")="Cancelled","Yes","No")</f>
        <v>Yes</v>
      </c>
      <c r="L2692">
        <f>SUMIF(Sales!B:B,A2692,Sales!H:H)</f>
        <v>897.98</v>
      </c>
    </row>
    <row r="2693" spans="1:12" x14ac:dyDescent="0.35">
      <c r="A2693" s="5">
        <v>2692</v>
      </c>
      <c r="B2693" s="6">
        <v>45866</v>
      </c>
      <c r="C2693" s="5">
        <v>529</v>
      </c>
      <c r="D2693" s="5">
        <v>4</v>
      </c>
      <c r="E2693" s="5" t="str">
        <f>IFERROR(INDEX(Customers!$B$2:$B$901,MATCH(C2693,Customers!$A$2:$A$901,0)),"")</f>
        <v>Ravi Verma</v>
      </c>
      <c r="F2693" s="5" t="str">
        <f>IFERROR(INDEX(Customers!$C$2:$C$901,MATCH(C2693,Customers!$A$2:$A$901,0)),"")</f>
        <v>Consumer</v>
      </c>
      <c r="G2693" s="5" t="str">
        <f>IFERROR(INDEX(Regions!$B$2:$B$6,MATCH(D2693,Regions!$A$2:$A$6,0)),"")</f>
        <v>West</v>
      </c>
      <c r="H2693" s="5" t="str">
        <f t="shared" si="44"/>
        <v>2025-07</v>
      </c>
      <c r="I2693" s="5">
        <f>IFERROR(INDEX(Delivery!$C$2:$C$3001,MATCH(A2693,Delivery!$A$2:$A$3001,0))-INDEX(Delivery!$B$2:$B$3001,MATCH(A2693,Delivery!$A$2:$A$3001,0)),"")</f>
        <v>4</v>
      </c>
      <c r="J2693" s="5" t="str">
        <f>IF(IFERROR(INDEX(Delivery!$D$2:$D$3001,MATCH(A2693,Delivery!$A$2:$A$3001,0)),"")="Delayed","Yes","No")</f>
        <v>No</v>
      </c>
      <c r="K2693" s="5" t="str">
        <f>IF(IFERROR(INDEX(Delivery!$D$2:$D$3001,MATCH(A2693,Delivery!$A$2:$A$3001,0)),"")="Cancelled","Yes","No")</f>
        <v>No</v>
      </c>
      <c r="L2693">
        <f>SUMIF(Sales!B:B,A2693,Sales!H:H)</f>
        <v>3307.27</v>
      </c>
    </row>
    <row r="2694" spans="1:12" x14ac:dyDescent="0.35">
      <c r="A2694" s="5">
        <v>2693</v>
      </c>
      <c r="B2694" s="6">
        <v>45866</v>
      </c>
      <c r="C2694" s="5">
        <v>355</v>
      </c>
      <c r="D2694" s="5">
        <v>1</v>
      </c>
      <c r="E2694" s="5" t="str">
        <f>IFERROR(INDEX(Customers!$B$2:$B$901,MATCH(C2694,Customers!$A$2:$A$901,0)),"")</f>
        <v>Pari Kapoor</v>
      </c>
      <c r="F2694" s="5" t="str">
        <f>IFERROR(INDEX(Customers!$C$2:$C$901,MATCH(C2694,Customers!$A$2:$A$901,0)),"")</f>
        <v>Consumer</v>
      </c>
      <c r="G2694" s="5" t="str">
        <f>IFERROR(INDEX(Regions!$B$2:$B$6,MATCH(D2694,Regions!$A$2:$A$6,0)),"")</f>
        <v>North</v>
      </c>
      <c r="H2694" s="5" t="str">
        <f t="shared" si="44"/>
        <v>2025-07</v>
      </c>
      <c r="I2694" s="5">
        <f>IFERROR(INDEX(Delivery!$C$2:$C$3001,MATCH(A2694,Delivery!$A$2:$A$3001,0))-INDEX(Delivery!$B$2:$B$3001,MATCH(A2694,Delivery!$A$2:$A$3001,0)),"")</f>
        <v>-45868</v>
      </c>
      <c r="J2694" s="5" t="str">
        <f>IF(IFERROR(INDEX(Delivery!$D$2:$D$3001,MATCH(A2694,Delivery!$A$2:$A$3001,0)),"")="Delayed","Yes","No")</f>
        <v>No</v>
      </c>
      <c r="K2694" s="5" t="str">
        <f>IF(IFERROR(INDEX(Delivery!$D$2:$D$3001,MATCH(A2694,Delivery!$A$2:$A$3001,0)),"")="Cancelled","Yes","No")</f>
        <v>Yes</v>
      </c>
      <c r="L2694">
        <f>SUMIF(Sales!B:B,A2694,Sales!H:H)</f>
        <v>741.85</v>
      </c>
    </row>
    <row r="2695" spans="1:12" x14ac:dyDescent="0.35">
      <c r="A2695" s="5">
        <v>2694</v>
      </c>
      <c r="B2695" s="6">
        <v>45867</v>
      </c>
      <c r="C2695" s="5">
        <v>654</v>
      </c>
      <c r="D2695" s="5">
        <v>1</v>
      </c>
      <c r="E2695" s="5" t="str">
        <f>IFERROR(INDEX(Customers!$B$2:$B$901,MATCH(C2695,Customers!$A$2:$A$901,0)),"")</f>
        <v>Vikram Singh</v>
      </c>
      <c r="F2695" s="5" t="str">
        <f>IFERROR(INDEX(Customers!$C$2:$C$901,MATCH(C2695,Customers!$A$2:$A$901,0)),"")</f>
        <v>SMB</v>
      </c>
      <c r="G2695" s="5" t="str">
        <f>IFERROR(INDEX(Regions!$B$2:$B$6,MATCH(D2695,Regions!$A$2:$A$6,0)),"")</f>
        <v>North</v>
      </c>
      <c r="H2695" s="5" t="str">
        <f t="shared" si="44"/>
        <v>2025-07</v>
      </c>
      <c r="I2695" s="5">
        <f>IFERROR(INDEX(Delivery!$C$2:$C$3001,MATCH(A2695,Delivery!$A$2:$A$3001,0))-INDEX(Delivery!$B$2:$B$3001,MATCH(A2695,Delivery!$A$2:$A$3001,0)),"")</f>
        <v>2</v>
      </c>
      <c r="J2695" s="5" t="str">
        <f>IF(IFERROR(INDEX(Delivery!$D$2:$D$3001,MATCH(A2695,Delivery!$A$2:$A$3001,0)),"")="Delayed","Yes","No")</f>
        <v>No</v>
      </c>
      <c r="K2695" s="5" t="str">
        <f>IF(IFERROR(INDEX(Delivery!$D$2:$D$3001,MATCH(A2695,Delivery!$A$2:$A$3001,0)),"")="Cancelled","Yes","No")</f>
        <v>No</v>
      </c>
      <c r="L2695">
        <f>SUMIF(Sales!B:B,A2695,Sales!H:H)</f>
        <v>777.4</v>
      </c>
    </row>
    <row r="2696" spans="1:12" x14ac:dyDescent="0.35">
      <c r="A2696" s="5">
        <v>2695</v>
      </c>
      <c r="B2696" s="6">
        <v>45867</v>
      </c>
      <c r="C2696" s="5">
        <v>505</v>
      </c>
      <c r="D2696" s="5">
        <v>4</v>
      </c>
      <c r="E2696" s="5" t="str">
        <f>IFERROR(INDEX(Customers!$B$2:$B$901,MATCH(C2696,Customers!$A$2:$A$901,0)),"")</f>
        <v>Krishna Iyer</v>
      </c>
      <c r="F2696" s="5" t="str">
        <f>IFERROR(INDEX(Customers!$C$2:$C$901,MATCH(C2696,Customers!$A$2:$A$901,0)),"")</f>
        <v>Consumer</v>
      </c>
      <c r="G2696" s="5" t="str">
        <f>IFERROR(INDEX(Regions!$B$2:$B$6,MATCH(D2696,Regions!$A$2:$A$6,0)),"")</f>
        <v>West</v>
      </c>
      <c r="H2696" s="5" t="str">
        <f t="shared" si="44"/>
        <v>2025-07</v>
      </c>
      <c r="I2696" s="5">
        <f>IFERROR(INDEX(Delivery!$C$2:$C$3001,MATCH(A2696,Delivery!$A$2:$A$3001,0))-INDEX(Delivery!$B$2:$B$3001,MATCH(A2696,Delivery!$A$2:$A$3001,0)),"")</f>
        <v>6</v>
      </c>
      <c r="J2696" s="5" t="str">
        <f>IF(IFERROR(INDEX(Delivery!$D$2:$D$3001,MATCH(A2696,Delivery!$A$2:$A$3001,0)),"")="Delayed","Yes","No")</f>
        <v>No</v>
      </c>
      <c r="K2696" s="5" t="str">
        <f>IF(IFERROR(INDEX(Delivery!$D$2:$D$3001,MATCH(A2696,Delivery!$A$2:$A$3001,0)),"")="Cancelled","Yes","No")</f>
        <v>No</v>
      </c>
      <c r="L2696">
        <f>SUMIF(Sales!B:B,A2696,Sales!H:H)</f>
        <v>3021.65</v>
      </c>
    </row>
    <row r="2697" spans="1:12" x14ac:dyDescent="0.35">
      <c r="A2697" s="5">
        <v>2696</v>
      </c>
      <c r="B2697" s="6">
        <v>45867</v>
      </c>
      <c r="C2697" s="5">
        <v>513</v>
      </c>
      <c r="D2697" s="5">
        <v>4</v>
      </c>
      <c r="E2697" s="5" t="str">
        <f>IFERROR(INDEX(Customers!$B$2:$B$901,MATCH(C2697,Customers!$A$2:$A$901,0)),"")</f>
        <v>Anika Menon</v>
      </c>
      <c r="F2697" s="5" t="str">
        <f>IFERROR(INDEX(Customers!$C$2:$C$901,MATCH(C2697,Customers!$A$2:$A$901,0)),"")</f>
        <v>Corporate</v>
      </c>
      <c r="G2697" s="5" t="str">
        <f>IFERROR(INDEX(Regions!$B$2:$B$6,MATCH(D2697,Regions!$A$2:$A$6,0)),"")</f>
        <v>West</v>
      </c>
      <c r="H2697" s="5" t="str">
        <f t="shared" si="44"/>
        <v>2025-07</v>
      </c>
      <c r="I2697" s="5">
        <f>IFERROR(INDEX(Delivery!$C$2:$C$3001,MATCH(A2697,Delivery!$A$2:$A$3001,0))-INDEX(Delivery!$B$2:$B$3001,MATCH(A2697,Delivery!$A$2:$A$3001,0)),"")</f>
        <v>10</v>
      </c>
      <c r="J2697" s="5" t="str">
        <f>IF(IFERROR(INDEX(Delivery!$D$2:$D$3001,MATCH(A2697,Delivery!$A$2:$A$3001,0)),"")="Delayed","Yes","No")</f>
        <v>Yes</v>
      </c>
      <c r="K2697" s="5" t="str">
        <f>IF(IFERROR(INDEX(Delivery!$D$2:$D$3001,MATCH(A2697,Delivery!$A$2:$A$3001,0)),"")="Cancelled","Yes","No")</f>
        <v>No</v>
      </c>
      <c r="L2697">
        <f>SUMIF(Sales!B:B,A2697,Sales!H:H)</f>
        <v>519.71</v>
      </c>
    </row>
    <row r="2698" spans="1:12" x14ac:dyDescent="0.35">
      <c r="A2698" s="5">
        <v>2697</v>
      </c>
      <c r="B2698" s="6">
        <v>45867</v>
      </c>
      <c r="C2698" s="5">
        <v>597</v>
      </c>
      <c r="D2698" s="5">
        <v>2</v>
      </c>
      <c r="E2698" s="5" t="str">
        <f>IFERROR(INDEX(Customers!$B$2:$B$901,MATCH(C2698,Customers!$A$2:$A$901,0)),"")</f>
        <v>Deepa Krishnan</v>
      </c>
      <c r="F2698" s="5" t="str">
        <f>IFERROR(INDEX(Customers!$C$2:$C$901,MATCH(C2698,Customers!$A$2:$A$901,0)),"")</f>
        <v>SMB</v>
      </c>
      <c r="G2698" s="5" t="str">
        <f>IFERROR(INDEX(Regions!$B$2:$B$6,MATCH(D2698,Regions!$A$2:$A$6,0)),"")</f>
        <v>South</v>
      </c>
      <c r="H2698" s="5" t="str">
        <f t="shared" si="44"/>
        <v>2025-07</v>
      </c>
      <c r="I2698" s="5">
        <f>IFERROR(INDEX(Delivery!$C$2:$C$3001,MATCH(A2698,Delivery!$A$2:$A$3001,0))-INDEX(Delivery!$B$2:$B$3001,MATCH(A2698,Delivery!$A$2:$A$3001,0)),"")</f>
        <v>2</v>
      </c>
      <c r="J2698" s="5" t="str">
        <f>IF(IFERROR(INDEX(Delivery!$D$2:$D$3001,MATCH(A2698,Delivery!$A$2:$A$3001,0)),"")="Delayed","Yes","No")</f>
        <v>No</v>
      </c>
      <c r="K2698" s="5" t="str">
        <f>IF(IFERROR(INDEX(Delivery!$D$2:$D$3001,MATCH(A2698,Delivery!$A$2:$A$3001,0)),"")="Cancelled","Yes","No")</f>
        <v>No</v>
      </c>
      <c r="L2698">
        <f>SUMIF(Sales!B:B,A2698,Sales!H:H)</f>
        <v>3021.65</v>
      </c>
    </row>
    <row r="2699" spans="1:12" x14ac:dyDescent="0.35">
      <c r="A2699" s="5">
        <v>2698</v>
      </c>
      <c r="B2699" s="6">
        <v>45867</v>
      </c>
      <c r="C2699" s="5">
        <v>151</v>
      </c>
      <c r="D2699" s="5">
        <v>2</v>
      </c>
      <c r="E2699" s="5" t="str">
        <f>IFERROR(INDEX(Customers!$B$2:$B$901,MATCH(C2699,Customers!$A$2:$A$901,0)),"")</f>
        <v>Ayaan Chatterjee</v>
      </c>
      <c r="F2699" s="5" t="str">
        <f>IFERROR(INDEX(Customers!$C$2:$C$901,MATCH(C2699,Customers!$A$2:$A$901,0)),"")</f>
        <v>SMB</v>
      </c>
      <c r="G2699" s="5" t="str">
        <f>IFERROR(INDEX(Regions!$B$2:$B$6,MATCH(D2699,Regions!$A$2:$A$6,0)),"")</f>
        <v>South</v>
      </c>
      <c r="H2699" s="5" t="str">
        <f t="shared" si="44"/>
        <v>2025-07</v>
      </c>
      <c r="I2699" s="5">
        <f>IFERROR(INDEX(Delivery!$C$2:$C$3001,MATCH(A2699,Delivery!$A$2:$A$3001,0))-INDEX(Delivery!$B$2:$B$3001,MATCH(A2699,Delivery!$A$2:$A$3001,0)),"")</f>
        <v>-45867</v>
      </c>
      <c r="J2699" s="5" t="str">
        <f>IF(IFERROR(INDEX(Delivery!$D$2:$D$3001,MATCH(A2699,Delivery!$A$2:$A$3001,0)),"")="Delayed","Yes","No")</f>
        <v>No</v>
      </c>
      <c r="K2699" s="5" t="str">
        <f>IF(IFERROR(INDEX(Delivery!$D$2:$D$3001,MATCH(A2699,Delivery!$A$2:$A$3001,0)),"")="Cancelled","Yes","No")</f>
        <v>Yes</v>
      </c>
      <c r="L2699">
        <f>SUMIF(Sales!B:B,A2699,Sales!H:H)</f>
        <v>893.78</v>
      </c>
    </row>
    <row r="2700" spans="1:12" x14ac:dyDescent="0.35">
      <c r="A2700" s="5">
        <v>2699</v>
      </c>
      <c r="B2700" s="6">
        <v>45867</v>
      </c>
      <c r="C2700" s="5">
        <v>687</v>
      </c>
      <c r="D2700" s="5">
        <v>4</v>
      </c>
      <c r="E2700" s="5" t="str">
        <f>IFERROR(INDEX(Customers!$B$2:$B$901,MATCH(C2700,Customers!$A$2:$A$901,0)),"")</f>
        <v>Myra Joshi</v>
      </c>
      <c r="F2700" s="5" t="str">
        <f>IFERROR(INDEX(Customers!$C$2:$C$901,MATCH(C2700,Customers!$A$2:$A$901,0)),"")</f>
        <v>Consumer</v>
      </c>
      <c r="G2700" s="5" t="str">
        <f>IFERROR(INDEX(Regions!$B$2:$B$6,MATCH(D2700,Regions!$A$2:$A$6,0)),"")</f>
        <v>West</v>
      </c>
      <c r="H2700" s="5" t="str">
        <f t="shared" si="44"/>
        <v>2025-07</v>
      </c>
      <c r="I2700" s="5">
        <f>IFERROR(INDEX(Delivery!$C$2:$C$3001,MATCH(A2700,Delivery!$A$2:$A$3001,0))-INDEX(Delivery!$B$2:$B$3001,MATCH(A2700,Delivery!$A$2:$A$3001,0)),"")</f>
        <v>2</v>
      </c>
      <c r="J2700" s="5" t="str">
        <f>IF(IFERROR(INDEX(Delivery!$D$2:$D$3001,MATCH(A2700,Delivery!$A$2:$A$3001,0)),"")="Delayed","Yes","No")</f>
        <v>No</v>
      </c>
      <c r="K2700" s="5" t="str">
        <f>IF(IFERROR(INDEX(Delivery!$D$2:$D$3001,MATCH(A2700,Delivery!$A$2:$A$3001,0)),"")="Cancelled","Yes","No")</f>
        <v>No</v>
      </c>
      <c r="L2700">
        <f>SUMIF(Sales!B:B,A2700,Sales!H:H)</f>
        <v>3819.8500000000004</v>
      </c>
    </row>
    <row r="2701" spans="1:12" x14ac:dyDescent="0.35">
      <c r="A2701" s="5">
        <v>2700</v>
      </c>
      <c r="B2701" s="6">
        <v>45867</v>
      </c>
      <c r="C2701" s="5">
        <v>351</v>
      </c>
      <c r="D2701" s="5">
        <v>5</v>
      </c>
      <c r="E2701" s="5" t="str">
        <f>IFERROR(INDEX(Customers!$B$2:$B$901,MATCH(C2701,Customers!$A$2:$A$901,0)),"")</f>
        <v>Nisha Krishnan</v>
      </c>
      <c r="F2701" s="5" t="str">
        <f>IFERROR(INDEX(Customers!$C$2:$C$901,MATCH(C2701,Customers!$A$2:$A$901,0)),"")</f>
        <v>SMB</v>
      </c>
      <c r="G2701" s="5" t="str">
        <f>IFERROR(INDEX(Regions!$B$2:$B$6,MATCH(D2701,Regions!$A$2:$A$6,0)),"")</f>
        <v>Central</v>
      </c>
      <c r="H2701" s="5" t="str">
        <f t="shared" si="44"/>
        <v>2025-07</v>
      </c>
      <c r="I2701" s="5">
        <f>IFERROR(INDEX(Delivery!$C$2:$C$3001,MATCH(A2701,Delivery!$A$2:$A$3001,0))-INDEX(Delivery!$B$2:$B$3001,MATCH(A2701,Delivery!$A$2:$A$3001,0)),"")</f>
        <v>3</v>
      </c>
      <c r="J2701" s="5" t="str">
        <f>IF(IFERROR(INDEX(Delivery!$D$2:$D$3001,MATCH(A2701,Delivery!$A$2:$A$3001,0)),"")="Delayed","Yes","No")</f>
        <v>No</v>
      </c>
      <c r="K2701" s="5" t="str">
        <f>IF(IFERROR(INDEX(Delivery!$D$2:$D$3001,MATCH(A2701,Delivery!$A$2:$A$3001,0)),"")="Cancelled","Yes","No")</f>
        <v>No</v>
      </c>
      <c r="L2701">
        <f>SUMIF(Sales!B:B,A2701,Sales!H:H)</f>
        <v>2271.73</v>
      </c>
    </row>
    <row r="2702" spans="1:12" x14ac:dyDescent="0.35">
      <c r="A2702" s="5">
        <v>2701</v>
      </c>
      <c r="B2702" s="6">
        <v>45867</v>
      </c>
      <c r="C2702" s="5">
        <v>645</v>
      </c>
      <c r="D2702" s="5">
        <v>2</v>
      </c>
      <c r="E2702" s="5" t="str">
        <f>IFERROR(INDEX(Customers!$B$2:$B$901,MATCH(C2702,Customers!$A$2:$A$901,0)),"")</f>
        <v>Suresh Reddy</v>
      </c>
      <c r="F2702" s="5" t="str">
        <f>IFERROR(INDEX(Customers!$C$2:$C$901,MATCH(C2702,Customers!$A$2:$A$901,0)),"")</f>
        <v>Consumer</v>
      </c>
      <c r="G2702" s="5" t="str">
        <f>IFERROR(INDEX(Regions!$B$2:$B$6,MATCH(D2702,Regions!$A$2:$A$6,0)),"")</f>
        <v>South</v>
      </c>
      <c r="H2702" s="5" t="str">
        <f t="shared" si="44"/>
        <v>2025-07</v>
      </c>
      <c r="I2702" s="5">
        <f>IFERROR(INDEX(Delivery!$C$2:$C$3001,MATCH(A2702,Delivery!$A$2:$A$3001,0))-INDEX(Delivery!$B$2:$B$3001,MATCH(A2702,Delivery!$A$2:$A$3001,0)),"")</f>
        <v>-45868</v>
      </c>
      <c r="J2702" s="5" t="str">
        <f>IF(IFERROR(INDEX(Delivery!$D$2:$D$3001,MATCH(A2702,Delivery!$A$2:$A$3001,0)),"")="Delayed","Yes","No")</f>
        <v>No</v>
      </c>
      <c r="K2702" s="5" t="str">
        <f>IF(IFERROR(INDEX(Delivery!$D$2:$D$3001,MATCH(A2702,Delivery!$A$2:$A$3001,0)),"")="Cancelled","Yes","No")</f>
        <v>Yes</v>
      </c>
      <c r="L2702">
        <f>SUMIF(Sales!B:B,A2702,Sales!H:H)</f>
        <v>145.43</v>
      </c>
    </row>
    <row r="2703" spans="1:12" x14ac:dyDescent="0.35">
      <c r="A2703" s="5">
        <v>2702</v>
      </c>
      <c r="B2703" s="6">
        <v>45867</v>
      </c>
      <c r="C2703" s="5">
        <v>473</v>
      </c>
      <c r="D2703" s="5">
        <v>5</v>
      </c>
      <c r="E2703" s="5" t="str">
        <f>IFERROR(INDEX(Customers!$B$2:$B$901,MATCH(C2703,Customers!$A$2:$A$901,0)),"")</f>
        <v>Krishna Mehta</v>
      </c>
      <c r="F2703" s="5" t="str">
        <f>IFERROR(INDEX(Customers!$C$2:$C$901,MATCH(C2703,Customers!$A$2:$A$901,0)),"")</f>
        <v>Consumer</v>
      </c>
      <c r="G2703" s="5" t="str">
        <f>IFERROR(INDEX(Regions!$B$2:$B$6,MATCH(D2703,Regions!$A$2:$A$6,0)),"")</f>
        <v>Central</v>
      </c>
      <c r="H2703" s="5" t="str">
        <f t="shared" si="44"/>
        <v>2025-07</v>
      </c>
      <c r="I2703" s="5">
        <f>IFERROR(INDEX(Delivery!$C$2:$C$3001,MATCH(A2703,Delivery!$A$2:$A$3001,0))-INDEX(Delivery!$B$2:$B$3001,MATCH(A2703,Delivery!$A$2:$A$3001,0)),"")</f>
        <v>8</v>
      </c>
      <c r="J2703" s="5" t="str">
        <f>IF(IFERROR(INDEX(Delivery!$D$2:$D$3001,MATCH(A2703,Delivery!$A$2:$A$3001,0)),"")="Delayed","Yes","No")</f>
        <v>Yes</v>
      </c>
      <c r="K2703" s="5" t="str">
        <f>IF(IFERROR(INDEX(Delivery!$D$2:$D$3001,MATCH(A2703,Delivery!$A$2:$A$3001,0)),"")="Cancelled","Yes","No")</f>
        <v>No</v>
      </c>
      <c r="L2703">
        <f>SUMIF(Sales!B:B,A2703,Sales!H:H)</f>
        <v>175.69</v>
      </c>
    </row>
    <row r="2704" spans="1:12" x14ac:dyDescent="0.35">
      <c r="A2704" s="5">
        <v>2703</v>
      </c>
      <c r="B2704" s="6">
        <v>45867</v>
      </c>
      <c r="C2704" s="5">
        <v>94</v>
      </c>
      <c r="D2704" s="5">
        <v>3</v>
      </c>
      <c r="E2704" s="5" t="str">
        <f>IFERROR(INDEX(Customers!$B$2:$B$901,MATCH(C2704,Customers!$A$2:$A$901,0)),"")</f>
        <v>Sneha Mehta</v>
      </c>
      <c r="F2704" s="5" t="str">
        <f>IFERROR(INDEX(Customers!$C$2:$C$901,MATCH(C2704,Customers!$A$2:$A$901,0)),"")</f>
        <v>Consumer</v>
      </c>
      <c r="G2704" s="5" t="str">
        <f>IFERROR(INDEX(Regions!$B$2:$B$6,MATCH(D2704,Regions!$A$2:$A$6,0)),"")</f>
        <v>East</v>
      </c>
      <c r="H2704" s="5" t="str">
        <f t="shared" si="44"/>
        <v>2025-07</v>
      </c>
      <c r="I2704" s="5">
        <f>IFERROR(INDEX(Delivery!$C$2:$C$3001,MATCH(A2704,Delivery!$A$2:$A$3001,0))-INDEX(Delivery!$B$2:$B$3001,MATCH(A2704,Delivery!$A$2:$A$3001,0)),"")</f>
        <v>2</v>
      </c>
      <c r="J2704" s="5" t="str">
        <f>IF(IFERROR(INDEX(Delivery!$D$2:$D$3001,MATCH(A2704,Delivery!$A$2:$A$3001,0)),"")="Delayed","Yes","No")</f>
        <v>No</v>
      </c>
      <c r="K2704" s="5" t="str">
        <f>IF(IFERROR(INDEX(Delivery!$D$2:$D$3001,MATCH(A2704,Delivery!$A$2:$A$3001,0)),"")="Cancelled","Yes","No")</f>
        <v>No</v>
      </c>
      <c r="L2704">
        <f>SUMIF(Sales!B:B,A2704,Sales!H:H)</f>
        <v>1575.24</v>
      </c>
    </row>
    <row r="2705" spans="1:12" x14ac:dyDescent="0.35">
      <c r="A2705" s="5">
        <v>2704</v>
      </c>
      <c r="B2705" s="6">
        <v>45867</v>
      </c>
      <c r="C2705" s="5">
        <v>208</v>
      </c>
      <c r="D2705" s="5">
        <v>2</v>
      </c>
      <c r="E2705" s="5" t="str">
        <f>IFERROR(INDEX(Customers!$B$2:$B$901,MATCH(C2705,Customers!$A$2:$A$901,0)),"")</f>
        <v>Ishaan Shetty</v>
      </c>
      <c r="F2705" s="5" t="str">
        <f>IFERROR(INDEX(Customers!$C$2:$C$901,MATCH(C2705,Customers!$A$2:$A$901,0)),"")</f>
        <v>Consumer</v>
      </c>
      <c r="G2705" s="5" t="str">
        <f>IFERROR(INDEX(Regions!$B$2:$B$6,MATCH(D2705,Regions!$A$2:$A$6,0)),"")</f>
        <v>South</v>
      </c>
      <c r="H2705" s="5" t="str">
        <f t="shared" si="44"/>
        <v>2025-07</v>
      </c>
      <c r="I2705" s="5">
        <f>IFERROR(INDEX(Delivery!$C$2:$C$3001,MATCH(A2705,Delivery!$A$2:$A$3001,0))-INDEX(Delivery!$B$2:$B$3001,MATCH(A2705,Delivery!$A$2:$A$3001,0)),"")</f>
        <v>6</v>
      </c>
      <c r="J2705" s="5" t="str">
        <f>IF(IFERROR(INDEX(Delivery!$D$2:$D$3001,MATCH(A2705,Delivery!$A$2:$A$3001,0)),"")="Delayed","Yes","No")</f>
        <v>No</v>
      </c>
      <c r="K2705" s="5" t="str">
        <f>IF(IFERROR(INDEX(Delivery!$D$2:$D$3001,MATCH(A2705,Delivery!$A$2:$A$3001,0)),"")="Cancelled","Yes","No")</f>
        <v>No</v>
      </c>
      <c r="L2705">
        <f>SUMIF(Sales!B:B,A2705,Sales!H:H)</f>
        <v>1029.17</v>
      </c>
    </row>
    <row r="2706" spans="1:12" x14ac:dyDescent="0.35">
      <c r="A2706" s="5">
        <v>2705</v>
      </c>
      <c r="B2706" s="6">
        <v>45867</v>
      </c>
      <c r="C2706" s="5">
        <v>347</v>
      </c>
      <c r="D2706" s="5">
        <v>3</v>
      </c>
      <c r="E2706" s="5" t="str">
        <f>IFERROR(INDEX(Customers!$B$2:$B$901,MATCH(C2706,Customers!$A$2:$A$901,0)),"")</f>
        <v>Divya Rao</v>
      </c>
      <c r="F2706" s="5" t="str">
        <f>IFERROR(INDEX(Customers!$C$2:$C$901,MATCH(C2706,Customers!$A$2:$A$901,0)),"")</f>
        <v>SMB</v>
      </c>
      <c r="G2706" s="5" t="str">
        <f>IFERROR(INDEX(Regions!$B$2:$B$6,MATCH(D2706,Regions!$A$2:$A$6,0)),"")</f>
        <v>East</v>
      </c>
      <c r="H2706" s="5" t="str">
        <f t="shared" si="44"/>
        <v>2025-07</v>
      </c>
      <c r="I2706" s="5">
        <f>IFERROR(INDEX(Delivery!$C$2:$C$3001,MATCH(A2706,Delivery!$A$2:$A$3001,0))-INDEX(Delivery!$B$2:$B$3001,MATCH(A2706,Delivery!$A$2:$A$3001,0)),"")</f>
        <v>5</v>
      </c>
      <c r="J2706" s="5" t="str">
        <f>IF(IFERROR(INDEX(Delivery!$D$2:$D$3001,MATCH(A2706,Delivery!$A$2:$A$3001,0)),"")="Delayed","Yes","No")</f>
        <v>No</v>
      </c>
      <c r="K2706" s="5" t="str">
        <f>IF(IFERROR(INDEX(Delivery!$D$2:$D$3001,MATCH(A2706,Delivery!$A$2:$A$3001,0)),"")="Cancelled","Yes","No")</f>
        <v>No</v>
      </c>
      <c r="L2706">
        <f>SUMIF(Sales!B:B,A2706,Sales!H:H)</f>
        <v>175.69</v>
      </c>
    </row>
    <row r="2707" spans="1:12" x14ac:dyDescent="0.35">
      <c r="A2707" s="5">
        <v>2706</v>
      </c>
      <c r="B2707" s="6">
        <v>45868</v>
      </c>
      <c r="C2707" s="5">
        <v>1</v>
      </c>
      <c r="D2707" s="5">
        <v>4</v>
      </c>
      <c r="E2707" s="5" t="str">
        <f>IFERROR(INDEX(Customers!$B$2:$B$901,MATCH(C2707,Customers!$A$2:$A$901,0)),"")</f>
        <v>Lakshmi Joshi</v>
      </c>
      <c r="F2707" s="5" t="str">
        <f>IFERROR(INDEX(Customers!$C$2:$C$901,MATCH(C2707,Customers!$A$2:$A$901,0)),"")</f>
        <v>Consumer</v>
      </c>
      <c r="G2707" s="5" t="str">
        <f>IFERROR(INDEX(Regions!$B$2:$B$6,MATCH(D2707,Regions!$A$2:$A$6,0)),"")</f>
        <v>West</v>
      </c>
      <c r="H2707" s="5" t="str">
        <f t="shared" si="44"/>
        <v>2025-07</v>
      </c>
      <c r="I2707" s="5">
        <f>IFERROR(INDEX(Delivery!$C$2:$C$3001,MATCH(A2707,Delivery!$A$2:$A$3001,0))-INDEX(Delivery!$B$2:$B$3001,MATCH(A2707,Delivery!$A$2:$A$3001,0)),"")</f>
        <v>5</v>
      </c>
      <c r="J2707" s="5" t="str">
        <f>IF(IFERROR(INDEX(Delivery!$D$2:$D$3001,MATCH(A2707,Delivery!$A$2:$A$3001,0)),"")="Delayed","Yes","No")</f>
        <v>No</v>
      </c>
      <c r="K2707" s="5" t="str">
        <f>IF(IFERROR(INDEX(Delivery!$D$2:$D$3001,MATCH(A2707,Delivery!$A$2:$A$3001,0)),"")="Cancelled","Yes","No")</f>
        <v>No</v>
      </c>
      <c r="L2707">
        <f>SUMIF(Sales!B:B,A2707,Sales!H:H)</f>
        <v>2512.61</v>
      </c>
    </row>
    <row r="2708" spans="1:12" x14ac:dyDescent="0.35">
      <c r="A2708" s="5">
        <v>2707</v>
      </c>
      <c r="B2708" s="6">
        <v>45868</v>
      </c>
      <c r="C2708" s="5">
        <v>479</v>
      </c>
      <c r="D2708" s="5">
        <v>3</v>
      </c>
      <c r="E2708" s="5" t="str">
        <f>IFERROR(INDEX(Customers!$B$2:$B$901,MATCH(C2708,Customers!$A$2:$A$901,0)),"")</f>
        <v>Aarav Sharma</v>
      </c>
      <c r="F2708" s="5" t="str">
        <f>IFERROR(INDEX(Customers!$C$2:$C$901,MATCH(C2708,Customers!$A$2:$A$901,0)),"")</f>
        <v>Consumer</v>
      </c>
      <c r="G2708" s="5" t="str">
        <f>IFERROR(INDEX(Regions!$B$2:$B$6,MATCH(D2708,Regions!$A$2:$A$6,0)),"")</f>
        <v>East</v>
      </c>
      <c r="H2708" s="5" t="str">
        <f t="shared" si="44"/>
        <v>2025-07</v>
      </c>
      <c r="I2708" s="5">
        <f>IFERROR(INDEX(Delivery!$C$2:$C$3001,MATCH(A2708,Delivery!$A$2:$A$3001,0))-INDEX(Delivery!$B$2:$B$3001,MATCH(A2708,Delivery!$A$2:$A$3001,0)),"")</f>
        <v>5</v>
      </c>
      <c r="J2708" s="5" t="str">
        <f>IF(IFERROR(INDEX(Delivery!$D$2:$D$3001,MATCH(A2708,Delivery!$A$2:$A$3001,0)),"")="Delayed","Yes","No")</f>
        <v>No</v>
      </c>
      <c r="K2708" s="5" t="str">
        <f>IF(IFERROR(INDEX(Delivery!$D$2:$D$3001,MATCH(A2708,Delivery!$A$2:$A$3001,0)),"")="Cancelled","Yes","No")</f>
        <v>No</v>
      </c>
      <c r="L2708">
        <f>SUMIF(Sales!B:B,A2708,Sales!H:H)</f>
        <v>865.27</v>
      </c>
    </row>
    <row r="2709" spans="1:12" x14ac:dyDescent="0.35">
      <c r="A2709" s="5">
        <v>2708</v>
      </c>
      <c r="B2709" s="6">
        <v>45868</v>
      </c>
      <c r="C2709" s="5">
        <v>77</v>
      </c>
      <c r="D2709" s="5">
        <v>4</v>
      </c>
      <c r="E2709" s="5" t="str">
        <f>IFERROR(INDEX(Customers!$B$2:$B$901,MATCH(C2709,Customers!$A$2:$A$901,0)),"")</f>
        <v>Myra Pillai</v>
      </c>
      <c r="F2709" s="5" t="str">
        <f>IFERROR(INDEX(Customers!$C$2:$C$901,MATCH(C2709,Customers!$A$2:$A$901,0)),"")</f>
        <v>Consumer</v>
      </c>
      <c r="G2709" s="5" t="str">
        <f>IFERROR(INDEX(Regions!$B$2:$B$6,MATCH(D2709,Regions!$A$2:$A$6,0)),"")</f>
        <v>West</v>
      </c>
      <c r="H2709" s="5" t="str">
        <f t="shared" si="44"/>
        <v>2025-07</v>
      </c>
      <c r="I2709" s="5">
        <f>IFERROR(INDEX(Delivery!$C$2:$C$3001,MATCH(A2709,Delivery!$A$2:$A$3001,0))-INDEX(Delivery!$B$2:$B$3001,MATCH(A2709,Delivery!$A$2:$A$3001,0)),"")</f>
        <v>5</v>
      </c>
      <c r="J2709" s="5" t="str">
        <f>IF(IFERROR(INDEX(Delivery!$D$2:$D$3001,MATCH(A2709,Delivery!$A$2:$A$3001,0)),"")="Delayed","Yes","No")</f>
        <v>No</v>
      </c>
      <c r="K2709" s="5" t="str">
        <f>IF(IFERROR(INDEX(Delivery!$D$2:$D$3001,MATCH(A2709,Delivery!$A$2:$A$3001,0)),"")="Cancelled","Yes","No")</f>
        <v>No</v>
      </c>
      <c r="L2709">
        <f>SUMIF(Sales!B:B,A2709,Sales!H:H)</f>
        <v>4041.58</v>
      </c>
    </row>
    <row r="2710" spans="1:12" x14ac:dyDescent="0.35">
      <c r="A2710" s="5">
        <v>2709</v>
      </c>
      <c r="B2710" s="6">
        <v>45869</v>
      </c>
      <c r="C2710" s="5">
        <v>460</v>
      </c>
      <c r="D2710" s="5">
        <v>2</v>
      </c>
      <c r="E2710" s="5" t="str">
        <f>IFERROR(INDEX(Customers!$B$2:$B$901,MATCH(C2710,Customers!$A$2:$A$901,0)),"")</f>
        <v>Vikram Mehta</v>
      </c>
      <c r="F2710" s="5" t="str">
        <f>IFERROR(INDEX(Customers!$C$2:$C$901,MATCH(C2710,Customers!$A$2:$A$901,0)),"")</f>
        <v>Consumer</v>
      </c>
      <c r="G2710" s="5" t="str">
        <f>IFERROR(INDEX(Regions!$B$2:$B$6,MATCH(D2710,Regions!$A$2:$A$6,0)),"")</f>
        <v>South</v>
      </c>
      <c r="H2710" s="5" t="str">
        <f t="shared" si="44"/>
        <v>2025-07</v>
      </c>
      <c r="I2710" s="5">
        <f>IFERROR(INDEX(Delivery!$C$2:$C$3001,MATCH(A2710,Delivery!$A$2:$A$3001,0))-INDEX(Delivery!$B$2:$B$3001,MATCH(A2710,Delivery!$A$2:$A$3001,0)),"")</f>
        <v>7</v>
      </c>
      <c r="J2710" s="5" t="str">
        <f>IF(IFERROR(INDEX(Delivery!$D$2:$D$3001,MATCH(A2710,Delivery!$A$2:$A$3001,0)),"")="Delayed","Yes","No")</f>
        <v>Yes</v>
      </c>
      <c r="K2710" s="5" t="str">
        <f>IF(IFERROR(INDEX(Delivery!$D$2:$D$3001,MATCH(A2710,Delivery!$A$2:$A$3001,0)),"")="Cancelled","Yes","No")</f>
        <v>No</v>
      </c>
      <c r="L2710">
        <f>SUMIF(Sales!B:B,A2710,Sales!H:H)</f>
        <v>798.2</v>
      </c>
    </row>
    <row r="2711" spans="1:12" x14ac:dyDescent="0.35">
      <c r="A2711" s="5">
        <v>2710</v>
      </c>
      <c r="B2711" s="6">
        <v>45869</v>
      </c>
      <c r="C2711" s="5">
        <v>888</v>
      </c>
      <c r="D2711" s="5">
        <v>5</v>
      </c>
      <c r="E2711" s="5" t="str">
        <f>IFERROR(INDEX(Customers!$B$2:$B$901,MATCH(C2711,Customers!$A$2:$A$901,0)),"")</f>
        <v>Amit Sharma</v>
      </c>
      <c r="F2711" s="5" t="str">
        <f>IFERROR(INDEX(Customers!$C$2:$C$901,MATCH(C2711,Customers!$A$2:$A$901,0)),"")</f>
        <v>Consumer</v>
      </c>
      <c r="G2711" s="5" t="str">
        <f>IFERROR(INDEX(Regions!$B$2:$B$6,MATCH(D2711,Regions!$A$2:$A$6,0)),"")</f>
        <v>Central</v>
      </c>
      <c r="H2711" s="5" t="str">
        <f t="shared" si="44"/>
        <v>2025-07</v>
      </c>
      <c r="I2711" s="5">
        <f>IFERROR(INDEX(Delivery!$C$2:$C$3001,MATCH(A2711,Delivery!$A$2:$A$3001,0))-INDEX(Delivery!$B$2:$B$3001,MATCH(A2711,Delivery!$A$2:$A$3001,0)),"")</f>
        <v>6</v>
      </c>
      <c r="J2711" s="5" t="str">
        <f>IF(IFERROR(INDEX(Delivery!$D$2:$D$3001,MATCH(A2711,Delivery!$A$2:$A$3001,0)),"")="Delayed","Yes","No")</f>
        <v>No</v>
      </c>
      <c r="K2711" s="5" t="str">
        <f>IF(IFERROR(INDEX(Delivery!$D$2:$D$3001,MATCH(A2711,Delivery!$A$2:$A$3001,0)),"")="Cancelled","Yes","No")</f>
        <v>No</v>
      </c>
      <c r="L2711">
        <f>SUMIF(Sales!B:B,A2711,Sales!H:H)</f>
        <v>1296.42</v>
      </c>
    </row>
    <row r="2712" spans="1:12" x14ac:dyDescent="0.35">
      <c r="A2712" s="5">
        <v>2711</v>
      </c>
      <c r="B2712" s="6">
        <v>45869</v>
      </c>
      <c r="C2712" s="5">
        <v>824</v>
      </c>
      <c r="D2712" s="5">
        <v>5</v>
      </c>
      <c r="E2712" s="5" t="str">
        <f>IFERROR(INDEX(Customers!$B$2:$B$901,MATCH(C2712,Customers!$A$2:$A$901,0)),"")</f>
        <v>Arun Sharma</v>
      </c>
      <c r="F2712" s="5" t="str">
        <f>IFERROR(INDEX(Customers!$C$2:$C$901,MATCH(C2712,Customers!$A$2:$A$901,0)),"")</f>
        <v>SMB</v>
      </c>
      <c r="G2712" s="5" t="str">
        <f>IFERROR(INDEX(Regions!$B$2:$B$6,MATCH(D2712,Regions!$A$2:$A$6,0)),"")</f>
        <v>Central</v>
      </c>
      <c r="H2712" s="5" t="str">
        <f t="shared" si="44"/>
        <v>2025-07</v>
      </c>
      <c r="I2712" s="5">
        <f>IFERROR(INDEX(Delivery!$C$2:$C$3001,MATCH(A2712,Delivery!$A$2:$A$3001,0))-INDEX(Delivery!$B$2:$B$3001,MATCH(A2712,Delivery!$A$2:$A$3001,0)),"")</f>
        <v>5</v>
      </c>
      <c r="J2712" s="5" t="str">
        <f>IF(IFERROR(INDEX(Delivery!$D$2:$D$3001,MATCH(A2712,Delivery!$A$2:$A$3001,0)),"")="Delayed","Yes","No")</f>
        <v>No</v>
      </c>
      <c r="K2712" s="5" t="str">
        <f>IF(IFERROR(INDEX(Delivery!$D$2:$D$3001,MATCH(A2712,Delivery!$A$2:$A$3001,0)),"")="Cancelled","Yes","No")</f>
        <v>No</v>
      </c>
      <c r="L2712">
        <f>SUMIF(Sales!B:B,A2712,Sales!H:H)</f>
        <v>519.71</v>
      </c>
    </row>
    <row r="2713" spans="1:12" x14ac:dyDescent="0.35">
      <c r="A2713" s="5">
        <v>2712</v>
      </c>
      <c r="B2713" s="6">
        <v>45869</v>
      </c>
      <c r="C2713" s="5">
        <v>581</v>
      </c>
      <c r="D2713" s="5">
        <v>1</v>
      </c>
      <c r="E2713" s="5" t="str">
        <f>IFERROR(INDEX(Customers!$B$2:$B$901,MATCH(C2713,Customers!$A$2:$A$901,0)),"")</f>
        <v>Lakshmi Pillai</v>
      </c>
      <c r="F2713" s="5" t="str">
        <f>IFERROR(INDEX(Customers!$C$2:$C$901,MATCH(C2713,Customers!$A$2:$A$901,0)),"")</f>
        <v>SMB</v>
      </c>
      <c r="G2713" s="5" t="str">
        <f>IFERROR(INDEX(Regions!$B$2:$B$6,MATCH(D2713,Regions!$A$2:$A$6,0)),"")</f>
        <v>North</v>
      </c>
      <c r="H2713" s="5" t="str">
        <f t="shared" si="44"/>
        <v>2025-07</v>
      </c>
      <c r="I2713" s="5">
        <f>IFERROR(INDEX(Delivery!$C$2:$C$3001,MATCH(A2713,Delivery!$A$2:$A$3001,0))-INDEX(Delivery!$B$2:$B$3001,MATCH(A2713,Delivery!$A$2:$A$3001,0)),"")</f>
        <v>2</v>
      </c>
      <c r="J2713" s="5" t="str">
        <f>IF(IFERROR(INDEX(Delivery!$D$2:$D$3001,MATCH(A2713,Delivery!$A$2:$A$3001,0)),"")="Delayed","Yes","No")</f>
        <v>No</v>
      </c>
      <c r="K2713" s="5" t="str">
        <f>IF(IFERROR(INDEX(Delivery!$D$2:$D$3001,MATCH(A2713,Delivery!$A$2:$A$3001,0)),"")="Cancelled","Yes","No")</f>
        <v>No</v>
      </c>
      <c r="L2713">
        <f>SUMIF(Sales!B:B,A2713,Sales!H:H)</f>
        <v>3205.91</v>
      </c>
    </row>
    <row r="2714" spans="1:12" x14ac:dyDescent="0.35">
      <c r="A2714" s="5">
        <v>2713</v>
      </c>
      <c r="B2714" s="6">
        <v>45870</v>
      </c>
      <c r="C2714" s="5">
        <v>60</v>
      </c>
      <c r="D2714" s="5">
        <v>5</v>
      </c>
      <c r="E2714" s="5" t="str">
        <f>IFERROR(INDEX(Customers!$B$2:$B$901,MATCH(C2714,Customers!$A$2:$A$901,0)),"")</f>
        <v>Arjun Chatterjee</v>
      </c>
      <c r="F2714" s="5" t="str">
        <f>IFERROR(INDEX(Customers!$C$2:$C$901,MATCH(C2714,Customers!$A$2:$A$901,0)),"")</f>
        <v>Consumer</v>
      </c>
      <c r="G2714" s="5" t="str">
        <f>IFERROR(INDEX(Regions!$B$2:$B$6,MATCH(D2714,Regions!$A$2:$A$6,0)),"")</f>
        <v>Central</v>
      </c>
      <c r="H2714" s="5" t="str">
        <f t="shared" si="44"/>
        <v>2025-08</v>
      </c>
      <c r="I2714" s="5">
        <f>IFERROR(INDEX(Delivery!$C$2:$C$3001,MATCH(A2714,Delivery!$A$2:$A$3001,0))-INDEX(Delivery!$B$2:$B$3001,MATCH(A2714,Delivery!$A$2:$A$3001,0)),"")</f>
        <v>2</v>
      </c>
      <c r="J2714" s="5" t="str">
        <f>IF(IFERROR(INDEX(Delivery!$D$2:$D$3001,MATCH(A2714,Delivery!$A$2:$A$3001,0)),"")="Delayed","Yes","No")</f>
        <v>No</v>
      </c>
      <c r="K2714" s="5" t="str">
        <f>IF(IFERROR(INDEX(Delivery!$D$2:$D$3001,MATCH(A2714,Delivery!$A$2:$A$3001,0)),"")="Cancelled","Yes","No")</f>
        <v>No</v>
      </c>
      <c r="L2714">
        <f>SUMIF(Sales!B:B,A2714,Sales!H:H)</f>
        <v>2490.89</v>
      </c>
    </row>
    <row r="2715" spans="1:12" x14ac:dyDescent="0.35">
      <c r="A2715" s="5">
        <v>2714</v>
      </c>
      <c r="B2715" s="6">
        <v>45870</v>
      </c>
      <c r="C2715" s="5">
        <v>365</v>
      </c>
      <c r="D2715" s="5">
        <v>5</v>
      </c>
      <c r="E2715" s="5" t="str">
        <f>IFERROR(INDEX(Customers!$B$2:$B$901,MATCH(C2715,Customers!$A$2:$A$901,0)),"")</f>
        <v>Vivaan Iyer</v>
      </c>
      <c r="F2715" s="5" t="str">
        <f>IFERROR(INDEX(Customers!$C$2:$C$901,MATCH(C2715,Customers!$A$2:$A$901,0)),"")</f>
        <v>SMB</v>
      </c>
      <c r="G2715" s="5" t="str">
        <f>IFERROR(INDEX(Regions!$B$2:$B$6,MATCH(D2715,Regions!$A$2:$A$6,0)),"")</f>
        <v>Central</v>
      </c>
      <c r="H2715" s="5" t="str">
        <f t="shared" si="44"/>
        <v>2025-08</v>
      </c>
      <c r="I2715" s="5">
        <f>IFERROR(INDEX(Delivery!$C$2:$C$3001,MATCH(A2715,Delivery!$A$2:$A$3001,0))-INDEX(Delivery!$B$2:$B$3001,MATCH(A2715,Delivery!$A$2:$A$3001,0)),"")</f>
        <v>3</v>
      </c>
      <c r="J2715" s="5" t="str">
        <f>IF(IFERROR(INDEX(Delivery!$D$2:$D$3001,MATCH(A2715,Delivery!$A$2:$A$3001,0)),"")="Delayed","Yes","No")</f>
        <v>No</v>
      </c>
      <c r="K2715" s="5" t="str">
        <f>IF(IFERROR(INDEX(Delivery!$D$2:$D$3001,MATCH(A2715,Delivery!$A$2:$A$3001,0)),"")="Cancelled","Yes","No")</f>
        <v>No</v>
      </c>
      <c r="L2715">
        <f>SUMIF(Sales!B:B,A2715,Sales!H:H)</f>
        <v>1118.27</v>
      </c>
    </row>
    <row r="2716" spans="1:12" x14ac:dyDescent="0.35">
      <c r="A2716" s="5">
        <v>2715</v>
      </c>
      <c r="B2716" s="6">
        <v>45870</v>
      </c>
      <c r="C2716" s="5">
        <v>269</v>
      </c>
      <c r="D2716" s="5">
        <v>5</v>
      </c>
      <c r="E2716" s="5" t="str">
        <f>IFERROR(INDEX(Customers!$B$2:$B$901,MATCH(C2716,Customers!$A$2:$A$901,0)),"")</f>
        <v>Kavya Chatterjee</v>
      </c>
      <c r="F2716" s="5" t="str">
        <f>IFERROR(INDEX(Customers!$C$2:$C$901,MATCH(C2716,Customers!$A$2:$A$901,0)),"")</f>
        <v>Consumer</v>
      </c>
      <c r="G2716" s="5" t="str">
        <f>IFERROR(INDEX(Regions!$B$2:$B$6,MATCH(D2716,Regions!$A$2:$A$6,0)),"")</f>
        <v>Central</v>
      </c>
      <c r="H2716" s="5" t="str">
        <f t="shared" si="44"/>
        <v>2025-08</v>
      </c>
      <c r="I2716" s="5">
        <f>IFERROR(INDEX(Delivery!$C$2:$C$3001,MATCH(A2716,Delivery!$A$2:$A$3001,0))-INDEX(Delivery!$B$2:$B$3001,MATCH(A2716,Delivery!$A$2:$A$3001,0)),"")</f>
        <v>3</v>
      </c>
      <c r="J2716" s="5" t="str">
        <f>IF(IFERROR(INDEX(Delivery!$D$2:$D$3001,MATCH(A2716,Delivery!$A$2:$A$3001,0)),"")="Delayed","Yes","No")</f>
        <v>No</v>
      </c>
      <c r="K2716" s="5" t="str">
        <f>IF(IFERROR(INDEX(Delivery!$D$2:$D$3001,MATCH(A2716,Delivery!$A$2:$A$3001,0)),"")="Cancelled","Yes","No")</f>
        <v>No</v>
      </c>
      <c r="L2716">
        <f>SUMIF(Sales!B:B,A2716,Sales!H:H)</f>
        <v>184.26</v>
      </c>
    </row>
    <row r="2717" spans="1:12" x14ac:dyDescent="0.35">
      <c r="A2717" s="5">
        <v>2716</v>
      </c>
      <c r="B2717" s="6">
        <v>45871</v>
      </c>
      <c r="C2717" s="5">
        <v>182</v>
      </c>
      <c r="D2717" s="5">
        <v>2</v>
      </c>
      <c r="E2717" s="5" t="str">
        <f>IFERROR(INDEX(Customers!$B$2:$B$901,MATCH(C2717,Customers!$A$2:$A$901,0)),"")</f>
        <v>Rahul Rao</v>
      </c>
      <c r="F2717" s="5" t="str">
        <f>IFERROR(INDEX(Customers!$C$2:$C$901,MATCH(C2717,Customers!$A$2:$A$901,0)),"")</f>
        <v>SMB</v>
      </c>
      <c r="G2717" s="5" t="str">
        <f>IFERROR(INDEX(Regions!$B$2:$B$6,MATCH(D2717,Regions!$A$2:$A$6,0)),"")</f>
        <v>South</v>
      </c>
      <c r="H2717" s="5" t="str">
        <f t="shared" si="44"/>
        <v>2025-08</v>
      </c>
      <c r="I2717" s="5">
        <f>IFERROR(INDEX(Delivery!$C$2:$C$3001,MATCH(A2717,Delivery!$A$2:$A$3001,0))-INDEX(Delivery!$B$2:$B$3001,MATCH(A2717,Delivery!$A$2:$A$3001,0)),"")</f>
        <v>5</v>
      </c>
      <c r="J2717" s="5" t="str">
        <f>IF(IFERROR(INDEX(Delivery!$D$2:$D$3001,MATCH(A2717,Delivery!$A$2:$A$3001,0)),"")="Delayed","Yes","No")</f>
        <v>No</v>
      </c>
      <c r="K2717" s="5" t="str">
        <f>IF(IFERROR(INDEX(Delivery!$D$2:$D$3001,MATCH(A2717,Delivery!$A$2:$A$3001,0)),"")="Cancelled","Yes","No")</f>
        <v>No</v>
      </c>
      <c r="L2717">
        <f>SUMIF(Sales!B:B,A2717,Sales!H:H)</f>
        <v>798.2</v>
      </c>
    </row>
    <row r="2718" spans="1:12" x14ac:dyDescent="0.35">
      <c r="A2718" s="5">
        <v>2717</v>
      </c>
      <c r="B2718" s="6">
        <v>45871</v>
      </c>
      <c r="C2718" s="5">
        <v>771</v>
      </c>
      <c r="D2718" s="5">
        <v>2</v>
      </c>
      <c r="E2718" s="5" t="str">
        <f>IFERROR(INDEX(Customers!$B$2:$B$901,MATCH(C2718,Customers!$A$2:$A$901,0)),"")</f>
        <v>Rahul Krishnan</v>
      </c>
      <c r="F2718" s="5" t="str">
        <f>IFERROR(INDEX(Customers!$C$2:$C$901,MATCH(C2718,Customers!$A$2:$A$901,0)),"")</f>
        <v>Corporate</v>
      </c>
      <c r="G2718" s="5" t="str">
        <f>IFERROR(INDEX(Regions!$B$2:$B$6,MATCH(D2718,Regions!$A$2:$A$6,0)),"")</f>
        <v>South</v>
      </c>
      <c r="H2718" s="5" t="str">
        <f t="shared" si="44"/>
        <v>2025-08</v>
      </c>
      <c r="I2718" s="5">
        <f>IFERROR(INDEX(Delivery!$C$2:$C$3001,MATCH(A2718,Delivery!$A$2:$A$3001,0))-INDEX(Delivery!$B$2:$B$3001,MATCH(A2718,Delivery!$A$2:$A$3001,0)),"")</f>
        <v>2</v>
      </c>
      <c r="J2718" s="5" t="str">
        <f>IF(IFERROR(INDEX(Delivery!$D$2:$D$3001,MATCH(A2718,Delivery!$A$2:$A$3001,0)),"")="Delayed","Yes","No")</f>
        <v>No</v>
      </c>
      <c r="K2718" s="5" t="str">
        <f>IF(IFERROR(INDEX(Delivery!$D$2:$D$3001,MATCH(A2718,Delivery!$A$2:$A$3001,0)),"")="Cancelled","Yes","No")</f>
        <v>No</v>
      </c>
      <c r="L2718">
        <f>SUMIF(Sales!B:B,A2718,Sales!H:H)</f>
        <v>3021.65</v>
      </c>
    </row>
    <row r="2719" spans="1:12" x14ac:dyDescent="0.35">
      <c r="A2719" s="5">
        <v>2718</v>
      </c>
      <c r="B2719" s="6">
        <v>45871</v>
      </c>
      <c r="C2719" s="5">
        <v>300</v>
      </c>
      <c r="D2719" s="5">
        <v>4</v>
      </c>
      <c r="E2719" s="5" t="str">
        <f>IFERROR(INDEX(Customers!$B$2:$B$901,MATCH(C2719,Customers!$A$2:$A$901,0)),"")</f>
        <v>Riya Reddy</v>
      </c>
      <c r="F2719" s="5" t="str">
        <f>IFERROR(INDEX(Customers!$C$2:$C$901,MATCH(C2719,Customers!$A$2:$A$901,0)),"")</f>
        <v>Consumer</v>
      </c>
      <c r="G2719" s="5" t="str">
        <f>IFERROR(INDEX(Regions!$B$2:$B$6,MATCH(D2719,Regions!$A$2:$A$6,0)),"")</f>
        <v>West</v>
      </c>
      <c r="H2719" s="5" t="str">
        <f t="shared" si="44"/>
        <v>2025-08</v>
      </c>
      <c r="I2719" s="5">
        <f>IFERROR(INDEX(Delivery!$C$2:$C$3001,MATCH(A2719,Delivery!$A$2:$A$3001,0))-INDEX(Delivery!$B$2:$B$3001,MATCH(A2719,Delivery!$A$2:$A$3001,0)),"")</f>
        <v>6</v>
      </c>
      <c r="J2719" s="5" t="str">
        <f>IF(IFERROR(INDEX(Delivery!$D$2:$D$3001,MATCH(A2719,Delivery!$A$2:$A$3001,0)),"")="Delayed","Yes","No")</f>
        <v>No</v>
      </c>
      <c r="K2719" s="5" t="str">
        <f>IF(IFERROR(INDEX(Delivery!$D$2:$D$3001,MATCH(A2719,Delivery!$A$2:$A$3001,0)),"")="Cancelled","Yes","No")</f>
        <v>No</v>
      </c>
      <c r="L2719">
        <f>SUMIF(Sales!B:B,A2719,Sales!H:H)</f>
        <v>540.32000000000005</v>
      </c>
    </row>
    <row r="2720" spans="1:12" x14ac:dyDescent="0.35">
      <c r="A2720" s="5">
        <v>2719</v>
      </c>
      <c r="B2720" s="6">
        <v>45871</v>
      </c>
      <c r="C2720" s="5">
        <v>234</v>
      </c>
      <c r="D2720" s="5">
        <v>3</v>
      </c>
      <c r="E2720" s="5" t="str">
        <f>IFERROR(INDEX(Customers!$B$2:$B$901,MATCH(C2720,Customers!$A$2:$A$901,0)),"")</f>
        <v>Nisha Singh</v>
      </c>
      <c r="F2720" s="5" t="str">
        <f>IFERROR(INDEX(Customers!$C$2:$C$901,MATCH(C2720,Customers!$A$2:$A$901,0)),"")</f>
        <v>Consumer</v>
      </c>
      <c r="G2720" s="5" t="str">
        <f>IFERROR(INDEX(Regions!$B$2:$B$6,MATCH(D2720,Regions!$A$2:$A$6,0)),"")</f>
        <v>East</v>
      </c>
      <c r="H2720" s="5" t="str">
        <f t="shared" si="44"/>
        <v>2025-08</v>
      </c>
      <c r="I2720" s="5">
        <f>IFERROR(INDEX(Delivery!$C$2:$C$3001,MATCH(A2720,Delivery!$A$2:$A$3001,0))-INDEX(Delivery!$B$2:$B$3001,MATCH(A2720,Delivery!$A$2:$A$3001,0)),"")</f>
        <v>3</v>
      </c>
      <c r="J2720" s="5" t="str">
        <f>IF(IFERROR(INDEX(Delivery!$D$2:$D$3001,MATCH(A2720,Delivery!$A$2:$A$3001,0)),"")="Delayed","Yes","No")</f>
        <v>No</v>
      </c>
      <c r="K2720" s="5" t="str">
        <f>IF(IFERROR(INDEX(Delivery!$D$2:$D$3001,MATCH(A2720,Delivery!$A$2:$A$3001,0)),"")="Cancelled","Yes","No")</f>
        <v>No</v>
      </c>
      <c r="L2720">
        <f>SUMIF(Sales!B:B,A2720,Sales!H:H)</f>
        <v>1849.6299999999999</v>
      </c>
    </row>
    <row r="2721" spans="1:12" x14ac:dyDescent="0.35">
      <c r="A2721" s="5">
        <v>2720</v>
      </c>
      <c r="B2721" s="6">
        <v>45871</v>
      </c>
      <c r="C2721" s="5">
        <v>686</v>
      </c>
      <c r="D2721" s="5">
        <v>3</v>
      </c>
      <c r="E2721" s="5" t="str">
        <f>IFERROR(INDEX(Customers!$B$2:$B$901,MATCH(C2721,Customers!$A$2:$A$901,0)),"")</f>
        <v>Lakshmi Verma</v>
      </c>
      <c r="F2721" s="5" t="str">
        <f>IFERROR(INDEX(Customers!$C$2:$C$901,MATCH(C2721,Customers!$A$2:$A$901,0)),"")</f>
        <v>Consumer</v>
      </c>
      <c r="G2721" s="5" t="str">
        <f>IFERROR(INDEX(Regions!$B$2:$B$6,MATCH(D2721,Regions!$A$2:$A$6,0)),"")</f>
        <v>East</v>
      </c>
      <c r="H2721" s="5" t="str">
        <f t="shared" si="44"/>
        <v>2025-08</v>
      </c>
      <c r="I2721" s="5">
        <f>IFERROR(INDEX(Delivery!$C$2:$C$3001,MATCH(A2721,Delivery!$A$2:$A$3001,0))-INDEX(Delivery!$B$2:$B$3001,MATCH(A2721,Delivery!$A$2:$A$3001,0)),"")</f>
        <v>4</v>
      </c>
      <c r="J2721" s="5" t="str">
        <f>IF(IFERROR(INDEX(Delivery!$D$2:$D$3001,MATCH(A2721,Delivery!$A$2:$A$3001,0)),"")="Delayed","Yes","No")</f>
        <v>No</v>
      </c>
      <c r="K2721" s="5" t="str">
        <f>IF(IFERROR(INDEX(Delivery!$D$2:$D$3001,MATCH(A2721,Delivery!$A$2:$A$3001,0)),"")="Cancelled","Yes","No")</f>
        <v>No</v>
      </c>
      <c r="L2721">
        <f>SUMIF(Sales!B:B,A2721,Sales!H:H)</f>
        <v>2475.38</v>
      </c>
    </row>
    <row r="2722" spans="1:12" x14ac:dyDescent="0.35">
      <c r="A2722" s="5">
        <v>2721</v>
      </c>
      <c r="B2722" s="6">
        <v>45871</v>
      </c>
      <c r="C2722" s="5">
        <v>166</v>
      </c>
      <c r="D2722" s="5">
        <v>3</v>
      </c>
      <c r="E2722" s="5" t="str">
        <f>IFERROR(INDEX(Customers!$B$2:$B$901,MATCH(C2722,Customers!$A$2:$A$901,0)),"")</f>
        <v>Ravi Kapoor</v>
      </c>
      <c r="F2722" s="5" t="str">
        <f>IFERROR(INDEX(Customers!$C$2:$C$901,MATCH(C2722,Customers!$A$2:$A$901,0)),"")</f>
        <v>Corporate</v>
      </c>
      <c r="G2722" s="5" t="str">
        <f>IFERROR(INDEX(Regions!$B$2:$B$6,MATCH(D2722,Regions!$A$2:$A$6,0)),"")</f>
        <v>East</v>
      </c>
      <c r="H2722" s="5" t="str">
        <f t="shared" si="44"/>
        <v>2025-08</v>
      </c>
      <c r="I2722" s="5">
        <f>IFERROR(INDEX(Delivery!$C$2:$C$3001,MATCH(A2722,Delivery!$A$2:$A$3001,0))-INDEX(Delivery!$B$2:$B$3001,MATCH(A2722,Delivery!$A$2:$A$3001,0)),"")</f>
        <v>4</v>
      </c>
      <c r="J2722" s="5" t="str">
        <f>IF(IFERROR(INDEX(Delivery!$D$2:$D$3001,MATCH(A2722,Delivery!$A$2:$A$3001,0)),"")="Delayed","Yes","No")</f>
        <v>No</v>
      </c>
      <c r="K2722" s="5" t="str">
        <f>IF(IFERROR(INDEX(Delivery!$D$2:$D$3001,MATCH(A2722,Delivery!$A$2:$A$3001,0)),"")="Cancelled","Yes","No")</f>
        <v>No</v>
      </c>
      <c r="L2722">
        <f>SUMIF(Sales!B:B,A2722,Sales!H:H)</f>
        <v>705.26</v>
      </c>
    </row>
    <row r="2723" spans="1:12" x14ac:dyDescent="0.35">
      <c r="A2723" s="5">
        <v>2722</v>
      </c>
      <c r="B2723" s="6">
        <v>45872</v>
      </c>
      <c r="C2723" s="5">
        <v>615</v>
      </c>
      <c r="D2723" s="5">
        <v>3</v>
      </c>
      <c r="E2723" s="5" t="str">
        <f>IFERROR(INDEX(Customers!$B$2:$B$901,MATCH(C2723,Customers!$A$2:$A$901,0)),"")</f>
        <v>Aarav Patel</v>
      </c>
      <c r="F2723" s="5" t="str">
        <f>IFERROR(INDEX(Customers!$C$2:$C$901,MATCH(C2723,Customers!$A$2:$A$901,0)),"")</f>
        <v>Consumer</v>
      </c>
      <c r="G2723" s="5" t="str">
        <f>IFERROR(INDEX(Regions!$B$2:$B$6,MATCH(D2723,Regions!$A$2:$A$6,0)),"")</f>
        <v>East</v>
      </c>
      <c r="H2723" s="5" t="str">
        <f t="shared" si="44"/>
        <v>2025-08</v>
      </c>
      <c r="I2723" s="5">
        <f>IFERROR(INDEX(Delivery!$C$2:$C$3001,MATCH(A2723,Delivery!$A$2:$A$3001,0))-INDEX(Delivery!$B$2:$B$3001,MATCH(A2723,Delivery!$A$2:$A$3001,0)),"")</f>
        <v>4</v>
      </c>
      <c r="J2723" s="5" t="str">
        <f>IF(IFERROR(INDEX(Delivery!$D$2:$D$3001,MATCH(A2723,Delivery!$A$2:$A$3001,0)),"")="Delayed","Yes","No")</f>
        <v>No</v>
      </c>
      <c r="K2723" s="5" t="str">
        <f>IF(IFERROR(INDEX(Delivery!$D$2:$D$3001,MATCH(A2723,Delivery!$A$2:$A$3001,0)),"")="Cancelled","Yes","No")</f>
        <v>No</v>
      </c>
      <c r="L2723">
        <f>SUMIF(Sales!B:B,A2723,Sales!H:H)</f>
        <v>3291.4399999999996</v>
      </c>
    </row>
    <row r="2724" spans="1:12" x14ac:dyDescent="0.35">
      <c r="A2724" s="5">
        <v>2723</v>
      </c>
      <c r="B2724" s="6">
        <v>45872</v>
      </c>
      <c r="C2724" s="5">
        <v>253</v>
      </c>
      <c r="D2724" s="5">
        <v>5</v>
      </c>
      <c r="E2724" s="5" t="str">
        <f>IFERROR(INDEX(Customers!$B$2:$B$901,MATCH(C2724,Customers!$A$2:$A$901,0)),"")</f>
        <v>Deepa Reddy</v>
      </c>
      <c r="F2724" s="5" t="str">
        <f>IFERROR(INDEX(Customers!$C$2:$C$901,MATCH(C2724,Customers!$A$2:$A$901,0)),"")</f>
        <v>Consumer</v>
      </c>
      <c r="G2724" s="5" t="str">
        <f>IFERROR(INDEX(Regions!$B$2:$B$6,MATCH(D2724,Regions!$A$2:$A$6,0)),"")</f>
        <v>Central</v>
      </c>
      <c r="H2724" s="5" t="str">
        <f t="shared" si="44"/>
        <v>2025-08</v>
      </c>
      <c r="I2724" s="5">
        <f>IFERROR(INDEX(Delivery!$C$2:$C$3001,MATCH(A2724,Delivery!$A$2:$A$3001,0))-INDEX(Delivery!$B$2:$B$3001,MATCH(A2724,Delivery!$A$2:$A$3001,0)),"")</f>
        <v>3</v>
      </c>
      <c r="J2724" s="5" t="str">
        <f>IF(IFERROR(INDEX(Delivery!$D$2:$D$3001,MATCH(A2724,Delivery!$A$2:$A$3001,0)),"")="Delayed","Yes","No")</f>
        <v>No</v>
      </c>
      <c r="K2724" s="5" t="str">
        <f>IF(IFERROR(INDEX(Delivery!$D$2:$D$3001,MATCH(A2724,Delivery!$A$2:$A$3001,0)),"")="Cancelled","Yes","No")</f>
        <v>No</v>
      </c>
      <c r="L2724">
        <f>SUMIF(Sales!B:B,A2724,Sales!H:H)</f>
        <v>3747.26</v>
      </c>
    </row>
    <row r="2725" spans="1:12" x14ac:dyDescent="0.35">
      <c r="A2725" s="5">
        <v>2724</v>
      </c>
      <c r="B2725" s="6">
        <v>45872</v>
      </c>
      <c r="C2725" s="5">
        <v>535</v>
      </c>
      <c r="D2725" s="5">
        <v>4</v>
      </c>
      <c r="E2725" s="5" t="str">
        <f>IFERROR(INDEX(Customers!$B$2:$B$901,MATCH(C2725,Customers!$A$2:$A$901,0)),"")</f>
        <v>Ishaan Das</v>
      </c>
      <c r="F2725" s="5" t="str">
        <f>IFERROR(INDEX(Customers!$C$2:$C$901,MATCH(C2725,Customers!$A$2:$A$901,0)),"")</f>
        <v>Consumer</v>
      </c>
      <c r="G2725" s="5" t="str">
        <f>IFERROR(INDEX(Regions!$B$2:$B$6,MATCH(D2725,Regions!$A$2:$A$6,0)),"")</f>
        <v>West</v>
      </c>
      <c r="H2725" s="5" t="str">
        <f t="shared" si="44"/>
        <v>2025-08</v>
      </c>
      <c r="I2725" s="5">
        <f>IFERROR(INDEX(Delivery!$C$2:$C$3001,MATCH(A2725,Delivery!$A$2:$A$3001,0))-INDEX(Delivery!$B$2:$B$3001,MATCH(A2725,Delivery!$A$2:$A$3001,0)),"")</f>
        <v>4</v>
      </c>
      <c r="J2725" s="5" t="str">
        <f>IF(IFERROR(INDEX(Delivery!$D$2:$D$3001,MATCH(A2725,Delivery!$A$2:$A$3001,0)),"")="Delayed","Yes","No")</f>
        <v>No</v>
      </c>
      <c r="K2725" s="5" t="str">
        <f>IF(IFERROR(INDEX(Delivery!$D$2:$D$3001,MATCH(A2725,Delivery!$A$2:$A$3001,0)),"")="Cancelled","Yes","No")</f>
        <v>No</v>
      </c>
      <c r="L2725">
        <f>SUMIF(Sales!B:B,A2725,Sales!H:H)</f>
        <v>760.11</v>
      </c>
    </row>
    <row r="2726" spans="1:12" x14ac:dyDescent="0.35">
      <c r="A2726" s="5">
        <v>2725</v>
      </c>
      <c r="B2726" s="6">
        <v>45872</v>
      </c>
      <c r="C2726" s="5">
        <v>357</v>
      </c>
      <c r="D2726" s="5">
        <v>3</v>
      </c>
      <c r="E2726" s="5" t="str">
        <f>IFERROR(INDEX(Customers!$B$2:$B$901,MATCH(C2726,Customers!$A$2:$A$901,0)),"")</f>
        <v>Aadhya Krishnan</v>
      </c>
      <c r="F2726" s="5" t="str">
        <f>IFERROR(INDEX(Customers!$C$2:$C$901,MATCH(C2726,Customers!$A$2:$A$901,0)),"")</f>
        <v>Corporate</v>
      </c>
      <c r="G2726" s="5" t="str">
        <f>IFERROR(INDEX(Regions!$B$2:$B$6,MATCH(D2726,Regions!$A$2:$A$6,0)),"")</f>
        <v>East</v>
      </c>
      <c r="H2726" s="5" t="str">
        <f t="shared" si="44"/>
        <v>2025-08</v>
      </c>
      <c r="I2726" s="5">
        <f>IFERROR(INDEX(Delivery!$C$2:$C$3001,MATCH(A2726,Delivery!$A$2:$A$3001,0))-INDEX(Delivery!$B$2:$B$3001,MATCH(A2726,Delivery!$A$2:$A$3001,0)),"")</f>
        <v>4</v>
      </c>
      <c r="J2726" s="5" t="str">
        <f>IF(IFERROR(INDEX(Delivery!$D$2:$D$3001,MATCH(A2726,Delivery!$A$2:$A$3001,0)),"")="Delayed","Yes","No")</f>
        <v>No</v>
      </c>
      <c r="K2726" s="5" t="str">
        <f>IF(IFERROR(INDEX(Delivery!$D$2:$D$3001,MATCH(A2726,Delivery!$A$2:$A$3001,0)),"")="Cancelled","Yes","No")</f>
        <v>No</v>
      </c>
      <c r="L2726">
        <f>SUMIF(Sales!B:B,A2726,Sales!H:H)</f>
        <v>705.26</v>
      </c>
    </row>
    <row r="2727" spans="1:12" x14ac:dyDescent="0.35">
      <c r="A2727" s="5">
        <v>2726</v>
      </c>
      <c r="B2727" s="6">
        <v>45872</v>
      </c>
      <c r="C2727" s="5">
        <v>810</v>
      </c>
      <c r="D2727" s="5">
        <v>3</v>
      </c>
      <c r="E2727" s="5" t="str">
        <f>IFERROR(INDEX(Customers!$B$2:$B$901,MATCH(C2727,Customers!$A$2:$A$901,0)),"")</f>
        <v>Kavya Patel</v>
      </c>
      <c r="F2727" s="5" t="str">
        <f>IFERROR(INDEX(Customers!$C$2:$C$901,MATCH(C2727,Customers!$A$2:$A$901,0)),"")</f>
        <v>Corporate</v>
      </c>
      <c r="G2727" s="5" t="str">
        <f>IFERROR(INDEX(Regions!$B$2:$B$6,MATCH(D2727,Regions!$A$2:$A$6,0)),"")</f>
        <v>East</v>
      </c>
      <c r="H2727" s="5" t="str">
        <f t="shared" si="44"/>
        <v>2025-08</v>
      </c>
      <c r="I2727" s="5">
        <f>IFERROR(INDEX(Delivery!$C$2:$C$3001,MATCH(A2727,Delivery!$A$2:$A$3001,0))-INDEX(Delivery!$B$2:$B$3001,MATCH(A2727,Delivery!$A$2:$A$3001,0)),"")</f>
        <v>6</v>
      </c>
      <c r="J2727" s="5" t="str">
        <f>IF(IFERROR(INDEX(Delivery!$D$2:$D$3001,MATCH(A2727,Delivery!$A$2:$A$3001,0)),"")="Delayed","Yes","No")</f>
        <v>No</v>
      </c>
      <c r="K2727" s="5" t="str">
        <f>IF(IFERROR(INDEX(Delivery!$D$2:$D$3001,MATCH(A2727,Delivery!$A$2:$A$3001,0)),"")="Cancelled","Yes","No")</f>
        <v>No</v>
      </c>
      <c r="L2727">
        <f>SUMIF(Sales!B:B,A2727,Sales!H:H)</f>
        <v>1266.9100000000001</v>
      </c>
    </row>
    <row r="2728" spans="1:12" x14ac:dyDescent="0.35">
      <c r="A2728" s="5">
        <v>2727</v>
      </c>
      <c r="B2728" s="6">
        <v>45872</v>
      </c>
      <c r="C2728" s="5">
        <v>190</v>
      </c>
      <c r="D2728" s="5">
        <v>4</v>
      </c>
      <c r="E2728" s="5" t="str">
        <f>IFERROR(INDEX(Customers!$B$2:$B$901,MATCH(C2728,Customers!$A$2:$A$901,0)),"")</f>
        <v>Ishaan Menon</v>
      </c>
      <c r="F2728" s="5" t="str">
        <f>IFERROR(INDEX(Customers!$C$2:$C$901,MATCH(C2728,Customers!$A$2:$A$901,0)),"")</f>
        <v>SMB</v>
      </c>
      <c r="G2728" s="5" t="str">
        <f>IFERROR(INDEX(Regions!$B$2:$B$6,MATCH(D2728,Regions!$A$2:$A$6,0)),"")</f>
        <v>West</v>
      </c>
      <c r="H2728" s="5" t="str">
        <f t="shared" si="44"/>
        <v>2025-08</v>
      </c>
      <c r="I2728" s="5">
        <f>IFERROR(INDEX(Delivery!$C$2:$C$3001,MATCH(A2728,Delivery!$A$2:$A$3001,0))-INDEX(Delivery!$B$2:$B$3001,MATCH(A2728,Delivery!$A$2:$A$3001,0)),"")</f>
        <v>12</v>
      </c>
      <c r="J2728" s="5" t="str">
        <f>IF(IFERROR(INDEX(Delivery!$D$2:$D$3001,MATCH(A2728,Delivery!$A$2:$A$3001,0)),"")="Delayed","Yes","No")</f>
        <v>Yes</v>
      </c>
      <c r="K2728" s="5" t="str">
        <f>IF(IFERROR(INDEX(Delivery!$D$2:$D$3001,MATCH(A2728,Delivery!$A$2:$A$3001,0)),"")="Cancelled","Yes","No")</f>
        <v>No</v>
      </c>
      <c r="L2728">
        <f>SUMIF(Sales!B:B,A2728,Sales!H:H)</f>
        <v>3703.86</v>
      </c>
    </row>
    <row r="2729" spans="1:12" x14ac:dyDescent="0.35">
      <c r="A2729" s="5">
        <v>2728</v>
      </c>
      <c r="B2729" s="6">
        <v>45873</v>
      </c>
      <c r="C2729" s="5">
        <v>820</v>
      </c>
      <c r="D2729" s="5">
        <v>4</v>
      </c>
      <c r="E2729" s="5" t="str">
        <f>IFERROR(INDEX(Customers!$B$2:$B$901,MATCH(C2729,Customers!$A$2:$A$901,0)),"")</f>
        <v>Sanjay Menon</v>
      </c>
      <c r="F2729" s="5" t="str">
        <f>IFERROR(INDEX(Customers!$C$2:$C$901,MATCH(C2729,Customers!$A$2:$A$901,0)),"")</f>
        <v>Consumer</v>
      </c>
      <c r="G2729" s="5" t="str">
        <f>IFERROR(INDEX(Regions!$B$2:$B$6,MATCH(D2729,Regions!$A$2:$A$6,0)),"")</f>
        <v>West</v>
      </c>
      <c r="H2729" s="5" t="str">
        <f t="shared" si="44"/>
        <v>2025-08</v>
      </c>
      <c r="I2729" s="5">
        <f>IFERROR(INDEX(Delivery!$C$2:$C$3001,MATCH(A2729,Delivery!$A$2:$A$3001,0))-INDEX(Delivery!$B$2:$B$3001,MATCH(A2729,Delivery!$A$2:$A$3001,0)),"")</f>
        <v>5</v>
      </c>
      <c r="J2729" s="5" t="str">
        <f>IF(IFERROR(INDEX(Delivery!$D$2:$D$3001,MATCH(A2729,Delivery!$A$2:$A$3001,0)),"")="Delayed","Yes","No")</f>
        <v>No</v>
      </c>
      <c r="K2729" s="5" t="str">
        <f>IF(IFERROR(INDEX(Delivery!$D$2:$D$3001,MATCH(A2729,Delivery!$A$2:$A$3001,0)),"")="Cancelled","Yes","No")</f>
        <v>No</v>
      </c>
      <c r="L2729">
        <f>SUMIF(Sales!B:B,A2729,Sales!H:H)</f>
        <v>4971.3600000000006</v>
      </c>
    </row>
    <row r="2730" spans="1:12" x14ac:dyDescent="0.35">
      <c r="A2730" s="5">
        <v>2729</v>
      </c>
      <c r="B2730" s="6">
        <v>45873</v>
      </c>
      <c r="C2730" s="5">
        <v>78</v>
      </c>
      <c r="D2730" s="5">
        <v>4</v>
      </c>
      <c r="E2730" s="5" t="str">
        <f>IFERROR(INDEX(Customers!$B$2:$B$901,MATCH(C2730,Customers!$A$2:$A$901,0)),"")</f>
        <v>Vivaan Kapoor</v>
      </c>
      <c r="F2730" s="5" t="str">
        <f>IFERROR(INDEX(Customers!$C$2:$C$901,MATCH(C2730,Customers!$A$2:$A$901,0)),"")</f>
        <v>Consumer</v>
      </c>
      <c r="G2730" s="5" t="str">
        <f>IFERROR(INDEX(Regions!$B$2:$B$6,MATCH(D2730,Regions!$A$2:$A$6,0)),"")</f>
        <v>West</v>
      </c>
      <c r="H2730" s="5" t="str">
        <f t="shared" si="44"/>
        <v>2025-08</v>
      </c>
      <c r="I2730" s="5">
        <f>IFERROR(INDEX(Delivery!$C$2:$C$3001,MATCH(A2730,Delivery!$A$2:$A$3001,0))-INDEX(Delivery!$B$2:$B$3001,MATCH(A2730,Delivery!$A$2:$A$3001,0)),"")</f>
        <v>3</v>
      </c>
      <c r="J2730" s="5" t="str">
        <f>IF(IFERROR(INDEX(Delivery!$D$2:$D$3001,MATCH(A2730,Delivery!$A$2:$A$3001,0)),"")="Delayed","Yes","No")</f>
        <v>No</v>
      </c>
      <c r="K2730" s="5" t="str">
        <f>IF(IFERROR(INDEX(Delivery!$D$2:$D$3001,MATCH(A2730,Delivery!$A$2:$A$3001,0)),"")="Cancelled","Yes","No")</f>
        <v>No</v>
      </c>
      <c r="L2730">
        <f>SUMIF(Sales!B:B,A2730,Sales!H:H)</f>
        <v>490.48</v>
      </c>
    </row>
    <row r="2731" spans="1:12" x14ac:dyDescent="0.35">
      <c r="A2731" s="5">
        <v>2730</v>
      </c>
      <c r="B2731" s="6">
        <v>45873</v>
      </c>
      <c r="C2731" s="5">
        <v>43</v>
      </c>
      <c r="D2731" s="5">
        <v>5</v>
      </c>
      <c r="E2731" s="5" t="str">
        <f>IFERROR(INDEX(Customers!$B$2:$B$901,MATCH(C2731,Customers!$A$2:$A$901,0)),"")</f>
        <v>Sanjay Kapoor</v>
      </c>
      <c r="F2731" s="5" t="str">
        <f>IFERROR(INDEX(Customers!$C$2:$C$901,MATCH(C2731,Customers!$A$2:$A$901,0)),"")</f>
        <v>Corporate</v>
      </c>
      <c r="G2731" s="5" t="str">
        <f>IFERROR(INDEX(Regions!$B$2:$B$6,MATCH(D2731,Regions!$A$2:$A$6,0)),"")</f>
        <v>Central</v>
      </c>
      <c r="H2731" s="5" t="str">
        <f t="shared" si="44"/>
        <v>2025-08</v>
      </c>
      <c r="I2731" s="5">
        <f>IFERROR(INDEX(Delivery!$C$2:$C$3001,MATCH(A2731,Delivery!$A$2:$A$3001,0))-INDEX(Delivery!$B$2:$B$3001,MATCH(A2731,Delivery!$A$2:$A$3001,0)),"")</f>
        <v>4</v>
      </c>
      <c r="J2731" s="5" t="str">
        <f>IF(IFERROR(INDEX(Delivery!$D$2:$D$3001,MATCH(A2731,Delivery!$A$2:$A$3001,0)),"")="Delayed","Yes","No")</f>
        <v>No</v>
      </c>
      <c r="K2731" s="5" t="str">
        <f>IF(IFERROR(INDEX(Delivery!$D$2:$D$3001,MATCH(A2731,Delivery!$A$2:$A$3001,0)),"")="Cancelled","Yes","No")</f>
        <v>No</v>
      </c>
      <c r="L2731">
        <f>SUMIF(Sales!B:B,A2731,Sales!H:H)</f>
        <v>351.29</v>
      </c>
    </row>
    <row r="2732" spans="1:12" x14ac:dyDescent="0.35">
      <c r="A2732" s="5">
        <v>2731</v>
      </c>
      <c r="B2732" s="6">
        <v>45873</v>
      </c>
      <c r="C2732" s="5">
        <v>891</v>
      </c>
      <c r="D2732" s="5">
        <v>1</v>
      </c>
      <c r="E2732" s="5" t="str">
        <f>IFERROR(INDEX(Customers!$B$2:$B$901,MATCH(C2732,Customers!$A$2:$A$901,0)),"")</f>
        <v>Arun Mehta</v>
      </c>
      <c r="F2732" s="5" t="str">
        <f>IFERROR(INDEX(Customers!$C$2:$C$901,MATCH(C2732,Customers!$A$2:$A$901,0)),"")</f>
        <v>Consumer</v>
      </c>
      <c r="G2732" s="5" t="str">
        <f>IFERROR(INDEX(Regions!$B$2:$B$6,MATCH(D2732,Regions!$A$2:$A$6,0)),"")</f>
        <v>North</v>
      </c>
      <c r="H2732" s="5" t="str">
        <f t="shared" si="44"/>
        <v>2025-08</v>
      </c>
      <c r="I2732" s="5">
        <f>IFERROR(INDEX(Delivery!$C$2:$C$3001,MATCH(A2732,Delivery!$A$2:$A$3001,0))-INDEX(Delivery!$B$2:$B$3001,MATCH(A2732,Delivery!$A$2:$A$3001,0)),"")</f>
        <v>6</v>
      </c>
      <c r="J2732" s="5" t="str">
        <f>IF(IFERROR(INDEX(Delivery!$D$2:$D$3001,MATCH(A2732,Delivery!$A$2:$A$3001,0)),"")="Delayed","Yes","No")</f>
        <v>No</v>
      </c>
      <c r="K2732" s="5" t="str">
        <f>IF(IFERROR(INDEX(Delivery!$D$2:$D$3001,MATCH(A2732,Delivery!$A$2:$A$3001,0)),"")="Cancelled","Yes","No")</f>
        <v>No</v>
      </c>
      <c r="L2732">
        <f>SUMIF(Sales!B:B,A2732,Sales!H:H)</f>
        <v>2036.4199999999998</v>
      </c>
    </row>
    <row r="2733" spans="1:12" x14ac:dyDescent="0.35">
      <c r="A2733" s="5">
        <v>2732</v>
      </c>
      <c r="B2733" s="6">
        <v>45873</v>
      </c>
      <c r="C2733" s="5">
        <v>347</v>
      </c>
      <c r="D2733" s="5">
        <v>3</v>
      </c>
      <c r="E2733" s="5" t="str">
        <f>IFERROR(INDEX(Customers!$B$2:$B$901,MATCH(C2733,Customers!$A$2:$A$901,0)),"")</f>
        <v>Divya Rao</v>
      </c>
      <c r="F2733" s="5" t="str">
        <f>IFERROR(INDEX(Customers!$C$2:$C$901,MATCH(C2733,Customers!$A$2:$A$901,0)),"")</f>
        <v>SMB</v>
      </c>
      <c r="G2733" s="5" t="str">
        <f>IFERROR(INDEX(Regions!$B$2:$B$6,MATCH(D2733,Regions!$A$2:$A$6,0)),"")</f>
        <v>East</v>
      </c>
      <c r="H2733" s="5" t="str">
        <f t="shared" si="44"/>
        <v>2025-08</v>
      </c>
      <c r="I2733" s="5">
        <f>IFERROR(INDEX(Delivery!$C$2:$C$3001,MATCH(A2733,Delivery!$A$2:$A$3001,0))-INDEX(Delivery!$B$2:$B$3001,MATCH(A2733,Delivery!$A$2:$A$3001,0)),"")</f>
        <v>-45874</v>
      </c>
      <c r="J2733" s="5" t="str">
        <f>IF(IFERROR(INDEX(Delivery!$D$2:$D$3001,MATCH(A2733,Delivery!$A$2:$A$3001,0)),"")="Delayed","Yes","No")</f>
        <v>No</v>
      </c>
      <c r="K2733" s="5" t="str">
        <f>IF(IFERROR(INDEX(Delivery!$D$2:$D$3001,MATCH(A2733,Delivery!$A$2:$A$3001,0)),"")="Cancelled","Yes","No")</f>
        <v>Yes</v>
      </c>
      <c r="L2733">
        <f>SUMIF(Sales!B:B,A2733,Sales!H:H)</f>
        <v>3021.65</v>
      </c>
    </row>
    <row r="2734" spans="1:12" x14ac:dyDescent="0.35">
      <c r="A2734" s="5">
        <v>2733</v>
      </c>
      <c r="B2734" s="6">
        <v>45873</v>
      </c>
      <c r="C2734" s="5">
        <v>470</v>
      </c>
      <c r="D2734" s="5">
        <v>4</v>
      </c>
      <c r="E2734" s="5" t="str">
        <f>IFERROR(INDEX(Customers!$B$2:$B$901,MATCH(C2734,Customers!$A$2:$A$901,0)),"")</f>
        <v>Neha Joshi</v>
      </c>
      <c r="F2734" s="5" t="str">
        <f>IFERROR(INDEX(Customers!$C$2:$C$901,MATCH(C2734,Customers!$A$2:$A$901,0)),"")</f>
        <v>SMB</v>
      </c>
      <c r="G2734" s="5" t="str">
        <f>IFERROR(INDEX(Regions!$B$2:$B$6,MATCH(D2734,Regions!$A$2:$A$6,0)),"")</f>
        <v>West</v>
      </c>
      <c r="H2734" s="5" t="str">
        <f t="shared" si="44"/>
        <v>2025-08</v>
      </c>
      <c r="I2734" s="5">
        <f>IFERROR(INDEX(Delivery!$C$2:$C$3001,MATCH(A2734,Delivery!$A$2:$A$3001,0))-INDEX(Delivery!$B$2:$B$3001,MATCH(A2734,Delivery!$A$2:$A$3001,0)),"")</f>
        <v>5</v>
      </c>
      <c r="J2734" s="5" t="str">
        <f>IF(IFERROR(INDEX(Delivery!$D$2:$D$3001,MATCH(A2734,Delivery!$A$2:$A$3001,0)),"")="Delayed","Yes","No")</f>
        <v>No</v>
      </c>
      <c r="K2734" s="5" t="str">
        <f>IF(IFERROR(INDEX(Delivery!$D$2:$D$3001,MATCH(A2734,Delivery!$A$2:$A$3001,0)),"")="Cancelled","Yes","No")</f>
        <v>No</v>
      </c>
      <c r="L2734">
        <f>SUMIF(Sales!B:B,A2734,Sales!H:H)</f>
        <v>184.26</v>
      </c>
    </row>
    <row r="2735" spans="1:12" x14ac:dyDescent="0.35">
      <c r="A2735" s="5">
        <v>2734</v>
      </c>
      <c r="B2735" s="6">
        <v>45874</v>
      </c>
      <c r="C2735" s="5">
        <v>117</v>
      </c>
      <c r="D2735" s="5">
        <v>4</v>
      </c>
      <c r="E2735" s="5" t="str">
        <f>IFERROR(INDEX(Customers!$B$2:$B$901,MATCH(C2735,Customers!$A$2:$A$901,0)),"")</f>
        <v>Kiara Nair</v>
      </c>
      <c r="F2735" s="5" t="str">
        <f>IFERROR(INDEX(Customers!$C$2:$C$901,MATCH(C2735,Customers!$A$2:$A$901,0)),"")</f>
        <v>Corporate</v>
      </c>
      <c r="G2735" s="5" t="str">
        <f>IFERROR(INDEX(Regions!$B$2:$B$6,MATCH(D2735,Regions!$A$2:$A$6,0)),"")</f>
        <v>West</v>
      </c>
      <c r="H2735" s="5" t="str">
        <f t="shared" si="44"/>
        <v>2025-08</v>
      </c>
      <c r="I2735" s="5">
        <f>IFERROR(INDEX(Delivery!$C$2:$C$3001,MATCH(A2735,Delivery!$A$2:$A$3001,0))-INDEX(Delivery!$B$2:$B$3001,MATCH(A2735,Delivery!$A$2:$A$3001,0)),"")</f>
        <v>3</v>
      </c>
      <c r="J2735" s="5" t="str">
        <f>IF(IFERROR(INDEX(Delivery!$D$2:$D$3001,MATCH(A2735,Delivery!$A$2:$A$3001,0)),"")="Delayed","Yes","No")</f>
        <v>No</v>
      </c>
      <c r="K2735" s="5" t="str">
        <f>IF(IFERROR(INDEX(Delivery!$D$2:$D$3001,MATCH(A2735,Delivery!$A$2:$A$3001,0)),"")="Cancelled","Yes","No")</f>
        <v>No</v>
      </c>
      <c r="L2735">
        <f>SUMIF(Sales!B:B,A2735,Sales!H:H)</f>
        <v>872.66</v>
      </c>
    </row>
    <row r="2736" spans="1:12" x14ac:dyDescent="0.35">
      <c r="A2736" s="5">
        <v>2735</v>
      </c>
      <c r="B2736" s="6">
        <v>45874</v>
      </c>
      <c r="C2736" s="5">
        <v>849</v>
      </c>
      <c r="D2736" s="5">
        <v>4</v>
      </c>
      <c r="E2736" s="5" t="str">
        <f>IFERROR(INDEX(Customers!$B$2:$B$901,MATCH(C2736,Customers!$A$2:$A$901,0)),"")</f>
        <v>Meera Rao</v>
      </c>
      <c r="F2736" s="5" t="str">
        <f>IFERROR(INDEX(Customers!$C$2:$C$901,MATCH(C2736,Customers!$A$2:$A$901,0)),"")</f>
        <v>SMB</v>
      </c>
      <c r="G2736" s="5" t="str">
        <f>IFERROR(INDEX(Regions!$B$2:$B$6,MATCH(D2736,Regions!$A$2:$A$6,0)),"")</f>
        <v>West</v>
      </c>
      <c r="H2736" s="5" t="str">
        <f t="shared" si="44"/>
        <v>2025-08</v>
      </c>
      <c r="I2736" s="5">
        <f>IFERROR(INDEX(Delivery!$C$2:$C$3001,MATCH(A2736,Delivery!$A$2:$A$3001,0))-INDEX(Delivery!$B$2:$B$3001,MATCH(A2736,Delivery!$A$2:$A$3001,0)),"")</f>
        <v>2</v>
      </c>
      <c r="J2736" s="5" t="str">
        <f>IF(IFERROR(INDEX(Delivery!$D$2:$D$3001,MATCH(A2736,Delivery!$A$2:$A$3001,0)),"")="Delayed","Yes","No")</f>
        <v>No</v>
      </c>
      <c r="K2736" s="5" t="str">
        <f>IF(IFERROR(INDEX(Delivery!$D$2:$D$3001,MATCH(A2736,Delivery!$A$2:$A$3001,0)),"")="Cancelled","Yes","No")</f>
        <v>No</v>
      </c>
      <c r="L2736">
        <f>SUMIF(Sales!B:B,A2736,Sales!H:H)</f>
        <v>705.26</v>
      </c>
    </row>
    <row r="2737" spans="1:12" x14ac:dyDescent="0.35">
      <c r="A2737" s="5">
        <v>2736</v>
      </c>
      <c r="B2737" s="6">
        <v>45875</v>
      </c>
      <c r="C2737" s="5">
        <v>434</v>
      </c>
      <c r="D2737" s="5">
        <v>1</v>
      </c>
      <c r="E2737" s="5" t="str">
        <f>IFERROR(INDEX(Customers!$B$2:$B$901,MATCH(C2737,Customers!$A$2:$A$901,0)),"")</f>
        <v>Arjun Mehta</v>
      </c>
      <c r="F2737" s="5" t="str">
        <f>IFERROR(INDEX(Customers!$C$2:$C$901,MATCH(C2737,Customers!$A$2:$A$901,0)),"")</f>
        <v>SMB</v>
      </c>
      <c r="G2737" s="5" t="str">
        <f>IFERROR(INDEX(Regions!$B$2:$B$6,MATCH(D2737,Regions!$A$2:$A$6,0)),"")</f>
        <v>North</v>
      </c>
      <c r="H2737" s="5" t="str">
        <f t="shared" si="44"/>
        <v>2025-08</v>
      </c>
      <c r="I2737" s="5">
        <f>IFERROR(INDEX(Delivery!$C$2:$C$3001,MATCH(A2737,Delivery!$A$2:$A$3001,0))-INDEX(Delivery!$B$2:$B$3001,MATCH(A2737,Delivery!$A$2:$A$3001,0)),"")</f>
        <v>5</v>
      </c>
      <c r="J2737" s="5" t="str">
        <f>IF(IFERROR(INDEX(Delivery!$D$2:$D$3001,MATCH(A2737,Delivery!$A$2:$A$3001,0)),"")="Delayed","Yes","No")</f>
        <v>No</v>
      </c>
      <c r="K2737" s="5" t="str">
        <f>IF(IFERROR(INDEX(Delivery!$D$2:$D$3001,MATCH(A2737,Delivery!$A$2:$A$3001,0)),"")="Cancelled","Yes","No")</f>
        <v>No</v>
      </c>
      <c r="L2737">
        <f>SUMIF(Sales!B:B,A2737,Sales!H:H)</f>
        <v>3187.21</v>
      </c>
    </row>
    <row r="2738" spans="1:12" x14ac:dyDescent="0.35">
      <c r="A2738" s="5">
        <v>2737</v>
      </c>
      <c r="B2738" s="6">
        <v>45875</v>
      </c>
      <c r="C2738" s="5">
        <v>705</v>
      </c>
      <c r="D2738" s="5">
        <v>2</v>
      </c>
      <c r="E2738" s="5" t="str">
        <f>IFERROR(INDEX(Customers!$B$2:$B$901,MATCH(C2738,Customers!$A$2:$A$901,0)),"")</f>
        <v>Saanvi Reddy</v>
      </c>
      <c r="F2738" s="5" t="str">
        <f>IFERROR(INDEX(Customers!$C$2:$C$901,MATCH(C2738,Customers!$A$2:$A$901,0)),"")</f>
        <v>Consumer</v>
      </c>
      <c r="G2738" s="5" t="str">
        <f>IFERROR(INDEX(Regions!$B$2:$B$6,MATCH(D2738,Regions!$A$2:$A$6,0)),"")</f>
        <v>South</v>
      </c>
      <c r="H2738" s="5" t="str">
        <f t="shared" si="44"/>
        <v>2025-08</v>
      </c>
      <c r="I2738" s="5">
        <f>IFERROR(INDEX(Delivery!$C$2:$C$3001,MATCH(A2738,Delivery!$A$2:$A$3001,0))-INDEX(Delivery!$B$2:$B$3001,MATCH(A2738,Delivery!$A$2:$A$3001,0)),"")</f>
        <v>4</v>
      </c>
      <c r="J2738" s="5" t="str">
        <f>IF(IFERROR(INDEX(Delivery!$D$2:$D$3001,MATCH(A2738,Delivery!$A$2:$A$3001,0)),"")="Delayed","Yes","No")</f>
        <v>No</v>
      </c>
      <c r="K2738" s="5" t="str">
        <f>IF(IFERROR(INDEX(Delivery!$D$2:$D$3001,MATCH(A2738,Delivery!$A$2:$A$3001,0)),"")="Cancelled","Yes","No")</f>
        <v>No</v>
      </c>
      <c r="L2738">
        <f>SUMIF(Sales!B:B,A2738,Sales!H:H)</f>
        <v>2468.6800000000003</v>
      </c>
    </row>
    <row r="2739" spans="1:12" x14ac:dyDescent="0.35">
      <c r="A2739" s="5">
        <v>2738</v>
      </c>
      <c r="B2739" s="6">
        <v>45875</v>
      </c>
      <c r="C2739" s="5">
        <v>579</v>
      </c>
      <c r="D2739" s="5">
        <v>4</v>
      </c>
      <c r="E2739" s="5" t="str">
        <f>IFERROR(INDEX(Customers!$B$2:$B$901,MATCH(C2739,Customers!$A$2:$A$901,0)),"")</f>
        <v>Aadhya Malhotra</v>
      </c>
      <c r="F2739" s="5" t="str">
        <f>IFERROR(INDEX(Customers!$C$2:$C$901,MATCH(C2739,Customers!$A$2:$A$901,0)),"")</f>
        <v>SMB</v>
      </c>
      <c r="G2739" s="5" t="str">
        <f>IFERROR(INDEX(Regions!$B$2:$B$6,MATCH(D2739,Regions!$A$2:$A$6,0)),"")</f>
        <v>West</v>
      </c>
      <c r="H2739" s="5" t="str">
        <f t="shared" si="44"/>
        <v>2025-08</v>
      </c>
      <c r="I2739" s="5">
        <f>IFERROR(INDEX(Delivery!$C$2:$C$3001,MATCH(A2739,Delivery!$A$2:$A$3001,0))-INDEX(Delivery!$B$2:$B$3001,MATCH(A2739,Delivery!$A$2:$A$3001,0)),"")</f>
        <v>4</v>
      </c>
      <c r="J2739" s="5" t="str">
        <f>IF(IFERROR(INDEX(Delivery!$D$2:$D$3001,MATCH(A2739,Delivery!$A$2:$A$3001,0)),"")="Delayed","Yes","No")</f>
        <v>No</v>
      </c>
      <c r="K2739" s="5" t="str">
        <f>IF(IFERROR(INDEX(Delivery!$D$2:$D$3001,MATCH(A2739,Delivery!$A$2:$A$3001,0)),"")="Cancelled","Yes","No")</f>
        <v>No</v>
      </c>
      <c r="L2739">
        <f>SUMIF(Sales!B:B,A2739,Sales!H:H)</f>
        <v>935.8</v>
      </c>
    </row>
    <row r="2740" spans="1:12" x14ac:dyDescent="0.35">
      <c r="A2740" s="5">
        <v>2739</v>
      </c>
      <c r="B2740" s="6">
        <v>45875</v>
      </c>
      <c r="C2740" s="5">
        <v>177</v>
      </c>
      <c r="D2740" s="5">
        <v>4</v>
      </c>
      <c r="E2740" s="5" t="str">
        <f>IFERROR(INDEX(Customers!$B$2:$B$901,MATCH(C2740,Customers!$A$2:$A$901,0)),"")</f>
        <v>Vikram Rao</v>
      </c>
      <c r="F2740" s="5" t="str">
        <f>IFERROR(INDEX(Customers!$C$2:$C$901,MATCH(C2740,Customers!$A$2:$A$901,0)),"")</f>
        <v>Corporate</v>
      </c>
      <c r="G2740" s="5" t="str">
        <f>IFERROR(INDEX(Regions!$B$2:$B$6,MATCH(D2740,Regions!$A$2:$A$6,0)),"")</f>
        <v>West</v>
      </c>
      <c r="H2740" s="5" t="str">
        <f t="shared" si="44"/>
        <v>2025-08</v>
      </c>
      <c r="I2740" s="5">
        <f>IFERROR(INDEX(Delivery!$C$2:$C$3001,MATCH(A2740,Delivery!$A$2:$A$3001,0))-INDEX(Delivery!$B$2:$B$3001,MATCH(A2740,Delivery!$A$2:$A$3001,0)),"")</f>
        <v>11</v>
      </c>
      <c r="J2740" s="5" t="str">
        <f>IF(IFERROR(INDEX(Delivery!$D$2:$D$3001,MATCH(A2740,Delivery!$A$2:$A$3001,0)),"")="Delayed","Yes","No")</f>
        <v>Yes</v>
      </c>
      <c r="K2740" s="5" t="str">
        <f>IF(IFERROR(INDEX(Delivery!$D$2:$D$3001,MATCH(A2740,Delivery!$A$2:$A$3001,0)),"")="Cancelled","Yes","No")</f>
        <v>No</v>
      </c>
      <c r="L2740">
        <f>SUMIF(Sales!B:B,A2740,Sales!H:H)</f>
        <v>1861.4</v>
      </c>
    </row>
    <row r="2741" spans="1:12" x14ac:dyDescent="0.35">
      <c r="A2741" s="5">
        <v>2740</v>
      </c>
      <c r="B2741" s="6">
        <v>45875</v>
      </c>
      <c r="C2741" s="5">
        <v>575</v>
      </c>
      <c r="D2741" s="5">
        <v>1</v>
      </c>
      <c r="E2741" s="5" t="str">
        <f>IFERROR(INDEX(Customers!$B$2:$B$901,MATCH(C2741,Customers!$A$2:$A$901,0)),"")</f>
        <v>Kavya Iyer</v>
      </c>
      <c r="F2741" s="5" t="str">
        <f>IFERROR(INDEX(Customers!$C$2:$C$901,MATCH(C2741,Customers!$A$2:$A$901,0)),"")</f>
        <v>Corporate</v>
      </c>
      <c r="G2741" s="5" t="str">
        <f>IFERROR(INDEX(Regions!$B$2:$B$6,MATCH(D2741,Regions!$A$2:$A$6,0)),"")</f>
        <v>North</v>
      </c>
      <c r="H2741" s="5" t="str">
        <f t="shared" si="44"/>
        <v>2025-08</v>
      </c>
      <c r="I2741" s="5">
        <f>IFERROR(INDEX(Delivery!$C$2:$C$3001,MATCH(A2741,Delivery!$A$2:$A$3001,0))-INDEX(Delivery!$B$2:$B$3001,MATCH(A2741,Delivery!$A$2:$A$3001,0)),"")</f>
        <v>4</v>
      </c>
      <c r="J2741" s="5" t="str">
        <f>IF(IFERROR(INDEX(Delivery!$D$2:$D$3001,MATCH(A2741,Delivery!$A$2:$A$3001,0)),"")="Delayed","Yes","No")</f>
        <v>No</v>
      </c>
      <c r="K2741" s="5" t="str">
        <f>IF(IFERROR(INDEX(Delivery!$D$2:$D$3001,MATCH(A2741,Delivery!$A$2:$A$3001,0)),"")="Cancelled","Yes","No")</f>
        <v>No</v>
      </c>
      <c r="L2741">
        <f>SUMIF(Sales!B:B,A2741,Sales!H:H)</f>
        <v>5244.23</v>
      </c>
    </row>
    <row r="2742" spans="1:12" x14ac:dyDescent="0.35">
      <c r="A2742" s="5">
        <v>2741</v>
      </c>
      <c r="B2742" s="6">
        <v>45875</v>
      </c>
      <c r="C2742" s="5">
        <v>221</v>
      </c>
      <c r="D2742" s="5">
        <v>5</v>
      </c>
      <c r="E2742" s="5" t="str">
        <f>IFERROR(INDEX(Customers!$B$2:$B$901,MATCH(C2742,Customers!$A$2:$A$901,0)),"")</f>
        <v>Reyansh Reddy</v>
      </c>
      <c r="F2742" s="5" t="str">
        <f>IFERROR(INDEX(Customers!$C$2:$C$901,MATCH(C2742,Customers!$A$2:$A$901,0)),"")</f>
        <v>SMB</v>
      </c>
      <c r="G2742" s="5" t="str">
        <f>IFERROR(INDEX(Regions!$B$2:$B$6,MATCH(D2742,Regions!$A$2:$A$6,0)),"")</f>
        <v>Central</v>
      </c>
      <c r="H2742" s="5" t="str">
        <f t="shared" si="44"/>
        <v>2025-08</v>
      </c>
      <c r="I2742" s="5">
        <f>IFERROR(INDEX(Delivery!$C$2:$C$3001,MATCH(A2742,Delivery!$A$2:$A$3001,0))-INDEX(Delivery!$B$2:$B$3001,MATCH(A2742,Delivery!$A$2:$A$3001,0)),"")</f>
        <v>5</v>
      </c>
      <c r="J2742" s="5" t="str">
        <f>IF(IFERROR(INDEX(Delivery!$D$2:$D$3001,MATCH(A2742,Delivery!$A$2:$A$3001,0)),"")="Delayed","Yes","No")</f>
        <v>No</v>
      </c>
      <c r="K2742" s="5" t="str">
        <f>IF(IFERROR(INDEX(Delivery!$D$2:$D$3001,MATCH(A2742,Delivery!$A$2:$A$3001,0)),"")="Cancelled","Yes","No")</f>
        <v>No</v>
      </c>
      <c r="L2742">
        <f>SUMIF(Sales!B:B,A2742,Sales!H:H)</f>
        <v>1128.33</v>
      </c>
    </row>
    <row r="2743" spans="1:12" x14ac:dyDescent="0.35">
      <c r="A2743" s="5">
        <v>2742</v>
      </c>
      <c r="B2743" s="6">
        <v>45875</v>
      </c>
      <c r="C2743" s="5">
        <v>590</v>
      </c>
      <c r="D2743" s="5">
        <v>4</v>
      </c>
      <c r="E2743" s="5" t="str">
        <f>IFERROR(INDEX(Customers!$B$2:$B$901,MATCH(C2743,Customers!$A$2:$A$901,0)),"")</f>
        <v>Krishna Pillai</v>
      </c>
      <c r="F2743" s="5" t="str">
        <f>IFERROR(INDEX(Customers!$C$2:$C$901,MATCH(C2743,Customers!$A$2:$A$901,0)),"")</f>
        <v>Consumer</v>
      </c>
      <c r="G2743" s="5" t="str">
        <f>IFERROR(INDEX(Regions!$B$2:$B$6,MATCH(D2743,Regions!$A$2:$A$6,0)),"")</f>
        <v>West</v>
      </c>
      <c r="H2743" s="5" t="str">
        <f t="shared" si="44"/>
        <v>2025-08</v>
      </c>
      <c r="I2743" s="5">
        <f>IFERROR(INDEX(Delivery!$C$2:$C$3001,MATCH(A2743,Delivery!$A$2:$A$3001,0))-INDEX(Delivery!$B$2:$B$3001,MATCH(A2743,Delivery!$A$2:$A$3001,0)),"")</f>
        <v>5</v>
      </c>
      <c r="J2743" s="5" t="str">
        <f>IF(IFERROR(INDEX(Delivery!$D$2:$D$3001,MATCH(A2743,Delivery!$A$2:$A$3001,0)),"")="Delayed","Yes","No")</f>
        <v>No</v>
      </c>
      <c r="K2743" s="5" t="str">
        <f>IF(IFERROR(INDEX(Delivery!$D$2:$D$3001,MATCH(A2743,Delivery!$A$2:$A$3001,0)),"")="Cancelled","Yes","No")</f>
        <v>No</v>
      </c>
      <c r="L2743">
        <f>SUMIF(Sales!B:B,A2743,Sales!H:H)</f>
        <v>184.26</v>
      </c>
    </row>
    <row r="2744" spans="1:12" x14ac:dyDescent="0.35">
      <c r="A2744" s="5">
        <v>2743</v>
      </c>
      <c r="B2744" s="6">
        <v>45875</v>
      </c>
      <c r="C2744" s="5">
        <v>464</v>
      </c>
      <c r="D2744" s="5">
        <v>3</v>
      </c>
      <c r="E2744" s="5" t="str">
        <f>IFERROR(INDEX(Customers!$B$2:$B$901,MATCH(C2744,Customers!$A$2:$A$901,0)),"")</f>
        <v>Kiara Kapoor</v>
      </c>
      <c r="F2744" s="5" t="str">
        <f>IFERROR(INDEX(Customers!$C$2:$C$901,MATCH(C2744,Customers!$A$2:$A$901,0)),"")</f>
        <v>Consumer</v>
      </c>
      <c r="G2744" s="5" t="str">
        <f>IFERROR(INDEX(Regions!$B$2:$B$6,MATCH(D2744,Regions!$A$2:$A$6,0)),"")</f>
        <v>East</v>
      </c>
      <c r="H2744" s="5" t="str">
        <f t="shared" si="44"/>
        <v>2025-08</v>
      </c>
      <c r="I2744" s="5">
        <f>IFERROR(INDEX(Delivery!$C$2:$C$3001,MATCH(A2744,Delivery!$A$2:$A$3001,0))-INDEX(Delivery!$B$2:$B$3001,MATCH(A2744,Delivery!$A$2:$A$3001,0)),"")</f>
        <v>3</v>
      </c>
      <c r="J2744" s="5" t="str">
        <f>IF(IFERROR(INDEX(Delivery!$D$2:$D$3001,MATCH(A2744,Delivery!$A$2:$A$3001,0)),"")="Delayed","Yes","No")</f>
        <v>No</v>
      </c>
      <c r="K2744" s="5" t="str">
        <f>IF(IFERROR(INDEX(Delivery!$D$2:$D$3001,MATCH(A2744,Delivery!$A$2:$A$3001,0)),"")="Cancelled","Yes","No")</f>
        <v>No</v>
      </c>
      <c r="L2744">
        <f>SUMIF(Sales!B:B,A2744,Sales!H:H)</f>
        <v>948.56999999999994</v>
      </c>
    </row>
    <row r="2745" spans="1:12" x14ac:dyDescent="0.35">
      <c r="A2745" s="5">
        <v>2744</v>
      </c>
      <c r="B2745" s="6">
        <v>45875</v>
      </c>
      <c r="C2745" s="5">
        <v>60</v>
      </c>
      <c r="D2745" s="5">
        <v>5</v>
      </c>
      <c r="E2745" s="5" t="str">
        <f>IFERROR(INDEX(Customers!$B$2:$B$901,MATCH(C2745,Customers!$A$2:$A$901,0)),"")</f>
        <v>Arjun Chatterjee</v>
      </c>
      <c r="F2745" s="5" t="str">
        <f>IFERROR(INDEX(Customers!$C$2:$C$901,MATCH(C2745,Customers!$A$2:$A$901,0)),"")</f>
        <v>Consumer</v>
      </c>
      <c r="G2745" s="5" t="str">
        <f>IFERROR(INDEX(Regions!$B$2:$B$6,MATCH(D2745,Regions!$A$2:$A$6,0)),"")</f>
        <v>Central</v>
      </c>
      <c r="H2745" s="5" t="str">
        <f t="shared" si="44"/>
        <v>2025-08</v>
      </c>
      <c r="I2745" s="5">
        <f>IFERROR(INDEX(Delivery!$C$2:$C$3001,MATCH(A2745,Delivery!$A$2:$A$3001,0))-INDEX(Delivery!$B$2:$B$3001,MATCH(A2745,Delivery!$A$2:$A$3001,0)),"")</f>
        <v>10</v>
      </c>
      <c r="J2745" s="5" t="str">
        <f>IF(IFERROR(INDEX(Delivery!$D$2:$D$3001,MATCH(A2745,Delivery!$A$2:$A$3001,0)),"")="Delayed","Yes","No")</f>
        <v>Yes</v>
      </c>
      <c r="K2745" s="5" t="str">
        <f>IF(IFERROR(INDEX(Delivery!$D$2:$D$3001,MATCH(A2745,Delivery!$A$2:$A$3001,0)),"")="Cancelled","Yes","No")</f>
        <v>No</v>
      </c>
      <c r="L2745">
        <f>SUMIF(Sales!B:B,A2745,Sales!H:H)</f>
        <v>961.3</v>
      </c>
    </row>
    <row r="2746" spans="1:12" x14ac:dyDescent="0.35">
      <c r="A2746" s="5">
        <v>2745</v>
      </c>
      <c r="B2746" s="6">
        <v>45875</v>
      </c>
      <c r="C2746" s="5">
        <v>267</v>
      </c>
      <c r="D2746" s="5">
        <v>3</v>
      </c>
      <c r="E2746" s="5" t="str">
        <f>IFERROR(INDEX(Customers!$B$2:$B$901,MATCH(C2746,Customers!$A$2:$A$901,0)),"")</f>
        <v>Ishaan Verma</v>
      </c>
      <c r="F2746" s="5" t="str">
        <f>IFERROR(INDEX(Customers!$C$2:$C$901,MATCH(C2746,Customers!$A$2:$A$901,0)),"")</f>
        <v>Consumer</v>
      </c>
      <c r="G2746" s="5" t="str">
        <f>IFERROR(INDEX(Regions!$B$2:$B$6,MATCH(D2746,Regions!$A$2:$A$6,0)),"")</f>
        <v>East</v>
      </c>
      <c r="H2746" s="5" t="str">
        <f t="shared" si="44"/>
        <v>2025-08</v>
      </c>
      <c r="I2746" s="5">
        <f>IFERROR(INDEX(Delivery!$C$2:$C$3001,MATCH(A2746,Delivery!$A$2:$A$3001,0))-INDEX(Delivery!$B$2:$B$3001,MATCH(A2746,Delivery!$A$2:$A$3001,0)),"")</f>
        <v>4</v>
      </c>
      <c r="J2746" s="5" t="str">
        <f>IF(IFERROR(INDEX(Delivery!$D$2:$D$3001,MATCH(A2746,Delivery!$A$2:$A$3001,0)),"")="Delayed","Yes","No")</f>
        <v>No</v>
      </c>
      <c r="K2746" s="5" t="str">
        <f>IF(IFERROR(INDEX(Delivery!$D$2:$D$3001,MATCH(A2746,Delivery!$A$2:$A$3001,0)),"")="Cancelled","Yes","No")</f>
        <v>No</v>
      </c>
      <c r="L2746">
        <f>SUMIF(Sales!B:B,A2746,Sales!H:H)</f>
        <v>3119.9900000000002</v>
      </c>
    </row>
    <row r="2747" spans="1:12" x14ac:dyDescent="0.35">
      <c r="A2747" s="5">
        <v>2746</v>
      </c>
      <c r="B2747" s="6">
        <v>45876</v>
      </c>
      <c r="C2747" s="5">
        <v>126</v>
      </c>
      <c r="D2747" s="5">
        <v>3</v>
      </c>
      <c r="E2747" s="5" t="str">
        <f>IFERROR(INDEX(Customers!$B$2:$B$901,MATCH(C2747,Customers!$A$2:$A$901,0)),"")</f>
        <v>Reyansh Gupta</v>
      </c>
      <c r="F2747" s="5" t="str">
        <f>IFERROR(INDEX(Customers!$C$2:$C$901,MATCH(C2747,Customers!$A$2:$A$901,0)),"")</f>
        <v>Corporate</v>
      </c>
      <c r="G2747" s="5" t="str">
        <f>IFERROR(INDEX(Regions!$B$2:$B$6,MATCH(D2747,Regions!$A$2:$A$6,0)),"")</f>
        <v>East</v>
      </c>
      <c r="H2747" s="5" t="str">
        <f t="shared" si="44"/>
        <v>2025-08</v>
      </c>
      <c r="I2747" s="5">
        <f>IFERROR(INDEX(Delivery!$C$2:$C$3001,MATCH(A2747,Delivery!$A$2:$A$3001,0))-INDEX(Delivery!$B$2:$B$3001,MATCH(A2747,Delivery!$A$2:$A$3001,0)),"")</f>
        <v>4</v>
      </c>
      <c r="J2747" s="5" t="str">
        <f>IF(IFERROR(INDEX(Delivery!$D$2:$D$3001,MATCH(A2747,Delivery!$A$2:$A$3001,0)),"")="Delayed","Yes","No")</f>
        <v>No</v>
      </c>
      <c r="K2747" s="5" t="str">
        <f>IF(IFERROR(INDEX(Delivery!$D$2:$D$3001,MATCH(A2747,Delivery!$A$2:$A$3001,0)),"")="Cancelled","Yes","No")</f>
        <v>No</v>
      </c>
      <c r="L2747">
        <f>SUMIF(Sales!B:B,A2747,Sales!H:H)</f>
        <v>876.9</v>
      </c>
    </row>
    <row r="2748" spans="1:12" x14ac:dyDescent="0.35">
      <c r="A2748" s="5">
        <v>2747</v>
      </c>
      <c r="B2748" s="6">
        <v>45876</v>
      </c>
      <c r="C2748" s="5">
        <v>254</v>
      </c>
      <c r="D2748" s="5">
        <v>3</v>
      </c>
      <c r="E2748" s="5" t="str">
        <f>IFERROR(INDEX(Customers!$B$2:$B$901,MATCH(C2748,Customers!$A$2:$A$901,0)),"")</f>
        <v>Divya Iyer</v>
      </c>
      <c r="F2748" s="5" t="str">
        <f>IFERROR(INDEX(Customers!$C$2:$C$901,MATCH(C2748,Customers!$A$2:$A$901,0)),"")</f>
        <v>Consumer</v>
      </c>
      <c r="G2748" s="5" t="str">
        <f>IFERROR(INDEX(Regions!$B$2:$B$6,MATCH(D2748,Regions!$A$2:$A$6,0)),"")</f>
        <v>East</v>
      </c>
      <c r="H2748" s="5" t="str">
        <f t="shared" si="44"/>
        <v>2025-08</v>
      </c>
      <c r="I2748" s="5">
        <f>IFERROR(INDEX(Delivery!$C$2:$C$3001,MATCH(A2748,Delivery!$A$2:$A$3001,0))-INDEX(Delivery!$B$2:$B$3001,MATCH(A2748,Delivery!$A$2:$A$3001,0)),"")</f>
        <v>4</v>
      </c>
      <c r="J2748" s="5" t="str">
        <f>IF(IFERROR(INDEX(Delivery!$D$2:$D$3001,MATCH(A2748,Delivery!$A$2:$A$3001,0)),"")="Delayed","Yes","No")</f>
        <v>No</v>
      </c>
      <c r="K2748" s="5" t="str">
        <f>IF(IFERROR(INDEX(Delivery!$D$2:$D$3001,MATCH(A2748,Delivery!$A$2:$A$3001,0)),"")="Cancelled","Yes","No")</f>
        <v>No</v>
      </c>
      <c r="L2748">
        <f>SUMIF(Sales!B:B,A2748,Sales!H:H)</f>
        <v>777.04</v>
      </c>
    </row>
    <row r="2749" spans="1:12" x14ac:dyDescent="0.35">
      <c r="A2749" s="5">
        <v>2748</v>
      </c>
      <c r="B2749" s="6">
        <v>45876</v>
      </c>
      <c r="C2749" s="5">
        <v>718</v>
      </c>
      <c r="D2749" s="5">
        <v>4</v>
      </c>
      <c r="E2749" s="5" t="str">
        <f>IFERROR(INDEX(Customers!$B$2:$B$901,MATCH(C2749,Customers!$A$2:$A$901,0)),"")</f>
        <v>Deepa Iyer</v>
      </c>
      <c r="F2749" s="5" t="str">
        <f>IFERROR(INDEX(Customers!$C$2:$C$901,MATCH(C2749,Customers!$A$2:$A$901,0)),"")</f>
        <v>SMB</v>
      </c>
      <c r="G2749" s="5" t="str">
        <f>IFERROR(INDEX(Regions!$B$2:$B$6,MATCH(D2749,Regions!$A$2:$A$6,0)),"")</f>
        <v>West</v>
      </c>
      <c r="H2749" s="5" t="str">
        <f t="shared" si="44"/>
        <v>2025-08</v>
      </c>
      <c r="I2749" s="5">
        <f>IFERROR(INDEX(Delivery!$C$2:$C$3001,MATCH(A2749,Delivery!$A$2:$A$3001,0))-INDEX(Delivery!$B$2:$B$3001,MATCH(A2749,Delivery!$A$2:$A$3001,0)),"")</f>
        <v>4</v>
      </c>
      <c r="J2749" s="5" t="str">
        <f>IF(IFERROR(INDEX(Delivery!$D$2:$D$3001,MATCH(A2749,Delivery!$A$2:$A$3001,0)),"")="Delayed","Yes","No")</f>
        <v>No</v>
      </c>
      <c r="K2749" s="5" t="str">
        <f>IF(IFERROR(INDEX(Delivery!$D$2:$D$3001,MATCH(A2749,Delivery!$A$2:$A$3001,0)),"")="Cancelled","Yes","No")</f>
        <v>No</v>
      </c>
      <c r="L2749">
        <f>SUMIF(Sales!B:B,A2749,Sales!H:H)</f>
        <v>872.66</v>
      </c>
    </row>
    <row r="2750" spans="1:12" x14ac:dyDescent="0.35">
      <c r="A2750" s="5">
        <v>2749</v>
      </c>
      <c r="B2750" s="6">
        <v>45876</v>
      </c>
      <c r="C2750" s="5">
        <v>7</v>
      </c>
      <c r="D2750" s="5">
        <v>5</v>
      </c>
      <c r="E2750" s="5" t="str">
        <f>IFERROR(INDEX(Customers!$B$2:$B$901,MATCH(C2750,Customers!$A$2:$A$901,0)),"")</f>
        <v>Kavya Mehta</v>
      </c>
      <c r="F2750" s="5" t="str">
        <f>IFERROR(INDEX(Customers!$C$2:$C$901,MATCH(C2750,Customers!$A$2:$A$901,0)),"")</f>
        <v>Consumer</v>
      </c>
      <c r="G2750" s="5" t="str">
        <f>IFERROR(INDEX(Regions!$B$2:$B$6,MATCH(D2750,Regions!$A$2:$A$6,0)),"")</f>
        <v>Central</v>
      </c>
      <c r="H2750" s="5" t="str">
        <f t="shared" si="44"/>
        <v>2025-08</v>
      </c>
      <c r="I2750" s="5">
        <f>IFERROR(INDEX(Delivery!$C$2:$C$3001,MATCH(A2750,Delivery!$A$2:$A$3001,0))-INDEX(Delivery!$B$2:$B$3001,MATCH(A2750,Delivery!$A$2:$A$3001,0)),"")</f>
        <v>3</v>
      </c>
      <c r="J2750" s="5" t="str">
        <f>IF(IFERROR(INDEX(Delivery!$D$2:$D$3001,MATCH(A2750,Delivery!$A$2:$A$3001,0)),"")="Delayed","Yes","No")</f>
        <v>No</v>
      </c>
      <c r="K2750" s="5" t="str">
        <f>IF(IFERROR(INDEX(Delivery!$D$2:$D$3001,MATCH(A2750,Delivery!$A$2:$A$3001,0)),"")="Cancelled","Yes","No")</f>
        <v>No</v>
      </c>
      <c r="L2750">
        <f>SUMIF(Sales!B:B,A2750,Sales!H:H)</f>
        <v>760.11</v>
      </c>
    </row>
    <row r="2751" spans="1:12" x14ac:dyDescent="0.35">
      <c r="A2751" s="5">
        <v>2750</v>
      </c>
      <c r="B2751" s="6">
        <v>45876</v>
      </c>
      <c r="C2751" s="5">
        <v>191</v>
      </c>
      <c r="D2751" s="5">
        <v>1</v>
      </c>
      <c r="E2751" s="5" t="str">
        <f>IFERROR(INDEX(Customers!$B$2:$B$901,MATCH(C2751,Customers!$A$2:$A$901,0)),"")</f>
        <v>Priya Iyer</v>
      </c>
      <c r="F2751" s="5" t="str">
        <f>IFERROR(INDEX(Customers!$C$2:$C$901,MATCH(C2751,Customers!$A$2:$A$901,0)),"")</f>
        <v>SMB</v>
      </c>
      <c r="G2751" s="5" t="str">
        <f>IFERROR(INDEX(Regions!$B$2:$B$6,MATCH(D2751,Regions!$A$2:$A$6,0)),"")</f>
        <v>North</v>
      </c>
      <c r="H2751" s="5" t="str">
        <f t="shared" si="44"/>
        <v>2025-08</v>
      </c>
      <c r="I2751" s="5">
        <f>IFERROR(INDEX(Delivery!$C$2:$C$3001,MATCH(A2751,Delivery!$A$2:$A$3001,0))-INDEX(Delivery!$B$2:$B$3001,MATCH(A2751,Delivery!$A$2:$A$3001,0)),"")</f>
        <v>4</v>
      </c>
      <c r="J2751" s="5" t="str">
        <f>IF(IFERROR(INDEX(Delivery!$D$2:$D$3001,MATCH(A2751,Delivery!$A$2:$A$3001,0)),"")="Delayed","Yes","No")</f>
        <v>No</v>
      </c>
      <c r="K2751" s="5" t="str">
        <f>IF(IFERROR(INDEX(Delivery!$D$2:$D$3001,MATCH(A2751,Delivery!$A$2:$A$3001,0)),"")="Cancelled","Yes","No")</f>
        <v>No</v>
      </c>
      <c r="L2751">
        <f>SUMIF(Sales!B:B,A2751,Sales!H:H)</f>
        <v>3882.72</v>
      </c>
    </row>
    <row r="2752" spans="1:12" x14ac:dyDescent="0.35">
      <c r="A2752" s="5">
        <v>2751</v>
      </c>
      <c r="B2752" s="6">
        <v>45877</v>
      </c>
      <c r="C2752" s="5">
        <v>765</v>
      </c>
      <c r="D2752" s="5">
        <v>1</v>
      </c>
      <c r="E2752" s="5" t="str">
        <f>IFERROR(INDEX(Customers!$B$2:$B$901,MATCH(C2752,Customers!$A$2:$A$901,0)),"")</f>
        <v>Anika Joshi</v>
      </c>
      <c r="F2752" s="5" t="str">
        <f>IFERROR(INDEX(Customers!$C$2:$C$901,MATCH(C2752,Customers!$A$2:$A$901,0)),"")</f>
        <v>Consumer</v>
      </c>
      <c r="G2752" s="5" t="str">
        <f>IFERROR(INDEX(Regions!$B$2:$B$6,MATCH(D2752,Regions!$A$2:$A$6,0)),"")</f>
        <v>North</v>
      </c>
      <c r="H2752" s="5" t="str">
        <f t="shared" si="44"/>
        <v>2025-08</v>
      </c>
      <c r="I2752" s="5">
        <f>IFERROR(INDEX(Delivery!$C$2:$C$3001,MATCH(A2752,Delivery!$A$2:$A$3001,0))-INDEX(Delivery!$B$2:$B$3001,MATCH(A2752,Delivery!$A$2:$A$3001,0)),"")</f>
        <v>4</v>
      </c>
      <c r="J2752" s="5" t="str">
        <f>IF(IFERROR(INDEX(Delivery!$D$2:$D$3001,MATCH(A2752,Delivery!$A$2:$A$3001,0)),"")="Delayed","Yes","No")</f>
        <v>No</v>
      </c>
      <c r="K2752" s="5" t="str">
        <f>IF(IFERROR(INDEX(Delivery!$D$2:$D$3001,MATCH(A2752,Delivery!$A$2:$A$3001,0)),"")="Cancelled","Yes","No")</f>
        <v>No</v>
      </c>
      <c r="L2752">
        <f>SUMIF(Sales!B:B,A2752,Sales!H:H)</f>
        <v>1672.88</v>
      </c>
    </row>
    <row r="2753" spans="1:12" x14ac:dyDescent="0.35">
      <c r="A2753" s="5">
        <v>2752</v>
      </c>
      <c r="B2753" s="6">
        <v>45877</v>
      </c>
      <c r="C2753" s="5">
        <v>121</v>
      </c>
      <c r="D2753" s="5">
        <v>5</v>
      </c>
      <c r="E2753" s="5" t="str">
        <f>IFERROR(INDEX(Customers!$B$2:$B$901,MATCH(C2753,Customers!$A$2:$A$901,0)),"")</f>
        <v>Vihaan Nair</v>
      </c>
      <c r="F2753" s="5" t="str">
        <f>IFERROR(INDEX(Customers!$C$2:$C$901,MATCH(C2753,Customers!$A$2:$A$901,0)),"")</f>
        <v>Consumer</v>
      </c>
      <c r="G2753" s="5" t="str">
        <f>IFERROR(INDEX(Regions!$B$2:$B$6,MATCH(D2753,Regions!$A$2:$A$6,0)),"")</f>
        <v>Central</v>
      </c>
      <c r="H2753" s="5" t="str">
        <f t="shared" si="44"/>
        <v>2025-08</v>
      </c>
      <c r="I2753" s="5">
        <f>IFERROR(INDEX(Delivery!$C$2:$C$3001,MATCH(A2753,Delivery!$A$2:$A$3001,0))-INDEX(Delivery!$B$2:$B$3001,MATCH(A2753,Delivery!$A$2:$A$3001,0)),"")</f>
        <v>7</v>
      </c>
      <c r="J2753" s="5" t="str">
        <f>IF(IFERROR(INDEX(Delivery!$D$2:$D$3001,MATCH(A2753,Delivery!$A$2:$A$3001,0)),"")="Delayed","Yes","No")</f>
        <v>Yes</v>
      </c>
      <c r="K2753" s="5" t="str">
        <f>IF(IFERROR(INDEX(Delivery!$D$2:$D$3001,MATCH(A2753,Delivery!$A$2:$A$3001,0)),"")="Cancelled","Yes","No")</f>
        <v>No</v>
      </c>
      <c r="L2753">
        <f>SUMIF(Sales!B:B,A2753,Sales!H:H)</f>
        <v>772.88</v>
      </c>
    </row>
    <row r="2754" spans="1:12" x14ac:dyDescent="0.35">
      <c r="A2754" s="5">
        <v>2753</v>
      </c>
      <c r="B2754" s="6">
        <v>45877</v>
      </c>
      <c r="C2754" s="5">
        <v>244</v>
      </c>
      <c r="D2754" s="5">
        <v>1</v>
      </c>
      <c r="E2754" s="5" t="str">
        <f>IFERROR(INDEX(Customers!$B$2:$B$901,MATCH(C2754,Customers!$A$2:$A$901,0)),"")</f>
        <v>Myra Kapoor</v>
      </c>
      <c r="F2754" s="5" t="str">
        <f>IFERROR(INDEX(Customers!$C$2:$C$901,MATCH(C2754,Customers!$A$2:$A$901,0)),"")</f>
        <v>SMB</v>
      </c>
      <c r="G2754" s="5" t="str">
        <f>IFERROR(INDEX(Regions!$B$2:$B$6,MATCH(D2754,Regions!$A$2:$A$6,0)),"")</f>
        <v>North</v>
      </c>
      <c r="H2754" s="5" t="str">
        <f t="shared" ref="H2754:H2817" si="45">TEXT(B2754,"YYYY-MM")</f>
        <v>2025-08</v>
      </c>
      <c r="I2754" s="5">
        <f>IFERROR(INDEX(Delivery!$C$2:$C$3001,MATCH(A2754,Delivery!$A$2:$A$3001,0))-INDEX(Delivery!$B$2:$B$3001,MATCH(A2754,Delivery!$A$2:$A$3001,0)),"")</f>
        <v>12</v>
      </c>
      <c r="J2754" s="5" t="str">
        <f>IF(IFERROR(INDEX(Delivery!$D$2:$D$3001,MATCH(A2754,Delivery!$A$2:$A$3001,0)),"")="Delayed","Yes","No")</f>
        <v>Yes</v>
      </c>
      <c r="K2754" s="5" t="str">
        <f>IF(IFERROR(INDEX(Delivery!$D$2:$D$3001,MATCH(A2754,Delivery!$A$2:$A$3001,0)),"")="Cancelled","Yes","No")</f>
        <v>No</v>
      </c>
      <c r="L2754">
        <f>SUMIF(Sales!B:B,A2754,Sales!H:H)</f>
        <v>2129.88</v>
      </c>
    </row>
    <row r="2755" spans="1:12" x14ac:dyDescent="0.35">
      <c r="A2755" s="5">
        <v>2754</v>
      </c>
      <c r="B2755" s="6">
        <v>45877</v>
      </c>
      <c r="C2755" s="5">
        <v>286</v>
      </c>
      <c r="D2755" s="5">
        <v>4</v>
      </c>
      <c r="E2755" s="5" t="str">
        <f>IFERROR(INDEX(Customers!$B$2:$B$901,MATCH(C2755,Customers!$A$2:$A$901,0)),"")</f>
        <v>Meera Menon</v>
      </c>
      <c r="F2755" s="5" t="str">
        <f>IFERROR(INDEX(Customers!$C$2:$C$901,MATCH(C2755,Customers!$A$2:$A$901,0)),"")</f>
        <v>Consumer</v>
      </c>
      <c r="G2755" s="5" t="str">
        <f>IFERROR(INDEX(Regions!$B$2:$B$6,MATCH(D2755,Regions!$A$2:$A$6,0)),"")</f>
        <v>West</v>
      </c>
      <c r="H2755" s="5" t="str">
        <f t="shared" si="45"/>
        <v>2025-08</v>
      </c>
      <c r="I2755" s="5">
        <f>IFERROR(INDEX(Delivery!$C$2:$C$3001,MATCH(A2755,Delivery!$A$2:$A$3001,0))-INDEX(Delivery!$B$2:$B$3001,MATCH(A2755,Delivery!$A$2:$A$3001,0)),"")</f>
        <v>3</v>
      </c>
      <c r="J2755" s="5" t="str">
        <f>IF(IFERROR(INDEX(Delivery!$D$2:$D$3001,MATCH(A2755,Delivery!$A$2:$A$3001,0)),"")="Delayed","Yes","No")</f>
        <v>No</v>
      </c>
      <c r="K2755" s="5" t="str">
        <f>IF(IFERROR(INDEX(Delivery!$D$2:$D$3001,MATCH(A2755,Delivery!$A$2:$A$3001,0)),"")="Cancelled","Yes","No")</f>
        <v>No</v>
      </c>
      <c r="L2755">
        <f>SUMIF(Sales!B:B,A2755,Sales!H:H)</f>
        <v>2475.38</v>
      </c>
    </row>
    <row r="2756" spans="1:12" x14ac:dyDescent="0.35">
      <c r="A2756" s="5">
        <v>2755</v>
      </c>
      <c r="B2756" s="6">
        <v>45877</v>
      </c>
      <c r="C2756" s="5">
        <v>601</v>
      </c>
      <c r="D2756" s="5">
        <v>2</v>
      </c>
      <c r="E2756" s="5" t="str">
        <f>IFERROR(INDEX(Customers!$B$2:$B$901,MATCH(C2756,Customers!$A$2:$A$901,0)),"")</f>
        <v>Amit Rao</v>
      </c>
      <c r="F2756" s="5" t="str">
        <f>IFERROR(INDEX(Customers!$C$2:$C$901,MATCH(C2756,Customers!$A$2:$A$901,0)),"")</f>
        <v>Corporate</v>
      </c>
      <c r="G2756" s="5" t="str">
        <f>IFERROR(INDEX(Regions!$B$2:$B$6,MATCH(D2756,Regions!$A$2:$A$6,0)),"")</f>
        <v>South</v>
      </c>
      <c r="H2756" s="5" t="str">
        <f t="shared" si="45"/>
        <v>2025-08</v>
      </c>
      <c r="I2756" s="5">
        <f>IFERROR(INDEX(Delivery!$C$2:$C$3001,MATCH(A2756,Delivery!$A$2:$A$3001,0))-INDEX(Delivery!$B$2:$B$3001,MATCH(A2756,Delivery!$A$2:$A$3001,0)),"")</f>
        <v>4</v>
      </c>
      <c r="J2756" s="5" t="str">
        <f>IF(IFERROR(INDEX(Delivery!$D$2:$D$3001,MATCH(A2756,Delivery!$A$2:$A$3001,0)),"")="Delayed","Yes","No")</f>
        <v>No</v>
      </c>
      <c r="K2756" s="5" t="str">
        <f>IF(IFERROR(INDEX(Delivery!$D$2:$D$3001,MATCH(A2756,Delivery!$A$2:$A$3001,0)),"")="Cancelled","Yes","No")</f>
        <v>No</v>
      </c>
      <c r="L2756">
        <f>SUMIF(Sales!B:B,A2756,Sales!H:H)</f>
        <v>184.26</v>
      </c>
    </row>
    <row r="2757" spans="1:12" x14ac:dyDescent="0.35">
      <c r="A2757" s="5">
        <v>2756</v>
      </c>
      <c r="B2757" s="6">
        <v>45878</v>
      </c>
      <c r="C2757" s="5">
        <v>882</v>
      </c>
      <c r="D2757" s="5">
        <v>5</v>
      </c>
      <c r="E2757" s="5" t="str">
        <f>IFERROR(INDEX(Customers!$B$2:$B$901,MATCH(C2757,Customers!$A$2:$A$901,0)),"")</f>
        <v>Diya Singh</v>
      </c>
      <c r="F2757" s="5" t="str">
        <f>IFERROR(INDEX(Customers!$C$2:$C$901,MATCH(C2757,Customers!$A$2:$A$901,0)),"")</f>
        <v>Consumer</v>
      </c>
      <c r="G2757" s="5" t="str">
        <f>IFERROR(INDEX(Regions!$B$2:$B$6,MATCH(D2757,Regions!$A$2:$A$6,0)),"")</f>
        <v>Central</v>
      </c>
      <c r="H2757" s="5" t="str">
        <f t="shared" si="45"/>
        <v>2025-08</v>
      </c>
      <c r="I2757" s="5">
        <f>IFERROR(INDEX(Delivery!$C$2:$C$3001,MATCH(A2757,Delivery!$A$2:$A$3001,0))-INDEX(Delivery!$B$2:$B$3001,MATCH(A2757,Delivery!$A$2:$A$3001,0)),"")</f>
        <v>-45880</v>
      </c>
      <c r="J2757" s="5" t="str">
        <f>IF(IFERROR(INDEX(Delivery!$D$2:$D$3001,MATCH(A2757,Delivery!$A$2:$A$3001,0)),"")="Delayed","Yes","No")</f>
        <v>No</v>
      </c>
      <c r="K2757" s="5" t="str">
        <f>IF(IFERROR(INDEX(Delivery!$D$2:$D$3001,MATCH(A2757,Delivery!$A$2:$A$3001,0)),"")="Cancelled","Yes","No")</f>
        <v>Yes</v>
      </c>
      <c r="L2757">
        <f>SUMIF(Sales!B:B,A2757,Sales!H:H)</f>
        <v>760.11</v>
      </c>
    </row>
    <row r="2758" spans="1:12" x14ac:dyDescent="0.35">
      <c r="A2758" s="5">
        <v>2757</v>
      </c>
      <c r="B2758" s="6">
        <v>45878</v>
      </c>
      <c r="C2758" s="5">
        <v>434</v>
      </c>
      <c r="D2758" s="5">
        <v>1</v>
      </c>
      <c r="E2758" s="5" t="str">
        <f>IFERROR(INDEX(Customers!$B$2:$B$901,MATCH(C2758,Customers!$A$2:$A$901,0)),"")</f>
        <v>Arjun Mehta</v>
      </c>
      <c r="F2758" s="5" t="str">
        <f>IFERROR(INDEX(Customers!$C$2:$C$901,MATCH(C2758,Customers!$A$2:$A$901,0)),"")</f>
        <v>SMB</v>
      </c>
      <c r="G2758" s="5" t="str">
        <f>IFERROR(INDEX(Regions!$B$2:$B$6,MATCH(D2758,Regions!$A$2:$A$6,0)),"")</f>
        <v>North</v>
      </c>
      <c r="H2758" s="5" t="str">
        <f t="shared" si="45"/>
        <v>2025-08</v>
      </c>
      <c r="I2758" s="5">
        <f>IFERROR(INDEX(Delivery!$C$2:$C$3001,MATCH(A2758,Delivery!$A$2:$A$3001,0))-INDEX(Delivery!$B$2:$B$3001,MATCH(A2758,Delivery!$A$2:$A$3001,0)),"")</f>
        <v>4</v>
      </c>
      <c r="J2758" s="5" t="str">
        <f>IF(IFERROR(INDEX(Delivery!$D$2:$D$3001,MATCH(A2758,Delivery!$A$2:$A$3001,0)),"")="Delayed","Yes","No")</f>
        <v>No</v>
      </c>
      <c r="K2758" s="5" t="str">
        <f>IF(IFERROR(INDEX(Delivery!$D$2:$D$3001,MATCH(A2758,Delivery!$A$2:$A$3001,0)),"")="Cancelled","Yes","No")</f>
        <v>No</v>
      </c>
      <c r="L2758">
        <f>SUMIF(Sales!B:B,A2758,Sales!H:H)</f>
        <v>1203.56</v>
      </c>
    </row>
    <row r="2759" spans="1:12" x14ac:dyDescent="0.35">
      <c r="A2759" s="5">
        <v>2758</v>
      </c>
      <c r="B2759" s="6">
        <v>45878</v>
      </c>
      <c r="C2759" s="5">
        <v>507</v>
      </c>
      <c r="D2759" s="5">
        <v>5</v>
      </c>
      <c r="E2759" s="5" t="str">
        <f>IFERROR(INDEX(Customers!$B$2:$B$901,MATCH(C2759,Customers!$A$2:$A$901,0)),"")</f>
        <v>Sneha Mehta</v>
      </c>
      <c r="F2759" s="5" t="str">
        <f>IFERROR(INDEX(Customers!$C$2:$C$901,MATCH(C2759,Customers!$A$2:$A$901,0)),"")</f>
        <v>Consumer</v>
      </c>
      <c r="G2759" s="5" t="str">
        <f>IFERROR(INDEX(Regions!$B$2:$B$6,MATCH(D2759,Regions!$A$2:$A$6,0)),"")</f>
        <v>Central</v>
      </c>
      <c r="H2759" s="5" t="str">
        <f t="shared" si="45"/>
        <v>2025-08</v>
      </c>
      <c r="I2759" s="5">
        <f>IFERROR(INDEX(Delivery!$C$2:$C$3001,MATCH(A2759,Delivery!$A$2:$A$3001,0))-INDEX(Delivery!$B$2:$B$3001,MATCH(A2759,Delivery!$A$2:$A$3001,0)),"")</f>
        <v>4</v>
      </c>
      <c r="J2759" s="5" t="str">
        <f>IF(IFERROR(INDEX(Delivery!$D$2:$D$3001,MATCH(A2759,Delivery!$A$2:$A$3001,0)),"")="Delayed","Yes","No")</f>
        <v>No</v>
      </c>
      <c r="K2759" s="5" t="str">
        <f>IF(IFERROR(INDEX(Delivery!$D$2:$D$3001,MATCH(A2759,Delivery!$A$2:$A$3001,0)),"")="Cancelled","Yes","No")</f>
        <v>No</v>
      </c>
      <c r="L2759">
        <f>SUMIF(Sales!B:B,A2759,Sales!H:H)</f>
        <v>777.04</v>
      </c>
    </row>
    <row r="2760" spans="1:12" x14ac:dyDescent="0.35">
      <c r="A2760" s="5">
        <v>2759</v>
      </c>
      <c r="B2760" s="6">
        <v>45878</v>
      </c>
      <c r="C2760" s="5">
        <v>857</v>
      </c>
      <c r="D2760" s="5">
        <v>2</v>
      </c>
      <c r="E2760" s="5" t="str">
        <f>IFERROR(INDEX(Customers!$B$2:$B$901,MATCH(C2760,Customers!$A$2:$A$901,0)),"")</f>
        <v>Vihaan Sharma</v>
      </c>
      <c r="F2760" s="5" t="str">
        <f>IFERROR(INDEX(Customers!$C$2:$C$901,MATCH(C2760,Customers!$A$2:$A$901,0)),"")</f>
        <v>Corporate</v>
      </c>
      <c r="G2760" s="5" t="str">
        <f>IFERROR(INDEX(Regions!$B$2:$B$6,MATCH(D2760,Regions!$A$2:$A$6,0)),"")</f>
        <v>South</v>
      </c>
      <c r="H2760" s="5" t="str">
        <f t="shared" si="45"/>
        <v>2025-08</v>
      </c>
      <c r="I2760" s="5">
        <f>IFERROR(INDEX(Delivery!$C$2:$C$3001,MATCH(A2760,Delivery!$A$2:$A$3001,0))-INDEX(Delivery!$B$2:$B$3001,MATCH(A2760,Delivery!$A$2:$A$3001,0)),"")</f>
        <v>4</v>
      </c>
      <c r="J2760" s="5" t="str">
        <f>IF(IFERROR(INDEX(Delivery!$D$2:$D$3001,MATCH(A2760,Delivery!$A$2:$A$3001,0)),"")="Delayed","Yes","No")</f>
        <v>No</v>
      </c>
      <c r="K2760" s="5" t="str">
        <f>IF(IFERROR(INDEX(Delivery!$D$2:$D$3001,MATCH(A2760,Delivery!$A$2:$A$3001,0)),"")="Cancelled","Yes","No")</f>
        <v>No</v>
      </c>
      <c r="L2760">
        <f>SUMIF(Sales!B:B,A2760,Sales!H:H)</f>
        <v>2318.4700000000003</v>
      </c>
    </row>
    <row r="2761" spans="1:12" x14ac:dyDescent="0.35">
      <c r="A2761" s="5">
        <v>2760</v>
      </c>
      <c r="B2761" s="6">
        <v>45878</v>
      </c>
      <c r="C2761" s="5">
        <v>635</v>
      </c>
      <c r="D2761" s="5">
        <v>3</v>
      </c>
      <c r="E2761" s="5" t="str">
        <f>IFERROR(INDEX(Customers!$B$2:$B$901,MATCH(C2761,Customers!$A$2:$A$901,0)),"")</f>
        <v>Aarav Kapoor</v>
      </c>
      <c r="F2761" s="5" t="str">
        <f>IFERROR(INDEX(Customers!$C$2:$C$901,MATCH(C2761,Customers!$A$2:$A$901,0)),"")</f>
        <v>SMB</v>
      </c>
      <c r="G2761" s="5" t="str">
        <f>IFERROR(INDEX(Regions!$B$2:$B$6,MATCH(D2761,Regions!$A$2:$A$6,0)),"")</f>
        <v>East</v>
      </c>
      <c r="H2761" s="5" t="str">
        <f t="shared" si="45"/>
        <v>2025-08</v>
      </c>
      <c r="I2761" s="5">
        <f>IFERROR(INDEX(Delivery!$C$2:$C$3001,MATCH(A2761,Delivery!$A$2:$A$3001,0))-INDEX(Delivery!$B$2:$B$3001,MATCH(A2761,Delivery!$A$2:$A$3001,0)),"")</f>
        <v>5</v>
      </c>
      <c r="J2761" s="5" t="str">
        <f>IF(IFERROR(INDEX(Delivery!$D$2:$D$3001,MATCH(A2761,Delivery!$A$2:$A$3001,0)),"")="Delayed","Yes","No")</f>
        <v>No</v>
      </c>
      <c r="K2761" s="5" t="str">
        <f>IF(IFERROR(INDEX(Delivery!$D$2:$D$3001,MATCH(A2761,Delivery!$A$2:$A$3001,0)),"")="Cancelled","Yes","No")</f>
        <v>No</v>
      </c>
      <c r="L2761">
        <f>SUMIF(Sales!B:B,A2761,Sales!H:H)</f>
        <v>3021.65</v>
      </c>
    </row>
    <row r="2762" spans="1:12" x14ac:dyDescent="0.35">
      <c r="A2762" s="5">
        <v>2761</v>
      </c>
      <c r="B2762" s="6">
        <v>45878</v>
      </c>
      <c r="C2762" s="5">
        <v>279</v>
      </c>
      <c r="D2762" s="5">
        <v>2</v>
      </c>
      <c r="E2762" s="5" t="str">
        <f>IFERROR(INDEX(Customers!$B$2:$B$901,MATCH(C2762,Customers!$A$2:$A$901,0)),"")</f>
        <v>Karthik Pillai</v>
      </c>
      <c r="F2762" s="5" t="str">
        <f>IFERROR(INDEX(Customers!$C$2:$C$901,MATCH(C2762,Customers!$A$2:$A$901,0)),"")</f>
        <v>Consumer</v>
      </c>
      <c r="G2762" s="5" t="str">
        <f>IFERROR(INDEX(Regions!$B$2:$B$6,MATCH(D2762,Regions!$A$2:$A$6,0)),"")</f>
        <v>South</v>
      </c>
      <c r="H2762" s="5" t="str">
        <f t="shared" si="45"/>
        <v>2025-08</v>
      </c>
      <c r="I2762" s="5">
        <f>IFERROR(INDEX(Delivery!$C$2:$C$3001,MATCH(A2762,Delivery!$A$2:$A$3001,0))-INDEX(Delivery!$B$2:$B$3001,MATCH(A2762,Delivery!$A$2:$A$3001,0)),"")</f>
        <v>5</v>
      </c>
      <c r="J2762" s="5" t="str">
        <f>IF(IFERROR(INDEX(Delivery!$D$2:$D$3001,MATCH(A2762,Delivery!$A$2:$A$3001,0)),"")="Delayed","Yes","No")</f>
        <v>No</v>
      </c>
      <c r="K2762" s="5" t="str">
        <f>IF(IFERROR(INDEX(Delivery!$D$2:$D$3001,MATCH(A2762,Delivery!$A$2:$A$3001,0)),"")="Cancelled","Yes","No")</f>
        <v>No</v>
      </c>
      <c r="L2762">
        <f>SUMIF(Sales!B:B,A2762,Sales!H:H)</f>
        <v>98.34</v>
      </c>
    </row>
    <row r="2763" spans="1:12" x14ac:dyDescent="0.35">
      <c r="A2763" s="5">
        <v>2762</v>
      </c>
      <c r="B2763" s="6">
        <v>45878</v>
      </c>
      <c r="C2763" s="5">
        <v>718</v>
      </c>
      <c r="D2763" s="5">
        <v>4</v>
      </c>
      <c r="E2763" s="5" t="str">
        <f>IFERROR(INDEX(Customers!$B$2:$B$901,MATCH(C2763,Customers!$A$2:$A$901,0)),"")</f>
        <v>Deepa Iyer</v>
      </c>
      <c r="F2763" s="5" t="str">
        <f>IFERROR(INDEX(Customers!$C$2:$C$901,MATCH(C2763,Customers!$A$2:$A$901,0)),"")</f>
        <v>SMB</v>
      </c>
      <c r="G2763" s="5" t="str">
        <f>IFERROR(INDEX(Regions!$B$2:$B$6,MATCH(D2763,Regions!$A$2:$A$6,0)),"")</f>
        <v>West</v>
      </c>
      <c r="H2763" s="5" t="str">
        <f t="shared" si="45"/>
        <v>2025-08</v>
      </c>
      <c r="I2763" s="5">
        <f>IFERROR(INDEX(Delivery!$C$2:$C$3001,MATCH(A2763,Delivery!$A$2:$A$3001,0))-INDEX(Delivery!$B$2:$B$3001,MATCH(A2763,Delivery!$A$2:$A$3001,0)),"")</f>
        <v>3</v>
      </c>
      <c r="J2763" s="5" t="str">
        <f>IF(IFERROR(INDEX(Delivery!$D$2:$D$3001,MATCH(A2763,Delivery!$A$2:$A$3001,0)),"")="Delayed","Yes","No")</f>
        <v>No</v>
      </c>
      <c r="K2763" s="5" t="str">
        <f>IF(IFERROR(INDEX(Delivery!$D$2:$D$3001,MATCH(A2763,Delivery!$A$2:$A$3001,0)),"")="Cancelled","Yes","No")</f>
        <v>No</v>
      </c>
      <c r="L2763">
        <f>SUMIF(Sales!B:B,A2763,Sales!H:H)</f>
        <v>80.47</v>
      </c>
    </row>
    <row r="2764" spans="1:12" x14ac:dyDescent="0.35">
      <c r="A2764" s="5">
        <v>2763</v>
      </c>
      <c r="B2764" s="6">
        <v>45879</v>
      </c>
      <c r="C2764" s="5">
        <v>283</v>
      </c>
      <c r="D2764" s="5">
        <v>2</v>
      </c>
      <c r="E2764" s="5" t="str">
        <f>IFERROR(INDEX(Customers!$B$2:$B$901,MATCH(C2764,Customers!$A$2:$A$901,0)),"")</f>
        <v>Diya Shetty</v>
      </c>
      <c r="F2764" s="5" t="str">
        <f>IFERROR(INDEX(Customers!$C$2:$C$901,MATCH(C2764,Customers!$A$2:$A$901,0)),"")</f>
        <v>SMB</v>
      </c>
      <c r="G2764" s="5" t="str">
        <f>IFERROR(INDEX(Regions!$B$2:$B$6,MATCH(D2764,Regions!$A$2:$A$6,0)),"")</f>
        <v>South</v>
      </c>
      <c r="H2764" s="5" t="str">
        <f t="shared" si="45"/>
        <v>2025-08</v>
      </c>
      <c r="I2764" s="5">
        <f>IFERROR(INDEX(Delivery!$C$2:$C$3001,MATCH(A2764,Delivery!$A$2:$A$3001,0))-INDEX(Delivery!$B$2:$B$3001,MATCH(A2764,Delivery!$A$2:$A$3001,0)),"")</f>
        <v>5</v>
      </c>
      <c r="J2764" s="5" t="str">
        <f>IF(IFERROR(INDEX(Delivery!$D$2:$D$3001,MATCH(A2764,Delivery!$A$2:$A$3001,0)),"")="Delayed","Yes","No")</f>
        <v>No</v>
      </c>
      <c r="K2764" s="5" t="str">
        <f>IF(IFERROR(INDEX(Delivery!$D$2:$D$3001,MATCH(A2764,Delivery!$A$2:$A$3001,0)),"")="Cancelled","Yes","No")</f>
        <v>No</v>
      </c>
      <c r="L2764">
        <f>SUMIF(Sales!B:B,A2764,Sales!H:H)</f>
        <v>4720.47</v>
      </c>
    </row>
    <row r="2765" spans="1:12" x14ac:dyDescent="0.35">
      <c r="A2765" s="5">
        <v>2764</v>
      </c>
      <c r="B2765" s="6">
        <v>45879</v>
      </c>
      <c r="C2765" s="5">
        <v>126</v>
      </c>
      <c r="D2765" s="5">
        <v>3</v>
      </c>
      <c r="E2765" s="5" t="str">
        <f>IFERROR(INDEX(Customers!$B$2:$B$901,MATCH(C2765,Customers!$A$2:$A$901,0)),"")</f>
        <v>Reyansh Gupta</v>
      </c>
      <c r="F2765" s="5" t="str">
        <f>IFERROR(INDEX(Customers!$C$2:$C$901,MATCH(C2765,Customers!$A$2:$A$901,0)),"")</f>
        <v>Corporate</v>
      </c>
      <c r="G2765" s="5" t="str">
        <f>IFERROR(INDEX(Regions!$B$2:$B$6,MATCH(D2765,Regions!$A$2:$A$6,0)),"")</f>
        <v>East</v>
      </c>
      <c r="H2765" s="5" t="str">
        <f t="shared" si="45"/>
        <v>2025-08</v>
      </c>
      <c r="I2765" s="5">
        <f>IFERROR(INDEX(Delivery!$C$2:$C$3001,MATCH(A2765,Delivery!$A$2:$A$3001,0))-INDEX(Delivery!$B$2:$B$3001,MATCH(A2765,Delivery!$A$2:$A$3001,0)),"")</f>
        <v>6</v>
      </c>
      <c r="J2765" s="5" t="str">
        <f>IF(IFERROR(INDEX(Delivery!$D$2:$D$3001,MATCH(A2765,Delivery!$A$2:$A$3001,0)),"")="Delayed","Yes","No")</f>
        <v>No</v>
      </c>
      <c r="K2765" s="5" t="str">
        <f>IF(IFERROR(INDEX(Delivery!$D$2:$D$3001,MATCH(A2765,Delivery!$A$2:$A$3001,0)),"")="Cancelled","Yes","No")</f>
        <v>No</v>
      </c>
      <c r="L2765">
        <f>SUMIF(Sales!B:B,A2765,Sales!H:H)</f>
        <v>95.97</v>
      </c>
    </row>
    <row r="2766" spans="1:12" x14ac:dyDescent="0.35">
      <c r="A2766" s="5">
        <v>2765</v>
      </c>
      <c r="B2766" s="6">
        <v>45879</v>
      </c>
      <c r="C2766" s="5">
        <v>242</v>
      </c>
      <c r="D2766" s="5">
        <v>4</v>
      </c>
      <c r="E2766" s="5" t="str">
        <f>IFERROR(INDEX(Customers!$B$2:$B$901,MATCH(C2766,Customers!$A$2:$A$901,0)),"")</f>
        <v>Aadhya Bose</v>
      </c>
      <c r="F2766" s="5" t="str">
        <f>IFERROR(INDEX(Customers!$C$2:$C$901,MATCH(C2766,Customers!$A$2:$A$901,0)),"")</f>
        <v>Consumer</v>
      </c>
      <c r="G2766" s="5" t="str">
        <f>IFERROR(INDEX(Regions!$B$2:$B$6,MATCH(D2766,Regions!$A$2:$A$6,0)),"")</f>
        <v>West</v>
      </c>
      <c r="H2766" s="5" t="str">
        <f t="shared" si="45"/>
        <v>2025-08</v>
      </c>
      <c r="I2766" s="5">
        <f>IFERROR(INDEX(Delivery!$C$2:$C$3001,MATCH(A2766,Delivery!$A$2:$A$3001,0))-INDEX(Delivery!$B$2:$B$3001,MATCH(A2766,Delivery!$A$2:$A$3001,0)),"")</f>
        <v>-45881</v>
      </c>
      <c r="J2766" s="5" t="str">
        <f>IF(IFERROR(INDEX(Delivery!$D$2:$D$3001,MATCH(A2766,Delivery!$A$2:$A$3001,0)),"")="Delayed","Yes","No")</f>
        <v>No</v>
      </c>
      <c r="K2766" s="5" t="str">
        <f>IF(IFERROR(INDEX(Delivery!$D$2:$D$3001,MATCH(A2766,Delivery!$A$2:$A$3001,0)),"")="Cancelled","Yes","No")</f>
        <v>Yes</v>
      </c>
      <c r="L2766">
        <f>SUMIF(Sales!B:B,A2766,Sales!H:H)</f>
        <v>800.55</v>
      </c>
    </row>
    <row r="2767" spans="1:12" x14ac:dyDescent="0.35">
      <c r="A2767" s="5">
        <v>2766</v>
      </c>
      <c r="B2767" s="6">
        <v>45879</v>
      </c>
      <c r="C2767" s="5">
        <v>320</v>
      </c>
      <c r="D2767" s="5">
        <v>1</v>
      </c>
      <c r="E2767" s="5" t="str">
        <f>IFERROR(INDEX(Customers!$B$2:$B$901,MATCH(C2767,Customers!$A$2:$A$901,0)),"")</f>
        <v>Meera Rao</v>
      </c>
      <c r="F2767" s="5" t="str">
        <f>IFERROR(INDEX(Customers!$C$2:$C$901,MATCH(C2767,Customers!$A$2:$A$901,0)),"")</f>
        <v>Consumer</v>
      </c>
      <c r="G2767" s="5" t="str">
        <f>IFERROR(INDEX(Regions!$B$2:$B$6,MATCH(D2767,Regions!$A$2:$A$6,0)),"")</f>
        <v>North</v>
      </c>
      <c r="H2767" s="5" t="str">
        <f t="shared" si="45"/>
        <v>2025-08</v>
      </c>
      <c r="I2767" s="5">
        <f>IFERROR(INDEX(Delivery!$C$2:$C$3001,MATCH(A2767,Delivery!$A$2:$A$3001,0))-INDEX(Delivery!$B$2:$B$3001,MATCH(A2767,Delivery!$A$2:$A$3001,0)),"")</f>
        <v>3</v>
      </c>
      <c r="J2767" s="5" t="str">
        <f>IF(IFERROR(INDEX(Delivery!$D$2:$D$3001,MATCH(A2767,Delivery!$A$2:$A$3001,0)),"")="Delayed","Yes","No")</f>
        <v>No</v>
      </c>
      <c r="K2767" s="5" t="str">
        <f>IF(IFERROR(INDEX(Delivery!$D$2:$D$3001,MATCH(A2767,Delivery!$A$2:$A$3001,0)),"")="Cancelled","Yes","No")</f>
        <v>No</v>
      </c>
      <c r="L2767">
        <f>SUMIF(Sales!B:B,A2767,Sales!H:H)</f>
        <v>1149.49</v>
      </c>
    </row>
    <row r="2768" spans="1:12" x14ac:dyDescent="0.35">
      <c r="A2768" s="5">
        <v>2767</v>
      </c>
      <c r="B2768" s="6">
        <v>45880</v>
      </c>
      <c r="C2768" s="5">
        <v>445</v>
      </c>
      <c r="D2768" s="5">
        <v>1</v>
      </c>
      <c r="E2768" s="5" t="str">
        <f>IFERROR(INDEX(Customers!$B$2:$B$901,MATCH(C2768,Customers!$A$2:$A$901,0)),"")</f>
        <v>Nisha Verma</v>
      </c>
      <c r="F2768" s="5" t="str">
        <f>IFERROR(INDEX(Customers!$C$2:$C$901,MATCH(C2768,Customers!$A$2:$A$901,0)),"")</f>
        <v>Consumer</v>
      </c>
      <c r="G2768" s="5" t="str">
        <f>IFERROR(INDEX(Regions!$B$2:$B$6,MATCH(D2768,Regions!$A$2:$A$6,0)),"")</f>
        <v>North</v>
      </c>
      <c r="H2768" s="5" t="str">
        <f t="shared" si="45"/>
        <v>2025-08</v>
      </c>
      <c r="I2768" s="5">
        <f>IFERROR(INDEX(Delivery!$C$2:$C$3001,MATCH(A2768,Delivery!$A$2:$A$3001,0))-INDEX(Delivery!$B$2:$B$3001,MATCH(A2768,Delivery!$A$2:$A$3001,0)),"")</f>
        <v>4</v>
      </c>
      <c r="J2768" s="5" t="str">
        <f>IF(IFERROR(INDEX(Delivery!$D$2:$D$3001,MATCH(A2768,Delivery!$A$2:$A$3001,0)),"")="Delayed","Yes","No")</f>
        <v>No</v>
      </c>
      <c r="K2768" s="5" t="str">
        <f>IF(IFERROR(INDEX(Delivery!$D$2:$D$3001,MATCH(A2768,Delivery!$A$2:$A$3001,0)),"")="Cancelled","Yes","No")</f>
        <v>No</v>
      </c>
      <c r="L2768">
        <f>SUMIF(Sales!B:B,A2768,Sales!H:H)</f>
        <v>175.69</v>
      </c>
    </row>
    <row r="2769" spans="1:12" x14ac:dyDescent="0.35">
      <c r="A2769" s="5">
        <v>2768</v>
      </c>
      <c r="B2769" s="6">
        <v>45880</v>
      </c>
      <c r="C2769" s="5">
        <v>251</v>
      </c>
      <c r="D2769" s="5">
        <v>1</v>
      </c>
      <c r="E2769" s="5" t="str">
        <f>IFERROR(INDEX(Customers!$B$2:$B$901,MATCH(C2769,Customers!$A$2:$A$901,0)),"")</f>
        <v>Suresh Rao</v>
      </c>
      <c r="F2769" s="5" t="str">
        <f>IFERROR(INDEX(Customers!$C$2:$C$901,MATCH(C2769,Customers!$A$2:$A$901,0)),"")</f>
        <v>Consumer</v>
      </c>
      <c r="G2769" s="5" t="str">
        <f>IFERROR(INDEX(Regions!$B$2:$B$6,MATCH(D2769,Regions!$A$2:$A$6,0)),"")</f>
        <v>North</v>
      </c>
      <c r="H2769" s="5" t="str">
        <f t="shared" si="45"/>
        <v>2025-08</v>
      </c>
      <c r="I2769" s="5">
        <f>IFERROR(INDEX(Delivery!$C$2:$C$3001,MATCH(A2769,Delivery!$A$2:$A$3001,0))-INDEX(Delivery!$B$2:$B$3001,MATCH(A2769,Delivery!$A$2:$A$3001,0)),"")</f>
        <v>6</v>
      </c>
      <c r="J2769" s="5" t="str">
        <f>IF(IFERROR(INDEX(Delivery!$D$2:$D$3001,MATCH(A2769,Delivery!$A$2:$A$3001,0)),"")="Delayed","Yes","No")</f>
        <v>No</v>
      </c>
      <c r="K2769" s="5" t="str">
        <f>IF(IFERROR(INDEX(Delivery!$D$2:$D$3001,MATCH(A2769,Delivery!$A$2:$A$3001,0)),"")="Cancelled","Yes","No")</f>
        <v>No</v>
      </c>
      <c r="L2769">
        <f>SUMIF(Sales!B:B,A2769,Sales!H:H)</f>
        <v>4324.57</v>
      </c>
    </row>
    <row r="2770" spans="1:12" x14ac:dyDescent="0.35">
      <c r="A2770" s="5">
        <v>2769</v>
      </c>
      <c r="B2770" s="6">
        <v>45880</v>
      </c>
      <c r="C2770" s="5">
        <v>703</v>
      </c>
      <c r="D2770" s="5">
        <v>1</v>
      </c>
      <c r="E2770" s="5" t="str">
        <f>IFERROR(INDEX(Customers!$B$2:$B$901,MATCH(C2770,Customers!$A$2:$A$901,0)),"")</f>
        <v>Rahul Nair</v>
      </c>
      <c r="F2770" s="5" t="str">
        <f>IFERROR(INDEX(Customers!$C$2:$C$901,MATCH(C2770,Customers!$A$2:$A$901,0)),"")</f>
        <v>Consumer</v>
      </c>
      <c r="G2770" s="5" t="str">
        <f>IFERROR(INDEX(Regions!$B$2:$B$6,MATCH(D2770,Regions!$A$2:$A$6,0)),"")</f>
        <v>North</v>
      </c>
      <c r="H2770" s="5" t="str">
        <f t="shared" si="45"/>
        <v>2025-08</v>
      </c>
      <c r="I2770" s="5">
        <f>IFERROR(INDEX(Delivery!$C$2:$C$3001,MATCH(A2770,Delivery!$A$2:$A$3001,0))-INDEX(Delivery!$B$2:$B$3001,MATCH(A2770,Delivery!$A$2:$A$3001,0)),"")</f>
        <v>6</v>
      </c>
      <c r="J2770" s="5" t="str">
        <f>IF(IFERROR(INDEX(Delivery!$D$2:$D$3001,MATCH(A2770,Delivery!$A$2:$A$3001,0)),"")="Delayed","Yes","No")</f>
        <v>No</v>
      </c>
      <c r="K2770" s="5" t="str">
        <f>IF(IFERROR(INDEX(Delivery!$D$2:$D$3001,MATCH(A2770,Delivery!$A$2:$A$3001,0)),"")="Cancelled","Yes","No")</f>
        <v>No</v>
      </c>
      <c r="L2770">
        <f>SUMIF(Sales!B:B,A2770,Sales!H:H)</f>
        <v>2490.89</v>
      </c>
    </row>
    <row r="2771" spans="1:12" x14ac:dyDescent="0.35">
      <c r="A2771" s="5">
        <v>2770</v>
      </c>
      <c r="B2771" s="6">
        <v>45880</v>
      </c>
      <c r="C2771" s="5">
        <v>357</v>
      </c>
      <c r="D2771" s="5">
        <v>3</v>
      </c>
      <c r="E2771" s="5" t="str">
        <f>IFERROR(INDEX(Customers!$B$2:$B$901,MATCH(C2771,Customers!$A$2:$A$901,0)),"")</f>
        <v>Aadhya Krishnan</v>
      </c>
      <c r="F2771" s="5" t="str">
        <f>IFERROR(INDEX(Customers!$C$2:$C$901,MATCH(C2771,Customers!$A$2:$A$901,0)),"")</f>
        <v>Corporate</v>
      </c>
      <c r="G2771" s="5" t="str">
        <f>IFERROR(INDEX(Regions!$B$2:$B$6,MATCH(D2771,Regions!$A$2:$A$6,0)),"")</f>
        <v>East</v>
      </c>
      <c r="H2771" s="5" t="str">
        <f t="shared" si="45"/>
        <v>2025-08</v>
      </c>
      <c r="I2771" s="5">
        <f>IFERROR(INDEX(Delivery!$C$2:$C$3001,MATCH(A2771,Delivery!$A$2:$A$3001,0))-INDEX(Delivery!$B$2:$B$3001,MATCH(A2771,Delivery!$A$2:$A$3001,0)),"")</f>
        <v>5</v>
      </c>
      <c r="J2771" s="5" t="str">
        <f>IF(IFERROR(INDEX(Delivery!$D$2:$D$3001,MATCH(A2771,Delivery!$A$2:$A$3001,0)),"")="Delayed","Yes","No")</f>
        <v>No</v>
      </c>
      <c r="K2771" s="5" t="str">
        <f>IF(IFERROR(INDEX(Delivery!$D$2:$D$3001,MATCH(A2771,Delivery!$A$2:$A$3001,0)),"")="Cancelled","Yes","No")</f>
        <v>No</v>
      </c>
      <c r="L2771">
        <f>SUMIF(Sales!B:B,A2771,Sales!H:H)</f>
        <v>175.69</v>
      </c>
    </row>
    <row r="2772" spans="1:12" x14ac:dyDescent="0.35">
      <c r="A2772" s="5">
        <v>2771</v>
      </c>
      <c r="B2772" s="6">
        <v>45880</v>
      </c>
      <c r="C2772" s="5">
        <v>853</v>
      </c>
      <c r="D2772" s="5">
        <v>4</v>
      </c>
      <c r="E2772" s="5" t="str">
        <f>IFERROR(INDEX(Customers!$B$2:$B$901,MATCH(C2772,Customers!$A$2:$A$901,0)),"")</f>
        <v>Meera Verma</v>
      </c>
      <c r="F2772" s="5" t="str">
        <f>IFERROR(INDEX(Customers!$C$2:$C$901,MATCH(C2772,Customers!$A$2:$A$901,0)),"")</f>
        <v>Consumer</v>
      </c>
      <c r="G2772" s="5" t="str">
        <f>IFERROR(INDEX(Regions!$B$2:$B$6,MATCH(D2772,Regions!$A$2:$A$6,0)),"")</f>
        <v>West</v>
      </c>
      <c r="H2772" s="5" t="str">
        <f t="shared" si="45"/>
        <v>2025-08</v>
      </c>
      <c r="I2772" s="5">
        <f>IFERROR(INDEX(Delivery!$C$2:$C$3001,MATCH(A2772,Delivery!$A$2:$A$3001,0))-INDEX(Delivery!$B$2:$B$3001,MATCH(A2772,Delivery!$A$2:$A$3001,0)),"")</f>
        <v>4</v>
      </c>
      <c r="J2772" s="5" t="str">
        <f>IF(IFERROR(INDEX(Delivery!$D$2:$D$3001,MATCH(A2772,Delivery!$A$2:$A$3001,0)),"")="Delayed","Yes","No")</f>
        <v>No</v>
      </c>
      <c r="K2772" s="5" t="str">
        <f>IF(IFERROR(INDEX(Delivery!$D$2:$D$3001,MATCH(A2772,Delivery!$A$2:$A$3001,0)),"")="Cancelled","Yes","No")</f>
        <v>No</v>
      </c>
      <c r="L2772">
        <f>SUMIF(Sales!B:B,A2772,Sales!H:H)</f>
        <v>2625.4700000000003</v>
      </c>
    </row>
    <row r="2773" spans="1:12" x14ac:dyDescent="0.35">
      <c r="A2773" s="5">
        <v>2772</v>
      </c>
      <c r="B2773" s="6">
        <v>45880</v>
      </c>
      <c r="C2773" s="5">
        <v>838</v>
      </c>
      <c r="D2773" s="5">
        <v>2</v>
      </c>
      <c r="E2773" s="5" t="str">
        <f>IFERROR(INDEX(Customers!$B$2:$B$901,MATCH(C2773,Customers!$A$2:$A$901,0)),"")</f>
        <v>Pooja Bose</v>
      </c>
      <c r="F2773" s="5" t="str">
        <f>IFERROR(INDEX(Customers!$C$2:$C$901,MATCH(C2773,Customers!$A$2:$A$901,0)),"")</f>
        <v>SMB</v>
      </c>
      <c r="G2773" s="5" t="str">
        <f>IFERROR(INDEX(Regions!$B$2:$B$6,MATCH(D2773,Regions!$A$2:$A$6,0)),"")</f>
        <v>South</v>
      </c>
      <c r="H2773" s="5" t="str">
        <f t="shared" si="45"/>
        <v>2025-08</v>
      </c>
      <c r="I2773" s="5">
        <f>IFERROR(INDEX(Delivery!$C$2:$C$3001,MATCH(A2773,Delivery!$A$2:$A$3001,0))-INDEX(Delivery!$B$2:$B$3001,MATCH(A2773,Delivery!$A$2:$A$3001,0)),"")</f>
        <v>6</v>
      </c>
      <c r="J2773" s="5" t="str">
        <f>IF(IFERROR(INDEX(Delivery!$D$2:$D$3001,MATCH(A2773,Delivery!$A$2:$A$3001,0)),"")="Delayed","Yes","No")</f>
        <v>No</v>
      </c>
      <c r="K2773" s="5" t="str">
        <f>IF(IFERROR(INDEX(Delivery!$D$2:$D$3001,MATCH(A2773,Delivery!$A$2:$A$3001,0)),"")="Cancelled","Yes","No")</f>
        <v>No</v>
      </c>
      <c r="L2773">
        <f>SUMIF(Sales!B:B,A2773,Sales!H:H)</f>
        <v>4638.1000000000004</v>
      </c>
    </row>
    <row r="2774" spans="1:12" x14ac:dyDescent="0.35">
      <c r="A2774" s="5">
        <v>2773</v>
      </c>
      <c r="B2774" s="6">
        <v>45881</v>
      </c>
      <c r="C2774" s="5">
        <v>738</v>
      </c>
      <c r="D2774" s="5">
        <v>2</v>
      </c>
      <c r="E2774" s="5" t="str">
        <f>IFERROR(INDEX(Customers!$B$2:$B$901,MATCH(C2774,Customers!$A$2:$A$901,0)),"")</f>
        <v>Saanvi Gupta</v>
      </c>
      <c r="F2774" s="5" t="str">
        <f>IFERROR(INDEX(Customers!$C$2:$C$901,MATCH(C2774,Customers!$A$2:$A$901,0)),"")</f>
        <v>SMB</v>
      </c>
      <c r="G2774" s="5" t="str">
        <f>IFERROR(INDEX(Regions!$B$2:$B$6,MATCH(D2774,Regions!$A$2:$A$6,0)),"")</f>
        <v>South</v>
      </c>
      <c r="H2774" s="5" t="str">
        <f t="shared" si="45"/>
        <v>2025-08</v>
      </c>
      <c r="I2774" s="5">
        <f>IFERROR(INDEX(Delivery!$C$2:$C$3001,MATCH(A2774,Delivery!$A$2:$A$3001,0))-INDEX(Delivery!$B$2:$B$3001,MATCH(A2774,Delivery!$A$2:$A$3001,0)),"")</f>
        <v>5</v>
      </c>
      <c r="J2774" s="5" t="str">
        <f>IF(IFERROR(INDEX(Delivery!$D$2:$D$3001,MATCH(A2774,Delivery!$A$2:$A$3001,0)),"")="Delayed","Yes","No")</f>
        <v>No</v>
      </c>
      <c r="K2774" s="5" t="str">
        <f>IF(IFERROR(INDEX(Delivery!$D$2:$D$3001,MATCH(A2774,Delivery!$A$2:$A$3001,0)),"")="Cancelled","Yes","No")</f>
        <v>No</v>
      </c>
      <c r="L2774">
        <f>SUMIF(Sales!B:B,A2774,Sales!H:H)</f>
        <v>80.47</v>
      </c>
    </row>
    <row r="2775" spans="1:12" x14ac:dyDescent="0.35">
      <c r="A2775" s="5">
        <v>2774</v>
      </c>
      <c r="B2775" s="6">
        <v>45881</v>
      </c>
      <c r="C2775" s="5">
        <v>894</v>
      </c>
      <c r="D2775" s="5">
        <v>2</v>
      </c>
      <c r="E2775" s="5" t="str">
        <f>IFERROR(INDEX(Customers!$B$2:$B$901,MATCH(C2775,Customers!$A$2:$A$901,0)),"")</f>
        <v>Suresh Bose</v>
      </c>
      <c r="F2775" s="5" t="str">
        <f>IFERROR(INDEX(Customers!$C$2:$C$901,MATCH(C2775,Customers!$A$2:$A$901,0)),"")</f>
        <v>Consumer</v>
      </c>
      <c r="G2775" s="5" t="str">
        <f>IFERROR(INDEX(Regions!$B$2:$B$6,MATCH(D2775,Regions!$A$2:$A$6,0)),"")</f>
        <v>South</v>
      </c>
      <c r="H2775" s="5" t="str">
        <f t="shared" si="45"/>
        <v>2025-08</v>
      </c>
      <c r="I2775" s="5">
        <f>IFERROR(INDEX(Delivery!$C$2:$C$3001,MATCH(A2775,Delivery!$A$2:$A$3001,0))-INDEX(Delivery!$B$2:$B$3001,MATCH(A2775,Delivery!$A$2:$A$3001,0)),"")</f>
        <v>6</v>
      </c>
      <c r="J2775" s="5" t="str">
        <f>IF(IFERROR(INDEX(Delivery!$D$2:$D$3001,MATCH(A2775,Delivery!$A$2:$A$3001,0)),"")="Delayed","Yes","No")</f>
        <v>No</v>
      </c>
      <c r="K2775" s="5" t="str">
        <f>IF(IFERROR(INDEX(Delivery!$D$2:$D$3001,MATCH(A2775,Delivery!$A$2:$A$3001,0)),"")="Cancelled","Yes","No")</f>
        <v>No</v>
      </c>
      <c r="L2775">
        <f>SUMIF(Sales!B:B,A2775,Sales!H:H)</f>
        <v>2485.3000000000002</v>
      </c>
    </row>
    <row r="2776" spans="1:12" x14ac:dyDescent="0.35">
      <c r="A2776" s="5">
        <v>2775</v>
      </c>
      <c r="B2776" s="6">
        <v>45881</v>
      </c>
      <c r="C2776" s="5">
        <v>217</v>
      </c>
      <c r="D2776" s="5">
        <v>3</v>
      </c>
      <c r="E2776" s="5" t="str">
        <f>IFERROR(INDEX(Customers!$B$2:$B$901,MATCH(C2776,Customers!$A$2:$A$901,0)),"")</f>
        <v>Kavya Iyer</v>
      </c>
      <c r="F2776" s="5" t="str">
        <f>IFERROR(INDEX(Customers!$C$2:$C$901,MATCH(C2776,Customers!$A$2:$A$901,0)),"")</f>
        <v>SMB</v>
      </c>
      <c r="G2776" s="5" t="str">
        <f>IFERROR(INDEX(Regions!$B$2:$B$6,MATCH(D2776,Regions!$A$2:$A$6,0)),"")</f>
        <v>East</v>
      </c>
      <c r="H2776" s="5" t="str">
        <f t="shared" si="45"/>
        <v>2025-08</v>
      </c>
      <c r="I2776" s="5">
        <f>IFERROR(INDEX(Delivery!$C$2:$C$3001,MATCH(A2776,Delivery!$A$2:$A$3001,0))-INDEX(Delivery!$B$2:$B$3001,MATCH(A2776,Delivery!$A$2:$A$3001,0)),"")</f>
        <v>2</v>
      </c>
      <c r="J2776" s="5" t="str">
        <f>IF(IFERROR(INDEX(Delivery!$D$2:$D$3001,MATCH(A2776,Delivery!$A$2:$A$3001,0)),"")="Delayed","Yes","No")</f>
        <v>No</v>
      </c>
      <c r="K2776" s="5" t="str">
        <f>IF(IFERROR(INDEX(Delivery!$D$2:$D$3001,MATCH(A2776,Delivery!$A$2:$A$3001,0)),"")="Cancelled","Yes","No")</f>
        <v>No</v>
      </c>
      <c r="L2776">
        <f>SUMIF(Sales!B:B,A2776,Sales!H:H)</f>
        <v>2213.3200000000002</v>
      </c>
    </row>
    <row r="2777" spans="1:12" x14ac:dyDescent="0.35">
      <c r="A2777" s="5">
        <v>2776</v>
      </c>
      <c r="B2777" s="6">
        <v>45881</v>
      </c>
      <c r="C2777" s="5">
        <v>120</v>
      </c>
      <c r="D2777" s="5">
        <v>1</v>
      </c>
      <c r="E2777" s="5" t="str">
        <f>IFERROR(INDEX(Customers!$B$2:$B$901,MATCH(C2777,Customers!$A$2:$A$901,0)),"")</f>
        <v>Ayaan Iyer</v>
      </c>
      <c r="F2777" s="5" t="str">
        <f>IFERROR(INDEX(Customers!$C$2:$C$901,MATCH(C2777,Customers!$A$2:$A$901,0)),"")</f>
        <v>Consumer</v>
      </c>
      <c r="G2777" s="5" t="str">
        <f>IFERROR(INDEX(Regions!$B$2:$B$6,MATCH(D2777,Regions!$A$2:$A$6,0)),"")</f>
        <v>North</v>
      </c>
      <c r="H2777" s="5" t="str">
        <f t="shared" si="45"/>
        <v>2025-08</v>
      </c>
      <c r="I2777" s="5">
        <f>IFERROR(INDEX(Delivery!$C$2:$C$3001,MATCH(A2777,Delivery!$A$2:$A$3001,0))-INDEX(Delivery!$B$2:$B$3001,MATCH(A2777,Delivery!$A$2:$A$3001,0)),"")</f>
        <v>4</v>
      </c>
      <c r="J2777" s="5" t="str">
        <f>IF(IFERROR(INDEX(Delivery!$D$2:$D$3001,MATCH(A2777,Delivery!$A$2:$A$3001,0)),"")="Delayed","Yes","No")</f>
        <v>No</v>
      </c>
      <c r="K2777" s="5" t="str">
        <f>IF(IFERROR(INDEX(Delivery!$D$2:$D$3001,MATCH(A2777,Delivery!$A$2:$A$3001,0)),"")="Cancelled","Yes","No")</f>
        <v>No</v>
      </c>
      <c r="L2777">
        <f>SUMIF(Sales!B:B,A2777,Sales!H:H)</f>
        <v>175.69</v>
      </c>
    </row>
    <row r="2778" spans="1:12" x14ac:dyDescent="0.35">
      <c r="A2778" s="5">
        <v>2777</v>
      </c>
      <c r="B2778" s="6">
        <v>45881</v>
      </c>
      <c r="C2778" s="5">
        <v>302</v>
      </c>
      <c r="D2778" s="5">
        <v>5</v>
      </c>
      <c r="E2778" s="5" t="str">
        <f>IFERROR(INDEX(Customers!$B$2:$B$901,MATCH(C2778,Customers!$A$2:$A$901,0)),"")</f>
        <v>Meera Sharma</v>
      </c>
      <c r="F2778" s="5" t="str">
        <f>IFERROR(INDEX(Customers!$C$2:$C$901,MATCH(C2778,Customers!$A$2:$A$901,0)),"")</f>
        <v>Corporate</v>
      </c>
      <c r="G2778" s="5" t="str">
        <f>IFERROR(INDEX(Regions!$B$2:$B$6,MATCH(D2778,Regions!$A$2:$A$6,0)),"")</f>
        <v>Central</v>
      </c>
      <c r="H2778" s="5" t="str">
        <f t="shared" si="45"/>
        <v>2025-08</v>
      </c>
      <c r="I2778" s="5">
        <f>IFERROR(INDEX(Delivery!$C$2:$C$3001,MATCH(A2778,Delivery!$A$2:$A$3001,0))-INDEX(Delivery!$B$2:$B$3001,MATCH(A2778,Delivery!$A$2:$A$3001,0)),"")</f>
        <v>6</v>
      </c>
      <c r="J2778" s="5" t="str">
        <f>IF(IFERROR(INDEX(Delivery!$D$2:$D$3001,MATCH(A2778,Delivery!$A$2:$A$3001,0)),"")="Delayed","Yes","No")</f>
        <v>No</v>
      </c>
      <c r="K2778" s="5" t="str">
        <f>IF(IFERROR(INDEX(Delivery!$D$2:$D$3001,MATCH(A2778,Delivery!$A$2:$A$3001,0)),"")="Cancelled","Yes","No")</f>
        <v>No</v>
      </c>
      <c r="L2778">
        <f>SUMIF(Sales!B:B,A2778,Sales!H:H)</f>
        <v>3197.34</v>
      </c>
    </row>
    <row r="2779" spans="1:12" x14ac:dyDescent="0.35">
      <c r="A2779" s="5">
        <v>2778</v>
      </c>
      <c r="B2779" s="6">
        <v>45881</v>
      </c>
      <c r="C2779" s="5">
        <v>538</v>
      </c>
      <c r="D2779" s="5">
        <v>1</v>
      </c>
      <c r="E2779" s="5" t="str">
        <f>IFERROR(INDEX(Customers!$B$2:$B$901,MATCH(C2779,Customers!$A$2:$A$901,0)),"")</f>
        <v>Ayaan Sharma</v>
      </c>
      <c r="F2779" s="5" t="str">
        <f>IFERROR(INDEX(Customers!$C$2:$C$901,MATCH(C2779,Customers!$A$2:$A$901,0)),"")</f>
        <v>SMB</v>
      </c>
      <c r="G2779" s="5" t="str">
        <f>IFERROR(INDEX(Regions!$B$2:$B$6,MATCH(D2779,Regions!$A$2:$A$6,0)),"")</f>
        <v>North</v>
      </c>
      <c r="H2779" s="5" t="str">
        <f t="shared" si="45"/>
        <v>2025-08</v>
      </c>
      <c r="I2779" s="5">
        <f>IFERROR(INDEX(Delivery!$C$2:$C$3001,MATCH(A2779,Delivery!$A$2:$A$3001,0))-INDEX(Delivery!$B$2:$B$3001,MATCH(A2779,Delivery!$A$2:$A$3001,0)),"")</f>
        <v>6</v>
      </c>
      <c r="J2779" s="5" t="str">
        <f>IF(IFERROR(INDEX(Delivery!$D$2:$D$3001,MATCH(A2779,Delivery!$A$2:$A$3001,0)),"")="Delayed","Yes","No")</f>
        <v>No</v>
      </c>
      <c r="K2779" s="5" t="str">
        <f>IF(IFERROR(INDEX(Delivery!$D$2:$D$3001,MATCH(A2779,Delivery!$A$2:$A$3001,0)),"")="Cancelled","Yes","No")</f>
        <v>No</v>
      </c>
      <c r="L2779">
        <f>SUMIF(Sales!B:B,A2779,Sales!H:H)</f>
        <v>2830.78</v>
      </c>
    </row>
    <row r="2780" spans="1:12" x14ac:dyDescent="0.35">
      <c r="A2780" s="5">
        <v>2779</v>
      </c>
      <c r="B2780" s="6">
        <v>45881</v>
      </c>
      <c r="C2780" s="5">
        <v>208</v>
      </c>
      <c r="D2780" s="5">
        <v>2</v>
      </c>
      <c r="E2780" s="5" t="str">
        <f>IFERROR(INDEX(Customers!$B$2:$B$901,MATCH(C2780,Customers!$A$2:$A$901,0)),"")</f>
        <v>Ishaan Shetty</v>
      </c>
      <c r="F2780" s="5" t="str">
        <f>IFERROR(INDEX(Customers!$C$2:$C$901,MATCH(C2780,Customers!$A$2:$A$901,0)),"")</f>
        <v>Consumer</v>
      </c>
      <c r="G2780" s="5" t="str">
        <f>IFERROR(INDEX(Regions!$B$2:$B$6,MATCH(D2780,Regions!$A$2:$A$6,0)),"")</f>
        <v>South</v>
      </c>
      <c r="H2780" s="5" t="str">
        <f t="shared" si="45"/>
        <v>2025-08</v>
      </c>
      <c r="I2780" s="5">
        <f>IFERROR(INDEX(Delivery!$C$2:$C$3001,MATCH(A2780,Delivery!$A$2:$A$3001,0))-INDEX(Delivery!$B$2:$B$3001,MATCH(A2780,Delivery!$A$2:$A$3001,0)),"")</f>
        <v>5</v>
      </c>
      <c r="J2780" s="5" t="str">
        <f>IF(IFERROR(INDEX(Delivery!$D$2:$D$3001,MATCH(A2780,Delivery!$A$2:$A$3001,0)),"")="Delayed","Yes","No")</f>
        <v>No</v>
      </c>
      <c r="K2780" s="5" t="str">
        <f>IF(IFERROR(INDEX(Delivery!$D$2:$D$3001,MATCH(A2780,Delivery!$A$2:$A$3001,0)),"")="Cancelled","Yes","No")</f>
        <v>No</v>
      </c>
      <c r="L2780">
        <f>SUMIF(Sales!B:B,A2780,Sales!H:H)</f>
        <v>1575.24</v>
      </c>
    </row>
    <row r="2781" spans="1:12" x14ac:dyDescent="0.35">
      <c r="A2781" s="5">
        <v>2780</v>
      </c>
      <c r="B2781" s="6">
        <v>45882</v>
      </c>
      <c r="C2781" s="5">
        <v>661</v>
      </c>
      <c r="D2781" s="5">
        <v>5</v>
      </c>
      <c r="E2781" s="5" t="str">
        <f>IFERROR(INDEX(Customers!$B$2:$B$901,MATCH(C2781,Customers!$A$2:$A$901,0)),"")</f>
        <v>Kiara Pillai</v>
      </c>
      <c r="F2781" s="5" t="str">
        <f>IFERROR(INDEX(Customers!$C$2:$C$901,MATCH(C2781,Customers!$A$2:$A$901,0)),"")</f>
        <v>Consumer</v>
      </c>
      <c r="G2781" s="5" t="str">
        <f>IFERROR(INDEX(Regions!$B$2:$B$6,MATCH(D2781,Regions!$A$2:$A$6,0)),"")</f>
        <v>Central</v>
      </c>
      <c r="H2781" s="5" t="str">
        <f t="shared" si="45"/>
        <v>2025-08</v>
      </c>
      <c r="I2781" s="5">
        <f>IFERROR(INDEX(Delivery!$C$2:$C$3001,MATCH(A2781,Delivery!$A$2:$A$3001,0))-INDEX(Delivery!$B$2:$B$3001,MATCH(A2781,Delivery!$A$2:$A$3001,0)),"")</f>
        <v>-45884</v>
      </c>
      <c r="J2781" s="5" t="str">
        <f>IF(IFERROR(INDEX(Delivery!$D$2:$D$3001,MATCH(A2781,Delivery!$A$2:$A$3001,0)),"")="Delayed","Yes","No")</f>
        <v>No</v>
      </c>
      <c r="K2781" s="5" t="str">
        <f>IF(IFERROR(INDEX(Delivery!$D$2:$D$3001,MATCH(A2781,Delivery!$A$2:$A$3001,0)),"")="Cancelled","Yes","No")</f>
        <v>Yes</v>
      </c>
      <c r="L2781">
        <f>SUMIF(Sales!B:B,A2781,Sales!H:H)</f>
        <v>175.69</v>
      </c>
    </row>
    <row r="2782" spans="1:12" x14ac:dyDescent="0.35">
      <c r="A2782" s="5">
        <v>2781</v>
      </c>
      <c r="B2782" s="6">
        <v>45882</v>
      </c>
      <c r="C2782" s="5">
        <v>541</v>
      </c>
      <c r="D2782" s="5">
        <v>4</v>
      </c>
      <c r="E2782" s="5" t="str">
        <f>IFERROR(INDEX(Customers!$B$2:$B$901,MATCH(C2782,Customers!$A$2:$A$901,0)),"")</f>
        <v>Amit Patel</v>
      </c>
      <c r="F2782" s="5" t="str">
        <f>IFERROR(INDEX(Customers!$C$2:$C$901,MATCH(C2782,Customers!$A$2:$A$901,0)),"")</f>
        <v>Consumer</v>
      </c>
      <c r="G2782" s="5" t="str">
        <f>IFERROR(INDEX(Regions!$B$2:$B$6,MATCH(D2782,Regions!$A$2:$A$6,0)),"")</f>
        <v>West</v>
      </c>
      <c r="H2782" s="5" t="str">
        <f t="shared" si="45"/>
        <v>2025-08</v>
      </c>
      <c r="I2782" s="5">
        <f>IFERROR(INDEX(Delivery!$C$2:$C$3001,MATCH(A2782,Delivery!$A$2:$A$3001,0))-INDEX(Delivery!$B$2:$B$3001,MATCH(A2782,Delivery!$A$2:$A$3001,0)),"")</f>
        <v>5</v>
      </c>
      <c r="J2782" s="5" t="str">
        <f>IF(IFERROR(INDEX(Delivery!$D$2:$D$3001,MATCH(A2782,Delivery!$A$2:$A$3001,0)),"")="Delayed","Yes","No")</f>
        <v>No</v>
      </c>
      <c r="K2782" s="5" t="str">
        <f>IF(IFERROR(INDEX(Delivery!$D$2:$D$3001,MATCH(A2782,Delivery!$A$2:$A$3001,0)),"")="Cancelled","Yes","No")</f>
        <v>No</v>
      </c>
      <c r="L2782">
        <f>SUMIF(Sales!B:B,A2782,Sales!H:H)</f>
        <v>615.68000000000006</v>
      </c>
    </row>
    <row r="2783" spans="1:12" x14ac:dyDescent="0.35">
      <c r="A2783" s="5">
        <v>2782</v>
      </c>
      <c r="B2783" s="6">
        <v>45882</v>
      </c>
      <c r="C2783" s="5">
        <v>152</v>
      </c>
      <c r="D2783" s="5">
        <v>4</v>
      </c>
      <c r="E2783" s="5" t="str">
        <f>IFERROR(INDEX(Customers!$B$2:$B$901,MATCH(C2783,Customers!$A$2:$A$901,0)),"")</f>
        <v>Kiara Bose</v>
      </c>
      <c r="F2783" s="5" t="str">
        <f>IFERROR(INDEX(Customers!$C$2:$C$901,MATCH(C2783,Customers!$A$2:$A$901,0)),"")</f>
        <v>Corporate</v>
      </c>
      <c r="G2783" s="5" t="str">
        <f>IFERROR(INDEX(Regions!$B$2:$B$6,MATCH(D2783,Regions!$A$2:$A$6,0)),"")</f>
        <v>West</v>
      </c>
      <c r="H2783" s="5" t="str">
        <f t="shared" si="45"/>
        <v>2025-08</v>
      </c>
      <c r="I2783" s="5">
        <f>IFERROR(INDEX(Delivery!$C$2:$C$3001,MATCH(A2783,Delivery!$A$2:$A$3001,0))-INDEX(Delivery!$B$2:$B$3001,MATCH(A2783,Delivery!$A$2:$A$3001,0)),"")</f>
        <v>6</v>
      </c>
      <c r="J2783" s="5" t="str">
        <f>IF(IFERROR(INDEX(Delivery!$D$2:$D$3001,MATCH(A2783,Delivery!$A$2:$A$3001,0)),"")="Delayed","Yes","No")</f>
        <v>No</v>
      </c>
      <c r="K2783" s="5" t="str">
        <f>IF(IFERROR(INDEX(Delivery!$D$2:$D$3001,MATCH(A2783,Delivery!$A$2:$A$3001,0)),"")="Cancelled","Yes","No")</f>
        <v>No</v>
      </c>
      <c r="L2783">
        <f>SUMIF(Sales!B:B,A2783,Sales!H:H)</f>
        <v>175.69</v>
      </c>
    </row>
    <row r="2784" spans="1:12" x14ac:dyDescent="0.35">
      <c r="A2784" s="5">
        <v>2783</v>
      </c>
      <c r="B2784" s="6">
        <v>45883</v>
      </c>
      <c r="C2784" s="5">
        <v>126</v>
      </c>
      <c r="D2784" s="5">
        <v>3</v>
      </c>
      <c r="E2784" s="5" t="str">
        <f>IFERROR(INDEX(Customers!$B$2:$B$901,MATCH(C2784,Customers!$A$2:$A$901,0)),"")</f>
        <v>Reyansh Gupta</v>
      </c>
      <c r="F2784" s="5" t="str">
        <f>IFERROR(INDEX(Customers!$C$2:$C$901,MATCH(C2784,Customers!$A$2:$A$901,0)),"")</f>
        <v>Corporate</v>
      </c>
      <c r="G2784" s="5" t="str">
        <f>IFERROR(INDEX(Regions!$B$2:$B$6,MATCH(D2784,Regions!$A$2:$A$6,0)),"")</f>
        <v>East</v>
      </c>
      <c r="H2784" s="5" t="str">
        <f t="shared" si="45"/>
        <v>2025-08</v>
      </c>
      <c r="I2784" s="5">
        <f>IFERROR(INDEX(Delivery!$C$2:$C$3001,MATCH(A2784,Delivery!$A$2:$A$3001,0))-INDEX(Delivery!$B$2:$B$3001,MATCH(A2784,Delivery!$A$2:$A$3001,0)),"")</f>
        <v>5</v>
      </c>
      <c r="J2784" s="5" t="str">
        <f>IF(IFERROR(INDEX(Delivery!$D$2:$D$3001,MATCH(A2784,Delivery!$A$2:$A$3001,0)),"")="Delayed","Yes","No")</f>
        <v>No</v>
      </c>
      <c r="K2784" s="5" t="str">
        <f>IF(IFERROR(INDEX(Delivery!$D$2:$D$3001,MATCH(A2784,Delivery!$A$2:$A$3001,0)),"")="Cancelled","Yes","No")</f>
        <v>No</v>
      </c>
      <c r="L2784">
        <f>SUMIF(Sales!B:B,A2784,Sales!H:H)</f>
        <v>1019.93</v>
      </c>
    </row>
    <row r="2785" spans="1:12" x14ac:dyDescent="0.35">
      <c r="A2785" s="5">
        <v>2784</v>
      </c>
      <c r="B2785" s="6">
        <v>45883</v>
      </c>
      <c r="C2785" s="5">
        <v>472</v>
      </c>
      <c r="D2785" s="5">
        <v>3</v>
      </c>
      <c r="E2785" s="5" t="str">
        <f>IFERROR(INDEX(Customers!$B$2:$B$901,MATCH(C2785,Customers!$A$2:$A$901,0)),"")</f>
        <v>Rahul Chatterjee</v>
      </c>
      <c r="F2785" s="5" t="str">
        <f>IFERROR(INDEX(Customers!$C$2:$C$901,MATCH(C2785,Customers!$A$2:$A$901,0)),"")</f>
        <v>Consumer</v>
      </c>
      <c r="G2785" s="5" t="str">
        <f>IFERROR(INDEX(Regions!$B$2:$B$6,MATCH(D2785,Regions!$A$2:$A$6,0)),"")</f>
        <v>East</v>
      </c>
      <c r="H2785" s="5" t="str">
        <f t="shared" si="45"/>
        <v>2025-08</v>
      </c>
      <c r="I2785" s="5">
        <f>IFERROR(INDEX(Delivery!$C$2:$C$3001,MATCH(A2785,Delivery!$A$2:$A$3001,0))-INDEX(Delivery!$B$2:$B$3001,MATCH(A2785,Delivery!$A$2:$A$3001,0)),"")</f>
        <v>6</v>
      </c>
      <c r="J2785" s="5" t="str">
        <f>IF(IFERROR(INDEX(Delivery!$D$2:$D$3001,MATCH(A2785,Delivery!$A$2:$A$3001,0)),"")="Delayed","Yes","No")</f>
        <v>No</v>
      </c>
      <c r="K2785" s="5" t="str">
        <f>IF(IFERROR(INDEX(Delivery!$D$2:$D$3001,MATCH(A2785,Delivery!$A$2:$A$3001,0)),"")="Cancelled","Yes","No")</f>
        <v>No</v>
      </c>
      <c r="L2785">
        <f>SUMIF(Sales!B:B,A2785,Sales!H:H)</f>
        <v>981.83</v>
      </c>
    </row>
    <row r="2786" spans="1:12" x14ac:dyDescent="0.35">
      <c r="A2786" s="5">
        <v>2785</v>
      </c>
      <c r="B2786" s="6">
        <v>45883</v>
      </c>
      <c r="C2786" s="5">
        <v>799</v>
      </c>
      <c r="D2786" s="5">
        <v>1</v>
      </c>
      <c r="E2786" s="5" t="str">
        <f>IFERROR(INDEX(Customers!$B$2:$B$901,MATCH(C2786,Customers!$A$2:$A$901,0)),"")</f>
        <v>Sai Bose</v>
      </c>
      <c r="F2786" s="5" t="str">
        <f>IFERROR(INDEX(Customers!$C$2:$C$901,MATCH(C2786,Customers!$A$2:$A$901,0)),"")</f>
        <v>Consumer</v>
      </c>
      <c r="G2786" s="5" t="str">
        <f>IFERROR(INDEX(Regions!$B$2:$B$6,MATCH(D2786,Regions!$A$2:$A$6,0)),"")</f>
        <v>North</v>
      </c>
      <c r="H2786" s="5" t="str">
        <f t="shared" si="45"/>
        <v>2025-08</v>
      </c>
      <c r="I2786" s="5">
        <f>IFERROR(INDEX(Delivery!$C$2:$C$3001,MATCH(A2786,Delivery!$A$2:$A$3001,0))-INDEX(Delivery!$B$2:$B$3001,MATCH(A2786,Delivery!$A$2:$A$3001,0)),"")</f>
        <v>4</v>
      </c>
      <c r="J2786" s="5" t="str">
        <f>IF(IFERROR(INDEX(Delivery!$D$2:$D$3001,MATCH(A2786,Delivery!$A$2:$A$3001,0)),"")="Delayed","Yes","No")</f>
        <v>No</v>
      </c>
      <c r="K2786" s="5" t="str">
        <f>IF(IFERROR(INDEX(Delivery!$D$2:$D$3001,MATCH(A2786,Delivery!$A$2:$A$3001,0)),"")="Cancelled","Yes","No")</f>
        <v>No</v>
      </c>
      <c r="L2786">
        <f>SUMIF(Sales!B:B,A2786,Sales!H:H)</f>
        <v>1529.82</v>
      </c>
    </row>
    <row r="2787" spans="1:12" x14ac:dyDescent="0.35">
      <c r="A2787" s="5">
        <v>2786</v>
      </c>
      <c r="B2787" s="6">
        <v>45884</v>
      </c>
      <c r="C2787" s="5">
        <v>85</v>
      </c>
      <c r="D2787" s="5">
        <v>1</v>
      </c>
      <c r="E2787" s="5" t="str">
        <f>IFERROR(INDEX(Customers!$B$2:$B$901,MATCH(C2787,Customers!$A$2:$A$901,0)),"")</f>
        <v>Sneha Menon</v>
      </c>
      <c r="F2787" s="5" t="str">
        <f>IFERROR(INDEX(Customers!$C$2:$C$901,MATCH(C2787,Customers!$A$2:$A$901,0)),"")</f>
        <v>Corporate</v>
      </c>
      <c r="G2787" s="5" t="str">
        <f>IFERROR(INDEX(Regions!$B$2:$B$6,MATCH(D2787,Regions!$A$2:$A$6,0)),"")</f>
        <v>North</v>
      </c>
      <c r="H2787" s="5" t="str">
        <f t="shared" si="45"/>
        <v>2025-08</v>
      </c>
      <c r="I2787" s="5">
        <f>IFERROR(INDEX(Delivery!$C$2:$C$3001,MATCH(A2787,Delivery!$A$2:$A$3001,0))-INDEX(Delivery!$B$2:$B$3001,MATCH(A2787,Delivery!$A$2:$A$3001,0)),"")</f>
        <v>7</v>
      </c>
      <c r="J2787" s="5" t="str">
        <f>IF(IFERROR(INDEX(Delivery!$D$2:$D$3001,MATCH(A2787,Delivery!$A$2:$A$3001,0)),"")="Delayed","Yes","No")</f>
        <v>Yes</v>
      </c>
      <c r="K2787" s="5" t="str">
        <f>IF(IFERROR(INDEX(Delivery!$D$2:$D$3001,MATCH(A2787,Delivery!$A$2:$A$3001,0)),"")="Cancelled","Yes","No")</f>
        <v>No</v>
      </c>
      <c r="L2787">
        <f>SUMIF(Sales!B:B,A2787,Sales!H:H)</f>
        <v>3021.65</v>
      </c>
    </row>
    <row r="2788" spans="1:12" x14ac:dyDescent="0.35">
      <c r="A2788" s="5">
        <v>2787</v>
      </c>
      <c r="B2788" s="6">
        <v>45884</v>
      </c>
      <c r="C2788" s="5">
        <v>693</v>
      </c>
      <c r="D2788" s="5">
        <v>5</v>
      </c>
      <c r="E2788" s="5" t="str">
        <f>IFERROR(INDEX(Customers!$B$2:$B$901,MATCH(C2788,Customers!$A$2:$A$901,0)),"")</f>
        <v>Neha Reddy</v>
      </c>
      <c r="F2788" s="5" t="str">
        <f>IFERROR(INDEX(Customers!$C$2:$C$901,MATCH(C2788,Customers!$A$2:$A$901,0)),"")</f>
        <v>SMB</v>
      </c>
      <c r="G2788" s="5" t="str">
        <f>IFERROR(INDEX(Regions!$B$2:$B$6,MATCH(D2788,Regions!$A$2:$A$6,0)),"")</f>
        <v>Central</v>
      </c>
      <c r="H2788" s="5" t="str">
        <f t="shared" si="45"/>
        <v>2025-08</v>
      </c>
      <c r="I2788" s="5">
        <f>IFERROR(INDEX(Delivery!$C$2:$C$3001,MATCH(A2788,Delivery!$A$2:$A$3001,0))-INDEX(Delivery!$B$2:$B$3001,MATCH(A2788,Delivery!$A$2:$A$3001,0)),"")</f>
        <v>6</v>
      </c>
      <c r="J2788" s="5" t="str">
        <f>IF(IFERROR(INDEX(Delivery!$D$2:$D$3001,MATCH(A2788,Delivery!$A$2:$A$3001,0)),"")="Delayed","Yes","No")</f>
        <v>No</v>
      </c>
      <c r="K2788" s="5" t="str">
        <f>IF(IFERROR(INDEX(Delivery!$D$2:$D$3001,MATCH(A2788,Delivery!$A$2:$A$3001,0)),"")="Cancelled","Yes","No")</f>
        <v>No</v>
      </c>
      <c r="L2788">
        <f>SUMIF(Sales!B:B,A2788,Sales!H:H)</f>
        <v>968.75</v>
      </c>
    </row>
    <row r="2789" spans="1:12" x14ac:dyDescent="0.35">
      <c r="A2789" s="5">
        <v>2788</v>
      </c>
      <c r="B2789" s="6">
        <v>45884</v>
      </c>
      <c r="C2789" s="5">
        <v>480</v>
      </c>
      <c r="D2789" s="5">
        <v>4</v>
      </c>
      <c r="E2789" s="5" t="str">
        <f>IFERROR(INDEX(Customers!$B$2:$B$901,MATCH(C2789,Customers!$A$2:$A$901,0)),"")</f>
        <v>Kiara Sharma</v>
      </c>
      <c r="F2789" s="5" t="str">
        <f>IFERROR(INDEX(Customers!$C$2:$C$901,MATCH(C2789,Customers!$A$2:$A$901,0)),"")</f>
        <v>Consumer</v>
      </c>
      <c r="G2789" s="5" t="str">
        <f>IFERROR(INDEX(Regions!$B$2:$B$6,MATCH(D2789,Regions!$A$2:$A$6,0)),"")</f>
        <v>West</v>
      </c>
      <c r="H2789" s="5" t="str">
        <f t="shared" si="45"/>
        <v>2025-08</v>
      </c>
      <c r="I2789" s="5">
        <f>IFERROR(INDEX(Delivery!$C$2:$C$3001,MATCH(A2789,Delivery!$A$2:$A$3001,0))-INDEX(Delivery!$B$2:$B$3001,MATCH(A2789,Delivery!$A$2:$A$3001,0)),"")</f>
        <v>4</v>
      </c>
      <c r="J2789" s="5" t="str">
        <f>IF(IFERROR(INDEX(Delivery!$D$2:$D$3001,MATCH(A2789,Delivery!$A$2:$A$3001,0)),"")="Delayed","Yes","No")</f>
        <v>No</v>
      </c>
      <c r="K2789" s="5" t="str">
        <f>IF(IFERROR(INDEX(Delivery!$D$2:$D$3001,MATCH(A2789,Delivery!$A$2:$A$3001,0)),"")="Cancelled","Yes","No")</f>
        <v>No</v>
      </c>
      <c r="L2789">
        <f>SUMIF(Sales!B:B,A2789,Sales!H:H)</f>
        <v>2716.65</v>
      </c>
    </row>
    <row r="2790" spans="1:12" x14ac:dyDescent="0.35">
      <c r="A2790" s="5">
        <v>2789</v>
      </c>
      <c r="B2790" s="6">
        <v>45884</v>
      </c>
      <c r="C2790" s="5">
        <v>856</v>
      </c>
      <c r="D2790" s="5">
        <v>3</v>
      </c>
      <c r="E2790" s="5" t="str">
        <f>IFERROR(INDEX(Customers!$B$2:$B$901,MATCH(C2790,Customers!$A$2:$A$901,0)),"")</f>
        <v>Vihaan Kapoor</v>
      </c>
      <c r="F2790" s="5" t="str">
        <f>IFERROR(INDEX(Customers!$C$2:$C$901,MATCH(C2790,Customers!$A$2:$A$901,0)),"")</f>
        <v>Consumer</v>
      </c>
      <c r="G2790" s="5" t="str">
        <f>IFERROR(INDEX(Regions!$B$2:$B$6,MATCH(D2790,Regions!$A$2:$A$6,0)),"")</f>
        <v>East</v>
      </c>
      <c r="H2790" s="5" t="str">
        <f t="shared" si="45"/>
        <v>2025-08</v>
      </c>
      <c r="I2790" s="5">
        <f>IFERROR(INDEX(Delivery!$C$2:$C$3001,MATCH(A2790,Delivery!$A$2:$A$3001,0))-INDEX(Delivery!$B$2:$B$3001,MATCH(A2790,Delivery!$A$2:$A$3001,0)),"")</f>
        <v>6</v>
      </c>
      <c r="J2790" s="5" t="str">
        <f>IF(IFERROR(INDEX(Delivery!$D$2:$D$3001,MATCH(A2790,Delivery!$A$2:$A$3001,0)),"")="Delayed","Yes","No")</f>
        <v>No</v>
      </c>
      <c r="K2790" s="5" t="str">
        <f>IF(IFERROR(INDEX(Delivery!$D$2:$D$3001,MATCH(A2790,Delivery!$A$2:$A$3001,0)),"")="Cancelled","Yes","No")</f>
        <v>No</v>
      </c>
      <c r="L2790">
        <f>SUMIF(Sales!B:B,A2790,Sales!H:H)</f>
        <v>5250.76</v>
      </c>
    </row>
    <row r="2791" spans="1:12" x14ac:dyDescent="0.35">
      <c r="A2791" s="5">
        <v>2790</v>
      </c>
      <c r="B2791" s="6">
        <v>45884</v>
      </c>
      <c r="C2791" s="5">
        <v>671</v>
      </c>
      <c r="D2791" s="5">
        <v>3</v>
      </c>
      <c r="E2791" s="5" t="str">
        <f>IFERROR(INDEX(Customers!$B$2:$B$901,MATCH(C2791,Customers!$A$2:$A$901,0)),"")</f>
        <v>Pari Joshi</v>
      </c>
      <c r="F2791" s="5" t="str">
        <f>IFERROR(INDEX(Customers!$C$2:$C$901,MATCH(C2791,Customers!$A$2:$A$901,0)),"")</f>
        <v>Consumer</v>
      </c>
      <c r="G2791" s="5" t="str">
        <f>IFERROR(INDEX(Regions!$B$2:$B$6,MATCH(D2791,Regions!$A$2:$A$6,0)),"")</f>
        <v>East</v>
      </c>
      <c r="H2791" s="5" t="str">
        <f t="shared" si="45"/>
        <v>2025-08</v>
      </c>
      <c r="I2791" s="5">
        <f>IFERROR(INDEX(Delivery!$C$2:$C$3001,MATCH(A2791,Delivery!$A$2:$A$3001,0))-INDEX(Delivery!$B$2:$B$3001,MATCH(A2791,Delivery!$A$2:$A$3001,0)),"")</f>
        <v>4</v>
      </c>
      <c r="J2791" s="5" t="str">
        <f>IF(IFERROR(INDEX(Delivery!$D$2:$D$3001,MATCH(A2791,Delivery!$A$2:$A$3001,0)),"")="Delayed","Yes","No")</f>
        <v>No</v>
      </c>
      <c r="K2791" s="5" t="str">
        <f>IF(IFERROR(INDEX(Delivery!$D$2:$D$3001,MATCH(A2791,Delivery!$A$2:$A$3001,0)),"")="Cancelled","Yes","No")</f>
        <v>No</v>
      </c>
      <c r="L2791">
        <f>SUMIF(Sales!B:B,A2791,Sales!H:H)</f>
        <v>897.98</v>
      </c>
    </row>
    <row r="2792" spans="1:12" x14ac:dyDescent="0.35">
      <c r="A2792" s="5">
        <v>2791</v>
      </c>
      <c r="B2792" s="6">
        <v>45884</v>
      </c>
      <c r="C2792" s="5">
        <v>83</v>
      </c>
      <c r="D2792" s="5">
        <v>4</v>
      </c>
      <c r="E2792" s="5" t="str">
        <f>IFERROR(INDEX(Customers!$B$2:$B$901,MATCH(C2792,Customers!$A$2:$A$901,0)),"")</f>
        <v>Karthik Kapoor</v>
      </c>
      <c r="F2792" s="5" t="str">
        <f>IFERROR(INDEX(Customers!$C$2:$C$901,MATCH(C2792,Customers!$A$2:$A$901,0)),"")</f>
        <v>Consumer</v>
      </c>
      <c r="G2792" s="5" t="str">
        <f>IFERROR(INDEX(Regions!$B$2:$B$6,MATCH(D2792,Regions!$A$2:$A$6,0)),"")</f>
        <v>West</v>
      </c>
      <c r="H2792" s="5" t="str">
        <f t="shared" si="45"/>
        <v>2025-08</v>
      </c>
      <c r="I2792" s="5">
        <f>IFERROR(INDEX(Delivery!$C$2:$C$3001,MATCH(A2792,Delivery!$A$2:$A$3001,0))-INDEX(Delivery!$B$2:$B$3001,MATCH(A2792,Delivery!$A$2:$A$3001,0)),"")</f>
        <v>-45884</v>
      </c>
      <c r="J2792" s="5" t="str">
        <f>IF(IFERROR(INDEX(Delivery!$D$2:$D$3001,MATCH(A2792,Delivery!$A$2:$A$3001,0)),"")="Delayed","Yes","No")</f>
        <v>No</v>
      </c>
      <c r="K2792" s="5" t="str">
        <f>IF(IFERROR(INDEX(Delivery!$D$2:$D$3001,MATCH(A2792,Delivery!$A$2:$A$3001,0)),"")="Cancelled","Yes","No")</f>
        <v>Yes</v>
      </c>
      <c r="L2792">
        <f>SUMIF(Sales!B:B,A2792,Sales!H:H)</f>
        <v>762.8900000000001</v>
      </c>
    </row>
    <row r="2793" spans="1:12" x14ac:dyDescent="0.35">
      <c r="A2793" s="5">
        <v>2792</v>
      </c>
      <c r="B2793" s="6">
        <v>45884</v>
      </c>
      <c r="C2793" s="5">
        <v>891</v>
      </c>
      <c r="D2793" s="5">
        <v>1</v>
      </c>
      <c r="E2793" s="5" t="str">
        <f>IFERROR(INDEX(Customers!$B$2:$B$901,MATCH(C2793,Customers!$A$2:$A$901,0)),"")</f>
        <v>Arun Mehta</v>
      </c>
      <c r="F2793" s="5" t="str">
        <f>IFERROR(INDEX(Customers!$C$2:$C$901,MATCH(C2793,Customers!$A$2:$A$901,0)),"")</f>
        <v>Consumer</v>
      </c>
      <c r="G2793" s="5" t="str">
        <f>IFERROR(INDEX(Regions!$B$2:$B$6,MATCH(D2793,Regions!$A$2:$A$6,0)),"")</f>
        <v>North</v>
      </c>
      <c r="H2793" s="5" t="str">
        <f t="shared" si="45"/>
        <v>2025-08</v>
      </c>
      <c r="I2793" s="5">
        <f>IFERROR(INDEX(Delivery!$C$2:$C$3001,MATCH(A2793,Delivery!$A$2:$A$3001,0))-INDEX(Delivery!$B$2:$B$3001,MATCH(A2793,Delivery!$A$2:$A$3001,0)),"")</f>
        <v>9</v>
      </c>
      <c r="J2793" s="5" t="str">
        <f>IF(IFERROR(INDEX(Delivery!$D$2:$D$3001,MATCH(A2793,Delivery!$A$2:$A$3001,0)),"")="Delayed","Yes","No")</f>
        <v>Yes</v>
      </c>
      <c r="K2793" s="5" t="str">
        <f>IF(IFERROR(INDEX(Delivery!$D$2:$D$3001,MATCH(A2793,Delivery!$A$2:$A$3001,0)),"")="Cancelled","Yes","No")</f>
        <v>No</v>
      </c>
      <c r="L2793">
        <f>SUMIF(Sales!B:B,A2793,Sales!H:H)</f>
        <v>1780.04</v>
      </c>
    </row>
    <row r="2794" spans="1:12" x14ac:dyDescent="0.35">
      <c r="A2794" s="5">
        <v>2793</v>
      </c>
      <c r="B2794" s="6">
        <v>45885</v>
      </c>
      <c r="C2794" s="5">
        <v>494</v>
      </c>
      <c r="D2794" s="5">
        <v>2</v>
      </c>
      <c r="E2794" s="5" t="str">
        <f>IFERROR(INDEX(Customers!$B$2:$B$901,MATCH(C2794,Customers!$A$2:$A$901,0)),"")</f>
        <v>Meera Krishnan</v>
      </c>
      <c r="F2794" s="5" t="str">
        <f>IFERROR(INDEX(Customers!$C$2:$C$901,MATCH(C2794,Customers!$A$2:$A$901,0)),"")</f>
        <v>Consumer</v>
      </c>
      <c r="G2794" s="5" t="str">
        <f>IFERROR(INDEX(Regions!$B$2:$B$6,MATCH(D2794,Regions!$A$2:$A$6,0)),"")</f>
        <v>South</v>
      </c>
      <c r="H2794" s="5" t="str">
        <f t="shared" si="45"/>
        <v>2025-08</v>
      </c>
      <c r="I2794" s="5">
        <f>IFERROR(INDEX(Delivery!$C$2:$C$3001,MATCH(A2794,Delivery!$A$2:$A$3001,0))-INDEX(Delivery!$B$2:$B$3001,MATCH(A2794,Delivery!$A$2:$A$3001,0)),"")</f>
        <v>5</v>
      </c>
      <c r="J2794" s="5" t="str">
        <f>IF(IFERROR(INDEX(Delivery!$D$2:$D$3001,MATCH(A2794,Delivery!$A$2:$A$3001,0)),"")="Delayed","Yes","No")</f>
        <v>No</v>
      </c>
      <c r="K2794" s="5" t="str">
        <f>IF(IFERROR(INDEX(Delivery!$D$2:$D$3001,MATCH(A2794,Delivery!$A$2:$A$3001,0)),"")="Cancelled","Yes","No")</f>
        <v>No</v>
      </c>
      <c r="L2794">
        <f>SUMIF(Sales!B:B,A2794,Sales!H:H)</f>
        <v>5502.41</v>
      </c>
    </row>
    <row r="2795" spans="1:12" x14ac:dyDescent="0.35">
      <c r="A2795" s="5">
        <v>2794</v>
      </c>
      <c r="B2795" s="6">
        <v>45885</v>
      </c>
      <c r="C2795" s="5">
        <v>832</v>
      </c>
      <c r="D2795" s="5">
        <v>1</v>
      </c>
      <c r="E2795" s="5" t="str">
        <f>IFERROR(INDEX(Customers!$B$2:$B$901,MATCH(C2795,Customers!$A$2:$A$901,0)),"")</f>
        <v>Anika Shetty</v>
      </c>
      <c r="F2795" s="5" t="str">
        <f>IFERROR(INDEX(Customers!$C$2:$C$901,MATCH(C2795,Customers!$A$2:$A$901,0)),"")</f>
        <v>Consumer</v>
      </c>
      <c r="G2795" s="5" t="str">
        <f>IFERROR(INDEX(Regions!$B$2:$B$6,MATCH(D2795,Regions!$A$2:$A$6,0)),"")</f>
        <v>North</v>
      </c>
      <c r="H2795" s="5" t="str">
        <f t="shared" si="45"/>
        <v>2025-08</v>
      </c>
      <c r="I2795" s="5">
        <f>IFERROR(INDEX(Delivery!$C$2:$C$3001,MATCH(A2795,Delivery!$A$2:$A$3001,0))-INDEX(Delivery!$B$2:$B$3001,MATCH(A2795,Delivery!$A$2:$A$3001,0)),"")</f>
        <v>2</v>
      </c>
      <c r="J2795" s="5" t="str">
        <f>IF(IFERROR(INDEX(Delivery!$D$2:$D$3001,MATCH(A2795,Delivery!$A$2:$A$3001,0)),"")="Delayed","Yes","No")</f>
        <v>No</v>
      </c>
      <c r="K2795" s="5" t="str">
        <f>IF(IFERROR(INDEX(Delivery!$D$2:$D$3001,MATCH(A2795,Delivery!$A$2:$A$3001,0)),"")="Cancelled","Yes","No")</f>
        <v>No</v>
      </c>
      <c r="L2795">
        <f>SUMIF(Sales!B:B,A2795,Sales!H:H)</f>
        <v>540.32000000000005</v>
      </c>
    </row>
    <row r="2796" spans="1:12" x14ac:dyDescent="0.35">
      <c r="A2796" s="5">
        <v>2795</v>
      </c>
      <c r="B2796" s="6">
        <v>45885</v>
      </c>
      <c r="C2796" s="5">
        <v>363</v>
      </c>
      <c r="D2796" s="5">
        <v>2</v>
      </c>
      <c r="E2796" s="5" t="str">
        <f>IFERROR(INDEX(Customers!$B$2:$B$901,MATCH(C2796,Customers!$A$2:$A$901,0)),"")</f>
        <v>Lakshmi Krishnan</v>
      </c>
      <c r="F2796" s="5" t="str">
        <f>IFERROR(INDEX(Customers!$C$2:$C$901,MATCH(C2796,Customers!$A$2:$A$901,0)),"")</f>
        <v>Consumer</v>
      </c>
      <c r="G2796" s="5" t="str">
        <f>IFERROR(INDEX(Regions!$B$2:$B$6,MATCH(D2796,Regions!$A$2:$A$6,0)),"")</f>
        <v>South</v>
      </c>
      <c r="H2796" s="5" t="str">
        <f t="shared" si="45"/>
        <v>2025-08</v>
      </c>
      <c r="I2796" s="5">
        <f>IFERROR(INDEX(Delivery!$C$2:$C$3001,MATCH(A2796,Delivery!$A$2:$A$3001,0))-INDEX(Delivery!$B$2:$B$3001,MATCH(A2796,Delivery!$A$2:$A$3001,0)),"")</f>
        <v>2</v>
      </c>
      <c r="J2796" s="5" t="str">
        <f>IF(IFERROR(INDEX(Delivery!$D$2:$D$3001,MATCH(A2796,Delivery!$A$2:$A$3001,0)),"")="Delayed","Yes","No")</f>
        <v>No</v>
      </c>
      <c r="K2796" s="5" t="str">
        <f>IF(IFERROR(INDEX(Delivery!$D$2:$D$3001,MATCH(A2796,Delivery!$A$2:$A$3001,0)),"")="Cancelled","Yes","No")</f>
        <v>No</v>
      </c>
      <c r="L2796">
        <f>SUMIF(Sales!B:B,A2796,Sales!H:H)</f>
        <v>184.26</v>
      </c>
    </row>
    <row r="2797" spans="1:12" x14ac:dyDescent="0.35">
      <c r="A2797" s="5">
        <v>2796</v>
      </c>
      <c r="B2797" s="6">
        <v>45885</v>
      </c>
      <c r="C2797" s="5">
        <v>45</v>
      </c>
      <c r="D2797" s="5">
        <v>5</v>
      </c>
      <c r="E2797" s="5" t="str">
        <f>IFERROR(INDEX(Customers!$B$2:$B$901,MATCH(C2797,Customers!$A$2:$A$901,0)),"")</f>
        <v>Vikram Singh</v>
      </c>
      <c r="F2797" s="5" t="str">
        <f>IFERROR(INDEX(Customers!$C$2:$C$901,MATCH(C2797,Customers!$A$2:$A$901,0)),"")</f>
        <v>Consumer</v>
      </c>
      <c r="G2797" s="5" t="str">
        <f>IFERROR(INDEX(Regions!$B$2:$B$6,MATCH(D2797,Regions!$A$2:$A$6,0)),"")</f>
        <v>Central</v>
      </c>
      <c r="H2797" s="5" t="str">
        <f t="shared" si="45"/>
        <v>2025-08</v>
      </c>
      <c r="I2797" s="5">
        <f>IFERROR(INDEX(Delivery!$C$2:$C$3001,MATCH(A2797,Delivery!$A$2:$A$3001,0))-INDEX(Delivery!$B$2:$B$3001,MATCH(A2797,Delivery!$A$2:$A$3001,0)),"")</f>
        <v>3</v>
      </c>
      <c r="J2797" s="5" t="str">
        <f>IF(IFERROR(INDEX(Delivery!$D$2:$D$3001,MATCH(A2797,Delivery!$A$2:$A$3001,0)),"")="Delayed","Yes","No")</f>
        <v>No</v>
      </c>
      <c r="K2797" s="5" t="str">
        <f>IF(IFERROR(INDEX(Delivery!$D$2:$D$3001,MATCH(A2797,Delivery!$A$2:$A$3001,0)),"")="Cancelled","Yes","No")</f>
        <v>No</v>
      </c>
      <c r="L2797">
        <f>SUMIF(Sales!B:B,A2797,Sales!H:H)</f>
        <v>2278.27</v>
      </c>
    </row>
    <row r="2798" spans="1:12" x14ac:dyDescent="0.35">
      <c r="A2798" s="5">
        <v>2797</v>
      </c>
      <c r="B2798" s="6">
        <v>45886</v>
      </c>
      <c r="C2798" s="5">
        <v>853</v>
      </c>
      <c r="D2798" s="5">
        <v>4</v>
      </c>
      <c r="E2798" s="5" t="str">
        <f>IFERROR(INDEX(Customers!$B$2:$B$901,MATCH(C2798,Customers!$A$2:$A$901,0)),"")</f>
        <v>Meera Verma</v>
      </c>
      <c r="F2798" s="5" t="str">
        <f>IFERROR(INDEX(Customers!$C$2:$C$901,MATCH(C2798,Customers!$A$2:$A$901,0)),"")</f>
        <v>Consumer</v>
      </c>
      <c r="G2798" s="5" t="str">
        <f>IFERROR(INDEX(Regions!$B$2:$B$6,MATCH(D2798,Regions!$A$2:$A$6,0)),"")</f>
        <v>West</v>
      </c>
      <c r="H2798" s="5" t="str">
        <f t="shared" si="45"/>
        <v>2025-08</v>
      </c>
      <c r="I2798" s="5">
        <f>IFERROR(INDEX(Delivery!$C$2:$C$3001,MATCH(A2798,Delivery!$A$2:$A$3001,0))-INDEX(Delivery!$B$2:$B$3001,MATCH(A2798,Delivery!$A$2:$A$3001,0)),"")</f>
        <v>2</v>
      </c>
      <c r="J2798" s="5" t="str">
        <f>IF(IFERROR(INDEX(Delivery!$D$2:$D$3001,MATCH(A2798,Delivery!$A$2:$A$3001,0)),"")="Delayed","Yes","No")</f>
        <v>No</v>
      </c>
      <c r="K2798" s="5" t="str">
        <f>IF(IFERROR(INDEX(Delivery!$D$2:$D$3001,MATCH(A2798,Delivery!$A$2:$A$3001,0)),"")="Cancelled","Yes","No")</f>
        <v>No</v>
      </c>
      <c r="L2798">
        <f>SUMIF(Sales!B:B,A2798,Sales!H:H)</f>
        <v>1350.8</v>
      </c>
    </row>
    <row r="2799" spans="1:12" x14ac:dyDescent="0.35">
      <c r="A2799" s="5">
        <v>2798</v>
      </c>
      <c r="B2799" s="6">
        <v>45886</v>
      </c>
      <c r="C2799" s="5">
        <v>226</v>
      </c>
      <c r="D2799" s="5">
        <v>3</v>
      </c>
      <c r="E2799" s="5" t="str">
        <f>IFERROR(INDEX(Customers!$B$2:$B$901,MATCH(C2799,Customers!$A$2:$A$901,0)),"")</f>
        <v>Deepa Reddy</v>
      </c>
      <c r="F2799" s="5" t="str">
        <f>IFERROR(INDEX(Customers!$C$2:$C$901,MATCH(C2799,Customers!$A$2:$A$901,0)),"")</f>
        <v>Corporate</v>
      </c>
      <c r="G2799" s="5" t="str">
        <f>IFERROR(INDEX(Regions!$B$2:$B$6,MATCH(D2799,Regions!$A$2:$A$6,0)),"")</f>
        <v>East</v>
      </c>
      <c r="H2799" s="5" t="str">
        <f t="shared" si="45"/>
        <v>2025-08</v>
      </c>
      <c r="I2799" s="5">
        <f>IFERROR(INDEX(Delivery!$C$2:$C$3001,MATCH(A2799,Delivery!$A$2:$A$3001,0))-INDEX(Delivery!$B$2:$B$3001,MATCH(A2799,Delivery!$A$2:$A$3001,0)),"")</f>
        <v>3</v>
      </c>
      <c r="J2799" s="5" t="str">
        <f>IF(IFERROR(INDEX(Delivery!$D$2:$D$3001,MATCH(A2799,Delivery!$A$2:$A$3001,0)),"")="Delayed","Yes","No")</f>
        <v>No</v>
      </c>
      <c r="K2799" s="5" t="str">
        <f>IF(IFERROR(INDEX(Delivery!$D$2:$D$3001,MATCH(A2799,Delivery!$A$2:$A$3001,0)),"")="Cancelled","Yes","No")</f>
        <v>No</v>
      </c>
      <c r="L2799">
        <f>SUMIF(Sales!B:B,A2799,Sales!H:H)</f>
        <v>175.69</v>
      </c>
    </row>
    <row r="2800" spans="1:12" x14ac:dyDescent="0.35">
      <c r="A2800" s="5">
        <v>2799</v>
      </c>
      <c r="B2800" s="6">
        <v>45886</v>
      </c>
      <c r="C2800" s="5">
        <v>242</v>
      </c>
      <c r="D2800" s="5">
        <v>4</v>
      </c>
      <c r="E2800" s="5" t="str">
        <f>IFERROR(INDEX(Customers!$B$2:$B$901,MATCH(C2800,Customers!$A$2:$A$901,0)),"")</f>
        <v>Aadhya Bose</v>
      </c>
      <c r="F2800" s="5" t="str">
        <f>IFERROR(INDEX(Customers!$C$2:$C$901,MATCH(C2800,Customers!$A$2:$A$901,0)),"")</f>
        <v>Consumer</v>
      </c>
      <c r="G2800" s="5" t="str">
        <f>IFERROR(INDEX(Regions!$B$2:$B$6,MATCH(D2800,Regions!$A$2:$A$6,0)),"")</f>
        <v>West</v>
      </c>
      <c r="H2800" s="5" t="str">
        <f t="shared" si="45"/>
        <v>2025-08</v>
      </c>
      <c r="I2800" s="5">
        <f>IFERROR(INDEX(Delivery!$C$2:$C$3001,MATCH(A2800,Delivery!$A$2:$A$3001,0))-INDEX(Delivery!$B$2:$B$3001,MATCH(A2800,Delivery!$A$2:$A$3001,0)),"")</f>
        <v>-45886</v>
      </c>
      <c r="J2800" s="5" t="str">
        <f>IF(IFERROR(INDEX(Delivery!$D$2:$D$3001,MATCH(A2800,Delivery!$A$2:$A$3001,0)),"")="Delayed","Yes","No")</f>
        <v>No</v>
      </c>
      <c r="K2800" s="5" t="str">
        <f>IF(IFERROR(INDEX(Delivery!$D$2:$D$3001,MATCH(A2800,Delivery!$A$2:$A$3001,0)),"")="Cancelled","Yes","No")</f>
        <v>Yes</v>
      </c>
      <c r="L2800">
        <f>SUMIF(Sales!B:B,A2800,Sales!H:H)</f>
        <v>1628.13</v>
      </c>
    </row>
    <row r="2801" spans="1:12" x14ac:dyDescent="0.35">
      <c r="A2801" s="5">
        <v>2800</v>
      </c>
      <c r="B2801" s="6">
        <v>45886</v>
      </c>
      <c r="C2801" s="5">
        <v>825</v>
      </c>
      <c r="D2801" s="5">
        <v>4</v>
      </c>
      <c r="E2801" s="5" t="str">
        <f>IFERROR(INDEX(Customers!$B$2:$B$901,MATCH(C2801,Customers!$A$2:$A$901,0)),"")</f>
        <v>Riya Bose</v>
      </c>
      <c r="F2801" s="5" t="str">
        <f>IFERROR(INDEX(Customers!$C$2:$C$901,MATCH(C2801,Customers!$A$2:$A$901,0)),"")</f>
        <v>Consumer</v>
      </c>
      <c r="G2801" s="5" t="str">
        <f>IFERROR(INDEX(Regions!$B$2:$B$6,MATCH(D2801,Regions!$A$2:$A$6,0)),"")</f>
        <v>West</v>
      </c>
      <c r="H2801" s="5" t="str">
        <f t="shared" si="45"/>
        <v>2025-08</v>
      </c>
      <c r="I2801" s="5">
        <f>IFERROR(INDEX(Delivery!$C$2:$C$3001,MATCH(A2801,Delivery!$A$2:$A$3001,0))-INDEX(Delivery!$B$2:$B$3001,MATCH(A2801,Delivery!$A$2:$A$3001,0)),"")</f>
        <v>4</v>
      </c>
      <c r="J2801" s="5" t="str">
        <f>IF(IFERROR(INDEX(Delivery!$D$2:$D$3001,MATCH(A2801,Delivery!$A$2:$A$3001,0)),"")="Delayed","Yes","No")</f>
        <v>No</v>
      </c>
      <c r="K2801" s="5" t="str">
        <f>IF(IFERROR(INDEX(Delivery!$D$2:$D$3001,MATCH(A2801,Delivery!$A$2:$A$3001,0)),"")="Cancelled","Yes","No")</f>
        <v>No</v>
      </c>
      <c r="L2801">
        <f>SUMIF(Sales!B:B,A2801,Sales!H:H)</f>
        <v>695.40000000000009</v>
      </c>
    </row>
    <row r="2802" spans="1:12" x14ac:dyDescent="0.35">
      <c r="A2802" s="5">
        <v>2801</v>
      </c>
      <c r="B2802" s="6">
        <v>45886</v>
      </c>
      <c r="C2802" s="5">
        <v>862</v>
      </c>
      <c r="D2802" s="5">
        <v>2</v>
      </c>
      <c r="E2802" s="5" t="str">
        <f>IFERROR(INDEX(Customers!$B$2:$B$901,MATCH(C2802,Customers!$A$2:$A$901,0)),"")</f>
        <v>Navya Mehta</v>
      </c>
      <c r="F2802" s="5" t="str">
        <f>IFERROR(INDEX(Customers!$C$2:$C$901,MATCH(C2802,Customers!$A$2:$A$901,0)),"")</f>
        <v>Consumer</v>
      </c>
      <c r="G2802" s="5" t="str">
        <f>IFERROR(INDEX(Regions!$B$2:$B$6,MATCH(D2802,Regions!$A$2:$A$6,0)),"")</f>
        <v>South</v>
      </c>
      <c r="H2802" s="5" t="str">
        <f t="shared" si="45"/>
        <v>2025-08</v>
      </c>
      <c r="I2802" s="5">
        <f>IFERROR(INDEX(Delivery!$C$2:$C$3001,MATCH(A2802,Delivery!$A$2:$A$3001,0))-INDEX(Delivery!$B$2:$B$3001,MATCH(A2802,Delivery!$A$2:$A$3001,0)),"")</f>
        <v>3</v>
      </c>
      <c r="J2802" s="5" t="str">
        <f>IF(IFERROR(INDEX(Delivery!$D$2:$D$3001,MATCH(A2802,Delivery!$A$2:$A$3001,0)),"")="Delayed","Yes","No")</f>
        <v>No</v>
      </c>
      <c r="K2802" s="5" t="str">
        <f>IF(IFERROR(INDEX(Delivery!$D$2:$D$3001,MATCH(A2802,Delivery!$A$2:$A$3001,0)),"")="Cancelled","Yes","No")</f>
        <v>No</v>
      </c>
      <c r="L2802">
        <f>SUMIF(Sales!B:B,A2802,Sales!H:H)</f>
        <v>3943.7300000000005</v>
      </c>
    </row>
    <row r="2803" spans="1:12" x14ac:dyDescent="0.35">
      <c r="A2803" s="5">
        <v>2802</v>
      </c>
      <c r="B2803" s="6">
        <v>45886</v>
      </c>
      <c r="C2803" s="5">
        <v>691</v>
      </c>
      <c r="D2803" s="5">
        <v>4</v>
      </c>
      <c r="E2803" s="5" t="str">
        <f>IFERROR(INDEX(Customers!$B$2:$B$901,MATCH(C2803,Customers!$A$2:$A$901,0)),"")</f>
        <v>Aarav Verma</v>
      </c>
      <c r="F2803" s="5" t="str">
        <f>IFERROR(INDEX(Customers!$C$2:$C$901,MATCH(C2803,Customers!$A$2:$A$901,0)),"")</f>
        <v>Consumer</v>
      </c>
      <c r="G2803" s="5" t="str">
        <f>IFERROR(INDEX(Regions!$B$2:$B$6,MATCH(D2803,Regions!$A$2:$A$6,0)),"")</f>
        <v>West</v>
      </c>
      <c r="H2803" s="5" t="str">
        <f t="shared" si="45"/>
        <v>2025-08</v>
      </c>
      <c r="I2803" s="5">
        <f>IFERROR(INDEX(Delivery!$C$2:$C$3001,MATCH(A2803,Delivery!$A$2:$A$3001,0))-INDEX(Delivery!$B$2:$B$3001,MATCH(A2803,Delivery!$A$2:$A$3001,0)),"")</f>
        <v>4</v>
      </c>
      <c r="J2803" s="5" t="str">
        <f>IF(IFERROR(INDEX(Delivery!$D$2:$D$3001,MATCH(A2803,Delivery!$A$2:$A$3001,0)),"")="Delayed","Yes","No")</f>
        <v>No</v>
      </c>
      <c r="K2803" s="5" t="str">
        <f>IF(IFERROR(INDEX(Delivery!$D$2:$D$3001,MATCH(A2803,Delivery!$A$2:$A$3001,0)),"")="Cancelled","Yes","No")</f>
        <v>No</v>
      </c>
      <c r="L2803">
        <f>SUMIF(Sales!B:B,A2803,Sales!H:H)</f>
        <v>880.95</v>
      </c>
    </row>
    <row r="2804" spans="1:12" x14ac:dyDescent="0.35">
      <c r="A2804" s="5">
        <v>2803</v>
      </c>
      <c r="B2804" s="6">
        <v>45886</v>
      </c>
      <c r="C2804" s="5">
        <v>762</v>
      </c>
      <c r="D2804" s="5">
        <v>2</v>
      </c>
      <c r="E2804" s="5" t="str">
        <f>IFERROR(INDEX(Customers!$B$2:$B$901,MATCH(C2804,Customers!$A$2:$A$901,0)),"")</f>
        <v>Anika Mehta</v>
      </c>
      <c r="F2804" s="5" t="str">
        <f>IFERROR(INDEX(Customers!$C$2:$C$901,MATCH(C2804,Customers!$A$2:$A$901,0)),"")</f>
        <v>SMB</v>
      </c>
      <c r="G2804" s="5" t="str">
        <f>IFERROR(INDEX(Regions!$B$2:$B$6,MATCH(D2804,Regions!$A$2:$A$6,0)),"")</f>
        <v>South</v>
      </c>
      <c r="H2804" s="5" t="str">
        <f t="shared" si="45"/>
        <v>2025-08</v>
      </c>
      <c r="I2804" s="5">
        <f>IFERROR(INDEX(Delivery!$C$2:$C$3001,MATCH(A2804,Delivery!$A$2:$A$3001,0))-INDEX(Delivery!$B$2:$B$3001,MATCH(A2804,Delivery!$A$2:$A$3001,0)),"")</f>
        <v>5</v>
      </c>
      <c r="J2804" s="5" t="str">
        <f>IF(IFERROR(INDEX(Delivery!$D$2:$D$3001,MATCH(A2804,Delivery!$A$2:$A$3001,0)),"")="Delayed","Yes","No")</f>
        <v>No</v>
      </c>
      <c r="K2804" s="5" t="str">
        <f>IF(IFERROR(INDEX(Delivery!$D$2:$D$3001,MATCH(A2804,Delivery!$A$2:$A$3001,0)),"")="Cancelled","Yes","No")</f>
        <v>No</v>
      </c>
      <c r="L2804">
        <f>SUMIF(Sales!B:B,A2804,Sales!H:H)</f>
        <v>184.26</v>
      </c>
    </row>
    <row r="2805" spans="1:12" x14ac:dyDescent="0.35">
      <c r="A2805" s="5">
        <v>2804</v>
      </c>
      <c r="B2805" s="6">
        <v>45886</v>
      </c>
      <c r="C2805" s="5">
        <v>591</v>
      </c>
      <c r="D2805" s="5">
        <v>3</v>
      </c>
      <c r="E2805" s="5" t="str">
        <f>IFERROR(INDEX(Customers!$B$2:$B$901,MATCH(C2805,Customers!$A$2:$A$901,0)),"")</f>
        <v>Reyansh Reddy</v>
      </c>
      <c r="F2805" s="5" t="str">
        <f>IFERROR(INDEX(Customers!$C$2:$C$901,MATCH(C2805,Customers!$A$2:$A$901,0)),"")</f>
        <v>Consumer</v>
      </c>
      <c r="G2805" s="5" t="str">
        <f>IFERROR(INDEX(Regions!$B$2:$B$6,MATCH(D2805,Regions!$A$2:$A$6,0)),"")</f>
        <v>East</v>
      </c>
      <c r="H2805" s="5" t="str">
        <f t="shared" si="45"/>
        <v>2025-08</v>
      </c>
      <c r="I2805" s="5">
        <f>IFERROR(INDEX(Delivery!$C$2:$C$3001,MATCH(A2805,Delivery!$A$2:$A$3001,0))-INDEX(Delivery!$B$2:$B$3001,MATCH(A2805,Delivery!$A$2:$A$3001,0)),"")</f>
        <v>-45886</v>
      </c>
      <c r="J2805" s="5" t="str">
        <f>IF(IFERROR(INDEX(Delivery!$D$2:$D$3001,MATCH(A2805,Delivery!$A$2:$A$3001,0)),"")="Delayed","Yes","No")</f>
        <v>No</v>
      </c>
      <c r="K2805" s="5" t="str">
        <f>IF(IFERROR(INDEX(Delivery!$D$2:$D$3001,MATCH(A2805,Delivery!$A$2:$A$3001,0)),"")="Cancelled","Yes","No")</f>
        <v>Yes</v>
      </c>
      <c r="L2805">
        <f>SUMIF(Sales!B:B,A2805,Sales!H:H)</f>
        <v>145.43</v>
      </c>
    </row>
    <row r="2806" spans="1:12" x14ac:dyDescent="0.35">
      <c r="A2806" s="5">
        <v>2805</v>
      </c>
      <c r="B2806" s="6">
        <v>45887</v>
      </c>
      <c r="C2806" s="5">
        <v>468</v>
      </c>
      <c r="D2806" s="5">
        <v>5</v>
      </c>
      <c r="E2806" s="5" t="str">
        <f>IFERROR(INDEX(Customers!$B$2:$B$901,MATCH(C2806,Customers!$A$2:$A$901,0)),"")</f>
        <v>Ishaan Sharma</v>
      </c>
      <c r="F2806" s="5" t="str">
        <f>IFERROR(INDEX(Customers!$C$2:$C$901,MATCH(C2806,Customers!$A$2:$A$901,0)),"")</f>
        <v>Consumer</v>
      </c>
      <c r="G2806" s="5" t="str">
        <f>IFERROR(INDEX(Regions!$B$2:$B$6,MATCH(D2806,Regions!$A$2:$A$6,0)),"")</f>
        <v>Central</v>
      </c>
      <c r="H2806" s="5" t="str">
        <f t="shared" si="45"/>
        <v>2025-08</v>
      </c>
      <c r="I2806" s="5">
        <f>IFERROR(INDEX(Delivery!$C$2:$C$3001,MATCH(A2806,Delivery!$A$2:$A$3001,0))-INDEX(Delivery!$B$2:$B$3001,MATCH(A2806,Delivery!$A$2:$A$3001,0)),"")</f>
        <v>4</v>
      </c>
      <c r="J2806" s="5" t="str">
        <f>IF(IFERROR(INDEX(Delivery!$D$2:$D$3001,MATCH(A2806,Delivery!$A$2:$A$3001,0)),"")="Delayed","Yes","No")</f>
        <v>No</v>
      </c>
      <c r="K2806" s="5" t="str">
        <f>IF(IFERROR(INDEX(Delivery!$D$2:$D$3001,MATCH(A2806,Delivery!$A$2:$A$3001,0)),"")="Cancelled","Yes","No")</f>
        <v>No</v>
      </c>
      <c r="L2806">
        <f>SUMIF(Sales!B:B,A2806,Sales!H:H)</f>
        <v>1617.26</v>
      </c>
    </row>
    <row r="2807" spans="1:12" x14ac:dyDescent="0.35">
      <c r="A2807" s="5">
        <v>2806</v>
      </c>
      <c r="B2807" s="6">
        <v>45887</v>
      </c>
      <c r="C2807" s="5">
        <v>194</v>
      </c>
      <c r="D2807" s="5">
        <v>5</v>
      </c>
      <c r="E2807" s="5" t="str">
        <f>IFERROR(INDEX(Customers!$B$2:$B$901,MATCH(C2807,Customers!$A$2:$A$901,0)),"")</f>
        <v>Vivaan Shetty</v>
      </c>
      <c r="F2807" s="5" t="str">
        <f>IFERROR(INDEX(Customers!$C$2:$C$901,MATCH(C2807,Customers!$A$2:$A$901,0)),"")</f>
        <v>SMB</v>
      </c>
      <c r="G2807" s="5" t="str">
        <f>IFERROR(INDEX(Regions!$B$2:$B$6,MATCH(D2807,Regions!$A$2:$A$6,0)),"")</f>
        <v>Central</v>
      </c>
      <c r="H2807" s="5" t="str">
        <f t="shared" si="45"/>
        <v>2025-08</v>
      </c>
      <c r="I2807" s="5">
        <f>IFERROR(INDEX(Delivery!$C$2:$C$3001,MATCH(A2807,Delivery!$A$2:$A$3001,0))-INDEX(Delivery!$B$2:$B$3001,MATCH(A2807,Delivery!$A$2:$A$3001,0)),"")</f>
        <v>2</v>
      </c>
      <c r="J2807" s="5" t="str">
        <f>IF(IFERROR(INDEX(Delivery!$D$2:$D$3001,MATCH(A2807,Delivery!$A$2:$A$3001,0)),"")="Delayed","Yes","No")</f>
        <v>No</v>
      </c>
      <c r="K2807" s="5" t="str">
        <f>IF(IFERROR(INDEX(Delivery!$D$2:$D$3001,MATCH(A2807,Delivery!$A$2:$A$3001,0)),"")="Cancelled","Yes","No")</f>
        <v>No</v>
      </c>
      <c r="L2807">
        <f>SUMIF(Sales!B:B,A2807,Sales!H:H)</f>
        <v>372.15</v>
      </c>
    </row>
    <row r="2808" spans="1:12" x14ac:dyDescent="0.35">
      <c r="A2808" s="5">
        <v>2807</v>
      </c>
      <c r="B2808" s="6">
        <v>45887</v>
      </c>
      <c r="C2808" s="5">
        <v>234</v>
      </c>
      <c r="D2808" s="5">
        <v>3</v>
      </c>
      <c r="E2808" s="5" t="str">
        <f>IFERROR(INDEX(Customers!$B$2:$B$901,MATCH(C2808,Customers!$A$2:$A$901,0)),"")</f>
        <v>Nisha Singh</v>
      </c>
      <c r="F2808" s="5" t="str">
        <f>IFERROR(INDEX(Customers!$C$2:$C$901,MATCH(C2808,Customers!$A$2:$A$901,0)),"")</f>
        <v>Consumer</v>
      </c>
      <c r="G2808" s="5" t="str">
        <f>IFERROR(INDEX(Regions!$B$2:$B$6,MATCH(D2808,Regions!$A$2:$A$6,0)),"")</f>
        <v>East</v>
      </c>
      <c r="H2808" s="5" t="str">
        <f t="shared" si="45"/>
        <v>2025-08</v>
      </c>
      <c r="I2808" s="5">
        <f>IFERROR(INDEX(Delivery!$C$2:$C$3001,MATCH(A2808,Delivery!$A$2:$A$3001,0))-INDEX(Delivery!$B$2:$B$3001,MATCH(A2808,Delivery!$A$2:$A$3001,0)),"")</f>
        <v>6</v>
      </c>
      <c r="J2808" s="5" t="str">
        <f>IF(IFERROR(INDEX(Delivery!$D$2:$D$3001,MATCH(A2808,Delivery!$A$2:$A$3001,0)),"")="Delayed","Yes","No")</f>
        <v>No</v>
      </c>
      <c r="K2808" s="5" t="str">
        <f>IF(IFERROR(INDEX(Delivery!$D$2:$D$3001,MATCH(A2808,Delivery!$A$2:$A$3001,0)),"")="Cancelled","Yes","No")</f>
        <v>No</v>
      </c>
      <c r="L2808">
        <f>SUMIF(Sales!B:B,A2808,Sales!H:H)</f>
        <v>490.48</v>
      </c>
    </row>
    <row r="2809" spans="1:12" x14ac:dyDescent="0.35">
      <c r="A2809" s="5">
        <v>2808</v>
      </c>
      <c r="B2809" s="6">
        <v>45887</v>
      </c>
      <c r="C2809" s="5">
        <v>818</v>
      </c>
      <c r="D2809" s="5">
        <v>1</v>
      </c>
      <c r="E2809" s="5" t="str">
        <f>IFERROR(INDEX(Customers!$B$2:$B$901,MATCH(C2809,Customers!$A$2:$A$901,0)),"")</f>
        <v>Pooja Pillai</v>
      </c>
      <c r="F2809" s="5" t="str">
        <f>IFERROR(INDEX(Customers!$C$2:$C$901,MATCH(C2809,Customers!$A$2:$A$901,0)),"")</f>
        <v>SMB</v>
      </c>
      <c r="G2809" s="5" t="str">
        <f>IFERROR(INDEX(Regions!$B$2:$B$6,MATCH(D2809,Regions!$A$2:$A$6,0)),"")</f>
        <v>North</v>
      </c>
      <c r="H2809" s="5" t="str">
        <f t="shared" si="45"/>
        <v>2025-08</v>
      </c>
      <c r="I2809" s="5">
        <f>IFERROR(INDEX(Delivery!$C$2:$C$3001,MATCH(A2809,Delivery!$A$2:$A$3001,0))-INDEX(Delivery!$B$2:$B$3001,MATCH(A2809,Delivery!$A$2:$A$3001,0)),"")</f>
        <v>2</v>
      </c>
      <c r="J2809" s="5" t="str">
        <f>IF(IFERROR(INDEX(Delivery!$D$2:$D$3001,MATCH(A2809,Delivery!$A$2:$A$3001,0)),"")="Delayed","Yes","No")</f>
        <v>No</v>
      </c>
      <c r="K2809" s="5" t="str">
        <f>IF(IFERROR(INDEX(Delivery!$D$2:$D$3001,MATCH(A2809,Delivery!$A$2:$A$3001,0)),"")="Cancelled","Yes","No")</f>
        <v>No</v>
      </c>
      <c r="L2809">
        <f>SUMIF(Sales!B:B,A2809,Sales!H:H)</f>
        <v>3874.73</v>
      </c>
    </row>
    <row r="2810" spans="1:12" x14ac:dyDescent="0.35">
      <c r="A2810" s="5">
        <v>2809</v>
      </c>
      <c r="B2810" s="6">
        <v>45887</v>
      </c>
      <c r="C2810" s="5">
        <v>658</v>
      </c>
      <c r="D2810" s="5">
        <v>2</v>
      </c>
      <c r="E2810" s="5" t="str">
        <f>IFERROR(INDEX(Customers!$B$2:$B$901,MATCH(C2810,Customers!$A$2:$A$901,0)),"")</f>
        <v>Vivaan Kapoor</v>
      </c>
      <c r="F2810" s="5" t="str">
        <f>IFERROR(INDEX(Customers!$C$2:$C$901,MATCH(C2810,Customers!$A$2:$A$901,0)),"")</f>
        <v>Corporate</v>
      </c>
      <c r="G2810" s="5" t="str">
        <f>IFERROR(INDEX(Regions!$B$2:$B$6,MATCH(D2810,Regions!$A$2:$A$6,0)),"")</f>
        <v>South</v>
      </c>
      <c r="H2810" s="5" t="str">
        <f t="shared" si="45"/>
        <v>2025-08</v>
      </c>
      <c r="I2810" s="5">
        <f>IFERROR(INDEX(Delivery!$C$2:$C$3001,MATCH(A2810,Delivery!$A$2:$A$3001,0))-INDEX(Delivery!$B$2:$B$3001,MATCH(A2810,Delivery!$A$2:$A$3001,0)),"")</f>
        <v>5</v>
      </c>
      <c r="J2810" s="5" t="str">
        <f>IF(IFERROR(INDEX(Delivery!$D$2:$D$3001,MATCH(A2810,Delivery!$A$2:$A$3001,0)),"")="Delayed","Yes","No")</f>
        <v>No</v>
      </c>
      <c r="K2810" s="5" t="str">
        <f>IF(IFERROR(INDEX(Delivery!$D$2:$D$3001,MATCH(A2810,Delivery!$A$2:$A$3001,0)),"")="Cancelled","Yes","No")</f>
        <v>No</v>
      </c>
      <c r="L2810">
        <f>SUMIF(Sales!B:B,A2810,Sales!H:H)</f>
        <v>777.04</v>
      </c>
    </row>
    <row r="2811" spans="1:12" x14ac:dyDescent="0.35">
      <c r="A2811" s="5">
        <v>2810</v>
      </c>
      <c r="B2811" s="6">
        <v>45887</v>
      </c>
      <c r="C2811" s="5">
        <v>343</v>
      </c>
      <c r="D2811" s="5">
        <v>5</v>
      </c>
      <c r="E2811" s="5" t="str">
        <f>IFERROR(INDEX(Customers!$B$2:$B$901,MATCH(C2811,Customers!$A$2:$A$901,0)),"")</f>
        <v>Manoj Bose</v>
      </c>
      <c r="F2811" s="5" t="str">
        <f>IFERROR(INDEX(Customers!$C$2:$C$901,MATCH(C2811,Customers!$A$2:$A$901,0)),"")</f>
        <v>Consumer</v>
      </c>
      <c r="G2811" s="5" t="str">
        <f>IFERROR(INDEX(Regions!$B$2:$B$6,MATCH(D2811,Regions!$A$2:$A$6,0)),"")</f>
        <v>Central</v>
      </c>
      <c r="H2811" s="5" t="str">
        <f t="shared" si="45"/>
        <v>2025-08</v>
      </c>
      <c r="I2811" s="5">
        <f>IFERROR(INDEX(Delivery!$C$2:$C$3001,MATCH(A2811,Delivery!$A$2:$A$3001,0))-INDEX(Delivery!$B$2:$B$3001,MATCH(A2811,Delivery!$A$2:$A$3001,0)),"")</f>
        <v>5</v>
      </c>
      <c r="J2811" s="5" t="str">
        <f>IF(IFERROR(INDEX(Delivery!$D$2:$D$3001,MATCH(A2811,Delivery!$A$2:$A$3001,0)),"")="Delayed","Yes","No")</f>
        <v>No</v>
      </c>
      <c r="K2811" s="5" t="str">
        <f>IF(IFERROR(INDEX(Delivery!$D$2:$D$3001,MATCH(A2811,Delivery!$A$2:$A$3001,0)),"")="Cancelled","Yes","No")</f>
        <v>No</v>
      </c>
      <c r="L2811">
        <f>SUMIF(Sales!B:B,A2811,Sales!H:H)</f>
        <v>617.46</v>
      </c>
    </row>
    <row r="2812" spans="1:12" x14ac:dyDescent="0.35">
      <c r="A2812" s="5">
        <v>2811</v>
      </c>
      <c r="B2812" s="6">
        <v>45887</v>
      </c>
      <c r="C2812" s="5">
        <v>129</v>
      </c>
      <c r="D2812" s="5">
        <v>3</v>
      </c>
      <c r="E2812" s="5" t="str">
        <f>IFERROR(INDEX(Customers!$B$2:$B$901,MATCH(C2812,Customers!$A$2:$A$901,0)),"")</f>
        <v>Kiara Verma</v>
      </c>
      <c r="F2812" s="5" t="str">
        <f>IFERROR(INDEX(Customers!$C$2:$C$901,MATCH(C2812,Customers!$A$2:$A$901,0)),"")</f>
        <v>Consumer</v>
      </c>
      <c r="G2812" s="5" t="str">
        <f>IFERROR(INDEX(Regions!$B$2:$B$6,MATCH(D2812,Regions!$A$2:$A$6,0)),"")</f>
        <v>East</v>
      </c>
      <c r="H2812" s="5" t="str">
        <f t="shared" si="45"/>
        <v>2025-08</v>
      </c>
      <c r="I2812" s="5">
        <f>IFERROR(INDEX(Delivery!$C$2:$C$3001,MATCH(A2812,Delivery!$A$2:$A$3001,0))-INDEX(Delivery!$B$2:$B$3001,MATCH(A2812,Delivery!$A$2:$A$3001,0)),"")</f>
        <v>3</v>
      </c>
      <c r="J2812" s="5" t="str">
        <f>IF(IFERROR(INDEX(Delivery!$D$2:$D$3001,MATCH(A2812,Delivery!$A$2:$A$3001,0)),"")="Delayed","Yes","No")</f>
        <v>No</v>
      </c>
      <c r="K2812" s="5" t="str">
        <f>IF(IFERROR(INDEX(Delivery!$D$2:$D$3001,MATCH(A2812,Delivery!$A$2:$A$3001,0)),"")="Cancelled","Yes","No")</f>
        <v>No</v>
      </c>
      <c r="L2812">
        <f>SUMIF(Sales!B:B,A2812,Sales!H:H)</f>
        <v>2213.3200000000002</v>
      </c>
    </row>
    <row r="2813" spans="1:12" x14ac:dyDescent="0.35">
      <c r="A2813" s="5">
        <v>2812</v>
      </c>
      <c r="B2813" s="6">
        <v>45887</v>
      </c>
      <c r="C2813" s="5">
        <v>133</v>
      </c>
      <c r="D2813" s="5">
        <v>5</v>
      </c>
      <c r="E2813" s="5" t="str">
        <f>IFERROR(INDEX(Customers!$B$2:$B$901,MATCH(C2813,Customers!$A$2:$A$901,0)),"")</f>
        <v>Ananya Rao</v>
      </c>
      <c r="F2813" s="5" t="str">
        <f>IFERROR(INDEX(Customers!$C$2:$C$901,MATCH(C2813,Customers!$A$2:$A$901,0)),"")</f>
        <v>Consumer</v>
      </c>
      <c r="G2813" s="5" t="str">
        <f>IFERROR(INDEX(Regions!$B$2:$B$6,MATCH(D2813,Regions!$A$2:$A$6,0)),"")</f>
        <v>Central</v>
      </c>
      <c r="H2813" s="5" t="str">
        <f t="shared" si="45"/>
        <v>2025-08</v>
      </c>
      <c r="I2813" s="5">
        <f>IFERROR(INDEX(Delivery!$C$2:$C$3001,MATCH(A2813,Delivery!$A$2:$A$3001,0))-INDEX(Delivery!$B$2:$B$3001,MATCH(A2813,Delivery!$A$2:$A$3001,0)),"")</f>
        <v>4</v>
      </c>
      <c r="J2813" s="5" t="str">
        <f>IF(IFERROR(INDEX(Delivery!$D$2:$D$3001,MATCH(A2813,Delivery!$A$2:$A$3001,0)),"")="Delayed","Yes","No")</f>
        <v>No</v>
      </c>
      <c r="K2813" s="5" t="str">
        <f>IF(IFERROR(INDEX(Delivery!$D$2:$D$3001,MATCH(A2813,Delivery!$A$2:$A$3001,0)),"")="Cancelled","Yes","No")</f>
        <v>No</v>
      </c>
      <c r="L2813">
        <f>SUMIF(Sales!B:B,A2813,Sales!H:H)</f>
        <v>2393.4899999999998</v>
      </c>
    </row>
    <row r="2814" spans="1:12" x14ac:dyDescent="0.35">
      <c r="A2814" s="5">
        <v>2813</v>
      </c>
      <c r="B2814" s="6">
        <v>45888</v>
      </c>
      <c r="C2814" s="5">
        <v>240</v>
      </c>
      <c r="D2814" s="5">
        <v>3</v>
      </c>
      <c r="E2814" s="5" t="str">
        <f>IFERROR(INDEX(Customers!$B$2:$B$901,MATCH(C2814,Customers!$A$2:$A$901,0)),"")</f>
        <v>Ravi Verma</v>
      </c>
      <c r="F2814" s="5" t="str">
        <f>IFERROR(INDEX(Customers!$C$2:$C$901,MATCH(C2814,Customers!$A$2:$A$901,0)),"")</f>
        <v>Corporate</v>
      </c>
      <c r="G2814" s="5" t="str">
        <f>IFERROR(INDEX(Regions!$B$2:$B$6,MATCH(D2814,Regions!$A$2:$A$6,0)),"")</f>
        <v>East</v>
      </c>
      <c r="H2814" s="5" t="str">
        <f t="shared" si="45"/>
        <v>2025-08</v>
      </c>
      <c r="I2814" s="5">
        <f>IFERROR(INDEX(Delivery!$C$2:$C$3001,MATCH(A2814,Delivery!$A$2:$A$3001,0))-INDEX(Delivery!$B$2:$B$3001,MATCH(A2814,Delivery!$A$2:$A$3001,0)),"")</f>
        <v>2</v>
      </c>
      <c r="J2814" s="5" t="str">
        <f>IF(IFERROR(INDEX(Delivery!$D$2:$D$3001,MATCH(A2814,Delivery!$A$2:$A$3001,0)),"")="Delayed","Yes","No")</f>
        <v>No</v>
      </c>
      <c r="K2814" s="5" t="str">
        <f>IF(IFERROR(INDEX(Delivery!$D$2:$D$3001,MATCH(A2814,Delivery!$A$2:$A$3001,0)),"")="Cancelled","Yes","No")</f>
        <v>No</v>
      </c>
      <c r="L2814">
        <f>SUMIF(Sales!B:B,A2814,Sales!H:H)</f>
        <v>2970.4300000000003</v>
      </c>
    </row>
    <row r="2815" spans="1:12" x14ac:dyDescent="0.35">
      <c r="A2815" s="5">
        <v>2814</v>
      </c>
      <c r="B2815" s="6">
        <v>45888</v>
      </c>
      <c r="C2815" s="5">
        <v>99</v>
      </c>
      <c r="D2815" s="5">
        <v>5</v>
      </c>
      <c r="E2815" s="5" t="str">
        <f>IFERROR(INDEX(Customers!$B$2:$B$901,MATCH(C2815,Customers!$A$2:$A$901,0)),"")</f>
        <v>Manoj Malhotra</v>
      </c>
      <c r="F2815" s="5" t="str">
        <f>IFERROR(INDEX(Customers!$C$2:$C$901,MATCH(C2815,Customers!$A$2:$A$901,0)),"")</f>
        <v>SMB</v>
      </c>
      <c r="G2815" s="5" t="str">
        <f>IFERROR(INDEX(Regions!$B$2:$B$6,MATCH(D2815,Regions!$A$2:$A$6,0)),"")</f>
        <v>Central</v>
      </c>
      <c r="H2815" s="5" t="str">
        <f t="shared" si="45"/>
        <v>2025-08</v>
      </c>
      <c r="I2815" s="5">
        <f>IFERROR(INDEX(Delivery!$C$2:$C$3001,MATCH(A2815,Delivery!$A$2:$A$3001,0))-INDEX(Delivery!$B$2:$B$3001,MATCH(A2815,Delivery!$A$2:$A$3001,0)),"")</f>
        <v>3</v>
      </c>
      <c r="J2815" s="5" t="str">
        <f>IF(IFERROR(INDEX(Delivery!$D$2:$D$3001,MATCH(A2815,Delivery!$A$2:$A$3001,0)),"")="Delayed","Yes","No")</f>
        <v>No</v>
      </c>
      <c r="K2815" s="5" t="str">
        <f>IF(IFERROR(INDEX(Delivery!$D$2:$D$3001,MATCH(A2815,Delivery!$A$2:$A$3001,0)),"")="Cancelled","Yes","No")</f>
        <v>No</v>
      </c>
      <c r="L2815">
        <f>SUMIF(Sales!B:B,A2815,Sales!H:H)</f>
        <v>906.99</v>
      </c>
    </row>
    <row r="2816" spans="1:12" x14ac:dyDescent="0.35">
      <c r="A2816" s="5">
        <v>2815</v>
      </c>
      <c r="B2816" s="6">
        <v>45888</v>
      </c>
      <c r="C2816" s="5">
        <v>274</v>
      </c>
      <c r="D2816" s="5">
        <v>3</v>
      </c>
      <c r="E2816" s="5" t="str">
        <f>IFERROR(INDEX(Customers!$B$2:$B$901,MATCH(C2816,Customers!$A$2:$A$901,0)),"")</f>
        <v>Vikram Nair</v>
      </c>
      <c r="F2816" s="5" t="str">
        <f>IFERROR(INDEX(Customers!$C$2:$C$901,MATCH(C2816,Customers!$A$2:$A$901,0)),"")</f>
        <v>SMB</v>
      </c>
      <c r="G2816" s="5" t="str">
        <f>IFERROR(INDEX(Regions!$B$2:$B$6,MATCH(D2816,Regions!$A$2:$A$6,0)),"")</f>
        <v>East</v>
      </c>
      <c r="H2816" s="5" t="str">
        <f t="shared" si="45"/>
        <v>2025-08</v>
      </c>
      <c r="I2816" s="5">
        <f>IFERROR(INDEX(Delivery!$C$2:$C$3001,MATCH(A2816,Delivery!$A$2:$A$3001,0))-INDEX(Delivery!$B$2:$B$3001,MATCH(A2816,Delivery!$A$2:$A$3001,0)),"")</f>
        <v>4</v>
      </c>
      <c r="J2816" s="5" t="str">
        <f>IF(IFERROR(INDEX(Delivery!$D$2:$D$3001,MATCH(A2816,Delivery!$A$2:$A$3001,0)),"")="Delayed","Yes","No")</f>
        <v>No</v>
      </c>
      <c r="K2816" s="5" t="str">
        <f>IF(IFERROR(INDEX(Delivery!$D$2:$D$3001,MATCH(A2816,Delivery!$A$2:$A$3001,0)),"")="Cancelled","Yes","No")</f>
        <v>No</v>
      </c>
      <c r="L2816">
        <f>SUMIF(Sales!B:B,A2816,Sales!H:H)</f>
        <v>183.63</v>
      </c>
    </row>
    <row r="2817" spans="1:12" x14ac:dyDescent="0.35">
      <c r="A2817" s="5">
        <v>2816</v>
      </c>
      <c r="B2817" s="6">
        <v>45888</v>
      </c>
      <c r="C2817" s="5">
        <v>41</v>
      </c>
      <c r="D2817" s="5">
        <v>2</v>
      </c>
      <c r="E2817" s="5" t="str">
        <f>IFERROR(INDEX(Customers!$B$2:$B$901,MATCH(C2817,Customers!$A$2:$A$901,0)),"")</f>
        <v>Riya Menon</v>
      </c>
      <c r="F2817" s="5" t="str">
        <f>IFERROR(INDEX(Customers!$C$2:$C$901,MATCH(C2817,Customers!$A$2:$A$901,0)),"")</f>
        <v>Consumer</v>
      </c>
      <c r="G2817" s="5" t="str">
        <f>IFERROR(INDEX(Regions!$B$2:$B$6,MATCH(D2817,Regions!$A$2:$A$6,0)),"")</f>
        <v>South</v>
      </c>
      <c r="H2817" s="5" t="str">
        <f t="shared" si="45"/>
        <v>2025-08</v>
      </c>
      <c r="I2817" s="5">
        <f>IFERROR(INDEX(Delivery!$C$2:$C$3001,MATCH(A2817,Delivery!$A$2:$A$3001,0))-INDEX(Delivery!$B$2:$B$3001,MATCH(A2817,Delivery!$A$2:$A$3001,0)),"")</f>
        <v>2</v>
      </c>
      <c r="J2817" s="5" t="str">
        <f>IF(IFERROR(INDEX(Delivery!$D$2:$D$3001,MATCH(A2817,Delivery!$A$2:$A$3001,0)),"")="Delayed","Yes","No")</f>
        <v>No</v>
      </c>
      <c r="K2817" s="5" t="str">
        <f>IF(IFERROR(INDEX(Delivery!$D$2:$D$3001,MATCH(A2817,Delivery!$A$2:$A$3001,0)),"")="Cancelled","Yes","No")</f>
        <v>No</v>
      </c>
      <c r="L2817">
        <f>SUMIF(Sales!B:B,A2817,Sales!H:H)</f>
        <v>3021.65</v>
      </c>
    </row>
    <row r="2818" spans="1:12" x14ac:dyDescent="0.35">
      <c r="A2818" s="5">
        <v>2817</v>
      </c>
      <c r="B2818" s="6">
        <v>45888</v>
      </c>
      <c r="C2818" s="5">
        <v>854</v>
      </c>
      <c r="D2818" s="5">
        <v>5</v>
      </c>
      <c r="E2818" s="5" t="str">
        <f>IFERROR(INDEX(Customers!$B$2:$B$901,MATCH(C2818,Customers!$A$2:$A$901,0)),"")</f>
        <v>Ravi Mehta</v>
      </c>
      <c r="F2818" s="5" t="str">
        <f>IFERROR(INDEX(Customers!$C$2:$C$901,MATCH(C2818,Customers!$A$2:$A$901,0)),"")</f>
        <v>SMB</v>
      </c>
      <c r="G2818" s="5" t="str">
        <f>IFERROR(INDEX(Regions!$B$2:$B$6,MATCH(D2818,Regions!$A$2:$A$6,0)),"")</f>
        <v>Central</v>
      </c>
      <c r="H2818" s="5" t="str">
        <f t="shared" ref="H2818:H2881" si="46">TEXT(B2818,"YYYY-MM")</f>
        <v>2025-08</v>
      </c>
      <c r="I2818" s="5">
        <f>IFERROR(INDEX(Delivery!$C$2:$C$3001,MATCH(A2818,Delivery!$A$2:$A$3001,0))-INDEX(Delivery!$B$2:$B$3001,MATCH(A2818,Delivery!$A$2:$A$3001,0)),"")</f>
        <v>2</v>
      </c>
      <c r="J2818" s="5" t="str">
        <f>IF(IFERROR(INDEX(Delivery!$D$2:$D$3001,MATCH(A2818,Delivery!$A$2:$A$3001,0)),"")="Delayed","Yes","No")</f>
        <v>No</v>
      </c>
      <c r="K2818" s="5" t="str">
        <f>IF(IFERROR(INDEX(Delivery!$D$2:$D$3001,MATCH(A2818,Delivery!$A$2:$A$3001,0)),"")="Cancelled","Yes","No")</f>
        <v>No</v>
      </c>
      <c r="L2818">
        <f>SUMIF(Sales!B:B,A2818,Sales!H:H)</f>
        <v>3021.65</v>
      </c>
    </row>
    <row r="2819" spans="1:12" x14ac:dyDescent="0.35">
      <c r="A2819" s="5">
        <v>2818</v>
      </c>
      <c r="B2819" s="6">
        <v>45888</v>
      </c>
      <c r="C2819" s="5">
        <v>854</v>
      </c>
      <c r="D2819" s="5">
        <v>5</v>
      </c>
      <c r="E2819" s="5" t="str">
        <f>IFERROR(INDEX(Customers!$B$2:$B$901,MATCH(C2819,Customers!$A$2:$A$901,0)),"")</f>
        <v>Ravi Mehta</v>
      </c>
      <c r="F2819" s="5" t="str">
        <f>IFERROR(INDEX(Customers!$C$2:$C$901,MATCH(C2819,Customers!$A$2:$A$901,0)),"")</f>
        <v>SMB</v>
      </c>
      <c r="G2819" s="5" t="str">
        <f>IFERROR(INDEX(Regions!$B$2:$B$6,MATCH(D2819,Regions!$A$2:$A$6,0)),"")</f>
        <v>Central</v>
      </c>
      <c r="H2819" s="5" t="str">
        <f t="shared" si="46"/>
        <v>2025-08</v>
      </c>
      <c r="I2819" s="5">
        <f>IFERROR(INDEX(Delivery!$C$2:$C$3001,MATCH(A2819,Delivery!$A$2:$A$3001,0))-INDEX(Delivery!$B$2:$B$3001,MATCH(A2819,Delivery!$A$2:$A$3001,0)),"")</f>
        <v>5</v>
      </c>
      <c r="J2819" s="5" t="str">
        <f>IF(IFERROR(INDEX(Delivery!$D$2:$D$3001,MATCH(A2819,Delivery!$A$2:$A$3001,0)),"")="Delayed","Yes","No")</f>
        <v>No</v>
      </c>
      <c r="K2819" s="5" t="str">
        <f>IF(IFERROR(INDEX(Delivery!$D$2:$D$3001,MATCH(A2819,Delivery!$A$2:$A$3001,0)),"")="Cancelled","Yes","No")</f>
        <v>No</v>
      </c>
      <c r="L2819">
        <f>SUMIF(Sales!B:B,A2819,Sales!H:H)</f>
        <v>175.69</v>
      </c>
    </row>
    <row r="2820" spans="1:12" x14ac:dyDescent="0.35">
      <c r="A2820" s="5">
        <v>2819</v>
      </c>
      <c r="B2820" s="6">
        <v>45889</v>
      </c>
      <c r="C2820" s="5">
        <v>338</v>
      </c>
      <c r="D2820" s="5">
        <v>5</v>
      </c>
      <c r="E2820" s="5" t="str">
        <f>IFERROR(INDEX(Customers!$B$2:$B$901,MATCH(C2820,Customers!$A$2:$A$901,0)),"")</f>
        <v>Pari Pillai</v>
      </c>
      <c r="F2820" s="5" t="str">
        <f>IFERROR(INDEX(Customers!$C$2:$C$901,MATCH(C2820,Customers!$A$2:$A$901,0)),"")</f>
        <v>Consumer</v>
      </c>
      <c r="G2820" s="5" t="str">
        <f>IFERROR(INDEX(Regions!$B$2:$B$6,MATCH(D2820,Regions!$A$2:$A$6,0)),"")</f>
        <v>Central</v>
      </c>
      <c r="H2820" s="5" t="str">
        <f t="shared" si="46"/>
        <v>2025-08</v>
      </c>
      <c r="I2820" s="5">
        <f>IFERROR(INDEX(Delivery!$C$2:$C$3001,MATCH(A2820,Delivery!$A$2:$A$3001,0))-INDEX(Delivery!$B$2:$B$3001,MATCH(A2820,Delivery!$A$2:$A$3001,0)),"")</f>
        <v>-45889</v>
      </c>
      <c r="J2820" s="5" t="str">
        <f>IF(IFERROR(INDEX(Delivery!$D$2:$D$3001,MATCH(A2820,Delivery!$A$2:$A$3001,0)),"")="Delayed","Yes","No")</f>
        <v>No</v>
      </c>
      <c r="K2820" s="5" t="str">
        <f>IF(IFERROR(INDEX(Delivery!$D$2:$D$3001,MATCH(A2820,Delivery!$A$2:$A$3001,0)),"")="Cancelled","Yes","No")</f>
        <v>Yes</v>
      </c>
      <c r="L2820">
        <f>SUMIF(Sales!B:B,A2820,Sales!H:H)</f>
        <v>253.01</v>
      </c>
    </row>
    <row r="2821" spans="1:12" x14ac:dyDescent="0.35">
      <c r="A2821" s="5">
        <v>2820</v>
      </c>
      <c r="B2821" s="6">
        <v>45889</v>
      </c>
      <c r="C2821" s="5">
        <v>348</v>
      </c>
      <c r="D2821" s="5">
        <v>3</v>
      </c>
      <c r="E2821" s="5" t="str">
        <f>IFERROR(INDEX(Customers!$B$2:$B$901,MATCH(C2821,Customers!$A$2:$A$901,0)),"")</f>
        <v>Arun Singh</v>
      </c>
      <c r="F2821" s="5" t="str">
        <f>IFERROR(INDEX(Customers!$C$2:$C$901,MATCH(C2821,Customers!$A$2:$A$901,0)),"")</f>
        <v>Consumer</v>
      </c>
      <c r="G2821" s="5" t="str">
        <f>IFERROR(INDEX(Regions!$B$2:$B$6,MATCH(D2821,Regions!$A$2:$A$6,0)),"")</f>
        <v>East</v>
      </c>
      <c r="H2821" s="5" t="str">
        <f t="shared" si="46"/>
        <v>2025-08</v>
      </c>
      <c r="I2821" s="5">
        <f>IFERROR(INDEX(Delivery!$C$2:$C$3001,MATCH(A2821,Delivery!$A$2:$A$3001,0))-INDEX(Delivery!$B$2:$B$3001,MATCH(A2821,Delivery!$A$2:$A$3001,0)),"")</f>
        <v>4</v>
      </c>
      <c r="J2821" s="5" t="str">
        <f>IF(IFERROR(INDEX(Delivery!$D$2:$D$3001,MATCH(A2821,Delivery!$A$2:$A$3001,0)),"")="Delayed","Yes","No")</f>
        <v>No</v>
      </c>
      <c r="K2821" s="5" t="str">
        <f>IF(IFERROR(INDEX(Delivery!$D$2:$D$3001,MATCH(A2821,Delivery!$A$2:$A$3001,0)),"")="Cancelled","Yes","No")</f>
        <v>No</v>
      </c>
      <c r="L2821">
        <f>SUMIF(Sales!B:B,A2821,Sales!H:H)</f>
        <v>772.88</v>
      </c>
    </row>
    <row r="2822" spans="1:12" x14ac:dyDescent="0.35">
      <c r="A2822" s="5">
        <v>2821</v>
      </c>
      <c r="B2822" s="6">
        <v>45889</v>
      </c>
      <c r="C2822" s="5">
        <v>245</v>
      </c>
      <c r="D2822" s="5">
        <v>2</v>
      </c>
      <c r="E2822" s="5" t="str">
        <f>IFERROR(INDEX(Customers!$B$2:$B$901,MATCH(C2822,Customers!$A$2:$A$901,0)),"")</f>
        <v>Aadhya Rao</v>
      </c>
      <c r="F2822" s="5" t="str">
        <f>IFERROR(INDEX(Customers!$C$2:$C$901,MATCH(C2822,Customers!$A$2:$A$901,0)),"")</f>
        <v>SMB</v>
      </c>
      <c r="G2822" s="5" t="str">
        <f>IFERROR(INDEX(Regions!$B$2:$B$6,MATCH(D2822,Regions!$A$2:$A$6,0)),"")</f>
        <v>South</v>
      </c>
      <c r="H2822" s="5" t="str">
        <f t="shared" si="46"/>
        <v>2025-08</v>
      </c>
      <c r="I2822" s="5">
        <f>IFERROR(INDEX(Delivery!$C$2:$C$3001,MATCH(A2822,Delivery!$A$2:$A$3001,0))-INDEX(Delivery!$B$2:$B$3001,MATCH(A2822,Delivery!$A$2:$A$3001,0)),"")</f>
        <v>3</v>
      </c>
      <c r="J2822" s="5" t="str">
        <f>IF(IFERROR(INDEX(Delivery!$D$2:$D$3001,MATCH(A2822,Delivery!$A$2:$A$3001,0)),"")="Delayed","Yes","No")</f>
        <v>No</v>
      </c>
      <c r="K2822" s="5" t="str">
        <f>IF(IFERROR(INDEX(Delivery!$D$2:$D$3001,MATCH(A2822,Delivery!$A$2:$A$3001,0)),"")="Cancelled","Yes","No")</f>
        <v>No</v>
      </c>
      <c r="L2822">
        <f>SUMIF(Sales!B:B,A2822,Sales!H:H)</f>
        <v>2928.08</v>
      </c>
    </row>
    <row r="2823" spans="1:12" x14ac:dyDescent="0.35">
      <c r="A2823" s="5">
        <v>2822</v>
      </c>
      <c r="B2823" s="6">
        <v>45889</v>
      </c>
      <c r="C2823" s="5">
        <v>109</v>
      </c>
      <c r="D2823" s="5">
        <v>5</v>
      </c>
      <c r="E2823" s="5" t="str">
        <f>IFERROR(INDEX(Customers!$B$2:$B$901,MATCH(C2823,Customers!$A$2:$A$901,0)),"")</f>
        <v>Vikram Das</v>
      </c>
      <c r="F2823" s="5" t="str">
        <f>IFERROR(INDEX(Customers!$C$2:$C$901,MATCH(C2823,Customers!$A$2:$A$901,0)),"")</f>
        <v>Consumer</v>
      </c>
      <c r="G2823" s="5" t="str">
        <f>IFERROR(INDEX(Regions!$B$2:$B$6,MATCH(D2823,Regions!$A$2:$A$6,0)),"")</f>
        <v>Central</v>
      </c>
      <c r="H2823" s="5" t="str">
        <f t="shared" si="46"/>
        <v>2025-08</v>
      </c>
      <c r="I2823" s="5">
        <f>IFERROR(INDEX(Delivery!$C$2:$C$3001,MATCH(A2823,Delivery!$A$2:$A$3001,0))-INDEX(Delivery!$B$2:$B$3001,MATCH(A2823,Delivery!$A$2:$A$3001,0)),"")</f>
        <v>6</v>
      </c>
      <c r="J2823" s="5" t="str">
        <f>IF(IFERROR(INDEX(Delivery!$D$2:$D$3001,MATCH(A2823,Delivery!$A$2:$A$3001,0)),"")="Delayed","Yes","No")</f>
        <v>No</v>
      </c>
      <c r="K2823" s="5" t="str">
        <f>IF(IFERROR(INDEX(Delivery!$D$2:$D$3001,MATCH(A2823,Delivery!$A$2:$A$3001,0)),"")="Cancelled","Yes","No")</f>
        <v>No</v>
      </c>
      <c r="L2823">
        <f>SUMIF(Sales!B:B,A2823,Sales!H:H)</f>
        <v>2475.38</v>
      </c>
    </row>
    <row r="2824" spans="1:12" x14ac:dyDescent="0.35">
      <c r="A2824" s="5">
        <v>2823</v>
      </c>
      <c r="B2824" s="6">
        <v>45889</v>
      </c>
      <c r="C2824" s="5">
        <v>727</v>
      </c>
      <c r="D2824" s="5">
        <v>5</v>
      </c>
      <c r="E2824" s="5" t="str">
        <f>IFERROR(INDEX(Customers!$B$2:$B$901,MATCH(C2824,Customers!$A$2:$A$901,0)),"")</f>
        <v>Navya Kapoor</v>
      </c>
      <c r="F2824" s="5" t="str">
        <f>IFERROR(INDEX(Customers!$C$2:$C$901,MATCH(C2824,Customers!$A$2:$A$901,0)),"")</f>
        <v>Consumer</v>
      </c>
      <c r="G2824" s="5" t="str">
        <f>IFERROR(INDEX(Regions!$B$2:$B$6,MATCH(D2824,Regions!$A$2:$A$6,0)),"")</f>
        <v>Central</v>
      </c>
      <c r="H2824" s="5" t="str">
        <f t="shared" si="46"/>
        <v>2025-08</v>
      </c>
      <c r="I2824" s="5">
        <f>IFERROR(INDEX(Delivery!$C$2:$C$3001,MATCH(A2824,Delivery!$A$2:$A$3001,0))-INDEX(Delivery!$B$2:$B$3001,MATCH(A2824,Delivery!$A$2:$A$3001,0)),"")</f>
        <v>4</v>
      </c>
      <c r="J2824" s="5" t="str">
        <f>IF(IFERROR(INDEX(Delivery!$D$2:$D$3001,MATCH(A2824,Delivery!$A$2:$A$3001,0)),"")="Delayed","Yes","No")</f>
        <v>No</v>
      </c>
      <c r="K2824" s="5" t="str">
        <f>IF(IFERROR(INDEX(Delivery!$D$2:$D$3001,MATCH(A2824,Delivery!$A$2:$A$3001,0)),"")="Cancelled","Yes","No")</f>
        <v>No</v>
      </c>
      <c r="L2824">
        <f>SUMIF(Sales!B:B,A2824,Sales!H:H)</f>
        <v>777.04</v>
      </c>
    </row>
    <row r="2825" spans="1:12" x14ac:dyDescent="0.35">
      <c r="A2825" s="5">
        <v>2824</v>
      </c>
      <c r="B2825" s="6">
        <v>45890</v>
      </c>
      <c r="C2825" s="5">
        <v>210</v>
      </c>
      <c r="D2825" s="5">
        <v>2</v>
      </c>
      <c r="E2825" s="5" t="str">
        <f>IFERROR(INDEX(Customers!$B$2:$B$901,MATCH(C2825,Customers!$A$2:$A$901,0)),"")</f>
        <v>Vivaan Nair</v>
      </c>
      <c r="F2825" s="5" t="str">
        <f>IFERROR(INDEX(Customers!$C$2:$C$901,MATCH(C2825,Customers!$A$2:$A$901,0)),"")</f>
        <v>Consumer</v>
      </c>
      <c r="G2825" s="5" t="str">
        <f>IFERROR(INDEX(Regions!$B$2:$B$6,MATCH(D2825,Regions!$A$2:$A$6,0)),"")</f>
        <v>South</v>
      </c>
      <c r="H2825" s="5" t="str">
        <f t="shared" si="46"/>
        <v>2025-08</v>
      </c>
      <c r="I2825" s="5">
        <f>IFERROR(INDEX(Delivery!$C$2:$C$3001,MATCH(A2825,Delivery!$A$2:$A$3001,0))-INDEX(Delivery!$B$2:$B$3001,MATCH(A2825,Delivery!$A$2:$A$3001,0)),"")</f>
        <v>-45892</v>
      </c>
      <c r="J2825" s="5" t="str">
        <f>IF(IFERROR(INDEX(Delivery!$D$2:$D$3001,MATCH(A2825,Delivery!$A$2:$A$3001,0)),"")="Delayed","Yes","No")</f>
        <v>No</v>
      </c>
      <c r="K2825" s="5" t="str">
        <f>IF(IFERROR(INDEX(Delivery!$D$2:$D$3001,MATCH(A2825,Delivery!$A$2:$A$3001,0)),"")="Cancelled","Yes","No")</f>
        <v>Yes</v>
      </c>
      <c r="L2825">
        <f>SUMIF(Sales!B:B,A2825,Sales!H:H)</f>
        <v>777.04</v>
      </c>
    </row>
    <row r="2826" spans="1:12" x14ac:dyDescent="0.35">
      <c r="A2826" s="5">
        <v>2825</v>
      </c>
      <c r="B2826" s="6">
        <v>45890</v>
      </c>
      <c r="C2826" s="5">
        <v>852</v>
      </c>
      <c r="D2826" s="5">
        <v>3</v>
      </c>
      <c r="E2826" s="5" t="str">
        <f>IFERROR(INDEX(Customers!$B$2:$B$901,MATCH(C2826,Customers!$A$2:$A$901,0)),"")</f>
        <v>Anika Nair</v>
      </c>
      <c r="F2826" s="5" t="str">
        <f>IFERROR(INDEX(Customers!$C$2:$C$901,MATCH(C2826,Customers!$A$2:$A$901,0)),"")</f>
        <v>SMB</v>
      </c>
      <c r="G2826" s="5" t="str">
        <f>IFERROR(INDEX(Regions!$B$2:$B$6,MATCH(D2826,Regions!$A$2:$A$6,0)),"")</f>
        <v>East</v>
      </c>
      <c r="H2826" s="5" t="str">
        <f t="shared" si="46"/>
        <v>2025-08</v>
      </c>
      <c r="I2826" s="5">
        <f>IFERROR(INDEX(Delivery!$C$2:$C$3001,MATCH(A2826,Delivery!$A$2:$A$3001,0))-INDEX(Delivery!$B$2:$B$3001,MATCH(A2826,Delivery!$A$2:$A$3001,0)),"")</f>
        <v>7</v>
      </c>
      <c r="J2826" s="5" t="str">
        <f>IF(IFERROR(INDEX(Delivery!$D$2:$D$3001,MATCH(A2826,Delivery!$A$2:$A$3001,0)),"")="Delayed","Yes","No")</f>
        <v>Yes</v>
      </c>
      <c r="K2826" s="5" t="str">
        <f>IF(IFERROR(INDEX(Delivery!$D$2:$D$3001,MATCH(A2826,Delivery!$A$2:$A$3001,0)),"")="Cancelled","Yes","No")</f>
        <v>No</v>
      </c>
      <c r="L2826">
        <f>SUMIF(Sales!B:B,A2826,Sales!H:H)</f>
        <v>772.88</v>
      </c>
    </row>
    <row r="2827" spans="1:12" x14ac:dyDescent="0.35">
      <c r="A2827" s="5">
        <v>2826</v>
      </c>
      <c r="B2827" s="6">
        <v>45890</v>
      </c>
      <c r="C2827" s="5">
        <v>409</v>
      </c>
      <c r="D2827" s="5">
        <v>5</v>
      </c>
      <c r="E2827" s="5" t="str">
        <f>IFERROR(INDEX(Customers!$B$2:$B$901,MATCH(C2827,Customers!$A$2:$A$901,0)),"")</f>
        <v>Kiara Chatterjee</v>
      </c>
      <c r="F2827" s="5" t="str">
        <f>IFERROR(INDEX(Customers!$C$2:$C$901,MATCH(C2827,Customers!$A$2:$A$901,0)),"")</f>
        <v>SMB</v>
      </c>
      <c r="G2827" s="5" t="str">
        <f>IFERROR(INDEX(Regions!$B$2:$B$6,MATCH(D2827,Regions!$A$2:$A$6,0)),"")</f>
        <v>Central</v>
      </c>
      <c r="H2827" s="5" t="str">
        <f t="shared" si="46"/>
        <v>2025-08</v>
      </c>
      <c r="I2827" s="5">
        <f>IFERROR(INDEX(Delivery!$C$2:$C$3001,MATCH(A2827,Delivery!$A$2:$A$3001,0))-INDEX(Delivery!$B$2:$B$3001,MATCH(A2827,Delivery!$A$2:$A$3001,0)),"")</f>
        <v>3</v>
      </c>
      <c r="J2827" s="5" t="str">
        <f>IF(IFERROR(INDEX(Delivery!$D$2:$D$3001,MATCH(A2827,Delivery!$A$2:$A$3001,0)),"")="Delayed","Yes","No")</f>
        <v>No</v>
      </c>
      <c r="K2827" s="5" t="str">
        <f>IF(IFERROR(INDEX(Delivery!$D$2:$D$3001,MATCH(A2827,Delivery!$A$2:$A$3001,0)),"")="Cancelled","Yes","No")</f>
        <v>No</v>
      </c>
      <c r="L2827">
        <f>SUMIF(Sales!B:B,A2827,Sales!H:H)</f>
        <v>175.69</v>
      </c>
    </row>
    <row r="2828" spans="1:12" x14ac:dyDescent="0.35">
      <c r="A2828" s="5">
        <v>2827</v>
      </c>
      <c r="B2828" s="6">
        <v>45890</v>
      </c>
      <c r="C2828" s="5">
        <v>303</v>
      </c>
      <c r="D2828" s="5">
        <v>5</v>
      </c>
      <c r="E2828" s="5" t="str">
        <f>IFERROR(INDEX(Customers!$B$2:$B$901,MATCH(C2828,Customers!$A$2:$A$901,0)),"")</f>
        <v>Ishaan Rao</v>
      </c>
      <c r="F2828" s="5" t="str">
        <f>IFERROR(INDEX(Customers!$C$2:$C$901,MATCH(C2828,Customers!$A$2:$A$901,0)),"")</f>
        <v>Consumer</v>
      </c>
      <c r="G2828" s="5" t="str">
        <f>IFERROR(INDEX(Regions!$B$2:$B$6,MATCH(D2828,Regions!$A$2:$A$6,0)),"")</f>
        <v>Central</v>
      </c>
      <c r="H2828" s="5" t="str">
        <f t="shared" si="46"/>
        <v>2025-08</v>
      </c>
      <c r="I2828" s="5">
        <f>IFERROR(INDEX(Delivery!$C$2:$C$3001,MATCH(A2828,Delivery!$A$2:$A$3001,0))-INDEX(Delivery!$B$2:$B$3001,MATCH(A2828,Delivery!$A$2:$A$3001,0)),"")</f>
        <v>9</v>
      </c>
      <c r="J2828" s="5" t="str">
        <f>IF(IFERROR(INDEX(Delivery!$D$2:$D$3001,MATCH(A2828,Delivery!$A$2:$A$3001,0)),"")="Delayed","Yes","No")</f>
        <v>Yes</v>
      </c>
      <c r="K2828" s="5" t="str">
        <f>IF(IFERROR(INDEX(Delivery!$D$2:$D$3001,MATCH(A2828,Delivery!$A$2:$A$3001,0)),"")="Cancelled","Yes","No")</f>
        <v>No</v>
      </c>
      <c r="L2828">
        <f>SUMIF(Sales!B:B,A2828,Sales!H:H)</f>
        <v>3541.36</v>
      </c>
    </row>
    <row r="2829" spans="1:12" x14ac:dyDescent="0.35">
      <c r="A2829" s="5">
        <v>2828</v>
      </c>
      <c r="B2829" s="6">
        <v>45890</v>
      </c>
      <c r="C2829" s="5">
        <v>454</v>
      </c>
      <c r="D2829" s="5">
        <v>2</v>
      </c>
      <c r="E2829" s="5" t="str">
        <f>IFERROR(INDEX(Customers!$B$2:$B$901,MATCH(C2829,Customers!$A$2:$A$901,0)),"")</f>
        <v>Pari Menon</v>
      </c>
      <c r="F2829" s="5" t="str">
        <f>IFERROR(INDEX(Customers!$C$2:$C$901,MATCH(C2829,Customers!$A$2:$A$901,0)),"")</f>
        <v>Consumer</v>
      </c>
      <c r="G2829" s="5" t="str">
        <f>IFERROR(INDEX(Regions!$B$2:$B$6,MATCH(D2829,Regions!$A$2:$A$6,0)),"")</f>
        <v>South</v>
      </c>
      <c r="H2829" s="5" t="str">
        <f t="shared" si="46"/>
        <v>2025-08</v>
      </c>
      <c r="I2829" s="5">
        <f>IFERROR(INDEX(Delivery!$C$2:$C$3001,MATCH(A2829,Delivery!$A$2:$A$3001,0))-INDEX(Delivery!$B$2:$B$3001,MATCH(A2829,Delivery!$A$2:$A$3001,0)),"")</f>
        <v>6</v>
      </c>
      <c r="J2829" s="5" t="str">
        <f>IF(IFERROR(INDEX(Delivery!$D$2:$D$3001,MATCH(A2829,Delivery!$A$2:$A$3001,0)),"")="Delayed","Yes","No")</f>
        <v>No</v>
      </c>
      <c r="K2829" s="5" t="str">
        <f>IF(IFERROR(INDEX(Delivery!$D$2:$D$3001,MATCH(A2829,Delivery!$A$2:$A$3001,0)),"")="Cancelled","Yes","No")</f>
        <v>No</v>
      </c>
      <c r="L2829">
        <f>SUMIF(Sales!B:B,A2829,Sales!H:H)</f>
        <v>705.26</v>
      </c>
    </row>
    <row r="2830" spans="1:12" x14ac:dyDescent="0.35">
      <c r="A2830" s="5">
        <v>2829</v>
      </c>
      <c r="B2830" s="6">
        <v>45890</v>
      </c>
      <c r="C2830" s="5">
        <v>694</v>
      </c>
      <c r="D2830" s="5">
        <v>1</v>
      </c>
      <c r="E2830" s="5" t="str">
        <f>IFERROR(INDEX(Customers!$B$2:$B$901,MATCH(C2830,Customers!$A$2:$A$901,0)),"")</f>
        <v>Myra Patel</v>
      </c>
      <c r="F2830" s="5" t="str">
        <f>IFERROR(INDEX(Customers!$C$2:$C$901,MATCH(C2830,Customers!$A$2:$A$901,0)),"")</f>
        <v>Consumer</v>
      </c>
      <c r="G2830" s="5" t="str">
        <f>IFERROR(INDEX(Regions!$B$2:$B$6,MATCH(D2830,Regions!$A$2:$A$6,0)),"")</f>
        <v>North</v>
      </c>
      <c r="H2830" s="5" t="str">
        <f t="shared" si="46"/>
        <v>2025-08</v>
      </c>
      <c r="I2830" s="5">
        <f>IFERROR(INDEX(Delivery!$C$2:$C$3001,MATCH(A2830,Delivery!$A$2:$A$3001,0))-INDEX(Delivery!$B$2:$B$3001,MATCH(A2830,Delivery!$A$2:$A$3001,0)),"")</f>
        <v>2</v>
      </c>
      <c r="J2830" s="5" t="str">
        <f>IF(IFERROR(INDEX(Delivery!$D$2:$D$3001,MATCH(A2830,Delivery!$A$2:$A$3001,0)),"")="Delayed","Yes","No")</f>
        <v>No</v>
      </c>
      <c r="K2830" s="5" t="str">
        <f>IF(IFERROR(INDEX(Delivery!$D$2:$D$3001,MATCH(A2830,Delivery!$A$2:$A$3001,0)),"")="Cancelled","Yes","No")</f>
        <v>No</v>
      </c>
      <c r="L2830">
        <f>SUMIF(Sales!B:B,A2830,Sales!H:H)</f>
        <v>772.88</v>
      </c>
    </row>
    <row r="2831" spans="1:12" x14ac:dyDescent="0.35">
      <c r="A2831" s="5">
        <v>2830</v>
      </c>
      <c r="B2831" s="6">
        <v>45890</v>
      </c>
      <c r="C2831" s="5">
        <v>529</v>
      </c>
      <c r="D2831" s="5">
        <v>4</v>
      </c>
      <c r="E2831" s="5" t="str">
        <f>IFERROR(INDEX(Customers!$B$2:$B$901,MATCH(C2831,Customers!$A$2:$A$901,0)),"")</f>
        <v>Ravi Verma</v>
      </c>
      <c r="F2831" s="5" t="str">
        <f>IFERROR(INDEX(Customers!$C$2:$C$901,MATCH(C2831,Customers!$A$2:$A$901,0)),"")</f>
        <v>Consumer</v>
      </c>
      <c r="G2831" s="5" t="str">
        <f>IFERROR(INDEX(Regions!$B$2:$B$6,MATCH(D2831,Regions!$A$2:$A$6,0)),"")</f>
        <v>West</v>
      </c>
      <c r="H2831" s="5" t="str">
        <f t="shared" si="46"/>
        <v>2025-08</v>
      </c>
      <c r="I2831" s="5">
        <f>IFERROR(INDEX(Delivery!$C$2:$C$3001,MATCH(A2831,Delivery!$A$2:$A$3001,0))-INDEX(Delivery!$B$2:$B$3001,MATCH(A2831,Delivery!$A$2:$A$3001,0)),"")</f>
        <v>6</v>
      </c>
      <c r="J2831" s="5" t="str">
        <f>IF(IFERROR(INDEX(Delivery!$D$2:$D$3001,MATCH(A2831,Delivery!$A$2:$A$3001,0)),"")="Delayed","Yes","No")</f>
        <v>No</v>
      </c>
      <c r="K2831" s="5" t="str">
        <f>IF(IFERROR(INDEX(Delivery!$D$2:$D$3001,MATCH(A2831,Delivery!$A$2:$A$3001,0)),"")="Cancelled","Yes","No")</f>
        <v>No</v>
      </c>
      <c r="L2831">
        <f>SUMIF(Sales!B:B,A2831,Sales!H:H)</f>
        <v>3210.17</v>
      </c>
    </row>
    <row r="2832" spans="1:12" x14ac:dyDescent="0.35">
      <c r="A2832" s="5">
        <v>2831</v>
      </c>
      <c r="B2832" s="6">
        <v>45891</v>
      </c>
      <c r="C2832" s="5">
        <v>197</v>
      </c>
      <c r="D2832" s="5">
        <v>2</v>
      </c>
      <c r="E2832" s="5" t="str">
        <f>IFERROR(INDEX(Customers!$B$2:$B$901,MATCH(C2832,Customers!$A$2:$A$901,0)),"")</f>
        <v>Riya Pillai</v>
      </c>
      <c r="F2832" s="5" t="str">
        <f>IFERROR(INDEX(Customers!$C$2:$C$901,MATCH(C2832,Customers!$A$2:$A$901,0)),"")</f>
        <v>Consumer</v>
      </c>
      <c r="G2832" s="5" t="str">
        <f>IFERROR(INDEX(Regions!$B$2:$B$6,MATCH(D2832,Regions!$A$2:$A$6,0)),"")</f>
        <v>South</v>
      </c>
      <c r="H2832" s="5" t="str">
        <f t="shared" si="46"/>
        <v>2025-08</v>
      </c>
      <c r="I2832" s="5">
        <f>IFERROR(INDEX(Delivery!$C$2:$C$3001,MATCH(A2832,Delivery!$A$2:$A$3001,0))-INDEX(Delivery!$B$2:$B$3001,MATCH(A2832,Delivery!$A$2:$A$3001,0)),"")</f>
        <v>5</v>
      </c>
      <c r="J2832" s="5" t="str">
        <f>IF(IFERROR(INDEX(Delivery!$D$2:$D$3001,MATCH(A2832,Delivery!$A$2:$A$3001,0)),"")="Delayed","Yes","No")</f>
        <v>No</v>
      </c>
      <c r="K2832" s="5" t="str">
        <f>IF(IFERROR(INDEX(Delivery!$D$2:$D$3001,MATCH(A2832,Delivery!$A$2:$A$3001,0)),"")="Cancelled","Yes","No")</f>
        <v>No</v>
      </c>
      <c r="L2832">
        <f>SUMIF(Sales!B:B,A2832,Sales!H:H)</f>
        <v>1571.08</v>
      </c>
    </row>
    <row r="2833" spans="1:12" x14ac:dyDescent="0.35">
      <c r="A2833" s="5">
        <v>2832</v>
      </c>
      <c r="B2833" s="6">
        <v>45891</v>
      </c>
      <c r="C2833" s="5">
        <v>825</v>
      </c>
      <c r="D2833" s="5">
        <v>4</v>
      </c>
      <c r="E2833" s="5" t="str">
        <f>IFERROR(INDEX(Customers!$B$2:$B$901,MATCH(C2833,Customers!$A$2:$A$901,0)),"")</f>
        <v>Riya Bose</v>
      </c>
      <c r="F2833" s="5" t="str">
        <f>IFERROR(INDEX(Customers!$C$2:$C$901,MATCH(C2833,Customers!$A$2:$A$901,0)),"")</f>
        <v>Consumer</v>
      </c>
      <c r="G2833" s="5" t="str">
        <f>IFERROR(INDEX(Regions!$B$2:$B$6,MATCH(D2833,Regions!$A$2:$A$6,0)),"")</f>
        <v>West</v>
      </c>
      <c r="H2833" s="5" t="str">
        <f t="shared" si="46"/>
        <v>2025-08</v>
      </c>
      <c r="I2833" s="5">
        <f>IFERROR(INDEX(Delivery!$C$2:$C$3001,MATCH(A2833,Delivery!$A$2:$A$3001,0))-INDEX(Delivery!$B$2:$B$3001,MATCH(A2833,Delivery!$A$2:$A$3001,0)),"")</f>
        <v>3</v>
      </c>
      <c r="J2833" s="5" t="str">
        <f>IF(IFERROR(INDEX(Delivery!$D$2:$D$3001,MATCH(A2833,Delivery!$A$2:$A$3001,0)),"")="Delayed","Yes","No")</f>
        <v>No</v>
      </c>
      <c r="K2833" s="5" t="str">
        <f>IF(IFERROR(INDEX(Delivery!$D$2:$D$3001,MATCH(A2833,Delivery!$A$2:$A$3001,0)),"")="Cancelled","Yes","No")</f>
        <v>No</v>
      </c>
      <c r="L2833">
        <f>SUMIF(Sales!B:B,A2833,Sales!H:H)</f>
        <v>500.41</v>
      </c>
    </row>
    <row r="2834" spans="1:12" x14ac:dyDescent="0.35">
      <c r="A2834" s="5">
        <v>2833</v>
      </c>
      <c r="B2834" s="6">
        <v>45891</v>
      </c>
      <c r="C2834" s="5">
        <v>505</v>
      </c>
      <c r="D2834" s="5">
        <v>4</v>
      </c>
      <c r="E2834" s="5" t="str">
        <f>IFERROR(INDEX(Customers!$B$2:$B$901,MATCH(C2834,Customers!$A$2:$A$901,0)),"")</f>
        <v>Krishna Iyer</v>
      </c>
      <c r="F2834" s="5" t="str">
        <f>IFERROR(INDEX(Customers!$C$2:$C$901,MATCH(C2834,Customers!$A$2:$A$901,0)),"")</f>
        <v>Consumer</v>
      </c>
      <c r="G2834" s="5" t="str">
        <f>IFERROR(INDEX(Regions!$B$2:$B$6,MATCH(D2834,Regions!$A$2:$A$6,0)),"")</f>
        <v>West</v>
      </c>
      <c r="H2834" s="5" t="str">
        <f t="shared" si="46"/>
        <v>2025-08</v>
      </c>
      <c r="I2834" s="5">
        <f>IFERROR(INDEX(Delivery!$C$2:$C$3001,MATCH(A2834,Delivery!$A$2:$A$3001,0))-INDEX(Delivery!$B$2:$B$3001,MATCH(A2834,Delivery!$A$2:$A$3001,0)),"")</f>
        <v>4</v>
      </c>
      <c r="J2834" s="5" t="str">
        <f>IF(IFERROR(INDEX(Delivery!$D$2:$D$3001,MATCH(A2834,Delivery!$A$2:$A$3001,0)),"")="Delayed","Yes","No")</f>
        <v>No</v>
      </c>
      <c r="K2834" s="5" t="str">
        <f>IF(IFERROR(INDEX(Delivery!$D$2:$D$3001,MATCH(A2834,Delivery!$A$2:$A$3001,0)),"")="Cancelled","Yes","No")</f>
        <v>No</v>
      </c>
      <c r="L2834">
        <f>SUMIF(Sales!B:B,A2834,Sales!H:H)</f>
        <v>741.85</v>
      </c>
    </row>
    <row r="2835" spans="1:12" x14ac:dyDescent="0.35">
      <c r="A2835" s="5">
        <v>2834</v>
      </c>
      <c r="B2835" s="6">
        <v>45892</v>
      </c>
      <c r="C2835" s="5">
        <v>138</v>
      </c>
      <c r="D2835" s="5">
        <v>3</v>
      </c>
      <c r="E2835" s="5" t="str">
        <f>IFERROR(INDEX(Customers!$B$2:$B$901,MATCH(C2835,Customers!$A$2:$A$901,0)),"")</f>
        <v>Lakshmi Joshi</v>
      </c>
      <c r="F2835" s="5" t="str">
        <f>IFERROR(INDEX(Customers!$C$2:$C$901,MATCH(C2835,Customers!$A$2:$A$901,0)),"")</f>
        <v>SMB</v>
      </c>
      <c r="G2835" s="5" t="str">
        <f>IFERROR(INDEX(Regions!$B$2:$B$6,MATCH(D2835,Regions!$A$2:$A$6,0)),"")</f>
        <v>East</v>
      </c>
      <c r="H2835" s="5" t="str">
        <f t="shared" si="46"/>
        <v>2025-08</v>
      </c>
      <c r="I2835" s="5">
        <f>IFERROR(INDEX(Delivery!$C$2:$C$3001,MATCH(A2835,Delivery!$A$2:$A$3001,0))-INDEX(Delivery!$B$2:$B$3001,MATCH(A2835,Delivery!$A$2:$A$3001,0)),"")</f>
        <v>6</v>
      </c>
      <c r="J2835" s="5" t="str">
        <f>IF(IFERROR(INDEX(Delivery!$D$2:$D$3001,MATCH(A2835,Delivery!$A$2:$A$3001,0)),"")="Delayed","Yes","No")</f>
        <v>No</v>
      </c>
      <c r="K2835" s="5" t="str">
        <f>IF(IFERROR(INDEX(Delivery!$D$2:$D$3001,MATCH(A2835,Delivery!$A$2:$A$3001,0)),"")="Cancelled","Yes","No")</f>
        <v>No</v>
      </c>
      <c r="L2835">
        <f>SUMIF(Sales!B:B,A2835,Sales!H:H)</f>
        <v>552.17999999999995</v>
      </c>
    </row>
    <row r="2836" spans="1:12" x14ac:dyDescent="0.35">
      <c r="A2836" s="5">
        <v>2835</v>
      </c>
      <c r="B2836" s="6">
        <v>45892</v>
      </c>
      <c r="C2836" s="5">
        <v>662</v>
      </c>
      <c r="D2836" s="5">
        <v>2</v>
      </c>
      <c r="E2836" s="5" t="str">
        <f>IFERROR(INDEX(Customers!$B$2:$B$901,MATCH(C2836,Customers!$A$2:$A$901,0)),"")</f>
        <v>Vihaan Iyer</v>
      </c>
      <c r="F2836" s="5" t="str">
        <f>IFERROR(INDEX(Customers!$C$2:$C$901,MATCH(C2836,Customers!$A$2:$A$901,0)),"")</f>
        <v>Consumer</v>
      </c>
      <c r="G2836" s="5" t="str">
        <f>IFERROR(INDEX(Regions!$B$2:$B$6,MATCH(D2836,Regions!$A$2:$A$6,0)),"")</f>
        <v>South</v>
      </c>
      <c r="H2836" s="5" t="str">
        <f t="shared" si="46"/>
        <v>2025-08</v>
      </c>
      <c r="I2836" s="5">
        <f>IFERROR(INDEX(Delivery!$C$2:$C$3001,MATCH(A2836,Delivery!$A$2:$A$3001,0))-INDEX(Delivery!$B$2:$B$3001,MATCH(A2836,Delivery!$A$2:$A$3001,0)),"")</f>
        <v>5</v>
      </c>
      <c r="J2836" s="5" t="str">
        <f>IF(IFERROR(INDEX(Delivery!$D$2:$D$3001,MATCH(A2836,Delivery!$A$2:$A$3001,0)),"")="Delayed","Yes","No")</f>
        <v>No</v>
      </c>
      <c r="K2836" s="5" t="str">
        <f>IF(IFERROR(INDEX(Delivery!$D$2:$D$3001,MATCH(A2836,Delivery!$A$2:$A$3001,0)),"")="Cancelled","Yes","No")</f>
        <v>No</v>
      </c>
      <c r="L2836">
        <f>SUMIF(Sales!B:B,A2836,Sales!H:H)</f>
        <v>540.32000000000005</v>
      </c>
    </row>
    <row r="2837" spans="1:12" x14ac:dyDescent="0.35">
      <c r="A2837" s="5">
        <v>2836</v>
      </c>
      <c r="B2837" s="6">
        <v>45892</v>
      </c>
      <c r="C2837" s="5">
        <v>24</v>
      </c>
      <c r="D2837" s="5">
        <v>2</v>
      </c>
      <c r="E2837" s="5" t="str">
        <f>IFERROR(INDEX(Customers!$B$2:$B$901,MATCH(C2837,Customers!$A$2:$A$901,0)),"")</f>
        <v>Arjun Menon</v>
      </c>
      <c r="F2837" s="5" t="str">
        <f>IFERROR(INDEX(Customers!$C$2:$C$901,MATCH(C2837,Customers!$A$2:$A$901,0)),"")</f>
        <v>Consumer</v>
      </c>
      <c r="G2837" s="5" t="str">
        <f>IFERROR(INDEX(Regions!$B$2:$B$6,MATCH(D2837,Regions!$A$2:$A$6,0)),"")</f>
        <v>South</v>
      </c>
      <c r="H2837" s="5" t="str">
        <f t="shared" si="46"/>
        <v>2025-08</v>
      </c>
      <c r="I2837" s="5">
        <f>IFERROR(INDEX(Delivery!$C$2:$C$3001,MATCH(A2837,Delivery!$A$2:$A$3001,0))-INDEX(Delivery!$B$2:$B$3001,MATCH(A2837,Delivery!$A$2:$A$3001,0)),"")</f>
        <v>2</v>
      </c>
      <c r="J2837" s="5" t="str">
        <f>IF(IFERROR(INDEX(Delivery!$D$2:$D$3001,MATCH(A2837,Delivery!$A$2:$A$3001,0)),"")="Delayed","Yes","No")</f>
        <v>No</v>
      </c>
      <c r="K2837" s="5" t="str">
        <f>IF(IFERROR(INDEX(Delivery!$D$2:$D$3001,MATCH(A2837,Delivery!$A$2:$A$3001,0)),"")="Cancelled","Yes","No")</f>
        <v>No</v>
      </c>
      <c r="L2837">
        <f>SUMIF(Sales!B:B,A2837,Sales!H:H)</f>
        <v>490.48</v>
      </c>
    </row>
    <row r="2838" spans="1:12" x14ac:dyDescent="0.35">
      <c r="A2838" s="5">
        <v>2837</v>
      </c>
      <c r="B2838" s="6">
        <v>45892</v>
      </c>
      <c r="C2838" s="5">
        <v>289</v>
      </c>
      <c r="D2838" s="5">
        <v>3</v>
      </c>
      <c r="E2838" s="5" t="str">
        <f>IFERROR(INDEX(Customers!$B$2:$B$901,MATCH(C2838,Customers!$A$2:$A$901,0)),"")</f>
        <v>Saanvi Shetty</v>
      </c>
      <c r="F2838" s="5" t="str">
        <f>IFERROR(INDEX(Customers!$C$2:$C$901,MATCH(C2838,Customers!$A$2:$A$901,0)),"")</f>
        <v>Consumer</v>
      </c>
      <c r="G2838" s="5" t="str">
        <f>IFERROR(INDEX(Regions!$B$2:$B$6,MATCH(D2838,Regions!$A$2:$A$6,0)),"")</f>
        <v>East</v>
      </c>
      <c r="H2838" s="5" t="str">
        <f t="shared" si="46"/>
        <v>2025-08</v>
      </c>
      <c r="I2838" s="5">
        <f>IFERROR(INDEX(Delivery!$C$2:$C$3001,MATCH(A2838,Delivery!$A$2:$A$3001,0))-INDEX(Delivery!$B$2:$B$3001,MATCH(A2838,Delivery!$A$2:$A$3001,0)),"")</f>
        <v>4</v>
      </c>
      <c r="J2838" s="5" t="str">
        <f>IF(IFERROR(INDEX(Delivery!$D$2:$D$3001,MATCH(A2838,Delivery!$A$2:$A$3001,0)),"")="Delayed","Yes","No")</f>
        <v>No</v>
      </c>
      <c r="K2838" s="5" t="str">
        <f>IF(IFERROR(INDEX(Delivery!$D$2:$D$3001,MATCH(A2838,Delivery!$A$2:$A$3001,0)),"")="Cancelled","Yes","No")</f>
        <v>No</v>
      </c>
      <c r="L2838">
        <f>SUMIF(Sales!B:B,A2838,Sales!H:H)</f>
        <v>2192.59</v>
      </c>
    </row>
    <row r="2839" spans="1:12" x14ac:dyDescent="0.35">
      <c r="A2839" s="5">
        <v>2838</v>
      </c>
      <c r="B2839" s="6">
        <v>45892</v>
      </c>
      <c r="C2839" s="5">
        <v>357</v>
      </c>
      <c r="D2839" s="5">
        <v>3</v>
      </c>
      <c r="E2839" s="5" t="str">
        <f>IFERROR(INDEX(Customers!$B$2:$B$901,MATCH(C2839,Customers!$A$2:$A$901,0)),"")</f>
        <v>Aadhya Krishnan</v>
      </c>
      <c r="F2839" s="5" t="str">
        <f>IFERROR(INDEX(Customers!$C$2:$C$901,MATCH(C2839,Customers!$A$2:$A$901,0)),"")</f>
        <v>Corporate</v>
      </c>
      <c r="G2839" s="5" t="str">
        <f>IFERROR(INDEX(Regions!$B$2:$B$6,MATCH(D2839,Regions!$A$2:$A$6,0)),"")</f>
        <v>East</v>
      </c>
      <c r="H2839" s="5" t="str">
        <f t="shared" si="46"/>
        <v>2025-08</v>
      </c>
      <c r="I2839" s="5">
        <f>IFERROR(INDEX(Delivery!$C$2:$C$3001,MATCH(A2839,Delivery!$A$2:$A$3001,0))-INDEX(Delivery!$B$2:$B$3001,MATCH(A2839,Delivery!$A$2:$A$3001,0)),"")</f>
        <v>-45894</v>
      </c>
      <c r="J2839" s="5" t="str">
        <f>IF(IFERROR(INDEX(Delivery!$D$2:$D$3001,MATCH(A2839,Delivery!$A$2:$A$3001,0)),"")="Delayed","Yes","No")</f>
        <v>No</v>
      </c>
      <c r="K2839" s="5" t="str">
        <f>IF(IFERROR(INDEX(Delivery!$D$2:$D$3001,MATCH(A2839,Delivery!$A$2:$A$3001,0)),"")="Cancelled","Yes","No")</f>
        <v>Yes</v>
      </c>
      <c r="L2839">
        <f>SUMIF(Sales!B:B,A2839,Sales!H:H)</f>
        <v>2213.3200000000002</v>
      </c>
    </row>
    <row r="2840" spans="1:12" x14ac:dyDescent="0.35">
      <c r="A2840" s="5">
        <v>2839</v>
      </c>
      <c r="B2840" s="6">
        <v>45893</v>
      </c>
      <c r="C2840" s="5">
        <v>11</v>
      </c>
      <c r="D2840" s="5">
        <v>4</v>
      </c>
      <c r="E2840" s="5" t="str">
        <f>IFERROR(INDEX(Customers!$B$2:$B$901,MATCH(C2840,Customers!$A$2:$A$901,0)),"")</f>
        <v>Deepa Mehta</v>
      </c>
      <c r="F2840" s="5" t="str">
        <f>IFERROR(INDEX(Customers!$C$2:$C$901,MATCH(C2840,Customers!$A$2:$A$901,0)),"")</f>
        <v>Corporate</v>
      </c>
      <c r="G2840" s="5" t="str">
        <f>IFERROR(INDEX(Regions!$B$2:$B$6,MATCH(D2840,Regions!$A$2:$A$6,0)),"")</f>
        <v>West</v>
      </c>
      <c r="H2840" s="5" t="str">
        <f t="shared" si="46"/>
        <v>2025-08</v>
      </c>
      <c r="I2840" s="5">
        <f>IFERROR(INDEX(Delivery!$C$2:$C$3001,MATCH(A2840,Delivery!$A$2:$A$3001,0))-INDEX(Delivery!$B$2:$B$3001,MATCH(A2840,Delivery!$A$2:$A$3001,0)),"")</f>
        <v>2</v>
      </c>
      <c r="J2840" s="5" t="str">
        <f>IF(IFERROR(INDEX(Delivery!$D$2:$D$3001,MATCH(A2840,Delivery!$A$2:$A$3001,0)),"")="Delayed","Yes","No")</f>
        <v>No</v>
      </c>
      <c r="K2840" s="5" t="str">
        <f>IF(IFERROR(INDEX(Delivery!$D$2:$D$3001,MATCH(A2840,Delivery!$A$2:$A$3001,0)),"")="Cancelled","Yes","No")</f>
        <v>No</v>
      </c>
      <c r="L2840">
        <f>SUMIF(Sales!B:B,A2840,Sales!H:H)</f>
        <v>2490.89</v>
      </c>
    </row>
    <row r="2841" spans="1:12" x14ac:dyDescent="0.35">
      <c r="A2841" s="5">
        <v>2840</v>
      </c>
      <c r="B2841" s="6">
        <v>45893</v>
      </c>
      <c r="C2841" s="5">
        <v>254</v>
      </c>
      <c r="D2841" s="5">
        <v>3</v>
      </c>
      <c r="E2841" s="5" t="str">
        <f>IFERROR(INDEX(Customers!$B$2:$B$901,MATCH(C2841,Customers!$A$2:$A$901,0)),"")</f>
        <v>Divya Iyer</v>
      </c>
      <c r="F2841" s="5" t="str">
        <f>IFERROR(INDEX(Customers!$C$2:$C$901,MATCH(C2841,Customers!$A$2:$A$901,0)),"")</f>
        <v>Consumer</v>
      </c>
      <c r="G2841" s="5" t="str">
        <f>IFERROR(INDEX(Regions!$B$2:$B$6,MATCH(D2841,Regions!$A$2:$A$6,0)),"")</f>
        <v>East</v>
      </c>
      <c r="H2841" s="5" t="str">
        <f t="shared" si="46"/>
        <v>2025-08</v>
      </c>
      <c r="I2841" s="5">
        <f>IFERROR(INDEX(Delivery!$C$2:$C$3001,MATCH(A2841,Delivery!$A$2:$A$3001,0))-INDEX(Delivery!$B$2:$B$3001,MATCH(A2841,Delivery!$A$2:$A$3001,0)),"")</f>
        <v>2</v>
      </c>
      <c r="J2841" s="5" t="str">
        <f>IF(IFERROR(INDEX(Delivery!$D$2:$D$3001,MATCH(A2841,Delivery!$A$2:$A$3001,0)),"")="Delayed","Yes","No")</f>
        <v>No</v>
      </c>
      <c r="K2841" s="5" t="str">
        <f>IF(IFERROR(INDEX(Delivery!$D$2:$D$3001,MATCH(A2841,Delivery!$A$2:$A$3001,0)),"")="Cancelled","Yes","No")</f>
        <v>No</v>
      </c>
      <c r="L2841">
        <f>SUMIF(Sales!B:B,A2841,Sales!H:H)</f>
        <v>622.70000000000005</v>
      </c>
    </row>
    <row r="2842" spans="1:12" x14ac:dyDescent="0.35">
      <c r="A2842" s="5">
        <v>2841</v>
      </c>
      <c r="B2842" s="6">
        <v>45893</v>
      </c>
      <c r="C2842" s="5">
        <v>824</v>
      </c>
      <c r="D2842" s="5">
        <v>5</v>
      </c>
      <c r="E2842" s="5" t="str">
        <f>IFERROR(INDEX(Customers!$B$2:$B$901,MATCH(C2842,Customers!$A$2:$A$901,0)),"")</f>
        <v>Arun Sharma</v>
      </c>
      <c r="F2842" s="5" t="str">
        <f>IFERROR(INDEX(Customers!$C$2:$C$901,MATCH(C2842,Customers!$A$2:$A$901,0)),"")</f>
        <v>SMB</v>
      </c>
      <c r="G2842" s="5" t="str">
        <f>IFERROR(INDEX(Regions!$B$2:$B$6,MATCH(D2842,Regions!$A$2:$A$6,0)),"")</f>
        <v>Central</v>
      </c>
      <c r="H2842" s="5" t="str">
        <f t="shared" si="46"/>
        <v>2025-08</v>
      </c>
      <c r="I2842" s="5">
        <f>IFERROR(INDEX(Delivery!$C$2:$C$3001,MATCH(A2842,Delivery!$A$2:$A$3001,0))-INDEX(Delivery!$B$2:$B$3001,MATCH(A2842,Delivery!$A$2:$A$3001,0)),"")</f>
        <v>4</v>
      </c>
      <c r="J2842" s="5" t="str">
        <f>IF(IFERROR(INDEX(Delivery!$D$2:$D$3001,MATCH(A2842,Delivery!$A$2:$A$3001,0)),"")="Delayed","Yes","No")</f>
        <v>No</v>
      </c>
      <c r="K2842" s="5" t="str">
        <f>IF(IFERROR(INDEX(Delivery!$D$2:$D$3001,MATCH(A2842,Delivery!$A$2:$A$3001,0)),"")="Cancelled","Yes","No")</f>
        <v>No</v>
      </c>
      <c r="L2842">
        <f>SUMIF(Sales!B:B,A2842,Sales!H:H)</f>
        <v>604.18000000000006</v>
      </c>
    </row>
    <row r="2843" spans="1:12" x14ac:dyDescent="0.35">
      <c r="A2843" s="5">
        <v>2842</v>
      </c>
      <c r="B2843" s="6">
        <v>45893</v>
      </c>
      <c r="C2843" s="5">
        <v>542</v>
      </c>
      <c r="D2843" s="5">
        <v>4</v>
      </c>
      <c r="E2843" s="5" t="str">
        <f>IFERROR(INDEX(Customers!$B$2:$B$901,MATCH(C2843,Customers!$A$2:$A$901,0)),"")</f>
        <v>Vivaan Shetty</v>
      </c>
      <c r="F2843" s="5" t="str">
        <f>IFERROR(INDEX(Customers!$C$2:$C$901,MATCH(C2843,Customers!$A$2:$A$901,0)),"")</f>
        <v>SMB</v>
      </c>
      <c r="G2843" s="5" t="str">
        <f>IFERROR(INDEX(Regions!$B$2:$B$6,MATCH(D2843,Regions!$A$2:$A$6,0)),"")</f>
        <v>West</v>
      </c>
      <c r="H2843" s="5" t="str">
        <f t="shared" si="46"/>
        <v>2025-08</v>
      </c>
      <c r="I2843" s="5">
        <f>IFERROR(INDEX(Delivery!$C$2:$C$3001,MATCH(A2843,Delivery!$A$2:$A$3001,0))-INDEX(Delivery!$B$2:$B$3001,MATCH(A2843,Delivery!$A$2:$A$3001,0)),"")</f>
        <v>6</v>
      </c>
      <c r="J2843" s="5" t="str">
        <f>IF(IFERROR(INDEX(Delivery!$D$2:$D$3001,MATCH(A2843,Delivery!$A$2:$A$3001,0)),"")="Delayed","Yes","No")</f>
        <v>Yes</v>
      </c>
      <c r="K2843" s="5" t="str">
        <f>IF(IFERROR(INDEX(Delivery!$D$2:$D$3001,MATCH(A2843,Delivery!$A$2:$A$3001,0)),"")="Cancelled","Yes","No")</f>
        <v>No</v>
      </c>
      <c r="L2843">
        <f>SUMIF(Sales!B:B,A2843,Sales!H:H)</f>
        <v>3726.91</v>
      </c>
    </row>
    <row r="2844" spans="1:12" x14ac:dyDescent="0.35">
      <c r="A2844" s="5">
        <v>2843</v>
      </c>
      <c r="B2844" s="6">
        <v>45893</v>
      </c>
      <c r="C2844" s="5">
        <v>214</v>
      </c>
      <c r="D2844" s="5">
        <v>1</v>
      </c>
      <c r="E2844" s="5" t="str">
        <f>IFERROR(INDEX(Customers!$B$2:$B$901,MATCH(C2844,Customers!$A$2:$A$901,0)),"")</f>
        <v>Sanjay Menon</v>
      </c>
      <c r="F2844" s="5" t="str">
        <f>IFERROR(INDEX(Customers!$C$2:$C$901,MATCH(C2844,Customers!$A$2:$A$901,0)),"")</f>
        <v>SMB</v>
      </c>
      <c r="G2844" s="5" t="str">
        <f>IFERROR(INDEX(Regions!$B$2:$B$6,MATCH(D2844,Regions!$A$2:$A$6,0)),"")</f>
        <v>North</v>
      </c>
      <c r="H2844" s="5" t="str">
        <f t="shared" si="46"/>
        <v>2025-08</v>
      </c>
      <c r="I2844" s="5">
        <f>IFERROR(INDEX(Delivery!$C$2:$C$3001,MATCH(A2844,Delivery!$A$2:$A$3001,0))-INDEX(Delivery!$B$2:$B$3001,MATCH(A2844,Delivery!$A$2:$A$3001,0)),"")</f>
        <v>5</v>
      </c>
      <c r="J2844" s="5" t="str">
        <f>IF(IFERROR(INDEX(Delivery!$D$2:$D$3001,MATCH(A2844,Delivery!$A$2:$A$3001,0)),"")="Delayed","Yes","No")</f>
        <v>No</v>
      </c>
      <c r="K2844" s="5" t="str">
        <f>IF(IFERROR(INDEX(Delivery!$D$2:$D$3001,MATCH(A2844,Delivery!$A$2:$A$3001,0)),"")="Cancelled","Yes","No")</f>
        <v>No</v>
      </c>
      <c r="L2844">
        <f>SUMIF(Sales!B:B,A2844,Sales!H:H)</f>
        <v>1672.88</v>
      </c>
    </row>
    <row r="2845" spans="1:12" x14ac:dyDescent="0.35">
      <c r="A2845" s="5">
        <v>2844</v>
      </c>
      <c r="B2845" s="6">
        <v>45894</v>
      </c>
      <c r="C2845" s="5">
        <v>84</v>
      </c>
      <c r="D2845" s="5">
        <v>5</v>
      </c>
      <c r="E2845" s="5" t="str">
        <f>IFERROR(INDEX(Customers!$B$2:$B$901,MATCH(C2845,Customers!$A$2:$A$901,0)),"")</f>
        <v>Sai Pillai</v>
      </c>
      <c r="F2845" s="5" t="str">
        <f>IFERROR(INDEX(Customers!$C$2:$C$901,MATCH(C2845,Customers!$A$2:$A$901,0)),"")</f>
        <v>Consumer</v>
      </c>
      <c r="G2845" s="5" t="str">
        <f>IFERROR(INDEX(Regions!$B$2:$B$6,MATCH(D2845,Regions!$A$2:$A$6,0)),"")</f>
        <v>Central</v>
      </c>
      <c r="H2845" s="5" t="str">
        <f t="shared" si="46"/>
        <v>2025-08</v>
      </c>
      <c r="I2845" s="5">
        <f>IFERROR(INDEX(Delivery!$C$2:$C$3001,MATCH(A2845,Delivery!$A$2:$A$3001,0))-INDEX(Delivery!$B$2:$B$3001,MATCH(A2845,Delivery!$A$2:$A$3001,0)),"")</f>
        <v>4</v>
      </c>
      <c r="J2845" s="5" t="str">
        <f>IF(IFERROR(INDEX(Delivery!$D$2:$D$3001,MATCH(A2845,Delivery!$A$2:$A$3001,0)),"")="Delayed","Yes","No")</f>
        <v>No</v>
      </c>
      <c r="K2845" s="5" t="str">
        <f>IF(IFERROR(INDEX(Delivery!$D$2:$D$3001,MATCH(A2845,Delivery!$A$2:$A$3001,0)),"")="Cancelled","Yes","No")</f>
        <v>No</v>
      </c>
      <c r="L2845">
        <f>SUMIF(Sales!B:B,A2845,Sales!H:H)</f>
        <v>705.26</v>
      </c>
    </row>
    <row r="2846" spans="1:12" x14ac:dyDescent="0.35">
      <c r="A2846" s="5">
        <v>2845</v>
      </c>
      <c r="B2846" s="6">
        <v>45894</v>
      </c>
      <c r="C2846" s="5">
        <v>644</v>
      </c>
      <c r="D2846" s="5">
        <v>4</v>
      </c>
      <c r="E2846" s="5" t="str">
        <f>IFERROR(INDEX(Customers!$B$2:$B$901,MATCH(C2846,Customers!$A$2:$A$901,0)),"")</f>
        <v>Ishaan Reddy</v>
      </c>
      <c r="F2846" s="5" t="str">
        <f>IFERROR(INDEX(Customers!$C$2:$C$901,MATCH(C2846,Customers!$A$2:$A$901,0)),"")</f>
        <v>Consumer</v>
      </c>
      <c r="G2846" s="5" t="str">
        <f>IFERROR(INDEX(Regions!$B$2:$B$6,MATCH(D2846,Regions!$A$2:$A$6,0)),"")</f>
        <v>West</v>
      </c>
      <c r="H2846" s="5" t="str">
        <f t="shared" si="46"/>
        <v>2025-08</v>
      </c>
      <c r="I2846" s="5">
        <f>IFERROR(INDEX(Delivery!$C$2:$C$3001,MATCH(A2846,Delivery!$A$2:$A$3001,0))-INDEX(Delivery!$B$2:$B$3001,MATCH(A2846,Delivery!$A$2:$A$3001,0)),"")</f>
        <v>2</v>
      </c>
      <c r="J2846" s="5" t="str">
        <f>IF(IFERROR(INDEX(Delivery!$D$2:$D$3001,MATCH(A2846,Delivery!$A$2:$A$3001,0)),"")="Delayed","Yes","No")</f>
        <v>No</v>
      </c>
      <c r="K2846" s="5" t="str">
        <f>IF(IFERROR(INDEX(Delivery!$D$2:$D$3001,MATCH(A2846,Delivery!$A$2:$A$3001,0)),"")="Cancelled","Yes","No")</f>
        <v>No</v>
      </c>
      <c r="L2846">
        <f>SUMIF(Sales!B:B,A2846,Sales!H:H)</f>
        <v>777.04</v>
      </c>
    </row>
    <row r="2847" spans="1:12" x14ac:dyDescent="0.35">
      <c r="A2847" s="5">
        <v>2846</v>
      </c>
      <c r="B2847" s="6">
        <v>45894</v>
      </c>
      <c r="C2847" s="5">
        <v>351</v>
      </c>
      <c r="D2847" s="5">
        <v>5</v>
      </c>
      <c r="E2847" s="5" t="str">
        <f>IFERROR(INDEX(Customers!$B$2:$B$901,MATCH(C2847,Customers!$A$2:$A$901,0)),"")</f>
        <v>Nisha Krishnan</v>
      </c>
      <c r="F2847" s="5" t="str">
        <f>IFERROR(INDEX(Customers!$C$2:$C$901,MATCH(C2847,Customers!$A$2:$A$901,0)),"")</f>
        <v>SMB</v>
      </c>
      <c r="G2847" s="5" t="str">
        <f>IFERROR(INDEX(Regions!$B$2:$B$6,MATCH(D2847,Regions!$A$2:$A$6,0)),"")</f>
        <v>Central</v>
      </c>
      <c r="H2847" s="5" t="str">
        <f t="shared" si="46"/>
        <v>2025-08</v>
      </c>
      <c r="I2847" s="5">
        <f>IFERROR(INDEX(Delivery!$C$2:$C$3001,MATCH(A2847,Delivery!$A$2:$A$3001,0))-INDEX(Delivery!$B$2:$B$3001,MATCH(A2847,Delivery!$A$2:$A$3001,0)),"")</f>
        <v>5</v>
      </c>
      <c r="J2847" s="5" t="str">
        <f>IF(IFERROR(INDEX(Delivery!$D$2:$D$3001,MATCH(A2847,Delivery!$A$2:$A$3001,0)),"")="Delayed","Yes","No")</f>
        <v>No</v>
      </c>
      <c r="K2847" s="5" t="str">
        <f>IF(IFERROR(INDEX(Delivery!$D$2:$D$3001,MATCH(A2847,Delivery!$A$2:$A$3001,0)),"")="Cancelled","Yes","No")</f>
        <v>No</v>
      </c>
      <c r="L2847">
        <f>SUMIF(Sales!B:B,A2847,Sales!H:H)</f>
        <v>390.4</v>
      </c>
    </row>
    <row r="2848" spans="1:12" x14ac:dyDescent="0.35">
      <c r="A2848" s="5">
        <v>2847</v>
      </c>
      <c r="B2848" s="6">
        <v>45894</v>
      </c>
      <c r="C2848" s="5">
        <v>123</v>
      </c>
      <c r="D2848" s="5">
        <v>5</v>
      </c>
      <c r="E2848" s="5" t="str">
        <f>IFERROR(INDEX(Customers!$B$2:$B$901,MATCH(C2848,Customers!$A$2:$A$901,0)),"")</f>
        <v>Nisha Shetty</v>
      </c>
      <c r="F2848" s="5" t="str">
        <f>IFERROR(INDEX(Customers!$C$2:$C$901,MATCH(C2848,Customers!$A$2:$A$901,0)),"")</f>
        <v>Consumer</v>
      </c>
      <c r="G2848" s="5" t="str">
        <f>IFERROR(INDEX(Regions!$B$2:$B$6,MATCH(D2848,Regions!$A$2:$A$6,0)),"")</f>
        <v>Central</v>
      </c>
      <c r="H2848" s="5" t="str">
        <f t="shared" si="46"/>
        <v>2025-08</v>
      </c>
      <c r="I2848" s="5">
        <f>IFERROR(INDEX(Delivery!$C$2:$C$3001,MATCH(A2848,Delivery!$A$2:$A$3001,0))-INDEX(Delivery!$B$2:$B$3001,MATCH(A2848,Delivery!$A$2:$A$3001,0)),"")</f>
        <v>5</v>
      </c>
      <c r="J2848" s="5" t="str">
        <f>IF(IFERROR(INDEX(Delivery!$D$2:$D$3001,MATCH(A2848,Delivery!$A$2:$A$3001,0)),"")="Delayed","Yes","No")</f>
        <v>No</v>
      </c>
      <c r="K2848" s="5" t="str">
        <f>IF(IFERROR(INDEX(Delivery!$D$2:$D$3001,MATCH(A2848,Delivery!$A$2:$A$3001,0)),"")="Cancelled","Yes","No")</f>
        <v>No</v>
      </c>
      <c r="L2848">
        <f>SUMIF(Sales!B:B,A2848,Sales!H:H)</f>
        <v>1019.93</v>
      </c>
    </row>
    <row r="2849" spans="1:12" x14ac:dyDescent="0.35">
      <c r="A2849" s="5">
        <v>2848</v>
      </c>
      <c r="B2849" s="6">
        <v>45895</v>
      </c>
      <c r="C2849" s="5">
        <v>854</v>
      </c>
      <c r="D2849" s="5">
        <v>5</v>
      </c>
      <c r="E2849" s="5" t="str">
        <f>IFERROR(INDEX(Customers!$B$2:$B$901,MATCH(C2849,Customers!$A$2:$A$901,0)),"")</f>
        <v>Ravi Mehta</v>
      </c>
      <c r="F2849" s="5" t="str">
        <f>IFERROR(INDEX(Customers!$C$2:$C$901,MATCH(C2849,Customers!$A$2:$A$901,0)),"")</f>
        <v>SMB</v>
      </c>
      <c r="G2849" s="5" t="str">
        <f>IFERROR(INDEX(Regions!$B$2:$B$6,MATCH(D2849,Regions!$A$2:$A$6,0)),"")</f>
        <v>Central</v>
      </c>
      <c r="H2849" s="5" t="str">
        <f t="shared" si="46"/>
        <v>2025-08</v>
      </c>
      <c r="I2849" s="5">
        <f>IFERROR(INDEX(Delivery!$C$2:$C$3001,MATCH(A2849,Delivery!$A$2:$A$3001,0))-INDEX(Delivery!$B$2:$B$3001,MATCH(A2849,Delivery!$A$2:$A$3001,0)),"")</f>
        <v>3</v>
      </c>
      <c r="J2849" s="5" t="str">
        <f>IF(IFERROR(INDEX(Delivery!$D$2:$D$3001,MATCH(A2849,Delivery!$A$2:$A$3001,0)),"")="Delayed","Yes","No")</f>
        <v>No</v>
      </c>
      <c r="K2849" s="5" t="str">
        <f>IF(IFERROR(INDEX(Delivery!$D$2:$D$3001,MATCH(A2849,Delivery!$A$2:$A$3001,0)),"")="Cancelled","Yes","No")</f>
        <v>No</v>
      </c>
      <c r="L2849">
        <f>SUMIF(Sales!B:B,A2849,Sales!H:H)</f>
        <v>1752.02</v>
      </c>
    </row>
    <row r="2850" spans="1:12" x14ac:dyDescent="0.35">
      <c r="A2850" s="5">
        <v>2849</v>
      </c>
      <c r="B2850" s="6">
        <v>45895</v>
      </c>
      <c r="C2850" s="5">
        <v>151</v>
      </c>
      <c r="D2850" s="5">
        <v>2</v>
      </c>
      <c r="E2850" s="5" t="str">
        <f>IFERROR(INDEX(Customers!$B$2:$B$901,MATCH(C2850,Customers!$A$2:$A$901,0)),"")</f>
        <v>Ayaan Chatterjee</v>
      </c>
      <c r="F2850" s="5" t="str">
        <f>IFERROR(INDEX(Customers!$C$2:$C$901,MATCH(C2850,Customers!$A$2:$A$901,0)),"")</f>
        <v>SMB</v>
      </c>
      <c r="G2850" s="5" t="str">
        <f>IFERROR(INDEX(Regions!$B$2:$B$6,MATCH(D2850,Regions!$A$2:$A$6,0)),"")</f>
        <v>South</v>
      </c>
      <c r="H2850" s="5" t="str">
        <f t="shared" si="46"/>
        <v>2025-08</v>
      </c>
      <c r="I2850" s="5">
        <f>IFERROR(INDEX(Delivery!$C$2:$C$3001,MATCH(A2850,Delivery!$A$2:$A$3001,0))-INDEX(Delivery!$B$2:$B$3001,MATCH(A2850,Delivery!$A$2:$A$3001,0)),"")</f>
        <v>6</v>
      </c>
      <c r="J2850" s="5" t="str">
        <f>IF(IFERROR(INDEX(Delivery!$D$2:$D$3001,MATCH(A2850,Delivery!$A$2:$A$3001,0)),"")="Delayed","Yes","No")</f>
        <v>No</v>
      </c>
      <c r="K2850" s="5" t="str">
        <f>IF(IFERROR(INDEX(Delivery!$D$2:$D$3001,MATCH(A2850,Delivery!$A$2:$A$3001,0)),"")="Cancelled","Yes","No")</f>
        <v>No</v>
      </c>
      <c r="L2850">
        <f>SUMIF(Sales!B:B,A2850,Sales!H:H)</f>
        <v>617.46</v>
      </c>
    </row>
    <row r="2851" spans="1:12" x14ac:dyDescent="0.35">
      <c r="A2851" s="5">
        <v>2850</v>
      </c>
      <c r="B2851" s="6">
        <v>45895</v>
      </c>
      <c r="C2851" s="5">
        <v>745</v>
      </c>
      <c r="D2851" s="5">
        <v>3</v>
      </c>
      <c r="E2851" s="5" t="str">
        <f>IFERROR(INDEX(Customers!$B$2:$B$901,MATCH(C2851,Customers!$A$2:$A$901,0)),"")</f>
        <v>Myra Menon</v>
      </c>
      <c r="F2851" s="5" t="str">
        <f>IFERROR(INDEX(Customers!$C$2:$C$901,MATCH(C2851,Customers!$A$2:$A$901,0)),"")</f>
        <v>Corporate</v>
      </c>
      <c r="G2851" s="5" t="str">
        <f>IFERROR(INDEX(Regions!$B$2:$B$6,MATCH(D2851,Regions!$A$2:$A$6,0)),"")</f>
        <v>East</v>
      </c>
      <c r="H2851" s="5" t="str">
        <f t="shared" si="46"/>
        <v>2025-08</v>
      </c>
      <c r="I2851" s="5">
        <f>IFERROR(INDEX(Delivery!$C$2:$C$3001,MATCH(A2851,Delivery!$A$2:$A$3001,0))-INDEX(Delivery!$B$2:$B$3001,MATCH(A2851,Delivery!$A$2:$A$3001,0)),"")</f>
        <v>6</v>
      </c>
      <c r="J2851" s="5" t="str">
        <f>IF(IFERROR(INDEX(Delivery!$D$2:$D$3001,MATCH(A2851,Delivery!$A$2:$A$3001,0)),"")="Delayed","Yes","No")</f>
        <v>No</v>
      </c>
      <c r="K2851" s="5" t="str">
        <f>IF(IFERROR(INDEX(Delivery!$D$2:$D$3001,MATCH(A2851,Delivery!$A$2:$A$3001,0)),"")="Cancelled","Yes","No")</f>
        <v>No</v>
      </c>
      <c r="L2851">
        <f>SUMIF(Sales!B:B,A2851,Sales!H:H)</f>
        <v>4215</v>
      </c>
    </row>
    <row r="2852" spans="1:12" x14ac:dyDescent="0.35">
      <c r="A2852" s="5">
        <v>2851</v>
      </c>
      <c r="B2852" s="6">
        <v>45895</v>
      </c>
      <c r="C2852" s="5">
        <v>590</v>
      </c>
      <c r="D2852" s="5">
        <v>4</v>
      </c>
      <c r="E2852" s="5" t="str">
        <f>IFERROR(INDEX(Customers!$B$2:$B$901,MATCH(C2852,Customers!$A$2:$A$901,0)),"")</f>
        <v>Krishna Pillai</v>
      </c>
      <c r="F2852" s="5" t="str">
        <f>IFERROR(INDEX(Customers!$C$2:$C$901,MATCH(C2852,Customers!$A$2:$A$901,0)),"")</f>
        <v>Consumer</v>
      </c>
      <c r="G2852" s="5" t="str">
        <f>IFERROR(INDEX(Regions!$B$2:$B$6,MATCH(D2852,Regions!$A$2:$A$6,0)),"")</f>
        <v>West</v>
      </c>
      <c r="H2852" s="5" t="str">
        <f t="shared" si="46"/>
        <v>2025-08</v>
      </c>
      <c r="I2852" s="5">
        <f>IFERROR(INDEX(Delivery!$C$2:$C$3001,MATCH(A2852,Delivery!$A$2:$A$3001,0))-INDEX(Delivery!$B$2:$B$3001,MATCH(A2852,Delivery!$A$2:$A$3001,0)),"")</f>
        <v>8</v>
      </c>
      <c r="J2852" s="5" t="str">
        <f>IF(IFERROR(INDEX(Delivery!$D$2:$D$3001,MATCH(A2852,Delivery!$A$2:$A$3001,0)),"")="Delayed","Yes","No")</f>
        <v>Yes</v>
      </c>
      <c r="K2852" s="5" t="str">
        <f>IF(IFERROR(INDEX(Delivery!$D$2:$D$3001,MATCH(A2852,Delivery!$A$2:$A$3001,0)),"")="Cancelled","Yes","No")</f>
        <v>No</v>
      </c>
      <c r="L2852">
        <f>SUMIF(Sales!B:B,A2852,Sales!H:H)</f>
        <v>519.71</v>
      </c>
    </row>
    <row r="2853" spans="1:12" x14ac:dyDescent="0.35">
      <c r="A2853" s="5">
        <v>2852</v>
      </c>
      <c r="B2853" s="6">
        <v>45896</v>
      </c>
      <c r="C2853" s="5">
        <v>36</v>
      </c>
      <c r="D2853" s="5">
        <v>5</v>
      </c>
      <c r="E2853" s="5" t="str">
        <f>IFERROR(INDEX(Customers!$B$2:$B$901,MATCH(C2853,Customers!$A$2:$A$901,0)),"")</f>
        <v>Pari Reddy</v>
      </c>
      <c r="F2853" s="5" t="str">
        <f>IFERROR(INDEX(Customers!$C$2:$C$901,MATCH(C2853,Customers!$A$2:$A$901,0)),"")</f>
        <v>Consumer</v>
      </c>
      <c r="G2853" s="5" t="str">
        <f>IFERROR(INDEX(Regions!$B$2:$B$6,MATCH(D2853,Regions!$A$2:$A$6,0)),"")</f>
        <v>Central</v>
      </c>
      <c r="H2853" s="5" t="str">
        <f t="shared" si="46"/>
        <v>2025-08</v>
      </c>
      <c r="I2853" s="5">
        <f>IFERROR(INDEX(Delivery!$C$2:$C$3001,MATCH(A2853,Delivery!$A$2:$A$3001,0))-INDEX(Delivery!$B$2:$B$3001,MATCH(A2853,Delivery!$A$2:$A$3001,0)),"")</f>
        <v>6</v>
      </c>
      <c r="J2853" s="5" t="str">
        <f>IF(IFERROR(INDEX(Delivery!$D$2:$D$3001,MATCH(A2853,Delivery!$A$2:$A$3001,0)),"")="Delayed","Yes","No")</f>
        <v>No</v>
      </c>
      <c r="K2853" s="5" t="str">
        <f>IF(IFERROR(INDEX(Delivery!$D$2:$D$3001,MATCH(A2853,Delivery!$A$2:$A$3001,0)),"")="Cancelled","Yes","No")</f>
        <v>No</v>
      </c>
      <c r="L2853">
        <f>SUMIF(Sales!B:B,A2853,Sales!H:H)</f>
        <v>3362.8100000000004</v>
      </c>
    </row>
    <row r="2854" spans="1:12" x14ac:dyDescent="0.35">
      <c r="A2854" s="5">
        <v>2853</v>
      </c>
      <c r="B2854" s="6">
        <v>45896</v>
      </c>
      <c r="C2854" s="5">
        <v>278</v>
      </c>
      <c r="D2854" s="5">
        <v>2</v>
      </c>
      <c r="E2854" s="5" t="str">
        <f>IFERROR(INDEX(Customers!$B$2:$B$901,MATCH(C2854,Customers!$A$2:$A$901,0)),"")</f>
        <v>Priya Sharma</v>
      </c>
      <c r="F2854" s="5" t="str">
        <f>IFERROR(INDEX(Customers!$C$2:$C$901,MATCH(C2854,Customers!$A$2:$A$901,0)),"")</f>
        <v>Consumer</v>
      </c>
      <c r="G2854" s="5" t="str">
        <f>IFERROR(INDEX(Regions!$B$2:$B$6,MATCH(D2854,Regions!$A$2:$A$6,0)),"")</f>
        <v>South</v>
      </c>
      <c r="H2854" s="5" t="str">
        <f t="shared" si="46"/>
        <v>2025-08</v>
      </c>
      <c r="I2854" s="5">
        <f>IFERROR(INDEX(Delivery!$C$2:$C$3001,MATCH(A2854,Delivery!$A$2:$A$3001,0))-INDEX(Delivery!$B$2:$B$3001,MATCH(A2854,Delivery!$A$2:$A$3001,0)),"")</f>
        <v>5</v>
      </c>
      <c r="J2854" s="5" t="str">
        <f>IF(IFERROR(INDEX(Delivery!$D$2:$D$3001,MATCH(A2854,Delivery!$A$2:$A$3001,0)),"")="Delayed","Yes","No")</f>
        <v>No</v>
      </c>
      <c r="K2854" s="5" t="str">
        <f>IF(IFERROR(INDEX(Delivery!$D$2:$D$3001,MATCH(A2854,Delivery!$A$2:$A$3001,0)),"")="Cancelled","Yes","No")</f>
        <v>No</v>
      </c>
      <c r="L2854">
        <f>SUMIF(Sales!B:B,A2854,Sales!H:H)</f>
        <v>351.29</v>
      </c>
    </row>
    <row r="2855" spans="1:12" x14ac:dyDescent="0.35">
      <c r="A2855" s="5">
        <v>2854</v>
      </c>
      <c r="B2855" s="6">
        <v>45896</v>
      </c>
      <c r="C2855" s="5">
        <v>726</v>
      </c>
      <c r="D2855" s="5">
        <v>1</v>
      </c>
      <c r="E2855" s="5" t="str">
        <f>IFERROR(INDEX(Customers!$B$2:$B$901,MATCH(C2855,Customers!$A$2:$A$901,0)),"")</f>
        <v>Rahul Joshi</v>
      </c>
      <c r="F2855" s="5" t="str">
        <f>IFERROR(INDEX(Customers!$C$2:$C$901,MATCH(C2855,Customers!$A$2:$A$901,0)),"")</f>
        <v>Corporate</v>
      </c>
      <c r="G2855" s="5" t="str">
        <f>IFERROR(INDEX(Regions!$B$2:$B$6,MATCH(D2855,Regions!$A$2:$A$6,0)),"")</f>
        <v>North</v>
      </c>
      <c r="H2855" s="5" t="str">
        <f t="shared" si="46"/>
        <v>2025-08</v>
      </c>
      <c r="I2855" s="5">
        <f>IFERROR(INDEX(Delivery!$C$2:$C$3001,MATCH(A2855,Delivery!$A$2:$A$3001,0))-INDEX(Delivery!$B$2:$B$3001,MATCH(A2855,Delivery!$A$2:$A$3001,0)),"")</f>
        <v>4</v>
      </c>
      <c r="J2855" s="5" t="str">
        <f>IF(IFERROR(INDEX(Delivery!$D$2:$D$3001,MATCH(A2855,Delivery!$A$2:$A$3001,0)),"")="Delayed","Yes","No")</f>
        <v>No</v>
      </c>
      <c r="K2855" s="5" t="str">
        <f>IF(IFERROR(INDEX(Delivery!$D$2:$D$3001,MATCH(A2855,Delivery!$A$2:$A$3001,0)),"")="Cancelled","Yes","No")</f>
        <v>No</v>
      </c>
      <c r="L2855">
        <f>SUMIF(Sales!B:B,A2855,Sales!H:H)</f>
        <v>552.17999999999995</v>
      </c>
    </row>
    <row r="2856" spans="1:12" x14ac:dyDescent="0.35">
      <c r="A2856" s="5">
        <v>2855</v>
      </c>
      <c r="B2856" s="6">
        <v>45896</v>
      </c>
      <c r="C2856" s="5">
        <v>561</v>
      </c>
      <c r="D2856" s="5">
        <v>5</v>
      </c>
      <c r="E2856" s="5" t="str">
        <f>IFERROR(INDEX(Customers!$B$2:$B$901,MATCH(C2856,Customers!$A$2:$A$901,0)),"")</f>
        <v>Rahul Mehta</v>
      </c>
      <c r="F2856" s="5" t="str">
        <f>IFERROR(INDEX(Customers!$C$2:$C$901,MATCH(C2856,Customers!$A$2:$A$901,0)),"")</f>
        <v>Consumer</v>
      </c>
      <c r="G2856" s="5" t="str">
        <f>IFERROR(INDEX(Regions!$B$2:$B$6,MATCH(D2856,Regions!$A$2:$A$6,0)),"")</f>
        <v>Central</v>
      </c>
      <c r="H2856" s="5" t="str">
        <f t="shared" si="46"/>
        <v>2025-08</v>
      </c>
      <c r="I2856" s="5">
        <f>IFERROR(INDEX(Delivery!$C$2:$C$3001,MATCH(A2856,Delivery!$A$2:$A$3001,0))-INDEX(Delivery!$B$2:$B$3001,MATCH(A2856,Delivery!$A$2:$A$3001,0)),"")</f>
        <v>3</v>
      </c>
      <c r="J2856" s="5" t="str">
        <f>IF(IFERROR(INDEX(Delivery!$D$2:$D$3001,MATCH(A2856,Delivery!$A$2:$A$3001,0)),"")="Delayed","Yes","No")</f>
        <v>No</v>
      </c>
      <c r="K2856" s="5" t="str">
        <f>IF(IFERROR(INDEX(Delivery!$D$2:$D$3001,MATCH(A2856,Delivery!$A$2:$A$3001,0)),"")="Cancelled","Yes","No")</f>
        <v>No</v>
      </c>
      <c r="L2856">
        <f>SUMIF(Sales!B:B,A2856,Sales!H:H)</f>
        <v>2490.89</v>
      </c>
    </row>
    <row r="2857" spans="1:12" x14ac:dyDescent="0.35">
      <c r="A2857" s="5">
        <v>2856</v>
      </c>
      <c r="B2857" s="6">
        <v>45896</v>
      </c>
      <c r="C2857" s="5">
        <v>109</v>
      </c>
      <c r="D2857" s="5">
        <v>5</v>
      </c>
      <c r="E2857" s="5" t="str">
        <f>IFERROR(INDEX(Customers!$B$2:$B$901,MATCH(C2857,Customers!$A$2:$A$901,0)),"")</f>
        <v>Vikram Das</v>
      </c>
      <c r="F2857" s="5" t="str">
        <f>IFERROR(INDEX(Customers!$C$2:$C$901,MATCH(C2857,Customers!$A$2:$A$901,0)),"")</f>
        <v>Consumer</v>
      </c>
      <c r="G2857" s="5" t="str">
        <f>IFERROR(INDEX(Regions!$B$2:$B$6,MATCH(D2857,Regions!$A$2:$A$6,0)),"")</f>
        <v>Central</v>
      </c>
      <c r="H2857" s="5" t="str">
        <f t="shared" si="46"/>
        <v>2025-08</v>
      </c>
      <c r="I2857" s="5">
        <f>IFERROR(INDEX(Delivery!$C$2:$C$3001,MATCH(A2857,Delivery!$A$2:$A$3001,0))-INDEX(Delivery!$B$2:$B$3001,MATCH(A2857,Delivery!$A$2:$A$3001,0)),"")</f>
        <v>-45897</v>
      </c>
      <c r="J2857" s="5" t="str">
        <f>IF(IFERROR(INDEX(Delivery!$D$2:$D$3001,MATCH(A2857,Delivery!$A$2:$A$3001,0)),"")="Delayed","Yes","No")</f>
        <v>No</v>
      </c>
      <c r="K2857" s="5" t="str">
        <f>IF(IFERROR(INDEX(Delivery!$D$2:$D$3001,MATCH(A2857,Delivery!$A$2:$A$3001,0)),"")="Cancelled","Yes","No")</f>
        <v>Yes</v>
      </c>
      <c r="L2857">
        <f>SUMIF(Sales!B:B,A2857,Sales!H:H)</f>
        <v>188.52</v>
      </c>
    </row>
    <row r="2858" spans="1:12" x14ac:dyDescent="0.35">
      <c r="A2858" s="5">
        <v>2857</v>
      </c>
      <c r="B2858" s="6">
        <v>45896</v>
      </c>
      <c r="C2858" s="5">
        <v>191</v>
      </c>
      <c r="D2858" s="5">
        <v>1</v>
      </c>
      <c r="E2858" s="5" t="str">
        <f>IFERROR(INDEX(Customers!$B$2:$B$901,MATCH(C2858,Customers!$A$2:$A$901,0)),"")</f>
        <v>Priya Iyer</v>
      </c>
      <c r="F2858" s="5" t="str">
        <f>IFERROR(INDEX(Customers!$C$2:$C$901,MATCH(C2858,Customers!$A$2:$A$901,0)),"")</f>
        <v>SMB</v>
      </c>
      <c r="G2858" s="5" t="str">
        <f>IFERROR(INDEX(Regions!$B$2:$B$6,MATCH(D2858,Regions!$A$2:$A$6,0)),"")</f>
        <v>North</v>
      </c>
      <c r="H2858" s="5" t="str">
        <f t="shared" si="46"/>
        <v>2025-08</v>
      </c>
      <c r="I2858" s="5">
        <f>IFERROR(INDEX(Delivery!$C$2:$C$3001,MATCH(A2858,Delivery!$A$2:$A$3001,0))-INDEX(Delivery!$B$2:$B$3001,MATCH(A2858,Delivery!$A$2:$A$3001,0)),"")</f>
        <v>9</v>
      </c>
      <c r="J2858" s="5" t="str">
        <f>IF(IFERROR(INDEX(Delivery!$D$2:$D$3001,MATCH(A2858,Delivery!$A$2:$A$3001,0)),"")="Delayed","Yes","No")</f>
        <v>Yes</v>
      </c>
      <c r="K2858" s="5" t="str">
        <f>IF(IFERROR(INDEX(Delivery!$D$2:$D$3001,MATCH(A2858,Delivery!$A$2:$A$3001,0)),"")="Cancelled","Yes","No")</f>
        <v>No</v>
      </c>
      <c r="L2858">
        <f>SUMIF(Sales!B:B,A2858,Sales!H:H)</f>
        <v>2986.2000000000003</v>
      </c>
    </row>
    <row r="2859" spans="1:12" x14ac:dyDescent="0.35">
      <c r="A2859" s="5">
        <v>2858</v>
      </c>
      <c r="B2859" s="6">
        <v>45897</v>
      </c>
      <c r="C2859" s="5">
        <v>416</v>
      </c>
      <c r="D2859" s="5">
        <v>3</v>
      </c>
      <c r="E2859" s="5" t="str">
        <f>IFERROR(INDEX(Customers!$B$2:$B$901,MATCH(C2859,Customers!$A$2:$A$901,0)),"")</f>
        <v>Anika Kapoor</v>
      </c>
      <c r="F2859" s="5" t="str">
        <f>IFERROR(INDEX(Customers!$C$2:$C$901,MATCH(C2859,Customers!$A$2:$A$901,0)),"")</f>
        <v>Consumer</v>
      </c>
      <c r="G2859" s="5" t="str">
        <f>IFERROR(INDEX(Regions!$B$2:$B$6,MATCH(D2859,Regions!$A$2:$A$6,0)),"")</f>
        <v>East</v>
      </c>
      <c r="H2859" s="5" t="str">
        <f t="shared" si="46"/>
        <v>2025-08</v>
      </c>
      <c r="I2859" s="5">
        <f>IFERROR(INDEX(Delivery!$C$2:$C$3001,MATCH(A2859,Delivery!$A$2:$A$3001,0))-INDEX(Delivery!$B$2:$B$3001,MATCH(A2859,Delivery!$A$2:$A$3001,0)),"")</f>
        <v>3</v>
      </c>
      <c r="J2859" s="5" t="str">
        <f>IF(IFERROR(INDEX(Delivery!$D$2:$D$3001,MATCH(A2859,Delivery!$A$2:$A$3001,0)),"")="Delayed","Yes","No")</f>
        <v>No</v>
      </c>
      <c r="K2859" s="5" t="str">
        <f>IF(IFERROR(INDEX(Delivery!$D$2:$D$3001,MATCH(A2859,Delivery!$A$2:$A$3001,0)),"")="Cancelled","Yes","No")</f>
        <v>No</v>
      </c>
      <c r="L2859">
        <f>SUMIF(Sales!B:B,A2859,Sales!H:H)</f>
        <v>145.43</v>
      </c>
    </row>
    <row r="2860" spans="1:12" x14ac:dyDescent="0.35">
      <c r="A2860" s="5">
        <v>2859</v>
      </c>
      <c r="B2860" s="6">
        <v>45897</v>
      </c>
      <c r="C2860" s="5">
        <v>56</v>
      </c>
      <c r="D2860" s="5">
        <v>2</v>
      </c>
      <c r="E2860" s="5" t="str">
        <f>IFERROR(INDEX(Customers!$B$2:$B$901,MATCH(C2860,Customers!$A$2:$A$901,0)),"")</f>
        <v>Aadhya Bose</v>
      </c>
      <c r="F2860" s="5" t="str">
        <f>IFERROR(INDEX(Customers!$C$2:$C$901,MATCH(C2860,Customers!$A$2:$A$901,0)),"")</f>
        <v>Consumer</v>
      </c>
      <c r="G2860" s="5" t="str">
        <f>IFERROR(INDEX(Regions!$B$2:$B$6,MATCH(D2860,Regions!$A$2:$A$6,0)),"")</f>
        <v>South</v>
      </c>
      <c r="H2860" s="5" t="str">
        <f t="shared" si="46"/>
        <v>2025-08</v>
      </c>
      <c r="I2860" s="5">
        <f>IFERROR(INDEX(Delivery!$C$2:$C$3001,MATCH(A2860,Delivery!$A$2:$A$3001,0))-INDEX(Delivery!$B$2:$B$3001,MATCH(A2860,Delivery!$A$2:$A$3001,0)),"")</f>
        <v>3</v>
      </c>
      <c r="J2860" s="5" t="str">
        <f>IF(IFERROR(INDEX(Delivery!$D$2:$D$3001,MATCH(A2860,Delivery!$A$2:$A$3001,0)),"")="Delayed","Yes","No")</f>
        <v>No</v>
      </c>
      <c r="K2860" s="5" t="str">
        <f>IF(IFERROR(INDEX(Delivery!$D$2:$D$3001,MATCH(A2860,Delivery!$A$2:$A$3001,0)),"")="Cancelled","Yes","No")</f>
        <v>No</v>
      </c>
      <c r="L2860">
        <f>SUMIF(Sales!B:B,A2860,Sales!H:H)</f>
        <v>1296.42</v>
      </c>
    </row>
    <row r="2861" spans="1:12" x14ac:dyDescent="0.35">
      <c r="A2861" s="5">
        <v>2860</v>
      </c>
      <c r="B2861" s="6">
        <v>45897</v>
      </c>
      <c r="C2861" s="5">
        <v>252</v>
      </c>
      <c r="D2861" s="5">
        <v>3</v>
      </c>
      <c r="E2861" s="5" t="str">
        <f>IFERROR(INDEX(Customers!$B$2:$B$901,MATCH(C2861,Customers!$A$2:$A$901,0)),"")</f>
        <v>Ananya Shetty</v>
      </c>
      <c r="F2861" s="5" t="str">
        <f>IFERROR(INDEX(Customers!$C$2:$C$901,MATCH(C2861,Customers!$A$2:$A$901,0)),"")</f>
        <v>Consumer</v>
      </c>
      <c r="G2861" s="5" t="str">
        <f>IFERROR(INDEX(Regions!$B$2:$B$6,MATCH(D2861,Regions!$A$2:$A$6,0)),"")</f>
        <v>East</v>
      </c>
      <c r="H2861" s="5" t="str">
        <f t="shared" si="46"/>
        <v>2025-08</v>
      </c>
      <c r="I2861" s="5">
        <f>IFERROR(INDEX(Delivery!$C$2:$C$3001,MATCH(A2861,Delivery!$A$2:$A$3001,0))-INDEX(Delivery!$B$2:$B$3001,MATCH(A2861,Delivery!$A$2:$A$3001,0)),"")</f>
        <v>4</v>
      </c>
      <c r="J2861" s="5" t="str">
        <f>IF(IFERROR(INDEX(Delivery!$D$2:$D$3001,MATCH(A2861,Delivery!$A$2:$A$3001,0)),"")="Delayed","Yes","No")</f>
        <v>No</v>
      </c>
      <c r="K2861" s="5" t="str">
        <f>IF(IFERROR(INDEX(Delivery!$D$2:$D$3001,MATCH(A2861,Delivery!$A$2:$A$3001,0)),"")="Cancelled","Yes","No")</f>
        <v>No</v>
      </c>
      <c r="L2861">
        <f>SUMIF(Sales!B:B,A2861,Sales!H:H)</f>
        <v>3799.1299999999997</v>
      </c>
    </row>
    <row r="2862" spans="1:12" x14ac:dyDescent="0.35">
      <c r="A2862" s="5">
        <v>2861</v>
      </c>
      <c r="B2862" s="6">
        <v>45897</v>
      </c>
      <c r="C2862" s="5">
        <v>564</v>
      </c>
      <c r="D2862" s="5">
        <v>1</v>
      </c>
      <c r="E2862" s="5" t="str">
        <f>IFERROR(INDEX(Customers!$B$2:$B$901,MATCH(C2862,Customers!$A$2:$A$901,0)),"")</f>
        <v>Pari Rao</v>
      </c>
      <c r="F2862" s="5" t="str">
        <f>IFERROR(INDEX(Customers!$C$2:$C$901,MATCH(C2862,Customers!$A$2:$A$901,0)),"")</f>
        <v>SMB</v>
      </c>
      <c r="G2862" s="5" t="str">
        <f>IFERROR(INDEX(Regions!$B$2:$B$6,MATCH(D2862,Regions!$A$2:$A$6,0)),"")</f>
        <v>North</v>
      </c>
      <c r="H2862" s="5" t="str">
        <f t="shared" si="46"/>
        <v>2025-08</v>
      </c>
      <c r="I2862" s="5">
        <f>IFERROR(INDEX(Delivery!$C$2:$C$3001,MATCH(A2862,Delivery!$A$2:$A$3001,0))-INDEX(Delivery!$B$2:$B$3001,MATCH(A2862,Delivery!$A$2:$A$3001,0)),"")</f>
        <v>4</v>
      </c>
      <c r="J2862" s="5" t="str">
        <f>IF(IFERROR(INDEX(Delivery!$D$2:$D$3001,MATCH(A2862,Delivery!$A$2:$A$3001,0)),"")="Delayed","Yes","No")</f>
        <v>No</v>
      </c>
      <c r="K2862" s="5" t="str">
        <f>IF(IFERROR(INDEX(Delivery!$D$2:$D$3001,MATCH(A2862,Delivery!$A$2:$A$3001,0)),"")="Cancelled","Yes","No")</f>
        <v>No</v>
      </c>
      <c r="L2862">
        <f>SUMIF(Sales!B:B,A2862,Sales!H:H)</f>
        <v>1818.13</v>
      </c>
    </row>
    <row r="2863" spans="1:12" x14ac:dyDescent="0.35">
      <c r="A2863" s="5">
        <v>2862</v>
      </c>
      <c r="B2863" s="6">
        <v>45897</v>
      </c>
      <c r="C2863" s="5">
        <v>37</v>
      </c>
      <c r="D2863" s="5">
        <v>2</v>
      </c>
      <c r="E2863" s="5" t="str">
        <f>IFERROR(INDEX(Customers!$B$2:$B$901,MATCH(C2863,Customers!$A$2:$A$901,0)),"")</f>
        <v>Ravi Nair</v>
      </c>
      <c r="F2863" s="5" t="str">
        <f>IFERROR(INDEX(Customers!$C$2:$C$901,MATCH(C2863,Customers!$A$2:$A$901,0)),"")</f>
        <v>SMB</v>
      </c>
      <c r="G2863" s="5" t="str">
        <f>IFERROR(INDEX(Regions!$B$2:$B$6,MATCH(D2863,Regions!$A$2:$A$6,0)),"")</f>
        <v>South</v>
      </c>
      <c r="H2863" s="5" t="str">
        <f t="shared" si="46"/>
        <v>2025-08</v>
      </c>
      <c r="I2863" s="5">
        <f>IFERROR(INDEX(Delivery!$C$2:$C$3001,MATCH(A2863,Delivery!$A$2:$A$3001,0))-INDEX(Delivery!$B$2:$B$3001,MATCH(A2863,Delivery!$A$2:$A$3001,0)),"")</f>
        <v>2</v>
      </c>
      <c r="J2863" s="5" t="str">
        <f>IF(IFERROR(INDEX(Delivery!$D$2:$D$3001,MATCH(A2863,Delivery!$A$2:$A$3001,0)),"")="Delayed","Yes","No")</f>
        <v>No</v>
      </c>
      <c r="K2863" s="5" t="str">
        <f>IF(IFERROR(INDEX(Delivery!$D$2:$D$3001,MATCH(A2863,Delivery!$A$2:$A$3001,0)),"")="Cancelled","Yes","No")</f>
        <v>No</v>
      </c>
      <c r="L2863">
        <f>SUMIF(Sales!B:B,A2863,Sales!H:H)</f>
        <v>175.69</v>
      </c>
    </row>
    <row r="2864" spans="1:12" x14ac:dyDescent="0.35">
      <c r="A2864" s="5">
        <v>2863</v>
      </c>
      <c r="B2864" s="6">
        <v>45899</v>
      </c>
      <c r="C2864" s="5">
        <v>670</v>
      </c>
      <c r="D2864" s="5">
        <v>2</v>
      </c>
      <c r="E2864" s="5" t="str">
        <f>IFERROR(INDEX(Customers!$B$2:$B$901,MATCH(C2864,Customers!$A$2:$A$901,0)),"")</f>
        <v>Neha Das</v>
      </c>
      <c r="F2864" s="5" t="str">
        <f>IFERROR(INDEX(Customers!$C$2:$C$901,MATCH(C2864,Customers!$A$2:$A$901,0)),"")</f>
        <v>SMB</v>
      </c>
      <c r="G2864" s="5" t="str">
        <f>IFERROR(INDEX(Regions!$B$2:$B$6,MATCH(D2864,Regions!$A$2:$A$6,0)),"")</f>
        <v>South</v>
      </c>
      <c r="H2864" s="5" t="str">
        <f t="shared" si="46"/>
        <v>2025-08</v>
      </c>
      <c r="I2864" s="5">
        <f>IFERROR(INDEX(Delivery!$C$2:$C$3001,MATCH(A2864,Delivery!$A$2:$A$3001,0))-INDEX(Delivery!$B$2:$B$3001,MATCH(A2864,Delivery!$A$2:$A$3001,0)),"")</f>
        <v>3</v>
      </c>
      <c r="J2864" s="5" t="str">
        <f>IF(IFERROR(INDEX(Delivery!$D$2:$D$3001,MATCH(A2864,Delivery!$A$2:$A$3001,0)),"")="Delayed","Yes","No")</f>
        <v>No</v>
      </c>
      <c r="K2864" s="5" t="str">
        <f>IF(IFERROR(INDEX(Delivery!$D$2:$D$3001,MATCH(A2864,Delivery!$A$2:$A$3001,0)),"")="Cancelled","Yes","No")</f>
        <v>No</v>
      </c>
      <c r="L2864">
        <f>SUMIF(Sales!B:B,A2864,Sales!H:H)</f>
        <v>705.26</v>
      </c>
    </row>
    <row r="2865" spans="1:12" x14ac:dyDescent="0.35">
      <c r="A2865" s="5">
        <v>2864</v>
      </c>
      <c r="B2865" s="6">
        <v>45899</v>
      </c>
      <c r="C2865" s="5">
        <v>471</v>
      </c>
      <c r="D2865" s="5">
        <v>4</v>
      </c>
      <c r="E2865" s="5" t="str">
        <f>IFERROR(INDEX(Customers!$B$2:$B$901,MATCH(C2865,Customers!$A$2:$A$901,0)),"")</f>
        <v>Karthik Singh</v>
      </c>
      <c r="F2865" s="5" t="str">
        <f>IFERROR(INDEX(Customers!$C$2:$C$901,MATCH(C2865,Customers!$A$2:$A$901,0)),"")</f>
        <v>SMB</v>
      </c>
      <c r="G2865" s="5" t="str">
        <f>IFERROR(INDEX(Regions!$B$2:$B$6,MATCH(D2865,Regions!$A$2:$A$6,0)),"")</f>
        <v>West</v>
      </c>
      <c r="H2865" s="5" t="str">
        <f t="shared" si="46"/>
        <v>2025-08</v>
      </c>
      <c r="I2865" s="5">
        <f>IFERROR(INDEX(Delivery!$C$2:$C$3001,MATCH(A2865,Delivery!$A$2:$A$3001,0))-INDEX(Delivery!$B$2:$B$3001,MATCH(A2865,Delivery!$A$2:$A$3001,0)),"")</f>
        <v>3</v>
      </c>
      <c r="J2865" s="5" t="str">
        <f>IF(IFERROR(INDEX(Delivery!$D$2:$D$3001,MATCH(A2865,Delivery!$A$2:$A$3001,0)),"")="Delayed","Yes","No")</f>
        <v>No</v>
      </c>
      <c r="K2865" s="5" t="str">
        <f>IF(IFERROR(INDEX(Delivery!$D$2:$D$3001,MATCH(A2865,Delivery!$A$2:$A$3001,0)),"")="Cancelled","Yes","No")</f>
        <v>No</v>
      </c>
      <c r="L2865">
        <f>SUMIF(Sales!B:B,A2865,Sales!H:H)</f>
        <v>3252.42</v>
      </c>
    </row>
    <row r="2866" spans="1:12" x14ac:dyDescent="0.35">
      <c r="A2866" s="5">
        <v>2865</v>
      </c>
      <c r="B2866" s="6">
        <v>45899</v>
      </c>
      <c r="C2866" s="5">
        <v>735</v>
      </c>
      <c r="D2866" s="5">
        <v>1</v>
      </c>
      <c r="E2866" s="5" t="str">
        <f>IFERROR(INDEX(Customers!$B$2:$B$901,MATCH(C2866,Customers!$A$2:$A$901,0)),"")</f>
        <v>Rahul Bose</v>
      </c>
      <c r="F2866" s="5" t="str">
        <f>IFERROR(INDEX(Customers!$C$2:$C$901,MATCH(C2866,Customers!$A$2:$A$901,0)),"")</f>
        <v>SMB</v>
      </c>
      <c r="G2866" s="5" t="str">
        <f>IFERROR(INDEX(Regions!$B$2:$B$6,MATCH(D2866,Regions!$A$2:$A$6,0)),"")</f>
        <v>North</v>
      </c>
      <c r="H2866" s="5" t="str">
        <f t="shared" si="46"/>
        <v>2025-08</v>
      </c>
      <c r="I2866" s="5">
        <f>IFERROR(INDEX(Delivery!$C$2:$C$3001,MATCH(A2866,Delivery!$A$2:$A$3001,0))-INDEX(Delivery!$B$2:$B$3001,MATCH(A2866,Delivery!$A$2:$A$3001,0)),"")</f>
        <v>5</v>
      </c>
      <c r="J2866" s="5" t="str">
        <f>IF(IFERROR(INDEX(Delivery!$D$2:$D$3001,MATCH(A2866,Delivery!$A$2:$A$3001,0)),"")="Delayed","Yes","No")</f>
        <v>No</v>
      </c>
      <c r="K2866" s="5" t="str">
        <f>IF(IFERROR(INDEX(Delivery!$D$2:$D$3001,MATCH(A2866,Delivery!$A$2:$A$3001,0)),"")="Cancelled","Yes","No")</f>
        <v>No</v>
      </c>
      <c r="L2866">
        <f>SUMIF(Sales!B:B,A2866,Sales!H:H)</f>
        <v>3113.59</v>
      </c>
    </row>
    <row r="2867" spans="1:12" x14ac:dyDescent="0.35">
      <c r="A2867" s="5">
        <v>2866</v>
      </c>
      <c r="B2867" s="6">
        <v>45899</v>
      </c>
      <c r="C2867" s="5">
        <v>655</v>
      </c>
      <c r="D2867" s="5">
        <v>4</v>
      </c>
      <c r="E2867" s="5" t="str">
        <f>IFERROR(INDEX(Customers!$B$2:$B$901,MATCH(C2867,Customers!$A$2:$A$901,0)),"")</f>
        <v>Arjun Gupta</v>
      </c>
      <c r="F2867" s="5" t="str">
        <f>IFERROR(INDEX(Customers!$C$2:$C$901,MATCH(C2867,Customers!$A$2:$A$901,0)),"")</f>
        <v>SMB</v>
      </c>
      <c r="G2867" s="5" t="str">
        <f>IFERROR(INDEX(Regions!$B$2:$B$6,MATCH(D2867,Regions!$A$2:$A$6,0)),"")</f>
        <v>West</v>
      </c>
      <c r="H2867" s="5" t="str">
        <f t="shared" si="46"/>
        <v>2025-08</v>
      </c>
      <c r="I2867" s="5">
        <f>IFERROR(INDEX(Delivery!$C$2:$C$3001,MATCH(A2867,Delivery!$A$2:$A$3001,0))-INDEX(Delivery!$B$2:$B$3001,MATCH(A2867,Delivery!$A$2:$A$3001,0)),"")</f>
        <v>2</v>
      </c>
      <c r="J2867" s="5" t="str">
        <f>IF(IFERROR(INDEX(Delivery!$D$2:$D$3001,MATCH(A2867,Delivery!$A$2:$A$3001,0)),"")="Delayed","Yes","No")</f>
        <v>No</v>
      </c>
      <c r="K2867" s="5" t="str">
        <f>IF(IFERROR(INDEX(Delivery!$D$2:$D$3001,MATCH(A2867,Delivery!$A$2:$A$3001,0)),"")="Cancelled","Yes","No")</f>
        <v>No</v>
      </c>
      <c r="L2867">
        <f>SUMIF(Sales!B:B,A2867,Sales!H:H)</f>
        <v>1280.3399999999999</v>
      </c>
    </row>
    <row r="2868" spans="1:12" x14ac:dyDescent="0.35">
      <c r="A2868" s="5">
        <v>2867</v>
      </c>
      <c r="B2868" s="6">
        <v>45899</v>
      </c>
      <c r="C2868" s="5">
        <v>418</v>
      </c>
      <c r="D2868" s="5">
        <v>1</v>
      </c>
      <c r="E2868" s="5" t="str">
        <f>IFERROR(INDEX(Customers!$B$2:$B$901,MATCH(C2868,Customers!$A$2:$A$901,0)),"")</f>
        <v>Priya Menon</v>
      </c>
      <c r="F2868" s="5" t="str">
        <f>IFERROR(INDEX(Customers!$C$2:$C$901,MATCH(C2868,Customers!$A$2:$A$901,0)),"")</f>
        <v>Consumer</v>
      </c>
      <c r="G2868" s="5" t="str">
        <f>IFERROR(INDEX(Regions!$B$2:$B$6,MATCH(D2868,Regions!$A$2:$A$6,0)),"")</f>
        <v>North</v>
      </c>
      <c r="H2868" s="5" t="str">
        <f t="shared" si="46"/>
        <v>2025-08</v>
      </c>
      <c r="I2868" s="5">
        <f>IFERROR(INDEX(Delivery!$C$2:$C$3001,MATCH(A2868,Delivery!$A$2:$A$3001,0))-INDEX(Delivery!$B$2:$B$3001,MATCH(A2868,Delivery!$A$2:$A$3001,0)),"")</f>
        <v>4</v>
      </c>
      <c r="J2868" s="5" t="str">
        <f>IF(IFERROR(INDEX(Delivery!$D$2:$D$3001,MATCH(A2868,Delivery!$A$2:$A$3001,0)),"")="Delayed","Yes","No")</f>
        <v>No</v>
      </c>
      <c r="K2868" s="5" t="str">
        <f>IF(IFERROR(INDEX(Delivery!$D$2:$D$3001,MATCH(A2868,Delivery!$A$2:$A$3001,0)),"")="Cancelled","Yes","No")</f>
        <v>No</v>
      </c>
      <c r="L2868">
        <f>SUMIF(Sales!B:B,A2868,Sales!H:H)</f>
        <v>4031.07</v>
      </c>
    </row>
    <row r="2869" spans="1:12" x14ac:dyDescent="0.35">
      <c r="A2869" s="5">
        <v>2868</v>
      </c>
      <c r="B2869" s="6">
        <v>45899</v>
      </c>
      <c r="C2869" s="5">
        <v>26</v>
      </c>
      <c r="D2869" s="5">
        <v>1</v>
      </c>
      <c r="E2869" s="5" t="str">
        <f>IFERROR(INDEX(Customers!$B$2:$B$901,MATCH(C2869,Customers!$A$2:$A$901,0)),"")</f>
        <v>Arun Rao</v>
      </c>
      <c r="F2869" s="5" t="str">
        <f>IFERROR(INDEX(Customers!$C$2:$C$901,MATCH(C2869,Customers!$A$2:$A$901,0)),"")</f>
        <v>SMB</v>
      </c>
      <c r="G2869" s="5" t="str">
        <f>IFERROR(INDEX(Regions!$B$2:$B$6,MATCH(D2869,Regions!$A$2:$A$6,0)),"")</f>
        <v>North</v>
      </c>
      <c r="H2869" s="5" t="str">
        <f t="shared" si="46"/>
        <v>2025-08</v>
      </c>
      <c r="I2869" s="5">
        <f>IFERROR(INDEX(Delivery!$C$2:$C$3001,MATCH(A2869,Delivery!$A$2:$A$3001,0))-INDEX(Delivery!$B$2:$B$3001,MATCH(A2869,Delivery!$A$2:$A$3001,0)),"")</f>
        <v>2</v>
      </c>
      <c r="J2869" s="5" t="str">
        <f>IF(IFERROR(INDEX(Delivery!$D$2:$D$3001,MATCH(A2869,Delivery!$A$2:$A$3001,0)),"")="Delayed","Yes","No")</f>
        <v>No</v>
      </c>
      <c r="K2869" s="5" t="str">
        <f>IF(IFERROR(INDEX(Delivery!$D$2:$D$3001,MATCH(A2869,Delivery!$A$2:$A$3001,0)),"")="Cancelled","Yes","No")</f>
        <v>No</v>
      </c>
      <c r="L2869">
        <f>SUMIF(Sales!B:B,A2869,Sales!H:H)</f>
        <v>3320.94</v>
      </c>
    </row>
    <row r="2870" spans="1:12" x14ac:dyDescent="0.35">
      <c r="A2870" s="5">
        <v>2869</v>
      </c>
      <c r="B2870" s="6">
        <v>45899</v>
      </c>
      <c r="C2870" s="5">
        <v>197</v>
      </c>
      <c r="D2870" s="5">
        <v>2</v>
      </c>
      <c r="E2870" s="5" t="str">
        <f>IFERROR(INDEX(Customers!$B$2:$B$901,MATCH(C2870,Customers!$A$2:$A$901,0)),"")</f>
        <v>Riya Pillai</v>
      </c>
      <c r="F2870" s="5" t="str">
        <f>IFERROR(INDEX(Customers!$C$2:$C$901,MATCH(C2870,Customers!$A$2:$A$901,0)),"")</f>
        <v>Consumer</v>
      </c>
      <c r="G2870" s="5" t="str">
        <f>IFERROR(INDEX(Regions!$B$2:$B$6,MATCH(D2870,Regions!$A$2:$A$6,0)),"")</f>
        <v>South</v>
      </c>
      <c r="H2870" s="5" t="str">
        <f t="shared" si="46"/>
        <v>2025-08</v>
      </c>
      <c r="I2870" s="5">
        <f>IFERROR(INDEX(Delivery!$C$2:$C$3001,MATCH(A2870,Delivery!$A$2:$A$3001,0))-INDEX(Delivery!$B$2:$B$3001,MATCH(A2870,Delivery!$A$2:$A$3001,0)),"")</f>
        <v>2</v>
      </c>
      <c r="J2870" s="5" t="str">
        <f>IF(IFERROR(INDEX(Delivery!$D$2:$D$3001,MATCH(A2870,Delivery!$A$2:$A$3001,0)),"")="Delayed","Yes","No")</f>
        <v>No</v>
      </c>
      <c r="K2870" s="5" t="str">
        <f>IF(IFERROR(INDEX(Delivery!$D$2:$D$3001,MATCH(A2870,Delivery!$A$2:$A$3001,0)),"")="Cancelled","Yes","No")</f>
        <v>No</v>
      </c>
      <c r="L2870">
        <f>SUMIF(Sales!B:B,A2870,Sales!H:H)</f>
        <v>431.76</v>
      </c>
    </row>
    <row r="2871" spans="1:12" x14ac:dyDescent="0.35">
      <c r="A2871" s="5">
        <v>2870</v>
      </c>
      <c r="B2871" s="6">
        <v>45899</v>
      </c>
      <c r="C2871" s="5">
        <v>207</v>
      </c>
      <c r="D2871" s="5">
        <v>2</v>
      </c>
      <c r="E2871" s="5" t="str">
        <f>IFERROR(INDEX(Customers!$B$2:$B$901,MATCH(C2871,Customers!$A$2:$A$901,0)),"")</f>
        <v>Vikram Gupta</v>
      </c>
      <c r="F2871" s="5" t="str">
        <f>IFERROR(INDEX(Customers!$C$2:$C$901,MATCH(C2871,Customers!$A$2:$A$901,0)),"")</f>
        <v>SMB</v>
      </c>
      <c r="G2871" s="5" t="str">
        <f>IFERROR(INDEX(Regions!$B$2:$B$6,MATCH(D2871,Regions!$A$2:$A$6,0)),"")</f>
        <v>South</v>
      </c>
      <c r="H2871" s="5" t="str">
        <f t="shared" si="46"/>
        <v>2025-08</v>
      </c>
      <c r="I2871" s="5">
        <f>IFERROR(INDEX(Delivery!$C$2:$C$3001,MATCH(A2871,Delivery!$A$2:$A$3001,0))-INDEX(Delivery!$B$2:$B$3001,MATCH(A2871,Delivery!$A$2:$A$3001,0)),"")</f>
        <v>3</v>
      </c>
      <c r="J2871" s="5" t="str">
        <f>IF(IFERROR(INDEX(Delivery!$D$2:$D$3001,MATCH(A2871,Delivery!$A$2:$A$3001,0)),"")="Delayed","Yes","No")</f>
        <v>No</v>
      </c>
      <c r="K2871" s="5" t="str">
        <f>IF(IFERROR(INDEX(Delivery!$D$2:$D$3001,MATCH(A2871,Delivery!$A$2:$A$3001,0)),"")="Cancelled","Yes","No")</f>
        <v>No</v>
      </c>
      <c r="L2871">
        <f>SUMIF(Sales!B:B,A2871,Sales!H:H)</f>
        <v>1144.3699999999999</v>
      </c>
    </row>
    <row r="2872" spans="1:12" x14ac:dyDescent="0.35">
      <c r="A2872" s="5">
        <v>2871</v>
      </c>
      <c r="B2872" s="6">
        <v>45899</v>
      </c>
      <c r="C2872" s="5">
        <v>572</v>
      </c>
      <c r="D2872" s="5">
        <v>2</v>
      </c>
      <c r="E2872" s="5" t="str">
        <f>IFERROR(INDEX(Customers!$B$2:$B$901,MATCH(C2872,Customers!$A$2:$A$901,0)),"")</f>
        <v>Navya Nair</v>
      </c>
      <c r="F2872" s="5" t="str">
        <f>IFERROR(INDEX(Customers!$C$2:$C$901,MATCH(C2872,Customers!$A$2:$A$901,0)),"")</f>
        <v>Corporate</v>
      </c>
      <c r="G2872" s="5" t="str">
        <f>IFERROR(INDEX(Regions!$B$2:$B$6,MATCH(D2872,Regions!$A$2:$A$6,0)),"")</f>
        <v>South</v>
      </c>
      <c r="H2872" s="5" t="str">
        <f t="shared" si="46"/>
        <v>2025-08</v>
      </c>
      <c r="I2872" s="5">
        <f>IFERROR(INDEX(Delivery!$C$2:$C$3001,MATCH(A2872,Delivery!$A$2:$A$3001,0))-INDEX(Delivery!$B$2:$B$3001,MATCH(A2872,Delivery!$A$2:$A$3001,0)),"")</f>
        <v>5</v>
      </c>
      <c r="J2872" s="5" t="str">
        <f>IF(IFERROR(INDEX(Delivery!$D$2:$D$3001,MATCH(A2872,Delivery!$A$2:$A$3001,0)),"")="Delayed","Yes","No")</f>
        <v>No</v>
      </c>
      <c r="K2872" s="5" t="str">
        <f>IF(IFERROR(INDEX(Delivery!$D$2:$D$3001,MATCH(A2872,Delivery!$A$2:$A$3001,0)),"")="Cancelled","Yes","No")</f>
        <v>No</v>
      </c>
      <c r="L2872">
        <f>SUMIF(Sales!B:B,A2872,Sales!H:H)</f>
        <v>1332.2</v>
      </c>
    </row>
    <row r="2873" spans="1:12" x14ac:dyDescent="0.35">
      <c r="A2873" s="5">
        <v>2872</v>
      </c>
      <c r="B2873" s="6">
        <v>45899</v>
      </c>
      <c r="C2873" s="5">
        <v>489</v>
      </c>
      <c r="D2873" s="5">
        <v>5</v>
      </c>
      <c r="E2873" s="5" t="str">
        <f>IFERROR(INDEX(Customers!$B$2:$B$901,MATCH(C2873,Customers!$A$2:$A$901,0)),"")</f>
        <v>Aditya Menon</v>
      </c>
      <c r="F2873" s="5" t="str">
        <f>IFERROR(INDEX(Customers!$C$2:$C$901,MATCH(C2873,Customers!$A$2:$A$901,0)),"")</f>
        <v>Consumer</v>
      </c>
      <c r="G2873" s="5" t="str">
        <f>IFERROR(INDEX(Regions!$B$2:$B$6,MATCH(D2873,Regions!$A$2:$A$6,0)),"")</f>
        <v>Central</v>
      </c>
      <c r="H2873" s="5" t="str">
        <f t="shared" si="46"/>
        <v>2025-08</v>
      </c>
      <c r="I2873" s="5">
        <f>IFERROR(INDEX(Delivery!$C$2:$C$3001,MATCH(A2873,Delivery!$A$2:$A$3001,0))-INDEX(Delivery!$B$2:$B$3001,MATCH(A2873,Delivery!$A$2:$A$3001,0)),"")</f>
        <v>10</v>
      </c>
      <c r="J2873" s="5" t="str">
        <f>IF(IFERROR(INDEX(Delivery!$D$2:$D$3001,MATCH(A2873,Delivery!$A$2:$A$3001,0)),"")="Delayed","Yes","No")</f>
        <v>Yes</v>
      </c>
      <c r="K2873" s="5" t="str">
        <f>IF(IFERROR(INDEX(Delivery!$D$2:$D$3001,MATCH(A2873,Delivery!$A$2:$A$3001,0)),"")="Cancelled","Yes","No")</f>
        <v>No</v>
      </c>
      <c r="L2873">
        <f>SUMIF(Sales!B:B,A2873,Sales!H:H)</f>
        <v>175.69</v>
      </c>
    </row>
    <row r="2874" spans="1:12" x14ac:dyDescent="0.35">
      <c r="A2874" s="5">
        <v>2873</v>
      </c>
      <c r="B2874" s="6">
        <v>45899</v>
      </c>
      <c r="C2874" s="5">
        <v>185</v>
      </c>
      <c r="D2874" s="5">
        <v>2</v>
      </c>
      <c r="E2874" s="5" t="str">
        <f>IFERROR(INDEX(Customers!$B$2:$B$901,MATCH(C2874,Customers!$A$2:$A$901,0)),"")</f>
        <v>Kavya Verma</v>
      </c>
      <c r="F2874" s="5" t="str">
        <f>IFERROR(INDEX(Customers!$C$2:$C$901,MATCH(C2874,Customers!$A$2:$A$901,0)),"")</f>
        <v>Consumer</v>
      </c>
      <c r="G2874" s="5" t="str">
        <f>IFERROR(INDEX(Regions!$B$2:$B$6,MATCH(D2874,Regions!$A$2:$A$6,0)),"")</f>
        <v>South</v>
      </c>
      <c r="H2874" s="5" t="str">
        <f t="shared" si="46"/>
        <v>2025-08</v>
      </c>
      <c r="I2874" s="5">
        <f>IFERROR(INDEX(Delivery!$C$2:$C$3001,MATCH(A2874,Delivery!$A$2:$A$3001,0))-INDEX(Delivery!$B$2:$B$3001,MATCH(A2874,Delivery!$A$2:$A$3001,0)),"")</f>
        <v>6</v>
      </c>
      <c r="J2874" s="5" t="str">
        <f>IF(IFERROR(INDEX(Delivery!$D$2:$D$3001,MATCH(A2874,Delivery!$A$2:$A$3001,0)),"")="Delayed","Yes","No")</f>
        <v>Yes</v>
      </c>
      <c r="K2874" s="5" t="str">
        <f>IF(IFERROR(INDEX(Delivery!$D$2:$D$3001,MATCH(A2874,Delivery!$A$2:$A$3001,0)),"")="Cancelled","Yes","No")</f>
        <v>No</v>
      </c>
      <c r="L2874">
        <f>SUMIF(Sales!B:B,A2874,Sales!H:H)</f>
        <v>431.76</v>
      </c>
    </row>
    <row r="2875" spans="1:12" x14ac:dyDescent="0.35">
      <c r="A2875" s="5">
        <v>2874</v>
      </c>
      <c r="B2875" s="6">
        <v>45899</v>
      </c>
      <c r="C2875" s="5">
        <v>54</v>
      </c>
      <c r="D2875" s="5">
        <v>4</v>
      </c>
      <c r="E2875" s="5" t="str">
        <f>IFERROR(INDEX(Customers!$B$2:$B$901,MATCH(C2875,Customers!$A$2:$A$901,0)),"")</f>
        <v>Aarav Rao</v>
      </c>
      <c r="F2875" s="5" t="str">
        <f>IFERROR(INDEX(Customers!$C$2:$C$901,MATCH(C2875,Customers!$A$2:$A$901,0)),"")</f>
        <v>Consumer</v>
      </c>
      <c r="G2875" s="5" t="str">
        <f>IFERROR(INDEX(Regions!$B$2:$B$6,MATCH(D2875,Regions!$A$2:$A$6,0)),"")</f>
        <v>West</v>
      </c>
      <c r="H2875" s="5" t="str">
        <f t="shared" si="46"/>
        <v>2025-08</v>
      </c>
      <c r="I2875" s="5">
        <f>IFERROR(INDEX(Delivery!$C$2:$C$3001,MATCH(A2875,Delivery!$A$2:$A$3001,0))-INDEX(Delivery!$B$2:$B$3001,MATCH(A2875,Delivery!$A$2:$A$3001,0)),"")</f>
        <v>7</v>
      </c>
      <c r="J2875" s="5" t="str">
        <f>IF(IFERROR(INDEX(Delivery!$D$2:$D$3001,MATCH(A2875,Delivery!$A$2:$A$3001,0)),"")="Delayed","Yes","No")</f>
        <v>Yes</v>
      </c>
      <c r="K2875" s="5" t="str">
        <f>IF(IFERROR(INDEX(Delivery!$D$2:$D$3001,MATCH(A2875,Delivery!$A$2:$A$3001,0)),"")="Cancelled","Yes","No")</f>
        <v>No</v>
      </c>
      <c r="L2875">
        <f>SUMIF(Sales!B:B,A2875,Sales!H:H)</f>
        <v>1303.81</v>
      </c>
    </row>
    <row r="2876" spans="1:12" x14ac:dyDescent="0.35">
      <c r="A2876" s="5">
        <v>2875</v>
      </c>
      <c r="B2876" s="6">
        <v>45900</v>
      </c>
      <c r="C2876" s="5">
        <v>638</v>
      </c>
      <c r="D2876" s="5">
        <v>3</v>
      </c>
      <c r="E2876" s="5" t="str">
        <f>IFERROR(INDEX(Customers!$B$2:$B$901,MATCH(C2876,Customers!$A$2:$A$901,0)),"")</f>
        <v>Myra Bose</v>
      </c>
      <c r="F2876" s="5" t="str">
        <f>IFERROR(INDEX(Customers!$C$2:$C$901,MATCH(C2876,Customers!$A$2:$A$901,0)),"")</f>
        <v>Consumer</v>
      </c>
      <c r="G2876" s="5" t="str">
        <f>IFERROR(INDEX(Regions!$B$2:$B$6,MATCH(D2876,Regions!$A$2:$A$6,0)),"")</f>
        <v>East</v>
      </c>
      <c r="H2876" s="5" t="str">
        <f t="shared" si="46"/>
        <v>2025-08</v>
      </c>
      <c r="I2876" s="5">
        <f>IFERROR(INDEX(Delivery!$C$2:$C$3001,MATCH(A2876,Delivery!$A$2:$A$3001,0))-INDEX(Delivery!$B$2:$B$3001,MATCH(A2876,Delivery!$A$2:$A$3001,0)),"")</f>
        <v>4</v>
      </c>
      <c r="J2876" s="5" t="str">
        <f>IF(IFERROR(INDEX(Delivery!$D$2:$D$3001,MATCH(A2876,Delivery!$A$2:$A$3001,0)),"")="Delayed","Yes","No")</f>
        <v>No</v>
      </c>
      <c r="K2876" s="5" t="str">
        <f>IF(IFERROR(INDEX(Delivery!$D$2:$D$3001,MATCH(A2876,Delivery!$A$2:$A$3001,0)),"")="Cancelled","Yes","No")</f>
        <v>No</v>
      </c>
      <c r="L2876">
        <f>SUMIF(Sales!B:B,A2876,Sales!H:H)</f>
        <v>878.67000000000007</v>
      </c>
    </row>
    <row r="2877" spans="1:12" x14ac:dyDescent="0.35">
      <c r="A2877" s="5">
        <v>2876</v>
      </c>
      <c r="B2877" s="6">
        <v>45900</v>
      </c>
      <c r="C2877" s="5">
        <v>800</v>
      </c>
      <c r="D2877" s="5">
        <v>3</v>
      </c>
      <c r="E2877" s="5" t="str">
        <f>IFERROR(INDEX(Customers!$B$2:$B$901,MATCH(C2877,Customers!$A$2:$A$901,0)),"")</f>
        <v>Myra Chatterjee</v>
      </c>
      <c r="F2877" s="5" t="str">
        <f>IFERROR(INDEX(Customers!$C$2:$C$901,MATCH(C2877,Customers!$A$2:$A$901,0)),"")</f>
        <v>SMB</v>
      </c>
      <c r="G2877" s="5" t="str">
        <f>IFERROR(INDEX(Regions!$B$2:$B$6,MATCH(D2877,Regions!$A$2:$A$6,0)),"")</f>
        <v>East</v>
      </c>
      <c r="H2877" s="5" t="str">
        <f t="shared" si="46"/>
        <v>2025-08</v>
      </c>
      <c r="I2877" s="5">
        <f>IFERROR(INDEX(Delivery!$C$2:$C$3001,MATCH(A2877,Delivery!$A$2:$A$3001,0))-INDEX(Delivery!$B$2:$B$3001,MATCH(A2877,Delivery!$A$2:$A$3001,0)),"")</f>
        <v>6</v>
      </c>
      <c r="J2877" s="5" t="str">
        <f>IF(IFERROR(INDEX(Delivery!$D$2:$D$3001,MATCH(A2877,Delivery!$A$2:$A$3001,0)),"")="Delayed","Yes","No")</f>
        <v>No</v>
      </c>
      <c r="K2877" s="5" t="str">
        <f>IF(IFERROR(INDEX(Delivery!$D$2:$D$3001,MATCH(A2877,Delivery!$A$2:$A$3001,0)),"")="Cancelled","Yes","No")</f>
        <v>No</v>
      </c>
      <c r="L2877">
        <f>SUMIF(Sales!B:B,A2877,Sales!H:H)</f>
        <v>3251</v>
      </c>
    </row>
    <row r="2878" spans="1:12" x14ac:dyDescent="0.35">
      <c r="A2878" s="5">
        <v>2877</v>
      </c>
      <c r="B2878" s="6">
        <v>45900</v>
      </c>
      <c r="C2878" s="5">
        <v>756</v>
      </c>
      <c r="D2878" s="5">
        <v>1</v>
      </c>
      <c r="E2878" s="5" t="str">
        <f>IFERROR(INDEX(Customers!$B$2:$B$901,MATCH(C2878,Customers!$A$2:$A$901,0)),"")</f>
        <v>Amit Krishnan</v>
      </c>
      <c r="F2878" s="5" t="str">
        <f>IFERROR(INDEX(Customers!$C$2:$C$901,MATCH(C2878,Customers!$A$2:$A$901,0)),"")</f>
        <v>Corporate</v>
      </c>
      <c r="G2878" s="5" t="str">
        <f>IFERROR(INDEX(Regions!$B$2:$B$6,MATCH(D2878,Regions!$A$2:$A$6,0)),"")</f>
        <v>North</v>
      </c>
      <c r="H2878" s="5" t="str">
        <f t="shared" si="46"/>
        <v>2025-08</v>
      </c>
      <c r="I2878" s="5">
        <f>IFERROR(INDEX(Delivery!$C$2:$C$3001,MATCH(A2878,Delivery!$A$2:$A$3001,0))-INDEX(Delivery!$B$2:$B$3001,MATCH(A2878,Delivery!$A$2:$A$3001,0)),"")</f>
        <v>2</v>
      </c>
      <c r="J2878" s="5" t="str">
        <f>IF(IFERROR(INDEX(Delivery!$D$2:$D$3001,MATCH(A2878,Delivery!$A$2:$A$3001,0)),"")="Delayed","Yes","No")</f>
        <v>No</v>
      </c>
      <c r="K2878" s="5" t="str">
        <f>IF(IFERROR(INDEX(Delivery!$D$2:$D$3001,MATCH(A2878,Delivery!$A$2:$A$3001,0)),"")="Cancelled","Yes","No")</f>
        <v>No</v>
      </c>
      <c r="L2878">
        <f>SUMIF(Sales!B:B,A2878,Sales!H:H)</f>
        <v>1479.5</v>
      </c>
    </row>
    <row r="2879" spans="1:12" x14ac:dyDescent="0.35">
      <c r="A2879" s="5">
        <v>2878</v>
      </c>
      <c r="B2879" s="6">
        <v>45900</v>
      </c>
      <c r="C2879" s="5">
        <v>646</v>
      </c>
      <c r="D2879" s="5">
        <v>1</v>
      </c>
      <c r="E2879" s="5" t="str">
        <f>IFERROR(INDEX(Customers!$B$2:$B$901,MATCH(C2879,Customers!$A$2:$A$901,0)),"")</f>
        <v>Riya Chatterjee</v>
      </c>
      <c r="F2879" s="5" t="str">
        <f>IFERROR(INDEX(Customers!$C$2:$C$901,MATCH(C2879,Customers!$A$2:$A$901,0)),"")</f>
        <v>Consumer</v>
      </c>
      <c r="G2879" s="5" t="str">
        <f>IFERROR(INDEX(Regions!$B$2:$B$6,MATCH(D2879,Regions!$A$2:$A$6,0)),"")</f>
        <v>North</v>
      </c>
      <c r="H2879" s="5" t="str">
        <f t="shared" si="46"/>
        <v>2025-08</v>
      </c>
      <c r="I2879" s="5">
        <f>IFERROR(INDEX(Delivery!$C$2:$C$3001,MATCH(A2879,Delivery!$A$2:$A$3001,0))-INDEX(Delivery!$B$2:$B$3001,MATCH(A2879,Delivery!$A$2:$A$3001,0)),"")</f>
        <v>5</v>
      </c>
      <c r="J2879" s="5" t="str">
        <f>IF(IFERROR(INDEX(Delivery!$D$2:$D$3001,MATCH(A2879,Delivery!$A$2:$A$3001,0)),"")="Delayed","Yes","No")</f>
        <v>No</v>
      </c>
      <c r="K2879" s="5" t="str">
        <f>IF(IFERROR(INDEX(Delivery!$D$2:$D$3001,MATCH(A2879,Delivery!$A$2:$A$3001,0)),"")="Cancelled","Yes","No")</f>
        <v>No</v>
      </c>
      <c r="L2879">
        <f>SUMIF(Sales!B:B,A2879,Sales!H:H)</f>
        <v>948.56999999999994</v>
      </c>
    </row>
    <row r="2880" spans="1:12" x14ac:dyDescent="0.35">
      <c r="A2880" s="5">
        <v>2879</v>
      </c>
      <c r="B2880" s="6">
        <v>45900</v>
      </c>
      <c r="C2880" s="5">
        <v>166</v>
      </c>
      <c r="D2880" s="5">
        <v>3</v>
      </c>
      <c r="E2880" s="5" t="str">
        <f>IFERROR(INDEX(Customers!$B$2:$B$901,MATCH(C2880,Customers!$A$2:$A$901,0)),"")</f>
        <v>Ravi Kapoor</v>
      </c>
      <c r="F2880" s="5" t="str">
        <f>IFERROR(INDEX(Customers!$C$2:$C$901,MATCH(C2880,Customers!$A$2:$A$901,0)),"")</f>
        <v>Corporate</v>
      </c>
      <c r="G2880" s="5" t="str">
        <f>IFERROR(INDEX(Regions!$B$2:$B$6,MATCH(D2880,Regions!$A$2:$A$6,0)),"")</f>
        <v>East</v>
      </c>
      <c r="H2880" s="5" t="str">
        <f t="shared" si="46"/>
        <v>2025-08</v>
      </c>
      <c r="I2880" s="5">
        <f>IFERROR(INDEX(Delivery!$C$2:$C$3001,MATCH(A2880,Delivery!$A$2:$A$3001,0))-INDEX(Delivery!$B$2:$B$3001,MATCH(A2880,Delivery!$A$2:$A$3001,0)),"")</f>
        <v>6</v>
      </c>
      <c r="J2880" s="5" t="str">
        <f>IF(IFERROR(INDEX(Delivery!$D$2:$D$3001,MATCH(A2880,Delivery!$A$2:$A$3001,0)),"")="Delayed","Yes","No")</f>
        <v>No</v>
      </c>
      <c r="K2880" s="5" t="str">
        <f>IF(IFERROR(INDEX(Delivery!$D$2:$D$3001,MATCH(A2880,Delivery!$A$2:$A$3001,0)),"")="Cancelled","Yes","No")</f>
        <v>No</v>
      </c>
      <c r="L2880">
        <f>SUMIF(Sales!B:B,A2880,Sales!H:H)</f>
        <v>412.15</v>
      </c>
    </row>
    <row r="2881" spans="1:12" x14ac:dyDescent="0.35">
      <c r="A2881" s="5">
        <v>2880</v>
      </c>
      <c r="B2881" s="6">
        <v>45900</v>
      </c>
      <c r="C2881" s="5">
        <v>109</v>
      </c>
      <c r="D2881" s="5">
        <v>5</v>
      </c>
      <c r="E2881" s="5" t="str">
        <f>IFERROR(INDEX(Customers!$B$2:$B$901,MATCH(C2881,Customers!$A$2:$A$901,0)),"")</f>
        <v>Vikram Das</v>
      </c>
      <c r="F2881" s="5" t="str">
        <f>IFERROR(INDEX(Customers!$C$2:$C$901,MATCH(C2881,Customers!$A$2:$A$901,0)),"")</f>
        <v>Consumer</v>
      </c>
      <c r="G2881" s="5" t="str">
        <f>IFERROR(INDEX(Regions!$B$2:$B$6,MATCH(D2881,Regions!$A$2:$A$6,0)),"")</f>
        <v>Central</v>
      </c>
      <c r="H2881" s="5" t="str">
        <f t="shared" si="46"/>
        <v>2025-08</v>
      </c>
      <c r="I2881" s="5">
        <f>IFERROR(INDEX(Delivery!$C$2:$C$3001,MATCH(A2881,Delivery!$A$2:$A$3001,0))-INDEX(Delivery!$B$2:$B$3001,MATCH(A2881,Delivery!$A$2:$A$3001,0)),"")</f>
        <v>4</v>
      </c>
      <c r="J2881" s="5" t="str">
        <f>IF(IFERROR(INDEX(Delivery!$D$2:$D$3001,MATCH(A2881,Delivery!$A$2:$A$3001,0)),"")="Delayed","Yes","No")</f>
        <v>No</v>
      </c>
      <c r="K2881" s="5" t="str">
        <f>IF(IFERROR(INDEX(Delivery!$D$2:$D$3001,MATCH(A2881,Delivery!$A$2:$A$3001,0)),"")="Cancelled","Yes","No")</f>
        <v>No</v>
      </c>
      <c r="L2881">
        <f>SUMIF(Sales!B:B,A2881,Sales!H:H)</f>
        <v>184.26</v>
      </c>
    </row>
    <row r="2882" spans="1:12" x14ac:dyDescent="0.35">
      <c r="A2882" s="5">
        <v>2881</v>
      </c>
      <c r="B2882" s="6">
        <v>45900</v>
      </c>
      <c r="C2882" s="5">
        <v>657</v>
      </c>
      <c r="D2882" s="5">
        <v>4</v>
      </c>
      <c r="E2882" s="5" t="str">
        <f>IFERROR(INDEX(Customers!$B$2:$B$901,MATCH(C2882,Customers!$A$2:$A$901,0)),"")</f>
        <v>Ananya Joshi</v>
      </c>
      <c r="F2882" s="5" t="str">
        <f>IFERROR(INDEX(Customers!$C$2:$C$901,MATCH(C2882,Customers!$A$2:$A$901,0)),"")</f>
        <v>Consumer</v>
      </c>
      <c r="G2882" s="5" t="str">
        <f>IFERROR(INDEX(Regions!$B$2:$B$6,MATCH(D2882,Regions!$A$2:$A$6,0)),"")</f>
        <v>West</v>
      </c>
      <c r="H2882" s="5" t="str">
        <f t="shared" ref="H2882:H2945" si="47">TEXT(B2882,"YYYY-MM")</f>
        <v>2025-08</v>
      </c>
      <c r="I2882" s="5">
        <f>IFERROR(INDEX(Delivery!$C$2:$C$3001,MATCH(A2882,Delivery!$A$2:$A$3001,0))-INDEX(Delivery!$B$2:$B$3001,MATCH(A2882,Delivery!$A$2:$A$3001,0)),"")</f>
        <v>2</v>
      </c>
      <c r="J2882" s="5" t="str">
        <f>IF(IFERROR(INDEX(Delivery!$D$2:$D$3001,MATCH(A2882,Delivery!$A$2:$A$3001,0)),"")="Delayed","Yes","No")</f>
        <v>No</v>
      </c>
      <c r="K2882" s="5" t="str">
        <f>IF(IFERROR(INDEX(Delivery!$D$2:$D$3001,MATCH(A2882,Delivery!$A$2:$A$3001,0)),"")="Cancelled","Yes","No")</f>
        <v>No</v>
      </c>
      <c r="L2882">
        <f>SUMIF(Sales!B:B,A2882,Sales!H:H)</f>
        <v>3555.65</v>
      </c>
    </row>
    <row r="2883" spans="1:12" x14ac:dyDescent="0.35">
      <c r="A2883" s="5">
        <v>2882</v>
      </c>
      <c r="B2883" s="6">
        <v>45901</v>
      </c>
      <c r="C2883" s="5">
        <v>530</v>
      </c>
      <c r="D2883" s="5">
        <v>1</v>
      </c>
      <c r="E2883" s="5" t="str">
        <f>IFERROR(INDEX(Customers!$B$2:$B$901,MATCH(C2883,Customers!$A$2:$A$901,0)),"")</f>
        <v>Karthik Malhotra</v>
      </c>
      <c r="F2883" s="5" t="str">
        <f>IFERROR(INDEX(Customers!$C$2:$C$901,MATCH(C2883,Customers!$A$2:$A$901,0)),"")</f>
        <v>Consumer</v>
      </c>
      <c r="G2883" s="5" t="str">
        <f>IFERROR(INDEX(Regions!$B$2:$B$6,MATCH(D2883,Regions!$A$2:$A$6,0)),"")</f>
        <v>North</v>
      </c>
      <c r="H2883" s="5" t="str">
        <f t="shared" si="47"/>
        <v>2025-09</v>
      </c>
      <c r="I2883" s="5">
        <f>IFERROR(INDEX(Delivery!$C$2:$C$3001,MATCH(A2883,Delivery!$A$2:$A$3001,0))-INDEX(Delivery!$B$2:$B$3001,MATCH(A2883,Delivery!$A$2:$A$3001,0)),"")</f>
        <v>5</v>
      </c>
      <c r="J2883" s="5" t="str">
        <f>IF(IFERROR(INDEX(Delivery!$D$2:$D$3001,MATCH(A2883,Delivery!$A$2:$A$3001,0)),"")="Delayed","Yes","No")</f>
        <v>No</v>
      </c>
      <c r="K2883" s="5" t="str">
        <f>IF(IFERROR(INDEX(Delivery!$D$2:$D$3001,MATCH(A2883,Delivery!$A$2:$A$3001,0)),"")="Cancelled","Yes","No")</f>
        <v>No</v>
      </c>
      <c r="L2883">
        <f>SUMIF(Sales!B:B,A2883,Sales!H:H)</f>
        <v>3021.65</v>
      </c>
    </row>
    <row r="2884" spans="1:12" x14ac:dyDescent="0.35">
      <c r="A2884" s="5">
        <v>2883</v>
      </c>
      <c r="B2884" s="6">
        <v>45901</v>
      </c>
      <c r="C2884" s="5">
        <v>225</v>
      </c>
      <c r="D2884" s="5">
        <v>1</v>
      </c>
      <c r="E2884" s="5" t="str">
        <f>IFERROR(INDEX(Customers!$B$2:$B$901,MATCH(C2884,Customers!$A$2:$A$901,0)),"")</f>
        <v>Pooja Iyer</v>
      </c>
      <c r="F2884" s="5" t="str">
        <f>IFERROR(INDEX(Customers!$C$2:$C$901,MATCH(C2884,Customers!$A$2:$A$901,0)),"")</f>
        <v>Consumer</v>
      </c>
      <c r="G2884" s="5" t="str">
        <f>IFERROR(INDEX(Regions!$B$2:$B$6,MATCH(D2884,Regions!$A$2:$A$6,0)),"")</f>
        <v>North</v>
      </c>
      <c r="H2884" s="5" t="str">
        <f t="shared" si="47"/>
        <v>2025-09</v>
      </c>
      <c r="I2884" s="5">
        <f>IFERROR(INDEX(Delivery!$C$2:$C$3001,MATCH(A2884,Delivery!$A$2:$A$3001,0))-INDEX(Delivery!$B$2:$B$3001,MATCH(A2884,Delivery!$A$2:$A$3001,0)),"")</f>
        <v>-45902</v>
      </c>
      <c r="J2884" s="5" t="str">
        <f>IF(IFERROR(INDEX(Delivery!$D$2:$D$3001,MATCH(A2884,Delivery!$A$2:$A$3001,0)),"")="Delayed","Yes","No")</f>
        <v>No</v>
      </c>
      <c r="K2884" s="5" t="str">
        <f>IF(IFERROR(INDEX(Delivery!$D$2:$D$3001,MATCH(A2884,Delivery!$A$2:$A$3001,0)),"")="Cancelled","Yes","No")</f>
        <v>Yes</v>
      </c>
      <c r="L2884">
        <f>SUMIF(Sales!B:B,A2884,Sales!H:H)</f>
        <v>3021.65</v>
      </c>
    </row>
    <row r="2885" spans="1:12" x14ac:dyDescent="0.35">
      <c r="A2885" s="5">
        <v>2884</v>
      </c>
      <c r="B2885" s="6">
        <v>45901</v>
      </c>
      <c r="C2885" s="5">
        <v>449</v>
      </c>
      <c r="D2885" s="5">
        <v>5</v>
      </c>
      <c r="E2885" s="5" t="str">
        <f>IFERROR(INDEX(Customers!$B$2:$B$901,MATCH(C2885,Customers!$A$2:$A$901,0)),"")</f>
        <v>Riya Nair</v>
      </c>
      <c r="F2885" s="5" t="str">
        <f>IFERROR(INDEX(Customers!$C$2:$C$901,MATCH(C2885,Customers!$A$2:$A$901,0)),"")</f>
        <v>SMB</v>
      </c>
      <c r="G2885" s="5" t="str">
        <f>IFERROR(INDEX(Regions!$B$2:$B$6,MATCH(D2885,Regions!$A$2:$A$6,0)),"")</f>
        <v>Central</v>
      </c>
      <c r="H2885" s="5" t="str">
        <f t="shared" si="47"/>
        <v>2025-09</v>
      </c>
      <c r="I2885" s="5">
        <f>IFERROR(INDEX(Delivery!$C$2:$C$3001,MATCH(A2885,Delivery!$A$2:$A$3001,0))-INDEX(Delivery!$B$2:$B$3001,MATCH(A2885,Delivery!$A$2:$A$3001,0)),"")</f>
        <v>3</v>
      </c>
      <c r="J2885" s="5" t="str">
        <f>IF(IFERROR(INDEX(Delivery!$D$2:$D$3001,MATCH(A2885,Delivery!$A$2:$A$3001,0)),"")="Delayed","Yes","No")</f>
        <v>No</v>
      </c>
      <c r="K2885" s="5" t="str">
        <f>IF(IFERROR(INDEX(Delivery!$D$2:$D$3001,MATCH(A2885,Delivery!$A$2:$A$3001,0)),"")="Cancelled","Yes","No")</f>
        <v>No</v>
      </c>
      <c r="L2885">
        <f>SUMIF(Sales!B:B,A2885,Sales!H:H)</f>
        <v>3196.1499999999996</v>
      </c>
    </row>
    <row r="2886" spans="1:12" x14ac:dyDescent="0.35">
      <c r="A2886" s="5">
        <v>2885</v>
      </c>
      <c r="B2886" s="6">
        <v>45901</v>
      </c>
      <c r="C2886" s="5">
        <v>849</v>
      </c>
      <c r="D2886" s="5">
        <v>4</v>
      </c>
      <c r="E2886" s="5" t="str">
        <f>IFERROR(INDEX(Customers!$B$2:$B$901,MATCH(C2886,Customers!$A$2:$A$901,0)),"")</f>
        <v>Meera Rao</v>
      </c>
      <c r="F2886" s="5" t="str">
        <f>IFERROR(INDEX(Customers!$C$2:$C$901,MATCH(C2886,Customers!$A$2:$A$901,0)),"")</f>
        <v>SMB</v>
      </c>
      <c r="G2886" s="5" t="str">
        <f>IFERROR(INDEX(Regions!$B$2:$B$6,MATCH(D2886,Regions!$A$2:$A$6,0)),"")</f>
        <v>West</v>
      </c>
      <c r="H2886" s="5" t="str">
        <f t="shared" si="47"/>
        <v>2025-09</v>
      </c>
      <c r="I2886" s="5">
        <f>IFERROR(INDEX(Delivery!$C$2:$C$3001,MATCH(A2886,Delivery!$A$2:$A$3001,0))-INDEX(Delivery!$B$2:$B$3001,MATCH(A2886,Delivery!$A$2:$A$3001,0)),"")</f>
        <v>9</v>
      </c>
      <c r="J2886" s="5" t="str">
        <f>IF(IFERROR(INDEX(Delivery!$D$2:$D$3001,MATCH(A2886,Delivery!$A$2:$A$3001,0)),"")="Delayed","Yes","No")</f>
        <v>Yes</v>
      </c>
      <c r="K2886" s="5" t="str">
        <f>IF(IFERROR(INDEX(Delivery!$D$2:$D$3001,MATCH(A2886,Delivery!$A$2:$A$3001,0)),"")="Cancelled","Yes","No")</f>
        <v>No</v>
      </c>
      <c r="L2886">
        <f>SUMIF(Sales!B:B,A2886,Sales!H:H)</f>
        <v>552.17999999999995</v>
      </c>
    </row>
    <row r="2887" spans="1:12" x14ac:dyDescent="0.35">
      <c r="A2887" s="5">
        <v>2886</v>
      </c>
      <c r="B2887" s="6">
        <v>45901</v>
      </c>
      <c r="C2887" s="5">
        <v>104</v>
      </c>
      <c r="D2887" s="5">
        <v>3</v>
      </c>
      <c r="E2887" s="5" t="str">
        <f>IFERROR(INDEX(Customers!$B$2:$B$901,MATCH(C2887,Customers!$A$2:$A$901,0)),"")</f>
        <v>Navya Shetty</v>
      </c>
      <c r="F2887" s="5" t="str">
        <f>IFERROR(INDEX(Customers!$C$2:$C$901,MATCH(C2887,Customers!$A$2:$A$901,0)),"")</f>
        <v>Corporate</v>
      </c>
      <c r="G2887" s="5" t="str">
        <f>IFERROR(INDEX(Regions!$B$2:$B$6,MATCH(D2887,Regions!$A$2:$A$6,0)),"")</f>
        <v>East</v>
      </c>
      <c r="H2887" s="5" t="str">
        <f t="shared" si="47"/>
        <v>2025-09</v>
      </c>
      <c r="I2887" s="5">
        <f>IFERROR(INDEX(Delivery!$C$2:$C$3001,MATCH(A2887,Delivery!$A$2:$A$3001,0))-INDEX(Delivery!$B$2:$B$3001,MATCH(A2887,Delivery!$A$2:$A$3001,0)),"")</f>
        <v>2</v>
      </c>
      <c r="J2887" s="5" t="str">
        <f>IF(IFERROR(INDEX(Delivery!$D$2:$D$3001,MATCH(A2887,Delivery!$A$2:$A$3001,0)),"")="Delayed","Yes","No")</f>
        <v>No</v>
      </c>
      <c r="K2887" s="5" t="str">
        <f>IF(IFERROR(INDEX(Delivery!$D$2:$D$3001,MATCH(A2887,Delivery!$A$2:$A$3001,0)),"")="Cancelled","Yes","No")</f>
        <v>No</v>
      </c>
      <c r="L2887">
        <f>SUMIF(Sales!B:B,A2887,Sales!H:H)</f>
        <v>1458.83</v>
      </c>
    </row>
    <row r="2888" spans="1:12" x14ac:dyDescent="0.35">
      <c r="A2888" s="5">
        <v>2887</v>
      </c>
      <c r="B2888" s="6">
        <v>45901</v>
      </c>
      <c r="C2888" s="5">
        <v>537</v>
      </c>
      <c r="D2888" s="5">
        <v>1</v>
      </c>
      <c r="E2888" s="5" t="str">
        <f>IFERROR(INDEX(Customers!$B$2:$B$901,MATCH(C2888,Customers!$A$2:$A$901,0)),"")</f>
        <v>Kavya Krishnan</v>
      </c>
      <c r="F2888" s="5" t="str">
        <f>IFERROR(INDEX(Customers!$C$2:$C$901,MATCH(C2888,Customers!$A$2:$A$901,0)),"")</f>
        <v>Consumer</v>
      </c>
      <c r="G2888" s="5" t="str">
        <f>IFERROR(INDEX(Regions!$B$2:$B$6,MATCH(D2888,Regions!$A$2:$A$6,0)),"")</f>
        <v>North</v>
      </c>
      <c r="H2888" s="5" t="str">
        <f t="shared" si="47"/>
        <v>2025-09</v>
      </c>
      <c r="I2888" s="5">
        <f>IFERROR(INDEX(Delivery!$C$2:$C$3001,MATCH(A2888,Delivery!$A$2:$A$3001,0))-INDEX(Delivery!$B$2:$B$3001,MATCH(A2888,Delivery!$A$2:$A$3001,0)),"")</f>
        <v>4</v>
      </c>
      <c r="J2888" s="5" t="str">
        <f>IF(IFERROR(INDEX(Delivery!$D$2:$D$3001,MATCH(A2888,Delivery!$A$2:$A$3001,0)),"")="Delayed","Yes","No")</f>
        <v>No</v>
      </c>
      <c r="K2888" s="5" t="str">
        <f>IF(IFERROR(INDEX(Delivery!$D$2:$D$3001,MATCH(A2888,Delivery!$A$2:$A$3001,0)),"")="Cancelled","Yes","No")</f>
        <v>No</v>
      </c>
      <c r="L2888">
        <f>SUMIF(Sales!B:B,A2888,Sales!H:H)</f>
        <v>534</v>
      </c>
    </row>
    <row r="2889" spans="1:12" x14ac:dyDescent="0.35">
      <c r="A2889" s="5">
        <v>2888</v>
      </c>
      <c r="B2889" s="6">
        <v>45901</v>
      </c>
      <c r="C2889" s="5">
        <v>831</v>
      </c>
      <c r="D2889" s="5">
        <v>4</v>
      </c>
      <c r="E2889" s="5" t="str">
        <f>IFERROR(INDEX(Customers!$B$2:$B$901,MATCH(C2889,Customers!$A$2:$A$901,0)),"")</f>
        <v>Rahul Nair</v>
      </c>
      <c r="F2889" s="5" t="str">
        <f>IFERROR(INDEX(Customers!$C$2:$C$901,MATCH(C2889,Customers!$A$2:$A$901,0)),"")</f>
        <v>SMB</v>
      </c>
      <c r="G2889" s="5" t="str">
        <f>IFERROR(INDEX(Regions!$B$2:$B$6,MATCH(D2889,Regions!$A$2:$A$6,0)),"")</f>
        <v>West</v>
      </c>
      <c r="H2889" s="5" t="str">
        <f t="shared" si="47"/>
        <v>2025-09</v>
      </c>
      <c r="I2889" s="5">
        <f>IFERROR(INDEX(Delivery!$C$2:$C$3001,MATCH(A2889,Delivery!$A$2:$A$3001,0))-INDEX(Delivery!$B$2:$B$3001,MATCH(A2889,Delivery!$A$2:$A$3001,0)),"")</f>
        <v>-45901</v>
      </c>
      <c r="J2889" s="5" t="str">
        <f>IF(IFERROR(INDEX(Delivery!$D$2:$D$3001,MATCH(A2889,Delivery!$A$2:$A$3001,0)),"")="Delayed","Yes","No")</f>
        <v>No</v>
      </c>
      <c r="K2889" s="5" t="str">
        <f>IF(IFERROR(INDEX(Delivery!$D$2:$D$3001,MATCH(A2889,Delivery!$A$2:$A$3001,0)),"")="Cancelled","Yes","No")</f>
        <v>Yes</v>
      </c>
      <c r="L2889">
        <f>SUMIF(Sales!B:B,A2889,Sales!H:H)</f>
        <v>95.97</v>
      </c>
    </row>
    <row r="2890" spans="1:12" x14ac:dyDescent="0.35">
      <c r="A2890" s="5">
        <v>2889</v>
      </c>
      <c r="B2890" s="6">
        <v>45901</v>
      </c>
      <c r="C2890" s="5">
        <v>278</v>
      </c>
      <c r="D2890" s="5">
        <v>2</v>
      </c>
      <c r="E2890" s="5" t="str">
        <f>IFERROR(INDEX(Customers!$B$2:$B$901,MATCH(C2890,Customers!$A$2:$A$901,0)),"")</f>
        <v>Priya Sharma</v>
      </c>
      <c r="F2890" s="5" t="str">
        <f>IFERROR(INDEX(Customers!$C$2:$C$901,MATCH(C2890,Customers!$A$2:$A$901,0)),"")</f>
        <v>Consumer</v>
      </c>
      <c r="G2890" s="5" t="str">
        <f>IFERROR(INDEX(Regions!$B$2:$B$6,MATCH(D2890,Regions!$A$2:$A$6,0)),"")</f>
        <v>South</v>
      </c>
      <c r="H2890" s="5" t="str">
        <f t="shared" si="47"/>
        <v>2025-09</v>
      </c>
      <c r="I2890" s="5">
        <f>IFERROR(INDEX(Delivery!$C$2:$C$3001,MATCH(A2890,Delivery!$A$2:$A$3001,0))-INDEX(Delivery!$B$2:$B$3001,MATCH(A2890,Delivery!$A$2:$A$3001,0)),"")</f>
        <v>5</v>
      </c>
      <c r="J2890" s="5" t="str">
        <f>IF(IFERROR(INDEX(Delivery!$D$2:$D$3001,MATCH(A2890,Delivery!$A$2:$A$3001,0)),"")="Delayed","Yes","No")</f>
        <v>No</v>
      </c>
      <c r="K2890" s="5" t="str">
        <f>IF(IFERROR(INDEX(Delivery!$D$2:$D$3001,MATCH(A2890,Delivery!$A$2:$A$3001,0)),"")="Cancelled","Yes","No")</f>
        <v>No</v>
      </c>
      <c r="L2890">
        <f>SUMIF(Sales!B:B,A2890,Sales!H:H)</f>
        <v>183.63</v>
      </c>
    </row>
    <row r="2891" spans="1:12" x14ac:dyDescent="0.35">
      <c r="A2891" s="5">
        <v>2890</v>
      </c>
      <c r="B2891" s="6">
        <v>45901</v>
      </c>
      <c r="C2891" s="5">
        <v>891</v>
      </c>
      <c r="D2891" s="5">
        <v>1</v>
      </c>
      <c r="E2891" s="5" t="str">
        <f>IFERROR(INDEX(Customers!$B$2:$B$901,MATCH(C2891,Customers!$A$2:$A$901,0)),"")</f>
        <v>Arun Mehta</v>
      </c>
      <c r="F2891" s="5" t="str">
        <f>IFERROR(INDEX(Customers!$C$2:$C$901,MATCH(C2891,Customers!$A$2:$A$901,0)),"")</f>
        <v>Consumer</v>
      </c>
      <c r="G2891" s="5" t="str">
        <f>IFERROR(INDEX(Regions!$B$2:$B$6,MATCH(D2891,Regions!$A$2:$A$6,0)),"")</f>
        <v>North</v>
      </c>
      <c r="H2891" s="5" t="str">
        <f t="shared" si="47"/>
        <v>2025-09</v>
      </c>
      <c r="I2891" s="5">
        <f>IFERROR(INDEX(Delivery!$C$2:$C$3001,MATCH(A2891,Delivery!$A$2:$A$3001,0))-INDEX(Delivery!$B$2:$B$3001,MATCH(A2891,Delivery!$A$2:$A$3001,0)),"")</f>
        <v>5</v>
      </c>
      <c r="J2891" s="5" t="str">
        <f>IF(IFERROR(INDEX(Delivery!$D$2:$D$3001,MATCH(A2891,Delivery!$A$2:$A$3001,0)),"")="Delayed","Yes","No")</f>
        <v>No</v>
      </c>
      <c r="K2891" s="5" t="str">
        <f>IF(IFERROR(INDEX(Delivery!$D$2:$D$3001,MATCH(A2891,Delivery!$A$2:$A$3001,0)),"")="Cancelled","Yes","No")</f>
        <v>No</v>
      </c>
      <c r="L2891">
        <f>SUMIF(Sales!B:B,A2891,Sales!H:H)</f>
        <v>1813.08</v>
      </c>
    </row>
    <row r="2892" spans="1:12" x14ac:dyDescent="0.35">
      <c r="A2892" s="5">
        <v>2891</v>
      </c>
      <c r="B2892" s="6">
        <v>45902</v>
      </c>
      <c r="C2892" s="5">
        <v>221</v>
      </c>
      <c r="D2892" s="5">
        <v>5</v>
      </c>
      <c r="E2892" s="5" t="str">
        <f>IFERROR(INDEX(Customers!$B$2:$B$901,MATCH(C2892,Customers!$A$2:$A$901,0)),"")</f>
        <v>Reyansh Reddy</v>
      </c>
      <c r="F2892" s="5" t="str">
        <f>IFERROR(INDEX(Customers!$C$2:$C$901,MATCH(C2892,Customers!$A$2:$A$901,0)),"")</f>
        <v>SMB</v>
      </c>
      <c r="G2892" s="5" t="str">
        <f>IFERROR(INDEX(Regions!$B$2:$B$6,MATCH(D2892,Regions!$A$2:$A$6,0)),"")</f>
        <v>Central</v>
      </c>
      <c r="H2892" s="5" t="str">
        <f t="shared" si="47"/>
        <v>2025-09</v>
      </c>
      <c r="I2892" s="5">
        <f>IFERROR(INDEX(Delivery!$C$2:$C$3001,MATCH(A2892,Delivery!$A$2:$A$3001,0))-INDEX(Delivery!$B$2:$B$3001,MATCH(A2892,Delivery!$A$2:$A$3001,0)),"")</f>
        <v>6</v>
      </c>
      <c r="J2892" s="5" t="str">
        <f>IF(IFERROR(INDEX(Delivery!$D$2:$D$3001,MATCH(A2892,Delivery!$A$2:$A$3001,0)),"")="Delayed","Yes","No")</f>
        <v>No</v>
      </c>
      <c r="K2892" s="5" t="str">
        <f>IF(IFERROR(INDEX(Delivery!$D$2:$D$3001,MATCH(A2892,Delivery!$A$2:$A$3001,0)),"")="Cancelled","Yes","No")</f>
        <v>No</v>
      </c>
      <c r="L2892">
        <f>SUMIF(Sales!B:B,A2892,Sales!H:H)</f>
        <v>617.46</v>
      </c>
    </row>
    <row r="2893" spans="1:12" x14ac:dyDescent="0.35">
      <c r="A2893" s="5">
        <v>2892</v>
      </c>
      <c r="B2893" s="6">
        <v>45902</v>
      </c>
      <c r="C2893" s="5">
        <v>229</v>
      </c>
      <c r="D2893" s="5">
        <v>3</v>
      </c>
      <c r="E2893" s="5" t="str">
        <f>IFERROR(INDEX(Customers!$B$2:$B$901,MATCH(C2893,Customers!$A$2:$A$901,0)),"")</f>
        <v>Vihaan Rao</v>
      </c>
      <c r="F2893" s="5" t="str">
        <f>IFERROR(INDEX(Customers!$C$2:$C$901,MATCH(C2893,Customers!$A$2:$A$901,0)),"")</f>
        <v>Corporate</v>
      </c>
      <c r="G2893" s="5" t="str">
        <f>IFERROR(INDEX(Regions!$B$2:$B$6,MATCH(D2893,Regions!$A$2:$A$6,0)),"")</f>
        <v>East</v>
      </c>
      <c r="H2893" s="5" t="str">
        <f t="shared" si="47"/>
        <v>2025-09</v>
      </c>
      <c r="I2893" s="5">
        <f>IFERROR(INDEX(Delivery!$C$2:$C$3001,MATCH(A2893,Delivery!$A$2:$A$3001,0))-INDEX(Delivery!$B$2:$B$3001,MATCH(A2893,Delivery!$A$2:$A$3001,0)),"")</f>
        <v>6</v>
      </c>
      <c r="J2893" s="5" t="str">
        <f>IF(IFERROR(INDEX(Delivery!$D$2:$D$3001,MATCH(A2893,Delivery!$A$2:$A$3001,0)),"")="Delayed","Yes","No")</f>
        <v>No</v>
      </c>
      <c r="K2893" s="5" t="str">
        <f>IF(IFERROR(INDEX(Delivery!$D$2:$D$3001,MATCH(A2893,Delivery!$A$2:$A$3001,0)),"")="Cancelled","Yes","No")</f>
        <v>No</v>
      </c>
      <c r="L2893">
        <f>SUMIF(Sales!B:B,A2893,Sales!H:H)</f>
        <v>3419.53</v>
      </c>
    </row>
    <row r="2894" spans="1:12" x14ac:dyDescent="0.35">
      <c r="A2894" s="5">
        <v>2893</v>
      </c>
      <c r="B2894" s="6">
        <v>45902</v>
      </c>
      <c r="C2894" s="5">
        <v>40</v>
      </c>
      <c r="D2894" s="5">
        <v>4</v>
      </c>
      <c r="E2894" s="5" t="str">
        <f>IFERROR(INDEX(Customers!$B$2:$B$901,MATCH(C2894,Customers!$A$2:$A$901,0)),"")</f>
        <v>Aditya Pillai</v>
      </c>
      <c r="F2894" s="5" t="str">
        <f>IFERROR(INDEX(Customers!$C$2:$C$901,MATCH(C2894,Customers!$A$2:$A$901,0)),"")</f>
        <v>Consumer</v>
      </c>
      <c r="G2894" s="5" t="str">
        <f>IFERROR(INDEX(Regions!$B$2:$B$6,MATCH(D2894,Regions!$A$2:$A$6,0)),"")</f>
        <v>West</v>
      </c>
      <c r="H2894" s="5" t="str">
        <f t="shared" si="47"/>
        <v>2025-09</v>
      </c>
      <c r="I2894" s="5">
        <f>IFERROR(INDEX(Delivery!$C$2:$C$3001,MATCH(A2894,Delivery!$A$2:$A$3001,0))-INDEX(Delivery!$B$2:$B$3001,MATCH(A2894,Delivery!$A$2:$A$3001,0)),"")</f>
        <v>6</v>
      </c>
      <c r="J2894" s="5" t="str">
        <f>IF(IFERROR(INDEX(Delivery!$D$2:$D$3001,MATCH(A2894,Delivery!$A$2:$A$3001,0)),"")="Delayed","Yes","No")</f>
        <v>No</v>
      </c>
      <c r="K2894" s="5" t="str">
        <f>IF(IFERROR(INDEX(Delivery!$D$2:$D$3001,MATCH(A2894,Delivery!$A$2:$A$3001,0)),"")="Cancelled","Yes","No")</f>
        <v>No</v>
      </c>
      <c r="L2894">
        <f>SUMIF(Sales!B:B,A2894,Sales!H:H)</f>
        <v>3108.35</v>
      </c>
    </row>
    <row r="2895" spans="1:12" x14ac:dyDescent="0.35">
      <c r="A2895" s="5">
        <v>2894</v>
      </c>
      <c r="B2895" s="6">
        <v>45902</v>
      </c>
      <c r="C2895" s="5">
        <v>229</v>
      </c>
      <c r="D2895" s="5">
        <v>3</v>
      </c>
      <c r="E2895" s="5" t="str">
        <f>IFERROR(INDEX(Customers!$B$2:$B$901,MATCH(C2895,Customers!$A$2:$A$901,0)),"")</f>
        <v>Vihaan Rao</v>
      </c>
      <c r="F2895" s="5" t="str">
        <f>IFERROR(INDEX(Customers!$C$2:$C$901,MATCH(C2895,Customers!$A$2:$A$901,0)),"")</f>
        <v>Corporate</v>
      </c>
      <c r="G2895" s="5" t="str">
        <f>IFERROR(INDEX(Regions!$B$2:$B$6,MATCH(D2895,Regions!$A$2:$A$6,0)),"")</f>
        <v>East</v>
      </c>
      <c r="H2895" s="5" t="str">
        <f t="shared" si="47"/>
        <v>2025-09</v>
      </c>
      <c r="I2895" s="5">
        <f>IFERROR(INDEX(Delivery!$C$2:$C$3001,MATCH(A2895,Delivery!$A$2:$A$3001,0))-INDEX(Delivery!$B$2:$B$3001,MATCH(A2895,Delivery!$A$2:$A$3001,0)),"")</f>
        <v>-45903</v>
      </c>
      <c r="J2895" s="5" t="str">
        <f>IF(IFERROR(INDEX(Delivery!$D$2:$D$3001,MATCH(A2895,Delivery!$A$2:$A$3001,0)),"")="Delayed","Yes","No")</f>
        <v>No</v>
      </c>
      <c r="K2895" s="5" t="str">
        <f>IF(IFERROR(INDEX(Delivery!$D$2:$D$3001,MATCH(A2895,Delivery!$A$2:$A$3001,0)),"")="Cancelled","Yes","No")</f>
        <v>Yes</v>
      </c>
      <c r="L2895">
        <f>SUMIF(Sales!B:B,A2895,Sales!H:H)</f>
        <v>772.88</v>
      </c>
    </row>
    <row r="2896" spans="1:12" x14ac:dyDescent="0.35">
      <c r="A2896" s="5">
        <v>2895</v>
      </c>
      <c r="B2896" s="6">
        <v>45903</v>
      </c>
      <c r="C2896" s="5">
        <v>435</v>
      </c>
      <c r="D2896" s="5">
        <v>2</v>
      </c>
      <c r="E2896" s="5" t="str">
        <f>IFERROR(INDEX(Customers!$B$2:$B$901,MATCH(C2896,Customers!$A$2:$A$901,0)),"")</f>
        <v>Aditya Rao</v>
      </c>
      <c r="F2896" s="5" t="str">
        <f>IFERROR(INDEX(Customers!$C$2:$C$901,MATCH(C2896,Customers!$A$2:$A$901,0)),"")</f>
        <v>Consumer</v>
      </c>
      <c r="G2896" s="5" t="str">
        <f>IFERROR(INDEX(Regions!$B$2:$B$6,MATCH(D2896,Regions!$A$2:$A$6,0)),"")</f>
        <v>South</v>
      </c>
      <c r="H2896" s="5" t="str">
        <f t="shared" si="47"/>
        <v>2025-09</v>
      </c>
      <c r="I2896" s="5">
        <f>IFERROR(INDEX(Delivery!$C$2:$C$3001,MATCH(A2896,Delivery!$A$2:$A$3001,0))-INDEX(Delivery!$B$2:$B$3001,MATCH(A2896,Delivery!$A$2:$A$3001,0)),"")</f>
        <v>6</v>
      </c>
      <c r="J2896" s="5" t="str">
        <f>IF(IFERROR(INDEX(Delivery!$D$2:$D$3001,MATCH(A2896,Delivery!$A$2:$A$3001,0)),"")="Delayed","Yes","No")</f>
        <v>No</v>
      </c>
      <c r="K2896" s="5" t="str">
        <f>IF(IFERROR(INDEX(Delivery!$D$2:$D$3001,MATCH(A2896,Delivery!$A$2:$A$3001,0)),"")="Cancelled","Yes","No")</f>
        <v>No</v>
      </c>
      <c r="L2896">
        <f>SUMIF(Sales!B:B,A2896,Sales!H:H)</f>
        <v>184.26</v>
      </c>
    </row>
    <row r="2897" spans="1:12" x14ac:dyDescent="0.35">
      <c r="A2897" s="5">
        <v>2896</v>
      </c>
      <c r="B2897" s="6">
        <v>45903</v>
      </c>
      <c r="C2897" s="5">
        <v>412</v>
      </c>
      <c r="D2897" s="5">
        <v>3</v>
      </c>
      <c r="E2897" s="5" t="str">
        <f>IFERROR(INDEX(Customers!$B$2:$B$901,MATCH(C2897,Customers!$A$2:$A$901,0)),"")</f>
        <v>Anika Patel</v>
      </c>
      <c r="F2897" s="5" t="str">
        <f>IFERROR(INDEX(Customers!$C$2:$C$901,MATCH(C2897,Customers!$A$2:$A$901,0)),"")</f>
        <v>Consumer</v>
      </c>
      <c r="G2897" s="5" t="str">
        <f>IFERROR(INDEX(Regions!$B$2:$B$6,MATCH(D2897,Regions!$A$2:$A$6,0)),"")</f>
        <v>East</v>
      </c>
      <c r="H2897" s="5" t="str">
        <f t="shared" si="47"/>
        <v>2025-09</v>
      </c>
      <c r="I2897" s="5">
        <f>IFERROR(INDEX(Delivery!$C$2:$C$3001,MATCH(A2897,Delivery!$A$2:$A$3001,0))-INDEX(Delivery!$B$2:$B$3001,MATCH(A2897,Delivery!$A$2:$A$3001,0)),"")</f>
        <v>6</v>
      </c>
      <c r="J2897" s="5" t="str">
        <f>IF(IFERROR(INDEX(Delivery!$D$2:$D$3001,MATCH(A2897,Delivery!$A$2:$A$3001,0)),"")="Delayed","Yes","No")</f>
        <v>No</v>
      </c>
      <c r="K2897" s="5" t="str">
        <f>IF(IFERROR(INDEX(Delivery!$D$2:$D$3001,MATCH(A2897,Delivery!$A$2:$A$3001,0)),"")="Cancelled","Yes","No")</f>
        <v>No</v>
      </c>
      <c r="L2897">
        <f>SUMIF(Sales!B:B,A2897,Sales!H:H)</f>
        <v>1946.6399999999999</v>
      </c>
    </row>
    <row r="2898" spans="1:12" x14ac:dyDescent="0.35">
      <c r="A2898" s="5">
        <v>2897</v>
      </c>
      <c r="B2898" s="6">
        <v>45903</v>
      </c>
      <c r="C2898" s="5">
        <v>825</v>
      </c>
      <c r="D2898" s="5">
        <v>4</v>
      </c>
      <c r="E2898" s="5" t="str">
        <f>IFERROR(INDEX(Customers!$B$2:$B$901,MATCH(C2898,Customers!$A$2:$A$901,0)),"")</f>
        <v>Riya Bose</v>
      </c>
      <c r="F2898" s="5" t="str">
        <f>IFERROR(INDEX(Customers!$C$2:$C$901,MATCH(C2898,Customers!$A$2:$A$901,0)),"")</f>
        <v>Consumer</v>
      </c>
      <c r="G2898" s="5" t="str">
        <f>IFERROR(INDEX(Regions!$B$2:$B$6,MATCH(D2898,Regions!$A$2:$A$6,0)),"")</f>
        <v>West</v>
      </c>
      <c r="H2898" s="5" t="str">
        <f t="shared" si="47"/>
        <v>2025-09</v>
      </c>
      <c r="I2898" s="5">
        <f>IFERROR(INDEX(Delivery!$C$2:$C$3001,MATCH(A2898,Delivery!$A$2:$A$3001,0))-INDEX(Delivery!$B$2:$B$3001,MATCH(A2898,Delivery!$A$2:$A$3001,0)),"")</f>
        <v>4</v>
      </c>
      <c r="J2898" s="5" t="str">
        <f>IF(IFERROR(INDEX(Delivery!$D$2:$D$3001,MATCH(A2898,Delivery!$A$2:$A$3001,0)),"")="Delayed","Yes","No")</f>
        <v>No</v>
      </c>
      <c r="K2898" s="5" t="str">
        <f>IF(IFERROR(INDEX(Delivery!$D$2:$D$3001,MATCH(A2898,Delivery!$A$2:$A$3001,0)),"")="Cancelled","Yes","No")</f>
        <v>No</v>
      </c>
      <c r="L2898">
        <f>SUMIF(Sales!B:B,A2898,Sales!H:H)</f>
        <v>601.26</v>
      </c>
    </row>
    <row r="2899" spans="1:12" x14ac:dyDescent="0.35">
      <c r="A2899" s="5">
        <v>2898</v>
      </c>
      <c r="B2899" s="6">
        <v>45903</v>
      </c>
      <c r="C2899" s="5">
        <v>243</v>
      </c>
      <c r="D2899" s="5">
        <v>3</v>
      </c>
      <c r="E2899" s="5" t="str">
        <f>IFERROR(INDEX(Customers!$B$2:$B$901,MATCH(C2899,Customers!$A$2:$A$901,0)),"")</f>
        <v>Kiara Joshi</v>
      </c>
      <c r="F2899" s="5" t="str">
        <f>IFERROR(INDEX(Customers!$C$2:$C$901,MATCH(C2899,Customers!$A$2:$A$901,0)),"")</f>
        <v>Consumer</v>
      </c>
      <c r="G2899" s="5" t="str">
        <f>IFERROR(INDEX(Regions!$B$2:$B$6,MATCH(D2899,Regions!$A$2:$A$6,0)),"")</f>
        <v>East</v>
      </c>
      <c r="H2899" s="5" t="str">
        <f t="shared" si="47"/>
        <v>2025-09</v>
      </c>
      <c r="I2899" s="5">
        <f>IFERROR(INDEX(Delivery!$C$2:$C$3001,MATCH(A2899,Delivery!$A$2:$A$3001,0))-INDEX(Delivery!$B$2:$B$3001,MATCH(A2899,Delivery!$A$2:$A$3001,0)),"")</f>
        <v>-45903</v>
      </c>
      <c r="J2899" s="5" t="str">
        <f>IF(IFERROR(INDEX(Delivery!$D$2:$D$3001,MATCH(A2899,Delivery!$A$2:$A$3001,0)),"")="Delayed","Yes","No")</f>
        <v>No</v>
      </c>
      <c r="K2899" s="5" t="str">
        <f>IF(IFERROR(INDEX(Delivery!$D$2:$D$3001,MATCH(A2899,Delivery!$A$2:$A$3001,0)),"")="Cancelled","Yes","No")</f>
        <v>Yes</v>
      </c>
      <c r="L2899">
        <f>SUMIF(Sales!B:B,A2899,Sales!H:H)</f>
        <v>801.72</v>
      </c>
    </row>
    <row r="2900" spans="1:12" x14ac:dyDescent="0.35">
      <c r="A2900" s="5">
        <v>2899</v>
      </c>
      <c r="B2900" s="6">
        <v>45903</v>
      </c>
      <c r="C2900" s="5">
        <v>104</v>
      </c>
      <c r="D2900" s="5">
        <v>3</v>
      </c>
      <c r="E2900" s="5" t="str">
        <f>IFERROR(INDEX(Customers!$B$2:$B$901,MATCH(C2900,Customers!$A$2:$A$901,0)),"")</f>
        <v>Navya Shetty</v>
      </c>
      <c r="F2900" s="5" t="str">
        <f>IFERROR(INDEX(Customers!$C$2:$C$901,MATCH(C2900,Customers!$A$2:$A$901,0)),"")</f>
        <v>Corporate</v>
      </c>
      <c r="G2900" s="5" t="str">
        <f>IFERROR(INDEX(Regions!$B$2:$B$6,MATCH(D2900,Regions!$A$2:$A$6,0)),"")</f>
        <v>East</v>
      </c>
      <c r="H2900" s="5" t="str">
        <f t="shared" si="47"/>
        <v>2025-09</v>
      </c>
      <c r="I2900" s="5">
        <f>IFERROR(INDEX(Delivery!$C$2:$C$3001,MATCH(A2900,Delivery!$A$2:$A$3001,0))-INDEX(Delivery!$B$2:$B$3001,MATCH(A2900,Delivery!$A$2:$A$3001,0)),"")</f>
        <v>6</v>
      </c>
      <c r="J2900" s="5" t="str">
        <f>IF(IFERROR(INDEX(Delivery!$D$2:$D$3001,MATCH(A2900,Delivery!$A$2:$A$3001,0)),"")="Delayed","Yes","No")</f>
        <v>No</v>
      </c>
      <c r="K2900" s="5" t="str">
        <f>IF(IFERROR(INDEX(Delivery!$D$2:$D$3001,MATCH(A2900,Delivery!$A$2:$A$3001,0)),"")="Cancelled","Yes","No")</f>
        <v>No</v>
      </c>
      <c r="L2900">
        <f>SUMIF(Sales!B:B,A2900,Sales!H:H)</f>
        <v>297.2</v>
      </c>
    </row>
    <row r="2901" spans="1:12" x14ac:dyDescent="0.35">
      <c r="A2901" s="5">
        <v>2900</v>
      </c>
      <c r="B2901" s="6">
        <v>45904</v>
      </c>
      <c r="C2901" s="5">
        <v>414</v>
      </c>
      <c r="D2901" s="5">
        <v>1</v>
      </c>
      <c r="E2901" s="5" t="str">
        <f>IFERROR(INDEX(Customers!$B$2:$B$901,MATCH(C2901,Customers!$A$2:$A$901,0)),"")</f>
        <v>Sanjay Krishnan</v>
      </c>
      <c r="F2901" s="5" t="str">
        <f>IFERROR(INDEX(Customers!$C$2:$C$901,MATCH(C2901,Customers!$A$2:$A$901,0)),"")</f>
        <v>Consumer</v>
      </c>
      <c r="G2901" s="5" t="str">
        <f>IFERROR(INDEX(Regions!$B$2:$B$6,MATCH(D2901,Regions!$A$2:$A$6,0)),"")</f>
        <v>North</v>
      </c>
      <c r="H2901" s="5" t="str">
        <f t="shared" si="47"/>
        <v>2025-09</v>
      </c>
      <c r="I2901" s="5">
        <f>IFERROR(INDEX(Delivery!$C$2:$C$3001,MATCH(A2901,Delivery!$A$2:$A$3001,0))-INDEX(Delivery!$B$2:$B$3001,MATCH(A2901,Delivery!$A$2:$A$3001,0)),"")</f>
        <v>3</v>
      </c>
      <c r="J2901" s="5" t="str">
        <f>IF(IFERROR(INDEX(Delivery!$D$2:$D$3001,MATCH(A2901,Delivery!$A$2:$A$3001,0)),"")="Delayed","Yes","No")</f>
        <v>No</v>
      </c>
      <c r="K2901" s="5" t="str">
        <f>IF(IFERROR(INDEX(Delivery!$D$2:$D$3001,MATCH(A2901,Delivery!$A$2:$A$3001,0)),"")="Cancelled","Yes","No")</f>
        <v>No</v>
      </c>
      <c r="L2901">
        <f>SUMIF(Sales!B:B,A2901,Sales!H:H)</f>
        <v>617.46</v>
      </c>
    </row>
    <row r="2902" spans="1:12" x14ac:dyDescent="0.35">
      <c r="A2902" s="5">
        <v>2901</v>
      </c>
      <c r="B2902" s="6">
        <v>45904</v>
      </c>
      <c r="C2902" s="5">
        <v>454</v>
      </c>
      <c r="D2902" s="5">
        <v>2</v>
      </c>
      <c r="E2902" s="5" t="str">
        <f>IFERROR(INDEX(Customers!$B$2:$B$901,MATCH(C2902,Customers!$A$2:$A$901,0)),"")</f>
        <v>Pari Menon</v>
      </c>
      <c r="F2902" s="5" t="str">
        <f>IFERROR(INDEX(Customers!$C$2:$C$901,MATCH(C2902,Customers!$A$2:$A$901,0)),"")</f>
        <v>Consumer</v>
      </c>
      <c r="G2902" s="5" t="str">
        <f>IFERROR(INDEX(Regions!$B$2:$B$6,MATCH(D2902,Regions!$A$2:$A$6,0)),"")</f>
        <v>South</v>
      </c>
      <c r="H2902" s="5" t="str">
        <f t="shared" si="47"/>
        <v>2025-09</v>
      </c>
      <c r="I2902" s="5">
        <f>IFERROR(INDEX(Delivery!$C$2:$C$3001,MATCH(A2902,Delivery!$A$2:$A$3001,0))-INDEX(Delivery!$B$2:$B$3001,MATCH(A2902,Delivery!$A$2:$A$3001,0)),"")</f>
        <v>2</v>
      </c>
      <c r="J2902" s="5" t="str">
        <f>IF(IFERROR(INDEX(Delivery!$D$2:$D$3001,MATCH(A2902,Delivery!$A$2:$A$3001,0)),"")="Delayed","Yes","No")</f>
        <v>No</v>
      </c>
      <c r="K2902" s="5" t="str">
        <f>IF(IFERROR(INDEX(Delivery!$D$2:$D$3001,MATCH(A2902,Delivery!$A$2:$A$3001,0)),"")="Cancelled","Yes","No")</f>
        <v>No</v>
      </c>
      <c r="L2902">
        <f>SUMIF(Sales!B:B,A2902,Sales!H:H)</f>
        <v>705.26</v>
      </c>
    </row>
    <row r="2903" spans="1:12" x14ac:dyDescent="0.35">
      <c r="A2903" s="5">
        <v>2902</v>
      </c>
      <c r="B2903" s="6">
        <v>45904</v>
      </c>
      <c r="C2903" s="5">
        <v>24</v>
      </c>
      <c r="D2903" s="5">
        <v>2</v>
      </c>
      <c r="E2903" s="5" t="str">
        <f>IFERROR(INDEX(Customers!$B$2:$B$901,MATCH(C2903,Customers!$A$2:$A$901,0)),"")</f>
        <v>Arjun Menon</v>
      </c>
      <c r="F2903" s="5" t="str">
        <f>IFERROR(INDEX(Customers!$C$2:$C$901,MATCH(C2903,Customers!$A$2:$A$901,0)),"")</f>
        <v>Consumer</v>
      </c>
      <c r="G2903" s="5" t="str">
        <f>IFERROR(INDEX(Regions!$B$2:$B$6,MATCH(D2903,Regions!$A$2:$A$6,0)),"")</f>
        <v>South</v>
      </c>
      <c r="H2903" s="5" t="str">
        <f t="shared" si="47"/>
        <v>2025-09</v>
      </c>
      <c r="I2903" s="5">
        <f>IFERROR(INDEX(Delivery!$C$2:$C$3001,MATCH(A2903,Delivery!$A$2:$A$3001,0))-INDEX(Delivery!$B$2:$B$3001,MATCH(A2903,Delivery!$A$2:$A$3001,0)),"")</f>
        <v>4</v>
      </c>
      <c r="J2903" s="5" t="str">
        <f>IF(IFERROR(INDEX(Delivery!$D$2:$D$3001,MATCH(A2903,Delivery!$A$2:$A$3001,0)),"")="Delayed","Yes","No")</f>
        <v>No</v>
      </c>
      <c r="K2903" s="5" t="str">
        <f>IF(IFERROR(INDEX(Delivery!$D$2:$D$3001,MATCH(A2903,Delivery!$A$2:$A$3001,0)),"")="Cancelled","Yes","No")</f>
        <v>No</v>
      </c>
      <c r="L2903">
        <f>SUMIF(Sales!B:B,A2903,Sales!H:H)</f>
        <v>176.98</v>
      </c>
    </row>
    <row r="2904" spans="1:12" x14ac:dyDescent="0.35">
      <c r="A2904" s="5">
        <v>2903</v>
      </c>
      <c r="B2904" s="6">
        <v>45904</v>
      </c>
      <c r="C2904" s="5">
        <v>620</v>
      </c>
      <c r="D2904" s="5">
        <v>2</v>
      </c>
      <c r="E2904" s="5" t="str">
        <f>IFERROR(INDEX(Customers!$B$2:$B$901,MATCH(C2904,Customers!$A$2:$A$901,0)),"")</f>
        <v>Vihaan Pillai</v>
      </c>
      <c r="F2904" s="5" t="str">
        <f>IFERROR(INDEX(Customers!$C$2:$C$901,MATCH(C2904,Customers!$A$2:$A$901,0)),"")</f>
        <v>SMB</v>
      </c>
      <c r="G2904" s="5" t="str">
        <f>IFERROR(INDEX(Regions!$B$2:$B$6,MATCH(D2904,Regions!$A$2:$A$6,0)),"")</f>
        <v>South</v>
      </c>
      <c r="H2904" s="5" t="str">
        <f t="shared" si="47"/>
        <v>2025-09</v>
      </c>
      <c r="I2904" s="5">
        <f>IFERROR(INDEX(Delivery!$C$2:$C$3001,MATCH(A2904,Delivery!$A$2:$A$3001,0))-INDEX(Delivery!$B$2:$B$3001,MATCH(A2904,Delivery!$A$2:$A$3001,0)),"")</f>
        <v>2</v>
      </c>
      <c r="J2904" s="5" t="str">
        <f>IF(IFERROR(INDEX(Delivery!$D$2:$D$3001,MATCH(A2904,Delivery!$A$2:$A$3001,0)),"")="Delayed","Yes","No")</f>
        <v>No</v>
      </c>
      <c r="K2904" s="5" t="str">
        <f>IF(IFERROR(INDEX(Delivery!$D$2:$D$3001,MATCH(A2904,Delivery!$A$2:$A$3001,0)),"")="Cancelled","Yes","No")</f>
        <v>No</v>
      </c>
      <c r="L2904">
        <f>SUMIF(Sales!B:B,A2904,Sales!H:H)</f>
        <v>1024.97</v>
      </c>
    </row>
    <row r="2905" spans="1:12" x14ac:dyDescent="0.35">
      <c r="A2905" s="5">
        <v>2904</v>
      </c>
      <c r="B2905" s="6">
        <v>45904</v>
      </c>
      <c r="C2905" s="5">
        <v>825</v>
      </c>
      <c r="D2905" s="5">
        <v>4</v>
      </c>
      <c r="E2905" s="5" t="str">
        <f>IFERROR(INDEX(Customers!$B$2:$B$901,MATCH(C2905,Customers!$A$2:$A$901,0)),"")</f>
        <v>Riya Bose</v>
      </c>
      <c r="F2905" s="5" t="str">
        <f>IFERROR(INDEX(Customers!$C$2:$C$901,MATCH(C2905,Customers!$A$2:$A$901,0)),"")</f>
        <v>Consumer</v>
      </c>
      <c r="G2905" s="5" t="str">
        <f>IFERROR(INDEX(Regions!$B$2:$B$6,MATCH(D2905,Regions!$A$2:$A$6,0)),"")</f>
        <v>West</v>
      </c>
      <c r="H2905" s="5" t="str">
        <f t="shared" si="47"/>
        <v>2025-09</v>
      </c>
      <c r="I2905" s="5">
        <f>IFERROR(INDEX(Delivery!$C$2:$C$3001,MATCH(A2905,Delivery!$A$2:$A$3001,0))-INDEX(Delivery!$B$2:$B$3001,MATCH(A2905,Delivery!$A$2:$A$3001,0)),"")</f>
        <v>3</v>
      </c>
      <c r="J2905" s="5" t="str">
        <f>IF(IFERROR(INDEX(Delivery!$D$2:$D$3001,MATCH(A2905,Delivery!$A$2:$A$3001,0)),"")="Delayed","Yes","No")</f>
        <v>No</v>
      </c>
      <c r="K2905" s="5" t="str">
        <f>IF(IFERROR(INDEX(Delivery!$D$2:$D$3001,MATCH(A2905,Delivery!$A$2:$A$3001,0)),"")="Cancelled","Yes","No")</f>
        <v>No</v>
      </c>
      <c r="L2905">
        <f>SUMIF(Sales!B:B,A2905,Sales!H:H)</f>
        <v>858.45</v>
      </c>
    </row>
    <row r="2906" spans="1:12" x14ac:dyDescent="0.35">
      <c r="A2906" s="5">
        <v>2905</v>
      </c>
      <c r="B2906" s="6">
        <v>45904</v>
      </c>
      <c r="C2906" s="5">
        <v>285</v>
      </c>
      <c r="D2906" s="5">
        <v>4</v>
      </c>
      <c r="E2906" s="5" t="str">
        <f>IFERROR(INDEX(Customers!$B$2:$B$901,MATCH(C2906,Customers!$A$2:$A$901,0)),"")</f>
        <v>Ravi Rao</v>
      </c>
      <c r="F2906" s="5" t="str">
        <f>IFERROR(INDEX(Customers!$C$2:$C$901,MATCH(C2906,Customers!$A$2:$A$901,0)),"")</f>
        <v>SMB</v>
      </c>
      <c r="G2906" s="5" t="str">
        <f>IFERROR(INDEX(Regions!$B$2:$B$6,MATCH(D2906,Regions!$A$2:$A$6,0)),"")</f>
        <v>West</v>
      </c>
      <c r="H2906" s="5" t="str">
        <f t="shared" si="47"/>
        <v>2025-09</v>
      </c>
      <c r="I2906" s="5">
        <f>IFERROR(INDEX(Delivery!$C$2:$C$3001,MATCH(A2906,Delivery!$A$2:$A$3001,0))-INDEX(Delivery!$B$2:$B$3001,MATCH(A2906,Delivery!$A$2:$A$3001,0)),"")</f>
        <v>5</v>
      </c>
      <c r="J2906" s="5" t="str">
        <f>IF(IFERROR(INDEX(Delivery!$D$2:$D$3001,MATCH(A2906,Delivery!$A$2:$A$3001,0)),"")="Delayed","Yes","No")</f>
        <v>No</v>
      </c>
      <c r="K2906" s="5" t="str">
        <f>IF(IFERROR(INDEX(Delivery!$D$2:$D$3001,MATCH(A2906,Delivery!$A$2:$A$3001,0)),"")="Cancelled","Yes","No")</f>
        <v>No</v>
      </c>
      <c r="L2906">
        <f>SUMIF(Sales!B:B,A2906,Sales!H:H)</f>
        <v>508.8</v>
      </c>
    </row>
    <row r="2907" spans="1:12" x14ac:dyDescent="0.35">
      <c r="A2907" s="5">
        <v>2906</v>
      </c>
      <c r="B2907" s="6">
        <v>45905</v>
      </c>
      <c r="C2907" s="5">
        <v>506</v>
      </c>
      <c r="D2907" s="5">
        <v>1</v>
      </c>
      <c r="E2907" s="5" t="str">
        <f>IFERROR(INDEX(Customers!$B$2:$B$901,MATCH(C2907,Customers!$A$2:$A$901,0)),"")</f>
        <v>Arun Bose</v>
      </c>
      <c r="F2907" s="5" t="str">
        <f>IFERROR(INDEX(Customers!$C$2:$C$901,MATCH(C2907,Customers!$A$2:$A$901,0)),"")</f>
        <v>Consumer</v>
      </c>
      <c r="G2907" s="5" t="str">
        <f>IFERROR(INDEX(Regions!$B$2:$B$6,MATCH(D2907,Regions!$A$2:$A$6,0)),"")</f>
        <v>North</v>
      </c>
      <c r="H2907" s="5" t="str">
        <f t="shared" si="47"/>
        <v>2025-09</v>
      </c>
      <c r="I2907" s="5">
        <f>IFERROR(INDEX(Delivery!$C$2:$C$3001,MATCH(A2907,Delivery!$A$2:$A$3001,0))-INDEX(Delivery!$B$2:$B$3001,MATCH(A2907,Delivery!$A$2:$A$3001,0)),"")</f>
        <v>3</v>
      </c>
      <c r="J2907" s="5" t="str">
        <f>IF(IFERROR(INDEX(Delivery!$D$2:$D$3001,MATCH(A2907,Delivery!$A$2:$A$3001,0)),"")="Delayed","Yes","No")</f>
        <v>No</v>
      </c>
      <c r="K2907" s="5" t="str">
        <f>IF(IFERROR(INDEX(Delivery!$D$2:$D$3001,MATCH(A2907,Delivery!$A$2:$A$3001,0)),"")="Cancelled","Yes","No")</f>
        <v>No</v>
      </c>
      <c r="L2907">
        <f>SUMIF(Sales!B:B,A2907,Sales!H:H)</f>
        <v>5152.3500000000004</v>
      </c>
    </row>
    <row r="2908" spans="1:12" x14ac:dyDescent="0.35">
      <c r="A2908" s="5">
        <v>2907</v>
      </c>
      <c r="B2908" s="6">
        <v>45905</v>
      </c>
      <c r="C2908" s="5">
        <v>824</v>
      </c>
      <c r="D2908" s="5">
        <v>5</v>
      </c>
      <c r="E2908" s="5" t="str">
        <f>IFERROR(INDEX(Customers!$B$2:$B$901,MATCH(C2908,Customers!$A$2:$A$901,0)),"")</f>
        <v>Arun Sharma</v>
      </c>
      <c r="F2908" s="5" t="str">
        <f>IFERROR(INDEX(Customers!$C$2:$C$901,MATCH(C2908,Customers!$A$2:$A$901,0)),"")</f>
        <v>SMB</v>
      </c>
      <c r="G2908" s="5" t="str">
        <f>IFERROR(INDEX(Regions!$B$2:$B$6,MATCH(D2908,Regions!$A$2:$A$6,0)),"")</f>
        <v>Central</v>
      </c>
      <c r="H2908" s="5" t="str">
        <f t="shared" si="47"/>
        <v>2025-09</v>
      </c>
      <c r="I2908" s="5">
        <f>IFERROR(INDEX(Delivery!$C$2:$C$3001,MATCH(A2908,Delivery!$A$2:$A$3001,0))-INDEX(Delivery!$B$2:$B$3001,MATCH(A2908,Delivery!$A$2:$A$3001,0)),"")</f>
        <v>3</v>
      </c>
      <c r="J2908" s="5" t="str">
        <f>IF(IFERROR(INDEX(Delivery!$D$2:$D$3001,MATCH(A2908,Delivery!$A$2:$A$3001,0)),"")="Delayed","Yes","No")</f>
        <v>No</v>
      </c>
      <c r="K2908" s="5" t="str">
        <f>IF(IFERROR(INDEX(Delivery!$D$2:$D$3001,MATCH(A2908,Delivery!$A$2:$A$3001,0)),"")="Cancelled","Yes","No")</f>
        <v>No</v>
      </c>
      <c r="L2908">
        <f>SUMIF(Sales!B:B,A2908,Sales!H:H)</f>
        <v>351.29</v>
      </c>
    </row>
    <row r="2909" spans="1:12" x14ac:dyDescent="0.35">
      <c r="A2909" s="5">
        <v>2908</v>
      </c>
      <c r="B2909" s="6">
        <v>45905</v>
      </c>
      <c r="C2909" s="5">
        <v>691</v>
      </c>
      <c r="D2909" s="5">
        <v>4</v>
      </c>
      <c r="E2909" s="5" t="str">
        <f>IFERROR(INDEX(Customers!$B$2:$B$901,MATCH(C2909,Customers!$A$2:$A$901,0)),"")</f>
        <v>Aarav Verma</v>
      </c>
      <c r="F2909" s="5" t="str">
        <f>IFERROR(INDEX(Customers!$C$2:$C$901,MATCH(C2909,Customers!$A$2:$A$901,0)),"")</f>
        <v>Consumer</v>
      </c>
      <c r="G2909" s="5" t="str">
        <f>IFERROR(INDEX(Regions!$B$2:$B$6,MATCH(D2909,Regions!$A$2:$A$6,0)),"")</f>
        <v>West</v>
      </c>
      <c r="H2909" s="5" t="str">
        <f t="shared" si="47"/>
        <v>2025-09</v>
      </c>
      <c r="I2909" s="5">
        <f>IFERROR(INDEX(Delivery!$C$2:$C$3001,MATCH(A2909,Delivery!$A$2:$A$3001,0))-INDEX(Delivery!$B$2:$B$3001,MATCH(A2909,Delivery!$A$2:$A$3001,0)),"")</f>
        <v>12</v>
      </c>
      <c r="J2909" s="5" t="str">
        <f>IF(IFERROR(INDEX(Delivery!$D$2:$D$3001,MATCH(A2909,Delivery!$A$2:$A$3001,0)),"")="Delayed","Yes","No")</f>
        <v>Yes</v>
      </c>
      <c r="K2909" s="5" t="str">
        <f>IF(IFERROR(INDEX(Delivery!$D$2:$D$3001,MATCH(A2909,Delivery!$A$2:$A$3001,0)),"")="Cancelled","Yes","No")</f>
        <v>No</v>
      </c>
      <c r="L2909">
        <f>SUMIF(Sales!B:B,A2909,Sales!H:H)</f>
        <v>540.32000000000005</v>
      </c>
    </row>
    <row r="2910" spans="1:12" x14ac:dyDescent="0.35">
      <c r="A2910" s="5">
        <v>2909</v>
      </c>
      <c r="B2910" s="6">
        <v>45905</v>
      </c>
      <c r="C2910" s="5">
        <v>513</v>
      </c>
      <c r="D2910" s="5">
        <v>4</v>
      </c>
      <c r="E2910" s="5" t="str">
        <f>IFERROR(INDEX(Customers!$B$2:$B$901,MATCH(C2910,Customers!$A$2:$A$901,0)),"")</f>
        <v>Anika Menon</v>
      </c>
      <c r="F2910" s="5" t="str">
        <f>IFERROR(INDEX(Customers!$C$2:$C$901,MATCH(C2910,Customers!$A$2:$A$901,0)),"")</f>
        <v>Corporate</v>
      </c>
      <c r="G2910" s="5" t="str">
        <f>IFERROR(INDEX(Regions!$B$2:$B$6,MATCH(D2910,Regions!$A$2:$A$6,0)),"")</f>
        <v>West</v>
      </c>
      <c r="H2910" s="5" t="str">
        <f t="shared" si="47"/>
        <v>2025-09</v>
      </c>
      <c r="I2910" s="5">
        <f>IFERROR(INDEX(Delivery!$C$2:$C$3001,MATCH(A2910,Delivery!$A$2:$A$3001,0))-INDEX(Delivery!$B$2:$B$3001,MATCH(A2910,Delivery!$A$2:$A$3001,0)),"")</f>
        <v>3</v>
      </c>
      <c r="J2910" s="5" t="str">
        <f>IF(IFERROR(INDEX(Delivery!$D$2:$D$3001,MATCH(A2910,Delivery!$A$2:$A$3001,0)),"")="Delayed","Yes","No")</f>
        <v>No</v>
      </c>
      <c r="K2910" s="5" t="str">
        <f>IF(IFERROR(INDEX(Delivery!$D$2:$D$3001,MATCH(A2910,Delivery!$A$2:$A$3001,0)),"")="Cancelled","Yes","No")</f>
        <v>No</v>
      </c>
      <c r="L2910">
        <f>SUMIF(Sales!B:B,A2910,Sales!H:H)</f>
        <v>4664.74</v>
      </c>
    </row>
    <row r="2911" spans="1:12" x14ac:dyDescent="0.35">
      <c r="A2911" s="5">
        <v>2910</v>
      </c>
      <c r="B2911" s="6">
        <v>45905</v>
      </c>
      <c r="C2911" s="5">
        <v>103</v>
      </c>
      <c r="D2911" s="5">
        <v>3</v>
      </c>
      <c r="E2911" s="5" t="str">
        <f>IFERROR(INDEX(Customers!$B$2:$B$901,MATCH(C2911,Customers!$A$2:$A$901,0)),"")</f>
        <v>Rahul Gupta</v>
      </c>
      <c r="F2911" s="5" t="str">
        <f>IFERROR(INDEX(Customers!$C$2:$C$901,MATCH(C2911,Customers!$A$2:$A$901,0)),"")</f>
        <v>Consumer</v>
      </c>
      <c r="G2911" s="5" t="str">
        <f>IFERROR(INDEX(Regions!$B$2:$B$6,MATCH(D2911,Regions!$A$2:$A$6,0)),"")</f>
        <v>East</v>
      </c>
      <c r="H2911" s="5" t="str">
        <f t="shared" si="47"/>
        <v>2025-09</v>
      </c>
      <c r="I2911" s="5">
        <f>IFERROR(INDEX(Delivery!$C$2:$C$3001,MATCH(A2911,Delivery!$A$2:$A$3001,0))-INDEX(Delivery!$B$2:$B$3001,MATCH(A2911,Delivery!$A$2:$A$3001,0)),"")</f>
        <v>4</v>
      </c>
      <c r="J2911" s="5" t="str">
        <f>IF(IFERROR(INDEX(Delivery!$D$2:$D$3001,MATCH(A2911,Delivery!$A$2:$A$3001,0)),"")="Delayed","Yes","No")</f>
        <v>No</v>
      </c>
      <c r="K2911" s="5" t="str">
        <f>IF(IFERROR(INDEX(Delivery!$D$2:$D$3001,MATCH(A2911,Delivery!$A$2:$A$3001,0)),"")="Cancelled","Yes","No")</f>
        <v>No</v>
      </c>
      <c r="L2911">
        <f>SUMIF(Sales!B:B,A2911,Sales!H:H)</f>
        <v>519.71</v>
      </c>
    </row>
    <row r="2912" spans="1:12" x14ac:dyDescent="0.35">
      <c r="A2912" s="5">
        <v>2911</v>
      </c>
      <c r="B2912" s="6">
        <v>45906</v>
      </c>
      <c r="C2912" s="5">
        <v>185</v>
      </c>
      <c r="D2912" s="5">
        <v>2</v>
      </c>
      <c r="E2912" s="5" t="str">
        <f>IFERROR(INDEX(Customers!$B$2:$B$901,MATCH(C2912,Customers!$A$2:$A$901,0)),"")</f>
        <v>Kavya Verma</v>
      </c>
      <c r="F2912" s="5" t="str">
        <f>IFERROR(INDEX(Customers!$C$2:$C$901,MATCH(C2912,Customers!$A$2:$A$901,0)),"")</f>
        <v>Consumer</v>
      </c>
      <c r="G2912" s="5" t="str">
        <f>IFERROR(INDEX(Regions!$B$2:$B$6,MATCH(D2912,Regions!$A$2:$A$6,0)),"")</f>
        <v>South</v>
      </c>
      <c r="H2912" s="5" t="str">
        <f t="shared" si="47"/>
        <v>2025-09</v>
      </c>
      <c r="I2912" s="5">
        <f>IFERROR(INDEX(Delivery!$C$2:$C$3001,MATCH(A2912,Delivery!$A$2:$A$3001,0))-INDEX(Delivery!$B$2:$B$3001,MATCH(A2912,Delivery!$A$2:$A$3001,0)),"")</f>
        <v>5</v>
      </c>
      <c r="J2912" s="5" t="str">
        <f>IF(IFERROR(INDEX(Delivery!$D$2:$D$3001,MATCH(A2912,Delivery!$A$2:$A$3001,0)),"")="Delayed","Yes","No")</f>
        <v>No</v>
      </c>
      <c r="K2912" s="5" t="str">
        <f>IF(IFERROR(INDEX(Delivery!$D$2:$D$3001,MATCH(A2912,Delivery!$A$2:$A$3001,0)),"")="Cancelled","Yes","No")</f>
        <v>No</v>
      </c>
      <c r="L2912">
        <f>SUMIF(Sales!B:B,A2912,Sales!H:H)</f>
        <v>2213.3200000000002</v>
      </c>
    </row>
    <row r="2913" spans="1:12" x14ac:dyDescent="0.35">
      <c r="A2913" s="5">
        <v>2912</v>
      </c>
      <c r="B2913" s="6">
        <v>45906</v>
      </c>
      <c r="C2913" s="5">
        <v>314</v>
      </c>
      <c r="D2913" s="5">
        <v>2</v>
      </c>
      <c r="E2913" s="5" t="str">
        <f>IFERROR(INDEX(Customers!$B$2:$B$901,MATCH(C2913,Customers!$A$2:$A$901,0)),"")</f>
        <v>Meera Pillai</v>
      </c>
      <c r="F2913" s="5" t="str">
        <f>IFERROR(INDEX(Customers!$C$2:$C$901,MATCH(C2913,Customers!$A$2:$A$901,0)),"")</f>
        <v>Consumer</v>
      </c>
      <c r="G2913" s="5" t="str">
        <f>IFERROR(INDEX(Regions!$B$2:$B$6,MATCH(D2913,Regions!$A$2:$A$6,0)),"")</f>
        <v>South</v>
      </c>
      <c r="H2913" s="5" t="str">
        <f t="shared" si="47"/>
        <v>2025-09</v>
      </c>
      <c r="I2913" s="5">
        <f>IFERROR(INDEX(Delivery!$C$2:$C$3001,MATCH(A2913,Delivery!$A$2:$A$3001,0))-INDEX(Delivery!$B$2:$B$3001,MATCH(A2913,Delivery!$A$2:$A$3001,0)),"")</f>
        <v>4</v>
      </c>
      <c r="J2913" s="5" t="str">
        <f>IF(IFERROR(INDEX(Delivery!$D$2:$D$3001,MATCH(A2913,Delivery!$A$2:$A$3001,0)),"")="Delayed","Yes","No")</f>
        <v>No</v>
      </c>
      <c r="K2913" s="5" t="str">
        <f>IF(IFERROR(INDEX(Delivery!$D$2:$D$3001,MATCH(A2913,Delivery!$A$2:$A$3001,0)),"")="Cancelled","Yes","No")</f>
        <v>No</v>
      </c>
      <c r="L2913">
        <f>SUMIF(Sales!B:B,A2913,Sales!H:H)</f>
        <v>407.51</v>
      </c>
    </row>
    <row r="2914" spans="1:12" x14ac:dyDescent="0.35">
      <c r="A2914" s="5">
        <v>2913</v>
      </c>
      <c r="B2914" s="6">
        <v>45906</v>
      </c>
      <c r="C2914" s="5">
        <v>552</v>
      </c>
      <c r="D2914" s="5">
        <v>4</v>
      </c>
      <c r="E2914" s="5" t="str">
        <f>IFERROR(INDEX(Customers!$B$2:$B$901,MATCH(C2914,Customers!$A$2:$A$901,0)),"")</f>
        <v>Lakshmi Kapoor</v>
      </c>
      <c r="F2914" s="5" t="str">
        <f>IFERROR(INDEX(Customers!$C$2:$C$901,MATCH(C2914,Customers!$A$2:$A$901,0)),"")</f>
        <v>Consumer</v>
      </c>
      <c r="G2914" s="5" t="str">
        <f>IFERROR(INDEX(Regions!$B$2:$B$6,MATCH(D2914,Regions!$A$2:$A$6,0)),"")</f>
        <v>West</v>
      </c>
      <c r="H2914" s="5" t="str">
        <f t="shared" si="47"/>
        <v>2025-09</v>
      </c>
      <c r="I2914" s="5">
        <f>IFERROR(INDEX(Delivery!$C$2:$C$3001,MATCH(A2914,Delivery!$A$2:$A$3001,0))-INDEX(Delivery!$B$2:$B$3001,MATCH(A2914,Delivery!$A$2:$A$3001,0)),"")</f>
        <v>6</v>
      </c>
      <c r="J2914" s="5" t="str">
        <f>IF(IFERROR(INDEX(Delivery!$D$2:$D$3001,MATCH(A2914,Delivery!$A$2:$A$3001,0)),"")="Delayed","Yes","No")</f>
        <v>No</v>
      </c>
      <c r="K2914" s="5" t="str">
        <f>IF(IFERROR(INDEX(Delivery!$D$2:$D$3001,MATCH(A2914,Delivery!$A$2:$A$3001,0)),"")="Cancelled","Yes","No")</f>
        <v>No</v>
      </c>
      <c r="L2914">
        <f>SUMIF(Sales!B:B,A2914,Sales!H:H)</f>
        <v>175.69</v>
      </c>
    </row>
    <row r="2915" spans="1:12" x14ac:dyDescent="0.35">
      <c r="A2915" s="5">
        <v>2914</v>
      </c>
      <c r="B2915" s="6">
        <v>45906</v>
      </c>
      <c r="C2915" s="5">
        <v>191</v>
      </c>
      <c r="D2915" s="5">
        <v>1</v>
      </c>
      <c r="E2915" s="5" t="str">
        <f>IFERROR(INDEX(Customers!$B$2:$B$901,MATCH(C2915,Customers!$A$2:$A$901,0)),"")</f>
        <v>Priya Iyer</v>
      </c>
      <c r="F2915" s="5" t="str">
        <f>IFERROR(INDEX(Customers!$C$2:$C$901,MATCH(C2915,Customers!$A$2:$A$901,0)),"")</f>
        <v>SMB</v>
      </c>
      <c r="G2915" s="5" t="str">
        <f>IFERROR(INDEX(Regions!$B$2:$B$6,MATCH(D2915,Regions!$A$2:$A$6,0)),"")</f>
        <v>North</v>
      </c>
      <c r="H2915" s="5" t="str">
        <f t="shared" si="47"/>
        <v>2025-09</v>
      </c>
      <c r="I2915" s="5">
        <f>IFERROR(INDEX(Delivery!$C$2:$C$3001,MATCH(A2915,Delivery!$A$2:$A$3001,0))-INDEX(Delivery!$B$2:$B$3001,MATCH(A2915,Delivery!$A$2:$A$3001,0)),"")</f>
        <v>5</v>
      </c>
      <c r="J2915" s="5" t="str">
        <f>IF(IFERROR(INDEX(Delivery!$D$2:$D$3001,MATCH(A2915,Delivery!$A$2:$A$3001,0)),"")="Delayed","Yes","No")</f>
        <v>No</v>
      </c>
      <c r="K2915" s="5" t="str">
        <f>IF(IFERROR(INDEX(Delivery!$D$2:$D$3001,MATCH(A2915,Delivery!$A$2:$A$3001,0)),"")="Cancelled","Yes","No")</f>
        <v>No</v>
      </c>
      <c r="L2915">
        <f>SUMIF(Sales!B:B,A2915,Sales!H:H)</f>
        <v>798.2</v>
      </c>
    </row>
    <row r="2916" spans="1:12" x14ac:dyDescent="0.35">
      <c r="A2916" s="5">
        <v>2915</v>
      </c>
      <c r="B2916" s="6">
        <v>45906</v>
      </c>
      <c r="C2916" s="5">
        <v>73</v>
      </c>
      <c r="D2916" s="5">
        <v>4</v>
      </c>
      <c r="E2916" s="5" t="str">
        <f>IFERROR(INDEX(Customers!$B$2:$B$901,MATCH(C2916,Customers!$A$2:$A$901,0)),"")</f>
        <v>Manoj Malhotra</v>
      </c>
      <c r="F2916" s="5" t="str">
        <f>IFERROR(INDEX(Customers!$C$2:$C$901,MATCH(C2916,Customers!$A$2:$A$901,0)),"")</f>
        <v>Consumer</v>
      </c>
      <c r="G2916" s="5" t="str">
        <f>IFERROR(INDEX(Regions!$B$2:$B$6,MATCH(D2916,Regions!$A$2:$A$6,0)),"")</f>
        <v>West</v>
      </c>
      <c r="H2916" s="5" t="str">
        <f t="shared" si="47"/>
        <v>2025-09</v>
      </c>
      <c r="I2916" s="5">
        <f>IFERROR(INDEX(Delivery!$C$2:$C$3001,MATCH(A2916,Delivery!$A$2:$A$3001,0))-INDEX(Delivery!$B$2:$B$3001,MATCH(A2916,Delivery!$A$2:$A$3001,0)),"")</f>
        <v>9</v>
      </c>
      <c r="J2916" s="5" t="str">
        <f>IF(IFERROR(INDEX(Delivery!$D$2:$D$3001,MATCH(A2916,Delivery!$A$2:$A$3001,0)),"")="Delayed","Yes","No")</f>
        <v>Yes</v>
      </c>
      <c r="K2916" s="5" t="str">
        <f>IF(IFERROR(INDEX(Delivery!$D$2:$D$3001,MATCH(A2916,Delivery!$A$2:$A$3001,0)),"")="Cancelled","Yes","No")</f>
        <v>No</v>
      </c>
      <c r="L2916">
        <f>SUMIF(Sales!B:B,A2916,Sales!H:H)</f>
        <v>657.75</v>
      </c>
    </row>
    <row r="2917" spans="1:12" x14ac:dyDescent="0.35">
      <c r="A2917" s="5">
        <v>2916</v>
      </c>
      <c r="B2917" s="6">
        <v>45907</v>
      </c>
      <c r="C2917" s="5">
        <v>876</v>
      </c>
      <c r="D2917" s="5">
        <v>2</v>
      </c>
      <c r="E2917" s="5" t="str">
        <f>IFERROR(INDEX(Customers!$B$2:$B$901,MATCH(C2917,Customers!$A$2:$A$901,0)),"")</f>
        <v>Aditya Rao</v>
      </c>
      <c r="F2917" s="5" t="str">
        <f>IFERROR(INDEX(Customers!$C$2:$C$901,MATCH(C2917,Customers!$A$2:$A$901,0)),"")</f>
        <v>SMB</v>
      </c>
      <c r="G2917" s="5" t="str">
        <f>IFERROR(INDEX(Regions!$B$2:$B$6,MATCH(D2917,Regions!$A$2:$A$6,0)),"")</f>
        <v>South</v>
      </c>
      <c r="H2917" s="5" t="str">
        <f t="shared" si="47"/>
        <v>2025-09</v>
      </c>
      <c r="I2917" s="5">
        <f>IFERROR(INDEX(Delivery!$C$2:$C$3001,MATCH(A2917,Delivery!$A$2:$A$3001,0))-INDEX(Delivery!$B$2:$B$3001,MATCH(A2917,Delivery!$A$2:$A$3001,0)),"")</f>
        <v>3</v>
      </c>
      <c r="J2917" s="5" t="str">
        <f>IF(IFERROR(INDEX(Delivery!$D$2:$D$3001,MATCH(A2917,Delivery!$A$2:$A$3001,0)),"")="Delayed","Yes","No")</f>
        <v>No</v>
      </c>
      <c r="K2917" s="5" t="str">
        <f>IF(IFERROR(INDEX(Delivery!$D$2:$D$3001,MATCH(A2917,Delivery!$A$2:$A$3001,0)),"")="Cancelled","Yes","No")</f>
        <v>No</v>
      </c>
      <c r="L2917">
        <f>SUMIF(Sales!B:B,A2917,Sales!H:H)</f>
        <v>407.68</v>
      </c>
    </row>
    <row r="2918" spans="1:12" x14ac:dyDescent="0.35">
      <c r="A2918" s="5">
        <v>2917</v>
      </c>
      <c r="B2918" s="6">
        <v>45907</v>
      </c>
      <c r="C2918" s="5">
        <v>729</v>
      </c>
      <c r="D2918" s="5">
        <v>3</v>
      </c>
      <c r="E2918" s="5" t="str">
        <f>IFERROR(INDEX(Customers!$B$2:$B$901,MATCH(C2918,Customers!$A$2:$A$901,0)),"")</f>
        <v>Pari Verma</v>
      </c>
      <c r="F2918" s="5" t="str">
        <f>IFERROR(INDEX(Customers!$C$2:$C$901,MATCH(C2918,Customers!$A$2:$A$901,0)),"")</f>
        <v>Corporate</v>
      </c>
      <c r="G2918" s="5" t="str">
        <f>IFERROR(INDEX(Regions!$B$2:$B$6,MATCH(D2918,Regions!$A$2:$A$6,0)),"")</f>
        <v>East</v>
      </c>
      <c r="H2918" s="5" t="str">
        <f t="shared" si="47"/>
        <v>2025-09</v>
      </c>
      <c r="I2918" s="5">
        <f>IFERROR(INDEX(Delivery!$C$2:$C$3001,MATCH(A2918,Delivery!$A$2:$A$3001,0))-INDEX(Delivery!$B$2:$B$3001,MATCH(A2918,Delivery!$A$2:$A$3001,0)),"")</f>
        <v>12</v>
      </c>
      <c r="J2918" s="5" t="str">
        <f>IF(IFERROR(INDEX(Delivery!$D$2:$D$3001,MATCH(A2918,Delivery!$A$2:$A$3001,0)),"")="Delayed","Yes","No")</f>
        <v>Yes</v>
      </c>
      <c r="K2918" s="5" t="str">
        <f>IF(IFERROR(INDEX(Delivery!$D$2:$D$3001,MATCH(A2918,Delivery!$A$2:$A$3001,0)),"")="Cancelled","Yes","No")</f>
        <v>No</v>
      </c>
      <c r="L2918">
        <f>SUMIF(Sales!B:B,A2918,Sales!H:H)</f>
        <v>184.26</v>
      </c>
    </row>
    <row r="2919" spans="1:12" x14ac:dyDescent="0.35">
      <c r="A2919" s="5">
        <v>2918</v>
      </c>
      <c r="B2919" s="6">
        <v>45907</v>
      </c>
      <c r="C2919" s="5">
        <v>593</v>
      </c>
      <c r="D2919" s="5">
        <v>2</v>
      </c>
      <c r="E2919" s="5" t="str">
        <f>IFERROR(INDEX(Customers!$B$2:$B$901,MATCH(C2919,Customers!$A$2:$A$901,0)),"")</f>
        <v>Divya Joshi</v>
      </c>
      <c r="F2919" s="5" t="str">
        <f>IFERROR(INDEX(Customers!$C$2:$C$901,MATCH(C2919,Customers!$A$2:$A$901,0)),"")</f>
        <v>Consumer</v>
      </c>
      <c r="G2919" s="5" t="str">
        <f>IFERROR(INDEX(Regions!$B$2:$B$6,MATCH(D2919,Regions!$A$2:$A$6,0)),"")</f>
        <v>South</v>
      </c>
      <c r="H2919" s="5" t="str">
        <f t="shared" si="47"/>
        <v>2025-09</v>
      </c>
      <c r="I2919" s="5">
        <f>IFERROR(INDEX(Delivery!$C$2:$C$3001,MATCH(A2919,Delivery!$A$2:$A$3001,0))-INDEX(Delivery!$B$2:$B$3001,MATCH(A2919,Delivery!$A$2:$A$3001,0)),"")</f>
        <v>5</v>
      </c>
      <c r="J2919" s="5" t="str">
        <f>IF(IFERROR(INDEX(Delivery!$D$2:$D$3001,MATCH(A2919,Delivery!$A$2:$A$3001,0)),"")="Delayed","Yes","No")</f>
        <v>No</v>
      </c>
      <c r="K2919" s="5" t="str">
        <f>IF(IFERROR(INDEX(Delivery!$D$2:$D$3001,MATCH(A2919,Delivery!$A$2:$A$3001,0)),"")="Cancelled","Yes","No")</f>
        <v>No</v>
      </c>
      <c r="L2919">
        <f>SUMIF(Sales!B:B,A2919,Sales!H:H)</f>
        <v>1766.44</v>
      </c>
    </row>
    <row r="2920" spans="1:12" x14ac:dyDescent="0.35">
      <c r="A2920" s="5">
        <v>2919</v>
      </c>
      <c r="B2920" s="6">
        <v>45907</v>
      </c>
      <c r="C2920" s="5">
        <v>647</v>
      </c>
      <c r="D2920" s="5">
        <v>5</v>
      </c>
      <c r="E2920" s="5" t="str">
        <f>IFERROR(INDEX(Customers!$B$2:$B$901,MATCH(C2920,Customers!$A$2:$A$901,0)),"")</f>
        <v>Ananya Rao</v>
      </c>
      <c r="F2920" s="5" t="str">
        <f>IFERROR(INDEX(Customers!$C$2:$C$901,MATCH(C2920,Customers!$A$2:$A$901,0)),"")</f>
        <v>SMB</v>
      </c>
      <c r="G2920" s="5" t="str">
        <f>IFERROR(INDEX(Regions!$B$2:$B$6,MATCH(D2920,Regions!$A$2:$A$6,0)),"")</f>
        <v>Central</v>
      </c>
      <c r="H2920" s="5" t="str">
        <f t="shared" si="47"/>
        <v>2025-09</v>
      </c>
      <c r="I2920" s="5">
        <f>IFERROR(INDEX(Delivery!$C$2:$C$3001,MATCH(A2920,Delivery!$A$2:$A$3001,0))-INDEX(Delivery!$B$2:$B$3001,MATCH(A2920,Delivery!$A$2:$A$3001,0)),"")</f>
        <v>5</v>
      </c>
      <c r="J2920" s="5" t="str">
        <f>IF(IFERROR(INDEX(Delivery!$D$2:$D$3001,MATCH(A2920,Delivery!$A$2:$A$3001,0)),"")="Delayed","Yes","No")</f>
        <v>No</v>
      </c>
      <c r="K2920" s="5" t="str">
        <f>IF(IFERROR(INDEX(Delivery!$D$2:$D$3001,MATCH(A2920,Delivery!$A$2:$A$3001,0)),"")="Cancelled","Yes","No")</f>
        <v>No</v>
      </c>
      <c r="L2920">
        <f>SUMIF(Sales!B:B,A2920,Sales!H:H)</f>
        <v>1307</v>
      </c>
    </row>
    <row r="2921" spans="1:12" x14ac:dyDescent="0.35">
      <c r="A2921" s="5">
        <v>2920</v>
      </c>
      <c r="B2921" s="6">
        <v>45907</v>
      </c>
      <c r="C2921" s="5">
        <v>771</v>
      </c>
      <c r="D2921" s="5">
        <v>2</v>
      </c>
      <c r="E2921" s="5" t="str">
        <f>IFERROR(INDEX(Customers!$B$2:$B$901,MATCH(C2921,Customers!$A$2:$A$901,0)),"")</f>
        <v>Rahul Krishnan</v>
      </c>
      <c r="F2921" s="5" t="str">
        <f>IFERROR(INDEX(Customers!$C$2:$C$901,MATCH(C2921,Customers!$A$2:$A$901,0)),"")</f>
        <v>Corporate</v>
      </c>
      <c r="G2921" s="5" t="str">
        <f>IFERROR(INDEX(Regions!$B$2:$B$6,MATCH(D2921,Regions!$A$2:$A$6,0)),"")</f>
        <v>South</v>
      </c>
      <c r="H2921" s="5" t="str">
        <f t="shared" si="47"/>
        <v>2025-09</v>
      </c>
      <c r="I2921" s="5">
        <f>IFERROR(INDEX(Delivery!$C$2:$C$3001,MATCH(A2921,Delivery!$A$2:$A$3001,0))-INDEX(Delivery!$B$2:$B$3001,MATCH(A2921,Delivery!$A$2:$A$3001,0)),"")</f>
        <v>4</v>
      </c>
      <c r="J2921" s="5" t="str">
        <f>IF(IFERROR(INDEX(Delivery!$D$2:$D$3001,MATCH(A2921,Delivery!$A$2:$A$3001,0)),"")="Delayed","Yes","No")</f>
        <v>No</v>
      </c>
      <c r="K2921" s="5" t="str">
        <f>IF(IFERROR(INDEX(Delivery!$D$2:$D$3001,MATCH(A2921,Delivery!$A$2:$A$3001,0)),"")="Cancelled","Yes","No")</f>
        <v>No</v>
      </c>
      <c r="L2921">
        <f>SUMIF(Sales!B:B,A2921,Sales!H:H)</f>
        <v>3542.54</v>
      </c>
    </row>
    <row r="2922" spans="1:12" x14ac:dyDescent="0.35">
      <c r="A2922" s="5">
        <v>2921</v>
      </c>
      <c r="B2922" s="6">
        <v>45907</v>
      </c>
      <c r="C2922" s="5">
        <v>808</v>
      </c>
      <c r="D2922" s="5">
        <v>2</v>
      </c>
      <c r="E2922" s="5" t="str">
        <f>IFERROR(INDEX(Customers!$B$2:$B$901,MATCH(C2922,Customers!$A$2:$A$901,0)),"")</f>
        <v>Krishna Verma</v>
      </c>
      <c r="F2922" s="5" t="str">
        <f>IFERROR(INDEX(Customers!$C$2:$C$901,MATCH(C2922,Customers!$A$2:$A$901,0)),"")</f>
        <v>SMB</v>
      </c>
      <c r="G2922" s="5" t="str">
        <f>IFERROR(INDEX(Regions!$B$2:$B$6,MATCH(D2922,Regions!$A$2:$A$6,0)),"")</f>
        <v>South</v>
      </c>
      <c r="H2922" s="5" t="str">
        <f t="shared" si="47"/>
        <v>2025-09</v>
      </c>
      <c r="I2922" s="5">
        <f>IFERROR(INDEX(Delivery!$C$2:$C$3001,MATCH(A2922,Delivery!$A$2:$A$3001,0))-INDEX(Delivery!$B$2:$B$3001,MATCH(A2922,Delivery!$A$2:$A$3001,0)),"")</f>
        <v>2</v>
      </c>
      <c r="J2922" s="5" t="str">
        <f>IF(IFERROR(INDEX(Delivery!$D$2:$D$3001,MATCH(A2922,Delivery!$A$2:$A$3001,0)),"")="Delayed","Yes","No")</f>
        <v>No</v>
      </c>
      <c r="K2922" s="5" t="str">
        <f>IF(IFERROR(INDEX(Delivery!$D$2:$D$3001,MATCH(A2922,Delivery!$A$2:$A$3001,0)),"")="Cancelled","Yes","No")</f>
        <v>No</v>
      </c>
      <c r="L2922">
        <f>SUMIF(Sales!B:B,A2922,Sales!H:H)</f>
        <v>297.2</v>
      </c>
    </row>
    <row r="2923" spans="1:12" x14ac:dyDescent="0.35">
      <c r="A2923" s="5">
        <v>2922</v>
      </c>
      <c r="B2923" s="6">
        <v>45907</v>
      </c>
      <c r="C2923" s="5">
        <v>129</v>
      </c>
      <c r="D2923" s="5">
        <v>3</v>
      </c>
      <c r="E2923" s="5" t="str">
        <f>IFERROR(INDEX(Customers!$B$2:$B$901,MATCH(C2923,Customers!$A$2:$A$901,0)),"")</f>
        <v>Kiara Verma</v>
      </c>
      <c r="F2923" s="5" t="str">
        <f>IFERROR(INDEX(Customers!$C$2:$C$901,MATCH(C2923,Customers!$A$2:$A$901,0)),"")</f>
        <v>Consumer</v>
      </c>
      <c r="G2923" s="5" t="str">
        <f>IFERROR(INDEX(Regions!$B$2:$B$6,MATCH(D2923,Regions!$A$2:$A$6,0)),"")</f>
        <v>East</v>
      </c>
      <c r="H2923" s="5" t="str">
        <f t="shared" si="47"/>
        <v>2025-09</v>
      </c>
      <c r="I2923" s="5">
        <f>IFERROR(INDEX(Delivery!$C$2:$C$3001,MATCH(A2923,Delivery!$A$2:$A$3001,0))-INDEX(Delivery!$B$2:$B$3001,MATCH(A2923,Delivery!$A$2:$A$3001,0)),"")</f>
        <v>2</v>
      </c>
      <c r="J2923" s="5" t="str">
        <f>IF(IFERROR(INDEX(Delivery!$D$2:$D$3001,MATCH(A2923,Delivery!$A$2:$A$3001,0)),"")="Delayed","Yes","No")</f>
        <v>No</v>
      </c>
      <c r="K2923" s="5" t="str">
        <f>IF(IFERROR(INDEX(Delivery!$D$2:$D$3001,MATCH(A2923,Delivery!$A$2:$A$3001,0)),"")="Cancelled","Yes","No")</f>
        <v>No</v>
      </c>
      <c r="L2923">
        <f>SUMIF(Sales!B:B,A2923,Sales!H:H)</f>
        <v>1019.93</v>
      </c>
    </row>
    <row r="2924" spans="1:12" x14ac:dyDescent="0.35">
      <c r="A2924" s="5">
        <v>2923</v>
      </c>
      <c r="B2924" s="6">
        <v>45907</v>
      </c>
      <c r="C2924" s="5">
        <v>221</v>
      </c>
      <c r="D2924" s="5">
        <v>5</v>
      </c>
      <c r="E2924" s="5" t="str">
        <f>IFERROR(INDEX(Customers!$B$2:$B$901,MATCH(C2924,Customers!$A$2:$A$901,0)),"")</f>
        <v>Reyansh Reddy</v>
      </c>
      <c r="F2924" s="5" t="str">
        <f>IFERROR(INDEX(Customers!$C$2:$C$901,MATCH(C2924,Customers!$A$2:$A$901,0)),"")</f>
        <v>SMB</v>
      </c>
      <c r="G2924" s="5" t="str">
        <f>IFERROR(INDEX(Regions!$B$2:$B$6,MATCH(D2924,Regions!$A$2:$A$6,0)),"")</f>
        <v>Central</v>
      </c>
      <c r="H2924" s="5" t="str">
        <f t="shared" si="47"/>
        <v>2025-09</v>
      </c>
      <c r="I2924" s="5">
        <f>IFERROR(INDEX(Delivery!$C$2:$C$3001,MATCH(A2924,Delivery!$A$2:$A$3001,0))-INDEX(Delivery!$B$2:$B$3001,MATCH(A2924,Delivery!$A$2:$A$3001,0)),"")</f>
        <v>5</v>
      </c>
      <c r="J2924" s="5" t="str">
        <f>IF(IFERROR(INDEX(Delivery!$D$2:$D$3001,MATCH(A2924,Delivery!$A$2:$A$3001,0)),"")="Delayed","Yes","No")</f>
        <v>No</v>
      </c>
      <c r="K2924" s="5" t="str">
        <f>IF(IFERROR(INDEX(Delivery!$D$2:$D$3001,MATCH(A2924,Delivery!$A$2:$A$3001,0)),"")="Cancelled","Yes","No")</f>
        <v>No</v>
      </c>
      <c r="L2924">
        <f>SUMIF(Sales!B:B,A2924,Sales!H:H)</f>
        <v>3021.65</v>
      </c>
    </row>
    <row r="2925" spans="1:12" x14ac:dyDescent="0.35">
      <c r="A2925" s="5">
        <v>2924</v>
      </c>
      <c r="B2925" s="6">
        <v>45907</v>
      </c>
      <c r="C2925" s="5">
        <v>878</v>
      </c>
      <c r="D2925" s="5">
        <v>2</v>
      </c>
      <c r="E2925" s="5" t="str">
        <f>IFERROR(INDEX(Customers!$B$2:$B$901,MATCH(C2925,Customers!$A$2:$A$901,0)),"")</f>
        <v>Meera Sharma</v>
      </c>
      <c r="F2925" s="5" t="str">
        <f>IFERROR(INDEX(Customers!$C$2:$C$901,MATCH(C2925,Customers!$A$2:$A$901,0)),"")</f>
        <v>Corporate</v>
      </c>
      <c r="G2925" s="5" t="str">
        <f>IFERROR(INDEX(Regions!$B$2:$B$6,MATCH(D2925,Regions!$A$2:$A$6,0)),"")</f>
        <v>South</v>
      </c>
      <c r="H2925" s="5" t="str">
        <f t="shared" si="47"/>
        <v>2025-09</v>
      </c>
      <c r="I2925" s="5">
        <f>IFERROR(INDEX(Delivery!$C$2:$C$3001,MATCH(A2925,Delivery!$A$2:$A$3001,0))-INDEX(Delivery!$B$2:$B$3001,MATCH(A2925,Delivery!$A$2:$A$3001,0)),"")</f>
        <v>5</v>
      </c>
      <c r="J2925" s="5" t="str">
        <f>IF(IFERROR(INDEX(Delivery!$D$2:$D$3001,MATCH(A2925,Delivery!$A$2:$A$3001,0)),"")="Delayed","Yes","No")</f>
        <v>No</v>
      </c>
      <c r="K2925" s="5" t="str">
        <f>IF(IFERROR(INDEX(Delivery!$D$2:$D$3001,MATCH(A2925,Delivery!$A$2:$A$3001,0)),"")="Cancelled","Yes","No")</f>
        <v>No</v>
      </c>
      <c r="L2925">
        <f>SUMIF(Sales!B:B,A2925,Sales!H:H)</f>
        <v>705.26</v>
      </c>
    </row>
    <row r="2926" spans="1:12" x14ac:dyDescent="0.35">
      <c r="A2926" s="5">
        <v>2925</v>
      </c>
      <c r="B2926" s="6">
        <v>45908</v>
      </c>
      <c r="C2926" s="5">
        <v>372</v>
      </c>
      <c r="D2926" s="5">
        <v>5</v>
      </c>
      <c r="E2926" s="5" t="str">
        <f>IFERROR(INDEX(Customers!$B$2:$B$901,MATCH(C2926,Customers!$A$2:$A$901,0)),"")</f>
        <v>Arun Singh</v>
      </c>
      <c r="F2926" s="5" t="str">
        <f>IFERROR(INDEX(Customers!$C$2:$C$901,MATCH(C2926,Customers!$A$2:$A$901,0)),"")</f>
        <v>SMB</v>
      </c>
      <c r="G2926" s="5" t="str">
        <f>IFERROR(INDEX(Regions!$B$2:$B$6,MATCH(D2926,Regions!$A$2:$A$6,0)),"")</f>
        <v>Central</v>
      </c>
      <c r="H2926" s="5" t="str">
        <f t="shared" si="47"/>
        <v>2025-09</v>
      </c>
      <c r="I2926" s="5">
        <f>IFERROR(INDEX(Delivery!$C$2:$C$3001,MATCH(A2926,Delivery!$A$2:$A$3001,0))-INDEX(Delivery!$B$2:$B$3001,MATCH(A2926,Delivery!$A$2:$A$3001,0)),"")</f>
        <v>2</v>
      </c>
      <c r="J2926" s="5" t="str">
        <f>IF(IFERROR(INDEX(Delivery!$D$2:$D$3001,MATCH(A2926,Delivery!$A$2:$A$3001,0)),"")="Delayed","Yes","No")</f>
        <v>No</v>
      </c>
      <c r="K2926" s="5" t="str">
        <f>IF(IFERROR(INDEX(Delivery!$D$2:$D$3001,MATCH(A2926,Delivery!$A$2:$A$3001,0)),"")="Cancelled","Yes","No")</f>
        <v>No</v>
      </c>
      <c r="L2926">
        <f>SUMIF(Sales!B:B,A2926,Sales!H:H)</f>
        <v>2442.5300000000002</v>
      </c>
    </row>
    <row r="2927" spans="1:12" x14ac:dyDescent="0.35">
      <c r="A2927" s="5">
        <v>2926</v>
      </c>
      <c r="B2927" s="6">
        <v>45908</v>
      </c>
      <c r="C2927" s="5">
        <v>123</v>
      </c>
      <c r="D2927" s="5">
        <v>5</v>
      </c>
      <c r="E2927" s="5" t="str">
        <f>IFERROR(INDEX(Customers!$B$2:$B$901,MATCH(C2927,Customers!$A$2:$A$901,0)),"")</f>
        <v>Nisha Shetty</v>
      </c>
      <c r="F2927" s="5" t="str">
        <f>IFERROR(INDEX(Customers!$C$2:$C$901,MATCH(C2927,Customers!$A$2:$A$901,0)),"")</f>
        <v>Consumer</v>
      </c>
      <c r="G2927" s="5" t="str">
        <f>IFERROR(INDEX(Regions!$B$2:$B$6,MATCH(D2927,Regions!$A$2:$A$6,0)),"")</f>
        <v>Central</v>
      </c>
      <c r="H2927" s="5" t="str">
        <f t="shared" si="47"/>
        <v>2025-09</v>
      </c>
      <c r="I2927" s="5">
        <f>IFERROR(INDEX(Delivery!$C$2:$C$3001,MATCH(A2927,Delivery!$A$2:$A$3001,0))-INDEX(Delivery!$B$2:$B$3001,MATCH(A2927,Delivery!$A$2:$A$3001,0)),"")</f>
        <v>5</v>
      </c>
      <c r="J2927" s="5" t="str">
        <f>IF(IFERROR(INDEX(Delivery!$D$2:$D$3001,MATCH(A2927,Delivery!$A$2:$A$3001,0)),"")="Delayed","Yes","No")</f>
        <v>No</v>
      </c>
      <c r="K2927" s="5" t="str">
        <f>IF(IFERROR(INDEX(Delivery!$D$2:$D$3001,MATCH(A2927,Delivery!$A$2:$A$3001,0)),"")="Cancelled","Yes","No")</f>
        <v>No</v>
      </c>
      <c r="L2927">
        <f>SUMIF(Sales!B:B,A2927,Sales!H:H)</f>
        <v>2309.29</v>
      </c>
    </row>
    <row r="2928" spans="1:12" x14ac:dyDescent="0.35">
      <c r="A2928" s="5">
        <v>2927</v>
      </c>
      <c r="B2928" s="6">
        <v>45908</v>
      </c>
      <c r="C2928" s="5">
        <v>609</v>
      </c>
      <c r="D2928" s="5">
        <v>3</v>
      </c>
      <c r="E2928" s="5" t="str">
        <f>IFERROR(INDEX(Customers!$B$2:$B$901,MATCH(C2928,Customers!$A$2:$A$901,0)),"")</f>
        <v>Meera Mehta</v>
      </c>
      <c r="F2928" s="5" t="str">
        <f>IFERROR(INDEX(Customers!$C$2:$C$901,MATCH(C2928,Customers!$A$2:$A$901,0)),"")</f>
        <v>Corporate</v>
      </c>
      <c r="G2928" s="5" t="str">
        <f>IFERROR(INDEX(Regions!$B$2:$B$6,MATCH(D2928,Regions!$A$2:$A$6,0)),"")</f>
        <v>East</v>
      </c>
      <c r="H2928" s="5" t="str">
        <f t="shared" si="47"/>
        <v>2025-09</v>
      </c>
      <c r="I2928" s="5">
        <f>IFERROR(INDEX(Delivery!$C$2:$C$3001,MATCH(A2928,Delivery!$A$2:$A$3001,0))-INDEX(Delivery!$B$2:$B$3001,MATCH(A2928,Delivery!$A$2:$A$3001,0)),"")</f>
        <v>2</v>
      </c>
      <c r="J2928" s="5" t="str">
        <f>IF(IFERROR(INDEX(Delivery!$D$2:$D$3001,MATCH(A2928,Delivery!$A$2:$A$3001,0)),"")="Delayed","Yes","No")</f>
        <v>No</v>
      </c>
      <c r="K2928" s="5" t="str">
        <f>IF(IFERROR(INDEX(Delivery!$D$2:$D$3001,MATCH(A2928,Delivery!$A$2:$A$3001,0)),"")="Cancelled","Yes","No")</f>
        <v>No</v>
      </c>
      <c r="L2928">
        <f>SUMIF(Sales!B:B,A2928,Sales!H:H)</f>
        <v>2490.89</v>
      </c>
    </row>
    <row r="2929" spans="1:12" x14ac:dyDescent="0.35">
      <c r="A2929" s="5">
        <v>2928</v>
      </c>
      <c r="B2929" s="6">
        <v>45908</v>
      </c>
      <c r="C2929" s="5">
        <v>420</v>
      </c>
      <c r="D2929" s="5">
        <v>3</v>
      </c>
      <c r="E2929" s="5" t="str">
        <f>IFERROR(INDEX(Customers!$B$2:$B$901,MATCH(C2929,Customers!$A$2:$A$901,0)),"")</f>
        <v>Riya Reddy</v>
      </c>
      <c r="F2929" s="5" t="str">
        <f>IFERROR(INDEX(Customers!$C$2:$C$901,MATCH(C2929,Customers!$A$2:$A$901,0)),"")</f>
        <v>Corporate</v>
      </c>
      <c r="G2929" s="5" t="str">
        <f>IFERROR(INDEX(Regions!$B$2:$B$6,MATCH(D2929,Regions!$A$2:$A$6,0)),"")</f>
        <v>East</v>
      </c>
      <c r="H2929" s="5" t="str">
        <f t="shared" si="47"/>
        <v>2025-09</v>
      </c>
      <c r="I2929" s="5">
        <f>IFERROR(INDEX(Delivery!$C$2:$C$3001,MATCH(A2929,Delivery!$A$2:$A$3001,0))-INDEX(Delivery!$B$2:$B$3001,MATCH(A2929,Delivery!$A$2:$A$3001,0)),"")</f>
        <v>5</v>
      </c>
      <c r="J2929" s="5" t="str">
        <f>IF(IFERROR(INDEX(Delivery!$D$2:$D$3001,MATCH(A2929,Delivery!$A$2:$A$3001,0)),"")="Delayed","Yes","No")</f>
        <v>No</v>
      </c>
      <c r="K2929" s="5" t="str">
        <f>IF(IFERROR(INDEX(Delivery!$D$2:$D$3001,MATCH(A2929,Delivery!$A$2:$A$3001,0)),"")="Cancelled","Yes","No")</f>
        <v>No</v>
      </c>
      <c r="L2929">
        <f>SUMIF(Sales!B:B,A2929,Sales!H:H)</f>
        <v>3429.16</v>
      </c>
    </row>
    <row r="2930" spans="1:12" x14ac:dyDescent="0.35">
      <c r="A2930" s="5">
        <v>2929</v>
      </c>
      <c r="B2930" s="6">
        <v>45908</v>
      </c>
      <c r="C2930" s="5">
        <v>239</v>
      </c>
      <c r="D2930" s="5">
        <v>2</v>
      </c>
      <c r="E2930" s="5" t="str">
        <f>IFERROR(INDEX(Customers!$B$2:$B$901,MATCH(C2930,Customers!$A$2:$A$901,0)),"")</f>
        <v>Nisha Iyer</v>
      </c>
      <c r="F2930" s="5" t="str">
        <f>IFERROR(INDEX(Customers!$C$2:$C$901,MATCH(C2930,Customers!$A$2:$A$901,0)),"")</f>
        <v>SMB</v>
      </c>
      <c r="G2930" s="5" t="str">
        <f>IFERROR(INDEX(Regions!$B$2:$B$6,MATCH(D2930,Regions!$A$2:$A$6,0)),"")</f>
        <v>South</v>
      </c>
      <c r="H2930" s="5" t="str">
        <f t="shared" si="47"/>
        <v>2025-09</v>
      </c>
      <c r="I2930" s="5">
        <f>IFERROR(INDEX(Delivery!$C$2:$C$3001,MATCH(A2930,Delivery!$A$2:$A$3001,0))-INDEX(Delivery!$B$2:$B$3001,MATCH(A2930,Delivery!$A$2:$A$3001,0)),"")</f>
        <v>5</v>
      </c>
      <c r="J2930" s="5" t="str">
        <f>IF(IFERROR(INDEX(Delivery!$D$2:$D$3001,MATCH(A2930,Delivery!$A$2:$A$3001,0)),"")="Delayed","Yes","No")</f>
        <v>No</v>
      </c>
      <c r="K2930" s="5" t="str">
        <f>IF(IFERROR(INDEX(Delivery!$D$2:$D$3001,MATCH(A2930,Delivery!$A$2:$A$3001,0)),"")="Cancelled","Yes","No")</f>
        <v>No</v>
      </c>
      <c r="L2930">
        <f>SUMIF(Sales!B:B,A2930,Sales!H:H)</f>
        <v>5512.54</v>
      </c>
    </row>
    <row r="2931" spans="1:12" x14ac:dyDescent="0.35">
      <c r="A2931" s="5">
        <v>2930</v>
      </c>
      <c r="B2931" s="6">
        <v>45908</v>
      </c>
      <c r="C2931" s="5">
        <v>285</v>
      </c>
      <c r="D2931" s="5">
        <v>4</v>
      </c>
      <c r="E2931" s="5" t="str">
        <f>IFERROR(INDEX(Customers!$B$2:$B$901,MATCH(C2931,Customers!$A$2:$A$901,0)),"")</f>
        <v>Ravi Rao</v>
      </c>
      <c r="F2931" s="5" t="str">
        <f>IFERROR(INDEX(Customers!$C$2:$C$901,MATCH(C2931,Customers!$A$2:$A$901,0)),"")</f>
        <v>SMB</v>
      </c>
      <c r="G2931" s="5" t="str">
        <f>IFERROR(INDEX(Regions!$B$2:$B$6,MATCH(D2931,Regions!$A$2:$A$6,0)),"")</f>
        <v>West</v>
      </c>
      <c r="H2931" s="5" t="str">
        <f t="shared" si="47"/>
        <v>2025-09</v>
      </c>
      <c r="I2931" s="5">
        <f>IFERROR(INDEX(Delivery!$C$2:$C$3001,MATCH(A2931,Delivery!$A$2:$A$3001,0))-INDEX(Delivery!$B$2:$B$3001,MATCH(A2931,Delivery!$A$2:$A$3001,0)),"")</f>
        <v>-45908</v>
      </c>
      <c r="J2931" s="5" t="str">
        <f>IF(IFERROR(INDEX(Delivery!$D$2:$D$3001,MATCH(A2931,Delivery!$A$2:$A$3001,0)),"")="Delayed","Yes","No")</f>
        <v>No</v>
      </c>
      <c r="K2931" s="5" t="str">
        <f>IF(IFERROR(INDEX(Delivery!$D$2:$D$3001,MATCH(A2931,Delivery!$A$2:$A$3001,0)),"")="Cancelled","Yes","No")</f>
        <v>Yes</v>
      </c>
      <c r="L2931">
        <f>SUMIF(Sales!B:B,A2931,Sales!H:H)</f>
        <v>1672.88</v>
      </c>
    </row>
    <row r="2932" spans="1:12" x14ac:dyDescent="0.35">
      <c r="A2932" s="5">
        <v>2931</v>
      </c>
      <c r="B2932" s="6">
        <v>45909</v>
      </c>
      <c r="C2932" s="5">
        <v>639</v>
      </c>
      <c r="D2932" s="5">
        <v>2</v>
      </c>
      <c r="E2932" s="5" t="str">
        <f>IFERROR(INDEX(Customers!$B$2:$B$901,MATCH(C2932,Customers!$A$2:$A$901,0)),"")</f>
        <v>Sai Joshi</v>
      </c>
      <c r="F2932" s="5" t="str">
        <f>IFERROR(INDEX(Customers!$C$2:$C$901,MATCH(C2932,Customers!$A$2:$A$901,0)),"")</f>
        <v>Consumer</v>
      </c>
      <c r="G2932" s="5" t="str">
        <f>IFERROR(INDEX(Regions!$B$2:$B$6,MATCH(D2932,Regions!$A$2:$A$6,0)),"")</f>
        <v>South</v>
      </c>
      <c r="H2932" s="5" t="str">
        <f t="shared" si="47"/>
        <v>2025-09</v>
      </c>
      <c r="I2932" s="5">
        <f>IFERROR(INDEX(Delivery!$C$2:$C$3001,MATCH(A2932,Delivery!$A$2:$A$3001,0))-INDEX(Delivery!$B$2:$B$3001,MATCH(A2932,Delivery!$A$2:$A$3001,0)),"")</f>
        <v>-45910</v>
      </c>
      <c r="J2932" s="5" t="str">
        <f>IF(IFERROR(INDEX(Delivery!$D$2:$D$3001,MATCH(A2932,Delivery!$A$2:$A$3001,0)),"")="Delayed","Yes","No")</f>
        <v>No</v>
      </c>
      <c r="K2932" s="5" t="str">
        <f>IF(IFERROR(INDEX(Delivery!$D$2:$D$3001,MATCH(A2932,Delivery!$A$2:$A$3001,0)),"")="Cancelled","Yes","No")</f>
        <v>Yes</v>
      </c>
      <c r="L2932">
        <f>SUMIF(Sales!B:B,A2932,Sales!H:H)</f>
        <v>601.26</v>
      </c>
    </row>
    <row r="2933" spans="1:12" x14ac:dyDescent="0.35">
      <c r="A2933" s="5">
        <v>2932</v>
      </c>
      <c r="B2933" s="6">
        <v>45909</v>
      </c>
      <c r="C2933" s="5">
        <v>242</v>
      </c>
      <c r="D2933" s="5">
        <v>4</v>
      </c>
      <c r="E2933" s="5" t="str">
        <f>IFERROR(INDEX(Customers!$B$2:$B$901,MATCH(C2933,Customers!$A$2:$A$901,0)),"")</f>
        <v>Aadhya Bose</v>
      </c>
      <c r="F2933" s="5" t="str">
        <f>IFERROR(INDEX(Customers!$C$2:$C$901,MATCH(C2933,Customers!$A$2:$A$901,0)),"")</f>
        <v>Consumer</v>
      </c>
      <c r="G2933" s="5" t="str">
        <f>IFERROR(INDEX(Regions!$B$2:$B$6,MATCH(D2933,Regions!$A$2:$A$6,0)),"")</f>
        <v>West</v>
      </c>
      <c r="H2933" s="5" t="str">
        <f t="shared" si="47"/>
        <v>2025-09</v>
      </c>
      <c r="I2933" s="5">
        <f>IFERROR(INDEX(Delivery!$C$2:$C$3001,MATCH(A2933,Delivery!$A$2:$A$3001,0))-INDEX(Delivery!$B$2:$B$3001,MATCH(A2933,Delivery!$A$2:$A$3001,0)),"")</f>
        <v>4</v>
      </c>
      <c r="J2933" s="5" t="str">
        <f>IF(IFERROR(INDEX(Delivery!$D$2:$D$3001,MATCH(A2933,Delivery!$A$2:$A$3001,0)),"")="Delayed","Yes","No")</f>
        <v>No</v>
      </c>
      <c r="K2933" s="5" t="str">
        <f>IF(IFERROR(INDEX(Delivery!$D$2:$D$3001,MATCH(A2933,Delivery!$A$2:$A$3001,0)),"")="Cancelled","Yes","No")</f>
        <v>No</v>
      </c>
      <c r="L2933">
        <f>SUMIF(Sales!B:B,A2933,Sales!H:H)</f>
        <v>175.69</v>
      </c>
    </row>
    <row r="2934" spans="1:12" x14ac:dyDescent="0.35">
      <c r="A2934" s="5">
        <v>2933</v>
      </c>
      <c r="B2934" s="6">
        <v>45909</v>
      </c>
      <c r="C2934" s="5">
        <v>819</v>
      </c>
      <c r="D2934" s="5">
        <v>3</v>
      </c>
      <c r="E2934" s="5" t="str">
        <f>IFERROR(INDEX(Customers!$B$2:$B$901,MATCH(C2934,Customers!$A$2:$A$901,0)),"")</f>
        <v>Rahul Krishnan</v>
      </c>
      <c r="F2934" s="5" t="str">
        <f>IFERROR(INDEX(Customers!$C$2:$C$901,MATCH(C2934,Customers!$A$2:$A$901,0)),"")</f>
        <v>Consumer</v>
      </c>
      <c r="G2934" s="5" t="str">
        <f>IFERROR(INDEX(Regions!$B$2:$B$6,MATCH(D2934,Regions!$A$2:$A$6,0)),"")</f>
        <v>East</v>
      </c>
      <c r="H2934" s="5" t="str">
        <f t="shared" si="47"/>
        <v>2025-09</v>
      </c>
      <c r="I2934" s="5">
        <f>IFERROR(INDEX(Delivery!$C$2:$C$3001,MATCH(A2934,Delivery!$A$2:$A$3001,0))-INDEX(Delivery!$B$2:$B$3001,MATCH(A2934,Delivery!$A$2:$A$3001,0)),"")</f>
        <v>6</v>
      </c>
      <c r="J2934" s="5" t="str">
        <f>IF(IFERROR(INDEX(Delivery!$D$2:$D$3001,MATCH(A2934,Delivery!$A$2:$A$3001,0)),"")="Delayed","Yes","No")</f>
        <v>No</v>
      </c>
      <c r="K2934" s="5" t="str">
        <f>IF(IFERROR(INDEX(Delivery!$D$2:$D$3001,MATCH(A2934,Delivery!$A$2:$A$3001,0)),"")="Cancelled","Yes","No")</f>
        <v>No</v>
      </c>
      <c r="L2934">
        <f>SUMIF(Sales!B:B,A2934,Sales!H:H)</f>
        <v>777.04</v>
      </c>
    </row>
    <row r="2935" spans="1:12" x14ac:dyDescent="0.35">
      <c r="A2935" s="5">
        <v>2934</v>
      </c>
      <c r="B2935" s="6">
        <v>45909</v>
      </c>
      <c r="C2935" s="5">
        <v>151</v>
      </c>
      <c r="D2935" s="5">
        <v>2</v>
      </c>
      <c r="E2935" s="5" t="str">
        <f>IFERROR(INDEX(Customers!$B$2:$B$901,MATCH(C2935,Customers!$A$2:$A$901,0)),"")</f>
        <v>Ayaan Chatterjee</v>
      </c>
      <c r="F2935" s="5" t="str">
        <f>IFERROR(INDEX(Customers!$C$2:$C$901,MATCH(C2935,Customers!$A$2:$A$901,0)),"")</f>
        <v>SMB</v>
      </c>
      <c r="G2935" s="5" t="str">
        <f>IFERROR(INDEX(Regions!$B$2:$B$6,MATCH(D2935,Regions!$A$2:$A$6,0)),"")</f>
        <v>South</v>
      </c>
      <c r="H2935" s="5" t="str">
        <f t="shared" si="47"/>
        <v>2025-09</v>
      </c>
      <c r="I2935" s="5">
        <f>IFERROR(INDEX(Delivery!$C$2:$C$3001,MATCH(A2935,Delivery!$A$2:$A$3001,0))-INDEX(Delivery!$B$2:$B$3001,MATCH(A2935,Delivery!$A$2:$A$3001,0)),"")</f>
        <v>2</v>
      </c>
      <c r="J2935" s="5" t="str">
        <f>IF(IFERROR(INDEX(Delivery!$D$2:$D$3001,MATCH(A2935,Delivery!$A$2:$A$3001,0)),"")="Delayed","Yes","No")</f>
        <v>No</v>
      </c>
      <c r="K2935" s="5" t="str">
        <f>IF(IFERROR(INDEX(Delivery!$D$2:$D$3001,MATCH(A2935,Delivery!$A$2:$A$3001,0)),"")="Cancelled","Yes","No")</f>
        <v>No</v>
      </c>
      <c r="L2935">
        <f>SUMIF(Sales!B:B,A2935,Sales!H:H)</f>
        <v>1503.46</v>
      </c>
    </row>
    <row r="2936" spans="1:12" x14ac:dyDescent="0.35">
      <c r="A2936" s="5">
        <v>2935</v>
      </c>
      <c r="B2936" s="6">
        <v>45909</v>
      </c>
      <c r="C2936" s="5">
        <v>716</v>
      </c>
      <c r="D2936" s="5">
        <v>4</v>
      </c>
      <c r="E2936" s="5" t="str">
        <f>IFERROR(INDEX(Customers!$B$2:$B$901,MATCH(C2936,Customers!$A$2:$A$901,0)),"")</f>
        <v>Ravi Nair</v>
      </c>
      <c r="F2936" s="5" t="str">
        <f>IFERROR(INDEX(Customers!$C$2:$C$901,MATCH(C2936,Customers!$A$2:$A$901,0)),"")</f>
        <v>Consumer</v>
      </c>
      <c r="G2936" s="5" t="str">
        <f>IFERROR(INDEX(Regions!$B$2:$B$6,MATCH(D2936,Regions!$A$2:$A$6,0)),"")</f>
        <v>West</v>
      </c>
      <c r="H2936" s="5" t="str">
        <f t="shared" si="47"/>
        <v>2025-09</v>
      </c>
      <c r="I2936" s="5">
        <f>IFERROR(INDEX(Delivery!$C$2:$C$3001,MATCH(A2936,Delivery!$A$2:$A$3001,0))-INDEX(Delivery!$B$2:$B$3001,MATCH(A2936,Delivery!$A$2:$A$3001,0)),"")</f>
        <v>5</v>
      </c>
      <c r="J2936" s="5" t="str">
        <f>IF(IFERROR(INDEX(Delivery!$D$2:$D$3001,MATCH(A2936,Delivery!$A$2:$A$3001,0)),"")="Delayed","Yes","No")</f>
        <v>No</v>
      </c>
      <c r="K2936" s="5" t="str">
        <f>IF(IFERROR(INDEX(Delivery!$D$2:$D$3001,MATCH(A2936,Delivery!$A$2:$A$3001,0)),"")="Cancelled","Yes","No")</f>
        <v>No</v>
      </c>
      <c r="L2936">
        <f>SUMIF(Sales!B:B,A2936,Sales!H:H)</f>
        <v>617.46</v>
      </c>
    </row>
    <row r="2937" spans="1:12" x14ac:dyDescent="0.35">
      <c r="A2937" s="5">
        <v>2936</v>
      </c>
      <c r="B2937" s="6">
        <v>45909</v>
      </c>
      <c r="C2937" s="5">
        <v>213</v>
      </c>
      <c r="D2937" s="5">
        <v>1</v>
      </c>
      <c r="E2937" s="5" t="str">
        <f>IFERROR(INDEX(Customers!$B$2:$B$901,MATCH(C2937,Customers!$A$2:$A$901,0)),"")</f>
        <v>Kavya Das</v>
      </c>
      <c r="F2937" s="5" t="str">
        <f>IFERROR(INDEX(Customers!$C$2:$C$901,MATCH(C2937,Customers!$A$2:$A$901,0)),"")</f>
        <v>Consumer</v>
      </c>
      <c r="G2937" s="5" t="str">
        <f>IFERROR(INDEX(Regions!$B$2:$B$6,MATCH(D2937,Regions!$A$2:$A$6,0)),"")</f>
        <v>North</v>
      </c>
      <c r="H2937" s="5" t="str">
        <f t="shared" si="47"/>
        <v>2025-09</v>
      </c>
      <c r="I2937" s="5">
        <f>IFERROR(INDEX(Delivery!$C$2:$C$3001,MATCH(A2937,Delivery!$A$2:$A$3001,0))-INDEX(Delivery!$B$2:$B$3001,MATCH(A2937,Delivery!$A$2:$A$3001,0)),"")</f>
        <v>5</v>
      </c>
      <c r="J2937" s="5" t="str">
        <f>IF(IFERROR(INDEX(Delivery!$D$2:$D$3001,MATCH(A2937,Delivery!$A$2:$A$3001,0)),"")="Delayed","Yes","No")</f>
        <v>No</v>
      </c>
      <c r="K2937" s="5" t="str">
        <f>IF(IFERROR(INDEX(Delivery!$D$2:$D$3001,MATCH(A2937,Delivery!$A$2:$A$3001,0)),"")="Cancelled","Yes","No")</f>
        <v>No</v>
      </c>
      <c r="L2937">
        <f>SUMIF(Sales!B:B,A2937,Sales!H:H)</f>
        <v>4141.2700000000004</v>
      </c>
    </row>
    <row r="2938" spans="1:12" x14ac:dyDescent="0.35">
      <c r="A2938" s="5">
        <v>2937</v>
      </c>
      <c r="B2938" s="6">
        <v>45910</v>
      </c>
      <c r="C2938" s="5">
        <v>869</v>
      </c>
      <c r="D2938" s="5">
        <v>2</v>
      </c>
      <c r="E2938" s="5" t="str">
        <f>IFERROR(INDEX(Customers!$B$2:$B$901,MATCH(C2938,Customers!$A$2:$A$901,0)),"")</f>
        <v>Karthik Krishnan</v>
      </c>
      <c r="F2938" s="5" t="str">
        <f>IFERROR(INDEX(Customers!$C$2:$C$901,MATCH(C2938,Customers!$A$2:$A$901,0)),"")</f>
        <v>Consumer</v>
      </c>
      <c r="G2938" s="5" t="str">
        <f>IFERROR(INDEX(Regions!$B$2:$B$6,MATCH(D2938,Regions!$A$2:$A$6,0)),"")</f>
        <v>South</v>
      </c>
      <c r="H2938" s="5" t="str">
        <f t="shared" si="47"/>
        <v>2025-09</v>
      </c>
      <c r="I2938" s="5">
        <f>IFERROR(INDEX(Delivery!$C$2:$C$3001,MATCH(A2938,Delivery!$A$2:$A$3001,0))-INDEX(Delivery!$B$2:$B$3001,MATCH(A2938,Delivery!$A$2:$A$3001,0)),"")</f>
        <v>-45911</v>
      </c>
      <c r="J2938" s="5" t="str">
        <f>IF(IFERROR(INDEX(Delivery!$D$2:$D$3001,MATCH(A2938,Delivery!$A$2:$A$3001,0)),"")="Delayed","Yes","No")</f>
        <v>No</v>
      </c>
      <c r="K2938" s="5" t="str">
        <f>IF(IFERROR(INDEX(Delivery!$D$2:$D$3001,MATCH(A2938,Delivery!$A$2:$A$3001,0)),"")="Cancelled","Yes","No")</f>
        <v>Yes</v>
      </c>
      <c r="L2938">
        <f>SUMIF(Sales!B:B,A2938,Sales!H:H)</f>
        <v>175.69</v>
      </c>
    </row>
    <row r="2939" spans="1:12" x14ac:dyDescent="0.35">
      <c r="A2939" s="5">
        <v>2938</v>
      </c>
      <c r="B2939" s="6">
        <v>45910</v>
      </c>
      <c r="C2939" s="5">
        <v>19</v>
      </c>
      <c r="D2939" s="5">
        <v>2</v>
      </c>
      <c r="E2939" s="5" t="str">
        <f>IFERROR(INDEX(Customers!$B$2:$B$901,MATCH(C2939,Customers!$A$2:$A$901,0)),"")</f>
        <v>Divya Krishnan</v>
      </c>
      <c r="F2939" s="5" t="str">
        <f>IFERROR(INDEX(Customers!$C$2:$C$901,MATCH(C2939,Customers!$A$2:$A$901,0)),"")</f>
        <v>SMB</v>
      </c>
      <c r="G2939" s="5" t="str">
        <f>IFERROR(INDEX(Regions!$B$2:$B$6,MATCH(D2939,Regions!$A$2:$A$6,0)),"")</f>
        <v>South</v>
      </c>
      <c r="H2939" s="5" t="str">
        <f t="shared" si="47"/>
        <v>2025-09</v>
      </c>
      <c r="I2939" s="5">
        <f>IFERROR(INDEX(Delivery!$C$2:$C$3001,MATCH(A2939,Delivery!$A$2:$A$3001,0))-INDEX(Delivery!$B$2:$B$3001,MATCH(A2939,Delivery!$A$2:$A$3001,0)),"")</f>
        <v>2</v>
      </c>
      <c r="J2939" s="5" t="str">
        <f>IF(IFERROR(INDEX(Delivery!$D$2:$D$3001,MATCH(A2939,Delivery!$A$2:$A$3001,0)),"")="Delayed","Yes","No")</f>
        <v>No</v>
      </c>
      <c r="K2939" s="5" t="str">
        <f>IF(IFERROR(INDEX(Delivery!$D$2:$D$3001,MATCH(A2939,Delivery!$A$2:$A$3001,0)),"")="Cancelled","Yes","No")</f>
        <v>No</v>
      </c>
      <c r="L2939">
        <f>SUMIF(Sales!B:B,A2939,Sales!H:H)</f>
        <v>145.43</v>
      </c>
    </row>
    <row r="2940" spans="1:12" x14ac:dyDescent="0.35">
      <c r="A2940" s="5">
        <v>2939</v>
      </c>
      <c r="B2940" s="6">
        <v>45910</v>
      </c>
      <c r="C2940" s="5">
        <v>173</v>
      </c>
      <c r="D2940" s="5">
        <v>4</v>
      </c>
      <c r="E2940" s="5" t="str">
        <f>IFERROR(INDEX(Customers!$B$2:$B$901,MATCH(C2940,Customers!$A$2:$A$901,0)),"")</f>
        <v>Diya Iyer</v>
      </c>
      <c r="F2940" s="5" t="str">
        <f>IFERROR(INDEX(Customers!$C$2:$C$901,MATCH(C2940,Customers!$A$2:$A$901,0)),"")</f>
        <v>Corporate</v>
      </c>
      <c r="G2940" s="5" t="str">
        <f>IFERROR(INDEX(Regions!$B$2:$B$6,MATCH(D2940,Regions!$A$2:$A$6,0)),"")</f>
        <v>West</v>
      </c>
      <c r="H2940" s="5" t="str">
        <f t="shared" si="47"/>
        <v>2025-09</v>
      </c>
      <c r="I2940" s="5">
        <f>IFERROR(INDEX(Delivery!$C$2:$C$3001,MATCH(A2940,Delivery!$A$2:$A$3001,0))-INDEX(Delivery!$B$2:$B$3001,MATCH(A2940,Delivery!$A$2:$A$3001,0)),"")</f>
        <v>5</v>
      </c>
      <c r="J2940" s="5" t="str">
        <f>IF(IFERROR(INDEX(Delivery!$D$2:$D$3001,MATCH(A2940,Delivery!$A$2:$A$3001,0)),"")="Delayed","Yes","No")</f>
        <v>No</v>
      </c>
      <c r="K2940" s="5" t="str">
        <f>IF(IFERROR(INDEX(Delivery!$D$2:$D$3001,MATCH(A2940,Delivery!$A$2:$A$3001,0)),"")="Cancelled","Yes","No")</f>
        <v>No</v>
      </c>
      <c r="L2940">
        <f>SUMIF(Sales!B:B,A2940,Sales!H:H)</f>
        <v>95.97</v>
      </c>
    </row>
    <row r="2941" spans="1:12" x14ac:dyDescent="0.35">
      <c r="A2941" s="5">
        <v>2940</v>
      </c>
      <c r="B2941" s="6">
        <v>45910</v>
      </c>
      <c r="C2941" s="5">
        <v>29</v>
      </c>
      <c r="D2941" s="5">
        <v>1</v>
      </c>
      <c r="E2941" s="5" t="str">
        <f>IFERROR(INDEX(Customers!$B$2:$B$901,MATCH(C2941,Customers!$A$2:$A$901,0)),"")</f>
        <v>Anika Bose</v>
      </c>
      <c r="F2941" s="5" t="str">
        <f>IFERROR(INDEX(Customers!$C$2:$C$901,MATCH(C2941,Customers!$A$2:$A$901,0)),"")</f>
        <v>Consumer</v>
      </c>
      <c r="G2941" s="5" t="str">
        <f>IFERROR(INDEX(Regions!$B$2:$B$6,MATCH(D2941,Regions!$A$2:$A$6,0)),"")</f>
        <v>North</v>
      </c>
      <c r="H2941" s="5" t="str">
        <f t="shared" si="47"/>
        <v>2025-09</v>
      </c>
      <c r="I2941" s="5">
        <f>IFERROR(INDEX(Delivery!$C$2:$C$3001,MATCH(A2941,Delivery!$A$2:$A$3001,0))-INDEX(Delivery!$B$2:$B$3001,MATCH(A2941,Delivery!$A$2:$A$3001,0)),"")</f>
        <v>6</v>
      </c>
      <c r="J2941" s="5" t="str">
        <f>IF(IFERROR(INDEX(Delivery!$D$2:$D$3001,MATCH(A2941,Delivery!$A$2:$A$3001,0)),"")="Delayed","Yes","No")</f>
        <v>No</v>
      </c>
      <c r="K2941" s="5" t="str">
        <f>IF(IFERROR(INDEX(Delivery!$D$2:$D$3001,MATCH(A2941,Delivery!$A$2:$A$3001,0)),"")="Cancelled","Yes","No")</f>
        <v>No</v>
      </c>
      <c r="L2941">
        <f>SUMIF(Sales!B:B,A2941,Sales!H:H)</f>
        <v>741.85</v>
      </c>
    </row>
    <row r="2942" spans="1:12" x14ac:dyDescent="0.35">
      <c r="A2942" s="5">
        <v>2941</v>
      </c>
      <c r="B2942" s="6">
        <v>45910</v>
      </c>
      <c r="C2942" s="5">
        <v>740</v>
      </c>
      <c r="D2942" s="5">
        <v>1</v>
      </c>
      <c r="E2942" s="5" t="str">
        <f>IFERROR(INDEX(Customers!$B$2:$B$901,MATCH(C2942,Customers!$A$2:$A$901,0)),"")</f>
        <v>Priya Chatterjee</v>
      </c>
      <c r="F2942" s="5" t="str">
        <f>IFERROR(INDEX(Customers!$C$2:$C$901,MATCH(C2942,Customers!$A$2:$A$901,0)),"")</f>
        <v>Consumer</v>
      </c>
      <c r="G2942" s="5" t="str">
        <f>IFERROR(INDEX(Regions!$B$2:$B$6,MATCH(D2942,Regions!$A$2:$A$6,0)),"")</f>
        <v>North</v>
      </c>
      <c r="H2942" s="5" t="str">
        <f t="shared" si="47"/>
        <v>2025-09</v>
      </c>
      <c r="I2942" s="5">
        <f>IFERROR(INDEX(Delivery!$C$2:$C$3001,MATCH(A2942,Delivery!$A$2:$A$3001,0))-INDEX(Delivery!$B$2:$B$3001,MATCH(A2942,Delivery!$A$2:$A$3001,0)),"")</f>
        <v>2</v>
      </c>
      <c r="J2942" s="5" t="str">
        <f>IF(IFERROR(INDEX(Delivery!$D$2:$D$3001,MATCH(A2942,Delivery!$A$2:$A$3001,0)),"")="Delayed","Yes","No")</f>
        <v>No</v>
      </c>
      <c r="K2942" s="5" t="str">
        <f>IF(IFERROR(INDEX(Delivery!$D$2:$D$3001,MATCH(A2942,Delivery!$A$2:$A$3001,0)),"")="Cancelled","Yes","No")</f>
        <v>No</v>
      </c>
      <c r="L2942">
        <f>SUMIF(Sales!B:B,A2942,Sales!H:H)</f>
        <v>798.2</v>
      </c>
    </row>
    <row r="2943" spans="1:12" x14ac:dyDescent="0.35">
      <c r="A2943" s="5">
        <v>2942</v>
      </c>
      <c r="B2943" s="6">
        <v>45911</v>
      </c>
      <c r="C2943" s="5">
        <v>277</v>
      </c>
      <c r="D2943" s="5">
        <v>4</v>
      </c>
      <c r="E2943" s="5" t="str">
        <f>IFERROR(INDEX(Customers!$B$2:$B$901,MATCH(C2943,Customers!$A$2:$A$901,0)),"")</f>
        <v>Divya Iyer</v>
      </c>
      <c r="F2943" s="5" t="str">
        <f>IFERROR(INDEX(Customers!$C$2:$C$901,MATCH(C2943,Customers!$A$2:$A$901,0)),"")</f>
        <v>Corporate</v>
      </c>
      <c r="G2943" s="5" t="str">
        <f>IFERROR(INDEX(Regions!$B$2:$B$6,MATCH(D2943,Regions!$A$2:$A$6,0)),"")</f>
        <v>West</v>
      </c>
      <c r="H2943" s="5" t="str">
        <f t="shared" si="47"/>
        <v>2025-09</v>
      </c>
      <c r="I2943" s="5">
        <f>IFERROR(INDEX(Delivery!$C$2:$C$3001,MATCH(A2943,Delivery!$A$2:$A$3001,0))-INDEX(Delivery!$B$2:$B$3001,MATCH(A2943,Delivery!$A$2:$A$3001,0)),"")</f>
        <v>4</v>
      </c>
      <c r="J2943" s="5" t="str">
        <f>IF(IFERROR(INDEX(Delivery!$D$2:$D$3001,MATCH(A2943,Delivery!$A$2:$A$3001,0)),"")="Delayed","Yes","No")</f>
        <v>No</v>
      </c>
      <c r="K2943" s="5" t="str">
        <f>IF(IFERROR(INDEX(Delivery!$D$2:$D$3001,MATCH(A2943,Delivery!$A$2:$A$3001,0)),"")="Cancelled","Yes","No")</f>
        <v>No</v>
      </c>
      <c r="L2943">
        <f>SUMIF(Sales!B:B,A2943,Sales!H:H)</f>
        <v>1672.88</v>
      </c>
    </row>
    <row r="2944" spans="1:12" x14ac:dyDescent="0.35">
      <c r="A2944" s="5">
        <v>2943</v>
      </c>
      <c r="B2944" s="6">
        <v>45911</v>
      </c>
      <c r="C2944" s="5">
        <v>371</v>
      </c>
      <c r="D2944" s="5">
        <v>5</v>
      </c>
      <c r="E2944" s="5" t="str">
        <f>IFERROR(INDEX(Customers!$B$2:$B$901,MATCH(C2944,Customers!$A$2:$A$901,0)),"")</f>
        <v>Arun Rao</v>
      </c>
      <c r="F2944" s="5" t="str">
        <f>IFERROR(INDEX(Customers!$C$2:$C$901,MATCH(C2944,Customers!$A$2:$A$901,0)),"")</f>
        <v>Consumer</v>
      </c>
      <c r="G2944" s="5" t="str">
        <f>IFERROR(INDEX(Regions!$B$2:$B$6,MATCH(D2944,Regions!$A$2:$A$6,0)),"")</f>
        <v>Central</v>
      </c>
      <c r="H2944" s="5" t="str">
        <f t="shared" si="47"/>
        <v>2025-09</v>
      </c>
      <c r="I2944" s="5">
        <f>IFERROR(INDEX(Delivery!$C$2:$C$3001,MATCH(A2944,Delivery!$A$2:$A$3001,0))-INDEX(Delivery!$B$2:$B$3001,MATCH(A2944,Delivery!$A$2:$A$3001,0)),"")</f>
        <v>5</v>
      </c>
      <c r="J2944" s="5" t="str">
        <f>IF(IFERROR(INDEX(Delivery!$D$2:$D$3001,MATCH(A2944,Delivery!$A$2:$A$3001,0)),"")="Delayed","Yes","No")</f>
        <v>No</v>
      </c>
      <c r="K2944" s="5" t="str">
        <f>IF(IFERROR(INDEX(Delivery!$D$2:$D$3001,MATCH(A2944,Delivery!$A$2:$A$3001,0)),"")="Cancelled","Yes","No")</f>
        <v>No</v>
      </c>
      <c r="L2944">
        <f>SUMIF(Sales!B:B,A2944,Sales!H:H)</f>
        <v>3322.6499999999996</v>
      </c>
    </row>
    <row r="2945" spans="1:12" x14ac:dyDescent="0.35">
      <c r="A2945" s="5">
        <v>2944</v>
      </c>
      <c r="B2945" s="6">
        <v>45911</v>
      </c>
      <c r="C2945" s="5">
        <v>223</v>
      </c>
      <c r="D2945" s="5">
        <v>1</v>
      </c>
      <c r="E2945" s="5" t="str">
        <f>IFERROR(INDEX(Customers!$B$2:$B$901,MATCH(C2945,Customers!$A$2:$A$901,0)),"")</f>
        <v>Karthik Chatterjee</v>
      </c>
      <c r="F2945" s="5" t="str">
        <f>IFERROR(INDEX(Customers!$C$2:$C$901,MATCH(C2945,Customers!$A$2:$A$901,0)),"")</f>
        <v>Consumer</v>
      </c>
      <c r="G2945" s="5" t="str">
        <f>IFERROR(INDEX(Regions!$B$2:$B$6,MATCH(D2945,Regions!$A$2:$A$6,0)),"")</f>
        <v>North</v>
      </c>
      <c r="H2945" s="5" t="str">
        <f t="shared" si="47"/>
        <v>2025-09</v>
      </c>
      <c r="I2945" s="5">
        <f>IFERROR(INDEX(Delivery!$C$2:$C$3001,MATCH(A2945,Delivery!$A$2:$A$3001,0))-INDEX(Delivery!$B$2:$B$3001,MATCH(A2945,Delivery!$A$2:$A$3001,0)),"")</f>
        <v>2</v>
      </c>
      <c r="J2945" s="5" t="str">
        <f>IF(IFERROR(INDEX(Delivery!$D$2:$D$3001,MATCH(A2945,Delivery!$A$2:$A$3001,0)),"")="Delayed","Yes","No")</f>
        <v>No</v>
      </c>
      <c r="K2945" s="5" t="str">
        <f>IF(IFERROR(INDEX(Delivery!$D$2:$D$3001,MATCH(A2945,Delivery!$A$2:$A$3001,0)),"")="Cancelled","Yes","No")</f>
        <v>No</v>
      </c>
      <c r="L2945">
        <f>SUMIF(Sales!B:B,A2945,Sales!H:H)</f>
        <v>705.26</v>
      </c>
    </row>
    <row r="2946" spans="1:12" x14ac:dyDescent="0.35">
      <c r="A2946" s="5">
        <v>2945</v>
      </c>
      <c r="B2946" s="6">
        <v>45911</v>
      </c>
      <c r="C2946" s="5">
        <v>269</v>
      </c>
      <c r="D2946" s="5">
        <v>5</v>
      </c>
      <c r="E2946" s="5" t="str">
        <f>IFERROR(INDEX(Customers!$B$2:$B$901,MATCH(C2946,Customers!$A$2:$A$901,0)),"")</f>
        <v>Kavya Chatterjee</v>
      </c>
      <c r="F2946" s="5" t="str">
        <f>IFERROR(INDEX(Customers!$C$2:$C$901,MATCH(C2946,Customers!$A$2:$A$901,0)),"")</f>
        <v>Consumer</v>
      </c>
      <c r="G2946" s="5" t="str">
        <f>IFERROR(INDEX(Regions!$B$2:$B$6,MATCH(D2946,Regions!$A$2:$A$6,0)),"")</f>
        <v>Central</v>
      </c>
      <c r="H2946" s="5" t="str">
        <f t="shared" ref="H2946:H3001" si="48">TEXT(B2946,"YYYY-MM")</f>
        <v>2025-09</v>
      </c>
      <c r="I2946" s="5">
        <f>IFERROR(INDEX(Delivery!$C$2:$C$3001,MATCH(A2946,Delivery!$A$2:$A$3001,0))-INDEX(Delivery!$B$2:$B$3001,MATCH(A2946,Delivery!$A$2:$A$3001,0)),"")</f>
        <v>2</v>
      </c>
      <c r="J2946" s="5" t="str">
        <f>IF(IFERROR(INDEX(Delivery!$D$2:$D$3001,MATCH(A2946,Delivery!$A$2:$A$3001,0)),"")="Delayed","Yes","No")</f>
        <v>No</v>
      </c>
      <c r="K2946" s="5" t="str">
        <f>IF(IFERROR(INDEX(Delivery!$D$2:$D$3001,MATCH(A2946,Delivery!$A$2:$A$3001,0)),"")="Cancelled","Yes","No")</f>
        <v>No</v>
      </c>
      <c r="L2946">
        <f>SUMIF(Sales!B:B,A2946,Sales!H:H)</f>
        <v>2129.88</v>
      </c>
    </row>
    <row r="2947" spans="1:12" x14ac:dyDescent="0.35">
      <c r="A2947" s="5">
        <v>2946</v>
      </c>
      <c r="B2947" s="6">
        <v>45912</v>
      </c>
      <c r="C2947" s="5">
        <v>829</v>
      </c>
      <c r="D2947" s="5">
        <v>3</v>
      </c>
      <c r="E2947" s="5" t="str">
        <f>IFERROR(INDEX(Customers!$B$2:$B$901,MATCH(C2947,Customers!$A$2:$A$901,0)),"")</f>
        <v>Karthik Das</v>
      </c>
      <c r="F2947" s="5" t="str">
        <f>IFERROR(INDEX(Customers!$C$2:$C$901,MATCH(C2947,Customers!$A$2:$A$901,0)),"")</f>
        <v>SMB</v>
      </c>
      <c r="G2947" s="5" t="str">
        <f>IFERROR(INDEX(Regions!$B$2:$B$6,MATCH(D2947,Regions!$A$2:$A$6,0)),"")</f>
        <v>East</v>
      </c>
      <c r="H2947" s="5" t="str">
        <f t="shared" si="48"/>
        <v>2025-09</v>
      </c>
      <c r="I2947" s="5">
        <f>IFERROR(INDEX(Delivery!$C$2:$C$3001,MATCH(A2947,Delivery!$A$2:$A$3001,0))-INDEX(Delivery!$B$2:$B$3001,MATCH(A2947,Delivery!$A$2:$A$3001,0)),"")</f>
        <v>4</v>
      </c>
      <c r="J2947" s="5" t="str">
        <f>IF(IFERROR(INDEX(Delivery!$D$2:$D$3001,MATCH(A2947,Delivery!$A$2:$A$3001,0)),"")="Delayed","Yes","No")</f>
        <v>No</v>
      </c>
      <c r="K2947" s="5" t="str">
        <f>IF(IFERROR(INDEX(Delivery!$D$2:$D$3001,MATCH(A2947,Delivery!$A$2:$A$3001,0)),"")="Cancelled","Yes","No")</f>
        <v>No</v>
      </c>
      <c r="L2947">
        <f>SUMIF(Sales!B:B,A2947,Sales!H:H)</f>
        <v>1848.5700000000002</v>
      </c>
    </row>
    <row r="2948" spans="1:12" x14ac:dyDescent="0.35">
      <c r="A2948" s="5">
        <v>2947</v>
      </c>
      <c r="B2948" s="6">
        <v>45912</v>
      </c>
      <c r="C2948" s="5">
        <v>635</v>
      </c>
      <c r="D2948" s="5">
        <v>3</v>
      </c>
      <c r="E2948" s="5" t="str">
        <f>IFERROR(INDEX(Customers!$B$2:$B$901,MATCH(C2948,Customers!$A$2:$A$901,0)),"")</f>
        <v>Aarav Kapoor</v>
      </c>
      <c r="F2948" s="5" t="str">
        <f>IFERROR(INDEX(Customers!$C$2:$C$901,MATCH(C2948,Customers!$A$2:$A$901,0)),"")</f>
        <v>SMB</v>
      </c>
      <c r="G2948" s="5" t="str">
        <f>IFERROR(INDEX(Regions!$B$2:$B$6,MATCH(D2948,Regions!$A$2:$A$6,0)),"")</f>
        <v>East</v>
      </c>
      <c r="H2948" s="5" t="str">
        <f t="shared" si="48"/>
        <v>2025-09</v>
      </c>
      <c r="I2948" s="5">
        <f>IFERROR(INDEX(Delivery!$C$2:$C$3001,MATCH(A2948,Delivery!$A$2:$A$3001,0))-INDEX(Delivery!$B$2:$B$3001,MATCH(A2948,Delivery!$A$2:$A$3001,0)),"")</f>
        <v>2</v>
      </c>
      <c r="J2948" s="5" t="str">
        <f>IF(IFERROR(INDEX(Delivery!$D$2:$D$3001,MATCH(A2948,Delivery!$A$2:$A$3001,0)),"")="Delayed","Yes","No")</f>
        <v>No</v>
      </c>
      <c r="K2948" s="5" t="str">
        <f>IF(IFERROR(INDEX(Delivery!$D$2:$D$3001,MATCH(A2948,Delivery!$A$2:$A$3001,0)),"")="Cancelled","Yes","No")</f>
        <v>No</v>
      </c>
      <c r="L2948">
        <f>SUMIF(Sales!B:B,A2948,Sales!H:H)</f>
        <v>760.11</v>
      </c>
    </row>
    <row r="2949" spans="1:12" x14ac:dyDescent="0.35">
      <c r="A2949" s="5">
        <v>2948</v>
      </c>
      <c r="B2949" s="6">
        <v>45912</v>
      </c>
      <c r="C2949" s="5">
        <v>309</v>
      </c>
      <c r="D2949" s="5">
        <v>3</v>
      </c>
      <c r="E2949" s="5" t="str">
        <f>IFERROR(INDEX(Customers!$B$2:$B$901,MATCH(C2949,Customers!$A$2:$A$901,0)),"")</f>
        <v>Vikram Krishnan</v>
      </c>
      <c r="F2949" s="5" t="str">
        <f>IFERROR(INDEX(Customers!$C$2:$C$901,MATCH(C2949,Customers!$A$2:$A$901,0)),"")</f>
        <v>Consumer</v>
      </c>
      <c r="G2949" s="5" t="str">
        <f>IFERROR(INDEX(Regions!$B$2:$B$6,MATCH(D2949,Regions!$A$2:$A$6,0)),"")</f>
        <v>East</v>
      </c>
      <c r="H2949" s="5" t="str">
        <f t="shared" si="48"/>
        <v>2025-09</v>
      </c>
      <c r="I2949" s="5">
        <f>IFERROR(INDEX(Delivery!$C$2:$C$3001,MATCH(A2949,Delivery!$A$2:$A$3001,0))-INDEX(Delivery!$B$2:$B$3001,MATCH(A2949,Delivery!$A$2:$A$3001,0)),"")</f>
        <v>4</v>
      </c>
      <c r="J2949" s="5" t="str">
        <f>IF(IFERROR(INDEX(Delivery!$D$2:$D$3001,MATCH(A2949,Delivery!$A$2:$A$3001,0)),"")="Delayed","Yes","No")</f>
        <v>No</v>
      </c>
      <c r="K2949" s="5" t="str">
        <f>IF(IFERROR(INDEX(Delivery!$D$2:$D$3001,MATCH(A2949,Delivery!$A$2:$A$3001,0)),"")="Cancelled","Yes","No")</f>
        <v>No</v>
      </c>
      <c r="L2949">
        <f>SUMIF(Sales!B:B,A2949,Sales!H:H)</f>
        <v>1261.56</v>
      </c>
    </row>
    <row r="2950" spans="1:12" x14ac:dyDescent="0.35">
      <c r="A2950" s="5">
        <v>2949</v>
      </c>
      <c r="B2950" s="6">
        <v>45912</v>
      </c>
      <c r="C2950" s="5">
        <v>25</v>
      </c>
      <c r="D2950" s="5">
        <v>5</v>
      </c>
      <c r="E2950" s="5" t="str">
        <f>IFERROR(INDEX(Customers!$B$2:$B$901,MATCH(C2950,Customers!$A$2:$A$901,0)),"")</f>
        <v>Meera Rao</v>
      </c>
      <c r="F2950" s="5" t="str">
        <f>IFERROR(INDEX(Customers!$C$2:$C$901,MATCH(C2950,Customers!$A$2:$A$901,0)),"")</f>
        <v>Corporate</v>
      </c>
      <c r="G2950" s="5" t="str">
        <f>IFERROR(INDEX(Regions!$B$2:$B$6,MATCH(D2950,Regions!$A$2:$A$6,0)),"")</f>
        <v>Central</v>
      </c>
      <c r="H2950" s="5" t="str">
        <f t="shared" si="48"/>
        <v>2025-09</v>
      </c>
      <c r="I2950" s="5">
        <f>IFERROR(INDEX(Delivery!$C$2:$C$3001,MATCH(A2950,Delivery!$A$2:$A$3001,0))-INDEX(Delivery!$B$2:$B$3001,MATCH(A2950,Delivery!$A$2:$A$3001,0)),"")</f>
        <v>5</v>
      </c>
      <c r="J2950" s="5" t="str">
        <f>IF(IFERROR(INDEX(Delivery!$D$2:$D$3001,MATCH(A2950,Delivery!$A$2:$A$3001,0)),"")="Delayed","Yes","No")</f>
        <v>No</v>
      </c>
      <c r="K2950" s="5" t="str">
        <f>IF(IFERROR(INDEX(Delivery!$D$2:$D$3001,MATCH(A2950,Delivery!$A$2:$A$3001,0)),"")="Cancelled","Yes","No")</f>
        <v>No</v>
      </c>
      <c r="L2950">
        <f>SUMIF(Sales!B:B,A2950,Sales!H:H)</f>
        <v>793.15000000000009</v>
      </c>
    </row>
    <row r="2951" spans="1:12" x14ac:dyDescent="0.35">
      <c r="A2951" s="5">
        <v>2950</v>
      </c>
      <c r="B2951" s="6">
        <v>45912</v>
      </c>
      <c r="C2951" s="5">
        <v>89</v>
      </c>
      <c r="D2951" s="5">
        <v>1</v>
      </c>
      <c r="E2951" s="5" t="str">
        <f>IFERROR(INDEX(Customers!$B$2:$B$901,MATCH(C2951,Customers!$A$2:$A$901,0)),"")</f>
        <v>Nisha Shetty</v>
      </c>
      <c r="F2951" s="5" t="str">
        <f>IFERROR(INDEX(Customers!$C$2:$C$901,MATCH(C2951,Customers!$A$2:$A$901,0)),"")</f>
        <v>SMB</v>
      </c>
      <c r="G2951" s="5" t="str">
        <f>IFERROR(INDEX(Regions!$B$2:$B$6,MATCH(D2951,Regions!$A$2:$A$6,0)),"")</f>
        <v>North</v>
      </c>
      <c r="H2951" s="5" t="str">
        <f t="shared" si="48"/>
        <v>2025-09</v>
      </c>
      <c r="I2951" s="5">
        <f>IFERROR(INDEX(Delivery!$C$2:$C$3001,MATCH(A2951,Delivery!$A$2:$A$3001,0))-INDEX(Delivery!$B$2:$B$3001,MATCH(A2951,Delivery!$A$2:$A$3001,0)),"")</f>
        <v>11</v>
      </c>
      <c r="J2951" s="5" t="str">
        <f>IF(IFERROR(INDEX(Delivery!$D$2:$D$3001,MATCH(A2951,Delivery!$A$2:$A$3001,0)),"")="Delayed","Yes","No")</f>
        <v>Yes</v>
      </c>
      <c r="K2951" s="5" t="str">
        <f>IF(IFERROR(INDEX(Delivery!$D$2:$D$3001,MATCH(A2951,Delivery!$A$2:$A$3001,0)),"")="Cancelled","Yes","No")</f>
        <v>No</v>
      </c>
      <c r="L2951">
        <f>SUMIF(Sales!B:B,A2951,Sales!H:H)</f>
        <v>1302.6399999999999</v>
      </c>
    </row>
    <row r="2952" spans="1:12" x14ac:dyDescent="0.35">
      <c r="A2952" s="5">
        <v>2951</v>
      </c>
      <c r="B2952" s="6">
        <v>45912</v>
      </c>
      <c r="C2952" s="5">
        <v>309</v>
      </c>
      <c r="D2952" s="5">
        <v>3</v>
      </c>
      <c r="E2952" s="5" t="str">
        <f>IFERROR(INDEX(Customers!$B$2:$B$901,MATCH(C2952,Customers!$A$2:$A$901,0)),"")</f>
        <v>Vikram Krishnan</v>
      </c>
      <c r="F2952" s="5" t="str">
        <f>IFERROR(INDEX(Customers!$C$2:$C$901,MATCH(C2952,Customers!$A$2:$A$901,0)),"")</f>
        <v>Consumer</v>
      </c>
      <c r="G2952" s="5" t="str">
        <f>IFERROR(INDEX(Regions!$B$2:$B$6,MATCH(D2952,Regions!$A$2:$A$6,0)),"")</f>
        <v>East</v>
      </c>
      <c r="H2952" s="5" t="str">
        <f t="shared" si="48"/>
        <v>2025-09</v>
      </c>
      <c r="I2952" s="5">
        <f>IFERROR(INDEX(Delivery!$C$2:$C$3001,MATCH(A2952,Delivery!$A$2:$A$3001,0))-INDEX(Delivery!$B$2:$B$3001,MATCH(A2952,Delivery!$A$2:$A$3001,0)),"")</f>
        <v>10</v>
      </c>
      <c r="J2952" s="5" t="str">
        <f>IF(IFERROR(INDEX(Delivery!$D$2:$D$3001,MATCH(A2952,Delivery!$A$2:$A$3001,0)),"")="Delayed","Yes","No")</f>
        <v>Yes</v>
      </c>
      <c r="K2952" s="5" t="str">
        <f>IF(IFERROR(INDEX(Delivery!$D$2:$D$3001,MATCH(A2952,Delivery!$A$2:$A$3001,0)),"")="Cancelled","Yes","No")</f>
        <v>No</v>
      </c>
      <c r="L2952">
        <f>SUMIF(Sales!B:B,A2952,Sales!H:H)</f>
        <v>2213.3200000000002</v>
      </c>
    </row>
    <row r="2953" spans="1:12" x14ac:dyDescent="0.35">
      <c r="A2953" s="5">
        <v>2952</v>
      </c>
      <c r="B2953" s="6">
        <v>45913</v>
      </c>
      <c r="C2953" s="5">
        <v>242</v>
      </c>
      <c r="D2953" s="5">
        <v>4</v>
      </c>
      <c r="E2953" s="5" t="str">
        <f>IFERROR(INDEX(Customers!$B$2:$B$901,MATCH(C2953,Customers!$A$2:$A$901,0)),"")</f>
        <v>Aadhya Bose</v>
      </c>
      <c r="F2953" s="5" t="str">
        <f>IFERROR(INDEX(Customers!$C$2:$C$901,MATCH(C2953,Customers!$A$2:$A$901,0)),"")</f>
        <v>Consumer</v>
      </c>
      <c r="G2953" s="5" t="str">
        <f>IFERROR(INDEX(Regions!$B$2:$B$6,MATCH(D2953,Regions!$A$2:$A$6,0)),"")</f>
        <v>West</v>
      </c>
      <c r="H2953" s="5" t="str">
        <f t="shared" si="48"/>
        <v>2025-09</v>
      </c>
      <c r="I2953" s="5">
        <f>IFERROR(INDEX(Delivery!$C$2:$C$3001,MATCH(A2953,Delivery!$A$2:$A$3001,0))-INDEX(Delivery!$B$2:$B$3001,MATCH(A2953,Delivery!$A$2:$A$3001,0)),"")</f>
        <v>4</v>
      </c>
      <c r="J2953" s="5" t="str">
        <f>IF(IFERROR(INDEX(Delivery!$D$2:$D$3001,MATCH(A2953,Delivery!$A$2:$A$3001,0)),"")="Delayed","Yes","No")</f>
        <v>No</v>
      </c>
      <c r="K2953" s="5" t="str">
        <f>IF(IFERROR(INDEX(Delivery!$D$2:$D$3001,MATCH(A2953,Delivery!$A$2:$A$3001,0)),"")="Cancelled","Yes","No")</f>
        <v>No</v>
      </c>
      <c r="L2953">
        <f>SUMIF(Sales!B:B,A2953,Sales!H:H)</f>
        <v>1296.42</v>
      </c>
    </row>
    <row r="2954" spans="1:12" x14ac:dyDescent="0.35">
      <c r="A2954" s="5">
        <v>2953</v>
      </c>
      <c r="B2954" s="6">
        <v>45913</v>
      </c>
      <c r="C2954" s="5">
        <v>584</v>
      </c>
      <c r="D2954" s="5">
        <v>3</v>
      </c>
      <c r="E2954" s="5" t="str">
        <f>IFERROR(INDEX(Customers!$B$2:$B$901,MATCH(C2954,Customers!$A$2:$A$901,0)),"")</f>
        <v>Krishna Rao</v>
      </c>
      <c r="F2954" s="5" t="str">
        <f>IFERROR(INDEX(Customers!$C$2:$C$901,MATCH(C2954,Customers!$A$2:$A$901,0)),"")</f>
        <v>Consumer</v>
      </c>
      <c r="G2954" s="5" t="str">
        <f>IFERROR(INDEX(Regions!$B$2:$B$6,MATCH(D2954,Regions!$A$2:$A$6,0)),"")</f>
        <v>East</v>
      </c>
      <c r="H2954" s="5" t="str">
        <f t="shared" si="48"/>
        <v>2025-09</v>
      </c>
      <c r="I2954" s="5">
        <f>IFERROR(INDEX(Delivery!$C$2:$C$3001,MATCH(A2954,Delivery!$A$2:$A$3001,0))-INDEX(Delivery!$B$2:$B$3001,MATCH(A2954,Delivery!$A$2:$A$3001,0)),"")</f>
        <v>2</v>
      </c>
      <c r="J2954" s="5" t="str">
        <f>IF(IFERROR(INDEX(Delivery!$D$2:$D$3001,MATCH(A2954,Delivery!$A$2:$A$3001,0)),"")="Delayed","Yes","No")</f>
        <v>No</v>
      </c>
      <c r="K2954" s="5" t="str">
        <f>IF(IFERROR(INDEX(Delivery!$D$2:$D$3001,MATCH(A2954,Delivery!$A$2:$A$3001,0)),"")="Cancelled","Yes","No")</f>
        <v>No</v>
      </c>
      <c r="L2954">
        <f>SUMIF(Sales!B:B,A2954,Sales!H:H)</f>
        <v>777.04</v>
      </c>
    </row>
    <row r="2955" spans="1:12" x14ac:dyDescent="0.35">
      <c r="A2955" s="5">
        <v>2954</v>
      </c>
      <c r="B2955" s="6">
        <v>45913</v>
      </c>
      <c r="C2955" s="5">
        <v>540</v>
      </c>
      <c r="D2955" s="5">
        <v>4</v>
      </c>
      <c r="E2955" s="5" t="str">
        <f>IFERROR(INDEX(Customers!$B$2:$B$901,MATCH(C2955,Customers!$A$2:$A$901,0)),"")</f>
        <v>Karthik Mehta</v>
      </c>
      <c r="F2955" s="5" t="str">
        <f>IFERROR(INDEX(Customers!$C$2:$C$901,MATCH(C2955,Customers!$A$2:$A$901,0)),"")</f>
        <v>Consumer</v>
      </c>
      <c r="G2955" s="5" t="str">
        <f>IFERROR(INDEX(Regions!$B$2:$B$6,MATCH(D2955,Regions!$A$2:$A$6,0)),"")</f>
        <v>West</v>
      </c>
      <c r="H2955" s="5" t="str">
        <f t="shared" si="48"/>
        <v>2025-09</v>
      </c>
      <c r="I2955" s="5">
        <f>IFERROR(INDEX(Delivery!$C$2:$C$3001,MATCH(A2955,Delivery!$A$2:$A$3001,0))-INDEX(Delivery!$B$2:$B$3001,MATCH(A2955,Delivery!$A$2:$A$3001,0)),"")</f>
        <v>6</v>
      </c>
      <c r="J2955" s="5" t="str">
        <f>IF(IFERROR(INDEX(Delivery!$D$2:$D$3001,MATCH(A2955,Delivery!$A$2:$A$3001,0)),"")="Delayed","Yes","No")</f>
        <v>No</v>
      </c>
      <c r="K2955" s="5" t="str">
        <f>IF(IFERROR(INDEX(Delivery!$D$2:$D$3001,MATCH(A2955,Delivery!$A$2:$A$3001,0)),"")="Cancelled","Yes","No")</f>
        <v>No</v>
      </c>
      <c r="L2955">
        <f>SUMIF(Sales!B:B,A2955,Sales!H:H)</f>
        <v>617.46</v>
      </c>
    </row>
    <row r="2956" spans="1:12" x14ac:dyDescent="0.35">
      <c r="A2956" s="5">
        <v>2955</v>
      </c>
      <c r="B2956" s="6">
        <v>45913</v>
      </c>
      <c r="C2956" s="5">
        <v>151</v>
      </c>
      <c r="D2956" s="5">
        <v>2</v>
      </c>
      <c r="E2956" s="5" t="str">
        <f>IFERROR(INDEX(Customers!$B$2:$B$901,MATCH(C2956,Customers!$A$2:$A$901,0)),"")</f>
        <v>Ayaan Chatterjee</v>
      </c>
      <c r="F2956" s="5" t="str">
        <f>IFERROR(INDEX(Customers!$C$2:$C$901,MATCH(C2956,Customers!$A$2:$A$901,0)),"")</f>
        <v>SMB</v>
      </c>
      <c r="G2956" s="5" t="str">
        <f>IFERROR(INDEX(Regions!$B$2:$B$6,MATCH(D2956,Regions!$A$2:$A$6,0)),"")</f>
        <v>South</v>
      </c>
      <c r="H2956" s="5" t="str">
        <f t="shared" si="48"/>
        <v>2025-09</v>
      </c>
      <c r="I2956" s="5">
        <f>IFERROR(INDEX(Delivery!$C$2:$C$3001,MATCH(A2956,Delivery!$A$2:$A$3001,0))-INDEX(Delivery!$B$2:$B$3001,MATCH(A2956,Delivery!$A$2:$A$3001,0)),"")</f>
        <v>2</v>
      </c>
      <c r="J2956" s="5" t="str">
        <f>IF(IFERROR(INDEX(Delivery!$D$2:$D$3001,MATCH(A2956,Delivery!$A$2:$A$3001,0)),"")="Delayed","Yes","No")</f>
        <v>No</v>
      </c>
      <c r="K2956" s="5" t="str">
        <f>IF(IFERROR(INDEX(Delivery!$D$2:$D$3001,MATCH(A2956,Delivery!$A$2:$A$3001,0)),"")="Cancelled","Yes","No")</f>
        <v>No</v>
      </c>
      <c r="L2956">
        <f>SUMIF(Sales!B:B,A2956,Sales!H:H)</f>
        <v>777.04</v>
      </c>
    </row>
    <row r="2957" spans="1:12" x14ac:dyDescent="0.35">
      <c r="A2957" s="5">
        <v>2956</v>
      </c>
      <c r="B2957" s="6">
        <v>45914</v>
      </c>
      <c r="C2957" s="5">
        <v>437</v>
      </c>
      <c r="D2957" s="5">
        <v>5</v>
      </c>
      <c r="E2957" s="5" t="str">
        <f>IFERROR(INDEX(Customers!$B$2:$B$901,MATCH(C2957,Customers!$A$2:$A$901,0)),"")</f>
        <v>Neha Kapoor</v>
      </c>
      <c r="F2957" s="5" t="str">
        <f>IFERROR(INDEX(Customers!$C$2:$C$901,MATCH(C2957,Customers!$A$2:$A$901,0)),"")</f>
        <v>Consumer</v>
      </c>
      <c r="G2957" s="5" t="str">
        <f>IFERROR(INDEX(Regions!$B$2:$B$6,MATCH(D2957,Regions!$A$2:$A$6,0)),"")</f>
        <v>Central</v>
      </c>
      <c r="H2957" s="5" t="str">
        <f t="shared" si="48"/>
        <v>2025-09</v>
      </c>
      <c r="I2957" s="5">
        <f>IFERROR(INDEX(Delivery!$C$2:$C$3001,MATCH(A2957,Delivery!$A$2:$A$3001,0))-INDEX(Delivery!$B$2:$B$3001,MATCH(A2957,Delivery!$A$2:$A$3001,0)),"")</f>
        <v>2</v>
      </c>
      <c r="J2957" s="5" t="str">
        <f>IF(IFERROR(INDEX(Delivery!$D$2:$D$3001,MATCH(A2957,Delivery!$A$2:$A$3001,0)),"")="Delayed","Yes","No")</f>
        <v>No</v>
      </c>
      <c r="K2957" s="5" t="str">
        <f>IF(IFERROR(INDEX(Delivery!$D$2:$D$3001,MATCH(A2957,Delivery!$A$2:$A$3001,0)),"")="Cancelled","Yes","No")</f>
        <v>No</v>
      </c>
      <c r="L2957">
        <f>SUMIF(Sales!B:B,A2957,Sales!H:H)</f>
        <v>519.71</v>
      </c>
    </row>
    <row r="2958" spans="1:12" x14ac:dyDescent="0.35">
      <c r="A2958" s="5">
        <v>2957</v>
      </c>
      <c r="B2958" s="6">
        <v>45914</v>
      </c>
      <c r="C2958" s="5">
        <v>703</v>
      </c>
      <c r="D2958" s="5">
        <v>1</v>
      </c>
      <c r="E2958" s="5" t="str">
        <f>IFERROR(INDEX(Customers!$B$2:$B$901,MATCH(C2958,Customers!$A$2:$A$901,0)),"")</f>
        <v>Rahul Nair</v>
      </c>
      <c r="F2958" s="5" t="str">
        <f>IFERROR(INDEX(Customers!$C$2:$C$901,MATCH(C2958,Customers!$A$2:$A$901,0)),"")</f>
        <v>Consumer</v>
      </c>
      <c r="G2958" s="5" t="str">
        <f>IFERROR(INDEX(Regions!$B$2:$B$6,MATCH(D2958,Regions!$A$2:$A$6,0)),"")</f>
        <v>North</v>
      </c>
      <c r="H2958" s="5" t="str">
        <f t="shared" si="48"/>
        <v>2025-09</v>
      </c>
      <c r="I2958" s="5">
        <f>IFERROR(INDEX(Delivery!$C$2:$C$3001,MATCH(A2958,Delivery!$A$2:$A$3001,0))-INDEX(Delivery!$B$2:$B$3001,MATCH(A2958,Delivery!$A$2:$A$3001,0)),"")</f>
        <v>3</v>
      </c>
      <c r="J2958" s="5" t="str">
        <f>IF(IFERROR(INDEX(Delivery!$D$2:$D$3001,MATCH(A2958,Delivery!$A$2:$A$3001,0)),"")="Delayed","Yes","No")</f>
        <v>No</v>
      </c>
      <c r="K2958" s="5" t="str">
        <f>IF(IFERROR(INDEX(Delivery!$D$2:$D$3001,MATCH(A2958,Delivery!$A$2:$A$3001,0)),"")="Cancelled","Yes","No")</f>
        <v>No</v>
      </c>
      <c r="L2958">
        <f>SUMIF(Sales!B:B,A2958,Sales!H:H)</f>
        <v>2130.6999999999998</v>
      </c>
    </row>
    <row r="2959" spans="1:12" x14ac:dyDescent="0.35">
      <c r="A2959" s="5">
        <v>2958</v>
      </c>
      <c r="B2959" s="6">
        <v>45914</v>
      </c>
      <c r="C2959" s="5">
        <v>47</v>
      </c>
      <c r="D2959" s="5">
        <v>1</v>
      </c>
      <c r="E2959" s="5" t="str">
        <f>IFERROR(INDEX(Customers!$B$2:$B$901,MATCH(C2959,Customers!$A$2:$A$901,0)),"")</f>
        <v>Neha Joshi</v>
      </c>
      <c r="F2959" s="5" t="str">
        <f>IFERROR(INDEX(Customers!$C$2:$C$901,MATCH(C2959,Customers!$A$2:$A$901,0)),"")</f>
        <v>Consumer</v>
      </c>
      <c r="G2959" s="5" t="str">
        <f>IFERROR(INDEX(Regions!$B$2:$B$6,MATCH(D2959,Regions!$A$2:$A$6,0)),"")</f>
        <v>North</v>
      </c>
      <c r="H2959" s="5" t="str">
        <f t="shared" si="48"/>
        <v>2025-09</v>
      </c>
      <c r="I2959" s="5">
        <f>IFERROR(INDEX(Delivery!$C$2:$C$3001,MATCH(A2959,Delivery!$A$2:$A$3001,0))-INDEX(Delivery!$B$2:$B$3001,MATCH(A2959,Delivery!$A$2:$A$3001,0)),"")</f>
        <v>4</v>
      </c>
      <c r="J2959" s="5" t="str">
        <f>IF(IFERROR(INDEX(Delivery!$D$2:$D$3001,MATCH(A2959,Delivery!$A$2:$A$3001,0)),"")="Delayed","Yes","No")</f>
        <v>No</v>
      </c>
      <c r="K2959" s="5" t="str">
        <f>IF(IFERROR(INDEX(Delivery!$D$2:$D$3001,MATCH(A2959,Delivery!$A$2:$A$3001,0)),"")="Cancelled","Yes","No")</f>
        <v>No</v>
      </c>
      <c r="L2959">
        <f>SUMIF(Sales!B:B,A2959,Sales!H:H)</f>
        <v>1075.57</v>
      </c>
    </row>
    <row r="2960" spans="1:12" x14ac:dyDescent="0.35">
      <c r="A2960" s="5">
        <v>2959</v>
      </c>
      <c r="B2960" s="6">
        <v>45914</v>
      </c>
      <c r="C2960" s="5">
        <v>285</v>
      </c>
      <c r="D2960" s="5">
        <v>4</v>
      </c>
      <c r="E2960" s="5" t="str">
        <f>IFERROR(INDEX(Customers!$B$2:$B$901,MATCH(C2960,Customers!$A$2:$A$901,0)),"")</f>
        <v>Ravi Rao</v>
      </c>
      <c r="F2960" s="5" t="str">
        <f>IFERROR(INDEX(Customers!$C$2:$C$901,MATCH(C2960,Customers!$A$2:$A$901,0)),"")</f>
        <v>SMB</v>
      </c>
      <c r="G2960" s="5" t="str">
        <f>IFERROR(INDEX(Regions!$B$2:$B$6,MATCH(D2960,Regions!$A$2:$A$6,0)),"")</f>
        <v>West</v>
      </c>
      <c r="H2960" s="5" t="str">
        <f t="shared" si="48"/>
        <v>2025-09</v>
      </c>
      <c r="I2960" s="5">
        <f>IFERROR(INDEX(Delivery!$C$2:$C$3001,MATCH(A2960,Delivery!$A$2:$A$3001,0))-INDEX(Delivery!$B$2:$B$3001,MATCH(A2960,Delivery!$A$2:$A$3001,0)),"")</f>
        <v>4</v>
      </c>
      <c r="J2960" s="5" t="str">
        <f>IF(IFERROR(INDEX(Delivery!$D$2:$D$3001,MATCH(A2960,Delivery!$A$2:$A$3001,0)),"")="Delayed","Yes","No")</f>
        <v>No</v>
      </c>
      <c r="K2960" s="5" t="str">
        <f>IF(IFERROR(INDEX(Delivery!$D$2:$D$3001,MATCH(A2960,Delivery!$A$2:$A$3001,0)),"")="Cancelled","Yes","No")</f>
        <v>No</v>
      </c>
      <c r="L2960">
        <f>SUMIF(Sales!B:B,A2960,Sales!H:H)</f>
        <v>175.69</v>
      </c>
    </row>
    <row r="2961" spans="1:12" x14ac:dyDescent="0.35">
      <c r="A2961" s="5">
        <v>2960</v>
      </c>
      <c r="B2961" s="6">
        <v>45915</v>
      </c>
      <c r="C2961" s="5">
        <v>237</v>
      </c>
      <c r="D2961" s="5">
        <v>4</v>
      </c>
      <c r="E2961" s="5" t="str">
        <f>IFERROR(INDEX(Customers!$B$2:$B$901,MATCH(C2961,Customers!$A$2:$A$901,0)),"")</f>
        <v>Divya Gupta</v>
      </c>
      <c r="F2961" s="5" t="str">
        <f>IFERROR(INDEX(Customers!$C$2:$C$901,MATCH(C2961,Customers!$A$2:$A$901,0)),"")</f>
        <v>Consumer</v>
      </c>
      <c r="G2961" s="5" t="str">
        <f>IFERROR(INDEX(Regions!$B$2:$B$6,MATCH(D2961,Regions!$A$2:$A$6,0)),"")</f>
        <v>West</v>
      </c>
      <c r="H2961" s="5" t="str">
        <f t="shared" si="48"/>
        <v>2025-09</v>
      </c>
      <c r="I2961" s="5">
        <f>IFERROR(INDEX(Delivery!$C$2:$C$3001,MATCH(A2961,Delivery!$A$2:$A$3001,0))-INDEX(Delivery!$B$2:$B$3001,MATCH(A2961,Delivery!$A$2:$A$3001,0)),"")</f>
        <v>6</v>
      </c>
      <c r="J2961" s="5" t="str">
        <f>IF(IFERROR(INDEX(Delivery!$D$2:$D$3001,MATCH(A2961,Delivery!$A$2:$A$3001,0)),"")="Delayed","Yes","No")</f>
        <v>No</v>
      </c>
      <c r="K2961" s="5" t="str">
        <f>IF(IFERROR(INDEX(Delivery!$D$2:$D$3001,MATCH(A2961,Delivery!$A$2:$A$3001,0)),"")="Cancelled","Yes","No")</f>
        <v>No</v>
      </c>
      <c r="L2961">
        <f>SUMIF(Sales!B:B,A2961,Sales!H:H)</f>
        <v>552.17999999999995</v>
      </c>
    </row>
    <row r="2962" spans="1:12" x14ac:dyDescent="0.35">
      <c r="A2962" s="5">
        <v>2961</v>
      </c>
      <c r="B2962" s="6">
        <v>45915</v>
      </c>
      <c r="C2962" s="5">
        <v>740</v>
      </c>
      <c r="D2962" s="5">
        <v>1</v>
      </c>
      <c r="E2962" s="5" t="str">
        <f>IFERROR(INDEX(Customers!$B$2:$B$901,MATCH(C2962,Customers!$A$2:$A$901,0)),"")</f>
        <v>Priya Chatterjee</v>
      </c>
      <c r="F2962" s="5" t="str">
        <f>IFERROR(INDEX(Customers!$C$2:$C$901,MATCH(C2962,Customers!$A$2:$A$901,0)),"")</f>
        <v>Consumer</v>
      </c>
      <c r="G2962" s="5" t="str">
        <f>IFERROR(INDEX(Regions!$B$2:$B$6,MATCH(D2962,Regions!$A$2:$A$6,0)),"")</f>
        <v>North</v>
      </c>
      <c r="H2962" s="5" t="str">
        <f t="shared" si="48"/>
        <v>2025-09</v>
      </c>
      <c r="I2962" s="5">
        <f>IFERROR(INDEX(Delivery!$C$2:$C$3001,MATCH(A2962,Delivery!$A$2:$A$3001,0))-INDEX(Delivery!$B$2:$B$3001,MATCH(A2962,Delivery!$A$2:$A$3001,0)),"")</f>
        <v>11</v>
      </c>
      <c r="J2962" s="5" t="str">
        <f>IF(IFERROR(INDEX(Delivery!$D$2:$D$3001,MATCH(A2962,Delivery!$A$2:$A$3001,0)),"")="Delayed","Yes","No")</f>
        <v>Yes</v>
      </c>
      <c r="K2962" s="5" t="str">
        <f>IF(IFERROR(INDEX(Delivery!$D$2:$D$3001,MATCH(A2962,Delivery!$A$2:$A$3001,0)),"")="Cancelled","Yes","No")</f>
        <v>No</v>
      </c>
      <c r="L2962">
        <f>SUMIF(Sales!B:B,A2962,Sales!H:H)</f>
        <v>873.01</v>
      </c>
    </row>
    <row r="2963" spans="1:12" x14ac:dyDescent="0.35">
      <c r="A2963" s="5">
        <v>2962</v>
      </c>
      <c r="B2963" s="6">
        <v>45915</v>
      </c>
      <c r="C2963" s="5">
        <v>422</v>
      </c>
      <c r="D2963" s="5">
        <v>5</v>
      </c>
      <c r="E2963" s="5" t="str">
        <f>IFERROR(INDEX(Customers!$B$2:$B$901,MATCH(C2963,Customers!$A$2:$A$901,0)),"")</f>
        <v>Ishaan Chatterjee</v>
      </c>
      <c r="F2963" s="5" t="str">
        <f>IFERROR(INDEX(Customers!$C$2:$C$901,MATCH(C2963,Customers!$A$2:$A$901,0)),"")</f>
        <v>Corporate</v>
      </c>
      <c r="G2963" s="5" t="str">
        <f>IFERROR(INDEX(Regions!$B$2:$B$6,MATCH(D2963,Regions!$A$2:$A$6,0)),"")</f>
        <v>Central</v>
      </c>
      <c r="H2963" s="5" t="str">
        <f t="shared" si="48"/>
        <v>2025-09</v>
      </c>
      <c r="I2963" s="5">
        <f>IFERROR(INDEX(Delivery!$C$2:$C$3001,MATCH(A2963,Delivery!$A$2:$A$3001,0))-INDEX(Delivery!$B$2:$B$3001,MATCH(A2963,Delivery!$A$2:$A$3001,0)),"")</f>
        <v>2</v>
      </c>
      <c r="J2963" s="5" t="str">
        <f>IF(IFERROR(INDEX(Delivery!$D$2:$D$3001,MATCH(A2963,Delivery!$A$2:$A$3001,0)),"")="Delayed","Yes","No")</f>
        <v>No</v>
      </c>
      <c r="K2963" s="5" t="str">
        <f>IF(IFERROR(INDEX(Delivery!$D$2:$D$3001,MATCH(A2963,Delivery!$A$2:$A$3001,0)),"")="Cancelled","Yes","No")</f>
        <v>No</v>
      </c>
      <c r="L2963">
        <f>SUMIF(Sales!B:B,A2963,Sales!H:H)</f>
        <v>597.38</v>
      </c>
    </row>
    <row r="2964" spans="1:12" x14ac:dyDescent="0.35">
      <c r="A2964" s="5">
        <v>2963</v>
      </c>
      <c r="B2964" s="6">
        <v>45915</v>
      </c>
      <c r="C2964" s="5">
        <v>660</v>
      </c>
      <c r="D2964" s="5">
        <v>2</v>
      </c>
      <c r="E2964" s="5" t="str">
        <f>IFERROR(INDEX(Customers!$B$2:$B$901,MATCH(C2964,Customers!$A$2:$A$901,0)),"")</f>
        <v>Aditya Shetty</v>
      </c>
      <c r="F2964" s="5" t="str">
        <f>IFERROR(INDEX(Customers!$C$2:$C$901,MATCH(C2964,Customers!$A$2:$A$901,0)),"")</f>
        <v>Corporate</v>
      </c>
      <c r="G2964" s="5" t="str">
        <f>IFERROR(INDEX(Regions!$B$2:$B$6,MATCH(D2964,Regions!$A$2:$A$6,0)),"")</f>
        <v>South</v>
      </c>
      <c r="H2964" s="5" t="str">
        <f t="shared" si="48"/>
        <v>2025-09</v>
      </c>
      <c r="I2964" s="5">
        <f>IFERROR(INDEX(Delivery!$C$2:$C$3001,MATCH(A2964,Delivery!$A$2:$A$3001,0))-INDEX(Delivery!$B$2:$B$3001,MATCH(A2964,Delivery!$A$2:$A$3001,0)),"")</f>
        <v>2</v>
      </c>
      <c r="J2964" s="5" t="str">
        <f>IF(IFERROR(INDEX(Delivery!$D$2:$D$3001,MATCH(A2964,Delivery!$A$2:$A$3001,0)),"")="Delayed","Yes","No")</f>
        <v>No</v>
      </c>
      <c r="K2964" s="5" t="str">
        <f>IF(IFERROR(INDEX(Delivery!$D$2:$D$3001,MATCH(A2964,Delivery!$A$2:$A$3001,0)),"")="Cancelled","Yes","No")</f>
        <v>No</v>
      </c>
      <c r="L2964">
        <f>SUMIF(Sales!B:B,A2964,Sales!H:H)</f>
        <v>973.8900000000001</v>
      </c>
    </row>
    <row r="2965" spans="1:12" x14ac:dyDescent="0.35">
      <c r="A2965" s="5">
        <v>2964</v>
      </c>
      <c r="B2965" s="6">
        <v>45915</v>
      </c>
      <c r="C2965" s="5">
        <v>648</v>
      </c>
      <c r="D2965" s="5">
        <v>2</v>
      </c>
      <c r="E2965" s="5" t="str">
        <f>IFERROR(INDEX(Customers!$B$2:$B$901,MATCH(C2965,Customers!$A$2:$A$901,0)),"")</f>
        <v>Aadhya Krishnan</v>
      </c>
      <c r="F2965" s="5" t="str">
        <f>IFERROR(INDEX(Customers!$C$2:$C$901,MATCH(C2965,Customers!$A$2:$A$901,0)),"")</f>
        <v>Consumer</v>
      </c>
      <c r="G2965" s="5" t="str">
        <f>IFERROR(INDEX(Regions!$B$2:$B$6,MATCH(D2965,Regions!$A$2:$A$6,0)),"")</f>
        <v>South</v>
      </c>
      <c r="H2965" s="5" t="str">
        <f t="shared" si="48"/>
        <v>2025-09</v>
      </c>
      <c r="I2965" s="5">
        <f>IFERROR(INDEX(Delivery!$C$2:$C$3001,MATCH(A2965,Delivery!$A$2:$A$3001,0))-INDEX(Delivery!$B$2:$B$3001,MATCH(A2965,Delivery!$A$2:$A$3001,0)),"")</f>
        <v>4</v>
      </c>
      <c r="J2965" s="5" t="str">
        <f>IF(IFERROR(INDEX(Delivery!$D$2:$D$3001,MATCH(A2965,Delivery!$A$2:$A$3001,0)),"")="Delayed","Yes","No")</f>
        <v>No</v>
      </c>
      <c r="K2965" s="5" t="str">
        <f>IF(IFERROR(INDEX(Delivery!$D$2:$D$3001,MATCH(A2965,Delivery!$A$2:$A$3001,0)),"")="Cancelled","Yes","No")</f>
        <v>No</v>
      </c>
      <c r="L2965">
        <f>SUMIF(Sales!B:B,A2965,Sales!H:H)</f>
        <v>524.20000000000005</v>
      </c>
    </row>
    <row r="2966" spans="1:12" x14ac:dyDescent="0.35">
      <c r="A2966" s="5">
        <v>2965</v>
      </c>
      <c r="B2966" s="6">
        <v>45915</v>
      </c>
      <c r="C2966" s="5">
        <v>756</v>
      </c>
      <c r="D2966" s="5">
        <v>1</v>
      </c>
      <c r="E2966" s="5" t="str">
        <f>IFERROR(INDEX(Customers!$B$2:$B$901,MATCH(C2966,Customers!$A$2:$A$901,0)),"")</f>
        <v>Amit Krishnan</v>
      </c>
      <c r="F2966" s="5" t="str">
        <f>IFERROR(INDEX(Customers!$C$2:$C$901,MATCH(C2966,Customers!$A$2:$A$901,0)),"")</f>
        <v>Corporate</v>
      </c>
      <c r="G2966" s="5" t="str">
        <f>IFERROR(INDEX(Regions!$B$2:$B$6,MATCH(D2966,Regions!$A$2:$A$6,0)),"")</f>
        <v>North</v>
      </c>
      <c r="H2966" s="5" t="str">
        <f t="shared" si="48"/>
        <v>2025-09</v>
      </c>
      <c r="I2966" s="5">
        <f>IFERROR(INDEX(Delivery!$C$2:$C$3001,MATCH(A2966,Delivery!$A$2:$A$3001,0))-INDEX(Delivery!$B$2:$B$3001,MATCH(A2966,Delivery!$A$2:$A$3001,0)),"")</f>
        <v>4</v>
      </c>
      <c r="J2966" s="5" t="str">
        <f>IF(IFERROR(INDEX(Delivery!$D$2:$D$3001,MATCH(A2966,Delivery!$A$2:$A$3001,0)),"")="Delayed","Yes","No")</f>
        <v>No</v>
      </c>
      <c r="K2966" s="5" t="str">
        <f>IF(IFERROR(INDEX(Delivery!$D$2:$D$3001,MATCH(A2966,Delivery!$A$2:$A$3001,0)),"")="Cancelled","Yes","No")</f>
        <v>No</v>
      </c>
      <c r="L2966">
        <f>SUMIF(Sales!B:B,A2966,Sales!H:H)</f>
        <v>2213.3200000000002</v>
      </c>
    </row>
    <row r="2967" spans="1:12" x14ac:dyDescent="0.35">
      <c r="A2967" s="5">
        <v>2966</v>
      </c>
      <c r="B2967" s="6">
        <v>45916</v>
      </c>
      <c r="C2967" s="5">
        <v>235</v>
      </c>
      <c r="D2967" s="5">
        <v>2</v>
      </c>
      <c r="E2967" s="5" t="str">
        <f>IFERROR(INDEX(Customers!$B$2:$B$901,MATCH(C2967,Customers!$A$2:$A$901,0)),"")</f>
        <v>Riya Krishnan</v>
      </c>
      <c r="F2967" s="5" t="str">
        <f>IFERROR(INDEX(Customers!$C$2:$C$901,MATCH(C2967,Customers!$A$2:$A$901,0)),"")</f>
        <v>Consumer</v>
      </c>
      <c r="G2967" s="5" t="str">
        <f>IFERROR(INDEX(Regions!$B$2:$B$6,MATCH(D2967,Regions!$A$2:$A$6,0)),"")</f>
        <v>South</v>
      </c>
      <c r="H2967" s="5" t="str">
        <f t="shared" si="48"/>
        <v>2025-09</v>
      </c>
      <c r="I2967" s="5">
        <f>IFERROR(INDEX(Delivery!$C$2:$C$3001,MATCH(A2967,Delivery!$A$2:$A$3001,0))-INDEX(Delivery!$B$2:$B$3001,MATCH(A2967,Delivery!$A$2:$A$3001,0)),"")</f>
        <v>3</v>
      </c>
      <c r="J2967" s="5" t="str">
        <f>IF(IFERROR(INDEX(Delivery!$D$2:$D$3001,MATCH(A2967,Delivery!$A$2:$A$3001,0)),"")="Delayed","Yes","No")</f>
        <v>No</v>
      </c>
      <c r="K2967" s="5" t="str">
        <f>IF(IFERROR(INDEX(Delivery!$D$2:$D$3001,MATCH(A2967,Delivery!$A$2:$A$3001,0)),"")="Cancelled","Yes","No")</f>
        <v>No</v>
      </c>
      <c r="L2967">
        <f>SUMIF(Sales!B:B,A2967,Sales!H:H)</f>
        <v>943.63000000000011</v>
      </c>
    </row>
    <row r="2968" spans="1:12" x14ac:dyDescent="0.35">
      <c r="A2968" s="5">
        <v>2967</v>
      </c>
      <c r="B2968" s="6">
        <v>45916</v>
      </c>
      <c r="C2968" s="5">
        <v>679</v>
      </c>
      <c r="D2968" s="5">
        <v>3</v>
      </c>
      <c r="E2968" s="5" t="str">
        <f>IFERROR(INDEX(Customers!$B$2:$B$901,MATCH(C2968,Customers!$A$2:$A$901,0)),"")</f>
        <v>Divya Das</v>
      </c>
      <c r="F2968" s="5" t="str">
        <f>IFERROR(INDEX(Customers!$C$2:$C$901,MATCH(C2968,Customers!$A$2:$A$901,0)),"")</f>
        <v>SMB</v>
      </c>
      <c r="G2968" s="5" t="str">
        <f>IFERROR(INDEX(Regions!$B$2:$B$6,MATCH(D2968,Regions!$A$2:$A$6,0)),"")</f>
        <v>East</v>
      </c>
      <c r="H2968" s="5" t="str">
        <f t="shared" si="48"/>
        <v>2025-09</v>
      </c>
      <c r="I2968" s="5">
        <f>IFERROR(INDEX(Delivery!$C$2:$C$3001,MATCH(A2968,Delivery!$A$2:$A$3001,0))-INDEX(Delivery!$B$2:$B$3001,MATCH(A2968,Delivery!$A$2:$A$3001,0)),"")</f>
        <v>5</v>
      </c>
      <c r="J2968" s="5" t="str">
        <f>IF(IFERROR(INDEX(Delivery!$D$2:$D$3001,MATCH(A2968,Delivery!$A$2:$A$3001,0)),"")="Delayed","Yes","No")</f>
        <v>No</v>
      </c>
      <c r="K2968" s="5" t="str">
        <f>IF(IFERROR(INDEX(Delivery!$D$2:$D$3001,MATCH(A2968,Delivery!$A$2:$A$3001,0)),"")="Cancelled","Yes","No")</f>
        <v>No</v>
      </c>
      <c r="L2968">
        <f>SUMIF(Sales!B:B,A2968,Sales!H:H)</f>
        <v>2213.3200000000002</v>
      </c>
    </row>
    <row r="2969" spans="1:12" x14ac:dyDescent="0.35">
      <c r="A2969" s="5">
        <v>2968</v>
      </c>
      <c r="B2969" s="6">
        <v>45916</v>
      </c>
      <c r="C2969" s="5">
        <v>664</v>
      </c>
      <c r="D2969" s="5">
        <v>4</v>
      </c>
      <c r="E2969" s="5" t="str">
        <f>IFERROR(INDEX(Customers!$B$2:$B$901,MATCH(C2969,Customers!$A$2:$A$901,0)),"")</f>
        <v>Neha Das</v>
      </c>
      <c r="F2969" s="5" t="str">
        <f>IFERROR(INDEX(Customers!$C$2:$C$901,MATCH(C2969,Customers!$A$2:$A$901,0)),"")</f>
        <v>Consumer</v>
      </c>
      <c r="G2969" s="5" t="str">
        <f>IFERROR(INDEX(Regions!$B$2:$B$6,MATCH(D2969,Regions!$A$2:$A$6,0)),"")</f>
        <v>West</v>
      </c>
      <c r="H2969" s="5" t="str">
        <f t="shared" si="48"/>
        <v>2025-09</v>
      </c>
      <c r="I2969" s="5">
        <f>IFERROR(INDEX(Delivery!$C$2:$C$3001,MATCH(A2969,Delivery!$A$2:$A$3001,0))-INDEX(Delivery!$B$2:$B$3001,MATCH(A2969,Delivery!$A$2:$A$3001,0)),"")</f>
        <v>6</v>
      </c>
      <c r="J2969" s="5" t="str">
        <f>IF(IFERROR(INDEX(Delivery!$D$2:$D$3001,MATCH(A2969,Delivery!$A$2:$A$3001,0)),"")="Delayed","Yes","No")</f>
        <v>No</v>
      </c>
      <c r="K2969" s="5" t="str">
        <f>IF(IFERROR(INDEX(Delivery!$D$2:$D$3001,MATCH(A2969,Delivery!$A$2:$A$3001,0)),"")="Cancelled","Yes","No")</f>
        <v>No</v>
      </c>
      <c r="L2969">
        <f>SUMIF(Sales!B:B,A2969,Sales!H:H)</f>
        <v>850.69</v>
      </c>
    </row>
    <row r="2970" spans="1:12" x14ac:dyDescent="0.35">
      <c r="A2970" s="5">
        <v>2969</v>
      </c>
      <c r="B2970" s="6">
        <v>45916</v>
      </c>
      <c r="C2970" s="5">
        <v>20</v>
      </c>
      <c r="D2970" s="5">
        <v>2</v>
      </c>
      <c r="E2970" s="5" t="str">
        <f>IFERROR(INDEX(Customers!$B$2:$B$901,MATCH(C2970,Customers!$A$2:$A$901,0)),"")</f>
        <v>Rohan Menon</v>
      </c>
      <c r="F2970" s="5" t="str">
        <f>IFERROR(INDEX(Customers!$C$2:$C$901,MATCH(C2970,Customers!$A$2:$A$901,0)),"")</f>
        <v>Consumer</v>
      </c>
      <c r="G2970" s="5" t="str">
        <f>IFERROR(INDEX(Regions!$B$2:$B$6,MATCH(D2970,Regions!$A$2:$A$6,0)),"")</f>
        <v>South</v>
      </c>
      <c r="H2970" s="5" t="str">
        <f t="shared" si="48"/>
        <v>2025-09</v>
      </c>
      <c r="I2970" s="5">
        <f>IFERROR(INDEX(Delivery!$C$2:$C$3001,MATCH(A2970,Delivery!$A$2:$A$3001,0))-INDEX(Delivery!$B$2:$B$3001,MATCH(A2970,Delivery!$A$2:$A$3001,0)),"")</f>
        <v>4</v>
      </c>
      <c r="J2970" s="5" t="str">
        <f>IF(IFERROR(INDEX(Delivery!$D$2:$D$3001,MATCH(A2970,Delivery!$A$2:$A$3001,0)),"")="Delayed","Yes","No")</f>
        <v>No</v>
      </c>
      <c r="K2970" s="5" t="str">
        <f>IF(IFERROR(INDEX(Delivery!$D$2:$D$3001,MATCH(A2970,Delivery!$A$2:$A$3001,0)),"")="Cancelled","Yes","No")</f>
        <v>No</v>
      </c>
      <c r="L2970">
        <f>SUMIF(Sales!B:B,A2970,Sales!H:H)</f>
        <v>1210.6300000000001</v>
      </c>
    </row>
    <row r="2971" spans="1:12" x14ac:dyDescent="0.35">
      <c r="A2971" s="5">
        <v>2970</v>
      </c>
      <c r="B2971" s="6">
        <v>45916</v>
      </c>
      <c r="C2971" s="5">
        <v>422</v>
      </c>
      <c r="D2971" s="5">
        <v>5</v>
      </c>
      <c r="E2971" s="5" t="str">
        <f>IFERROR(INDEX(Customers!$B$2:$B$901,MATCH(C2971,Customers!$A$2:$A$901,0)),"")</f>
        <v>Ishaan Chatterjee</v>
      </c>
      <c r="F2971" s="5" t="str">
        <f>IFERROR(INDEX(Customers!$C$2:$C$901,MATCH(C2971,Customers!$A$2:$A$901,0)),"")</f>
        <v>Corporate</v>
      </c>
      <c r="G2971" s="5" t="str">
        <f>IFERROR(INDEX(Regions!$B$2:$B$6,MATCH(D2971,Regions!$A$2:$A$6,0)),"")</f>
        <v>Central</v>
      </c>
      <c r="H2971" s="5" t="str">
        <f t="shared" si="48"/>
        <v>2025-09</v>
      </c>
      <c r="I2971" s="5">
        <f>IFERROR(INDEX(Delivery!$C$2:$C$3001,MATCH(A2971,Delivery!$A$2:$A$3001,0))-INDEX(Delivery!$B$2:$B$3001,MATCH(A2971,Delivery!$A$2:$A$3001,0)),"")</f>
        <v>6</v>
      </c>
      <c r="J2971" s="5" t="str">
        <f>IF(IFERROR(INDEX(Delivery!$D$2:$D$3001,MATCH(A2971,Delivery!$A$2:$A$3001,0)),"")="Delayed","Yes","No")</f>
        <v>No</v>
      </c>
      <c r="K2971" s="5" t="str">
        <f>IF(IFERROR(INDEX(Delivery!$D$2:$D$3001,MATCH(A2971,Delivery!$A$2:$A$3001,0)),"")="Cancelled","Yes","No")</f>
        <v>No</v>
      </c>
      <c r="L2971">
        <f>SUMIF(Sales!B:B,A2971,Sales!H:H)</f>
        <v>1266.9100000000001</v>
      </c>
    </row>
    <row r="2972" spans="1:12" x14ac:dyDescent="0.35">
      <c r="A2972" s="5">
        <v>2971</v>
      </c>
      <c r="B2972" s="6">
        <v>45916</v>
      </c>
      <c r="C2972" s="5">
        <v>596</v>
      </c>
      <c r="D2972" s="5">
        <v>4</v>
      </c>
      <c r="E2972" s="5" t="str">
        <f>IFERROR(INDEX(Customers!$B$2:$B$901,MATCH(C2972,Customers!$A$2:$A$901,0)),"")</f>
        <v>Krishna Reddy</v>
      </c>
      <c r="F2972" s="5" t="str">
        <f>IFERROR(INDEX(Customers!$C$2:$C$901,MATCH(C2972,Customers!$A$2:$A$901,0)),"")</f>
        <v>Consumer</v>
      </c>
      <c r="G2972" s="5" t="str">
        <f>IFERROR(INDEX(Regions!$B$2:$B$6,MATCH(D2972,Regions!$A$2:$A$6,0)),"")</f>
        <v>West</v>
      </c>
      <c r="H2972" s="5" t="str">
        <f t="shared" si="48"/>
        <v>2025-09</v>
      </c>
      <c r="I2972" s="5">
        <f>IFERROR(INDEX(Delivery!$C$2:$C$3001,MATCH(A2972,Delivery!$A$2:$A$3001,0))-INDEX(Delivery!$B$2:$B$3001,MATCH(A2972,Delivery!$A$2:$A$3001,0)),"")</f>
        <v>-45918</v>
      </c>
      <c r="J2972" s="5" t="str">
        <f>IF(IFERROR(INDEX(Delivery!$D$2:$D$3001,MATCH(A2972,Delivery!$A$2:$A$3001,0)),"")="Delayed","Yes","No")</f>
        <v>No</v>
      </c>
      <c r="K2972" s="5" t="str">
        <f>IF(IFERROR(INDEX(Delivery!$D$2:$D$3001,MATCH(A2972,Delivery!$A$2:$A$3001,0)),"")="Cancelled","Yes","No")</f>
        <v>Yes</v>
      </c>
      <c r="L2972">
        <f>SUMIF(Sales!B:B,A2972,Sales!H:H)</f>
        <v>2311.6600000000003</v>
      </c>
    </row>
    <row r="2973" spans="1:12" x14ac:dyDescent="0.35">
      <c r="A2973" s="5">
        <v>2972</v>
      </c>
      <c r="B2973" s="6">
        <v>45917</v>
      </c>
      <c r="C2973" s="5">
        <v>558</v>
      </c>
      <c r="D2973" s="5">
        <v>5</v>
      </c>
      <c r="E2973" s="5" t="str">
        <f>IFERROR(INDEX(Customers!$B$2:$B$901,MATCH(C2973,Customers!$A$2:$A$901,0)),"")</f>
        <v>Kavya Pillai</v>
      </c>
      <c r="F2973" s="5" t="str">
        <f>IFERROR(INDEX(Customers!$C$2:$C$901,MATCH(C2973,Customers!$A$2:$A$901,0)),"")</f>
        <v>Consumer</v>
      </c>
      <c r="G2973" s="5" t="str">
        <f>IFERROR(INDEX(Regions!$B$2:$B$6,MATCH(D2973,Regions!$A$2:$A$6,0)),"")</f>
        <v>Central</v>
      </c>
      <c r="H2973" s="5" t="str">
        <f t="shared" si="48"/>
        <v>2025-09</v>
      </c>
      <c r="I2973" s="5">
        <f>IFERROR(INDEX(Delivery!$C$2:$C$3001,MATCH(A2973,Delivery!$A$2:$A$3001,0))-INDEX(Delivery!$B$2:$B$3001,MATCH(A2973,Delivery!$A$2:$A$3001,0)),"")</f>
        <v>6</v>
      </c>
      <c r="J2973" s="5" t="str">
        <f>IF(IFERROR(INDEX(Delivery!$D$2:$D$3001,MATCH(A2973,Delivery!$A$2:$A$3001,0)),"")="Delayed","Yes","No")</f>
        <v>No</v>
      </c>
      <c r="K2973" s="5" t="str">
        <f>IF(IFERROR(INDEX(Delivery!$D$2:$D$3001,MATCH(A2973,Delivery!$A$2:$A$3001,0)),"")="Cancelled","Yes","No")</f>
        <v>No</v>
      </c>
      <c r="L2973">
        <f>SUMIF(Sales!B:B,A2973,Sales!H:H)</f>
        <v>188.52</v>
      </c>
    </row>
    <row r="2974" spans="1:12" x14ac:dyDescent="0.35">
      <c r="A2974" s="5">
        <v>2973</v>
      </c>
      <c r="B2974" s="6">
        <v>45917</v>
      </c>
      <c r="C2974" s="5">
        <v>821</v>
      </c>
      <c r="D2974" s="5">
        <v>5</v>
      </c>
      <c r="E2974" s="5" t="str">
        <f>IFERROR(INDEX(Customers!$B$2:$B$901,MATCH(C2974,Customers!$A$2:$A$901,0)),"")</f>
        <v>Pari Iyer</v>
      </c>
      <c r="F2974" s="5" t="str">
        <f>IFERROR(INDEX(Customers!$C$2:$C$901,MATCH(C2974,Customers!$A$2:$A$901,0)),"")</f>
        <v>Consumer</v>
      </c>
      <c r="G2974" s="5" t="str">
        <f>IFERROR(INDEX(Regions!$B$2:$B$6,MATCH(D2974,Regions!$A$2:$A$6,0)),"")</f>
        <v>Central</v>
      </c>
      <c r="H2974" s="5" t="str">
        <f t="shared" si="48"/>
        <v>2025-09</v>
      </c>
      <c r="I2974" s="5">
        <f>IFERROR(INDEX(Delivery!$C$2:$C$3001,MATCH(A2974,Delivery!$A$2:$A$3001,0))-INDEX(Delivery!$B$2:$B$3001,MATCH(A2974,Delivery!$A$2:$A$3001,0)),"")</f>
        <v>2</v>
      </c>
      <c r="J2974" s="5" t="str">
        <f>IF(IFERROR(INDEX(Delivery!$D$2:$D$3001,MATCH(A2974,Delivery!$A$2:$A$3001,0)),"")="Delayed","Yes","No")</f>
        <v>No</v>
      </c>
      <c r="K2974" s="5" t="str">
        <f>IF(IFERROR(INDEX(Delivery!$D$2:$D$3001,MATCH(A2974,Delivery!$A$2:$A$3001,0)),"")="Cancelled","Yes","No")</f>
        <v>No</v>
      </c>
      <c r="L2974">
        <f>SUMIF(Sales!B:B,A2974,Sales!H:H)</f>
        <v>705.26</v>
      </c>
    </row>
    <row r="2975" spans="1:12" x14ac:dyDescent="0.35">
      <c r="A2975" s="5">
        <v>2974</v>
      </c>
      <c r="B2975" s="6">
        <v>45917</v>
      </c>
      <c r="C2975" s="5">
        <v>219</v>
      </c>
      <c r="D2975" s="5">
        <v>4</v>
      </c>
      <c r="E2975" s="5" t="str">
        <f>IFERROR(INDEX(Customers!$B$2:$B$901,MATCH(C2975,Customers!$A$2:$A$901,0)),"")</f>
        <v>Vikram Mehta</v>
      </c>
      <c r="F2975" s="5" t="str">
        <f>IFERROR(INDEX(Customers!$C$2:$C$901,MATCH(C2975,Customers!$A$2:$A$901,0)),"")</f>
        <v>Corporate</v>
      </c>
      <c r="G2975" s="5" t="str">
        <f>IFERROR(INDEX(Regions!$B$2:$B$6,MATCH(D2975,Regions!$A$2:$A$6,0)),"")</f>
        <v>West</v>
      </c>
      <c r="H2975" s="5" t="str">
        <f t="shared" si="48"/>
        <v>2025-09</v>
      </c>
      <c r="I2975" s="5">
        <f>IFERROR(INDEX(Delivery!$C$2:$C$3001,MATCH(A2975,Delivery!$A$2:$A$3001,0))-INDEX(Delivery!$B$2:$B$3001,MATCH(A2975,Delivery!$A$2:$A$3001,0)),"")</f>
        <v>2</v>
      </c>
      <c r="J2975" s="5" t="str">
        <f>IF(IFERROR(INDEX(Delivery!$D$2:$D$3001,MATCH(A2975,Delivery!$A$2:$A$3001,0)),"")="Delayed","Yes","No")</f>
        <v>No</v>
      </c>
      <c r="K2975" s="5" t="str">
        <f>IF(IFERROR(INDEX(Delivery!$D$2:$D$3001,MATCH(A2975,Delivery!$A$2:$A$3001,0)),"")="Cancelled","Yes","No")</f>
        <v>No</v>
      </c>
      <c r="L2975">
        <f>SUMIF(Sales!B:B,A2975,Sales!H:H)</f>
        <v>4095.32</v>
      </c>
    </row>
    <row r="2976" spans="1:12" x14ac:dyDescent="0.35">
      <c r="A2976" s="5">
        <v>2975</v>
      </c>
      <c r="B2976" s="6">
        <v>45917</v>
      </c>
      <c r="C2976" s="5">
        <v>600</v>
      </c>
      <c r="D2976" s="5">
        <v>5</v>
      </c>
      <c r="E2976" s="5" t="str">
        <f>IFERROR(INDEX(Customers!$B$2:$B$901,MATCH(C2976,Customers!$A$2:$A$901,0)),"")</f>
        <v>Riya Gupta</v>
      </c>
      <c r="F2976" s="5" t="str">
        <f>IFERROR(INDEX(Customers!$C$2:$C$901,MATCH(C2976,Customers!$A$2:$A$901,0)),"")</f>
        <v>Consumer</v>
      </c>
      <c r="G2976" s="5" t="str">
        <f>IFERROR(INDEX(Regions!$B$2:$B$6,MATCH(D2976,Regions!$A$2:$A$6,0)),"")</f>
        <v>Central</v>
      </c>
      <c r="H2976" s="5" t="str">
        <f t="shared" si="48"/>
        <v>2025-09</v>
      </c>
      <c r="I2976" s="5">
        <f>IFERROR(INDEX(Delivery!$C$2:$C$3001,MATCH(A2976,Delivery!$A$2:$A$3001,0))-INDEX(Delivery!$B$2:$B$3001,MATCH(A2976,Delivery!$A$2:$A$3001,0)),"")</f>
        <v>2</v>
      </c>
      <c r="J2976" s="5" t="str">
        <f>IF(IFERROR(INDEX(Delivery!$D$2:$D$3001,MATCH(A2976,Delivery!$A$2:$A$3001,0)),"")="Delayed","Yes","No")</f>
        <v>No</v>
      </c>
      <c r="K2976" s="5" t="str">
        <f>IF(IFERROR(INDEX(Delivery!$D$2:$D$3001,MATCH(A2976,Delivery!$A$2:$A$3001,0)),"")="Cancelled","Yes","No")</f>
        <v>No</v>
      </c>
      <c r="L2976">
        <f>SUMIF(Sales!B:B,A2976,Sales!H:H)</f>
        <v>2130.6999999999998</v>
      </c>
    </row>
    <row r="2977" spans="1:12" x14ac:dyDescent="0.35">
      <c r="A2977" s="5">
        <v>2976</v>
      </c>
      <c r="B2977" s="6">
        <v>45917</v>
      </c>
      <c r="C2977" s="5">
        <v>565</v>
      </c>
      <c r="D2977" s="5">
        <v>1</v>
      </c>
      <c r="E2977" s="5" t="str">
        <f>IFERROR(INDEX(Customers!$B$2:$B$901,MATCH(C2977,Customers!$A$2:$A$901,0)),"")</f>
        <v>Anika Das</v>
      </c>
      <c r="F2977" s="5" t="str">
        <f>IFERROR(INDEX(Customers!$C$2:$C$901,MATCH(C2977,Customers!$A$2:$A$901,0)),"")</f>
        <v>SMB</v>
      </c>
      <c r="G2977" s="5" t="str">
        <f>IFERROR(INDEX(Regions!$B$2:$B$6,MATCH(D2977,Regions!$A$2:$A$6,0)),"")</f>
        <v>North</v>
      </c>
      <c r="H2977" s="5" t="str">
        <f t="shared" si="48"/>
        <v>2025-09</v>
      </c>
      <c r="I2977" s="5">
        <f>IFERROR(INDEX(Delivery!$C$2:$C$3001,MATCH(A2977,Delivery!$A$2:$A$3001,0))-INDEX(Delivery!$B$2:$B$3001,MATCH(A2977,Delivery!$A$2:$A$3001,0)),"")</f>
        <v>6</v>
      </c>
      <c r="J2977" s="5" t="str">
        <f>IF(IFERROR(INDEX(Delivery!$D$2:$D$3001,MATCH(A2977,Delivery!$A$2:$A$3001,0)),"")="Delayed","Yes","No")</f>
        <v>No</v>
      </c>
      <c r="K2977" s="5" t="str">
        <f>IF(IFERROR(INDEX(Delivery!$D$2:$D$3001,MATCH(A2977,Delivery!$A$2:$A$3001,0)),"")="Cancelled","Yes","No")</f>
        <v>No</v>
      </c>
      <c r="L2977">
        <f>SUMIF(Sales!B:B,A2977,Sales!H:H)</f>
        <v>95.97</v>
      </c>
    </row>
    <row r="2978" spans="1:12" x14ac:dyDescent="0.35">
      <c r="A2978" s="5">
        <v>2977</v>
      </c>
      <c r="B2978" s="6">
        <v>45917</v>
      </c>
      <c r="C2978" s="5">
        <v>448</v>
      </c>
      <c r="D2978" s="5">
        <v>3</v>
      </c>
      <c r="E2978" s="5" t="str">
        <f>IFERROR(INDEX(Customers!$B$2:$B$901,MATCH(C2978,Customers!$A$2:$A$901,0)),"")</f>
        <v>Lakshmi Shetty</v>
      </c>
      <c r="F2978" s="5" t="str">
        <f>IFERROR(INDEX(Customers!$C$2:$C$901,MATCH(C2978,Customers!$A$2:$A$901,0)),"")</f>
        <v>SMB</v>
      </c>
      <c r="G2978" s="5" t="str">
        <f>IFERROR(INDEX(Regions!$B$2:$B$6,MATCH(D2978,Regions!$A$2:$A$6,0)),"")</f>
        <v>East</v>
      </c>
      <c r="H2978" s="5" t="str">
        <f t="shared" si="48"/>
        <v>2025-09</v>
      </c>
      <c r="I2978" s="5">
        <f>IFERROR(INDEX(Delivery!$C$2:$C$3001,MATCH(A2978,Delivery!$A$2:$A$3001,0))-INDEX(Delivery!$B$2:$B$3001,MATCH(A2978,Delivery!$A$2:$A$3001,0)),"")</f>
        <v>-45918</v>
      </c>
      <c r="J2978" s="5" t="str">
        <f>IF(IFERROR(INDEX(Delivery!$D$2:$D$3001,MATCH(A2978,Delivery!$A$2:$A$3001,0)),"")="Delayed","Yes","No")</f>
        <v>No</v>
      </c>
      <c r="K2978" s="5" t="str">
        <f>IF(IFERROR(INDEX(Delivery!$D$2:$D$3001,MATCH(A2978,Delivery!$A$2:$A$3001,0)),"")="Cancelled","Yes","No")</f>
        <v>Yes</v>
      </c>
      <c r="L2978">
        <f>SUMIF(Sales!B:B,A2978,Sales!H:H)</f>
        <v>2986.2000000000003</v>
      </c>
    </row>
    <row r="2979" spans="1:12" x14ac:dyDescent="0.35">
      <c r="A2979" s="5">
        <v>2978</v>
      </c>
      <c r="B2979" s="6">
        <v>45917</v>
      </c>
      <c r="C2979" s="5">
        <v>658</v>
      </c>
      <c r="D2979" s="5">
        <v>2</v>
      </c>
      <c r="E2979" s="5" t="str">
        <f>IFERROR(INDEX(Customers!$B$2:$B$901,MATCH(C2979,Customers!$A$2:$A$901,0)),"")</f>
        <v>Vivaan Kapoor</v>
      </c>
      <c r="F2979" s="5" t="str">
        <f>IFERROR(INDEX(Customers!$C$2:$C$901,MATCH(C2979,Customers!$A$2:$A$901,0)),"")</f>
        <v>Corporate</v>
      </c>
      <c r="G2979" s="5" t="str">
        <f>IFERROR(INDEX(Regions!$B$2:$B$6,MATCH(D2979,Regions!$A$2:$A$6,0)),"")</f>
        <v>South</v>
      </c>
      <c r="H2979" s="5" t="str">
        <f t="shared" si="48"/>
        <v>2025-09</v>
      </c>
      <c r="I2979" s="5">
        <f>IFERROR(INDEX(Delivery!$C$2:$C$3001,MATCH(A2979,Delivery!$A$2:$A$3001,0))-INDEX(Delivery!$B$2:$B$3001,MATCH(A2979,Delivery!$A$2:$A$3001,0)),"")</f>
        <v>5</v>
      </c>
      <c r="J2979" s="5" t="str">
        <f>IF(IFERROR(INDEX(Delivery!$D$2:$D$3001,MATCH(A2979,Delivery!$A$2:$A$3001,0)),"")="Delayed","Yes","No")</f>
        <v>No</v>
      </c>
      <c r="K2979" s="5" t="str">
        <f>IF(IFERROR(INDEX(Delivery!$D$2:$D$3001,MATCH(A2979,Delivery!$A$2:$A$3001,0)),"")="Cancelled","Yes","No")</f>
        <v>No</v>
      </c>
      <c r="L2979">
        <f>SUMIF(Sales!B:B,A2979,Sales!H:H)</f>
        <v>2102.4299999999998</v>
      </c>
    </row>
    <row r="2980" spans="1:12" x14ac:dyDescent="0.35">
      <c r="A2980" s="5">
        <v>2979</v>
      </c>
      <c r="B2980" s="6">
        <v>45918</v>
      </c>
      <c r="C2980" s="5">
        <v>279</v>
      </c>
      <c r="D2980" s="5">
        <v>2</v>
      </c>
      <c r="E2980" s="5" t="str">
        <f>IFERROR(INDEX(Customers!$B$2:$B$901,MATCH(C2980,Customers!$A$2:$A$901,0)),"")</f>
        <v>Karthik Pillai</v>
      </c>
      <c r="F2980" s="5" t="str">
        <f>IFERROR(INDEX(Customers!$C$2:$C$901,MATCH(C2980,Customers!$A$2:$A$901,0)),"")</f>
        <v>Consumer</v>
      </c>
      <c r="G2980" s="5" t="str">
        <f>IFERROR(INDEX(Regions!$B$2:$B$6,MATCH(D2980,Regions!$A$2:$A$6,0)),"")</f>
        <v>South</v>
      </c>
      <c r="H2980" s="5" t="str">
        <f t="shared" si="48"/>
        <v>2025-09</v>
      </c>
      <c r="I2980" s="5">
        <f>IFERROR(INDEX(Delivery!$C$2:$C$3001,MATCH(A2980,Delivery!$A$2:$A$3001,0))-INDEX(Delivery!$B$2:$B$3001,MATCH(A2980,Delivery!$A$2:$A$3001,0)),"")</f>
        <v>2</v>
      </c>
      <c r="J2980" s="5" t="str">
        <f>IF(IFERROR(INDEX(Delivery!$D$2:$D$3001,MATCH(A2980,Delivery!$A$2:$A$3001,0)),"")="Delayed","Yes","No")</f>
        <v>No</v>
      </c>
      <c r="K2980" s="5" t="str">
        <f>IF(IFERROR(INDEX(Delivery!$D$2:$D$3001,MATCH(A2980,Delivery!$A$2:$A$3001,0)),"")="Cancelled","Yes","No")</f>
        <v>No</v>
      </c>
      <c r="L2980">
        <f>SUMIF(Sales!B:B,A2980,Sales!H:H)</f>
        <v>175.69</v>
      </c>
    </row>
    <row r="2981" spans="1:12" x14ac:dyDescent="0.35">
      <c r="A2981" s="5">
        <v>2980</v>
      </c>
      <c r="B2981" s="6">
        <v>45918</v>
      </c>
      <c r="C2981" s="5">
        <v>601</v>
      </c>
      <c r="D2981" s="5">
        <v>2</v>
      </c>
      <c r="E2981" s="5" t="str">
        <f>IFERROR(INDEX(Customers!$B$2:$B$901,MATCH(C2981,Customers!$A$2:$A$901,0)),"")</f>
        <v>Amit Rao</v>
      </c>
      <c r="F2981" s="5" t="str">
        <f>IFERROR(INDEX(Customers!$C$2:$C$901,MATCH(C2981,Customers!$A$2:$A$901,0)),"")</f>
        <v>Corporate</v>
      </c>
      <c r="G2981" s="5" t="str">
        <f>IFERROR(INDEX(Regions!$B$2:$B$6,MATCH(D2981,Regions!$A$2:$A$6,0)),"")</f>
        <v>South</v>
      </c>
      <c r="H2981" s="5" t="str">
        <f t="shared" si="48"/>
        <v>2025-09</v>
      </c>
      <c r="I2981" s="5">
        <f>IFERROR(INDEX(Delivery!$C$2:$C$3001,MATCH(A2981,Delivery!$A$2:$A$3001,0))-INDEX(Delivery!$B$2:$B$3001,MATCH(A2981,Delivery!$A$2:$A$3001,0)),"")</f>
        <v>5</v>
      </c>
      <c r="J2981" s="5" t="str">
        <f>IF(IFERROR(INDEX(Delivery!$D$2:$D$3001,MATCH(A2981,Delivery!$A$2:$A$3001,0)),"")="Delayed","Yes","No")</f>
        <v>No</v>
      </c>
      <c r="K2981" s="5" t="str">
        <f>IF(IFERROR(INDEX(Delivery!$D$2:$D$3001,MATCH(A2981,Delivery!$A$2:$A$3001,0)),"")="Cancelled","Yes","No")</f>
        <v>No</v>
      </c>
      <c r="L2981">
        <f>SUMIF(Sales!B:B,A2981,Sales!H:H)</f>
        <v>2401.84</v>
      </c>
    </row>
    <row r="2982" spans="1:12" x14ac:dyDescent="0.35">
      <c r="A2982" s="5">
        <v>2981</v>
      </c>
      <c r="B2982" s="6">
        <v>45918</v>
      </c>
      <c r="C2982" s="5">
        <v>418</v>
      </c>
      <c r="D2982" s="5">
        <v>1</v>
      </c>
      <c r="E2982" s="5" t="str">
        <f>IFERROR(INDEX(Customers!$B$2:$B$901,MATCH(C2982,Customers!$A$2:$A$901,0)),"")</f>
        <v>Priya Menon</v>
      </c>
      <c r="F2982" s="5" t="str">
        <f>IFERROR(INDEX(Customers!$C$2:$C$901,MATCH(C2982,Customers!$A$2:$A$901,0)),"")</f>
        <v>Consumer</v>
      </c>
      <c r="G2982" s="5" t="str">
        <f>IFERROR(INDEX(Regions!$B$2:$B$6,MATCH(D2982,Regions!$A$2:$A$6,0)),"")</f>
        <v>North</v>
      </c>
      <c r="H2982" s="5" t="str">
        <f t="shared" si="48"/>
        <v>2025-09</v>
      </c>
      <c r="I2982" s="5">
        <f>IFERROR(INDEX(Delivery!$C$2:$C$3001,MATCH(A2982,Delivery!$A$2:$A$3001,0))-INDEX(Delivery!$B$2:$B$3001,MATCH(A2982,Delivery!$A$2:$A$3001,0)),"")</f>
        <v>2</v>
      </c>
      <c r="J2982" s="5" t="str">
        <f>IF(IFERROR(INDEX(Delivery!$D$2:$D$3001,MATCH(A2982,Delivery!$A$2:$A$3001,0)),"")="Delayed","Yes","No")</f>
        <v>No</v>
      </c>
      <c r="K2982" s="5" t="str">
        <f>IF(IFERROR(INDEX(Delivery!$D$2:$D$3001,MATCH(A2982,Delivery!$A$2:$A$3001,0)),"")="Cancelled","Yes","No")</f>
        <v>No</v>
      </c>
      <c r="L2982">
        <f>SUMIF(Sales!B:B,A2982,Sales!H:H)</f>
        <v>552.17999999999995</v>
      </c>
    </row>
    <row r="2983" spans="1:12" x14ac:dyDescent="0.35">
      <c r="A2983" s="5">
        <v>2982</v>
      </c>
      <c r="B2983" s="6">
        <v>45918</v>
      </c>
      <c r="C2983" s="5">
        <v>295</v>
      </c>
      <c r="D2983" s="5">
        <v>3</v>
      </c>
      <c r="E2983" s="5" t="str">
        <f>IFERROR(INDEX(Customers!$B$2:$B$901,MATCH(C2983,Customers!$A$2:$A$901,0)),"")</f>
        <v>Sai Das</v>
      </c>
      <c r="F2983" s="5" t="str">
        <f>IFERROR(INDEX(Customers!$C$2:$C$901,MATCH(C2983,Customers!$A$2:$A$901,0)),"")</f>
        <v>Consumer</v>
      </c>
      <c r="G2983" s="5" t="str">
        <f>IFERROR(INDEX(Regions!$B$2:$B$6,MATCH(D2983,Regions!$A$2:$A$6,0)),"")</f>
        <v>East</v>
      </c>
      <c r="H2983" s="5" t="str">
        <f t="shared" si="48"/>
        <v>2025-09</v>
      </c>
      <c r="I2983" s="5">
        <f>IFERROR(INDEX(Delivery!$C$2:$C$3001,MATCH(A2983,Delivery!$A$2:$A$3001,0))-INDEX(Delivery!$B$2:$B$3001,MATCH(A2983,Delivery!$A$2:$A$3001,0)),"")</f>
        <v>4</v>
      </c>
      <c r="J2983" s="5" t="str">
        <f>IF(IFERROR(INDEX(Delivery!$D$2:$D$3001,MATCH(A2983,Delivery!$A$2:$A$3001,0)),"")="Delayed","Yes","No")</f>
        <v>No</v>
      </c>
      <c r="K2983" s="5" t="str">
        <f>IF(IFERROR(INDEX(Delivery!$D$2:$D$3001,MATCH(A2983,Delivery!$A$2:$A$3001,0)),"")="Cancelled","Yes","No")</f>
        <v>No</v>
      </c>
      <c r="L2983">
        <f>SUMIF(Sales!B:B,A2983,Sales!H:H)</f>
        <v>2213.3200000000002</v>
      </c>
    </row>
    <row r="2984" spans="1:12" x14ac:dyDescent="0.35">
      <c r="A2984" s="5">
        <v>2983</v>
      </c>
      <c r="B2984" s="6">
        <v>45918</v>
      </c>
      <c r="C2984" s="5">
        <v>203</v>
      </c>
      <c r="D2984" s="5">
        <v>1</v>
      </c>
      <c r="E2984" s="5" t="str">
        <f>IFERROR(INDEX(Customers!$B$2:$B$901,MATCH(C2984,Customers!$A$2:$A$901,0)),"")</f>
        <v>Amit Singh</v>
      </c>
      <c r="F2984" s="5" t="str">
        <f>IFERROR(INDEX(Customers!$C$2:$C$901,MATCH(C2984,Customers!$A$2:$A$901,0)),"")</f>
        <v>Consumer</v>
      </c>
      <c r="G2984" s="5" t="str">
        <f>IFERROR(INDEX(Regions!$B$2:$B$6,MATCH(D2984,Regions!$A$2:$A$6,0)),"")</f>
        <v>North</v>
      </c>
      <c r="H2984" s="5" t="str">
        <f t="shared" si="48"/>
        <v>2025-09</v>
      </c>
      <c r="I2984" s="5">
        <f>IFERROR(INDEX(Delivery!$C$2:$C$3001,MATCH(A2984,Delivery!$A$2:$A$3001,0))-INDEX(Delivery!$B$2:$B$3001,MATCH(A2984,Delivery!$A$2:$A$3001,0)),"")</f>
        <v>6</v>
      </c>
      <c r="J2984" s="5" t="str">
        <f>IF(IFERROR(INDEX(Delivery!$D$2:$D$3001,MATCH(A2984,Delivery!$A$2:$A$3001,0)),"")="Delayed","Yes","No")</f>
        <v>No</v>
      </c>
      <c r="K2984" s="5" t="str">
        <f>IF(IFERROR(INDEX(Delivery!$D$2:$D$3001,MATCH(A2984,Delivery!$A$2:$A$3001,0)),"")="Cancelled","Yes","No")</f>
        <v>No</v>
      </c>
      <c r="L2984">
        <f>SUMIF(Sales!B:B,A2984,Sales!H:H)</f>
        <v>5721.0499999999993</v>
      </c>
    </row>
    <row r="2985" spans="1:12" x14ac:dyDescent="0.35">
      <c r="A2985" s="5">
        <v>2984</v>
      </c>
      <c r="B2985" s="6">
        <v>45918</v>
      </c>
      <c r="C2985" s="5">
        <v>506</v>
      </c>
      <c r="D2985" s="5">
        <v>1</v>
      </c>
      <c r="E2985" s="5" t="str">
        <f>IFERROR(INDEX(Customers!$B$2:$B$901,MATCH(C2985,Customers!$A$2:$A$901,0)),"")</f>
        <v>Arun Bose</v>
      </c>
      <c r="F2985" s="5" t="str">
        <f>IFERROR(INDEX(Customers!$C$2:$C$901,MATCH(C2985,Customers!$A$2:$A$901,0)),"")</f>
        <v>Consumer</v>
      </c>
      <c r="G2985" s="5" t="str">
        <f>IFERROR(INDEX(Regions!$B$2:$B$6,MATCH(D2985,Regions!$A$2:$A$6,0)),"")</f>
        <v>North</v>
      </c>
      <c r="H2985" s="5" t="str">
        <f t="shared" si="48"/>
        <v>2025-09</v>
      </c>
      <c r="I2985" s="5">
        <f>IFERROR(INDEX(Delivery!$C$2:$C$3001,MATCH(A2985,Delivery!$A$2:$A$3001,0))-INDEX(Delivery!$B$2:$B$3001,MATCH(A2985,Delivery!$A$2:$A$3001,0)),"")</f>
        <v>3</v>
      </c>
      <c r="J2985" s="5" t="str">
        <f>IF(IFERROR(INDEX(Delivery!$D$2:$D$3001,MATCH(A2985,Delivery!$A$2:$A$3001,0)),"")="Delayed","Yes","No")</f>
        <v>No</v>
      </c>
      <c r="K2985" s="5" t="str">
        <f>IF(IFERROR(INDEX(Delivery!$D$2:$D$3001,MATCH(A2985,Delivery!$A$2:$A$3001,0)),"")="Cancelled","Yes","No")</f>
        <v>No</v>
      </c>
      <c r="L2985">
        <f>SUMIF(Sales!B:B,A2985,Sales!H:H)</f>
        <v>4702.0600000000004</v>
      </c>
    </row>
    <row r="2986" spans="1:12" x14ac:dyDescent="0.35">
      <c r="A2986" s="5">
        <v>2985</v>
      </c>
      <c r="B2986" s="6">
        <v>45918</v>
      </c>
      <c r="C2986" s="5">
        <v>811</v>
      </c>
      <c r="D2986" s="5">
        <v>4</v>
      </c>
      <c r="E2986" s="5" t="str">
        <f>IFERROR(INDEX(Customers!$B$2:$B$901,MATCH(C2986,Customers!$A$2:$A$901,0)),"")</f>
        <v>Vivaan Nair</v>
      </c>
      <c r="F2986" s="5" t="str">
        <f>IFERROR(INDEX(Customers!$C$2:$C$901,MATCH(C2986,Customers!$A$2:$A$901,0)),"")</f>
        <v>Consumer</v>
      </c>
      <c r="G2986" s="5" t="str">
        <f>IFERROR(INDEX(Regions!$B$2:$B$6,MATCH(D2986,Regions!$A$2:$A$6,0)),"")</f>
        <v>West</v>
      </c>
      <c r="H2986" s="5" t="str">
        <f t="shared" si="48"/>
        <v>2025-09</v>
      </c>
      <c r="I2986" s="5">
        <f>IFERROR(INDEX(Delivery!$C$2:$C$3001,MATCH(A2986,Delivery!$A$2:$A$3001,0))-INDEX(Delivery!$B$2:$B$3001,MATCH(A2986,Delivery!$A$2:$A$3001,0)),"")</f>
        <v>5</v>
      </c>
      <c r="J2986" s="5" t="str">
        <f>IF(IFERROR(INDEX(Delivery!$D$2:$D$3001,MATCH(A2986,Delivery!$A$2:$A$3001,0)),"")="Delayed","Yes","No")</f>
        <v>No</v>
      </c>
      <c r="K2986" s="5" t="str">
        <f>IF(IFERROR(INDEX(Delivery!$D$2:$D$3001,MATCH(A2986,Delivery!$A$2:$A$3001,0)),"")="Cancelled","Yes","No")</f>
        <v>No</v>
      </c>
      <c r="L2986">
        <f>SUMIF(Sales!B:B,A2986,Sales!H:H)</f>
        <v>880.95</v>
      </c>
    </row>
    <row r="2987" spans="1:12" x14ac:dyDescent="0.35">
      <c r="A2987" s="5">
        <v>2986</v>
      </c>
      <c r="B2987" s="6">
        <v>45918</v>
      </c>
      <c r="C2987" s="5">
        <v>175</v>
      </c>
      <c r="D2987" s="5">
        <v>1</v>
      </c>
      <c r="E2987" s="5" t="str">
        <f>IFERROR(INDEX(Customers!$B$2:$B$901,MATCH(C2987,Customers!$A$2:$A$901,0)),"")</f>
        <v>Manoj Singh</v>
      </c>
      <c r="F2987" s="5" t="str">
        <f>IFERROR(INDEX(Customers!$C$2:$C$901,MATCH(C2987,Customers!$A$2:$A$901,0)),"")</f>
        <v>Consumer</v>
      </c>
      <c r="G2987" s="5" t="str">
        <f>IFERROR(INDEX(Regions!$B$2:$B$6,MATCH(D2987,Regions!$A$2:$A$6,0)),"")</f>
        <v>North</v>
      </c>
      <c r="H2987" s="5" t="str">
        <f t="shared" si="48"/>
        <v>2025-09</v>
      </c>
      <c r="I2987" s="5">
        <f>IFERROR(INDEX(Delivery!$C$2:$C$3001,MATCH(A2987,Delivery!$A$2:$A$3001,0))-INDEX(Delivery!$B$2:$B$3001,MATCH(A2987,Delivery!$A$2:$A$3001,0)),"")</f>
        <v>2</v>
      </c>
      <c r="J2987" s="5" t="str">
        <f>IF(IFERROR(INDEX(Delivery!$D$2:$D$3001,MATCH(A2987,Delivery!$A$2:$A$3001,0)),"")="Delayed","Yes","No")</f>
        <v>No</v>
      </c>
      <c r="K2987" s="5" t="str">
        <f>IF(IFERROR(INDEX(Delivery!$D$2:$D$3001,MATCH(A2987,Delivery!$A$2:$A$3001,0)),"")="Cancelled","Yes","No")</f>
        <v>No</v>
      </c>
      <c r="L2987">
        <f>SUMIF(Sales!B:B,A2987,Sales!H:H)</f>
        <v>798.2</v>
      </c>
    </row>
    <row r="2988" spans="1:12" x14ac:dyDescent="0.35">
      <c r="A2988" s="5">
        <v>2987</v>
      </c>
      <c r="B2988" s="6">
        <v>45918</v>
      </c>
      <c r="C2988" s="5">
        <v>801</v>
      </c>
      <c r="D2988" s="5">
        <v>2</v>
      </c>
      <c r="E2988" s="5" t="str">
        <f>IFERROR(INDEX(Customers!$B$2:$B$901,MATCH(C2988,Customers!$A$2:$A$901,0)),"")</f>
        <v>Manoj Verma</v>
      </c>
      <c r="F2988" s="5" t="str">
        <f>IFERROR(INDEX(Customers!$C$2:$C$901,MATCH(C2988,Customers!$A$2:$A$901,0)),"")</f>
        <v>Consumer</v>
      </c>
      <c r="G2988" s="5" t="str">
        <f>IFERROR(INDEX(Regions!$B$2:$B$6,MATCH(D2988,Regions!$A$2:$A$6,0)),"")</f>
        <v>South</v>
      </c>
      <c r="H2988" s="5" t="str">
        <f t="shared" si="48"/>
        <v>2025-09</v>
      </c>
      <c r="I2988" s="5">
        <f>IFERROR(INDEX(Delivery!$C$2:$C$3001,MATCH(A2988,Delivery!$A$2:$A$3001,0))-INDEX(Delivery!$B$2:$B$3001,MATCH(A2988,Delivery!$A$2:$A$3001,0)),"")</f>
        <v>-45920</v>
      </c>
      <c r="J2988" s="5" t="str">
        <f>IF(IFERROR(INDEX(Delivery!$D$2:$D$3001,MATCH(A2988,Delivery!$A$2:$A$3001,0)),"")="Delayed","Yes","No")</f>
        <v>No</v>
      </c>
      <c r="K2988" s="5" t="str">
        <f>IF(IFERROR(INDEX(Delivery!$D$2:$D$3001,MATCH(A2988,Delivery!$A$2:$A$3001,0)),"")="Cancelled","Yes","No")</f>
        <v>Yes</v>
      </c>
      <c r="L2988">
        <f>SUMIF(Sales!B:B,A2988,Sales!H:H)</f>
        <v>617.46</v>
      </c>
    </row>
    <row r="2989" spans="1:12" x14ac:dyDescent="0.35">
      <c r="A2989" s="5">
        <v>2988</v>
      </c>
      <c r="B2989" s="6">
        <v>45919</v>
      </c>
      <c r="C2989" s="5">
        <v>78</v>
      </c>
      <c r="D2989" s="5">
        <v>4</v>
      </c>
      <c r="E2989" s="5" t="str">
        <f>IFERROR(INDEX(Customers!$B$2:$B$901,MATCH(C2989,Customers!$A$2:$A$901,0)),"")</f>
        <v>Vivaan Kapoor</v>
      </c>
      <c r="F2989" s="5" t="str">
        <f>IFERROR(INDEX(Customers!$C$2:$C$901,MATCH(C2989,Customers!$A$2:$A$901,0)),"")</f>
        <v>Consumer</v>
      </c>
      <c r="G2989" s="5" t="str">
        <f>IFERROR(INDEX(Regions!$B$2:$B$6,MATCH(D2989,Regions!$A$2:$A$6,0)),"")</f>
        <v>West</v>
      </c>
      <c r="H2989" s="5" t="str">
        <f t="shared" si="48"/>
        <v>2025-09</v>
      </c>
      <c r="I2989" s="5">
        <f>IFERROR(INDEX(Delivery!$C$2:$C$3001,MATCH(A2989,Delivery!$A$2:$A$3001,0))-INDEX(Delivery!$B$2:$B$3001,MATCH(A2989,Delivery!$A$2:$A$3001,0)),"")</f>
        <v>5</v>
      </c>
      <c r="J2989" s="5" t="str">
        <f>IF(IFERROR(INDEX(Delivery!$D$2:$D$3001,MATCH(A2989,Delivery!$A$2:$A$3001,0)),"")="Delayed","Yes","No")</f>
        <v>No</v>
      </c>
      <c r="K2989" s="5" t="str">
        <f>IF(IFERROR(INDEX(Delivery!$D$2:$D$3001,MATCH(A2989,Delivery!$A$2:$A$3001,0)),"")="Cancelled","Yes","No")</f>
        <v>No</v>
      </c>
      <c r="L2989">
        <f>SUMIF(Sales!B:B,A2989,Sales!H:H)</f>
        <v>705.26</v>
      </c>
    </row>
    <row r="2990" spans="1:12" x14ac:dyDescent="0.35">
      <c r="A2990" s="5">
        <v>2989</v>
      </c>
      <c r="B2990" s="6">
        <v>45920</v>
      </c>
      <c r="C2990" s="5">
        <v>890</v>
      </c>
      <c r="D2990" s="5">
        <v>3</v>
      </c>
      <c r="E2990" s="5" t="str">
        <f>IFERROR(INDEX(Customers!$B$2:$B$901,MATCH(C2990,Customers!$A$2:$A$901,0)),"")</f>
        <v>Ishaan Rao</v>
      </c>
      <c r="F2990" s="5" t="str">
        <f>IFERROR(INDEX(Customers!$C$2:$C$901,MATCH(C2990,Customers!$A$2:$A$901,0)),"")</f>
        <v>Corporate</v>
      </c>
      <c r="G2990" s="5" t="str">
        <f>IFERROR(INDEX(Regions!$B$2:$B$6,MATCH(D2990,Regions!$A$2:$A$6,0)),"")</f>
        <v>East</v>
      </c>
      <c r="H2990" s="5" t="str">
        <f t="shared" si="48"/>
        <v>2025-09</v>
      </c>
      <c r="I2990" s="5">
        <f>IFERROR(INDEX(Delivery!$C$2:$C$3001,MATCH(A2990,Delivery!$A$2:$A$3001,0))-INDEX(Delivery!$B$2:$B$3001,MATCH(A2990,Delivery!$A$2:$A$3001,0)),"")</f>
        <v>6</v>
      </c>
      <c r="J2990" s="5" t="str">
        <f>IF(IFERROR(INDEX(Delivery!$D$2:$D$3001,MATCH(A2990,Delivery!$A$2:$A$3001,0)),"")="Delayed","Yes","No")</f>
        <v>No</v>
      </c>
      <c r="K2990" s="5" t="str">
        <f>IF(IFERROR(INDEX(Delivery!$D$2:$D$3001,MATCH(A2990,Delivery!$A$2:$A$3001,0)),"")="Cancelled","Yes","No")</f>
        <v>No</v>
      </c>
      <c r="L2990">
        <f>SUMIF(Sales!B:B,A2990,Sales!H:H)</f>
        <v>3850</v>
      </c>
    </row>
    <row r="2991" spans="1:12" x14ac:dyDescent="0.35">
      <c r="A2991" s="5">
        <v>2990</v>
      </c>
      <c r="B2991" s="6">
        <v>45920</v>
      </c>
      <c r="C2991" s="5">
        <v>415</v>
      </c>
      <c r="D2991" s="5">
        <v>2</v>
      </c>
      <c r="E2991" s="5" t="str">
        <f>IFERROR(INDEX(Customers!$B$2:$B$901,MATCH(C2991,Customers!$A$2:$A$901,0)),"")</f>
        <v>Krishna Pillai</v>
      </c>
      <c r="F2991" s="5" t="str">
        <f>IFERROR(INDEX(Customers!$C$2:$C$901,MATCH(C2991,Customers!$A$2:$A$901,0)),"")</f>
        <v>Consumer</v>
      </c>
      <c r="G2991" s="5" t="str">
        <f>IFERROR(INDEX(Regions!$B$2:$B$6,MATCH(D2991,Regions!$A$2:$A$6,0)),"")</f>
        <v>South</v>
      </c>
      <c r="H2991" s="5" t="str">
        <f t="shared" si="48"/>
        <v>2025-09</v>
      </c>
      <c r="I2991" s="5">
        <f>IFERROR(INDEX(Delivery!$C$2:$C$3001,MATCH(A2991,Delivery!$A$2:$A$3001,0))-INDEX(Delivery!$B$2:$B$3001,MATCH(A2991,Delivery!$A$2:$A$3001,0)),"")</f>
        <v>-45921</v>
      </c>
      <c r="J2991" s="5" t="str">
        <f>IF(IFERROR(INDEX(Delivery!$D$2:$D$3001,MATCH(A2991,Delivery!$A$2:$A$3001,0)),"")="Delayed","Yes","No")</f>
        <v>No</v>
      </c>
      <c r="K2991" s="5" t="str">
        <f>IF(IFERROR(INDEX(Delivery!$D$2:$D$3001,MATCH(A2991,Delivery!$A$2:$A$3001,0)),"")="Cancelled","Yes","No")</f>
        <v>Yes</v>
      </c>
      <c r="L2991">
        <f>SUMIF(Sales!B:B,A2991,Sales!H:H)</f>
        <v>760.11</v>
      </c>
    </row>
    <row r="2992" spans="1:12" x14ac:dyDescent="0.35">
      <c r="A2992" s="5">
        <v>2991</v>
      </c>
      <c r="B2992" s="6">
        <v>45920</v>
      </c>
      <c r="C2992" s="5">
        <v>365</v>
      </c>
      <c r="D2992" s="5">
        <v>5</v>
      </c>
      <c r="E2992" s="5" t="str">
        <f>IFERROR(INDEX(Customers!$B$2:$B$901,MATCH(C2992,Customers!$A$2:$A$901,0)),"")</f>
        <v>Vivaan Iyer</v>
      </c>
      <c r="F2992" s="5" t="str">
        <f>IFERROR(INDEX(Customers!$C$2:$C$901,MATCH(C2992,Customers!$A$2:$A$901,0)),"")</f>
        <v>SMB</v>
      </c>
      <c r="G2992" s="5" t="str">
        <f>IFERROR(INDEX(Regions!$B$2:$B$6,MATCH(D2992,Regions!$A$2:$A$6,0)),"")</f>
        <v>Central</v>
      </c>
      <c r="H2992" s="5" t="str">
        <f t="shared" si="48"/>
        <v>2025-09</v>
      </c>
      <c r="I2992" s="5">
        <f>IFERROR(INDEX(Delivery!$C$2:$C$3001,MATCH(A2992,Delivery!$A$2:$A$3001,0))-INDEX(Delivery!$B$2:$B$3001,MATCH(A2992,Delivery!$A$2:$A$3001,0)),"")</f>
        <v>4</v>
      </c>
      <c r="J2992" s="5" t="str">
        <f>IF(IFERROR(INDEX(Delivery!$D$2:$D$3001,MATCH(A2992,Delivery!$A$2:$A$3001,0)),"")="Delayed","Yes","No")</f>
        <v>No</v>
      </c>
      <c r="K2992" s="5" t="str">
        <f>IF(IFERROR(INDEX(Delivery!$D$2:$D$3001,MATCH(A2992,Delivery!$A$2:$A$3001,0)),"")="Cancelled","Yes","No")</f>
        <v>No</v>
      </c>
      <c r="L2992">
        <f>SUMIF(Sales!B:B,A2992,Sales!H:H)</f>
        <v>798.62</v>
      </c>
    </row>
    <row r="2993" spans="1:12" x14ac:dyDescent="0.35">
      <c r="A2993" s="5">
        <v>2992</v>
      </c>
      <c r="B2993" s="6">
        <v>45920</v>
      </c>
      <c r="C2993" s="5">
        <v>771</v>
      </c>
      <c r="D2993" s="5">
        <v>2</v>
      </c>
      <c r="E2993" s="5" t="str">
        <f>IFERROR(INDEX(Customers!$B$2:$B$901,MATCH(C2993,Customers!$A$2:$A$901,0)),"")</f>
        <v>Rahul Krishnan</v>
      </c>
      <c r="F2993" s="5" t="str">
        <f>IFERROR(INDEX(Customers!$C$2:$C$901,MATCH(C2993,Customers!$A$2:$A$901,0)),"")</f>
        <v>Corporate</v>
      </c>
      <c r="G2993" s="5" t="str">
        <f>IFERROR(INDEX(Regions!$B$2:$B$6,MATCH(D2993,Regions!$A$2:$A$6,0)),"")</f>
        <v>South</v>
      </c>
      <c r="H2993" s="5" t="str">
        <f t="shared" si="48"/>
        <v>2025-09</v>
      </c>
      <c r="I2993" s="5">
        <f>IFERROR(INDEX(Delivery!$C$2:$C$3001,MATCH(A2993,Delivery!$A$2:$A$3001,0))-INDEX(Delivery!$B$2:$B$3001,MATCH(A2993,Delivery!$A$2:$A$3001,0)),"")</f>
        <v>2</v>
      </c>
      <c r="J2993" s="5" t="str">
        <f>IF(IFERROR(INDEX(Delivery!$D$2:$D$3001,MATCH(A2993,Delivery!$A$2:$A$3001,0)),"")="Delayed","Yes","No")</f>
        <v>No</v>
      </c>
      <c r="K2993" s="5" t="str">
        <f>IF(IFERROR(INDEX(Delivery!$D$2:$D$3001,MATCH(A2993,Delivery!$A$2:$A$3001,0)),"")="Cancelled","Yes","No")</f>
        <v>No</v>
      </c>
      <c r="L2993">
        <f>SUMIF(Sales!B:B,A2993,Sales!H:H)</f>
        <v>4282.6200000000008</v>
      </c>
    </row>
    <row r="2994" spans="1:12" x14ac:dyDescent="0.35">
      <c r="A2994" s="5">
        <v>2993</v>
      </c>
      <c r="B2994" s="6">
        <v>45920</v>
      </c>
      <c r="C2994" s="5">
        <v>106</v>
      </c>
      <c r="D2994" s="5">
        <v>2</v>
      </c>
      <c r="E2994" s="5" t="str">
        <f>IFERROR(INDEX(Customers!$B$2:$B$901,MATCH(C2994,Customers!$A$2:$A$901,0)),"")</f>
        <v>Suresh Pillai</v>
      </c>
      <c r="F2994" s="5" t="str">
        <f>IFERROR(INDEX(Customers!$C$2:$C$901,MATCH(C2994,Customers!$A$2:$A$901,0)),"")</f>
        <v>Consumer</v>
      </c>
      <c r="G2994" s="5" t="str">
        <f>IFERROR(INDEX(Regions!$B$2:$B$6,MATCH(D2994,Regions!$A$2:$A$6,0)),"")</f>
        <v>South</v>
      </c>
      <c r="H2994" s="5" t="str">
        <f t="shared" si="48"/>
        <v>2025-09</v>
      </c>
      <c r="I2994" s="5">
        <f>IFERROR(INDEX(Delivery!$C$2:$C$3001,MATCH(A2994,Delivery!$A$2:$A$3001,0))-INDEX(Delivery!$B$2:$B$3001,MATCH(A2994,Delivery!$A$2:$A$3001,0)),"")</f>
        <v>2</v>
      </c>
      <c r="J2994" s="5" t="str">
        <f>IF(IFERROR(INDEX(Delivery!$D$2:$D$3001,MATCH(A2994,Delivery!$A$2:$A$3001,0)),"")="Delayed","Yes","No")</f>
        <v>No</v>
      </c>
      <c r="K2994" s="5" t="str">
        <f>IF(IFERROR(INDEX(Delivery!$D$2:$D$3001,MATCH(A2994,Delivery!$A$2:$A$3001,0)),"")="Cancelled","Yes","No")</f>
        <v>No</v>
      </c>
      <c r="L2994">
        <f>SUMIF(Sales!B:B,A2994,Sales!H:H)</f>
        <v>705.26</v>
      </c>
    </row>
    <row r="2995" spans="1:12" x14ac:dyDescent="0.35">
      <c r="A2995" s="5">
        <v>2994</v>
      </c>
      <c r="B2995" s="6">
        <v>45920</v>
      </c>
      <c r="C2995" s="5">
        <v>60</v>
      </c>
      <c r="D2995" s="5">
        <v>5</v>
      </c>
      <c r="E2995" s="5" t="str">
        <f>IFERROR(INDEX(Customers!$B$2:$B$901,MATCH(C2995,Customers!$A$2:$A$901,0)),"")</f>
        <v>Arjun Chatterjee</v>
      </c>
      <c r="F2995" s="5" t="str">
        <f>IFERROR(INDEX(Customers!$C$2:$C$901,MATCH(C2995,Customers!$A$2:$A$901,0)),"")</f>
        <v>Consumer</v>
      </c>
      <c r="G2995" s="5" t="str">
        <f>IFERROR(INDEX(Regions!$B$2:$B$6,MATCH(D2995,Regions!$A$2:$A$6,0)),"")</f>
        <v>Central</v>
      </c>
      <c r="H2995" s="5" t="str">
        <f t="shared" si="48"/>
        <v>2025-09</v>
      </c>
      <c r="I2995" s="5">
        <f>IFERROR(INDEX(Delivery!$C$2:$C$3001,MATCH(A2995,Delivery!$A$2:$A$3001,0))-INDEX(Delivery!$B$2:$B$3001,MATCH(A2995,Delivery!$A$2:$A$3001,0)),"")</f>
        <v>4</v>
      </c>
      <c r="J2995" s="5" t="str">
        <f>IF(IFERROR(INDEX(Delivery!$D$2:$D$3001,MATCH(A2995,Delivery!$A$2:$A$3001,0)),"")="Delayed","Yes","No")</f>
        <v>No</v>
      </c>
      <c r="K2995" s="5" t="str">
        <f>IF(IFERROR(INDEX(Delivery!$D$2:$D$3001,MATCH(A2995,Delivery!$A$2:$A$3001,0)),"")="Cancelled","Yes","No")</f>
        <v>No</v>
      </c>
      <c r="L2995">
        <f>SUMIF(Sales!B:B,A2995,Sales!H:H)</f>
        <v>188.52</v>
      </c>
    </row>
    <row r="2996" spans="1:12" x14ac:dyDescent="0.35">
      <c r="A2996" s="5">
        <v>2995</v>
      </c>
      <c r="B2996" s="6">
        <v>45920</v>
      </c>
      <c r="C2996" s="5">
        <v>756</v>
      </c>
      <c r="D2996" s="5">
        <v>1</v>
      </c>
      <c r="E2996" s="5" t="str">
        <f>IFERROR(INDEX(Customers!$B$2:$B$901,MATCH(C2996,Customers!$A$2:$A$901,0)),"")</f>
        <v>Amit Krishnan</v>
      </c>
      <c r="F2996" s="5" t="str">
        <f>IFERROR(INDEX(Customers!$C$2:$C$901,MATCH(C2996,Customers!$A$2:$A$901,0)),"")</f>
        <v>Corporate</v>
      </c>
      <c r="G2996" s="5" t="str">
        <f>IFERROR(INDEX(Regions!$B$2:$B$6,MATCH(D2996,Regions!$A$2:$A$6,0)),"")</f>
        <v>North</v>
      </c>
      <c r="H2996" s="5" t="str">
        <f t="shared" si="48"/>
        <v>2025-09</v>
      </c>
      <c r="I2996" s="5">
        <f>IFERROR(INDEX(Delivery!$C$2:$C$3001,MATCH(A2996,Delivery!$A$2:$A$3001,0))-INDEX(Delivery!$B$2:$B$3001,MATCH(A2996,Delivery!$A$2:$A$3001,0)),"")</f>
        <v>2</v>
      </c>
      <c r="J2996" s="5" t="str">
        <f>IF(IFERROR(INDEX(Delivery!$D$2:$D$3001,MATCH(A2996,Delivery!$A$2:$A$3001,0)),"")="Delayed","Yes","No")</f>
        <v>No</v>
      </c>
      <c r="K2996" s="5" t="str">
        <f>IF(IFERROR(INDEX(Delivery!$D$2:$D$3001,MATCH(A2996,Delivery!$A$2:$A$3001,0)),"")="Cancelled","Yes","No")</f>
        <v>No</v>
      </c>
      <c r="L2996">
        <f>SUMIF(Sales!B:B,A2996,Sales!H:H)</f>
        <v>1570.69</v>
      </c>
    </row>
    <row r="2997" spans="1:12" x14ac:dyDescent="0.35">
      <c r="A2997" s="5">
        <v>2996</v>
      </c>
      <c r="B2997" s="6">
        <v>45921</v>
      </c>
      <c r="C2997" s="5">
        <v>194</v>
      </c>
      <c r="D2997" s="5">
        <v>5</v>
      </c>
      <c r="E2997" s="5" t="str">
        <f>IFERROR(INDEX(Customers!$B$2:$B$901,MATCH(C2997,Customers!$A$2:$A$901,0)),"")</f>
        <v>Vivaan Shetty</v>
      </c>
      <c r="F2997" s="5" t="str">
        <f>IFERROR(INDEX(Customers!$C$2:$C$901,MATCH(C2997,Customers!$A$2:$A$901,0)),"")</f>
        <v>SMB</v>
      </c>
      <c r="G2997" s="5" t="str">
        <f>IFERROR(INDEX(Regions!$B$2:$B$6,MATCH(D2997,Regions!$A$2:$A$6,0)),"")</f>
        <v>Central</v>
      </c>
      <c r="H2997" s="5" t="str">
        <f t="shared" si="48"/>
        <v>2025-09</v>
      </c>
      <c r="I2997" s="5">
        <f>IFERROR(INDEX(Delivery!$C$2:$C$3001,MATCH(A2997,Delivery!$A$2:$A$3001,0))-INDEX(Delivery!$B$2:$B$3001,MATCH(A2997,Delivery!$A$2:$A$3001,0)),"")</f>
        <v>4</v>
      </c>
      <c r="J2997" s="5" t="str">
        <f>IF(IFERROR(INDEX(Delivery!$D$2:$D$3001,MATCH(A2997,Delivery!$A$2:$A$3001,0)),"")="Delayed","Yes","No")</f>
        <v>No</v>
      </c>
      <c r="K2997" s="5" t="str">
        <f>IF(IFERROR(INDEX(Delivery!$D$2:$D$3001,MATCH(A2997,Delivery!$A$2:$A$3001,0)),"")="Cancelled","Yes","No")</f>
        <v>No</v>
      </c>
      <c r="L2997">
        <f>SUMIF(Sales!B:B,A2997,Sales!H:H)</f>
        <v>1303.81</v>
      </c>
    </row>
    <row r="2998" spans="1:12" x14ac:dyDescent="0.35">
      <c r="A2998" s="5">
        <v>2997</v>
      </c>
      <c r="B2998" s="6">
        <v>45921</v>
      </c>
      <c r="C2998" s="5">
        <v>306</v>
      </c>
      <c r="D2998" s="5">
        <v>4</v>
      </c>
      <c r="E2998" s="5" t="str">
        <f>IFERROR(INDEX(Customers!$B$2:$B$901,MATCH(C2998,Customers!$A$2:$A$901,0)),"")</f>
        <v>Sanjay Mehta</v>
      </c>
      <c r="F2998" s="5" t="str">
        <f>IFERROR(INDEX(Customers!$C$2:$C$901,MATCH(C2998,Customers!$A$2:$A$901,0)),"")</f>
        <v>Consumer</v>
      </c>
      <c r="G2998" s="5" t="str">
        <f>IFERROR(INDEX(Regions!$B$2:$B$6,MATCH(D2998,Regions!$A$2:$A$6,0)),"")</f>
        <v>West</v>
      </c>
      <c r="H2998" s="5" t="str">
        <f t="shared" si="48"/>
        <v>2025-09</v>
      </c>
      <c r="I2998" s="5">
        <f>IFERROR(INDEX(Delivery!$C$2:$C$3001,MATCH(A2998,Delivery!$A$2:$A$3001,0))-INDEX(Delivery!$B$2:$B$3001,MATCH(A2998,Delivery!$A$2:$A$3001,0)),"")</f>
        <v>2</v>
      </c>
      <c r="J2998" s="5" t="str">
        <f>IF(IFERROR(INDEX(Delivery!$D$2:$D$3001,MATCH(A2998,Delivery!$A$2:$A$3001,0)),"")="Delayed","Yes","No")</f>
        <v>No</v>
      </c>
      <c r="K2998" s="5" t="str">
        <f>IF(IFERROR(INDEX(Delivery!$D$2:$D$3001,MATCH(A2998,Delivery!$A$2:$A$3001,0)),"")="Cancelled","Yes","No")</f>
        <v>No</v>
      </c>
      <c r="L2998">
        <f>SUMIF(Sales!B:B,A2998,Sales!H:H)</f>
        <v>351.29</v>
      </c>
    </row>
    <row r="2999" spans="1:12" x14ac:dyDescent="0.35">
      <c r="A2999" s="5">
        <v>2998</v>
      </c>
      <c r="B2999" s="6">
        <v>45921</v>
      </c>
      <c r="C2999" s="5">
        <v>750</v>
      </c>
      <c r="D2999" s="5">
        <v>5</v>
      </c>
      <c r="E2999" s="5" t="str">
        <f>IFERROR(INDEX(Customers!$B$2:$B$901,MATCH(C2999,Customers!$A$2:$A$901,0)),"")</f>
        <v>Anika Gupta</v>
      </c>
      <c r="F2999" s="5" t="str">
        <f>IFERROR(INDEX(Customers!$C$2:$C$901,MATCH(C2999,Customers!$A$2:$A$901,0)),"")</f>
        <v>Consumer</v>
      </c>
      <c r="G2999" s="5" t="str">
        <f>IFERROR(INDEX(Regions!$B$2:$B$6,MATCH(D2999,Regions!$A$2:$A$6,0)),"")</f>
        <v>Central</v>
      </c>
      <c r="H2999" s="5" t="str">
        <f t="shared" si="48"/>
        <v>2025-09</v>
      </c>
      <c r="I2999" s="5">
        <f>IFERROR(INDEX(Delivery!$C$2:$C$3001,MATCH(A2999,Delivery!$A$2:$A$3001,0))-INDEX(Delivery!$B$2:$B$3001,MATCH(A2999,Delivery!$A$2:$A$3001,0)),"")</f>
        <v>2</v>
      </c>
      <c r="J2999" s="5" t="str">
        <f>IF(IFERROR(INDEX(Delivery!$D$2:$D$3001,MATCH(A2999,Delivery!$A$2:$A$3001,0)),"")="Delayed","Yes","No")</f>
        <v>No</v>
      </c>
      <c r="K2999" s="5" t="str">
        <f>IF(IFERROR(INDEX(Delivery!$D$2:$D$3001,MATCH(A2999,Delivery!$A$2:$A$3001,0)),"")="Cancelled","Yes","No")</f>
        <v>No</v>
      </c>
      <c r="L2999">
        <f>SUMIF(Sales!B:B,A2999,Sales!H:H)</f>
        <v>1131.54</v>
      </c>
    </row>
    <row r="3000" spans="1:12" x14ac:dyDescent="0.35">
      <c r="A3000" s="5">
        <v>2999</v>
      </c>
      <c r="B3000" s="6">
        <v>45921</v>
      </c>
      <c r="C3000" s="5">
        <v>574</v>
      </c>
      <c r="D3000" s="5">
        <v>4</v>
      </c>
      <c r="E3000" s="5" t="str">
        <f>IFERROR(INDEX(Customers!$B$2:$B$901,MATCH(C3000,Customers!$A$2:$A$901,0)),"")</f>
        <v>Ishaan Joshi</v>
      </c>
      <c r="F3000" s="5" t="str">
        <f>IFERROR(INDEX(Customers!$C$2:$C$901,MATCH(C3000,Customers!$A$2:$A$901,0)),"")</f>
        <v>Corporate</v>
      </c>
      <c r="G3000" s="5" t="str">
        <f>IFERROR(INDEX(Regions!$B$2:$B$6,MATCH(D3000,Regions!$A$2:$A$6,0)),"")</f>
        <v>West</v>
      </c>
      <c r="H3000" s="5" t="str">
        <f t="shared" si="48"/>
        <v>2025-09</v>
      </c>
      <c r="I3000" s="5">
        <f>IFERROR(INDEX(Delivery!$C$2:$C$3001,MATCH(A3000,Delivery!$A$2:$A$3001,0))-INDEX(Delivery!$B$2:$B$3001,MATCH(A3000,Delivery!$A$2:$A$3001,0)),"")</f>
        <v>6</v>
      </c>
      <c r="J3000" s="5" t="str">
        <f>IF(IFERROR(INDEX(Delivery!$D$2:$D$3001,MATCH(A3000,Delivery!$A$2:$A$3001,0)),"")="Delayed","Yes","No")</f>
        <v>No</v>
      </c>
      <c r="K3000" s="5" t="str">
        <f>IF(IFERROR(INDEX(Delivery!$D$2:$D$3001,MATCH(A3000,Delivery!$A$2:$A$3001,0)),"")="Cancelled","Yes","No")</f>
        <v>No</v>
      </c>
      <c r="L3000">
        <f>SUMIF(Sales!B:B,A3000,Sales!H:H)</f>
        <v>3021.65</v>
      </c>
    </row>
    <row r="3001" spans="1:12" x14ac:dyDescent="0.35">
      <c r="A3001" s="5">
        <v>3000</v>
      </c>
      <c r="B3001" s="6">
        <v>45921</v>
      </c>
      <c r="C3001" s="5">
        <v>661</v>
      </c>
      <c r="D3001" s="5">
        <v>5</v>
      </c>
      <c r="E3001" s="5" t="str">
        <f>IFERROR(INDEX(Customers!$B$2:$B$901,MATCH(C3001,Customers!$A$2:$A$901,0)),"")</f>
        <v>Kiara Pillai</v>
      </c>
      <c r="F3001" s="5" t="str">
        <f>IFERROR(INDEX(Customers!$C$2:$C$901,MATCH(C3001,Customers!$A$2:$A$901,0)),"")</f>
        <v>Consumer</v>
      </c>
      <c r="G3001" s="5" t="str">
        <f>IFERROR(INDEX(Regions!$B$2:$B$6,MATCH(D3001,Regions!$A$2:$A$6,0)),"")</f>
        <v>Central</v>
      </c>
      <c r="H3001" s="5" t="str">
        <f t="shared" si="48"/>
        <v>2025-09</v>
      </c>
      <c r="I3001" s="5">
        <f>IFERROR(INDEX(Delivery!$C$2:$C$3001,MATCH(A3001,Delivery!$A$2:$A$3001,0))-INDEX(Delivery!$B$2:$B$3001,MATCH(A3001,Delivery!$A$2:$A$3001,0)),"")</f>
        <v>3</v>
      </c>
      <c r="J3001" s="5" t="str">
        <f>IF(IFERROR(INDEX(Delivery!$D$2:$D$3001,MATCH(A3001,Delivery!$A$2:$A$3001,0)),"")="Delayed","Yes","No")</f>
        <v>No</v>
      </c>
      <c r="K3001" s="5" t="str">
        <f>IF(IFERROR(INDEX(Delivery!$D$2:$D$3001,MATCH(A3001,Delivery!$A$2:$A$3001,0)),"")="Cancelled","Yes","No")</f>
        <v>No</v>
      </c>
      <c r="L3001">
        <f>SUMIF(Sales!B:B,A3001,Sales!H:H)</f>
        <v>889.52</v>
      </c>
    </row>
  </sheetData>
  <pageMargins left="0.75" right="0.75" top="1" bottom="1" header="0.511811023622047" footer="0.511811023622047"/>
  <pageSetup paperSize="9" orientation="portrait" horizontalDpi="300" verticalDpi="30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124FB-6902-4141-B2C6-AA275730F073}">
  <dimension ref="A3:A4"/>
  <sheetViews>
    <sheetView workbookViewId="0">
      <selection activeCell="A4" sqref="A4"/>
    </sheetView>
  </sheetViews>
  <sheetFormatPr defaultRowHeight="14.5" x14ac:dyDescent="0.35"/>
  <cols>
    <col min="1" max="1" width="12.7265625" bestFit="1" customWidth="1"/>
  </cols>
  <sheetData>
    <row r="3" spans="1:1" x14ac:dyDescent="0.35">
      <c r="A3" t="s">
        <v>742</v>
      </c>
    </row>
    <row r="4" spans="1:1" x14ac:dyDescent="0.35">
      <c r="A4" s="13">
        <v>2333641.8450000109</v>
      </c>
    </row>
  </sheetData>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4584"/>
  <sheetViews>
    <sheetView topLeftCell="B1" zoomScaleNormal="100" workbookViewId="0">
      <pane ySplit="1" topLeftCell="A2" activePane="bottomLeft" state="frozen"/>
      <selection pane="bottomLeft" activeCell="K1" sqref="K1"/>
    </sheetView>
  </sheetViews>
  <sheetFormatPr defaultColWidth="8.6328125" defaultRowHeight="14.5" x14ac:dyDescent="0.35"/>
  <cols>
    <col min="1" max="1" width="16.7265625" customWidth="1"/>
    <col min="2" max="2" width="15.08984375" customWidth="1"/>
    <col min="3" max="3" width="19.54296875" customWidth="1"/>
    <col min="4" max="4" width="12.7265625" customWidth="1"/>
    <col min="5" max="5" width="16.54296875" customWidth="1"/>
    <col min="6" max="6" width="23.1796875" customWidth="1"/>
    <col min="7" max="7" width="15.6328125" customWidth="1"/>
    <col min="8" max="8" width="14.453125" style="13" customWidth="1"/>
    <col min="9" max="9" width="14.81640625" style="13" customWidth="1"/>
    <col min="10" max="11" width="12" style="13" customWidth="1"/>
    <col min="12" max="12" width="19.26953125" customWidth="1"/>
    <col min="13" max="13" width="12" customWidth="1"/>
    <col min="14" max="14" width="14.6328125" customWidth="1"/>
    <col min="15" max="15" width="12.7265625" bestFit="1" customWidth="1"/>
  </cols>
  <sheetData>
    <row r="1" spans="1:15" x14ac:dyDescent="0.35">
      <c r="A1" s="4" t="s">
        <v>682</v>
      </c>
      <c r="B1" s="4" t="s">
        <v>676</v>
      </c>
      <c r="C1" s="4" t="s">
        <v>46</v>
      </c>
      <c r="D1" s="4" t="s">
        <v>683</v>
      </c>
      <c r="E1" s="4" t="s">
        <v>684</v>
      </c>
      <c r="F1" s="4" t="s">
        <v>685</v>
      </c>
      <c r="G1" s="4" t="s">
        <v>27</v>
      </c>
      <c r="H1" s="11" t="s">
        <v>48</v>
      </c>
      <c r="I1" s="11" t="s">
        <v>686</v>
      </c>
      <c r="J1" s="11" t="s">
        <v>687</v>
      </c>
      <c r="K1" s="11" t="s">
        <v>688</v>
      </c>
      <c r="L1" s="4" t="s">
        <v>689</v>
      </c>
      <c r="M1" s="4" t="s">
        <v>690</v>
      </c>
      <c r="N1" t="s">
        <v>717</v>
      </c>
    </row>
    <row r="2" spans="1:15" x14ac:dyDescent="0.35">
      <c r="A2" s="5">
        <v>1</v>
      </c>
      <c r="B2" s="5">
        <v>1</v>
      </c>
      <c r="C2" s="5">
        <v>1049</v>
      </c>
      <c r="D2" s="5">
        <v>2</v>
      </c>
      <c r="E2" s="5">
        <v>3970.29</v>
      </c>
      <c r="F2" s="5">
        <v>0.1</v>
      </c>
      <c r="G2" s="5">
        <f>IFERROR(INDEX(Products!$C$2:$C$86,MATCH(C2,Products!$A$2:$A$86,0)),"")</f>
        <v>5</v>
      </c>
      <c r="H2" s="12">
        <f>IFERROR(INDEX(Products!$D$2:$D$86,MATCH(C2,Products!$A$2:$A$86,0)),"")</f>
        <v>2490.89</v>
      </c>
      <c r="I2" s="12">
        <f t="shared" ref="I2:I65" si="0">D2*E2*(1-F2)</f>
        <v>7146.5219999999999</v>
      </c>
      <c r="J2" s="12">
        <f t="shared" ref="J2:J65" si="1">D2*H2</f>
        <v>4981.78</v>
      </c>
      <c r="K2" s="12">
        <f t="shared" ref="K2:K65" si="2">I2-J2</f>
        <v>2164.7420000000002</v>
      </c>
      <c r="L2" s="7">
        <f t="shared" ref="L2:L65" si="3">IFERROR(K2/I2,0)</f>
        <v>0.30290846372543179</v>
      </c>
      <c r="M2" s="5" t="str">
        <f>IF(COUNTIF(Returns!$B$2:$B$248,A2)&gt;0,"Yes","No")</f>
        <v>No</v>
      </c>
      <c r="N2" s="13"/>
    </row>
    <row r="3" spans="1:15" x14ac:dyDescent="0.35">
      <c r="A3" s="5">
        <v>2</v>
      </c>
      <c r="B3" s="5">
        <v>1</v>
      </c>
      <c r="C3" s="5">
        <v>1009</v>
      </c>
      <c r="D3" s="5">
        <v>1</v>
      </c>
      <c r="E3" s="5">
        <v>2129.15</v>
      </c>
      <c r="F3" s="5">
        <v>0</v>
      </c>
      <c r="G3" s="5">
        <f>IFERROR(INDEX(Products!$C$2:$C$86,MATCH(C3,Products!$A$2:$A$86,0)),"")</f>
        <v>1</v>
      </c>
      <c r="H3" s="12">
        <f>IFERROR(INDEX(Products!$D$2:$D$86,MATCH(C3,Products!$A$2:$A$86,0)),"")</f>
        <v>1303.81</v>
      </c>
      <c r="I3" s="12">
        <f t="shared" si="0"/>
        <v>2129.15</v>
      </c>
      <c r="J3" s="12">
        <f t="shared" si="1"/>
        <v>1303.81</v>
      </c>
      <c r="K3" s="12">
        <f t="shared" si="2"/>
        <v>825.34000000000015</v>
      </c>
      <c r="L3" s="7">
        <f t="shared" si="3"/>
        <v>0.38763825939929086</v>
      </c>
      <c r="M3" s="5" t="str">
        <f>IF(COUNTIF(Returns!$B$2:$B$248,A3)&gt;0,"Yes","No")</f>
        <v>Yes</v>
      </c>
      <c r="N3" s="13"/>
    </row>
    <row r="4" spans="1:15" x14ac:dyDescent="0.35">
      <c r="A4" s="5">
        <v>3</v>
      </c>
      <c r="B4" s="5">
        <v>2</v>
      </c>
      <c r="C4" s="5">
        <v>1001</v>
      </c>
      <c r="D4" s="5">
        <v>1</v>
      </c>
      <c r="E4" s="5">
        <v>3826.19</v>
      </c>
      <c r="F4" s="5">
        <v>0.15</v>
      </c>
      <c r="G4" s="5">
        <f>IFERROR(INDEX(Products!$C$2:$C$86,MATCH(C4,Products!$A$2:$A$86,0)),"")</f>
        <v>1</v>
      </c>
      <c r="H4" s="12">
        <f>IFERROR(INDEX(Products!$D$2:$D$86,MATCH(C4,Products!$A$2:$A$86,0)),"")</f>
        <v>3021.65</v>
      </c>
      <c r="I4" s="12">
        <f t="shared" si="0"/>
        <v>3252.2615000000001</v>
      </c>
      <c r="J4" s="12">
        <f t="shared" si="1"/>
        <v>3021.65</v>
      </c>
      <c r="K4" s="12">
        <f t="shared" si="2"/>
        <v>230.61149999999998</v>
      </c>
      <c r="L4" s="7">
        <f t="shared" si="3"/>
        <v>7.0908043526020273E-2</v>
      </c>
      <c r="M4" s="5" t="str">
        <f>IF(COUNTIF(Returns!$B$2:$B$248,A4)&gt;0,"Yes","No")</f>
        <v>No</v>
      </c>
      <c r="N4" s="13"/>
      <c r="O4" s="13"/>
    </row>
    <row r="5" spans="1:15" x14ac:dyDescent="0.35">
      <c r="A5" s="5">
        <v>4</v>
      </c>
      <c r="B5" s="5">
        <v>2</v>
      </c>
      <c r="C5" s="5">
        <v>1043</v>
      </c>
      <c r="D5" s="5">
        <v>1</v>
      </c>
      <c r="E5" s="5">
        <v>567.48</v>
      </c>
      <c r="F5" s="5">
        <v>0</v>
      </c>
      <c r="G5" s="5">
        <f>IFERROR(INDEX(Products!$C$2:$C$86,MATCH(C5,Products!$A$2:$A$86,0)),"")</f>
        <v>4</v>
      </c>
      <c r="H5" s="12">
        <f>IFERROR(INDEX(Products!$D$2:$D$86,MATCH(C5,Products!$A$2:$A$86,0)),"")</f>
        <v>407.51</v>
      </c>
      <c r="I5" s="12">
        <f t="shared" si="0"/>
        <v>567.48</v>
      </c>
      <c r="J5" s="12">
        <f t="shared" si="1"/>
        <v>407.51</v>
      </c>
      <c r="K5" s="12">
        <f t="shared" si="2"/>
        <v>159.97000000000003</v>
      </c>
      <c r="L5" s="7">
        <f t="shared" si="3"/>
        <v>0.28189539719461482</v>
      </c>
      <c r="M5" s="5" t="str">
        <f>IF(COUNTIF(Returns!$B$2:$B$248,A5)&gt;0,"Yes","No")</f>
        <v>No</v>
      </c>
      <c r="N5" s="13"/>
    </row>
    <row r="6" spans="1:15" x14ac:dyDescent="0.35">
      <c r="A6" s="5">
        <v>5</v>
      </c>
      <c r="B6" s="5">
        <v>3</v>
      </c>
      <c r="C6" s="5">
        <v>1032</v>
      </c>
      <c r="D6" s="5">
        <v>1</v>
      </c>
      <c r="E6" s="5">
        <v>2472.7199999999998</v>
      </c>
      <c r="F6" s="5">
        <v>0</v>
      </c>
      <c r="G6" s="5">
        <f>IFERROR(INDEX(Products!$C$2:$C$86,MATCH(C6,Products!$A$2:$A$86,0)),"")</f>
        <v>3</v>
      </c>
      <c r="H6" s="12">
        <f>IFERROR(INDEX(Products!$D$2:$D$86,MATCH(C6,Products!$A$2:$A$86,0)),"")</f>
        <v>1458.83</v>
      </c>
      <c r="I6" s="12">
        <f t="shared" si="0"/>
        <v>2472.7199999999998</v>
      </c>
      <c r="J6" s="12">
        <f t="shared" si="1"/>
        <v>1458.83</v>
      </c>
      <c r="K6" s="12">
        <f t="shared" si="2"/>
        <v>1013.8899999999999</v>
      </c>
      <c r="L6" s="7">
        <f t="shared" si="3"/>
        <v>0.41003025008897082</v>
      </c>
      <c r="M6" s="5" t="str">
        <f>IF(COUNTIF(Returns!$B$2:$B$248,A6)&gt;0,"Yes","No")</f>
        <v>No</v>
      </c>
      <c r="N6" s="13"/>
      <c r="O6" s="13"/>
    </row>
    <row r="7" spans="1:15" x14ac:dyDescent="0.35">
      <c r="A7" s="5">
        <v>6</v>
      </c>
      <c r="B7" s="5">
        <v>4</v>
      </c>
      <c r="C7" s="5">
        <v>1061</v>
      </c>
      <c r="D7" s="5">
        <v>1</v>
      </c>
      <c r="E7" s="5">
        <v>1128.8399999999999</v>
      </c>
      <c r="F7" s="5">
        <v>0.25</v>
      </c>
      <c r="G7" s="5">
        <f>IFERROR(INDEX(Products!$C$2:$C$86,MATCH(C7,Products!$A$2:$A$86,0)),"")</f>
        <v>6</v>
      </c>
      <c r="H7" s="12">
        <f>IFERROR(INDEX(Products!$D$2:$D$86,MATCH(C7,Products!$A$2:$A$86,0)),"")</f>
        <v>705.26</v>
      </c>
      <c r="I7" s="12">
        <f t="shared" si="0"/>
        <v>846.62999999999988</v>
      </c>
      <c r="J7" s="12">
        <f t="shared" si="1"/>
        <v>705.26</v>
      </c>
      <c r="K7" s="12">
        <f t="shared" si="2"/>
        <v>141.36999999999989</v>
      </c>
      <c r="L7" s="7">
        <f t="shared" si="3"/>
        <v>0.16697967234801497</v>
      </c>
      <c r="M7" s="5" t="str">
        <f>IF(COUNTIF(Returns!$B$2:$B$248,A7)&gt;0,"Yes","No")</f>
        <v>No</v>
      </c>
      <c r="N7" s="13"/>
    </row>
    <row r="8" spans="1:15" x14ac:dyDescent="0.35">
      <c r="A8" s="5">
        <v>7</v>
      </c>
      <c r="B8" s="5">
        <v>5</v>
      </c>
      <c r="C8" s="5">
        <v>1016</v>
      </c>
      <c r="D8" s="5">
        <v>1</v>
      </c>
      <c r="E8" s="5">
        <v>1279.19</v>
      </c>
      <c r="F8" s="5">
        <v>0</v>
      </c>
      <c r="G8" s="5">
        <f>IFERROR(INDEX(Products!$C$2:$C$86,MATCH(C8,Products!$A$2:$A$86,0)),"")</f>
        <v>2</v>
      </c>
      <c r="H8" s="12">
        <f>IFERROR(INDEX(Products!$D$2:$D$86,MATCH(C8,Products!$A$2:$A$86,0)),"")</f>
        <v>741.85</v>
      </c>
      <c r="I8" s="12">
        <f t="shared" si="0"/>
        <v>1279.19</v>
      </c>
      <c r="J8" s="12">
        <f t="shared" si="1"/>
        <v>741.85</v>
      </c>
      <c r="K8" s="12">
        <f t="shared" si="2"/>
        <v>537.34</v>
      </c>
      <c r="L8" s="7">
        <f t="shared" si="3"/>
        <v>0.42006269592476492</v>
      </c>
      <c r="M8" s="5" t="str">
        <f>IF(COUNTIF(Returns!$B$2:$B$248,A8)&gt;0,"Yes","No")</f>
        <v>No</v>
      </c>
      <c r="N8" s="13"/>
      <c r="O8" s="15"/>
    </row>
    <row r="9" spans="1:15" x14ac:dyDescent="0.35">
      <c r="A9" s="5">
        <v>8</v>
      </c>
      <c r="B9" s="5">
        <v>6</v>
      </c>
      <c r="C9" s="5">
        <v>1067</v>
      </c>
      <c r="D9" s="5">
        <v>1</v>
      </c>
      <c r="E9" s="5">
        <v>4128.99</v>
      </c>
      <c r="F9" s="5">
        <v>0.1</v>
      </c>
      <c r="G9" s="5">
        <f>IFERROR(INDEX(Products!$C$2:$C$86,MATCH(C9,Products!$A$2:$A$86,0)),"")</f>
        <v>7</v>
      </c>
      <c r="H9" s="12">
        <f>IFERROR(INDEX(Products!$D$2:$D$86,MATCH(C9,Products!$A$2:$A$86,0)),"")</f>
        <v>2213.3200000000002</v>
      </c>
      <c r="I9" s="12">
        <f t="shared" si="0"/>
        <v>3716.0909999999999</v>
      </c>
      <c r="J9" s="12">
        <f t="shared" si="1"/>
        <v>2213.3200000000002</v>
      </c>
      <c r="K9" s="12">
        <f t="shared" si="2"/>
        <v>1502.7709999999997</v>
      </c>
      <c r="L9" s="7">
        <f t="shared" si="3"/>
        <v>0.40439564047274401</v>
      </c>
      <c r="M9" s="5" t="str">
        <f>IF(COUNTIF(Returns!$B$2:$B$248,A9)&gt;0,"Yes","No")</f>
        <v>No</v>
      </c>
      <c r="N9" s="13"/>
    </row>
    <row r="10" spans="1:15" x14ac:dyDescent="0.35">
      <c r="A10" s="5">
        <v>9</v>
      </c>
      <c r="B10" s="5">
        <v>7</v>
      </c>
      <c r="C10" s="5">
        <v>1067</v>
      </c>
      <c r="D10" s="5">
        <v>2</v>
      </c>
      <c r="E10" s="5">
        <v>4128.99</v>
      </c>
      <c r="F10" s="5">
        <v>0.3</v>
      </c>
      <c r="G10" s="5">
        <f>IFERROR(INDEX(Products!$C$2:$C$86,MATCH(C10,Products!$A$2:$A$86,0)),"")</f>
        <v>7</v>
      </c>
      <c r="H10" s="12">
        <f>IFERROR(INDEX(Products!$D$2:$D$86,MATCH(C10,Products!$A$2:$A$86,0)),"")</f>
        <v>2213.3200000000002</v>
      </c>
      <c r="I10" s="12">
        <f t="shared" si="0"/>
        <v>5780.5859999999993</v>
      </c>
      <c r="J10" s="12">
        <f t="shared" si="1"/>
        <v>4426.6400000000003</v>
      </c>
      <c r="K10" s="12">
        <f t="shared" si="2"/>
        <v>1353.945999999999</v>
      </c>
      <c r="L10" s="7">
        <f t="shared" si="3"/>
        <v>0.23422296632209938</v>
      </c>
      <c r="M10" s="5" t="str">
        <f>IF(COUNTIF(Returns!$B$2:$B$248,A10)&gt;0,"Yes","No")</f>
        <v>No</v>
      </c>
      <c r="N10" s="13"/>
    </row>
    <row r="11" spans="1:15" x14ac:dyDescent="0.35">
      <c r="A11" s="5">
        <v>10</v>
      </c>
      <c r="B11" s="5">
        <v>7</v>
      </c>
      <c r="C11" s="5">
        <v>1068</v>
      </c>
      <c r="D11" s="5">
        <v>1</v>
      </c>
      <c r="E11" s="5">
        <v>550.08000000000004</v>
      </c>
      <c r="F11" s="5">
        <v>0</v>
      </c>
      <c r="G11" s="5">
        <f>IFERROR(INDEX(Products!$C$2:$C$86,MATCH(C11,Products!$A$2:$A$86,0)),"")</f>
        <v>7</v>
      </c>
      <c r="H11" s="12">
        <f>IFERROR(INDEX(Products!$D$2:$D$86,MATCH(C11,Products!$A$2:$A$86,0)),"")</f>
        <v>351.29</v>
      </c>
      <c r="I11" s="12">
        <f t="shared" si="0"/>
        <v>550.08000000000004</v>
      </c>
      <c r="J11" s="12">
        <f t="shared" si="1"/>
        <v>351.29</v>
      </c>
      <c r="K11" s="12">
        <f t="shared" si="2"/>
        <v>198.79000000000002</v>
      </c>
      <c r="L11" s="7">
        <f t="shared" si="3"/>
        <v>0.36138379872018617</v>
      </c>
      <c r="M11" s="5" t="str">
        <f>IF(COUNTIF(Returns!$B$2:$B$248,A11)&gt;0,"Yes","No")</f>
        <v>No</v>
      </c>
      <c r="N11" s="13"/>
    </row>
    <row r="12" spans="1:15" x14ac:dyDescent="0.35">
      <c r="A12" s="5">
        <v>11</v>
      </c>
      <c r="B12" s="5">
        <v>8</v>
      </c>
      <c r="C12" s="5">
        <v>1001</v>
      </c>
      <c r="D12" s="5">
        <v>1</v>
      </c>
      <c r="E12" s="5">
        <v>3826.19</v>
      </c>
      <c r="F12" s="5">
        <v>0.25</v>
      </c>
      <c r="G12" s="5">
        <f>IFERROR(INDEX(Products!$C$2:$C$86,MATCH(C12,Products!$A$2:$A$86,0)),"")</f>
        <v>1</v>
      </c>
      <c r="H12" s="12">
        <f>IFERROR(INDEX(Products!$D$2:$D$86,MATCH(C12,Products!$A$2:$A$86,0)),"")</f>
        <v>3021.65</v>
      </c>
      <c r="I12" s="12">
        <f t="shared" si="0"/>
        <v>2869.6424999999999</v>
      </c>
      <c r="J12" s="12">
        <f t="shared" si="1"/>
        <v>3021.65</v>
      </c>
      <c r="K12" s="12">
        <f t="shared" si="2"/>
        <v>-152.00750000000016</v>
      </c>
      <c r="L12" s="7">
        <f t="shared" si="3"/>
        <v>-5.2970884003843741E-2</v>
      </c>
      <c r="M12" s="5" t="str">
        <f>IF(COUNTIF(Returns!$B$2:$B$248,A12)&gt;0,"Yes","No")</f>
        <v>No</v>
      </c>
      <c r="N12" s="13"/>
    </row>
    <row r="13" spans="1:15" x14ac:dyDescent="0.35">
      <c r="A13" s="5">
        <v>12</v>
      </c>
      <c r="B13" s="5">
        <v>9</v>
      </c>
      <c r="C13" s="5">
        <v>1085</v>
      </c>
      <c r="D13" s="5">
        <v>1</v>
      </c>
      <c r="E13" s="5">
        <v>234.72</v>
      </c>
      <c r="F13" s="5">
        <v>0.05</v>
      </c>
      <c r="G13" s="5">
        <f>IFERROR(INDEX(Products!$C$2:$C$86,MATCH(C13,Products!$A$2:$A$86,0)),"")</f>
        <v>8</v>
      </c>
      <c r="H13" s="12">
        <f>IFERROR(INDEX(Products!$D$2:$D$86,MATCH(C13,Products!$A$2:$A$86,0)),"")</f>
        <v>175.69</v>
      </c>
      <c r="I13" s="12">
        <f t="shared" si="0"/>
        <v>222.98399999999998</v>
      </c>
      <c r="J13" s="12">
        <f t="shared" si="1"/>
        <v>175.69</v>
      </c>
      <c r="K13" s="12">
        <f t="shared" si="2"/>
        <v>47.293999999999983</v>
      </c>
      <c r="L13" s="7">
        <f t="shared" si="3"/>
        <v>0.21209593513435937</v>
      </c>
      <c r="M13" s="5" t="str">
        <f>IF(COUNTIF(Returns!$B$2:$B$248,A13)&gt;0,"Yes","No")</f>
        <v>No</v>
      </c>
      <c r="N13" s="13"/>
    </row>
    <row r="14" spans="1:15" x14ac:dyDescent="0.35">
      <c r="A14" s="5">
        <v>13</v>
      </c>
      <c r="B14" s="5">
        <v>9</v>
      </c>
      <c r="C14" s="5">
        <v>1001</v>
      </c>
      <c r="D14" s="5">
        <v>1</v>
      </c>
      <c r="E14" s="5">
        <v>3826.19</v>
      </c>
      <c r="F14" s="5">
        <v>0</v>
      </c>
      <c r="G14" s="5">
        <f>IFERROR(INDEX(Products!$C$2:$C$86,MATCH(C14,Products!$A$2:$A$86,0)),"")</f>
        <v>1</v>
      </c>
      <c r="H14" s="12">
        <f>IFERROR(INDEX(Products!$D$2:$D$86,MATCH(C14,Products!$A$2:$A$86,0)),"")</f>
        <v>3021.65</v>
      </c>
      <c r="I14" s="12">
        <f t="shared" si="0"/>
        <v>3826.19</v>
      </c>
      <c r="J14" s="12">
        <f t="shared" si="1"/>
        <v>3021.65</v>
      </c>
      <c r="K14" s="12">
        <f t="shared" si="2"/>
        <v>804.54</v>
      </c>
      <c r="L14" s="7">
        <f t="shared" si="3"/>
        <v>0.21027183699711721</v>
      </c>
      <c r="M14" s="5" t="str">
        <f>IF(COUNTIF(Returns!$B$2:$B$248,A14)&gt;0,"Yes","No")</f>
        <v>No</v>
      </c>
      <c r="N14" s="13"/>
    </row>
    <row r="15" spans="1:15" x14ac:dyDescent="0.35">
      <c r="A15" s="5">
        <v>14</v>
      </c>
      <c r="B15" s="5">
        <v>10</v>
      </c>
      <c r="C15" s="5">
        <v>1018</v>
      </c>
      <c r="D15" s="5">
        <v>1</v>
      </c>
      <c r="E15" s="5">
        <v>628.09</v>
      </c>
      <c r="F15" s="5">
        <v>0</v>
      </c>
      <c r="G15" s="5">
        <f>IFERROR(INDEX(Products!$C$2:$C$86,MATCH(C15,Products!$A$2:$A$86,0)),"")</f>
        <v>2</v>
      </c>
      <c r="H15" s="12">
        <f>IFERROR(INDEX(Products!$D$2:$D$86,MATCH(C15,Products!$A$2:$A$86,0)),"")</f>
        <v>390.4</v>
      </c>
      <c r="I15" s="12">
        <f t="shared" si="0"/>
        <v>628.09</v>
      </c>
      <c r="J15" s="12">
        <f t="shared" si="1"/>
        <v>390.4</v>
      </c>
      <c r="K15" s="12">
        <f t="shared" si="2"/>
        <v>237.69000000000005</v>
      </c>
      <c r="L15" s="7">
        <f t="shared" si="3"/>
        <v>0.37843302711394872</v>
      </c>
      <c r="M15" s="5" t="str">
        <f>IF(COUNTIF(Returns!$B$2:$B$248,A15)&gt;0,"Yes","No")</f>
        <v>No</v>
      </c>
      <c r="N15" s="13"/>
    </row>
    <row r="16" spans="1:15" x14ac:dyDescent="0.35">
      <c r="A16" s="5">
        <v>15</v>
      </c>
      <c r="B16" s="5">
        <v>11</v>
      </c>
      <c r="C16" s="5">
        <v>1085</v>
      </c>
      <c r="D16" s="5">
        <v>1</v>
      </c>
      <c r="E16" s="5">
        <v>234.72</v>
      </c>
      <c r="F16" s="5">
        <v>0.15</v>
      </c>
      <c r="G16" s="5">
        <f>IFERROR(INDEX(Products!$C$2:$C$86,MATCH(C16,Products!$A$2:$A$86,0)),"")</f>
        <v>8</v>
      </c>
      <c r="H16" s="12">
        <f>IFERROR(INDEX(Products!$D$2:$D$86,MATCH(C16,Products!$A$2:$A$86,0)),"")</f>
        <v>175.69</v>
      </c>
      <c r="I16" s="12">
        <f t="shared" si="0"/>
        <v>199.512</v>
      </c>
      <c r="J16" s="12">
        <f t="shared" si="1"/>
        <v>175.69</v>
      </c>
      <c r="K16" s="12">
        <f t="shared" si="2"/>
        <v>23.822000000000003</v>
      </c>
      <c r="L16" s="7">
        <f t="shared" si="3"/>
        <v>0.11940133926781347</v>
      </c>
      <c r="M16" s="5" t="str">
        <f>IF(COUNTIF(Returns!$B$2:$B$248,A16)&gt;0,"Yes","No")</f>
        <v>No</v>
      </c>
      <c r="N16" s="13"/>
    </row>
    <row r="17" spans="1:14" x14ac:dyDescent="0.35">
      <c r="A17" s="5">
        <v>16</v>
      </c>
      <c r="B17" s="5">
        <v>12</v>
      </c>
      <c r="C17" s="5">
        <v>1056</v>
      </c>
      <c r="D17" s="5">
        <v>2</v>
      </c>
      <c r="E17" s="5">
        <v>1134.4000000000001</v>
      </c>
      <c r="F17" s="5">
        <v>0.15</v>
      </c>
      <c r="G17" s="5">
        <f>IFERROR(INDEX(Products!$C$2:$C$86,MATCH(C17,Products!$A$2:$A$86,0)),"")</f>
        <v>6</v>
      </c>
      <c r="H17" s="12">
        <f>IFERROR(INDEX(Products!$D$2:$D$86,MATCH(C17,Products!$A$2:$A$86,0)),"")</f>
        <v>798.2</v>
      </c>
      <c r="I17" s="12">
        <f t="shared" si="0"/>
        <v>1928.48</v>
      </c>
      <c r="J17" s="12">
        <f t="shared" si="1"/>
        <v>1596.4</v>
      </c>
      <c r="K17" s="12">
        <f t="shared" si="2"/>
        <v>332.07999999999993</v>
      </c>
      <c r="L17" s="7">
        <f t="shared" si="3"/>
        <v>0.17219779308056082</v>
      </c>
      <c r="M17" s="5" t="str">
        <f>IF(COUNTIF(Returns!$B$2:$B$248,A17)&gt;0,"Yes","No")</f>
        <v>Yes</v>
      </c>
      <c r="N17" s="13"/>
    </row>
    <row r="18" spans="1:14" x14ac:dyDescent="0.35">
      <c r="A18" s="5">
        <v>17</v>
      </c>
      <c r="B18" s="5">
        <v>12</v>
      </c>
      <c r="C18" s="5">
        <v>1027</v>
      </c>
      <c r="D18" s="5">
        <v>2</v>
      </c>
      <c r="E18" s="5">
        <v>1445.05</v>
      </c>
      <c r="F18" s="5">
        <v>0</v>
      </c>
      <c r="G18" s="5">
        <f>IFERROR(INDEX(Products!$C$2:$C$86,MATCH(C18,Products!$A$2:$A$86,0)),"")</f>
        <v>3</v>
      </c>
      <c r="H18" s="12">
        <f>IFERROR(INDEX(Products!$D$2:$D$86,MATCH(C18,Products!$A$2:$A$86,0)),"")</f>
        <v>777.4</v>
      </c>
      <c r="I18" s="12">
        <f t="shared" si="0"/>
        <v>2890.1</v>
      </c>
      <c r="J18" s="12">
        <f t="shared" si="1"/>
        <v>1554.8</v>
      </c>
      <c r="K18" s="12">
        <f t="shared" si="2"/>
        <v>1335.3</v>
      </c>
      <c r="L18" s="7">
        <f t="shared" si="3"/>
        <v>0.46202553544860037</v>
      </c>
      <c r="M18" s="5" t="str">
        <f>IF(COUNTIF(Returns!$B$2:$B$248,A18)&gt;0,"Yes","No")</f>
        <v>No</v>
      </c>
      <c r="N18" s="13"/>
    </row>
    <row r="19" spans="1:14" x14ac:dyDescent="0.35">
      <c r="A19" s="5">
        <v>18</v>
      </c>
      <c r="B19" s="5">
        <v>13</v>
      </c>
      <c r="C19" s="5">
        <v>1085</v>
      </c>
      <c r="D19" s="5">
        <v>1</v>
      </c>
      <c r="E19" s="5">
        <v>234.72</v>
      </c>
      <c r="F19" s="5">
        <v>0.05</v>
      </c>
      <c r="G19" s="5">
        <f>IFERROR(INDEX(Products!$C$2:$C$86,MATCH(C19,Products!$A$2:$A$86,0)),"")</f>
        <v>8</v>
      </c>
      <c r="H19" s="12">
        <f>IFERROR(INDEX(Products!$D$2:$D$86,MATCH(C19,Products!$A$2:$A$86,0)),"")</f>
        <v>175.69</v>
      </c>
      <c r="I19" s="12">
        <f t="shared" si="0"/>
        <v>222.98399999999998</v>
      </c>
      <c r="J19" s="12">
        <f t="shared" si="1"/>
        <v>175.69</v>
      </c>
      <c r="K19" s="12">
        <f t="shared" si="2"/>
        <v>47.293999999999983</v>
      </c>
      <c r="L19" s="7">
        <f t="shared" si="3"/>
        <v>0.21209593513435937</v>
      </c>
      <c r="M19" s="5" t="str">
        <f>IF(COUNTIF(Returns!$B$2:$B$248,A19)&gt;0,"Yes","No")</f>
        <v>No</v>
      </c>
      <c r="N19" s="13"/>
    </row>
    <row r="20" spans="1:14" x14ac:dyDescent="0.35">
      <c r="A20" s="5">
        <v>19</v>
      </c>
      <c r="B20" s="5">
        <v>14</v>
      </c>
      <c r="C20" s="5">
        <v>1041</v>
      </c>
      <c r="D20" s="5">
        <v>1</v>
      </c>
      <c r="E20" s="5">
        <v>767.68</v>
      </c>
      <c r="F20" s="5">
        <v>0</v>
      </c>
      <c r="G20" s="5">
        <f>IFERROR(INDEX(Products!$C$2:$C$86,MATCH(C20,Products!$A$2:$A$86,0)),"")</f>
        <v>4</v>
      </c>
      <c r="H20" s="12">
        <f>IFERROR(INDEX(Products!$D$2:$D$86,MATCH(C20,Products!$A$2:$A$86,0)),"")</f>
        <v>540.32000000000005</v>
      </c>
      <c r="I20" s="12">
        <f t="shared" si="0"/>
        <v>767.68</v>
      </c>
      <c r="J20" s="12">
        <f t="shared" si="1"/>
        <v>540.32000000000005</v>
      </c>
      <c r="K20" s="12">
        <f t="shared" si="2"/>
        <v>227.3599999999999</v>
      </c>
      <c r="L20" s="7">
        <f t="shared" si="3"/>
        <v>0.29616506877865767</v>
      </c>
      <c r="M20" s="5" t="str">
        <f>IF(COUNTIF(Returns!$B$2:$B$248,A20)&gt;0,"Yes","No")</f>
        <v>No</v>
      </c>
      <c r="N20" s="13"/>
    </row>
    <row r="21" spans="1:14" x14ac:dyDescent="0.35">
      <c r="A21" s="5">
        <v>20</v>
      </c>
      <c r="B21" s="5">
        <v>15</v>
      </c>
      <c r="C21" s="5">
        <v>1061</v>
      </c>
      <c r="D21" s="5">
        <v>2</v>
      </c>
      <c r="E21" s="5">
        <v>1128.8399999999999</v>
      </c>
      <c r="F21" s="5">
        <v>0.25</v>
      </c>
      <c r="G21" s="5">
        <f>IFERROR(INDEX(Products!$C$2:$C$86,MATCH(C21,Products!$A$2:$A$86,0)),"")</f>
        <v>6</v>
      </c>
      <c r="H21" s="12">
        <f>IFERROR(INDEX(Products!$D$2:$D$86,MATCH(C21,Products!$A$2:$A$86,0)),"")</f>
        <v>705.26</v>
      </c>
      <c r="I21" s="12">
        <f t="shared" si="0"/>
        <v>1693.2599999999998</v>
      </c>
      <c r="J21" s="12">
        <f t="shared" si="1"/>
        <v>1410.52</v>
      </c>
      <c r="K21" s="12">
        <f t="shared" si="2"/>
        <v>282.73999999999978</v>
      </c>
      <c r="L21" s="7">
        <f t="shared" si="3"/>
        <v>0.16697967234801497</v>
      </c>
      <c r="M21" s="5" t="str">
        <f>IF(COUNTIF(Returns!$B$2:$B$248,A21)&gt;0,"Yes","No")</f>
        <v>No</v>
      </c>
      <c r="N21" s="13"/>
    </row>
    <row r="22" spans="1:14" x14ac:dyDescent="0.35">
      <c r="A22" s="5">
        <v>21</v>
      </c>
      <c r="B22" s="5">
        <v>16</v>
      </c>
      <c r="C22" s="5">
        <v>1080</v>
      </c>
      <c r="D22" s="5">
        <v>2</v>
      </c>
      <c r="E22" s="5">
        <v>256.7</v>
      </c>
      <c r="F22" s="5">
        <v>0.15</v>
      </c>
      <c r="G22" s="5">
        <f>IFERROR(INDEX(Products!$C$2:$C$86,MATCH(C22,Products!$A$2:$A$86,0)),"")</f>
        <v>8</v>
      </c>
      <c r="H22" s="12">
        <f>IFERROR(INDEX(Products!$D$2:$D$86,MATCH(C22,Products!$A$2:$A$86,0)),"")</f>
        <v>184.26</v>
      </c>
      <c r="I22" s="12">
        <f t="shared" si="0"/>
        <v>436.39</v>
      </c>
      <c r="J22" s="12">
        <f t="shared" si="1"/>
        <v>368.52</v>
      </c>
      <c r="K22" s="12">
        <f t="shared" si="2"/>
        <v>67.87</v>
      </c>
      <c r="L22" s="7">
        <f t="shared" si="3"/>
        <v>0.15552602030294005</v>
      </c>
      <c r="M22" s="5" t="str">
        <f>IF(COUNTIF(Returns!$B$2:$B$248,A22)&gt;0,"Yes","No")</f>
        <v>No</v>
      </c>
      <c r="N22" s="13"/>
    </row>
    <row r="23" spans="1:14" x14ac:dyDescent="0.35">
      <c r="A23" s="5">
        <v>22</v>
      </c>
      <c r="B23" s="5">
        <v>17</v>
      </c>
      <c r="C23" s="5">
        <v>1067</v>
      </c>
      <c r="D23" s="5">
        <v>1</v>
      </c>
      <c r="E23" s="5">
        <v>4128.99</v>
      </c>
      <c r="F23" s="5">
        <v>0</v>
      </c>
      <c r="G23" s="5">
        <f>IFERROR(INDEX(Products!$C$2:$C$86,MATCH(C23,Products!$A$2:$A$86,0)),"")</f>
        <v>7</v>
      </c>
      <c r="H23" s="12">
        <f>IFERROR(INDEX(Products!$D$2:$D$86,MATCH(C23,Products!$A$2:$A$86,0)),"")</f>
        <v>2213.3200000000002</v>
      </c>
      <c r="I23" s="12">
        <f t="shared" si="0"/>
        <v>4128.99</v>
      </c>
      <c r="J23" s="12">
        <f t="shared" si="1"/>
        <v>2213.3200000000002</v>
      </c>
      <c r="K23" s="12">
        <f t="shared" si="2"/>
        <v>1915.6699999999996</v>
      </c>
      <c r="L23" s="7">
        <f t="shared" si="3"/>
        <v>0.4639560764254696</v>
      </c>
      <c r="M23" s="5" t="str">
        <f>IF(COUNTIF(Returns!$B$2:$B$248,A23)&gt;0,"Yes","No")</f>
        <v>No</v>
      </c>
      <c r="N23" s="13"/>
    </row>
    <row r="24" spans="1:14" x14ac:dyDescent="0.35">
      <c r="A24" s="5">
        <v>23</v>
      </c>
      <c r="B24" s="5">
        <v>18</v>
      </c>
      <c r="C24" s="5">
        <v>1072</v>
      </c>
      <c r="D24" s="5">
        <v>1</v>
      </c>
      <c r="E24" s="5">
        <v>1404.39</v>
      </c>
      <c r="F24" s="5">
        <v>0.3</v>
      </c>
      <c r="G24" s="5">
        <f>IFERROR(INDEX(Products!$C$2:$C$86,MATCH(C24,Products!$A$2:$A$86,0)),"")</f>
        <v>7</v>
      </c>
      <c r="H24" s="12">
        <f>IFERROR(INDEX(Products!$D$2:$D$86,MATCH(C24,Products!$A$2:$A$86,0)),"")</f>
        <v>772.88</v>
      </c>
      <c r="I24" s="12">
        <f t="shared" si="0"/>
        <v>983.07299999999998</v>
      </c>
      <c r="J24" s="12">
        <f t="shared" si="1"/>
        <v>772.88</v>
      </c>
      <c r="K24" s="12">
        <f t="shared" si="2"/>
        <v>210.19299999999998</v>
      </c>
      <c r="L24" s="7">
        <f t="shared" si="3"/>
        <v>0.21381219909406524</v>
      </c>
      <c r="M24" s="5" t="str">
        <f>IF(COUNTIF(Returns!$B$2:$B$248,A24)&gt;0,"Yes","No")</f>
        <v>No</v>
      </c>
      <c r="N24" s="13"/>
    </row>
    <row r="25" spans="1:14" x14ac:dyDescent="0.35">
      <c r="A25" s="5">
        <v>24</v>
      </c>
      <c r="B25" s="5">
        <v>19</v>
      </c>
      <c r="C25" s="5">
        <v>1085</v>
      </c>
      <c r="D25" s="5">
        <v>2</v>
      </c>
      <c r="E25" s="5">
        <v>234.72</v>
      </c>
      <c r="F25" s="5">
        <v>0</v>
      </c>
      <c r="G25" s="5">
        <f>IFERROR(INDEX(Products!$C$2:$C$86,MATCH(C25,Products!$A$2:$A$86,0)),"")</f>
        <v>8</v>
      </c>
      <c r="H25" s="12">
        <f>IFERROR(INDEX(Products!$D$2:$D$86,MATCH(C25,Products!$A$2:$A$86,0)),"")</f>
        <v>175.69</v>
      </c>
      <c r="I25" s="12">
        <f t="shared" si="0"/>
        <v>469.44</v>
      </c>
      <c r="J25" s="12">
        <f t="shared" si="1"/>
        <v>351.38</v>
      </c>
      <c r="K25" s="12">
        <f t="shared" si="2"/>
        <v>118.06</v>
      </c>
      <c r="L25" s="7">
        <f t="shared" si="3"/>
        <v>0.25149113837764148</v>
      </c>
      <c r="M25" s="5" t="str">
        <f>IF(COUNTIF(Returns!$B$2:$B$248,A25)&gt;0,"Yes","No")</f>
        <v>No</v>
      </c>
      <c r="N25" s="13"/>
    </row>
    <row r="26" spans="1:14" x14ac:dyDescent="0.35">
      <c r="A26" s="5">
        <v>25</v>
      </c>
      <c r="B26" s="5">
        <v>19</v>
      </c>
      <c r="C26" s="5">
        <v>1067</v>
      </c>
      <c r="D26" s="5">
        <v>1</v>
      </c>
      <c r="E26" s="5">
        <v>4128.99</v>
      </c>
      <c r="F26" s="5">
        <v>0.05</v>
      </c>
      <c r="G26" s="5">
        <f>IFERROR(INDEX(Products!$C$2:$C$86,MATCH(C26,Products!$A$2:$A$86,0)),"")</f>
        <v>7</v>
      </c>
      <c r="H26" s="12">
        <f>IFERROR(INDEX(Products!$D$2:$D$86,MATCH(C26,Products!$A$2:$A$86,0)),"")</f>
        <v>2213.3200000000002</v>
      </c>
      <c r="I26" s="12">
        <f t="shared" si="0"/>
        <v>3922.5404999999996</v>
      </c>
      <c r="J26" s="12">
        <f t="shared" si="1"/>
        <v>2213.3200000000002</v>
      </c>
      <c r="K26" s="12">
        <f t="shared" si="2"/>
        <v>1709.2204999999994</v>
      </c>
      <c r="L26" s="7">
        <f t="shared" si="3"/>
        <v>0.43574323834259954</v>
      </c>
      <c r="M26" s="5" t="str">
        <f>IF(COUNTIF(Returns!$B$2:$B$248,A26)&gt;0,"Yes","No")</f>
        <v>No</v>
      </c>
      <c r="N26" s="13"/>
    </row>
    <row r="27" spans="1:14" x14ac:dyDescent="0.35">
      <c r="A27" s="5">
        <v>26</v>
      </c>
      <c r="B27" s="5">
        <v>20</v>
      </c>
      <c r="C27" s="5">
        <v>1050</v>
      </c>
      <c r="D27" s="5">
        <v>1</v>
      </c>
      <c r="E27" s="5">
        <v>4400.7700000000004</v>
      </c>
      <c r="F27" s="5">
        <v>0.3</v>
      </c>
      <c r="G27" s="5">
        <f>IFERROR(INDEX(Products!$C$2:$C$86,MATCH(C27,Products!$A$2:$A$86,0)),"")</f>
        <v>5</v>
      </c>
      <c r="H27" s="12">
        <f>IFERROR(INDEX(Products!$D$2:$D$86,MATCH(C27,Products!$A$2:$A$86,0)),"")</f>
        <v>2432.0300000000002</v>
      </c>
      <c r="I27" s="12">
        <f t="shared" si="0"/>
        <v>3080.5390000000002</v>
      </c>
      <c r="J27" s="12">
        <f t="shared" si="1"/>
        <v>2432.0300000000002</v>
      </c>
      <c r="K27" s="12">
        <f t="shared" si="2"/>
        <v>648.50900000000001</v>
      </c>
      <c r="L27" s="7">
        <f t="shared" si="3"/>
        <v>0.21051802947471204</v>
      </c>
      <c r="M27" s="5" t="str">
        <f>IF(COUNTIF(Returns!$B$2:$B$248,A27)&gt;0,"Yes","No")</f>
        <v>No</v>
      </c>
      <c r="N27" s="13"/>
    </row>
    <row r="28" spans="1:14" x14ac:dyDescent="0.35">
      <c r="A28" s="5">
        <v>27</v>
      </c>
      <c r="B28" s="5">
        <v>21</v>
      </c>
      <c r="C28" s="5">
        <v>1029</v>
      </c>
      <c r="D28" s="5">
        <v>1</v>
      </c>
      <c r="E28" s="5">
        <v>951.92</v>
      </c>
      <c r="F28" s="5">
        <v>0</v>
      </c>
      <c r="G28" s="5">
        <f>IFERROR(INDEX(Products!$C$2:$C$86,MATCH(C28,Products!$A$2:$A$86,0)),"")</f>
        <v>3</v>
      </c>
      <c r="H28" s="12">
        <f>IFERROR(INDEX(Products!$D$2:$D$86,MATCH(C28,Products!$A$2:$A$86,0)),"")</f>
        <v>552.17999999999995</v>
      </c>
      <c r="I28" s="12">
        <f t="shared" si="0"/>
        <v>951.92</v>
      </c>
      <c r="J28" s="12">
        <f t="shared" si="1"/>
        <v>552.17999999999995</v>
      </c>
      <c r="K28" s="12">
        <f t="shared" si="2"/>
        <v>399.74</v>
      </c>
      <c r="L28" s="7">
        <f t="shared" si="3"/>
        <v>0.41993024623917979</v>
      </c>
      <c r="M28" s="5" t="str">
        <f>IF(COUNTIF(Returns!$B$2:$B$248,A28)&gt;0,"Yes","No")</f>
        <v>No</v>
      </c>
      <c r="N28" s="13"/>
    </row>
    <row r="29" spans="1:14" x14ac:dyDescent="0.35">
      <c r="A29" s="5">
        <v>28</v>
      </c>
      <c r="B29" s="5">
        <v>21</v>
      </c>
      <c r="C29" s="5">
        <v>1001</v>
      </c>
      <c r="D29" s="5">
        <v>2</v>
      </c>
      <c r="E29" s="5">
        <v>3826.19</v>
      </c>
      <c r="F29" s="5">
        <v>0.3</v>
      </c>
      <c r="G29" s="5">
        <f>IFERROR(INDEX(Products!$C$2:$C$86,MATCH(C29,Products!$A$2:$A$86,0)),"")</f>
        <v>1</v>
      </c>
      <c r="H29" s="12">
        <f>IFERROR(INDEX(Products!$D$2:$D$86,MATCH(C29,Products!$A$2:$A$86,0)),"")</f>
        <v>3021.65</v>
      </c>
      <c r="I29" s="12">
        <f t="shared" si="0"/>
        <v>5356.6660000000002</v>
      </c>
      <c r="J29" s="12">
        <f t="shared" si="1"/>
        <v>6043.3</v>
      </c>
      <c r="K29" s="12">
        <f t="shared" si="2"/>
        <v>-686.63400000000001</v>
      </c>
      <c r="L29" s="7">
        <f t="shared" si="3"/>
        <v>-0.12818309000411823</v>
      </c>
      <c r="M29" s="5" t="str">
        <f>IF(COUNTIF(Returns!$B$2:$B$248,A29)&gt;0,"Yes","No")</f>
        <v>No</v>
      </c>
      <c r="N29" s="13"/>
    </row>
    <row r="30" spans="1:14" x14ac:dyDescent="0.35">
      <c r="A30" s="5">
        <v>29</v>
      </c>
      <c r="B30" s="5">
        <v>22</v>
      </c>
      <c r="C30" s="5">
        <v>1005</v>
      </c>
      <c r="D30" s="5">
        <v>1</v>
      </c>
      <c r="E30" s="5">
        <v>2703.6</v>
      </c>
      <c r="F30" s="5">
        <v>0.3</v>
      </c>
      <c r="G30" s="5">
        <f>IFERROR(INDEX(Products!$C$2:$C$86,MATCH(C30,Products!$A$2:$A$86,0)),"")</f>
        <v>1</v>
      </c>
      <c r="H30" s="12">
        <f>IFERROR(INDEX(Products!$D$2:$D$86,MATCH(C30,Products!$A$2:$A$86,0)),"")</f>
        <v>2129.88</v>
      </c>
      <c r="I30" s="12">
        <f t="shared" si="0"/>
        <v>1892.5199999999998</v>
      </c>
      <c r="J30" s="12">
        <f t="shared" si="1"/>
        <v>2129.88</v>
      </c>
      <c r="K30" s="12">
        <f t="shared" si="2"/>
        <v>-237.36000000000035</v>
      </c>
      <c r="L30" s="7">
        <f t="shared" si="3"/>
        <v>-0.12542007482087397</v>
      </c>
      <c r="M30" s="5" t="str">
        <f>IF(COUNTIF(Returns!$B$2:$B$248,A30)&gt;0,"Yes","No")</f>
        <v>Yes</v>
      </c>
      <c r="N30" s="13"/>
    </row>
    <row r="31" spans="1:14" x14ac:dyDescent="0.35">
      <c r="A31" s="5">
        <v>30</v>
      </c>
      <c r="B31" s="5">
        <v>23</v>
      </c>
      <c r="C31" s="5">
        <v>1050</v>
      </c>
      <c r="D31" s="5">
        <v>2</v>
      </c>
      <c r="E31" s="5">
        <v>4400.7700000000004</v>
      </c>
      <c r="F31" s="5">
        <v>0.15</v>
      </c>
      <c r="G31" s="5">
        <f>IFERROR(INDEX(Products!$C$2:$C$86,MATCH(C31,Products!$A$2:$A$86,0)),"")</f>
        <v>5</v>
      </c>
      <c r="H31" s="12">
        <f>IFERROR(INDEX(Products!$D$2:$D$86,MATCH(C31,Products!$A$2:$A$86,0)),"")</f>
        <v>2432.0300000000002</v>
      </c>
      <c r="I31" s="12">
        <f t="shared" si="0"/>
        <v>7481.3090000000002</v>
      </c>
      <c r="J31" s="12">
        <f t="shared" si="1"/>
        <v>4864.0600000000004</v>
      </c>
      <c r="K31" s="12">
        <f t="shared" si="2"/>
        <v>2617.2489999999998</v>
      </c>
      <c r="L31" s="7">
        <f t="shared" si="3"/>
        <v>0.3498383772144687</v>
      </c>
      <c r="M31" s="5" t="str">
        <f>IF(COUNTIF(Returns!$B$2:$B$248,A31)&gt;0,"Yes","No")</f>
        <v>Yes</v>
      </c>
      <c r="N31" s="13"/>
    </row>
    <row r="32" spans="1:14" x14ac:dyDescent="0.35">
      <c r="A32" s="5">
        <v>31</v>
      </c>
      <c r="B32" s="5">
        <v>23</v>
      </c>
      <c r="C32" s="5">
        <v>1085</v>
      </c>
      <c r="D32" s="5">
        <v>1</v>
      </c>
      <c r="E32" s="5">
        <v>234.72</v>
      </c>
      <c r="F32" s="5">
        <v>0</v>
      </c>
      <c r="G32" s="5">
        <f>IFERROR(INDEX(Products!$C$2:$C$86,MATCH(C32,Products!$A$2:$A$86,0)),"")</f>
        <v>8</v>
      </c>
      <c r="H32" s="12">
        <f>IFERROR(INDEX(Products!$D$2:$D$86,MATCH(C32,Products!$A$2:$A$86,0)),"")</f>
        <v>175.69</v>
      </c>
      <c r="I32" s="12">
        <f t="shared" si="0"/>
        <v>234.72</v>
      </c>
      <c r="J32" s="12">
        <f t="shared" si="1"/>
        <v>175.69</v>
      </c>
      <c r="K32" s="12">
        <f t="shared" si="2"/>
        <v>59.03</v>
      </c>
      <c r="L32" s="7">
        <f t="shared" si="3"/>
        <v>0.25149113837764148</v>
      </c>
      <c r="M32" s="5" t="str">
        <f>IF(COUNTIF(Returns!$B$2:$B$248,A32)&gt;0,"Yes","No")</f>
        <v>No</v>
      </c>
      <c r="N32" s="13"/>
    </row>
    <row r="33" spans="1:14" x14ac:dyDescent="0.35">
      <c r="A33" s="5">
        <v>32</v>
      </c>
      <c r="B33" s="5">
        <v>24</v>
      </c>
      <c r="C33" s="5">
        <v>1061</v>
      </c>
      <c r="D33" s="5">
        <v>1</v>
      </c>
      <c r="E33" s="5">
        <v>1128.8399999999999</v>
      </c>
      <c r="F33" s="5">
        <v>0.05</v>
      </c>
      <c r="G33" s="5">
        <f>IFERROR(INDEX(Products!$C$2:$C$86,MATCH(C33,Products!$A$2:$A$86,0)),"")</f>
        <v>6</v>
      </c>
      <c r="H33" s="12">
        <f>IFERROR(INDEX(Products!$D$2:$D$86,MATCH(C33,Products!$A$2:$A$86,0)),"")</f>
        <v>705.26</v>
      </c>
      <c r="I33" s="12">
        <f t="shared" si="0"/>
        <v>1072.3979999999999</v>
      </c>
      <c r="J33" s="12">
        <f t="shared" si="1"/>
        <v>705.26</v>
      </c>
      <c r="K33" s="12">
        <f t="shared" si="2"/>
        <v>367.13799999999992</v>
      </c>
      <c r="L33" s="7">
        <f t="shared" si="3"/>
        <v>0.34235237290632764</v>
      </c>
      <c r="M33" s="5" t="str">
        <f>IF(COUNTIF(Returns!$B$2:$B$248,A33)&gt;0,"Yes","No")</f>
        <v>No</v>
      </c>
      <c r="N33" s="13"/>
    </row>
    <row r="34" spans="1:14" x14ac:dyDescent="0.35">
      <c r="A34" s="5">
        <v>33</v>
      </c>
      <c r="B34" s="5">
        <v>24</v>
      </c>
      <c r="C34" s="5">
        <v>1067</v>
      </c>
      <c r="D34" s="5">
        <v>2</v>
      </c>
      <c r="E34" s="5">
        <v>4128.99</v>
      </c>
      <c r="F34" s="5">
        <v>0</v>
      </c>
      <c r="G34" s="5">
        <f>IFERROR(INDEX(Products!$C$2:$C$86,MATCH(C34,Products!$A$2:$A$86,0)),"")</f>
        <v>7</v>
      </c>
      <c r="H34" s="12">
        <f>IFERROR(INDEX(Products!$D$2:$D$86,MATCH(C34,Products!$A$2:$A$86,0)),"")</f>
        <v>2213.3200000000002</v>
      </c>
      <c r="I34" s="12">
        <f t="shared" si="0"/>
        <v>8257.98</v>
      </c>
      <c r="J34" s="12">
        <f t="shared" si="1"/>
        <v>4426.6400000000003</v>
      </c>
      <c r="K34" s="12">
        <f t="shared" si="2"/>
        <v>3831.3399999999992</v>
      </c>
      <c r="L34" s="7">
        <f t="shared" si="3"/>
        <v>0.4639560764254696</v>
      </c>
      <c r="M34" s="5" t="str">
        <f>IF(COUNTIF(Returns!$B$2:$B$248,A34)&gt;0,"Yes","No")</f>
        <v>No</v>
      </c>
      <c r="N34" s="13"/>
    </row>
    <row r="35" spans="1:14" x14ac:dyDescent="0.35">
      <c r="A35" s="5">
        <v>34</v>
      </c>
      <c r="B35" s="5">
        <v>25</v>
      </c>
      <c r="C35" s="5">
        <v>1061</v>
      </c>
      <c r="D35" s="5">
        <v>2</v>
      </c>
      <c r="E35" s="5">
        <v>1128.8399999999999</v>
      </c>
      <c r="F35" s="5">
        <v>0.25</v>
      </c>
      <c r="G35" s="5">
        <f>IFERROR(INDEX(Products!$C$2:$C$86,MATCH(C35,Products!$A$2:$A$86,0)),"")</f>
        <v>6</v>
      </c>
      <c r="H35" s="12">
        <f>IFERROR(INDEX(Products!$D$2:$D$86,MATCH(C35,Products!$A$2:$A$86,0)),"")</f>
        <v>705.26</v>
      </c>
      <c r="I35" s="12">
        <f t="shared" si="0"/>
        <v>1693.2599999999998</v>
      </c>
      <c r="J35" s="12">
        <f t="shared" si="1"/>
        <v>1410.52</v>
      </c>
      <c r="K35" s="12">
        <f t="shared" si="2"/>
        <v>282.73999999999978</v>
      </c>
      <c r="L35" s="7">
        <f t="shared" si="3"/>
        <v>0.16697967234801497</v>
      </c>
      <c r="M35" s="5" t="str">
        <f>IF(COUNTIF(Returns!$B$2:$B$248,A35)&gt;0,"Yes","No")</f>
        <v>No</v>
      </c>
      <c r="N35" s="13"/>
    </row>
    <row r="36" spans="1:14" x14ac:dyDescent="0.35">
      <c r="A36" s="5">
        <v>35</v>
      </c>
      <c r="B36" s="5">
        <v>25</v>
      </c>
      <c r="C36" s="5">
        <v>1006</v>
      </c>
      <c r="D36" s="5">
        <v>1</v>
      </c>
      <c r="E36" s="5">
        <v>2046.37</v>
      </c>
      <c r="F36" s="5">
        <v>0</v>
      </c>
      <c r="G36" s="5">
        <f>IFERROR(INDEX(Products!$C$2:$C$86,MATCH(C36,Products!$A$2:$A$86,0)),"")</f>
        <v>1</v>
      </c>
      <c r="H36" s="12">
        <f>IFERROR(INDEX(Products!$D$2:$D$86,MATCH(C36,Products!$A$2:$A$86,0)),"")</f>
        <v>1296.42</v>
      </c>
      <c r="I36" s="12">
        <f t="shared" si="0"/>
        <v>2046.37</v>
      </c>
      <c r="J36" s="12">
        <f t="shared" si="1"/>
        <v>1296.42</v>
      </c>
      <c r="K36" s="12">
        <f t="shared" si="2"/>
        <v>749.94999999999982</v>
      </c>
      <c r="L36" s="7">
        <f t="shared" si="3"/>
        <v>0.3664782028665392</v>
      </c>
      <c r="M36" s="5" t="str">
        <f>IF(COUNTIF(Returns!$B$2:$B$248,A36)&gt;0,"Yes","No")</f>
        <v>No</v>
      </c>
      <c r="N36" s="13"/>
    </row>
    <row r="37" spans="1:14" x14ac:dyDescent="0.35">
      <c r="A37" s="5">
        <v>36</v>
      </c>
      <c r="B37" s="5">
        <v>25</v>
      </c>
      <c r="C37" s="5">
        <v>1063</v>
      </c>
      <c r="D37" s="5">
        <v>1</v>
      </c>
      <c r="E37" s="5">
        <v>117.54</v>
      </c>
      <c r="F37" s="5">
        <v>0.1</v>
      </c>
      <c r="G37" s="5">
        <f>IFERROR(INDEX(Products!$C$2:$C$86,MATCH(C37,Products!$A$2:$A$86,0)),"")</f>
        <v>6</v>
      </c>
      <c r="H37" s="12">
        <f>IFERROR(INDEX(Products!$D$2:$D$86,MATCH(C37,Products!$A$2:$A$86,0)),"")</f>
        <v>80.47</v>
      </c>
      <c r="I37" s="12">
        <f t="shared" si="0"/>
        <v>105.786</v>
      </c>
      <c r="J37" s="12">
        <f t="shared" si="1"/>
        <v>80.47</v>
      </c>
      <c r="K37" s="12">
        <f t="shared" si="2"/>
        <v>25.316000000000003</v>
      </c>
      <c r="L37" s="7">
        <f t="shared" si="3"/>
        <v>0.23931333068648028</v>
      </c>
      <c r="M37" s="5" t="str">
        <f>IF(COUNTIF(Returns!$B$2:$B$248,A37)&gt;0,"Yes","No")</f>
        <v>No</v>
      </c>
      <c r="N37" s="13"/>
    </row>
    <row r="38" spans="1:14" x14ac:dyDescent="0.35">
      <c r="A38" s="5">
        <v>37</v>
      </c>
      <c r="B38" s="5">
        <v>25</v>
      </c>
      <c r="C38" s="5">
        <v>1082</v>
      </c>
      <c r="D38" s="5">
        <v>1</v>
      </c>
      <c r="E38" s="5">
        <v>337.61</v>
      </c>
      <c r="F38" s="5">
        <v>0.15</v>
      </c>
      <c r="G38" s="5">
        <f>IFERROR(INDEX(Products!$C$2:$C$86,MATCH(C38,Products!$A$2:$A$86,0)),"")</f>
        <v>8</v>
      </c>
      <c r="H38" s="12">
        <f>IFERROR(INDEX(Products!$D$2:$D$86,MATCH(C38,Products!$A$2:$A$86,0)),"")</f>
        <v>183.63</v>
      </c>
      <c r="I38" s="12">
        <f t="shared" si="0"/>
        <v>286.96850000000001</v>
      </c>
      <c r="J38" s="12">
        <f t="shared" si="1"/>
        <v>183.63</v>
      </c>
      <c r="K38" s="12">
        <f t="shared" si="2"/>
        <v>103.33850000000001</v>
      </c>
      <c r="L38" s="7">
        <f t="shared" si="3"/>
        <v>0.36010398353826295</v>
      </c>
      <c r="M38" s="5" t="str">
        <f>IF(COUNTIF(Returns!$B$2:$B$248,A38)&gt;0,"Yes","No")</f>
        <v>No</v>
      </c>
      <c r="N38" s="13"/>
    </row>
    <row r="39" spans="1:14" x14ac:dyDescent="0.35">
      <c r="A39" s="5">
        <v>38</v>
      </c>
      <c r="B39" s="5">
        <v>26</v>
      </c>
      <c r="C39" s="5">
        <v>1006</v>
      </c>
      <c r="D39" s="5">
        <v>1</v>
      </c>
      <c r="E39" s="5">
        <v>2046.37</v>
      </c>
      <c r="F39" s="5">
        <v>0</v>
      </c>
      <c r="G39" s="5">
        <f>IFERROR(INDEX(Products!$C$2:$C$86,MATCH(C39,Products!$A$2:$A$86,0)),"")</f>
        <v>1</v>
      </c>
      <c r="H39" s="12">
        <f>IFERROR(INDEX(Products!$D$2:$D$86,MATCH(C39,Products!$A$2:$A$86,0)),"")</f>
        <v>1296.42</v>
      </c>
      <c r="I39" s="12">
        <f t="shared" si="0"/>
        <v>2046.37</v>
      </c>
      <c r="J39" s="12">
        <f t="shared" si="1"/>
        <v>1296.42</v>
      </c>
      <c r="K39" s="12">
        <f t="shared" si="2"/>
        <v>749.94999999999982</v>
      </c>
      <c r="L39" s="7">
        <f t="shared" si="3"/>
        <v>0.3664782028665392</v>
      </c>
      <c r="M39" s="5" t="str">
        <f>IF(COUNTIF(Returns!$B$2:$B$248,A39)&gt;0,"Yes","No")</f>
        <v>No</v>
      </c>
      <c r="N39" s="13"/>
    </row>
    <row r="40" spans="1:14" x14ac:dyDescent="0.35">
      <c r="A40" s="5">
        <v>39</v>
      </c>
      <c r="B40" s="5">
        <v>27</v>
      </c>
      <c r="C40" s="5">
        <v>1056</v>
      </c>
      <c r="D40" s="5">
        <v>1</v>
      </c>
      <c r="E40" s="5">
        <v>1134.4000000000001</v>
      </c>
      <c r="F40" s="5">
        <v>0.25</v>
      </c>
      <c r="G40" s="5">
        <f>IFERROR(INDEX(Products!$C$2:$C$86,MATCH(C40,Products!$A$2:$A$86,0)),"")</f>
        <v>6</v>
      </c>
      <c r="H40" s="12">
        <f>IFERROR(INDEX(Products!$D$2:$D$86,MATCH(C40,Products!$A$2:$A$86,0)),"")</f>
        <v>798.2</v>
      </c>
      <c r="I40" s="12">
        <f t="shared" si="0"/>
        <v>850.80000000000007</v>
      </c>
      <c r="J40" s="12">
        <f t="shared" si="1"/>
        <v>798.2</v>
      </c>
      <c r="K40" s="12">
        <f t="shared" si="2"/>
        <v>52.600000000000023</v>
      </c>
      <c r="L40" s="7">
        <f t="shared" si="3"/>
        <v>6.1824165491302326E-2</v>
      </c>
      <c r="M40" s="5" t="str">
        <f>IF(COUNTIF(Returns!$B$2:$B$248,A40)&gt;0,"Yes","No")</f>
        <v>No</v>
      </c>
      <c r="N40" s="13"/>
    </row>
    <row r="41" spans="1:14" x14ac:dyDescent="0.35">
      <c r="A41" s="5">
        <v>40</v>
      </c>
      <c r="B41" s="5">
        <v>27</v>
      </c>
      <c r="C41" s="5">
        <v>1033</v>
      </c>
      <c r="D41" s="5">
        <v>1</v>
      </c>
      <c r="E41" s="5">
        <v>3738.1</v>
      </c>
      <c r="F41" s="5">
        <v>0</v>
      </c>
      <c r="G41" s="5">
        <f>IFERROR(INDEX(Products!$C$2:$C$86,MATCH(C41,Products!$A$2:$A$86,0)),"")</f>
        <v>3</v>
      </c>
      <c r="H41" s="12">
        <f>IFERROR(INDEX(Products!$D$2:$D$86,MATCH(C41,Products!$A$2:$A$86,0)),"")</f>
        <v>2130.6999999999998</v>
      </c>
      <c r="I41" s="12">
        <f t="shared" si="0"/>
        <v>3738.1</v>
      </c>
      <c r="J41" s="12">
        <f t="shared" si="1"/>
        <v>2130.6999999999998</v>
      </c>
      <c r="K41" s="12">
        <f t="shared" si="2"/>
        <v>1607.4</v>
      </c>
      <c r="L41" s="7">
        <f t="shared" si="3"/>
        <v>0.43000454776490732</v>
      </c>
      <c r="M41" s="5" t="str">
        <f>IF(COUNTIF(Returns!$B$2:$B$248,A41)&gt;0,"Yes","No")</f>
        <v>No</v>
      </c>
      <c r="N41" s="13"/>
    </row>
    <row r="42" spans="1:14" x14ac:dyDescent="0.35">
      <c r="A42" s="5">
        <v>41</v>
      </c>
      <c r="B42" s="5">
        <v>27</v>
      </c>
      <c r="C42" s="5">
        <v>1019</v>
      </c>
      <c r="D42" s="5">
        <v>1</v>
      </c>
      <c r="E42" s="5">
        <v>1255.73</v>
      </c>
      <c r="F42" s="5">
        <v>0.3</v>
      </c>
      <c r="G42" s="5">
        <f>IFERROR(INDEX(Products!$C$2:$C$86,MATCH(C42,Products!$A$2:$A$86,0)),"")</f>
        <v>2</v>
      </c>
      <c r="H42" s="12">
        <f>IFERROR(INDEX(Products!$D$2:$D$86,MATCH(C42,Products!$A$2:$A$86,0)),"")</f>
        <v>760.11</v>
      </c>
      <c r="I42" s="12">
        <f t="shared" si="0"/>
        <v>879.01099999999997</v>
      </c>
      <c r="J42" s="12">
        <f t="shared" si="1"/>
        <v>760.11</v>
      </c>
      <c r="K42" s="12">
        <f t="shared" si="2"/>
        <v>118.90099999999995</v>
      </c>
      <c r="L42" s="7">
        <f t="shared" si="3"/>
        <v>0.13526679415843482</v>
      </c>
      <c r="M42" s="5" t="str">
        <f>IF(COUNTIF(Returns!$B$2:$B$248,A42)&gt;0,"Yes","No")</f>
        <v>No</v>
      </c>
      <c r="N42" s="13"/>
    </row>
    <row r="43" spans="1:14" x14ac:dyDescent="0.35">
      <c r="A43" s="5">
        <v>42</v>
      </c>
      <c r="B43" s="5">
        <v>28</v>
      </c>
      <c r="C43" s="5">
        <v>1001</v>
      </c>
      <c r="D43" s="5">
        <v>1</v>
      </c>
      <c r="E43" s="5">
        <v>3826.19</v>
      </c>
      <c r="F43" s="5">
        <v>0.1</v>
      </c>
      <c r="G43" s="5">
        <f>IFERROR(INDEX(Products!$C$2:$C$86,MATCH(C43,Products!$A$2:$A$86,0)),"")</f>
        <v>1</v>
      </c>
      <c r="H43" s="12">
        <f>IFERROR(INDEX(Products!$D$2:$D$86,MATCH(C43,Products!$A$2:$A$86,0)),"")</f>
        <v>3021.65</v>
      </c>
      <c r="I43" s="12">
        <f t="shared" si="0"/>
        <v>3443.5709999999999</v>
      </c>
      <c r="J43" s="12">
        <f t="shared" si="1"/>
        <v>3021.65</v>
      </c>
      <c r="K43" s="12">
        <f t="shared" si="2"/>
        <v>421.92099999999982</v>
      </c>
      <c r="L43" s="7">
        <f t="shared" si="3"/>
        <v>0.12252426333013021</v>
      </c>
      <c r="M43" s="5" t="str">
        <f>IF(COUNTIF(Returns!$B$2:$B$248,A43)&gt;0,"Yes","No")</f>
        <v>No</v>
      </c>
      <c r="N43" s="13"/>
    </row>
    <row r="44" spans="1:14" x14ac:dyDescent="0.35">
      <c r="A44" s="5">
        <v>43</v>
      </c>
      <c r="B44" s="5">
        <v>29</v>
      </c>
      <c r="C44" s="5">
        <v>1062</v>
      </c>
      <c r="D44" s="5">
        <v>2</v>
      </c>
      <c r="E44" s="5">
        <v>1145.77</v>
      </c>
      <c r="F44" s="5">
        <v>0.25</v>
      </c>
      <c r="G44" s="5">
        <f>IFERROR(INDEX(Products!$C$2:$C$86,MATCH(C44,Products!$A$2:$A$86,0)),"")</f>
        <v>6</v>
      </c>
      <c r="H44" s="12">
        <f>IFERROR(INDEX(Products!$D$2:$D$86,MATCH(C44,Products!$A$2:$A$86,0)),"")</f>
        <v>718.47</v>
      </c>
      <c r="I44" s="12">
        <f t="shared" si="0"/>
        <v>1718.655</v>
      </c>
      <c r="J44" s="12">
        <f t="shared" si="1"/>
        <v>1436.94</v>
      </c>
      <c r="K44" s="12">
        <f t="shared" si="2"/>
        <v>281.71499999999992</v>
      </c>
      <c r="L44" s="7">
        <f t="shared" si="3"/>
        <v>0.16391596917356882</v>
      </c>
      <c r="M44" s="5" t="str">
        <f>IF(COUNTIF(Returns!$B$2:$B$248,A44)&gt;0,"Yes","No")</f>
        <v>No</v>
      </c>
      <c r="N44" s="13"/>
    </row>
    <row r="45" spans="1:14" x14ac:dyDescent="0.35">
      <c r="A45" s="5">
        <v>44</v>
      </c>
      <c r="B45" s="5">
        <v>29</v>
      </c>
      <c r="C45" s="5">
        <v>1005</v>
      </c>
      <c r="D45" s="5">
        <v>1</v>
      </c>
      <c r="E45" s="5">
        <v>2703.6</v>
      </c>
      <c r="F45" s="5">
        <v>0</v>
      </c>
      <c r="G45" s="5">
        <f>IFERROR(INDEX(Products!$C$2:$C$86,MATCH(C45,Products!$A$2:$A$86,0)),"")</f>
        <v>1</v>
      </c>
      <c r="H45" s="12">
        <f>IFERROR(INDEX(Products!$D$2:$D$86,MATCH(C45,Products!$A$2:$A$86,0)),"")</f>
        <v>2129.88</v>
      </c>
      <c r="I45" s="12">
        <f t="shared" si="0"/>
        <v>2703.6</v>
      </c>
      <c r="J45" s="12">
        <f t="shared" si="1"/>
        <v>2129.88</v>
      </c>
      <c r="K45" s="12">
        <f t="shared" si="2"/>
        <v>573.7199999999998</v>
      </c>
      <c r="L45" s="7">
        <f t="shared" si="3"/>
        <v>0.2122059476253883</v>
      </c>
      <c r="M45" s="5" t="str">
        <f>IF(COUNTIF(Returns!$B$2:$B$248,A45)&gt;0,"Yes","No")</f>
        <v>No</v>
      </c>
      <c r="N45" s="13"/>
    </row>
    <row r="46" spans="1:14" x14ac:dyDescent="0.35">
      <c r="A46" s="5">
        <v>45</v>
      </c>
      <c r="B46" s="5">
        <v>29</v>
      </c>
      <c r="C46" s="5">
        <v>1072</v>
      </c>
      <c r="D46" s="5">
        <v>1</v>
      </c>
      <c r="E46" s="5">
        <v>1404.39</v>
      </c>
      <c r="F46" s="5">
        <v>0</v>
      </c>
      <c r="G46" s="5">
        <f>IFERROR(INDEX(Products!$C$2:$C$86,MATCH(C46,Products!$A$2:$A$86,0)),"")</f>
        <v>7</v>
      </c>
      <c r="H46" s="12">
        <f>IFERROR(INDEX(Products!$D$2:$D$86,MATCH(C46,Products!$A$2:$A$86,0)),"")</f>
        <v>772.88</v>
      </c>
      <c r="I46" s="12">
        <f t="shared" si="0"/>
        <v>1404.39</v>
      </c>
      <c r="J46" s="12">
        <f t="shared" si="1"/>
        <v>772.88</v>
      </c>
      <c r="K46" s="12">
        <f t="shared" si="2"/>
        <v>631.5100000000001</v>
      </c>
      <c r="L46" s="7">
        <f t="shared" si="3"/>
        <v>0.44966853936584572</v>
      </c>
      <c r="M46" s="5" t="str">
        <f>IF(COUNTIF(Returns!$B$2:$B$248,A46)&gt;0,"Yes","No")</f>
        <v>No</v>
      </c>
      <c r="N46" s="13"/>
    </row>
    <row r="47" spans="1:14" x14ac:dyDescent="0.35">
      <c r="A47" s="5">
        <v>46</v>
      </c>
      <c r="B47" s="5">
        <v>30</v>
      </c>
      <c r="C47" s="5">
        <v>1046</v>
      </c>
      <c r="D47" s="5">
        <v>1</v>
      </c>
      <c r="E47" s="5">
        <v>675.87</v>
      </c>
      <c r="F47" s="5">
        <v>0.3</v>
      </c>
      <c r="G47" s="5">
        <f>IFERROR(INDEX(Products!$C$2:$C$86,MATCH(C47,Products!$A$2:$A$86,0)),"")</f>
        <v>5</v>
      </c>
      <c r="H47" s="12">
        <f>IFERROR(INDEX(Products!$D$2:$D$86,MATCH(C47,Products!$A$2:$A$86,0)),"")</f>
        <v>407.68</v>
      </c>
      <c r="I47" s="12">
        <f t="shared" si="0"/>
        <v>473.10899999999998</v>
      </c>
      <c r="J47" s="12">
        <f t="shared" si="1"/>
        <v>407.68</v>
      </c>
      <c r="K47" s="12">
        <f t="shared" si="2"/>
        <v>65.428999999999974</v>
      </c>
      <c r="L47" s="7">
        <f t="shared" si="3"/>
        <v>0.13829582612040772</v>
      </c>
      <c r="M47" s="5" t="str">
        <f>IF(COUNTIF(Returns!$B$2:$B$248,A47)&gt;0,"Yes","No")</f>
        <v>No</v>
      </c>
      <c r="N47" s="13"/>
    </row>
    <row r="48" spans="1:14" x14ac:dyDescent="0.35">
      <c r="A48" s="5">
        <v>47</v>
      </c>
      <c r="B48" s="5">
        <v>31</v>
      </c>
      <c r="C48" s="5">
        <v>1010</v>
      </c>
      <c r="D48" s="5">
        <v>1</v>
      </c>
      <c r="E48" s="5">
        <v>4664.03</v>
      </c>
      <c r="F48" s="5">
        <v>0.3</v>
      </c>
      <c r="G48" s="5">
        <f>IFERROR(INDEX(Products!$C$2:$C$86,MATCH(C48,Products!$A$2:$A$86,0)),"")</f>
        <v>1</v>
      </c>
      <c r="H48" s="12">
        <f>IFERROR(INDEX(Products!$D$2:$D$86,MATCH(C48,Products!$A$2:$A$86,0)),"")</f>
        <v>3718.66</v>
      </c>
      <c r="I48" s="12">
        <f t="shared" si="0"/>
        <v>3264.8209999999995</v>
      </c>
      <c r="J48" s="12">
        <f t="shared" si="1"/>
        <v>3718.66</v>
      </c>
      <c r="K48" s="12">
        <f t="shared" si="2"/>
        <v>-453.8390000000004</v>
      </c>
      <c r="L48" s="7">
        <f t="shared" si="3"/>
        <v>-0.13900884612050721</v>
      </c>
      <c r="M48" s="5" t="str">
        <f>IF(COUNTIF(Returns!$B$2:$B$248,A48)&gt;0,"Yes","No")</f>
        <v>No</v>
      </c>
      <c r="N48" s="13"/>
    </row>
    <row r="49" spans="1:14" x14ac:dyDescent="0.35">
      <c r="A49" s="5">
        <v>48</v>
      </c>
      <c r="B49" s="5">
        <v>31</v>
      </c>
      <c r="C49" s="5">
        <v>1042</v>
      </c>
      <c r="D49" s="5">
        <v>1</v>
      </c>
      <c r="E49" s="5">
        <v>1025.6300000000001</v>
      </c>
      <c r="F49" s="5">
        <v>0.05</v>
      </c>
      <c r="G49" s="5">
        <f>IFERROR(INDEX(Products!$C$2:$C$86,MATCH(C49,Products!$A$2:$A$86,0)),"")</f>
        <v>4</v>
      </c>
      <c r="H49" s="12">
        <f>IFERROR(INDEX(Products!$D$2:$D$86,MATCH(C49,Products!$A$2:$A$86,0)),"")</f>
        <v>559.36</v>
      </c>
      <c r="I49" s="12">
        <f t="shared" si="0"/>
        <v>974.34850000000006</v>
      </c>
      <c r="J49" s="12">
        <f t="shared" si="1"/>
        <v>559.36</v>
      </c>
      <c r="K49" s="12">
        <f t="shared" si="2"/>
        <v>414.98850000000004</v>
      </c>
      <c r="L49" s="7">
        <f t="shared" si="3"/>
        <v>0.42591382857365717</v>
      </c>
      <c r="M49" s="5" t="str">
        <f>IF(COUNTIF(Returns!$B$2:$B$248,A49)&gt;0,"Yes","No")</f>
        <v>No</v>
      </c>
      <c r="N49" s="13"/>
    </row>
    <row r="50" spans="1:14" x14ac:dyDescent="0.35">
      <c r="A50" s="5">
        <v>49</v>
      </c>
      <c r="B50" s="5">
        <v>32</v>
      </c>
      <c r="C50" s="5">
        <v>1059</v>
      </c>
      <c r="D50" s="5">
        <v>3</v>
      </c>
      <c r="E50" s="5">
        <v>540.76</v>
      </c>
      <c r="F50" s="5">
        <v>0.1</v>
      </c>
      <c r="G50" s="5">
        <f>IFERROR(INDEX(Products!$C$2:$C$86,MATCH(C50,Products!$A$2:$A$86,0)),"")</f>
        <v>6</v>
      </c>
      <c r="H50" s="12">
        <f>IFERROR(INDEX(Products!$D$2:$D$86,MATCH(C50,Products!$A$2:$A$86,0)),"")</f>
        <v>324.72000000000003</v>
      </c>
      <c r="I50" s="12">
        <f t="shared" si="0"/>
        <v>1460.0519999999999</v>
      </c>
      <c r="J50" s="12">
        <f t="shared" si="1"/>
        <v>974.16000000000008</v>
      </c>
      <c r="K50" s="12">
        <f t="shared" si="2"/>
        <v>485.89199999999983</v>
      </c>
      <c r="L50" s="7">
        <f t="shared" si="3"/>
        <v>0.33279088689991854</v>
      </c>
      <c r="M50" s="5" t="str">
        <f>IF(COUNTIF(Returns!$B$2:$B$248,A50)&gt;0,"Yes","No")</f>
        <v>No</v>
      </c>
      <c r="N50" s="13"/>
    </row>
    <row r="51" spans="1:14" x14ac:dyDescent="0.35">
      <c r="A51" s="5">
        <v>50</v>
      </c>
      <c r="B51" s="5">
        <v>32</v>
      </c>
      <c r="C51" s="5">
        <v>1061</v>
      </c>
      <c r="D51" s="5">
        <v>1</v>
      </c>
      <c r="E51" s="5">
        <v>1128.8399999999999</v>
      </c>
      <c r="F51" s="5">
        <v>0</v>
      </c>
      <c r="G51" s="5">
        <f>IFERROR(INDEX(Products!$C$2:$C$86,MATCH(C51,Products!$A$2:$A$86,0)),"")</f>
        <v>6</v>
      </c>
      <c r="H51" s="12">
        <f>IFERROR(INDEX(Products!$D$2:$D$86,MATCH(C51,Products!$A$2:$A$86,0)),"")</f>
        <v>705.26</v>
      </c>
      <c r="I51" s="12">
        <f t="shared" si="0"/>
        <v>1128.8399999999999</v>
      </c>
      <c r="J51" s="12">
        <f t="shared" si="1"/>
        <v>705.26</v>
      </c>
      <c r="K51" s="12">
        <f t="shared" si="2"/>
        <v>423.57999999999993</v>
      </c>
      <c r="L51" s="7">
        <f t="shared" si="3"/>
        <v>0.37523475426101127</v>
      </c>
      <c r="M51" s="5" t="str">
        <f>IF(COUNTIF(Returns!$B$2:$B$248,A51)&gt;0,"Yes","No")</f>
        <v>No</v>
      </c>
      <c r="N51" s="13"/>
    </row>
    <row r="52" spans="1:14" x14ac:dyDescent="0.35">
      <c r="A52" s="5">
        <v>51</v>
      </c>
      <c r="B52" s="5">
        <v>33</v>
      </c>
      <c r="C52" s="5">
        <v>1067</v>
      </c>
      <c r="D52" s="5">
        <v>1</v>
      </c>
      <c r="E52" s="5">
        <v>4128.99</v>
      </c>
      <c r="F52" s="5">
        <v>0.25</v>
      </c>
      <c r="G52" s="5">
        <f>IFERROR(INDEX(Products!$C$2:$C$86,MATCH(C52,Products!$A$2:$A$86,0)),"")</f>
        <v>7</v>
      </c>
      <c r="H52" s="12">
        <f>IFERROR(INDEX(Products!$D$2:$D$86,MATCH(C52,Products!$A$2:$A$86,0)),"")</f>
        <v>2213.3200000000002</v>
      </c>
      <c r="I52" s="12">
        <f t="shared" si="0"/>
        <v>3096.7424999999998</v>
      </c>
      <c r="J52" s="12">
        <f t="shared" si="1"/>
        <v>2213.3200000000002</v>
      </c>
      <c r="K52" s="12">
        <f t="shared" si="2"/>
        <v>883.42249999999967</v>
      </c>
      <c r="L52" s="7">
        <f t="shared" si="3"/>
        <v>0.28527476856729278</v>
      </c>
      <c r="M52" s="5" t="str">
        <f>IF(COUNTIF(Returns!$B$2:$B$248,A52)&gt;0,"Yes","No")</f>
        <v>No</v>
      </c>
      <c r="N52" s="13"/>
    </row>
    <row r="53" spans="1:14" x14ac:dyDescent="0.35">
      <c r="A53" s="5">
        <v>52</v>
      </c>
      <c r="B53" s="5">
        <v>34</v>
      </c>
      <c r="C53" s="5">
        <v>1001</v>
      </c>
      <c r="D53" s="5">
        <v>1</v>
      </c>
      <c r="E53" s="5">
        <v>3826.19</v>
      </c>
      <c r="F53" s="5">
        <v>0</v>
      </c>
      <c r="G53" s="5">
        <f>IFERROR(INDEX(Products!$C$2:$C$86,MATCH(C53,Products!$A$2:$A$86,0)),"")</f>
        <v>1</v>
      </c>
      <c r="H53" s="12">
        <f>IFERROR(INDEX(Products!$D$2:$D$86,MATCH(C53,Products!$A$2:$A$86,0)),"")</f>
        <v>3021.65</v>
      </c>
      <c r="I53" s="12">
        <f t="shared" si="0"/>
        <v>3826.19</v>
      </c>
      <c r="J53" s="12">
        <f t="shared" si="1"/>
        <v>3021.65</v>
      </c>
      <c r="K53" s="12">
        <f t="shared" si="2"/>
        <v>804.54</v>
      </c>
      <c r="L53" s="7">
        <f t="shared" si="3"/>
        <v>0.21027183699711721</v>
      </c>
      <c r="M53" s="5" t="str">
        <f>IF(COUNTIF(Returns!$B$2:$B$248,A53)&gt;0,"Yes","No")</f>
        <v>No</v>
      </c>
      <c r="N53" s="13"/>
    </row>
    <row r="54" spans="1:14" x14ac:dyDescent="0.35">
      <c r="A54" s="5">
        <v>53</v>
      </c>
      <c r="B54" s="5">
        <v>34</v>
      </c>
      <c r="C54" s="5">
        <v>1069</v>
      </c>
      <c r="D54" s="5">
        <v>2</v>
      </c>
      <c r="E54" s="5">
        <v>545.38</v>
      </c>
      <c r="F54" s="5">
        <v>0.3</v>
      </c>
      <c r="G54" s="5">
        <f>IFERROR(INDEX(Products!$C$2:$C$86,MATCH(C54,Products!$A$2:$A$86,0)),"")</f>
        <v>7</v>
      </c>
      <c r="H54" s="12">
        <f>IFERROR(INDEX(Products!$D$2:$D$86,MATCH(C54,Products!$A$2:$A$86,0)),"")</f>
        <v>312.64999999999998</v>
      </c>
      <c r="I54" s="12">
        <f t="shared" si="0"/>
        <v>763.53199999999993</v>
      </c>
      <c r="J54" s="12">
        <f t="shared" si="1"/>
        <v>625.29999999999995</v>
      </c>
      <c r="K54" s="12">
        <f t="shared" si="2"/>
        <v>138.23199999999997</v>
      </c>
      <c r="L54" s="7">
        <f t="shared" si="3"/>
        <v>0.18104283775925564</v>
      </c>
      <c r="M54" s="5" t="str">
        <f>IF(COUNTIF(Returns!$B$2:$B$248,A54)&gt;0,"Yes","No")</f>
        <v>No</v>
      </c>
      <c r="N54" s="13"/>
    </row>
    <row r="55" spans="1:14" x14ac:dyDescent="0.35">
      <c r="A55" s="5">
        <v>54</v>
      </c>
      <c r="B55" s="5">
        <v>35</v>
      </c>
      <c r="C55" s="5">
        <v>1069</v>
      </c>
      <c r="D55" s="5">
        <v>1</v>
      </c>
      <c r="E55" s="5">
        <v>545.38</v>
      </c>
      <c r="F55" s="5">
        <v>0</v>
      </c>
      <c r="G55" s="5">
        <f>IFERROR(INDEX(Products!$C$2:$C$86,MATCH(C55,Products!$A$2:$A$86,0)),"")</f>
        <v>7</v>
      </c>
      <c r="H55" s="12">
        <f>IFERROR(INDEX(Products!$D$2:$D$86,MATCH(C55,Products!$A$2:$A$86,0)),"")</f>
        <v>312.64999999999998</v>
      </c>
      <c r="I55" s="12">
        <f t="shared" si="0"/>
        <v>545.38</v>
      </c>
      <c r="J55" s="12">
        <f t="shared" si="1"/>
        <v>312.64999999999998</v>
      </c>
      <c r="K55" s="12">
        <f t="shared" si="2"/>
        <v>232.73000000000002</v>
      </c>
      <c r="L55" s="7">
        <f t="shared" si="3"/>
        <v>0.42672998643147902</v>
      </c>
      <c r="M55" s="5" t="str">
        <f>IF(COUNTIF(Returns!$B$2:$B$248,A55)&gt;0,"Yes","No")</f>
        <v>No</v>
      </c>
      <c r="N55" s="13"/>
    </row>
    <row r="56" spans="1:14" x14ac:dyDescent="0.35">
      <c r="A56" s="5">
        <v>55</v>
      </c>
      <c r="B56" s="5">
        <v>36</v>
      </c>
      <c r="C56" s="5">
        <v>1038</v>
      </c>
      <c r="D56" s="5">
        <v>1</v>
      </c>
      <c r="E56" s="5">
        <v>930.61</v>
      </c>
      <c r="F56" s="5">
        <v>0.3</v>
      </c>
      <c r="G56" s="5">
        <f>IFERROR(INDEX(Products!$C$2:$C$86,MATCH(C56,Products!$A$2:$A$86,0)),"")</f>
        <v>4</v>
      </c>
      <c r="H56" s="12">
        <f>IFERROR(INDEX(Products!$D$2:$D$86,MATCH(C56,Products!$A$2:$A$86,0)),"")</f>
        <v>617.46</v>
      </c>
      <c r="I56" s="12">
        <f t="shared" si="0"/>
        <v>651.42700000000002</v>
      </c>
      <c r="J56" s="12">
        <f t="shared" si="1"/>
        <v>617.46</v>
      </c>
      <c r="K56" s="12">
        <f t="shared" si="2"/>
        <v>33.966999999999985</v>
      </c>
      <c r="L56" s="7">
        <f t="shared" si="3"/>
        <v>5.2142450343630187E-2</v>
      </c>
      <c r="M56" s="5" t="str">
        <f>IF(COUNTIF(Returns!$B$2:$B$248,A56)&gt;0,"Yes","No")</f>
        <v>No</v>
      </c>
      <c r="N56" s="13"/>
    </row>
    <row r="57" spans="1:14" x14ac:dyDescent="0.35">
      <c r="A57" s="5">
        <v>56</v>
      </c>
      <c r="B57" s="5">
        <v>36</v>
      </c>
      <c r="C57" s="5">
        <v>1033</v>
      </c>
      <c r="D57" s="5">
        <v>1</v>
      </c>
      <c r="E57" s="5">
        <v>3738.1</v>
      </c>
      <c r="F57" s="5">
        <v>0.05</v>
      </c>
      <c r="G57" s="5">
        <f>IFERROR(INDEX(Products!$C$2:$C$86,MATCH(C57,Products!$A$2:$A$86,0)),"")</f>
        <v>3</v>
      </c>
      <c r="H57" s="12">
        <f>IFERROR(INDEX(Products!$D$2:$D$86,MATCH(C57,Products!$A$2:$A$86,0)),"")</f>
        <v>2130.6999999999998</v>
      </c>
      <c r="I57" s="12">
        <f t="shared" si="0"/>
        <v>3551.1949999999997</v>
      </c>
      <c r="J57" s="12">
        <f t="shared" si="1"/>
        <v>2130.6999999999998</v>
      </c>
      <c r="K57" s="12">
        <f t="shared" si="2"/>
        <v>1420.4949999999999</v>
      </c>
      <c r="L57" s="7">
        <f t="shared" si="3"/>
        <v>0.40000478712095505</v>
      </c>
      <c r="M57" s="5" t="str">
        <f>IF(COUNTIF(Returns!$B$2:$B$248,A57)&gt;0,"Yes","No")</f>
        <v>No</v>
      </c>
      <c r="N57" s="13"/>
    </row>
    <row r="58" spans="1:14" x14ac:dyDescent="0.35">
      <c r="A58" s="5">
        <v>57</v>
      </c>
      <c r="B58" s="5">
        <v>37</v>
      </c>
      <c r="C58" s="5">
        <v>1066</v>
      </c>
      <c r="D58" s="5">
        <v>1</v>
      </c>
      <c r="E58" s="5">
        <v>1123.68</v>
      </c>
      <c r="F58" s="5">
        <v>0.2</v>
      </c>
      <c r="G58" s="5">
        <f>IFERROR(INDEX(Products!$C$2:$C$86,MATCH(C58,Products!$A$2:$A$86,0)),"")</f>
        <v>7</v>
      </c>
      <c r="H58" s="12">
        <f>IFERROR(INDEX(Products!$D$2:$D$86,MATCH(C58,Products!$A$2:$A$86,0)),"")</f>
        <v>872.66</v>
      </c>
      <c r="I58" s="12">
        <f t="shared" si="0"/>
        <v>898.94400000000007</v>
      </c>
      <c r="J58" s="12">
        <f t="shared" si="1"/>
        <v>872.66</v>
      </c>
      <c r="K58" s="12">
        <f t="shared" si="2"/>
        <v>26.284000000000106</v>
      </c>
      <c r="L58" s="7">
        <f t="shared" si="3"/>
        <v>2.9238751245906424E-2</v>
      </c>
      <c r="M58" s="5" t="str">
        <f>IF(COUNTIF(Returns!$B$2:$B$248,A58)&gt;0,"Yes","No")</f>
        <v>No</v>
      </c>
      <c r="N58" s="13"/>
    </row>
    <row r="59" spans="1:14" x14ac:dyDescent="0.35">
      <c r="A59" s="5">
        <v>58</v>
      </c>
      <c r="B59" s="5">
        <v>38</v>
      </c>
      <c r="C59" s="5">
        <v>1005</v>
      </c>
      <c r="D59" s="5">
        <v>3</v>
      </c>
      <c r="E59" s="5">
        <v>2703.6</v>
      </c>
      <c r="F59" s="5">
        <v>0.25</v>
      </c>
      <c r="G59" s="5">
        <f>IFERROR(INDEX(Products!$C$2:$C$86,MATCH(C59,Products!$A$2:$A$86,0)),"")</f>
        <v>1</v>
      </c>
      <c r="H59" s="12">
        <f>IFERROR(INDEX(Products!$D$2:$D$86,MATCH(C59,Products!$A$2:$A$86,0)),"")</f>
        <v>2129.88</v>
      </c>
      <c r="I59" s="12">
        <f t="shared" si="0"/>
        <v>6083.0999999999995</v>
      </c>
      <c r="J59" s="12">
        <f t="shared" si="1"/>
        <v>6389.64</v>
      </c>
      <c r="K59" s="12">
        <f t="shared" si="2"/>
        <v>-306.54000000000087</v>
      </c>
      <c r="L59" s="7">
        <f t="shared" si="3"/>
        <v>-5.0392069832815654E-2</v>
      </c>
      <c r="M59" s="5" t="str">
        <f>IF(COUNTIF(Returns!$B$2:$B$248,A59)&gt;0,"Yes","No")</f>
        <v>No</v>
      </c>
      <c r="N59" s="13"/>
    </row>
    <row r="60" spans="1:14" x14ac:dyDescent="0.35">
      <c r="A60" s="5">
        <v>59</v>
      </c>
      <c r="B60" s="5">
        <v>39</v>
      </c>
      <c r="C60" s="5">
        <v>1011</v>
      </c>
      <c r="D60" s="5">
        <v>3</v>
      </c>
      <c r="E60" s="5">
        <v>6310.6</v>
      </c>
      <c r="F60" s="5">
        <v>0.15</v>
      </c>
      <c r="G60" s="5">
        <f>IFERROR(INDEX(Products!$C$2:$C$86,MATCH(C60,Products!$A$2:$A$86,0)),"")</f>
        <v>1</v>
      </c>
      <c r="H60" s="12">
        <f>IFERROR(INDEX(Products!$D$2:$D$86,MATCH(C60,Products!$A$2:$A$86,0)),"")</f>
        <v>3703.86</v>
      </c>
      <c r="I60" s="12">
        <f t="shared" si="0"/>
        <v>16092.030000000002</v>
      </c>
      <c r="J60" s="12">
        <f t="shared" si="1"/>
        <v>11111.58</v>
      </c>
      <c r="K60" s="12">
        <f t="shared" si="2"/>
        <v>4980.4500000000025</v>
      </c>
      <c r="L60" s="7">
        <f t="shared" si="3"/>
        <v>0.30949793158476596</v>
      </c>
      <c r="M60" s="5" t="str">
        <f>IF(COUNTIF(Returns!$B$2:$B$248,A60)&gt;0,"Yes","No")</f>
        <v>Yes</v>
      </c>
      <c r="N60" s="13"/>
    </row>
    <row r="61" spans="1:14" x14ac:dyDescent="0.35">
      <c r="A61" s="5">
        <v>60</v>
      </c>
      <c r="B61" s="5">
        <v>39</v>
      </c>
      <c r="C61" s="5">
        <v>1084</v>
      </c>
      <c r="D61" s="5">
        <v>1</v>
      </c>
      <c r="E61" s="5">
        <v>317.63</v>
      </c>
      <c r="F61" s="5">
        <v>0.1</v>
      </c>
      <c r="G61" s="5">
        <f>IFERROR(INDEX(Products!$C$2:$C$86,MATCH(C61,Products!$A$2:$A$86,0)),"")</f>
        <v>8</v>
      </c>
      <c r="H61" s="12">
        <f>IFERROR(INDEX(Products!$D$2:$D$86,MATCH(C61,Products!$A$2:$A$86,0)),"")</f>
        <v>188.52</v>
      </c>
      <c r="I61" s="12">
        <f t="shared" si="0"/>
        <v>285.86700000000002</v>
      </c>
      <c r="J61" s="12">
        <f t="shared" si="1"/>
        <v>188.52</v>
      </c>
      <c r="K61" s="12">
        <f t="shared" si="2"/>
        <v>97.347000000000008</v>
      </c>
      <c r="L61" s="7">
        <f t="shared" si="3"/>
        <v>0.34053248538656089</v>
      </c>
      <c r="M61" s="5" t="str">
        <f>IF(COUNTIF(Returns!$B$2:$B$248,A61)&gt;0,"Yes","No")</f>
        <v>No</v>
      </c>
      <c r="N61" s="13"/>
    </row>
    <row r="62" spans="1:14" x14ac:dyDescent="0.35">
      <c r="A62" s="5">
        <v>61</v>
      </c>
      <c r="B62" s="5">
        <v>40</v>
      </c>
      <c r="C62" s="5">
        <v>1067</v>
      </c>
      <c r="D62" s="5">
        <v>1</v>
      </c>
      <c r="E62" s="5">
        <v>4128.99</v>
      </c>
      <c r="F62" s="5">
        <v>0.2</v>
      </c>
      <c r="G62" s="5">
        <f>IFERROR(INDEX(Products!$C$2:$C$86,MATCH(C62,Products!$A$2:$A$86,0)),"")</f>
        <v>7</v>
      </c>
      <c r="H62" s="12">
        <f>IFERROR(INDEX(Products!$D$2:$D$86,MATCH(C62,Products!$A$2:$A$86,0)),"")</f>
        <v>2213.3200000000002</v>
      </c>
      <c r="I62" s="12">
        <f t="shared" si="0"/>
        <v>3303.192</v>
      </c>
      <c r="J62" s="12">
        <f t="shared" si="1"/>
        <v>2213.3200000000002</v>
      </c>
      <c r="K62" s="12">
        <f t="shared" si="2"/>
        <v>1089.8719999999998</v>
      </c>
      <c r="L62" s="7">
        <f t="shared" si="3"/>
        <v>0.32994509553183704</v>
      </c>
      <c r="M62" s="5" t="str">
        <f>IF(COUNTIF(Returns!$B$2:$B$248,A62)&gt;0,"Yes","No")</f>
        <v>No</v>
      </c>
      <c r="N62" s="13"/>
    </row>
    <row r="63" spans="1:14" x14ac:dyDescent="0.35">
      <c r="A63" s="5">
        <v>62</v>
      </c>
      <c r="B63" s="5">
        <v>41</v>
      </c>
      <c r="C63" s="5">
        <v>1023</v>
      </c>
      <c r="D63" s="5">
        <v>1</v>
      </c>
      <c r="E63" s="5">
        <v>203.79</v>
      </c>
      <c r="F63" s="5">
        <v>0.3</v>
      </c>
      <c r="G63" s="5">
        <f>IFERROR(INDEX(Products!$C$2:$C$86,MATCH(C63,Products!$A$2:$A$86,0)),"")</f>
        <v>2</v>
      </c>
      <c r="H63" s="12">
        <f>IFERROR(INDEX(Products!$D$2:$D$86,MATCH(C63,Products!$A$2:$A$86,0)),"")</f>
        <v>145.43</v>
      </c>
      <c r="I63" s="12">
        <f t="shared" si="0"/>
        <v>142.65299999999999</v>
      </c>
      <c r="J63" s="12">
        <f t="shared" si="1"/>
        <v>145.43</v>
      </c>
      <c r="K63" s="12">
        <f t="shared" si="2"/>
        <v>-2.7770000000000152</v>
      </c>
      <c r="L63" s="7">
        <f t="shared" si="3"/>
        <v>-1.9466818083040772E-2</v>
      </c>
      <c r="M63" s="5" t="str">
        <f>IF(COUNTIF(Returns!$B$2:$B$248,A63)&gt;0,"Yes","No")</f>
        <v>No</v>
      </c>
      <c r="N63" s="13"/>
    </row>
    <row r="64" spans="1:14" x14ac:dyDescent="0.35">
      <c r="A64" s="5">
        <v>63</v>
      </c>
      <c r="B64" s="5">
        <v>42</v>
      </c>
      <c r="C64" s="5">
        <v>1084</v>
      </c>
      <c r="D64" s="5">
        <v>1</v>
      </c>
      <c r="E64" s="5">
        <v>317.63</v>
      </c>
      <c r="F64" s="5">
        <v>0.2</v>
      </c>
      <c r="G64" s="5">
        <f>IFERROR(INDEX(Products!$C$2:$C$86,MATCH(C64,Products!$A$2:$A$86,0)),"")</f>
        <v>8</v>
      </c>
      <c r="H64" s="12">
        <f>IFERROR(INDEX(Products!$D$2:$D$86,MATCH(C64,Products!$A$2:$A$86,0)),"")</f>
        <v>188.52</v>
      </c>
      <c r="I64" s="12">
        <f t="shared" si="0"/>
        <v>254.10400000000001</v>
      </c>
      <c r="J64" s="12">
        <f t="shared" si="1"/>
        <v>188.52</v>
      </c>
      <c r="K64" s="12">
        <f t="shared" si="2"/>
        <v>65.584000000000003</v>
      </c>
      <c r="L64" s="7">
        <f t="shared" si="3"/>
        <v>0.25809904605988099</v>
      </c>
      <c r="M64" s="5" t="str">
        <f>IF(COUNTIF(Returns!$B$2:$B$248,A64)&gt;0,"Yes","No")</f>
        <v>No</v>
      </c>
      <c r="N64" s="13"/>
    </row>
    <row r="65" spans="1:14" x14ac:dyDescent="0.35">
      <c r="A65" s="5">
        <v>64</v>
      </c>
      <c r="B65" s="5">
        <v>42</v>
      </c>
      <c r="C65" s="5">
        <v>1036</v>
      </c>
      <c r="D65" s="5">
        <v>1</v>
      </c>
      <c r="E65" s="5">
        <v>471.33</v>
      </c>
      <c r="F65" s="5">
        <v>0.1</v>
      </c>
      <c r="G65" s="5">
        <f>IFERROR(INDEX(Products!$C$2:$C$86,MATCH(C65,Products!$A$2:$A$86,0)),"")</f>
        <v>4</v>
      </c>
      <c r="H65" s="12">
        <f>IFERROR(INDEX(Products!$D$2:$D$86,MATCH(C65,Products!$A$2:$A$86,0)),"")</f>
        <v>253.01</v>
      </c>
      <c r="I65" s="12">
        <f t="shared" si="0"/>
        <v>424.197</v>
      </c>
      <c r="J65" s="12">
        <f t="shared" si="1"/>
        <v>253.01</v>
      </c>
      <c r="K65" s="12">
        <f t="shared" si="2"/>
        <v>171.18700000000001</v>
      </c>
      <c r="L65" s="7">
        <f t="shared" si="3"/>
        <v>0.40355542354142065</v>
      </c>
      <c r="M65" s="5" t="str">
        <f>IF(COUNTIF(Returns!$B$2:$B$248,A65)&gt;0,"Yes","No")</f>
        <v>No</v>
      </c>
      <c r="N65" s="13"/>
    </row>
    <row r="66" spans="1:14" x14ac:dyDescent="0.35">
      <c r="A66" s="5">
        <v>65</v>
      </c>
      <c r="B66" s="5">
        <v>42</v>
      </c>
      <c r="C66" s="5">
        <v>1005</v>
      </c>
      <c r="D66" s="5">
        <v>2</v>
      </c>
      <c r="E66" s="5">
        <v>2703.6</v>
      </c>
      <c r="F66" s="5">
        <v>0.1</v>
      </c>
      <c r="G66" s="5">
        <f>IFERROR(INDEX(Products!$C$2:$C$86,MATCH(C66,Products!$A$2:$A$86,0)),"")</f>
        <v>1</v>
      </c>
      <c r="H66" s="12">
        <f>IFERROR(INDEX(Products!$D$2:$D$86,MATCH(C66,Products!$A$2:$A$86,0)),"")</f>
        <v>2129.88</v>
      </c>
      <c r="I66" s="12">
        <f t="shared" ref="I66:I129" si="4">D66*E66*(1-F66)</f>
        <v>4866.4799999999996</v>
      </c>
      <c r="J66" s="12">
        <f t="shared" ref="J66:J129" si="5">D66*H66</f>
        <v>4259.76</v>
      </c>
      <c r="K66" s="12">
        <f t="shared" ref="K66:K129" si="6">I66-J66</f>
        <v>606.71999999999935</v>
      </c>
      <c r="L66" s="7">
        <f t="shared" ref="L66:L129" si="7">IFERROR(K66/I66,0)</f>
        <v>0.12467327513932029</v>
      </c>
      <c r="M66" s="5" t="str">
        <f>IF(COUNTIF(Returns!$B$2:$B$248,A66)&gt;0,"Yes","No")</f>
        <v>No</v>
      </c>
      <c r="N66" s="13"/>
    </row>
    <row r="67" spans="1:14" x14ac:dyDescent="0.35">
      <c r="A67" s="5">
        <v>66</v>
      </c>
      <c r="B67" s="5">
        <v>42</v>
      </c>
      <c r="C67" s="5">
        <v>1056</v>
      </c>
      <c r="D67" s="5">
        <v>1</v>
      </c>
      <c r="E67" s="5">
        <v>1134.4000000000001</v>
      </c>
      <c r="F67" s="5">
        <v>0.05</v>
      </c>
      <c r="G67" s="5">
        <f>IFERROR(INDEX(Products!$C$2:$C$86,MATCH(C67,Products!$A$2:$A$86,0)),"")</f>
        <v>6</v>
      </c>
      <c r="H67" s="12">
        <f>IFERROR(INDEX(Products!$D$2:$D$86,MATCH(C67,Products!$A$2:$A$86,0)),"")</f>
        <v>798.2</v>
      </c>
      <c r="I67" s="12">
        <f t="shared" si="4"/>
        <v>1077.68</v>
      </c>
      <c r="J67" s="12">
        <f t="shared" si="5"/>
        <v>798.2</v>
      </c>
      <c r="K67" s="12">
        <f t="shared" si="6"/>
        <v>279.48</v>
      </c>
      <c r="L67" s="7">
        <f t="shared" si="7"/>
        <v>0.25933486749313339</v>
      </c>
      <c r="M67" s="5" t="str">
        <f>IF(COUNTIF(Returns!$B$2:$B$248,A67)&gt;0,"Yes","No")</f>
        <v>No</v>
      </c>
      <c r="N67" s="13"/>
    </row>
    <row r="68" spans="1:14" x14ac:dyDescent="0.35">
      <c r="A68" s="5">
        <v>67</v>
      </c>
      <c r="B68" s="5">
        <v>43</v>
      </c>
      <c r="C68" s="5">
        <v>1006</v>
      </c>
      <c r="D68" s="5">
        <v>2</v>
      </c>
      <c r="E68" s="5">
        <v>2046.37</v>
      </c>
      <c r="F68" s="5">
        <v>0</v>
      </c>
      <c r="G68" s="5">
        <f>IFERROR(INDEX(Products!$C$2:$C$86,MATCH(C68,Products!$A$2:$A$86,0)),"")</f>
        <v>1</v>
      </c>
      <c r="H68" s="12">
        <f>IFERROR(INDEX(Products!$D$2:$D$86,MATCH(C68,Products!$A$2:$A$86,0)),"")</f>
        <v>1296.42</v>
      </c>
      <c r="I68" s="12">
        <f t="shared" si="4"/>
        <v>4092.74</v>
      </c>
      <c r="J68" s="12">
        <f t="shared" si="5"/>
        <v>2592.84</v>
      </c>
      <c r="K68" s="12">
        <f t="shared" si="6"/>
        <v>1499.8999999999996</v>
      </c>
      <c r="L68" s="7">
        <f t="shared" si="7"/>
        <v>0.3664782028665392</v>
      </c>
      <c r="M68" s="5" t="str">
        <f>IF(COUNTIF(Returns!$B$2:$B$248,A68)&gt;0,"Yes","No")</f>
        <v>No</v>
      </c>
      <c r="N68" s="13"/>
    </row>
    <row r="69" spans="1:14" x14ac:dyDescent="0.35">
      <c r="A69" s="5">
        <v>68</v>
      </c>
      <c r="B69" s="5">
        <v>44</v>
      </c>
      <c r="C69" s="5">
        <v>1085</v>
      </c>
      <c r="D69" s="5">
        <v>1</v>
      </c>
      <c r="E69" s="5">
        <v>234.72</v>
      </c>
      <c r="F69" s="5">
        <v>0.05</v>
      </c>
      <c r="G69" s="5">
        <f>IFERROR(INDEX(Products!$C$2:$C$86,MATCH(C69,Products!$A$2:$A$86,0)),"")</f>
        <v>8</v>
      </c>
      <c r="H69" s="12">
        <f>IFERROR(INDEX(Products!$D$2:$D$86,MATCH(C69,Products!$A$2:$A$86,0)),"")</f>
        <v>175.69</v>
      </c>
      <c r="I69" s="12">
        <f t="shared" si="4"/>
        <v>222.98399999999998</v>
      </c>
      <c r="J69" s="12">
        <f t="shared" si="5"/>
        <v>175.69</v>
      </c>
      <c r="K69" s="12">
        <f t="shared" si="6"/>
        <v>47.293999999999983</v>
      </c>
      <c r="L69" s="7">
        <f t="shared" si="7"/>
        <v>0.21209593513435937</v>
      </c>
      <c r="M69" s="5" t="str">
        <f>IF(COUNTIF(Returns!$B$2:$B$248,A69)&gt;0,"Yes","No")</f>
        <v>No</v>
      </c>
      <c r="N69" s="13"/>
    </row>
    <row r="70" spans="1:14" x14ac:dyDescent="0.35">
      <c r="A70" s="5">
        <v>69</v>
      </c>
      <c r="B70" s="5">
        <v>45</v>
      </c>
      <c r="C70" s="5">
        <v>1040</v>
      </c>
      <c r="D70" s="5">
        <v>1</v>
      </c>
      <c r="E70" s="5">
        <v>419.14</v>
      </c>
      <c r="F70" s="5">
        <v>0</v>
      </c>
      <c r="G70" s="5">
        <f>IFERROR(INDEX(Products!$C$2:$C$86,MATCH(C70,Products!$A$2:$A$86,0)),"")</f>
        <v>4</v>
      </c>
      <c r="H70" s="12">
        <f>IFERROR(INDEX(Products!$D$2:$D$86,MATCH(C70,Products!$A$2:$A$86,0)),"")</f>
        <v>297.2</v>
      </c>
      <c r="I70" s="12">
        <f t="shared" si="4"/>
        <v>419.14</v>
      </c>
      <c r="J70" s="12">
        <f t="shared" si="5"/>
        <v>297.2</v>
      </c>
      <c r="K70" s="12">
        <f t="shared" si="6"/>
        <v>121.94</v>
      </c>
      <c r="L70" s="7">
        <f t="shared" si="7"/>
        <v>0.29092904518776541</v>
      </c>
      <c r="M70" s="5" t="str">
        <f>IF(COUNTIF(Returns!$B$2:$B$248,A70)&gt;0,"Yes","No")</f>
        <v>Yes</v>
      </c>
      <c r="N70" s="13"/>
    </row>
    <row r="71" spans="1:14" x14ac:dyDescent="0.35">
      <c r="A71" s="5">
        <v>70</v>
      </c>
      <c r="B71" s="5">
        <v>46</v>
      </c>
      <c r="C71" s="5">
        <v>1041</v>
      </c>
      <c r="D71" s="5">
        <v>1</v>
      </c>
      <c r="E71" s="5">
        <v>767.68</v>
      </c>
      <c r="F71" s="5">
        <v>0.3</v>
      </c>
      <c r="G71" s="5">
        <f>IFERROR(INDEX(Products!$C$2:$C$86,MATCH(C71,Products!$A$2:$A$86,0)),"")</f>
        <v>4</v>
      </c>
      <c r="H71" s="12">
        <f>IFERROR(INDEX(Products!$D$2:$D$86,MATCH(C71,Products!$A$2:$A$86,0)),"")</f>
        <v>540.32000000000005</v>
      </c>
      <c r="I71" s="12">
        <f t="shared" si="4"/>
        <v>537.37599999999998</v>
      </c>
      <c r="J71" s="12">
        <f t="shared" si="5"/>
        <v>540.32000000000005</v>
      </c>
      <c r="K71" s="12">
        <f t="shared" si="6"/>
        <v>-2.9440000000000737</v>
      </c>
      <c r="L71" s="7">
        <f t="shared" si="7"/>
        <v>-5.4784731733461744E-3</v>
      </c>
      <c r="M71" s="5" t="str">
        <f>IF(COUNTIF(Returns!$B$2:$B$248,A71)&gt;0,"Yes","No")</f>
        <v>No</v>
      </c>
      <c r="N71" s="13"/>
    </row>
    <row r="72" spans="1:14" x14ac:dyDescent="0.35">
      <c r="A72" s="5">
        <v>71</v>
      </c>
      <c r="B72" s="5">
        <v>47</v>
      </c>
      <c r="C72" s="5">
        <v>1037</v>
      </c>
      <c r="D72" s="5">
        <v>2</v>
      </c>
      <c r="E72" s="5">
        <v>1161.6300000000001</v>
      </c>
      <c r="F72" s="5">
        <v>0.1</v>
      </c>
      <c r="G72" s="5">
        <f>IFERROR(INDEX(Products!$C$2:$C$86,MATCH(C72,Products!$A$2:$A$86,0)),"")</f>
        <v>4</v>
      </c>
      <c r="H72" s="12">
        <f>IFERROR(INDEX(Products!$D$2:$D$86,MATCH(C72,Products!$A$2:$A$86,0)),"")</f>
        <v>798.62</v>
      </c>
      <c r="I72" s="12">
        <f t="shared" si="4"/>
        <v>2090.9340000000002</v>
      </c>
      <c r="J72" s="12">
        <f t="shared" si="5"/>
        <v>1597.24</v>
      </c>
      <c r="K72" s="12">
        <f t="shared" si="6"/>
        <v>493.69400000000019</v>
      </c>
      <c r="L72" s="7">
        <f t="shared" si="7"/>
        <v>0.2361117089300763</v>
      </c>
      <c r="M72" s="5" t="str">
        <f>IF(COUNTIF(Returns!$B$2:$B$248,A72)&gt;0,"Yes","No")</f>
        <v>No</v>
      </c>
      <c r="N72" s="13"/>
    </row>
    <row r="73" spans="1:14" x14ac:dyDescent="0.35">
      <c r="A73" s="5">
        <v>72</v>
      </c>
      <c r="B73" s="5">
        <v>48</v>
      </c>
      <c r="C73" s="5">
        <v>1045</v>
      </c>
      <c r="D73" s="5">
        <v>1</v>
      </c>
      <c r="E73" s="5">
        <v>197.92</v>
      </c>
      <c r="F73" s="5">
        <v>0.25</v>
      </c>
      <c r="G73" s="5">
        <f>IFERROR(INDEX(Products!$C$2:$C$86,MATCH(C73,Products!$A$2:$A$86,0)),"")</f>
        <v>4</v>
      </c>
      <c r="H73" s="12">
        <f>IFERROR(INDEX(Products!$D$2:$D$86,MATCH(C73,Products!$A$2:$A$86,0)),"")</f>
        <v>154.55000000000001</v>
      </c>
      <c r="I73" s="12">
        <f t="shared" si="4"/>
        <v>148.44</v>
      </c>
      <c r="J73" s="12">
        <f t="shared" si="5"/>
        <v>154.55000000000001</v>
      </c>
      <c r="K73" s="12">
        <f t="shared" si="6"/>
        <v>-6.1100000000000136</v>
      </c>
      <c r="L73" s="7">
        <f t="shared" si="7"/>
        <v>-4.1161412018323996E-2</v>
      </c>
      <c r="M73" s="5" t="str">
        <f>IF(COUNTIF(Returns!$B$2:$B$248,A73)&gt;0,"Yes","No")</f>
        <v>No</v>
      </c>
      <c r="N73" s="13"/>
    </row>
    <row r="74" spans="1:14" x14ac:dyDescent="0.35">
      <c r="A74" s="5">
        <v>73</v>
      </c>
      <c r="B74" s="5">
        <v>48</v>
      </c>
      <c r="C74" s="5">
        <v>1061</v>
      </c>
      <c r="D74" s="5">
        <v>2</v>
      </c>
      <c r="E74" s="5">
        <v>1128.8399999999999</v>
      </c>
      <c r="F74" s="5">
        <v>0.2</v>
      </c>
      <c r="G74" s="5">
        <f>IFERROR(INDEX(Products!$C$2:$C$86,MATCH(C74,Products!$A$2:$A$86,0)),"")</f>
        <v>6</v>
      </c>
      <c r="H74" s="12">
        <f>IFERROR(INDEX(Products!$D$2:$D$86,MATCH(C74,Products!$A$2:$A$86,0)),"")</f>
        <v>705.26</v>
      </c>
      <c r="I74" s="12">
        <f t="shared" si="4"/>
        <v>1806.144</v>
      </c>
      <c r="J74" s="12">
        <f t="shared" si="5"/>
        <v>1410.52</v>
      </c>
      <c r="K74" s="12">
        <f t="shared" si="6"/>
        <v>395.62400000000002</v>
      </c>
      <c r="L74" s="7">
        <f t="shared" si="7"/>
        <v>0.21904344282626415</v>
      </c>
      <c r="M74" s="5" t="str">
        <f>IF(COUNTIF(Returns!$B$2:$B$248,A74)&gt;0,"Yes","No")</f>
        <v>No</v>
      </c>
      <c r="N74" s="13"/>
    </row>
    <row r="75" spans="1:14" x14ac:dyDescent="0.35">
      <c r="A75" s="5">
        <v>74</v>
      </c>
      <c r="B75" s="5">
        <v>49</v>
      </c>
      <c r="C75" s="5">
        <v>1049</v>
      </c>
      <c r="D75" s="5">
        <v>1</v>
      </c>
      <c r="E75" s="5">
        <v>3970.29</v>
      </c>
      <c r="F75" s="5">
        <v>0.1</v>
      </c>
      <c r="G75" s="5">
        <f>IFERROR(INDEX(Products!$C$2:$C$86,MATCH(C75,Products!$A$2:$A$86,0)),"")</f>
        <v>5</v>
      </c>
      <c r="H75" s="12">
        <f>IFERROR(INDEX(Products!$D$2:$D$86,MATCH(C75,Products!$A$2:$A$86,0)),"")</f>
        <v>2490.89</v>
      </c>
      <c r="I75" s="12">
        <f t="shared" si="4"/>
        <v>3573.261</v>
      </c>
      <c r="J75" s="12">
        <f t="shared" si="5"/>
        <v>2490.89</v>
      </c>
      <c r="K75" s="12">
        <f t="shared" si="6"/>
        <v>1082.3710000000001</v>
      </c>
      <c r="L75" s="7">
        <f t="shared" si="7"/>
        <v>0.30290846372543179</v>
      </c>
      <c r="M75" s="5" t="str">
        <f>IF(COUNTIF(Returns!$B$2:$B$248,A75)&gt;0,"Yes","No")</f>
        <v>Yes</v>
      </c>
      <c r="N75" s="13"/>
    </row>
    <row r="76" spans="1:14" x14ac:dyDescent="0.35">
      <c r="A76" s="5">
        <v>75</v>
      </c>
      <c r="B76" s="5">
        <v>50</v>
      </c>
      <c r="C76" s="5">
        <v>1085</v>
      </c>
      <c r="D76" s="5">
        <v>1</v>
      </c>
      <c r="E76" s="5">
        <v>234.72</v>
      </c>
      <c r="F76" s="5">
        <v>0.2</v>
      </c>
      <c r="G76" s="5">
        <f>IFERROR(INDEX(Products!$C$2:$C$86,MATCH(C76,Products!$A$2:$A$86,0)),"")</f>
        <v>8</v>
      </c>
      <c r="H76" s="12">
        <f>IFERROR(INDEX(Products!$D$2:$D$86,MATCH(C76,Products!$A$2:$A$86,0)),"")</f>
        <v>175.69</v>
      </c>
      <c r="I76" s="12">
        <f t="shared" si="4"/>
        <v>187.77600000000001</v>
      </c>
      <c r="J76" s="12">
        <f t="shared" si="5"/>
        <v>175.69</v>
      </c>
      <c r="K76" s="12">
        <f t="shared" si="6"/>
        <v>12.086000000000013</v>
      </c>
      <c r="L76" s="7">
        <f t="shared" si="7"/>
        <v>6.4363922972051874E-2</v>
      </c>
      <c r="M76" s="5" t="str">
        <f>IF(COUNTIF(Returns!$B$2:$B$248,A76)&gt;0,"Yes","No")</f>
        <v>No</v>
      </c>
      <c r="N76" s="13"/>
    </row>
    <row r="77" spans="1:14" x14ac:dyDescent="0.35">
      <c r="A77" s="5">
        <v>76</v>
      </c>
      <c r="B77" s="5">
        <v>51</v>
      </c>
      <c r="C77" s="5">
        <v>1085</v>
      </c>
      <c r="D77" s="5">
        <v>1</v>
      </c>
      <c r="E77" s="5">
        <v>234.72</v>
      </c>
      <c r="F77" s="5">
        <v>0.1</v>
      </c>
      <c r="G77" s="5">
        <f>IFERROR(INDEX(Products!$C$2:$C$86,MATCH(C77,Products!$A$2:$A$86,0)),"")</f>
        <v>8</v>
      </c>
      <c r="H77" s="12">
        <f>IFERROR(INDEX(Products!$D$2:$D$86,MATCH(C77,Products!$A$2:$A$86,0)),"")</f>
        <v>175.69</v>
      </c>
      <c r="I77" s="12">
        <f t="shared" si="4"/>
        <v>211.24799999999999</v>
      </c>
      <c r="J77" s="12">
        <f t="shared" si="5"/>
        <v>175.69</v>
      </c>
      <c r="K77" s="12">
        <f t="shared" si="6"/>
        <v>35.557999999999993</v>
      </c>
      <c r="L77" s="7">
        <f t="shared" si="7"/>
        <v>0.16832348708626824</v>
      </c>
      <c r="M77" s="5" t="str">
        <f>IF(COUNTIF(Returns!$B$2:$B$248,A77)&gt;0,"Yes","No")</f>
        <v>No</v>
      </c>
      <c r="N77" s="13"/>
    </row>
    <row r="78" spans="1:14" x14ac:dyDescent="0.35">
      <c r="A78" s="5">
        <v>77</v>
      </c>
      <c r="B78" s="5">
        <v>52</v>
      </c>
      <c r="C78" s="5">
        <v>1004</v>
      </c>
      <c r="D78" s="5">
        <v>1</v>
      </c>
      <c r="E78" s="5">
        <v>5301.74</v>
      </c>
      <c r="F78" s="5">
        <v>0.3</v>
      </c>
      <c r="G78" s="5">
        <f>IFERROR(INDEX(Products!$C$2:$C$86,MATCH(C78,Products!$A$2:$A$86,0)),"")</f>
        <v>1</v>
      </c>
      <c r="H78" s="12">
        <f>IFERROR(INDEX(Products!$D$2:$D$86,MATCH(C78,Products!$A$2:$A$86,0)),"")</f>
        <v>4057.94</v>
      </c>
      <c r="I78" s="12">
        <f t="shared" si="4"/>
        <v>3711.2179999999994</v>
      </c>
      <c r="J78" s="12">
        <f t="shared" si="5"/>
        <v>4057.94</v>
      </c>
      <c r="K78" s="12">
        <f t="shared" si="6"/>
        <v>-346.72200000000066</v>
      </c>
      <c r="L78" s="7">
        <f t="shared" si="7"/>
        <v>-9.342539295724496E-2</v>
      </c>
      <c r="M78" s="5" t="str">
        <f>IF(COUNTIF(Returns!$B$2:$B$248,A78)&gt;0,"Yes","No")</f>
        <v>Yes</v>
      </c>
      <c r="N78" s="13"/>
    </row>
    <row r="79" spans="1:14" x14ac:dyDescent="0.35">
      <c r="A79" s="5">
        <v>78</v>
      </c>
      <c r="B79" s="5">
        <v>52</v>
      </c>
      <c r="C79" s="5">
        <v>1028</v>
      </c>
      <c r="D79" s="5">
        <v>1</v>
      </c>
      <c r="E79" s="5">
        <v>2753.45</v>
      </c>
      <c r="F79" s="5">
        <v>0</v>
      </c>
      <c r="G79" s="5">
        <f>IFERROR(INDEX(Products!$C$2:$C$86,MATCH(C79,Products!$A$2:$A$86,0)),"")</f>
        <v>3</v>
      </c>
      <c r="H79" s="12">
        <f>IFERROR(INDEX(Products!$D$2:$D$86,MATCH(C79,Products!$A$2:$A$86,0)),"")</f>
        <v>1672.88</v>
      </c>
      <c r="I79" s="12">
        <f t="shared" si="4"/>
        <v>2753.45</v>
      </c>
      <c r="J79" s="12">
        <f t="shared" si="5"/>
        <v>1672.88</v>
      </c>
      <c r="K79" s="12">
        <f t="shared" si="6"/>
        <v>1080.5699999999997</v>
      </c>
      <c r="L79" s="7">
        <f t="shared" si="7"/>
        <v>0.39244220886524173</v>
      </c>
      <c r="M79" s="5" t="str">
        <f>IF(COUNTIF(Returns!$B$2:$B$248,A79)&gt;0,"Yes","No")</f>
        <v>No</v>
      </c>
      <c r="N79" s="13"/>
    </row>
    <row r="80" spans="1:14" x14ac:dyDescent="0.35">
      <c r="A80" s="5">
        <v>79</v>
      </c>
      <c r="B80" s="5">
        <v>53</v>
      </c>
      <c r="C80" s="5">
        <v>1047</v>
      </c>
      <c r="D80" s="5">
        <v>1</v>
      </c>
      <c r="E80" s="5">
        <v>3066.17</v>
      </c>
      <c r="F80" s="5">
        <v>0</v>
      </c>
      <c r="G80" s="5">
        <f>IFERROR(INDEX(Products!$C$2:$C$86,MATCH(C80,Products!$A$2:$A$86,0)),"")</f>
        <v>5</v>
      </c>
      <c r="H80" s="12">
        <f>IFERROR(INDEX(Products!$D$2:$D$86,MATCH(C80,Products!$A$2:$A$86,0)),"")</f>
        <v>2011.39</v>
      </c>
      <c r="I80" s="12">
        <f t="shared" si="4"/>
        <v>3066.17</v>
      </c>
      <c r="J80" s="12">
        <f t="shared" si="5"/>
        <v>2011.39</v>
      </c>
      <c r="K80" s="12">
        <f t="shared" si="6"/>
        <v>1054.78</v>
      </c>
      <c r="L80" s="7">
        <f t="shared" si="7"/>
        <v>0.34400571396889279</v>
      </c>
      <c r="M80" s="5" t="str">
        <f>IF(COUNTIF(Returns!$B$2:$B$248,A80)&gt;0,"Yes","No")</f>
        <v>No</v>
      </c>
      <c r="N80" s="13"/>
    </row>
    <row r="81" spans="1:14" x14ac:dyDescent="0.35">
      <c r="A81" s="5">
        <v>80</v>
      </c>
      <c r="B81" s="5">
        <v>53</v>
      </c>
      <c r="C81" s="5">
        <v>1085</v>
      </c>
      <c r="D81" s="5">
        <v>1</v>
      </c>
      <c r="E81" s="5">
        <v>234.72</v>
      </c>
      <c r="F81" s="5">
        <v>0.25</v>
      </c>
      <c r="G81" s="5">
        <f>IFERROR(INDEX(Products!$C$2:$C$86,MATCH(C81,Products!$A$2:$A$86,0)),"")</f>
        <v>8</v>
      </c>
      <c r="H81" s="12">
        <f>IFERROR(INDEX(Products!$D$2:$D$86,MATCH(C81,Products!$A$2:$A$86,0)),"")</f>
        <v>175.69</v>
      </c>
      <c r="I81" s="12">
        <f t="shared" si="4"/>
        <v>176.04</v>
      </c>
      <c r="J81" s="12">
        <f t="shared" si="5"/>
        <v>175.69</v>
      </c>
      <c r="K81" s="12">
        <f t="shared" si="6"/>
        <v>0.34999999999999432</v>
      </c>
      <c r="L81" s="7">
        <f t="shared" si="7"/>
        <v>1.9881845035218948E-3</v>
      </c>
      <c r="M81" s="5" t="str">
        <f>IF(COUNTIF(Returns!$B$2:$B$248,A81)&gt;0,"Yes","No")</f>
        <v>No</v>
      </c>
      <c r="N81" s="13"/>
    </row>
    <row r="82" spans="1:14" x14ac:dyDescent="0.35">
      <c r="A82" s="5">
        <v>81</v>
      </c>
      <c r="B82" s="5">
        <v>54</v>
      </c>
      <c r="C82" s="5">
        <v>1056</v>
      </c>
      <c r="D82" s="5">
        <v>1</v>
      </c>
      <c r="E82" s="5">
        <v>1134.4000000000001</v>
      </c>
      <c r="F82" s="5">
        <v>0.15</v>
      </c>
      <c r="G82" s="5">
        <f>IFERROR(INDEX(Products!$C$2:$C$86,MATCH(C82,Products!$A$2:$A$86,0)),"")</f>
        <v>6</v>
      </c>
      <c r="H82" s="12">
        <f>IFERROR(INDEX(Products!$D$2:$D$86,MATCH(C82,Products!$A$2:$A$86,0)),"")</f>
        <v>798.2</v>
      </c>
      <c r="I82" s="12">
        <f t="shared" si="4"/>
        <v>964.24</v>
      </c>
      <c r="J82" s="12">
        <f t="shared" si="5"/>
        <v>798.2</v>
      </c>
      <c r="K82" s="12">
        <f t="shared" si="6"/>
        <v>166.03999999999996</v>
      </c>
      <c r="L82" s="7">
        <f t="shared" si="7"/>
        <v>0.17219779308056082</v>
      </c>
      <c r="M82" s="5" t="str">
        <f>IF(COUNTIF(Returns!$B$2:$B$248,A82)&gt;0,"Yes","No")</f>
        <v>No</v>
      </c>
      <c r="N82" s="13"/>
    </row>
    <row r="83" spans="1:14" x14ac:dyDescent="0.35">
      <c r="A83" s="5">
        <v>82</v>
      </c>
      <c r="B83" s="5">
        <v>55</v>
      </c>
      <c r="C83" s="5">
        <v>1081</v>
      </c>
      <c r="D83" s="5">
        <v>1</v>
      </c>
      <c r="E83" s="5">
        <v>163.27000000000001</v>
      </c>
      <c r="F83" s="5">
        <v>0</v>
      </c>
      <c r="G83" s="5">
        <f>IFERROR(INDEX(Products!$C$2:$C$86,MATCH(C83,Products!$A$2:$A$86,0)),"")</f>
        <v>8</v>
      </c>
      <c r="H83" s="12">
        <f>IFERROR(INDEX(Products!$D$2:$D$86,MATCH(C83,Products!$A$2:$A$86,0)),"")</f>
        <v>98.34</v>
      </c>
      <c r="I83" s="12">
        <f t="shared" si="4"/>
        <v>163.27000000000001</v>
      </c>
      <c r="J83" s="12">
        <f t="shared" si="5"/>
        <v>98.34</v>
      </c>
      <c r="K83" s="12">
        <f t="shared" si="6"/>
        <v>64.930000000000007</v>
      </c>
      <c r="L83" s="7">
        <f t="shared" si="7"/>
        <v>0.39768481656152388</v>
      </c>
      <c r="M83" s="5" t="str">
        <f>IF(COUNTIF(Returns!$B$2:$B$248,A83)&gt;0,"Yes","No")</f>
        <v>No</v>
      </c>
      <c r="N83" s="13"/>
    </row>
    <row r="84" spans="1:14" x14ac:dyDescent="0.35">
      <c r="A84" s="5">
        <v>83</v>
      </c>
      <c r="B84" s="5">
        <v>56</v>
      </c>
      <c r="C84" s="5">
        <v>1056</v>
      </c>
      <c r="D84" s="5">
        <v>1</v>
      </c>
      <c r="E84" s="5">
        <v>1134.4000000000001</v>
      </c>
      <c r="F84" s="5">
        <v>0.1</v>
      </c>
      <c r="G84" s="5">
        <f>IFERROR(INDEX(Products!$C$2:$C$86,MATCH(C84,Products!$A$2:$A$86,0)),"")</f>
        <v>6</v>
      </c>
      <c r="H84" s="12">
        <f>IFERROR(INDEX(Products!$D$2:$D$86,MATCH(C84,Products!$A$2:$A$86,0)),"")</f>
        <v>798.2</v>
      </c>
      <c r="I84" s="12">
        <f t="shared" si="4"/>
        <v>1020.9600000000002</v>
      </c>
      <c r="J84" s="12">
        <f t="shared" si="5"/>
        <v>798.2</v>
      </c>
      <c r="K84" s="12">
        <f t="shared" si="6"/>
        <v>222.7600000000001</v>
      </c>
      <c r="L84" s="7">
        <f t="shared" si="7"/>
        <v>0.21818680457608533</v>
      </c>
      <c r="M84" s="5" t="str">
        <f>IF(COUNTIF(Returns!$B$2:$B$248,A84)&gt;0,"Yes","No")</f>
        <v>No</v>
      </c>
      <c r="N84" s="13"/>
    </row>
    <row r="85" spans="1:14" x14ac:dyDescent="0.35">
      <c r="A85" s="5">
        <v>84</v>
      </c>
      <c r="B85" s="5">
        <v>56</v>
      </c>
      <c r="C85" s="5">
        <v>1041</v>
      </c>
      <c r="D85" s="5">
        <v>1</v>
      </c>
      <c r="E85" s="5">
        <v>767.68</v>
      </c>
      <c r="F85" s="5">
        <v>0</v>
      </c>
      <c r="G85" s="5">
        <f>IFERROR(INDEX(Products!$C$2:$C$86,MATCH(C85,Products!$A$2:$A$86,0)),"")</f>
        <v>4</v>
      </c>
      <c r="H85" s="12">
        <f>IFERROR(INDEX(Products!$D$2:$D$86,MATCH(C85,Products!$A$2:$A$86,0)),"")</f>
        <v>540.32000000000005</v>
      </c>
      <c r="I85" s="12">
        <f t="shared" si="4"/>
        <v>767.68</v>
      </c>
      <c r="J85" s="12">
        <f t="shared" si="5"/>
        <v>540.32000000000005</v>
      </c>
      <c r="K85" s="12">
        <f t="shared" si="6"/>
        <v>227.3599999999999</v>
      </c>
      <c r="L85" s="7">
        <f t="shared" si="7"/>
        <v>0.29616506877865767</v>
      </c>
      <c r="M85" s="5" t="str">
        <f>IF(COUNTIF(Returns!$B$2:$B$248,A85)&gt;0,"Yes","No")</f>
        <v>No</v>
      </c>
      <c r="N85" s="13"/>
    </row>
    <row r="86" spans="1:14" x14ac:dyDescent="0.35">
      <c r="A86" s="5">
        <v>85</v>
      </c>
      <c r="B86" s="5">
        <v>57</v>
      </c>
      <c r="C86" s="5">
        <v>1067</v>
      </c>
      <c r="D86" s="5">
        <v>1</v>
      </c>
      <c r="E86" s="5">
        <v>4128.99</v>
      </c>
      <c r="F86" s="5">
        <v>0.2</v>
      </c>
      <c r="G86" s="5">
        <f>IFERROR(INDEX(Products!$C$2:$C$86,MATCH(C86,Products!$A$2:$A$86,0)),"")</f>
        <v>7</v>
      </c>
      <c r="H86" s="12">
        <f>IFERROR(INDEX(Products!$D$2:$D$86,MATCH(C86,Products!$A$2:$A$86,0)),"")</f>
        <v>2213.3200000000002</v>
      </c>
      <c r="I86" s="12">
        <f t="shared" si="4"/>
        <v>3303.192</v>
      </c>
      <c r="J86" s="12">
        <f t="shared" si="5"/>
        <v>2213.3200000000002</v>
      </c>
      <c r="K86" s="12">
        <f t="shared" si="6"/>
        <v>1089.8719999999998</v>
      </c>
      <c r="L86" s="7">
        <f t="shared" si="7"/>
        <v>0.32994509553183704</v>
      </c>
      <c r="M86" s="5" t="str">
        <f>IF(COUNTIF(Returns!$B$2:$B$248,A86)&gt;0,"Yes","No")</f>
        <v>No</v>
      </c>
      <c r="N86" s="13"/>
    </row>
    <row r="87" spans="1:14" x14ac:dyDescent="0.35">
      <c r="A87" s="5">
        <v>86</v>
      </c>
      <c r="B87" s="5">
        <v>57</v>
      </c>
      <c r="C87" s="5">
        <v>1001</v>
      </c>
      <c r="D87" s="5">
        <v>1</v>
      </c>
      <c r="E87" s="5">
        <v>3826.19</v>
      </c>
      <c r="F87" s="5">
        <v>0.15</v>
      </c>
      <c r="G87" s="5">
        <f>IFERROR(INDEX(Products!$C$2:$C$86,MATCH(C87,Products!$A$2:$A$86,0)),"")</f>
        <v>1</v>
      </c>
      <c r="H87" s="12">
        <f>IFERROR(INDEX(Products!$D$2:$D$86,MATCH(C87,Products!$A$2:$A$86,0)),"")</f>
        <v>3021.65</v>
      </c>
      <c r="I87" s="12">
        <f t="shared" si="4"/>
        <v>3252.2615000000001</v>
      </c>
      <c r="J87" s="12">
        <f t="shared" si="5"/>
        <v>3021.65</v>
      </c>
      <c r="K87" s="12">
        <f t="shared" si="6"/>
        <v>230.61149999999998</v>
      </c>
      <c r="L87" s="7">
        <f t="shared" si="7"/>
        <v>7.0908043526020273E-2</v>
      </c>
      <c r="M87" s="5" t="str">
        <f>IF(COUNTIF(Returns!$B$2:$B$248,A87)&gt;0,"Yes","No")</f>
        <v>Yes</v>
      </c>
      <c r="N87" s="13"/>
    </row>
    <row r="88" spans="1:14" x14ac:dyDescent="0.35">
      <c r="A88" s="5">
        <v>87</v>
      </c>
      <c r="B88" s="5">
        <v>58</v>
      </c>
      <c r="C88" s="5">
        <v>1038</v>
      </c>
      <c r="D88" s="5">
        <v>1</v>
      </c>
      <c r="E88" s="5">
        <v>930.61</v>
      </c>
      <c r="F88" s="5">
        <v>0</v>
      </c>
      <c r="G88" s="5">
        <f>IFERROR(INDEX(Products!$C$2:$C$86,MATCH(C88,Products!$A$2:$A$86,0)),"")</f>
        <v>4</v>
      </c>
      <c r="H88" s="12">
        <f>IFERROR(INDEX(Products!$D$2:$D$86,MATCH(C88,Products!$A$2:$A$86,0)),"")</f>
        <v>617.46</v>
      </c>
      <c r="I88" s="12">
        <f t="shared" si="4"/>
        <v>930.61</v>
      </c>
      <c r="J88" s="12">
        <f t="shared" si="5"/>
        <v>617.46</v>
      </c>
      <c r="K88" s="12">
        <f t="shared" si="6"/>
        <v>313.14999999999998</v>
      </c>
      <c r="L88" s="7">
        <f t="shared" si="7"/>
        <v>0.33649971524054112</v>
      </c>
      <c r="M88" s="5" t="str">
        <f>IF(COUNTIF(Returns!$B$2:$B$248,A88)&gt;0,"Yes","No")</f>
        <v>No</v>
      </c>
      <c r="N88" s="13"/>
    </row>
    <row r="89" spans="1:14" x14ac:dyDescent="0.35">
      <c r="A89" s="5">
        <v>88</v>
      </c>
      <c r="B89" s="5">
        <v>58</v>
      </c>
      <c r="C89" s="5">
        <v>1072</v>
      </c>
      <c r="D89" s="5">
        <v>1</v>
      </c>
      <c r="E89" s="5">
        <v>1404.39</v>
      </c>
      <c r="F89" s="5">
        <v>0</v>
      </c>
      <c r="G89" s="5">
        <f>IFERROR(INDEX(Products!$C$2:$C$86,MATCH(C89,Products!$A$2:$A$86,0)),"")</f>
        <v>7</v>
      </c>
      <c r="H89" s="12">
        <f>IFERROR(INDEX(Products!$D$2:$D$86,MATCH(C89,Products!$A$2:$A$86,0)),"")</f>
        <v>772.88</v>
      </c>
      <c r="I89" s="12">
        <f t="shared" si="4"/>
        <v>1404.39</v>
      </c>
      <c r="J89" s="12">
        <f t="shared" si="5"/>
        <v>772.88</v>
      </c>
      <c r="K89" s="12">
        <f t="shared" si="6"/>
        <v>631.5100000000001</v>
      </c>
      <c r="L89" s="7">
        <f t="shared" si="7"/>
        <v>0.44966853936584572</v>
      </c>
      <c r="M89" s="5" t="str">
        <f>IF(COUNTIF(Returns!$B$2:$B$248,A89)&gt;0,"Yes","No")</f>
        <v>No</v>
      </c>
      <c r="N89" s="13"/>
    </row>
    <row r="90" spans="1:14" x14ac:dyDescent="0.35">
      <c r="A90" s="5">
        <v>89</v>
      </c>
      <c r="B90" s="5">
        <v>59</v>
      </c>
      <c r="C90" s="5">
        <v>1080</v>
      </c>
      <c r="D90" s="5">
        <v>1</v>
      </c>
      <c r="E90" s="5">
        <v>256.7</v>
      </c>
      <c r="F90" s="5">
        <v>0.25</v>
      </c>
      <c r="G90" s="5">
        <f>IFERROR(INDEX(Products!$C$2:$C$86,MATCH(C90,Products!$A$2:$A$86,0)),"")</f>
        <v>8</v>
      </c>
      <c r="H90" s="12">
        <f>IFERROR(INDEX(Products!$D$2:$D$86,MATCH(C90,Products!$A$2:$A$86,0)),"")</f>
        <v>184.26</v>
      </c>
      <c r="I90" s="12">
        <f t="shared" si="4"/>
        <v>192.52499999999998</v>
      </c>
      <c r="J90" s="12">
        <f t="shared" si="5"/>
        <v>184.26</v>
      </c>
      <c r="K90" s="12">
        <f t="shared" si="6"/>
        <v>8.2649999999999864</v>
      </c>
      <c r="L90" s="7">
        <f t="shared" si="7"/>
        <v>4.2929489676665301E-2</v>
      </c>
      <c r="M90" s="5" t="str">
        <f>IF(COUNTIF(Returns!$B$2:$B$248,A90)&gt;0,"Yes","No")</f>
        <v>No</v>
      </c>
      <c r="N90" s="13"/>
    </row>
    <row r="91" spans="1:14" x14ac:dyDescent="0.35">
      <c r="A91" s="5">
        <v>90</v>
      </c>
      <c r="B91" s="5">
        <v>60</v>
      </c>
      <c r="C91" s="5">
        <v>1068</v>
      </c>
      <c r="D91" s="5">
        <v>1</v>
      </c>
      <c r="E91" s="5">
        <v>550.08000000000004</v>
      </c>
      <c r="F91" s="5">
        <v>0.3</v>
      </c>
      <c r="G91" s="5">
        <f>IFERROR(INDEX(Products!$C$2:$C$86,MATCH(C91,Products!$A$2:$A$86,0)),"")</f>
        <v>7</v>
      </c>
      <c r="H91" s="12">
        <f>IFERROR(INDEX(Products!$D$2:$D$86,MATCH(C91,Products!$A$2:$A$86,0)),"")</f>
        <v>351.29</v>
      </c>
      <c r="I91" s="12">
        <f t="shared" si="4"/>
        <v>385.05599999999998</v>
      </c>
      <c r="J91" s="12">
        <f t="shared" si="5"/>
        <v>351.29</v>
      </c>
      <c r="K91" s="12">
        <f t="shared" si="6"/>
        <v>33.765999999999963</v>
      </c>
      <c r="L91" s="7">
        <f t="shared" si="7"/>
        <v>8.7691141028837266E-2</v>
      </c>
      <c r="M91" s="5" t="str">
        <f>IF(COUNTIF(Returns!$B$2:$B$248,A91)&gt;0,"Yes","No")</f>
        <v>No</v>
      </c>
      <c r="N91" s="13"/>
    </row>
    <row r="92" spans="1:14" x14ac:dyDescent="0.35">
      <c r="A92" s="5">
        <v>91</v>
      </c>
      <c r="B92" s="5">
        <v>60</v>
      </c>
      <c r="C92" s="5">
        <v>1029</v>
      </c>
      <c r="D92" s="5">
        <v>3</v>
      </c>
      <c r="E92" s="5">
        <v>951.92</v>
      </c>
      <c r="F92" s="5">
        <v>0.1</v>
      </c>
      <c r="G92" s="5">
        <f>IFERROR(INDEX(Products!$C$2:$C$86,MATCH(C92,Products!$A$2:$A$86,0)),"")</f>
        <v>3</v>
      </c>
      <c r="H92" s="12">
        <f>IFERROR(INDEX(Products!$D$2:$D$86,MATCH(C92,Products!$A$2:$A$86,0)),"")</f>
        <v>552.17999999999995</v>
      </c>
      <c r="I92" s="12">
        <f t="shared" si="4"/>
        <v>2570.1839999999997</v>
      </c>
      <c r="J92" s="12">
        <f t="shared" si="5"/>
        <v>1656.54</v>
      </c>
      <c r="K92" s="12">
        <f t="shared" si="6"/>
        <v>913.64399999999978</v>
      </c>
      <c r="L92" s="7">
        <f t="shared" si="7"/>
        <v>0.35547805137686633</v>
      </c>
      <c r="M92" s="5" t="str">
        <f>IF(COUNTIF(Returns!$B$2:$B$248,A92)&gt;0,"Yes","No")</f>
        <v>No</v>
      </c>
      <c r="N92" s="13"/>
    </row>
    <row r="93" spans="1:14" x14ac:dyDescent="0.35">
      <c r="A93" s="5">
        <v>92</v>
      </c>
      <c r="B93" s="5">
        <v>61</v>
      </c>
      <c r="C93" s="5">
        <v>1006</v>
      </c>
      <c r="D93" s="5">
        <v>2</v>
      </c>
      <c r="E93" s="5">
        <v>2046.37</v>
      </c>
      <c r="F93" s="5">
        <v>0.1</v>
      </c>
      <c r="G93" s="5">
        <f>IFERROR(INDEX(Products!$C$2:$C$86,MATCH(C93,Products!$A$2:$A$86,0)),"")</f>
        <v>1</v>
      </c>
      <c r="H93" s="12">
        <f>IFERROR(INDEX(Products!$D$2:$D$86,MATCH(C93,Products!$A$2:$A$86,0)),"")</f>
        <v>1296.42</v>
      </c>
      <c r="I93" s="12">
        <f t="shared" si="4"/>
        <v>3683.4659999999999</v>
      </c>
      <c r="J93" s="12">
        <f t="shared" si="5"/>
        <v>2592.84</v>
      </c>
      <c r="K93" s="12">
        <f t="shared" si="6"/>
        <v>1090.6259999999997</v>
      </c>
      <c r="L93" s="7">
        <f t="shared" si="7"/>
        <v>0.29608689207393246</v>
      </c>
      <c r="M93" s="5" t="str">
        <f>IF(COUNTIF(Returns!$B$2:$B$248,A93)&gt;0,"Yes","No")</f>
        <v>No</v>
      </c>
      <c r="N93" s="13"/>
    </row>
    <row r="94" spans="1:14" x14ac:dyDescent="0.35">
      <c r="A94" s="5">
        <v>93</v>
      </c>
      <c r="B94" s="5">
        <v>62</v>
      </c>
      <c r="C94" s="5">
        <v>1067</v>
      </c>
      <c r="D94" s="5">
        <v>1</v>
      </c>
      <c r="E94" s="5">
        <v>4128.99</v>
      </c>
      <c r="F94" s="5">
        <v>0.1</v>
      </c>
      <c r="G94" s="5">
        <f>IFERROR(INDEX(Products!$C$2:$C$86,MATCH(C94,Products!$A$2:$A$86,0)),"")</f>
        <v>7</v>
      </c>
      <c r="H94" s="12">
        <f>IFERROR(INDEX(Products!$D$2:$D$86,MATCH(C94,Products!$A$2:$A$86,0)),"")</f>
        <v>2213.3200000000002</v>
      </c>
      <c r="I94" s="12">
        <f t="shared" si="4"/>
        <v>3716.0909999999999</v>
      </c>
      <c r="J94" s="12">
        <f t="shared" si="5"/>
        <v>2213.3200000000002</v>
      </c>
      <c r="K94" s="12">
        <f t="shared" si="6"/>
        <v>1502.7709999999997</v>
      </c>
      <c r="L94" s="7">
        <f t="shared" si="7"/>
        <v>0.40439564047274401</v>
      </c>
      <c r="M94" s="5" t="str">
        <f>IF(COUNTIF(Returns!$B$2:$B$248,A94)&gt;0,"Yes","No")</f>
        <v>No</v>
      </c>
      <c r="N94" s="13"/>
    </row>
    <row r="95" spans="1:14" x14ac:dyDescent="0.35">
      <c r="A95" s="5">
        <v>94</v>
      </c>
      <c r="B95" s="5">
        <v>62</v>
      </c>
      <c r="C95" s="5">
        <v>1014</v>
      </c>
      <c r="D95" s="5">
        <v>1</v>
      </c>
      <c r="E95" s="5">
        <v>1024.3800000000001</v>
      </c>
      <c r="F95" s="5">
        <v>0.3</v>
      </c>
      <c r="G95" s="5">
        <f>IFERROR(INDEX(Products!$C$2:$C$86,MATCH(C95,Products!$A$2:$A$86,0)),"")</f>
        <v>1</v>
      </c>
      <c r="H95" s="12">
        <f>IFERROR(INDEX(Products!$D$2:$D$86,MATCH(C95,Products!$A$2:$A$86,0)),"")</f>
        <v>780.26</v>
      </c>
      <c r="I95" s="12">
        <f t="shared" si="4"/>
        <v>717.06600000000003</v>
      </c>
      <c r="J95" s="12">
        <f t="shared" si="5"/>
        <v>780.26</v>
      </c>
      <c r="K95" s="12">
        <f t="shared" si="6"/>
        <v>-63.19399999999996</v>
      </c>
      <c r="L95" s="7">
        <f t="shared" si="7"/>
        <v>-8.8128568360513471E-2</v>
      </c>
      <c r="M95" s="5" t="str">
        <f>IF(COUNTIF(Returns!$B$2:$B$248,A95)&gt;0,"Yes","No")</f>
        <v>No</v>
      </c>
      <c r="N95" s="13"/>
    </row>
    <row r="96" spans="1:14" x14ac:dyDescent="0.35">
      <c r="A96" s="5">
        <v>95</v>
      </c>
      <c r="B96" s="5">
        <v>63</v>
      </c>
      <c r="C96" s="5">
        <v>1022</v>
      </c>
      <c r="D96" s="5">
        <v>1</v>
      </c>
      <c r="E96" s="5">
        <v>383.8</v>
      </c>
      <c r="F96" s="5">
        <v>0.2</v>
      </c>
      <c r="G96" s="5">
        <f>IFERROR(INDEX(Products!$C$2:$C$86,MATCH(C96,Products!$A$2:$A$86,0)),"")</f>
        <v>2</v>
      </c>
      <c r="H96" s="12">
        <f>IFERROR(INDEX(Products!$D$2:$D$86,MATCH(C96,Products!$A$2:$A$86,0)),"")</f>
        <v>266.88</v>
      </c>
      <c r="I96" s="12">
        <f t="shared" si="4"/>
        <v>307.04000000000002</v>
      </c>
      <c r="J96" s="12">
        <f t="shared" si="5"/>
        <v>266.88</v>
      </c>
      <c r="K96" s="12">
        <f t="shared" si="6"/>
        <v>40.160000000000025</v>
      </c>
      <c r="L96" s="7">
        <f t="shared" si="7"/>
        <v>0.1307972902553414</v>
      </c>
      <c r="M96" s="5" t="str">
        <f>IF(COUNTIF(Returns!$B$2:$B$248,A96)&gt;0,"Yes","No")</f>
        <v>Yes</v>
      </c>
      <c r="N96" s="13"/>
    </row>
    <row r="97" spans="1:14" x14ac:dyDescent="0.35">
      <c r="A97" s="5">
        <v>96</v>
      </c>
      <c r="B97" s="5">
        <v>63</v>
      </c>
      <c r="C97" s="5">
        <v>1085</v>
      </c>
      <c r="D97" s="5">
        <v>1</v>
      </c>
      <c r="E97" s="5">
        <v>234.72</v>
      </c>
      <c r="F97" s="5">
        <v>0.3</v>
      </c>
      <c r="G97" s="5">
        <f>IFERROR(INDEX(Products!$C$2:$C$86,MATCH(C97,Products!$A$2:$A$86,0)),"")</f>
        <v>8</v>
      </c>
      <c r="H97" s="12">
        <f>IFERROR(INDEX(Products!$D$2:$D$86,MATCH(C97,Products!$A$2:$A$86,0)),"")</f>
        <v>175.69</v>
      </c>
      <c r="I97" s="12">
        <f t="shared" si="4"/>
        <v>164.304</v>
      </c>
      <c r="J97" s="12">
        <f t="shared" si="5"/>
        <v>175.69</v>
      </c>
      <c r="K97" s="12">
        <f t="shared" si="6"/>
        <v>-11.385999999999996</v>
      </c>
      <c r="L97" s="7">
        <f t="shared" si="7"/>
        <v>-6.929837374622648E-2</v>
      </c>
      <c r="M97" s="5" t="str">
        <f>IF(COUNTIF(Returns!$B$2:$B$248,A97)&gt;0,"Yes","No")</f>
        <v>No</v>
      </c>
      <c r="N97" s="13"/>
    </row>
    <row r="98" spans="1:14" x14ac:dyDescent="0.35">
      <c r="A98" s="5">
        <v>97</v>
      </c>
      <c r="B98" s="5">
        <v>64</v>
      </c>
      <c r="C98" s="5">
        <v>1085</v>
      </c>
      <c r="D98" s="5">
        <v>1</v>
      </c>
      <c r="E98" s="5">
        <v>234.72</v>
      </c>
      <c r="F98" s="5">
        <v>0.2</v>
      </c>
      <c r="G98" s="5">
        <f>IFERROR(INDEX(Products!$C$2:$C$86,MATCH(C98,Products!$A$2:$A$86,0)),"")</f>
        <v>8</v>
      </c>
      <c r="H98" s="12">
        <f>IFERROR(INDEX(Products!$D$2:$D$86,MATCH(C98,Products!$A$2:$A$86,0)),"")</f>
        <v>175.69</v>
      </c>
      <c r="I98" s="12">
        <f t="shared" si="4"/>
        <v>187.77600000000001</v>
      </c>
      <c r="J98" s="12">
        <f t="shared" si="5"/>
        <v>175.69</v>
      </c>
      <c r="K98" s="12">
        <f t="shared" si="6"/>
        <v>12.086000000000013</v>
      </c>
      <c r="L98" s="7">
        <f t="shared" si="7"/>
        <v>6.4363922972051874E-2</v>
      </c>
      <c r="M98" s="5" t="str">
        <f>IF(COUNTIF(Returns!$B$2:$B$248,A98)&gt;0,"Yes","No")</f>
        <v>No</v>
      </c>
      <c r="N98" s="13"/>
    </row>
    <row r="99" spans="1:14" x14ac:dyDescent="0.35">
      <c r="A99" s="5">
        <v>98</v>
      </c>
      <c r="B99" s="5">
        <v>65</v>
      </c>
      <c r="C99" s="5">
        <v>1044</v>
      </c>
      <c r="D99" s="5">
        <v>1</v>
      </c>
      <c r="E99" s="5">
        <v>1419.88</v>
      </c>
      <c r="F99" s="5">
        <v>0</v>
      </c>
      <c r="G99" s="5">
        <f>IFERROR(INDEX(Products!$C$2:$C$86,MATCH(C99,Products!$A$2:$A$86,0)),"")</f>
        <v>4</v>
      </c>
      <c r="H99" s="12">
        <f>IFERROR(INDEX(Products!$D$2:$D$86,MATCH(C99,Products!$A$2:$A$86,0)),"")</f>
        <v>897.98</v>
      </c>
      <c r="I99" s="12">
        <f t="shared" si="4"/>
        <v>1419.88</v>
      </c>
      <c r="J99" s="12">
        <f t="shared" si="5"/>
        <v>897.98</v>
      </c>
      <c r="K99" s="12">
        <f t="shared" si="6"/>
        <v>521.90000000000009</v>
      </c>
      <c r="L99" s="7">
        <f t="shared" si="7"/>
        <v>0.36756627320618646</v>
      </c>
      <c r="M99" s="5" t="str">
        <f>IF(COUNTIF(Returns!$B$2:$B$248,A99)&gt;0,"Yes","No")</f>
        <v>No</v>
      </c>
      <c r="N99" s="13"/>
    </row>
    <row r="100" spans="1:14" x14ac:dyDescent="0.35">
      <c r="A100" s="5">
        <v>99</v>
      </c>
      <c r="B100" s="5">
        <v>66</v>
      </c>
      <c r="C100" s="5">
        <v>1037</v>
      </c>
      <c r="D100" s="5">
        <v>1</v>
      </c>
      <c r="E100" s="5">
        <v>1161.6300000000001</v>
      </c>
      <c r="F100" s="5">
        <v>0</v>
      </c>
      <c r="G100" s="5">
        <f>IFERROR(INDEX(Products!$C$2:$C$86,MATCH(C100,Products!$A$2:$A$86,0)),"")</f>
        <v>4</v>
      </c>
      <c r="H100" s="12">
        <f>IFERROR(INDEX(Products!$D$2:$D$86,MATCH(C100,Products!$A$2:$A$86,0)),"")</f>
        <v>798.62</v>
      </c>
      <c r="I100" s="12">
        <f t="shared" si="4"/>
        <v>1161.6300000000001</v>
      </c>
      <c r="J100" s="12">
        <f t="shared" si="5"/>
        <v>798.62</v>
      </c>
      <c r="K100" s="12">
        <f t="shared" si="6"/>
        <v>363.0100000000001</v>
      </c>
      <c r="L100" s="7">
        <f t="shared" si="7"/>
        <v>0.31250053803706868</v>
      </c>
      <c r="M100" s="5" t="str">
        <f>IF(COUNTIF(Returns!$B$2:$B$248,A100)&gt;0,"Yes","No")</f>
        <v>No</v>
      </c>
      <c r="N100" s="13"/>
    </row>
    <row r="101" spans="1:14" x14ac:dyDescent="0.35">
      <c r="A101" s="5">
        <v>100</v>
      </c>
      <c r="B101" s="5">
        <v>66</v>
      </c>
      <c r="C101" s="5">
        <v>1069</v>
      </c>
      <c r="D101" s="5">
        <v>1</v>
      </c>
      <c r="E101" s="5">
        <v>545.38</v>
      </c>
      <c r="F101" s="5">
        <v>0.1</v>
      </c>
      <c r="G101" s="5">
        <f>IFERROR(INDEX(Products!$C$2:$C$86,MATCH(C101,Products!$A$2:$A$86,0)),"")</f>
        <v>7</v>
      </c>
      <c r="H101" s="12">
        <f>IFERROR(INDEX(Products!$D$2:$D$86,MATCH(C101,Products!$A$2:$A$86,0)),"")</f>
        <v>312.64999999999998</v>
      </c>
      <c r="I101" s="12">
        <f t="shared" si="4"/>
        <v>490.84199999999998</v>
      </c>
      <c r="J101" s="12">
        <f t="shared" si="5"/>
        <v>312.64999999999998</v>
      </c>
      <c r="K101" s="12">
        <f t="shared" si="6"/>
        <v>178.19200000000001</v>
      </c>
      <c r="L101" s="7">
        <f t="shared" si="7"/>
        <v>0.36303331825719887</v>
      </c>
      <c r="M101" s="5" t="str">
        <f>IF(COUNTIF(Returns!$B$2:$B$248,A101)&gt;0,"Yes","No")</f>
        <v>No</v>
      </c>
      <c r="N101" s="13"/>
    </row>
    <row r="102" spans="1:14" x14ac:dyDescent="0.35">
      <c r="A102" s="5">
        <v>101</v>
      </c>
      <c r="B102" s="5">
        <v>67</v>
      </c>
      <c r="C102" s="5">
        <v>1067</v>
      </c>
      <c r="D102" s="5">
        <v>1</v>
      </c>
      <c r="E102" s="5">
        <v>4128.99</v>
      </c>
      <c r="F102" s="5">
        <v>0.2</v>
      </c>
      <c r="G102" s="5">
        <f>IFERROR(INDEX(Products!$C$2:$C$86,MATCH(C102,Products!$A$2:$A$86,0)),"")</f>
        <v>7</v>
      </c>
      <c r="H102" s="12">
        <f>IFERROR(INDEX(Products!$D$2:$D$86,MATCH(C102,Products!$A$2:$A$86,0)),"")</f>
        <v>2213.3200000000002</v>
      </c>
      <c r="I102" s="12">
        <f t="shared" si="4"/>
        <v>3303.192</v>
      </c>
      <c r="J102" s="12">
        <f t="shared" si="5"/>
        <v>2213.3200000000002</v>
      </c>
      <c r="K102" s="12">
        <f t="shared" si="6"/>
        <v>1089.8719999999998</v>
      </c>
      <c r="L102" s="7">
        <f t="shared" si="7"/>
        <v>0.32994509553183704</v>
      </c>
      <c r="M102" s="5" t="str">
        <f>IF(COUNTIF(Returns!$B$2:$B$248,A102)&gt;0,"Yes","No")</f>
        <v>No</v>
      </c>
      <c r="N102" s="13"/>
    </row>
    <row r="103" spans="1:14" x14ac:dyDescent="0.35">
      <c r="A103" s="5">
        <v>102</v>
      </c>
      <c r="B103" s="5">
        <v>67</v>
      </c>
      <c r="C103" s="5">
        <v>1029</v>
      </c>
      <c r="D103" s="5">
        <v>1</v>
      </c>
      <c r="E103" s="5">
        <v>951.92</v>
      </c>
      <c r="F103" s="5">
        <v>0</v>
      </c>
      <c r="G103" s="5">
        <f>IFERROR(INDEX(Products!$C$2:$C$86,MATCH(C103,Products!$A$2:$A$86,0)),"")</f>
        <v>3</v>
      </c>
      <c r="H103" s="12">
        <f>IFERROR(INDEX(Products!$D$2:$D$86,MATCH(C103,Products!$A$2:$A$86,0)),"")</f>
        <v>552.17999999999995</v>
      </c>
      <c r="I103" s="12">
        <f t="shared" si="4"/>
        <v>951.92</v>
      </c>
      <c r="J103" s="12">
        <f t="shared" si="5"/>
        <v>552.17999999999995</v>
      </c>
      <c r="K103" s="12">
        <f t="shared" si="6"/>
        <v>399.74</v>
      </c>
      <c r="L103" s="7">
        <f t="shared" si="7"/>
        <v>0.41993024623917979</v>
      </c>
      <c r="M103" s="5" t="str">
        <f>IF(COUNTIF(Returns!$B$2:$B$248,A103)&gt;0,"Yes","No")</f>
        <v>No</v>
      </c>
      <c r="N103" s="13"/>
    </row>
    <row r="104" spans="1:14" x14ac:dyDescent="0.35">
      <c r="A104" s="5">
        <v>103</v>
      </c>
      <c r="B104" s="5">
        <v>68</v>
      </c>
      <c r="C104" s="5">
        <v>1085</v>
      </c>
      <c r="D104" s="5">
        <v>1</v>
      </c>
      <c r="E104" s="5">
        <v>234.72</v>
      </c>
      <c r="F104" s="5">
        <v>0</v>
      </c>
      <c r="G104" s="5">
        <f>IFERROR(INDEX(Products!$C$2:$C$86,MATCH(C104,Products!$A$2:$A$86,0)),"")</f>
        <v>8</v>
      </c>
      <c r="H104" s="12">
        <f>IFERROR(INDEX(Products!$D$2:$D$86,MATCH(C104,Products!$A$2:$A$86,0)),"")</f>
        <v>175.69</v>
      </c>
      <c r="I104" s="12">
        <f t="shared" si="4"/>
        <v>234.72</v>
      </c>
      <c r="J104" s="12">
        <f t="shared" si="5"/>
        <v>175.69</v>
      </c>
      <c r="K104" s="12">
        <f t="shared" si="6"/>
        <v>59.03</v>
      </c>
      <c r="L104" s="7">
        <f t="shared" si="7"/>
        <v>0.25149113837764148</v>
      </c>
      <c r="M104" s="5" t="str">
        <f>IF(COUNTIF(Returns!$B$2:$B$248,A104)&gt;0,"Yes","No")</f>
        <v>No</v>
      </c>
      <c r="N104" s="13"/>
    </row>
    <row r="105" spans="1:14" x14ac:dyDescent="0.35">
      <c r="A105" s="5">
        <v>104</v>
      </c>
      <c r="B105" s="5">
        <v>69</v>
      </c>
      <c r="C105" s="5">
        <v>1026</v>
      </c>
      <c r="D105" s="5">
        <v>1</v>
      </c>
      <c r="E105" s="5">
        <v>1413.81</v>
      </c>
      <c r="F105" s="5">
        <v>0.1</v>
      </c>
      <c r="G105" s="5">
        <f>IFERROR(INDEX(Products!$C$2:$C$86,MATCH(C105,Products!$A$2:$A$86,0)),"")</f>
        <v>3</v>
      </c>
      <c r="H105" s="12">
        <f>IFERROR(INDEX(Products!$D$2:$D$86,MATCH(C105,Products!$A$2:$A$86,0)),"")</f>
        <v>1019.93</v>
      </c>
      <c r="I105" s="12">
        <f t="shared" si="4"/>
        <v>1272.4290000000001</v>
      </c>
      <c r="J105" s="12">
        <f t="shared" si="5"/>
        <v>1019.93</v>
      </c>
      <c r="K105" s="12">
        <f t="shared" si="6"/>
        <v>252.49900000000014</v>
      </c>
      <c r="L105" s="7">
        <f t="shared" si="7"/>
        <v>0.19843857692649267</v>
      </c>
      <c r="M105" s="5" t="str">
        <f>IF(COUNTIF(Returns!$B$2:$B$248,A105)&gt;0,"Yes","No")</f>
        <v>No</v>
      </c>
      <c r="N105" s="13"/>
    </row>
    <row r="106" spans="1:14" x14ac:dyDescent="0.35">
      <c r="A106" s="5">
        <v>105</v>
      </c>
      <c r="B106" s="5">
        <v>69</v>
      </c>
      <c r="C106" s="5">
        <v>1009</v>
      </c>
      <c r="D106" s="5">
        <v>2</v>
      </c>
      <c r="E106" s="5">
        <v>2129.15</v>
      </c>
      <c r="F106" s="5">
        <v>0.3</v>
      </c>
      <c r="G106" s="5">
        <f>IFERROR(INDEX(Products!$C$2:$C$86,MATCH(C106,Products!$A$2:$A$86,0)),"")</f>
        <v>1</v>
      </c>
      <c r="H106" s="12">
        <f>IFERROR(INDEX(Products!$D$2:$D$86,MATCH(C106,Products!$A$2:$A$86,0)),"")</f>
        <v>1303.81</v>
      </c>
      <c r="I106" s="12">
        <f t="shared" si="4"/>
        <v>2980.81</v>
      </c>
      <c r="J106" s="12">
        <f t="shared" si="5"/>
        <v>2607.62</v>
      </c>
      <c r="K106" s="12">
        <f t="shared" si="6"/>
        <v>373.19000000000005</v>
      </c>
      <c r="L106" s="7">
        <f t="shared" si="7"/>
        <v>0.1251975134275583</v>
      </c>
      <c r="M106" s="5" t="str">
        <f>IF(COUNTIF(Returns!$B$2:$B$248,A106)&gt;0,"Yes","No")</f>
        <v>No</v>
      </c>
      <c r="N106" s="13"/>
    </row>
    <row r="107" spans="1:14" x14ac:dyDescent="0.35">
      <c r="A107" s="5">
        <v>106</v>
      </c>
      <c r="B107" s="5">
        <v>70</v>
      </c>
      <c r="C107" s="5">
        <v>1071</v>
      </c>
      <c r="D107" s="5">
        <v>1</v>
      </c>
      <c r="E107" s="5">
        <v>2036.4</v>
      </c>
      <c r="F107" s="5">
        <v>0.2</v>
      </c>
      <c r="G107" s="5">
        <f>IFERROR(INDEX(Products!$C$2:$C$86,MATCH(C107,Products!$A$2:$A$86,0)),"")</f>
        <v>7</v>
      </c>
      <c r="H107" s="12">
        <f>IFERROR(INDEX(Products!$D$2:$D$86,MATCH(C107,Products!$A$2:$A$86,0)),"")</f>
        <v>1266.9100000000001</v>
      </c>
      <c r="I107" s="12">
        <f t="shared" si="4"/>
        <v>1629.1200000000001</v>
      </c>
      <c r="J107" s="12">
        <f t="shared" si="5"/>
        <v>1266.9100000000001</v>
      </c>
      <c r="K107" s="12">
        <f t="shared" si="6"/>
        <v>362.21000000000004</v>
      </c>
      <c r="L107" s="7">
        <f t="shared" si="7"/>
        <v>0.22233475741504616</v>
      </c>
      <c r="M107" s="5" t="str">
        <f>IF(COUNTIF(Returns!$B$2:$B$248,A107)&gt;0,"Yes","No")</f>
        <v>No</v>
      </c>
      <c r="N107" s="13"/>
    </row>
    <row r="108" spans="1:14" x14ac:dyDescent="0.35">
      <c r="A108" s="5">
        <v>107</v>
      </c>
      <c r="B108" s="5">
        <v>71</v>
      </c>
      <c r="C108" s="5">
        <v>1080</v>
      </c>
      <c r="D108" s="5">
        <v>1</v>
      </c>
      <c r="E108" s="5">
        <v>256.7</v>
      </c>
      <c r="F108" s="5">
        <v>0.1</v>
      </c>
      <c r="G108" s="5">
        <f>IFERROR(INDEX(Products!$C$2:$C$86,MATCH(C108,Products!$A$2:$A$86,0)),"")</f>
        <v>8</v>
      </c>
      <c r="H108" s="12">
        <f>IFERROR(INDEX(Products!$D$2:$D$86,MATCH(C108,Products!$A$2:$A$86,0)),"")</f>
        <v>184.26</v>
      </c>
      <c r="I108" s="12">
        <f t="shared" si="4"/>
        <v>231.03</v>
      </c>
      <c r="J108" s="12">
        <f t="shared" si="5"/>
        <v>184.26</v>
      </c>
      <c r="K108" s="12">
        <f t="shared" si="6"/>
        <v>46.77000000000001</v>
      </c>
      <c r="L108" s="7">
        <f t="shared" si="7"/>
        <v>0.20244124139722119</v>
      </c>
      <c r="M108" s="5" t="str">
        <f>IF(COUNTIF(Returns!$B$2:$B$248,A108)&gt;0,"Yes","No")</f>
        <v>No</v>
      </c>
      <c r="N108" s="13"/>
    </row>
    <row r="109" spans="1:14" x14ac:dyDescent="0.35">
      <c r="A109" s="5">
        <v>108</v>
      </c>
      <c r="B109" s="5">
        <v>71</v>
      </c>
      <c r="C109" s="5">
        <v>1001</v>
      </c>
      <c r="D109" s="5">
        <v>1</v>
      </c>
      <c r="E109" s="5">
        <v>3826.19</v>
      </c>
      <c r="F109" s="5">
        <v>0.15</v>
      </c>
      <c r="G109" s="5">
        <f>IFERROR(INDEX(Products!$C$2:$C$86,MATCH(C109,Products!$A$2:$A$86,0)),"")</f>
        <v>1</v>
      </c>
      <c r="H109" s="12">
        <f>IFERROR(INDEX(Products!$D$2:$D$86,MATCH(C109,Products!$A$2:$A$86,0)),"")</f>
        <v>3021.65</v>
      </c>
      <c r="I109" s="12">
        <f t="shared" si="4"/>
        <v>3252.2615000000001</v>
      </c>
      <c r="J109" s="12">
        <f t="shared" si="5"/>
        <v>3021.65</v>
      </c>
      <c r="K109" s="12">
        <f t="shared" si="6"/>
        <v>230.61149999999998</v>
      </c>
      <c r="L109" s="7">
        <f t="shared" si="7"/>
        <v>7.0908043526020273E-2</v>
      </c>
      <c r="M109" s="5" t="str">
        <f>IF(COUNTIF(Returns!$B$2:$B$248,A109)&gt;0,"Yes","No")</f>
        <v>Yes</v>
      </c>
      <c r="N109" s="13"/>
    </row>
    <row r="110" spans="1:14" x14ac:dyDescent="0.35">
      <c r="A110" s="5">
        <v>109</v>
      </c>
      <c r="B110" s="5">
        <v>72</v>
      </c>
      <c r="C110" s="5">
        <v>1040</v>
      </c>
      <c r="D110" s="5">
        <v>1</v>
      </c>
      <c r="E110" s="5">
        <v>419.14</v>
      </c>
      <c r="F110" s="5">
        <v>0.1</v>
      </c>
      <c r="G110" s="5">
        <f>IFERROR(INDEX(Products!$C$2:$C$86,MATCH(C110,Products!$A$2:$A$86,0)),"")</f>
        <v>4</v>
      </c>
      <c r="H110" s="12">
        <f>IFERROR(INDEX(Products!$D$2:$D$86,MATCH(C110,Products!$A$2:$A$86,0)),"")</f>
        <v>297.2</v>
      </c>
      <c r="I110" s="12">
        <f t="shared" si="4"/>
        <v>377.226</v>
      </c>
      <c r="J110" s="12">
        <f t="shared" si="5"/>
        <v>297.2</v>
      </c>
      <c r="K110" s="12">
        <f t="shared" si="6"/>
        <v>80.02600000000001</v>
      </c>
      <c r="L110" s="7">
        <f t="shared" si="7"/>
        <v>0.21214338354196161</v>
      </c>
      <c r="M110" s="5" t="str">
        <f>IF(COUNTIF(Returns!$B$2:$B$248,A110)&gt;0,"Yes","No")</f>
        <v>No</v>
      </c>
      <c r="N110" s="13"/>
    </row>
    <row r="111" spans="1:14" x14ac:dyDescent="0.35">
      <c r="A111" s="5">
        <v>110</v>
      </c>
      <c r="B111" s="5">
        <v>72</v>
      </c>
      <c r="C111" s="5">
        <v>1026</v>
      </c>
      <c r="D111" s="5">
        <v>1</v>
      </c>
      <c r="E111" s="5">
        <v>1413.81</v>
      </c>
      <c r="F111" s="5">
        <v>0</v>
      </c>
      <c r="G111" s="5">
        <f>IFERROR(INDEX(Products!$C$2:$C$86,MATCH(C111,Products!$A$2:$A$86,0)),"")</f>
        <v>3</v>
      </c>
      <c r="H111" s="12">
        <f>IFERROR(INDEX(Products!$D$2:$D$86,MATCH(C111,Products!$A$2:$A$86,0)),"")</f>
        <v>1019.93</v>
      </c>
      <c r="I111" s="12">
        <f t="shared" si="4"/>
        <v>1413.81</v>
      </c>
      <c r="J111" s="12">
        <f t="shared" si="5"/>
        <v>1019.93</v>
      </c>
      <c r="K111" s="12">
        <f t="shared" si="6"/>
        <v>393.88</v>
      </c>
      <c r="L111" s="7">
        <f t="shared" si="7"/>
        <v>0.27859471923384332</v>
      </c>
      <c r="M111" s="5" t="str">
        <f>IF(COUNTIF(Returns!$B$2:$B$248,A111)&gt;0,"Yes","No")</f>
        <v>No</v>
      </c>
      <c r="N111" s="13"/>
    </row>
    <row r="112" spans="1:14" x14ac:dyDescent="0.35">
      <c r="A112" s="5">
        <v>111</v>
      </c>
      <c r="B112" s="5">
        <v>73</v>
      </c>
      <c r="C112" s="5">
        <v>1068</v>
      </c>
      <c r="D112" s="5">
        <v>1</v>
      </c>
      <c r="E112" s="5">
        <v>550.08000000000004</v>
      </c>
      <c r="F112" s="5">
        <v>0.2</v>
      </c>
      <c r="G112" s="5">
        <f>IFERROR(INDEX(Products!$C$2:$C$86,MATCH(C112,Products!$A$2:$A$86,0)),"")</f>
        <v>7</v>
      </c>
      <c r="H112" s="12">
        <f>IFERROR(INDEX(Products!$D$2:$D$86,MATCH(C112,Products!$A$2:$A$86,0)),"")</f>
        <v>351.29</v>
      </c>
      <c r="I112" s="12">
        <f t="shared" si="4"/>
        <v>440.06400000000008</v>
      </c>
      <c r="J112" s="12">
        <f t="shared" si="5"/>
        <v>351.29</v>
      </c>
      <c r="K112" s="12">
        <f t="shared" si="6"/>
        <v>88.774000000000058</v>
      </c>
      <c r="L112" s="7">
        <f t="shared" si="7"/>
        <v>0.20172974840023278</v>
      </c>
      <c r="M112" s="5" t="str">
        <f>IF(COUNTIF(Returns!$B$2:$B$248,A112)&gt;0,"Yes","No")</f>
        <v>No</v>
      </c>
      <c r="N112" s="13"/>
    </row>
    <row r="113" spans="1:14" x14ac:dyDescent="0.35">
      <c r="A113" s="5">
        <v>112</v>
      </c>
      <c r="B113" s="5">
        <v>74</v>
      </c>
      <c r="C113" s="5">
        <v>1041</v>
      </c>
      <c r="D113" s="5">
        <v>1</v>
      </c>
      <c r="E113" s="5">
        <v>767.68</v>
      </c>
      <c r="F113" s="5">
        <v>0.1</v>
      </c>
      <c r="G113" s="5">
        <f>IFERROR(INDEX(Products!$C$2:$C$86,MATCH(C113,Products!$A$2:$A$86,0)),"")</f>
        <v>4</v>
      </c>
      <c r="H113" s="12">
        <f>IFERROR(INDEX(Products!$D$2:$D$86,MATCH(C113,Products!$A$2:$A$86,0)),"")</f>
        <v>540.32000000000005</v>
      </c>
      <c r="I113" s="12">
        <f t="shared" si="4"/>
        <v>690.91199999999992</v>
      </c>
      <c r="J113" s="12">
        <f t="shared" si="5"/>
        <v>540.32000000000005</v>
      </c>
      <c r="K113" s="12">
        <f t="shared" si="6"/>
        <v>150.59199999999987</v>
      </c>
      <c r="L113" s="7">
        <f t="shared" si="7"/>
        <v>0.21796118753184182</v>
      </c>
      <c r="M113" s="5" t="str">
        <f>IF(COUNTIF(Returns!$B$2:$B$248,A113)&gt;0,"Yes","No")</f>
        <v>No</v>
      </c>
      <c r="N113" s="13"/>
    </row>
    <row r="114" spans="1:14" x14ac:dyDescent="0.35">
      <c r="A114" s="5">
        <v>113</v>
      </c>
      <c r="B114" s="5">
        <v>74</v>
      </c>
      <c r="C114" s="5">
        <v>1077</v>
      </c>
      <c r="D114" s="5">
        <v>2</v>
      </c>
      <c r="E114" s="5">
        <v>470.49</v>
      </c>
      <c r="F114" s="5">
        <v>0</v>
      </c>
      <c r="G114" s="5">
        <f>IFERROR(INDEX(Products!$C$2:$C$86,MATCH(C114,Products!$A$2:$A$86,0)),"")</f>
        <v>8</v>
      </c>
      <c r="H114" s="12">
        <f>IFERROR(INDEX(Products!$D$2:$D$86,MATCH(C114,Products!$A$2:$A$86,0)),"")</f>
        <v>296.57</v>
      </c>
      <c r="I114" s="12">
        <f t="shared" si="4"/>
        <v>940.98</v>
      </c>
      <c r="J114" s="12">
        <f t="shared" si="5"/>
        <v>593.14</v>
      </c>
      <c r="K114" s="12">
        <f t="shared" si="6"/>
        <v>347.84000000000003</v>
      </c>
      <c r="L114" s="7">
        <f t="shared" si="7"/>
        <v>0.3696571659333886</v>
      </c>
      <c r="M114" s="5" t="str">
        <f>IF(COUNTIF(Returns!$B$2:$B$248,A114)&gt;0,"Yes","No")</f>
        <v>No</v>
      </c>
      <c r="N114" s="13"/>
    </row>
    <row r="115" spans="1:14" x14ac:dyDescent="0.35">
      <c r="A115" s="5">
        <v>114</v>
      </c>
      <c r="B115" s="5">
        <v>75</v>
      </c>
      <c r="C115" s="5">
        <v>1041</v>
      </c>
      <c r="D115" s="5">
        <v>1</v>
      </c>
      <c r="E115" s="5">
        <v>767.68</v>
      </c>
      <c r="F115" s="5">
        <v>0.3</v>
      </c>
      <c r="G115" s="5">
        <f>IFERROR(INDEX(Products!$C$2:$C$86,MATCH(C115,Products!$A$2:$A$86,0)),"")</f>
        <v>4</v>
      </c>
      <c r="H115" s="12">
        <f>IFERROR(INDEX(Products!$D$2:$D$86,MATCH(C115,Products!$A$2:$A$86,0)),"")</f>
        <v>540.32000000000005</v>
      </c>
      <c r="I115" s="12">
        <f t="shared" si="4"/>
        <v>537.37599999999998</v>
      </c>
      <c r="J115" s="12">
        <f t="shared" si="5"/>
        <v>540.32000000000005</v>
      </c>
      <c r="K115" s="12">
        <f t="shared" si="6"/>
        <v>-2.9440000000000737</v>
      </c>
      <c r="L115" s="7">
        <f t="shared" si="7"/>
        <v>-5.4784731733461744E-3</v>
      </c>
      <c r="M115" s="5" t="str">
        <f>IF(COUNTIF(Returns!$B$2:$B$248,A115)&gt;0,"Yes","No")</f>
        <v>No</v>
      </c>
      <c r="N115" s="13"/>
    </row>
    <row r="116" spans="1:14" x14ac:dyDescent="0.35">
      <c r="A116" s="5">
        <v>115</v>
      </c>
      <c r="B116" s="5">
        <v>76</v>
      </c>
      <c r="C116" s="5">
        <v>1001</v>
      </c>
      <c r="D116" s="5">
        <v>1</v>
      </c>
      <c r="E116" s="5">
        <v>3826.19</v>
      </c>
      <c r="F116" s="5">
        <v>0</v>
      </c>
      <c r="G116" s="5">
        <f>IFERROR(INDEX(Products!$C$2:$C$86,MATCH(C116,Products!$A$2:$A$86,0)),"")</f>
        <v>1</v>
      </c>
      <c r="H116" s="12">
        <f>IFERROR(INDEX(Products!$D$2:$D$86,MATCH(C116,Products!$A$2:$A$86,0)),"")</f>
        <v>3021.65</v>
      </c>
      <c r="I116" s="12">
        <f t="shared" si="4"/>
        <v>3826.19</v>
      </c>
      <c r="J116" s="12">
        <f t="shared" si="5"/>
        <v>3021.65</v>
      </c>
      <c r="K116" s="12">
        <f t="shared" si="6"/>
        <v>804.54</v>
      </c>
      <c r="L116" s="7">
        <f t="shared" si="7"/>
        <v>0.21027183699711721</v>
      </c>
      <c r="M116" s="5" t="str">
        <f>IF(COUNTIF(Returns!$B$2:$B$248,A116)&gt;0,"Yes","No")</f>
        <v>No</v>
      </c>
      <c r="N116" s="13"/>
    </row>
    <row r="117" spans="1:14" x14ac:dyDescent="0.35">
      <c r="A117" s="5">
        <v>116</v>
      </c>
      <c r="B117" s="5">
        <v>77</v>
      </c>
      <c r="C117" s="5">
        <v>1066</v>
      </c>
      <c r="D117" s="5">
        <v>1</v>
      </c>
      <c r="E117" s="5">
        <v>1123.68</v>
      </c>
      <c r="F117" s="5">
        <v>0.2</v>
      </c>
      <c r="G117" s="5">
        <f>IFERROR(INDEX(Products!$C$2:$C$86,MATCH(C117,Products!$A$2:$A$86,0)),"")</f>
        <v>7</v>
      </c>
      <c r="H117" s="12">
        <f>IFERROR(INDEX(Products!$D$2:$D$86,MATCH(C117,Products!$A$2:$A$86,0)),"")</f>
        <v>872.66</v>
      </c>
      <c r="I117" s="12">
        <f t="shared" si="4"/>
        <v>898.94400000000007</v>
      </c>
      <c r="J117" s="12">
        <f t="shared" si="5"/>
        <v>872.66</v>
      </c>
      <c r="K117" s="12">
        <f t="shared" si="6"/>
        <v>26.284000000000106</v>
      </c>
      <c r="L117" s="7">
        <f t="shared" si="7"/>
        <v>2.9238751245906424E-2</v>
      </c>
      <c r="M117" s="5" t="str">
        <f>IF(COUNTIF(Returns!$B$2:$B$248,A117)&gt;0,"Yes","No")</f>
        <v>No</v>
      </c>
      <c r="N117" s="13"/>
    </row>
    <row r="118" spans="1:14" x14ac:dyDescent="0.35">
      <c r="A118" s="5">
        <v>117</v>
      </c>
      <c r="B118" s="5">
        <v>78</v>
      </c>
      <c r="C118" s="5">
        <v>1009</v>
      </c>
      <c r="D118" s="5">
        <v>1</v>
      </c>
      <c r="E118" s="5">
        <v>2129.15</v>
      </c>
      <c r="F118" s="5">
        <v>0</v>
      </c>
      <c r="G118" s="5">
        <f>IFERROR(INDEX(Products!$C$2:$C$86,MATCH(C118,Products!$A$2:$A$86,0)),"")</f>
        <v>1</v>
      </c>
      <c r="H118" s="12">
        <f>IFERROR(INDEX(Products!$D$2:$D$86,MATCH(C118,Products!$A$2:$A$86,0)),"")</f>
        <v>1303.81</v>
      </c>
      <c r="I118" s="12">
        <f t="shared" si="4"/>
        <v>2129.15</v>
      </c>
      <c r="J118" s="12">
        <f t="shared" si="5"/>
        <v>1303.81</v>
      </c>
      <c r="K118" s="12">
        <f t="shared" si="6"/>
        <v>825.34000000000015</v>
      </c>
      <c r="L118" s="7">
        <f t="shared" si="7"/>
        <v>0.38763825939929086</v>
      </c>
      <c r="M118" s="5" t="str">
        <f>IF(COUNTIF(Returns!$B$2:$B$248,A118)&gt;0,"Yes","No")</f>
        <v>No</v>
      </c>
      <c r="N118" s="13"/>
    </row>
    <row r="119" spans="1:14" x14ac:dyDescent="0.35">
      <c r="A119" s="5">
        <v>118</v>
      </c>
      <c r="B119" s="5">
        <v>79</v>
      </c>
      <c r="C119" s="5">
        <v>1056</v>
      </c>
      <c r="D119" s="5">
        <v>1</v>
      </c>
      <c r="E119" s="5">
        <v>1134.4000000000001</v>
      </c>
      <c r="F119" s="5">
        <v>0.05</v>
      </c>
      <c r="G119" s="5">
        <f>IFERROR(INDEX(Products!$C$2:$C$86,MATCH(C119,Products!$A$2:$A$86,0)),"")</f>
        <v>6</v>
      </c>
      <c r="H119" s="12">
        <f>IFERROR(INDEX(Products!$D$2:$D$86,MATCH(C119,Products!$A$2:$A$86,0)),"")</f>
        <v>798.2</v>
      </c>
      <c r="I119" s="12">
        <f t="shared" si="4"/>
        <v>1077.68</v>
      </c>
      <c r="J119" s="12">
        <f t="shared" si="5"/>
        <v>798.2</v>
      </c>
      <c r="K119" s="12">
        <f t="shared" si="6"/>
        <v>279.48</v>
      </c>
      <c r="L119" s="7">
        <f t="shared" si="7"/>
        <v>0.25933486749313339</v>
      </c>
      <c r="M119" s="5" t="str">
        <f>IF(COUNTIF(Returns!$B$2:$B$248,A119)&gt;0,"Yes","No")</f>
        <v>No</v>
      </c>
      <c r="N119" s="13"/>
    </row>
    <row r="120" spans="1:14" x14ac:dyDescent="0.35">
      <c r="A120" s="5">
        <v>119</v>
      </c>
      <c r="B120" s="5">
        <v>79</v>
      </c>
      <c r="C120" s="5">
        <v>1010</v>
      </c>
      <c r="D120" s="5">
        <v>2</v>
      </c>
      <c r="E120" s="5">
        <v>4664.03</v>
      </c>
      <c r="F120" s="5">
        <v>0.1</v>
      </c>
      <c r="G120" s="5">
        <f>IFERROR(INDEX(Products!$C$2:$C$86,MATCH(C120,Products!$A$2:$A$86,0)),"")</f>
        <v>1</v>
      </c>
      <c r="H120" s="12">
        <f>IFERROR(INDEX(Products!$D$2:$D$86,MATCH(C120,Products!$A$2:$A$86,0)),"")</f>
        <v>3718.66</v>
      </c>
      <c r="I120" s="12">
        <f t="shared" si="4"/>
        <v>8395.253999999999</v>
      </c>
      <c r="J120" s="12">
        <f t="shared" si="5"/>
        <v>7437.32</v>
      </c>
      <c r="K120" s="12">
        <f t="shared" si="6"/>
        <v>957.93399999999929</v>
      </c>
      <c r="L120" s="7">
        <f t="shared" si="7"/>
        <v>0.1141042307951611</v>
      </c>
      <c r="M120" s="5" t="str">
        <f>IF(COUNTIF(Returns!$B$2:$B$248,A120)&gt;0,"Yes","No")</f>
        <v>No</v>
      </c>
      <c r="N120" s="13"/>
    </row>
    <row r="121" spans="1:14" x14ac:dyDescent="0.35">
      <c r="A121" s="5">
        <v>120</v>
      </c>
      <c r="B121" s="5">
        <v>79</v>
      </c>
      <c r="C121" s="5">
        <v>1069</v>
      </c>
      <c r="D121" s="5">
        <v>1</v>
      </c>
      <c r="E121" s="5">
        <v>545.38</v>
      </c>
      <c r="F121" s="5">
        <v>0</v>
      </c>
      <c r="G121" s="5">
        <f>IFERROR(INDEX(Products!$C$2:$C$86,MATCH(C121,Products!$A$2:$A$86,0)),"")</f>
        <v>7</v>
      </c>
      <c r="H121" s="12">
        <f>IFERROR(INDEX(Products!$D$2:$D$86,MATCH(C121,Products!$A$2:$A$86,0)),"")</f>
        <v>312.64999999999998</v>
      </c>
      <c r="I121" s="12">
        <f t="shared" si="4"/>
        <v>545.38</v>
      </c>
      <c r="J121" s="12">
        <f t="shared" si="5"/>
        <v>312.64999999999998</v>
      </c>
      <c r="K121" s="12">
        <f t="shared" si="6"/>
        <v>232.73000000000002</v>
      </c>
      <c r="L121" s="7">
        <f t="shared" si="7"/>
        <v>0.42672998643147902</v>
      </c>
      <c r="M121" s="5" t="str">
        <f>IF(COUNTIF(Returns!$B$2:$B$248,A121)&gt;0,"Yes","No")</f>
        <v>No</v>
      </c>
      <c r="N121" s="13"/>
    </row>
    <row r="122" spans="1:14" x14ac:dyDescent="0.35">
      <c r="A122" s="5">
        <v>121</v>
      </c>
      <c r="B122" s="5">
        <v>80</v>
      </c>
      <c r="C122" s="5">
        <v>1049</v>
      </c>
      <c r="D122" s="5">
        <v>1</v>
      </c>
      <c r="E122" s="5">
        <v>3970.29</v>
      </c>
      <c r="F122" s="5">
        <v>0.05</v>
      </c>
      <c r="G122" s="5">
        <f>IFERROR(INDEX(Products!$C$2:$C$86,MATCH(C122,Products!$A$2:$A$86,0)),"")</f>
        <v>5</v>
      </c>
      <c r="H122" s="12">
        <f>IFERROR(INDEX(Products!$D$2:$D$86,MATCH(C122,Products!$A$2:$A$86,0)),"")</f>
        <v>2490.89</v>
      </c>
      <c r="I122" s="12">
        <f t="shared" si="4"/>
        <v>3771.7754999999997</v>
      </c>
      <c r="J122" s="12">
        <f t="shared" si="5"/>
        <v>2490.89</v>
      </c>
      <c r="K122" s="12">
        <f t="shared" si="6"/>
        <v>1280.8854999999999</v>
      </c>
      <c r="L122" s="7">
        <f t="shared" si="7"/>
        <v>0.339597491950409</v>
      </c>
      <c r="M122" s="5" t="str">
        <f>IF(COUNTIF(Returns!$B$2:$B$248,A122)&gt;0,"Yes","No")</f>
        <v>No</v>
      </c>
      <c r="N122" s="13"/>
    </row>
    <row r="123" spans="1:14" x14ac:dyDescent="0.35">
      <c r="A123" s="5">
        <v>122</v>
      </c>
      <c r="B123" s="5">
        <v>81</v>
      </c>
      <c r="C123" s="5">
        <v>1061</v>
      </c>
      <c r="D123" s="5">
        <v>1</v>
      </c>
      <c r="E123" s="5">
        <v>1128.8399999999999</v>
      </c>
      <c r="F123" s="5">
        <v>0.15</v>
      </c>
      <c r="G123" s="5">
        <f>IFERROR(INDEX(Products!$C$2:$C$86,MATCH(C123,Products!$A$2:$A$86,0)),"")</f>
        <v>6</v>
      </c>
      <c r="H123" s="12">
        <f>IFERROR(INDEX(Products!$D$2:$D$86,MATCH(C123,Products!$A$2:$A$86,0)),"")</f>
        <v>705.26</v>
      </c>
      <c r="I123" s="12">
        <f t="shared" si="4"/>
        <v>959.5139999999999</v>
      </c>
      <c r="J123" s="12">
        <f t="shared" si="5"/>
        <v>705.26</v>
      </c>
      <c r="K123" s="12">
        <f t="shared" si="6"/>
        <v>254.25399999999991</v>
      </c>
      <c r="L123" s="7">
        <f t="shared" si="7"/>
        <v>0.26498206383648382</v>
      </c>
      <c r="M123" s="5" t="str">
        <f>IF(COUNTIF(Returns!$B$2:$B$248,A123)&gt;0,"Yes","No")</f>
        <v>No</v>
      </c>
      <c r="N123" s="13"/>
    </row>
    <row r="124" spans="1:14" x14ac:dyDescent="0.35">
      <c r="A124" s="5">
        <v>123</v>
      </c>
      <c r="B124" s="5">
        <v>81</v>
      </c>
      <c r="C124" s="5">
        <v>1085</v>
      </c>
      <c r="D124" s="5">
        <v>2</v>
      </c>
      <c r="E124" s="5">
        <v>234.72</v>
      </c>
      <c r="F124" s="5">
        <v>0.15</v>
      </c>
      <c r="G124" s="5">
        <f>IFERROR(INDEX(Products!$C$2:$C$86,MATCH(C124,Products!$A$2:$A$86,0)),"")</f>
        <v>8</v>
      </c>
      <c r="H124" s="12">
        <f>IFERROR(INDEX(Products!$D$2:$D$86,MATCH(C124,Products!$A$2:$A$86,0)),"")</f>
        <v>175.69</v>
      </c>
      <c r="I124" s="12">
        <f t="shared" si="4"/>
        <v>399.024</v>
      </c>
      <c r="J124" s="12">
        <f t="shared" si="5"/>
        <v>351.38</v>
      </c>
      <c r="K124" s="12">
        <f t="shared" si="6"/>
        <v>47.644000000000005</v>
      </c>
      <c r="L124" s="7">
        <f t="shared" si="7"/>
        <v>0.11940133926781347</v>
      </c>
      <c r="M124" s="5" t="str">
        <f>IF(COUNTIF(Returns!$B$2:$B$248,A124)&gt;0,"Yes","No")</f>
        <v>No</v>
      </c>
      <c r="N124" s="13"/>
    </row>
    <row r="125" spans="1:14" x14ac:dyDescent="0.35">
      <c r="A125" s="5">
        <v>124</v>
      </c>
      <c r="B125" s="5">
        <v>81</v>
      </c>
      <c r="C125" s="5">
        <v>1056</v>
      </c>
      <c r="D125" s="5">
        <v>2</v>
      </c>
      <c r="E125" s="5">
        <v>1134.4000000000001</v>
      </c>
      <c r="F125" s="5">
        <v>0.2</v>
      </c>
      <c r="G125" s="5">
        <f>IFERROR(INDEX(Products!$C$2:$C$86,MATCH(C125,Products!$A$2:$A$86,0)),"")</f>
        <v>6</v>
      </c>
      <c r="H125" s="12">
        <f>IFERROR(INDEX(Products!$D$2:$D$86,MATCH(C125,Products!$A$2:$A$86,0)),"")</f>
        <v>798.2</v>
      </c>
      <c r="I125" s="12">
        <f t="shared" si="4"/>
        <v>1815.0400000000002</v>
      </c>
      <c r="J125" s="12">
        <f t="shared" si="5"/>
        <v>1596.4</v>
      </c>
      <c r="K125" s="12">
        <f t="shared" si="6"/>
        <v>218.6400000000001</v>
      </c>
      <c r="L125" s="7">
        <f t="shared" si="7"/>
        <v>0.12046015514809595</v>
      </c>
      <c r="M125" s="5" t="str">
        <f>IF(COUNTIF(Returns!$B$2:$B$248,A125)&gt;0,"Yes","No")</f>
        <v>No</v>
      </c>
      <c r="N125" s="13"/>
    </row>
    <row r="126" spans="1:14" x14ac:dyDescent="0.35">
      <c r="A126" s="5">
        <v>125</v>
      </c>
      <c r="B126" s="5">
        <v>82</v>
      </c>
      <c r="C126" s="5">
        <v>1009</v>
      </c>
      <c r="D126" s="5">
        <v>1</v>
      </c>
      <c r="E126" s="5">
        <v>2129.15</v>
      </c>
      <c r="F126" s="5">
        <v>0</v>
      </c>
      <c r="G126" s="5">
        <f>IFERROR(INDEX(Products!$C$2:$C$86,MATCH(C126,Products!$A$2:$A$86,0)),"")</f>
        <v>1</v>
      </c>
      <c r="H126" s="12">
        <f>IFERROR(INDEX(Products!$D$2:$D$86,MATCH(C126,Products!$A$2:$A$86,0)),"")</f>
        <v>1303.81</v>
      </c>
      <c r="I126" s="12">
        <f t="shared" si="4"/>
        <v>2129.15</v>
      </c>
      <c r="J126" s="12">
        <f t="shared" si="5"/>
        <v>1303.81</v>
      </c>
      <c r="K126" s="12">
        <f t="shared" si="6"/>
        <v>825.34000000000015</v>
      </c>
      <c r="L126" s="7">
        <f t="shared" si="7"/>
        <v>0.38763825939929086</v>
      </c>
      <c r="M126" s="5" t="str">
        <f>IF(COUNTIF(Returns!$B$2:$B$248,A126)&gt;0,"Yes","No")</f>
        <v>No</v>
      </c>
      <c r="N126" s="13"/>
    </row>
    <row r="127" spans="1:14" x14ac:dyDescent="0.35">
      <c r="A127" s="5">
        <v>126</v>
      </c>
      <c r="B127" s="5">
        <v>82</v>
      </c>
      <c r="C127" s="5">
        <v>1001</v>
      </c>
      <c r="D127" s="5">
        <v>1</v>
      </c>
      <c r="E127" s="5">
        <v>3826.19</v>
      </c>
      <c r="F127" s="5">
        <v>0</v>
      </c>
      <c r="G127" s="5">
        <f>IFERROR(INDEX(Products!$C$2:$C$86,MATCH(C127,Products!$A$2:$A$86,0)),"")</f>
        <v>1</v>
      </c>
      <c r="H127" s="12">
        <f>IFERROR(INDEX(Products!$D$2:$D$86,MATCH(C127,Products!$A$2:$A$86,0)),"")</f>
        <v>3021.65</v>
      </c>
      <c r="I127" s="12">
        <f t="shared" si="4"/>
        <v>3826.19</v>
      </c>
      <c r="J127" s="12">
        <f t="shared" si="5"/>
        <v>3021.65</v>
      </c>
      <c r="K127" s="12">
        <f t="shared" si="6"/>
        <v>804.54</v>
      </c>
      <c r="L127" s="7">
        <f t="shared" si="7"/>
        <v>0.21027183699711721</v>
      </c>
      <c r="M127" s="5" t="str">
        <f>IF(COUNTIF(Returns!$B$2:$B$248,A127)&gt;0,"Yes","No")</f>
        <v>No</v>
      </c>
      <c r="N127" s="13"/>
    </row>
    <row r="128" spans="1:14" x14ac:dyDescent="0.35">
      <c r="A128" s="5">
        <v>127</v>
      </c>
      <c r="B128" s="5">
        <v>82</v>
      </c>
      <c r="C128" s="5">
        <v>1008</v>
      </c>
      <c r="D128" s="5">
        <v>1</v>
      </c>
      <c r="E128" s="5">
        <v>4916.16</v>
      </c>
      <c r="F128" s="5">
        <v>0.2</v>
      </c>
      <c r="G128" s="5">
        <f>IFERROR(INDEX(Products!$C$2:$C$86,MATCH(C128,Products!$A$2:$A$86,0)),"")</f>
        <v>1</v>
      </c>
      <c r="H128" s="12">
        <f>IFERROR(INDEX(Products!$D$2:$D$86,MATCH(C128,Products!$A$2:$A$86,0)),"")</f>
        <v>3064.53</v>
      </c>
      <c r="I128" s="12">
        <f t="shared" si="4"/>
        <v>3932.9279999999999</v>
      </c>
      <c r="J128" s="12">
        <f t="shared" si="5"/>
        <v>3064.53</v>
      </c>
      <c r="K128" s="12">
        <f t="shared" si="6"/>
        <v>868.39799999999968</v>
      </c>
      <c r="L128" s="7">
        <f t="shared" si="7"/>
        <v>0.22080190636594407</v>
      </c>
      <c r="M128" s="5" t="str">
        <f>IF(COUNTIF(Returns!$B$2:$B$248,A128)&gt;0,"Yes","No")</f>
        <v>No</v>
      </c>
      <c r="N128" s="13"/>
    </row>
    <row r="129" spans="1:14" x14ac:dyDescent="0.35">
      <c r="A129" s="5">
        <v>128</v>
      </c>
      <c r="B129" s="5">
        <v>82</v>
      </c>
      <c r="C129" s="5">
        <v>1061</v>
      </c>
      <c r="D129" s="5">
        <v>1</v>
      </c>
      <c r="E129" s="5">
        <v>1128.8399999999999</v>
      </c>
      <c r="F129" s="5">
        <v>0.15</v>
      </c>
      <c r="G129" s="5">
        <f>IFERROR(INDEX(Products!$C$2:$C$86,MATCH(C129,Products!$A$2:$A$86,0)),"")</f>
        <v>6</v>
      </c>
      <c r="H129" s="12">
        <f>IFERROR(INDEX(Products!$D$2:$D$86,MATCH(C129,Products!$A$2:$A$86,0)),"")</f>
        <v>705.26</v>
      </c>
      <c r="I129" s="12">
        <f t="shared" si="4"/>
        <v>959.5139999999999</v>
      </c>
      <c r="J129" s="12">
        <f t="shared" si="5"/>
        <v>705.26</v>
      </c>
      <c r="K129" s="12">
        <f t="shared" si="6"/>
        <v>254.25399999999991</v>
      </c>
      <c r="L129" s="7">
        <f t="shared" si="7"/>
        <v>0.26498206383648382</v>
      </c>
      <c r="M129" s="5" t="str">
        <f>IF(COUNTIF(Returns!$B$2:$B$248,A129)&gt;0,"Yes","No")</f>
        <v>No</v>
      </c>
      <c r="N129" s="13"/>
    </row>
    <row r="130" spans="1:14" x14ac:dyDescent="0.35">
      <c r="A130" s="5">
        <v>129</v>
      </c>
      <c r="B130" s="5">
        <v>83</v>
      </c>
      <c r="C130" s="5">
        <v>1052</v>
      </c>
      <c r="D130" s="5">
        <v>1</v>
      </c>
      <c r="E130" s="5">
        <v>2801.53</v>
      </c>
      <c r="F130" s="5">
        <v>0.25</v>
      </c>
      <c r="G130" s="5">
        <f>IFERROR(INDEX(Products!$C$2:$C$86,MATCH(C130,Products!$A$2:$A$86,0)),"")</f>
        <v>5</v>
      </c>
      <c r="H130" s="12">
        <f>IFERROR(INDEX(Products!$D$2:$D$86,MATCH(C130,Products!$A$2:$A$86,0)),"")</f>
        <v>1752.02</v>
      </c>
      <c r="I130" s="12">
        <f t="shared" ref="I130:I193" si="8">D130*E130*(1-F130)</f>
        <v>2101.1475</v>
      </c>
      <c r="J130" s="12">
        <f t="shared" ref="J130:J193" si="9">D130*H130</f>
        <v>1752.02</v>
      </c>
      <c r="K130" s="12">
        <f t="shared" ref="K130:K193" si="10">I130-J130</f>
        <v>349.12750000000005</v>
      </c>
      <c r="L130" s="7">
        <f t="shared" ref="L130:L193" si="11">IFERROR(K130/I130,0)</f>
        <v>0.1661603956885464</v>
      </c>
      <c r="M130" s="5" t="str">
        <f>IF(COUNTIF(Returns!$B$2:$B$248,A130)&gt;0,"Yes","No")</f>
        <v>No</v>
      </c>
      <c r="N130" s="13"/>
    </row>
    <row r="131" spans="1:14" x14ac:dyDescent="0.35">
      <c r="A131" s="5">
        <v>130</v>
      </c>
      <c r="B131" s="5">
        <v>83</v>
      </c>
      <c r="C131" s="5">
        <v>1085</v>
      </c>
      <c r="D131" s="5">
        <v>1</v>
      </c>
      <c r="E131" s="5">
        <v>234.72</v>
      </c>
      <c r="F131" s="5">
        <v>0.1</v>
      </c>
      <c r="G131" s="5">
        <f>IFERROR(INDEX(Products!$C$2:$C$86,MATCH(C131,Products!$A$2:$A$86,0)),"")</f>
        <v>8</v>
      </c>
      <c r="H131" s="12">
        <f>IFERROR(INDEX(Products!$D$2:$D$86,MATCH(C131,Products!$A$2:$A$86,0)),"")</f>
        <v>175.69</v>
      </c>
      <c r="I131" s="12">
        <f t="shared" si="8"/>
        <v>211.24799999999999</v>
      </c>
      <c r="J131" s="12">
        <f t="shared" si="9"/>
        <v>175.69</v>
      </c>
      <c r="K131" s="12">
        <f t="shared" si="10"/>
        <v>35.557999999999993</v>
      </c>
      <c r="L131" s="7">
        <f t="shared" si="11"/>
        <v>0.16832348708626824</v>
      </c>
      <c r="M131" s="5" t="str">
        <f>IF(COUNTIF(Returns!$B$2:$B$248,A131)&gt;0,"Yes","No")</f>
        <v>No</v>
      </c>
      <c r="N131" s="13"/>
    </row>
    <row r="132" spans="1:14" x14ac:dyDescent="0.35">
      <c r="A132" s="5">
        <v>131</v>
      </c>
      <c r="B132" s="5">
        <v>84</v>
      </c>
      <c r="C132" s="5">
        <v>1044</v>
      </c>
      <c r="D132" s="5">
        <v>1</v>
      </c>
      <c r="E132" s="5">
        <v>1419.88</v>
      </c>
      <c r="F132" s="5">
        <v>0</v>
      </c>
      <c r="G132" s="5">
        <f>IFERROR(INDEX(Products!$C$2:$C$86,MATCH(C132,Products!$A$2:$A$86,0)),"")</f>
        <v>4</v>
      </c>
      <c r="H132" s="12">
        <f>IFERROR(INDEX(Products!$D$2:$D$86,MATCH(C132,Products!$A$2:$A$86,0)),"")</f>
        <v>897.98</v>
      </c>
      <c r="I132" s="12">
        <f t="shared" si="8"/>
        <v>1419.88</v>
      </c>
      <c r="J132" s="12">
        <f t="shared" si="9"/>
        <v>897.98</v>
      </c>
      <c r="K132" s="12">
        <f t="shared" si="10"/>
        <v>521.90000000000009</v>
      </c>
      <c r="L132" s="7">
        <f t="shared" si="11"/>
        <v>0.36756627320618646</v>
      </c>
      <c r="M132" s="5" t="str">
        <f>IF(COUNTIF(Returns!$B$2:$B$248,A132)&gt;0,"Yes","No")</f>
        <v>No</v>
      </c>
      <c r="N132" s="13"/>
    </row>
    <row r="133" spans="1:14" x14ac:dyDescent="0.35">
      <c r="A133" s="5">
        <v>132</v>
      </c>
      <c r="B133" s="5">
        <v>85</v>
      </c>
      <c r="C133" s="5">
        <v>1061</v>
      </c>
      <c r="D133" s="5">
        <v>2</v>
      </c>
      <c r="E133" s="5">
        <v>1128.8399999999999</v>
      </c>
      <c r="F133" s="5">
        <v>0.15</v>
      </c>
      <c r="G133" s="5">
        <f>IFERROR(INDEX(Products!$C$2:$C$86,MATCH(C133,Products!$A$2:$A$86,0)),"")</f>
        <v>6</v>
      </c>
      <c r="H133" s="12">
        <f>IFERROR(INDEX(Products!$D$2:$D$86,MATCH(C133,Products!$A$2:$A$86,0)),"")</f>
        <v>705.26</v>
      </c>
      <c r="I133" s="12">
        <f t="shared" si="8"/>
        <v>1919.0279999999998</v>
      </c>
      <c r="J133" s="12">
        <f t="shared" si="9"/>
        <v>1410.52</v>
      </c>
      <c r="K133" s="12">
        <f t="shared" si="10"/>
        <v>508.50799999999981</v>
      </c>
      <c r="L133" s="7">
        <f t="shared" si="11"/>
        <v>0.26498206383648382</v>
      </c>
      <c r="M133" s="5" t="str">
        <f>IF(COUNTIF(Returns!$B$2:$B$248,A133)&gt;0,"Yes","No")</f>
        <v>No</v>
      </c>
      <c r="N133" s="13"/>
    </row>
    <row r="134" spans="1:14" x14ac:dyDescent="0.35">
      <c r="A134" s="5">
        <v>133</v>
      </c>
      <c r="B134" s="5">
        <v>86</v>
      </c>
      <c r="C134" s="5">
        <v>1084</v>
      </c>
      <c r="D134" s="5">
        <v>1</v>
      </c>
      <c r="E134" s="5">
        <v>317.63</v>
      </c>
      <c r="F134" s="5">
        <v>0.25</v>
      </c>
      <c r="G134" s="5">
        <f>IFERROR(INDEX(Products!$C$2:$C$86,MATCH(C134,Products!$A$2:$A$86,0)),"")</f>
        <v>8</v>
      </c>
      <c r="H134" s="12">
        <f>IFERROR(INDEX(Products!$D$2:$D$86,MATCH(C134,Products!$A$2:$A$86,0)),"")</f>
        <v>188.52</v>
      </c>
      <c r="I134" s="12">
        <f t="shared" si="8"/>
        <v>238.2225</v>
      </c>
      <c r="J134" s="12">
        <f t="shared" si="9"/>
        <v>188.52</v>
      </c>
      <c r="K134" s="12">
        <f t="shared" si="10"/>
        <v>49.702499999999986</v>
      </c>
      <c r="L134" s="7">
        <f t="shared" si="11"/>
        <v>0.208638982463873</v>
      </c>
      <c r="M134" s="5" t="str">
        <f>IF(COUNTIF(Returns!$B$2:$B$248,A134)&gt;0,"Yes","No")</f>
        <v>No</v>
      </c>
      <c r="N134" s="13"/>
    </row>
    <row r="135" spans="1:14" x14ac:dyDescent="0.35">
      <c r="A135" s="5">
        <v>134</v>
      </c>
      <c r="B135" s="5">
        <v>87</v>
      </c>
      <c r="C135" s="5">
        <v>1064</v>
      </c>
      <c r="D135" s="5">
        <v>3</v>
      </c>
      <c r="E135" s="5">
        <v>177.92</v>
      </c>
      <c r="F135" s="5">
        <v>0.1</v>
      </c>
      <c r="G135" s="5">
        <f>IFERROR(INDEX(Products!$C$2:$C$86,MATCH(C135,Products!$A$2:$A$86,0)),"")</f>
        <v>6</v>
      </c>
      <c r="H135" s="12">
        <f>IFERROR(INDEX(Products!$D$2:$D$86,MATCH(C135,Products!$A$2:$A$86,0)),"")</f>
        <v>95.97</v>
      </c>
      <c r="I135" s="12">
        <f t="shared" si="8"/>
        <v>480.38400000000001</v>
      </c>
      <c r="J135" s="12">
        <f t="shared" si="9"/>
        <v>287.90999999999997</v>
      </c>
      <c r="K135" s="12">
        <f t="shared" si="10"/>
        <v>192.47400000000005</v>
      </c>
      <c r="L135" s="7">
        <f t="shared" si="11"/>
        <v>0.40066696642685862</v>
      </c>
      <c r="M135" s="5" t="str">
        <f>IF(COUNTIF(Returns!$B$2:$B$248,A135)&gt;0,"Yes","No")</f>
        <v>No</v>
      </c>
      <c r="N135" s="13"/>
    </row>
    <row r="136" spans="1:14" x14ac:dyDescent="0.35">
      <c r="A136" s="5">
        <v>135</v>
      </c>
      <c r="B136" s="5">
        <v>88</v>
      </c>
      <c r="C136" s="5">
        <v>1066</v>
      </c>
      <c r="D136" s="5">
        <v>1</v>
      </c>
      <c r="E136" s="5">
        <v>1123.68</v>
      </c>
      <c r="F136" s="5">
        <v>0.15</v>
      </c>
      <c r="G136" s="5">
        <f>IFERROR(INDEX(Products!$C$2:$C$86,MATCH(C136,Products!$A$2:$A$86,0)),"")</f>
        <v>7</v>
      </c>
      <c r="H136" s="12">
        <f>IFERROR(INDEX(Products!$D$2:$D$86,MATCH(C136,Products!$A$2:$A$86,0)),"")</f>
        <v>872.66</v>
      </c>
      <c r="I136" s="12">
        <f t="shared" si="8"/>
        <v>955.12800000000004</v>
      </c>
      <c r="J136" s="12">
        <f t="shared" si="9"/>
        <v>872.66</v>
      </c>
      <c r="K136" s="12">
        <f t="shared" si="10"/>
        <v>82.468000000000075</v>
      </c>
      <c r="L136" s="7">
        <f t="shared" si="11"/>
        <v>8.6342354113794248E-2</v>
      </c>
      <c r="M136" s="5" t="str">
        <f>IF(COUNTIF(Returns!$B$2:$B$248,A136)&gt;0,"Yes","No")</f>
        <v>No</v>
      </c>
      <c r="N136" s="13"/>
    </row>
    <row r="137" spans="1:14" x14ac:dyDescent="0.35">
      <c r="A137" s="5">
        <v>136</v>
      </c>
      <c r="B137" s="5">
        <v>88</v>
      </c>
      <c r="C137" s="5">
        <v>1073</v>
      </c>
      <c r="D137" s="5">
        <v>1</v>
      </c>
      <c r="E137" s="5">
        <v>1588.01</v>
      </c>
      <c r="F137" s="5">
        <v>0.1</v>
      </c>
      <c r="G137" s="5">
        <f>IFERROR(INDEX(Products!$C$2:$C$86,MATCH(C137,Products!$A$2:$A$86,0)),"")</f>
        <v>7</v>
      </c>
      <c r="H137" s="12">
        <f>IFERROR(INDEX(Products!$D$2:$D$86,MATCH(C137,Products!$A$2:$A$86,0)),"")</f>
        <v>1144.3699999999999</v>
      </c>
      <c r="I137" s="12">
        <f t="shared" si="8"/>
        <v>1429.2090000000001</v>
      </c>
      <c r="J137" s="12">
        <f t="shared" si="9"/>
        <v>1144.3699999999999</v>
      </c>
      <c r="K137" s="12">
        <f t="shared" si="10"/>
        <v>284.83900000000017</v>
      </c>
      <c r="L137" s="7">
        <f t="shared" si="11"/>
        <v>0.1992983531449915</v>
      </c>
      <c r="M137" s="5" t="str">
        <f>IF(COUNTIF(Returns!$B$2:$B$248,A137)&gt;0,"Yes","No")</f>
        <v>No</v>
      </c>
      <c r="N137" s="13"/>
    </row>
    <row r="138" spans="1:14" x14ac:dyDescent="0.35">
      <c r="A138" s="5">
        <v>137</v>
      </c>
      <c r="B138" s="5">
        <v>89</v>
      </c>
      <c r="C138" s="5">
        <v>1053</v>
      </c>
      <c r="D138" s="5">
        <v>1</v>
      </c>
      <c r="E138" s="5">
        <v>1295.03</v>
      </c>
      <c r="F138" s="5">
        <v>0.15</v>
      </c>
      <c r="G138" s="5">
        <f>IFERROR(INDEX(Products!$C$2:$C$86,MATCH(C138,Products!$A$2:$A$86,0)),"")</f>
        <v>5</v>
      </c>
      <c r="H138" s="12">
        <f>IFERROR(INDEX(Products!$D$2:$D$86,MATCH(C138,Products!$A$2:$A$86,0)),"")</f>
        <v>777.04</v>
      </c>
      <c r="I138" s="12">
        <f t="shared" si="8"/>
        <v>1100.7755</v>
      </c>
      <c r="J138" s="12">
        <f t="shared" si="9"/>
        <v>777.04</v>
      </c>
      <c r="K138" s="12">
        <f t="shared" si="10"/>
        <v>323.7355</v>
      </c>
      <c r="L138" s="7">
        <f t="shared" si="11"/>
        <v>0.29409766114889002</v>
      </c>
      <c r="M138" s="5" t="str">
        <f>IF(COUNTIF(Returns!$B$2:$B$248,A138)&gt;0,"Yes","No")</f>
        <v>No</v>
      </c>
      <c r="N138" s="13"/>
    </row>
    <row r="139" spans="1:14" x14ac:dyDescent="0.35">
      <c r="A139" s="5">
        <v>138</v>
      </c>
      <c r="B139" s="5">
        <v>90</v>
      </c>
      <c r="C139" s="5">
        <v>1040</v>
      </c>
      <c r="D139" s="5">
        <v>1</v>
      </c>
      <c r="E139" s="5">
        <v>419.14</v>
      </c>
      <c r="F139" s="5">
        <v>0.05</v>
      </c>
      <c r="G139" s="5">
        <f>IFERROR(INDEX(Products!$C$2:$C$86,MATCH(C139,Products!$A$2:$A$86,0)),"")</f>
        <v>4</v>
      </c>
      <c r="H139" s="12">
        <f>IFERROR(INDEX(Products!$D$2:$D$86,MATCH(C139,Products!$A$2:$A$86,0)),"")</f>
        <v>297.2</v>
      </c>
      <c r="I139" s="12">
        <f t="shared" si="8"/>
        <v>398.18299999999999</v>
      </c>
      <c r="J139" s="12">
        <f t="shared" si="9"/>
        <v>297.2</v>
      </c>
      <c r="K139" s="12">
        <f t="shared" si="10"/>
        <v>100.983</v>
      </c>
      <c r="L139" s="7">
        <f t="shared" si="11"/>
        <v>0.25360952125027941</v>
      </c>
      <c r="M139" s="5" t="str">
        <f>IF(COUNTIF(Returns!$B$2:$B$248,A139)&gt;0,"Yes","No")</f>
        <v>No</v>
      </c>
      <c r="N139" s="13"/>
    </row>
    <row r="140" spans="1:14" x14ac:dyDescent="0.35">
      <c r="A140" s="5">
        <v>139</v>
      </c>
      <c r="B140" s="5">
        <v>91</v>
      </c>
      <c r="C140" s="5">
        <v>1069</v>
      </c>
      <c r="D140" s="5">
        <v>1</v>
      </c>
      <c r="E140" s="5">
        <v>545.38</v>
      </c>
      <c r="F140" s="5">
        <v>0</v>
      </c>
      <c r="G140" s="5">
        <f>IFERROR(INDEX(Products!$C$2:$C$86,MATCH(C140,Products!$A$2:$A$86,0)),"")</f>
        <v>7</v>
      </c>
      <c r="H140" s="12">
        <f>IFERROR(INDEX(Products!$D$2:$D$86,MATCH(C140,Products!$A$2:$A$86,0)),"")</f>
        <v>312.64999999999998</v>
      </c>
      <c r="I140" s="12">
        <f t="shared" si="8"/>
        <v>545.38</v>
      </c>
      <c r="J140" s="12">
        <f t="shared" si="9"/>
        <v>312.64999999999998</v>
      </c>
      <c r="K140" s="12">
        <f t="shared" si="10"/>
        <v>232.73000000000002</v>
      </c>
      <c r="L140" s="7">
        <f t="shared" si="11"/>
        <v>0.42672998643147902</v>
      </c>
      <c r="M140" s="5" t="str">
        <f>IF(COUNTIF(Returns!$B$2:$B$248,A140)&gt;0,"Yes","No")</f>
        <v>No</v>
      </c>
      <c r="N140" s="13"/>
    </row>
    <row r="141" spans="1:14" x14ac:dyDescent="0.35">
      <c r="A141" s="5">
        <v>140</v>
      </c>
      <c r="B141" s="5">
        <v>91</v>
      </c>
      <c r="C141" s="5">
        <v>1064</v>
      </c>
      <c r="D141" s="5">
        <v>1</v>
      </c>
      <c r="E141" s="5">
        <v>177.92</v>
      </c>
      <c r="F141" s="5">
        <v>0</v>
      </c>
      <c r="G141" s="5">
        <f>IFERROR(INDEX(Products!$C$2:$C$86,MATCH(C141,Products!$A$2:$A$86,0)),"")</f>
        <v>6</v>
      </c>
      <c r="H141" s="12">
        <f>IFERROR(INDEX(Products!$D$2:$D$86,MATCH(C141,Products!$A$2:$A$86,0)),"")</f>
        <v>95.97</v>
      </c>
      <c r="I141" s="12">
        <f t="shared" si="8"/>
        <v>177.92</v>
      </c>
      <c r="J141" s="12">
        <f t="shared" si="9"/>
        <v>95.97</v>
      </c>
      <c r="K141" s="12">
        <f t="shared" si="10"/>
        <v>81.949999999999989</v>
      </c>
      <c r="L141" s="7">
        <f t="shared" si="11"/>
        <v>0.46060026978417262</v>
      </c>
      <c r="M141" s="5" t="str">
        <f>IF(COUNTIF(Returns!$B$2:$B$248,A141)&gt;0,"Yes","No")</f>
        <v>No</v>
      </c>
      <c r="N141" s="13"/>
    </row>
    <row r="142" spans="1:14" x14ac:dyDescent="0.35">
      <c r="A142" s="5">
        <v>141</v>
      </c>
      <c r="B142" s="5">
        <v>92</v>
      </c>
      <c r="C142" s="5">
        <v>1052</v>
      </c>
      <c r="D142" s="5">
        <v>1</v>
      </c>
      <c r="E142" s="5">
        <v>2801.53</v>
      </c>
      <c r="F142" s="5">
        <v>0</v>
      </c>
      <c r="G142" s="5">
        <f>IFERROR(INDEX(Products!$C$2:$C$86,MATCH(C142,Products!$A$2:$A$86,0)),"")</f>
        <v>5</v>
      </c>
      <c r="H142" s="12">
        <f>IFERROR(INDEX(Products!$D$2:$D$86,MATCH(C142,Products!$A$2:$A$86,0)),"")</f>
        <v>1752.02</v>
      </c>
      <c r="I142" s="12">
        <f t="shared" si="8"/>
        <v>2801.53</v>
      </c>
      <c r="J142" s="12">
        <f t="shared" si="9"/>
        <v>1752.02</v>
      </c>
      <c r="K142" s="12">
        <f t="shared" si="10"/>
        <v>1049.5100000000002</v>
      </c>
      <c r="L142" s="7">
        <f t="shared" si="11"/>
        <v>0.37462029676640984</v>
      </c>
      <c r="M142" s="5" t="str">
        <f>IF(COUNTIF(Returns!$B$2:$B$248,A142)&gt;0,"Yes","No")</f>
        <v>No</v>
      </c>
      <c r="N142" s="13"/>
    </row>
    <row r="143" spans="1:14" x14ac:dyDescent="0.35">
      <c r="A143" s="5">
        <v>142</v>
      </c>
      <c r="B143" s="5">
        <v>93</v>
      </c>
      <c r="C143" s="5">
        <v>1056</v>
      </c>
      <c r="D143" s="5">
        <v>1</v>
      </c>
      <c r="E143" s="5">
        <v>1134.4000000000001</v>
      </c>
      <c r="F143" s="5">
        <v>0</v>
      </c>
      <c r="G143" s="5">
        <f>IFERROR(INDEX(Products!$C$2:$C$86,MATCH(C143,Products!$A$2:$A$86,0)),"")</f>
        <v>6</v>
      </c>
      <c r="H143" s="12">
        <f>IFERROR(INDEX(Products!$D$2:$D$86,MATCH(C143,Products!$A$2:$A$86,0)),"")</f>
        <v>798.2</v>
      </c>
      <c r="I143" s="12">
        <f t="shared" si="8"/>
        <v>1134.4000000000001</v>
      </c>
      <c r="J143" s="12">
        <f t="shared" si="9"/>
        <v>798.2</v>
      </c>
      <c r="K143" s="12">
        <f t="shared" si="10"/>
        <v>336.20000000000005</v>
      </c>
      <c r="L143" s="7">
        <f t="shared" si="11"/>
        <v>0.29636812411847674</v>
      </c>
      <c r="M143" s="5" t="str">
        <f>IF(COUNTIF(Returns!$B$2:$B$248,A143)&gt;0,"Yes","No")</f>
        <v>No</v>
      </c>
      <c r="N143" s="13"/>
    </row>
    <row r="144" spans="1:14" x14ac:dyDescent="0.35">
      <c r="A144" s="5">
        <v>143</v>
      </c>
      <c r="B144" s="5">
        <v>94</v>
      </c>
      <c r="C144" s="5">
        <v>1017</v>
      </c>
      <c r="D144" s="5">
        <v>2</v>
      </c>
      <c r="E144" s="5">
        <v>978.37</v>
      </c>
      <c r="F144" s="5">
        <v>0.05</v>
      </c>
      <c r="G144" s="5">
        <f>IFERROR(INDEX(Products!$C$2:$C$86,MATCH(C144,Products!$A$2:$A$86,0)),"")</f>
        <v>2</v>
      </c>
      <c r="H144" s="12">
        <f>IFERROR(INDEX(Products!$D$2:$D$86,MATCH(C144,Products!$A$2:$A$86,0)),"")</f>
        <v>519.71</v>
      </c>
      <c r="I144" s="12">
        <f t="shared" si="8"/>
        <v>1858.903</v>
      </c>
      <c r="J144" s="12">
        <f t="shared" si="9"/>
        <v>1039.42</v>
      </c>
      <c r="K144" s="12">
        <f t="shared" si="10"/>
        <v>819.48299999999995</v>
      </c>
      <c r="L144" s="7">
        <f t="shared" si="11"/>
        <v>0.44084226019324296</v>
      </c>
      <c r="M144" s="5" t="str">
        <f>IF(COUNTIF(Returns!$B$2:$B$248,A144)&gt;0,"Yes","No")</f>
        <v>Yes</v>
      </c>
      <c r="N144" s="13"/>
    </row>
    <row r="145" spans="1:14" x14ac:dyDescent="0.35">
      <c r="A145" s="5">
        <v>144</v>
      </c>
      <c r="B145" s="5">
        <v>94</v>
      </c>
      <c r="C145" s="5">
        <v>1038</v>
      </c>
      <c r="D145" s="5">
        <v>1</v>
      </c>
      <c r="E145" s="5">
        <v>930.61</v>
      </c>
      <c r="F145" s="5">
        <v>0.05</v>
      </c>
      <c r="G145" s="5">
        <f>IFERROR(INDEX(Products!$C$2:$C$86,MATCH(C145,Products!$A$2:$A$86,0)),"")</f>
        <v>4</v>
      </c>
      <c r="H145" s="12">
        <f>IFERROR(INDEX(Products!$D$2:$D$86,MATCH(C145,Products!$A$2:$A$86,0)),"")</f>
        <v>617.46</v>
      </c>
      <c r="I145" s="12">
        <f t="shared" si="8"/>
        <v>884.07949999999994</v>
      </c>
      <c r="J145" s="12">
        <f t="shared" si="9"/>
        <v>617.46</v>
      </c>
      <c r="K145" s="12">
        <f t="shared" si="10"/>
        <v>266.6194999999999</v>
      </c>
      <c r="L145" s="7">
        <f t="shared" si="11"/>
        <v>0.30157864762162218</v>
      </c>
      <c r="M145" s="5" t="str">
        <f>IF(COUNTIF(Returns!$B$2:$B$248,A145)&gt;0,"Yes","No")</f>
        <v>No</v>
      </c>
      <c r="N145" s="13"/>
    </row>
    <row r="146" spans="1:14" x14ac:dyDescent="0.35">
      <c r="A146" s="5">
        <v>145</v>
      </c>
      <c r="B146" s="5">
        <v>95</v>
      </c>
      <c r="C146" s="5">
        <v>1044</v>
      </c>
      <c r="D146" s="5">
        <v>1</v>
      </c>
      <c r="E146" s="5">
        <v>1419.88</v>
      </c>
      <c r="F146" s="5">
        <v>0</v>
      </c>
      <c r="G146" s="5">
        <f>IFERROR(INDEX(Products!$C$2:$C$86,MATCH(C146,Products!$A$2:$A$86,0)),"")</f>
        <v>4</v>
      </c>
      <c r="H146" s="12">
        <f>IFERROR(INDEX(Products!$D$2:$D$86,MATCH(C146,Products!$A$2:$A$86,0)),"")</f>
        <v>897.98</v>
      </c>
      <c r="I146" s="12">
        <f t="shared" si="8"/>
        <v>1419.88</v>
      </c>
      <c r="J146" s="12">
        <f t="shared" si="9"/>
        <v>897.98</v>
      </c>
      <c r="K146" s="12">
        <f t="shared" si="10"/>
        <v>521.90000000000009</v>
      </c>
      <c r="L146" s="7">
        <f t="shared" si="11"/>
        <v>0.36756627320618646</v>
      </c>
      <c r="M146" s="5" t="str">
        <f>IF(COUNTIF(Returns!$B$2:$B$248,A146)&gt;0,"Yes","No")</f>
        <v>No</v>
      </c>
      <c r="N146" s="13"/>
    </row>
    <row r="147" spans="1:14" x14ac:dyDescent="0.35">
      <c r="A147" s="5">
        <v>146</v>
      </c>
      <c r="B147" s="5">
        <v>95</v>
      </c>
      <c r="C147" s="5">
        <v>1056</v>
      </c>
      <c r="D147" s="5">
        <v>1</v>
      </c>
      <c r="E147" s="5">
        <v>1134.4000000000001</v>
      </c>
      <c r="F147" s="5">
        <v>0.2</v>
      </c>
      <c r="G147" s="5">
        <f>IFERROR(INDEX(Products!$C$2:$C$86,MATCH(C147,Products!$A$2:$A$86,0)),"")</f>
        <v>6</v>
      </c>
      <c r="H147" s="12">
        <f>IFERROR(INDEX(Products!$D$2:$D$86,MATCH(C147,Products!$A$2:$A$86,0)),"")</f>
        <v>798.2</v>
      </c>
      <c r="I147" s="12">
        <f t="shared" si="8"/>
        <v>907.5200000000001</v>
      </c>
      <c r="J147" s="12">
        <f t="shared" si="9"/>
        <v>798.2</v>
      </c>
      <c r="K147" s="12">
        <f t="shared" si="10"/>
        <v>109.32000000000005</v>
      </c>
      <c r="L147" s="7">
        <f t="shared" si="11"/>
        <v>0.12046015514809595</v>
      </c>
      <c r="M147" s="5" t="str">
        <f>IF(COUNTIF(Returns!$B$2:$B$248,A147)&gt;0,"Yes","No")</f>
        <v>No</v>
      </c>
      <c r="N147" s="13"/>
    </row>
    <row r="148" spans="1:14" x14ac:dyDescent="0.35">
      <c r="A148" s="5">
        <v>147</v>
      </c>
      <c r="B148" s="5">
        <v>96</v>
      </c>
      <c r="C148" s="5">
        <v>1072</v>
      </c>
      <c r="D148" s="5">
        <v>1</v>
      </c>
      <c r="E148" s="5">
        <v>1404.39</v>
      </c>
      <c r="F148" s="5">
        <v>0.3</v>
      </c>
      <c r="G148" s="5">
        <f>IFERROR(INDEX(Products!$C$2:$C$86,MATCH(C148,Products!$A$2:$A$86,0)),"")</f>
        <v>7</v>
      </c>
      <c r="H148" s="12">
        <f>IFERROR(INDEX(Products!$D$2:$D$86,MATCH(C148,Products!$A$2:$A$86,0)),"")</f>
        <v>772.88</v>
      </c>
      <c r="I148" s="12">
        <f t="shared" si="8"/>
        <v>983.07299999999998</v>
      </c>
      <c r="J148" s="12">
        <f t="shared" si="9"/>
        <v>772.88</v>
      </c>
      <c r="K148" s="12">
        <f t="shared" si="10"/>
        <v>210.19299999999998</v>
      </c>
      <c r="L148" s="7">
        <f t="shared" si="11"/>
        <v>0.21381219909406524</v>
      </c>
      <c r="M148" s="5" t="str">
        <f>IF(COUNTIF(Returns!$B$2:$B$248,A148)&gt;0,"Yes","No")</f>
        <v>No</v>
      </c>
      <c r="N148" s="13"/>
    </row>
    <row r="149" spans="1:14" x14ac:dyDescent="0.35">
      <c r="A149" s="5">
        <v>148</v>
      </c>
      <c r="B149" s="5">
        <v>97</v>
      </c>
      <c r="C149" s="5">
        <v>1080</v>
      </c>
      <c r="D149" s="5">
        <v>1</v>
      </c>
      <c r="E149" s="5">
        <v>256.7</v>
      </c>
      <c r="F149" s="5">
        <v>0</v>
      </c>
      <c r="G149" s="5">
        <f>IFERROR(INDEX(Products!$C$2:$C$86,MATCH(C149,Products!$A$2:$A$86,0)),"")</f>
        <v>8</v>
      </c>
      <c r="H149" s="12">
        <f>IFERROR(INDEX(Products!$D$2:$D$86,MATCH(C149,Products!$A$2:$A$86,0)),"")</f>
        <v>184.26</v>
      </c>
      <c r="I149" s="12">
        <f t="shared" si="8"/>
        <v>256.7</v>
      </c>
      <c r="J149" s="12">
        <f t="shared" si="9"/>
        <v>184.26</v>
      </c>
      <c r="K149" s="12">
        <f t="shared" si="10"/>
        <v>72.44</v>
      </c>
      <c r="L149" s="7">
        <f t="shared" si="11"/>
        <v>0.28219711725749902</v>
      </c>
      <c r="M149" s="5" t="str">
        <f>IF(COUNTIF(Returns!$B$2:$B$248,A149)&gt;0,"Yes","No")</f>
        <v>No</v>
      </c>
      <c r="N149" s="13"/>
    </row>
    <row r="150" spans="1:14" x14ac:dyDescent="0.35">
      <c r="A150" s="5">
        <v>149</v>
      </c>
      <c r="B150" s="5">
        <v>98</v>
      </c>
      <c r="C150" s="5">
        <v>1053</v>
      </c>
      <c r="D150" s="5">
        <v>1</v>
      </c>
      <c r="E150" s="5">
        <v>1295.03</v>
      </c>
      <c r="F150" s="5">
        <v>0.1</v>
      </c>
      <c r="G150" s="5">
        <f>IFERROR(INDEX(Products!$C$2:$C$86,MATCH(C150,Products!$A$2:$A$86,0)),"")</f>
        <v>5</v>
      </c>
      <c r="H150" s="12">
        <f>IFERROR(INDEX(Products!$D$2:$D$86,MATCH(C150,Products!$A$2:$A$86,0)),"")</f>
        <v>777.04</v>
      </c>
      <c r="I150" s="12">
        <f t="shared" si="8"/>
        <v>1165.527</v>
      </c>
      <c r="J150" s="12">
        <f t="shared" si="9"/>
        <v>777.04</v>
      </c>
      <c r="K150" s="12">
        <f t="shared" si="10"/>
        <v>388.48700000000008</v>
      </c>
      <c r="L150" s="7">
        <f t="shared" si="11"/>
        <v>0.33331445775172952</v>
      </c>
      <c r="M150" s="5" t="str">
        <f>IF(COUNTIF(Returns!$B$2:$B$248,A150)&gt;0,"Yes","No")</f>
        <v>No</v>
      </c>
      <c r="N150" s="13"/>
    </row>
    <row r="151" spans="1:14" x14ac:dyDescent="0.35">
      <c r="A151" s="5">
        <v>150</v>
      </c>
      <c r="B151" s="5">
        <v>99</v>
      </c>
      <c r="C151" s="5">
        <v>1085</v>
      </c>
      <c r="D151" s="5">
        <v>1</v>
      </c>
      <c r="E151" s="5">
        <v>234.72</v>
      </c>
      <c r="F151" s="5">
        <v>0.1</v>
      </c>
      <c r="G151" s="5">
        <f>IFERROR(INDEX(Products!$C$2:$C$86,MATCH(C151,Products!$A$2:$A$86,0)),"")</f>
        <v>8</v>
      </c>
      <c r="H151" s="12">
        <f>IFERROR(INDEX(Products!$D$2:$D$86,MATCH(C151,Products!$A$2:$A$86,0)),"")</f>
        <v>175.69</v>
      </c>
      <c r="I151" s="12">
        <f t="shared" si="8"/>
        <v>211.24799999999999</v>
      </c>
      <c r="J151" s="12">
        <f t="shared" si="9"/>
        <v>175.69</v>
      </c>
      <c r="K151" s="12">
        <f t="shared" si="10"/>
        <v>35.557999999999993</v>
      </c>
      <c r="L151" s="7">
        <f t="shared" si="11"/>
        <v>0.16832348708626824</v>
      </c>
      <c r="M151" s="5" t="str">
        <f>IF(COUNTIF(Returns!$B$2:$B$248,A151)&gt;0,"Yes","No")</f>
        <v>No</v>
      </c>
      <c r="N151" s="13"/>
    </row>
    <row r="152" spans="1:14" x14ac:dyDescent="0.35">
      <c r="A152" s="5">
        <v>151</v>
      </c>
      <c r="B152" s="5">
        <v>100</v>
      </c>
      <c r="C152" s="5">
        <v>1028</v>
      </c>
      <c r="D152" s="5">
        <v>1</v>
      </c>
      <c r="E152" s="5">
        <v>2753.45</v>
      </c>
      <c r="F152" s="5">
        <v>0</v>
      </c>
      <c r="G152" s="5">
        <f>IFERROR(INDEX(Products!$C$2:$C$86,MATCH(C152,Products!$A$2:$A$86,0)),"")</f>
        <v>3</v>
      </c>
      <c r="H152" s="12">
        <f>IFERROR(INDEX(Products!$D$2:$D$86,MATCH(C152,Products!$A$2:$A$86,0)),"")</f>
        <v>1672.88</v>
      </c>
      <c r="I152" s="12">
        <f t="shared" si="8"/>
        <v>2753.45</v>
      </c>
      <c r="J152" s="12">
        <f t="shared" si="9"/>
        <v>1672.88</v>
      </c>
      <c r="K152" s="12">
        <f t="shared" si="10"/>
        <v>1080.5699999999997</v>
      </c>
      <c r="L152" s="7">
        <f t="shared" si="11"/>
        <v>0.39244220886524173</v>
      </c>
      <c r="M152" s="5" t="str">
        <f>IF(COUNTIF(Returns!$B$2:$B$248,A152)&gt;0,"Yes","No")</f>
        <v>No</v>
      </c>
      <c r="N152" s="13"/>
    </row>
    <row r="153" spans="1:14" x14ac:dyDescent="0.35">
      <c r="A153" s="5">
        <v>152</v>
      </c>
      <c r="B153" s="5">
        <v>101</v>
      </c>
      <c r="C153" s="5">
        <v>1061</v>
      </c>
      <c r="D153" s="5">
        <v>1</v>
      </c>
      <c r="E153" s="5">
        <v>1128.8399999999999</v>
      </c>
      <c r="F153" s="5">
        <v>0</v>
      </c>
      <c r="G153" s="5">
        <f>IFERROR(INDEX(Products!$C$2:$C$86,MATCH(C153,Products!$A$2:$A$86,0)),"")</f>
        <v>6</v>
      </c>
      <c r="H153" s="12">
        <f>IFERROR(INDEX(Products!$D$2:$D$86,MATCH(C153,Products!$A$2:$A$86,0)),"")</f>
        <v>705.26</v>
      </c>
      <c r="I153" s="12">
        <f t="shared" si="8"/>
        <v>1128.8399999999999</v>
      </c>
      <c r="J153" s="12">
        <f t="shared" si="9"/>
        <v>705.26</v>
      </c>
      <c r="K153" s="12">
        <f t="shared" si="10"/>
        <v>423.57999999999993</v>
      </c>
      <c r="L153" s="7">
        <f t="shared" si="11"/>
        <v>0.37523475426101127</v>
      </c>
      <c r="M153" s="5" t="str">
        <f>IF(COUNTIF(Returns!$B$2:$B$248,A153)&gt;0,"Yes","No")</f>
        <v>No</v>
      </c>
      <c r="N153" s="13"/>
    </row>
    <row r="154" spans="1:14" x14ac:dyDescent="0.35">
      <c r="A154" s="5">
        <v>153</v>
      </c>
      <c r="B154" s="5">
        <v>101</v>
      </c>
      <c r="C154" s="5">
        <v>1033</v>
      </c>
      <c r="D154" s="5">
        <v>1</v>
      </c>
      <c r="E154" s="5">
        <v>3738.1</v>
      </c>
      <c r="F154" s="5">
        <v>0.15</v>
      </c>
      <c r="G154" s="5">
        <f>IFERROR(INDEX(Products!$C$2:$C$86,MATCH(C154,Products!$A$2:$A$86,0)),"")</f>
        <v>3</v>
      </c>
      <c r="H154" s="12">
        <f>IFERROR(INDEX(Products!$D$2:$D$86,MATCH(C154,Products!$A$2:$A$86,0)),"")</f>
        <v>2130.6999999999998</v>
      </c>
      <c r="I154" s="12">
        <f t="shared" si="8"/>
        <v>3177.3849999999998</v>
      </c>
      <c r="J154" s="12">
        <f t="shared" si="9"/>
        <v>2130.6999999999998</v>
      </c>
      <c r="K154" s="12">
        <f t="shared" si="10"/>
        <v>1046.6849999999999</v>
      </c>
      <c r="L154" s="7">
        <f t="shared" si="11"/>
        <v>0.32941711501753801</v>
      </c>
      <c r="M154" s="5" t="str">
        <f>IF(COUNTIF(Returns!$B$2:$B$248,A154)&gt;0,"Yes","No")</f>
        <v>No</v>
      </c>
      <c r="N154" s="13"/>
    </row>
    <row r="155" spans="1:14" x14ac:dyDescent="0.35">
      <c r="A155" s="5">
        <v>154</v>
      </c>
      <c r="B155" s="5">
        <v>102</v>
      </c>
      <c r="C155" s="5">
        <v>1001</v>
      </c>
      <c r="D155" s="5">
        <v>2</v>
      </c>
      <c r="E155" s="5">
        <v>3826.19</v>
      </c>
      <c r="F155" s="5">
        <v>0.25</v>
      </c>
      <c r="G155" s="5">
        <f>IFERROR(INDEX(Products!$C$2:$C$86,MATCH(C155,Products!$A$2:$A$86,0)),"")</f>
        <v>1</v>
      </c>
      <c r="H155" s="12">
        <f>IFERROR(INDEX(Products!$D$2:$D$86,MATCH(C155,Products!$A$2:$A$86,0)),"")</f>
        <v>3021.65</v>
      </c>
      <c r="I155" s="12">
        <f t="shared" si="8"/>
        <v>5739.2849999999999</v>
      </c>
      <c r="J155" s="12">
        <f t="shared" si="9"/>
        <v>6043.3</v>
      </c>
      <c r="K155" s="12">
        <f t="shared" si="10"/>
        <v>-304.01500000000033</v>
      </c>
      <c r="L155" s="7">
        <f t="shared" si="11"/>
        <v>-5.2970884003843741E-2</v>
      </c>
      <c r="M155" s="5" t="str">
        <f>IF(COUNTIF(Returns!$B$2:$B$248,A155)&gt;0,"Yes","No")</f>
        <v>No</v>
      </c>
      <c r="N155" s="13"/>
    </row>
    <row r="156" spans="1:14" x14ac:dyDescent="0.35">
      <c r="A156" s="5">
        <v>155</v>
      </c>
      <c r="B156" s="5">
        <v>103</v>
      </c>
      <c r="C156" s="5">
        <v>1019</v>
      </c>
      <c r="D156" s="5">
        <v>1</v>
      </c>
      <c r="E156" s="5">
        <v>1255.73</v>
      </c>
      <c r="F156" s="5">
        <v>0.1</v>
      </c>
      <c r="G156" s="5">
        <f>IFERROR(INDEX(Products!$C$2:$C$86,MATCH(C156,Products!$A$2:$A$86,0)),"")</f>
        <v>2</v>
      </c>
      <c r="H156" s="12">
        <f>IFERROR(INDEX(Products!$D$2:$D$86,MATCH(C156,Products!$A$2:$A$86,0)),"")</f>
        <v>760.11</v>
      </c>
      <c r="I156" s="12">
        <f t="shared" si="8"/>
        <v>1130.1570000000002</v>
      </c>
      <c r="J156" s="12">
        <f t="shared" si="9"/>
        <v>760.11</v>
      </c>
      <c r="K156" s="12">
        <f t="shared" si="10"/>
        <v>370.04700000000014</v>
      </c>
      <c r="L156" s="7">
        <f t="shared" si="11"/>
        <v>0.32742972878989385</v>
      </c>
      <c r="M156" s="5" t="str">
        <f>IF(COUNTIF(Returns!$B$2:$B$248,A156)&gt;0,"Yes","No")</f>
        <v>No</v>
      </c>
      <c r="N156" s="13"/>
    </row>
    <row r="157" spans="1:14" x14ac:dyDescent="0.35">
      <c r="A157" s="5">
        <v>156</v>
      </c>
      <c r="B157" s="5">
        <v>104</v>
      </c>
      <c r="C157" s="5">
        <v>1001</v>
      </c>
      <c r="D157" s="5">
        <v>2</v>
      </c>
      <c r="E157" s="5">
        <v>3826.19</v>
      </c>
      <c r="F157" s="5">
        <v>0.3</v>
      </c>
      <c r="G157" s="5">
        <f>IFERROR(INDEX(Products!$C$2:$C$86,MATCH(C157,Products!$A$2:$A$86,0)),"")</f>
        <v>1</v>
      </c>
      <c r="H157" s="12">
        <f>IFERROR(INDEX(Products!$D$2:$D$86,MATCH(C157,Products!$A$2:$A$86,0)),"")</f>
        <v>3021.65</v>
      </c>
      <c r="I157" s="12">
        <f t="shared" si="8"/>
        <v>5356.6660000000002</v>
      </c>
      <c r="J157" s="12">
        <f t="shared" si="9"/>
        <v>6043.3</v>
      </c>
      <c r="K157" s="12">
        <f t="shared" si="10"/>
        <v>-686.63400000000001</v>
      </c>
      <c r="L157" s="7">
        <f t="shared" si="11"/>
        <v>-0.12818309000411823</v>
      </c>
      <c r="M157" s="5" t="str">
        <f>IF(COUNTIF(Returns!$B$2:$B$248,A157)&gt;0,"Yes","No")</f>
        <v>No</v>
      </c>
      <c r="N157" s="13"/>
    </row>
    <row r="158" spans="1:14" x14ac:dyDescent="0.35">
      <c r="A158" s="5">
        <v>157</v>
      </c>
      <c r="B158" s="5">
        <v>105</v>
      </c>
      <c r="C158" s="5">
        <v>1062</v>
      </c>
      <c r="D158" s="5">
        <v>1</v>
      </c>
      <c r="E158" s="5">
        <v>1145.77</v>
      </c>
      <c r="F158" s="5">
        <v>0.3</v>
      </c>
      <c r="G158" s="5">
        <f>IFERROR(INDEX(Products!$C$2:$C$86,MATCH(C158,Products!$A$2:$A$86,0)),"")</f>
        <v>6</v>
      </c>
      <c r="H158" s="12">
        <f>IFERROR(INDEX(Products!$D$2:$D$86,MATCH(C158,Products!$A$2:$A$86,0)),"")</f>
        <v>718.47</v>
      </c>
      <c r="I158" s="12">
        <f t="shared" si="8"/>
        <v>802.03899999999999</v>
      </c>
      <c r="J158" s="12">
        <f t="shared" si="9"/>
        <v>718.47</v>
      </c>
      <c r="K158" s="12">
        <f t="shared" si="10"/>
        <v>83.56899999999996</v>
      </c>
      <c r="L158" s="7">
        <f t="shared" si="11"/>
        <v>0.10419568125739516</v>
      </c>
      <c r="M158" s="5" t="str">
        <f>IF(COUNTIF(Returns!$B$2:$B$248,A158)&gt;0,"Yes","No")</f>
        <v>No</v>
      </c>
      <c r="N158" s="13"/>
    </row>
    <row r="159" spans="1:14" x14ac:dyDescent="0.35">
      <c r="A159" s="5">
        <v>158</v>
      </c>
      <c r="B159" s="5">
        <v>106</v>
      </c>
      <c r="C159" s="5">
        <v>1051</v>
      </c>
      <c r="D159" s="5">
        <v>1</v>
      </c>
      <c r="E159" s="5">
        <v>304.13</v>
      </c>
      <c r="F159" s="5">
        <v>0.1</v>
      </c>
      <c r="G159" s="5">
        <f>IFERROR(INDEX(Products!$C$2:$C$86,MATCH(C159,Products!$A$2:$A$86,0)),"")</f>
        <v>5</v>
      </c>
      <c r="H159" s="12">
        <f>IFERROR(INDEX(Products!$D$2:$D$86,MATCH(C159,Products!$A$2:$A$86,0)),"")</f>
        <v>176.98</v>
      </c>
      <c r="I159" s="12">
        <f t="shared" si="8"/>
        <v>273.71699999999998</v>
      </c>
      <c r="J159" s="12">
        <f t="shared" si="9"/>
        <v>176.98</v>
      </c>
      <c r="K159" s="12">
        <f t="shared" si="10"/>
        <v>96.736999999999995</v>
      </c>
      <c r="L159" s="7">
        <f t="shared" si="11"/>
        <v>0.35341977297719906</v>
      </c>
      <c r="M159" s="5" t="str">
        <f>IF(COUNTIF(Returns!$B$2:$B$248,A159)&gt;0,"Yes","No")</f>
        <v>No</v>
      </c>
      <c r="N159" s="13"/>
    </row>
    <row r="160" spans="1:14" x14ac:dyDescent="0.35">
      <c r="A160" s="5">
        <v>159</v>
      </c>
      <c r="B160" s="5">
        <v>107</v>
      </c>
      <c r="C160" s="5">
        <v>1040</v>
      </c>
      <c r="D160" s="5">
        <v>1</v>
      </c>
      <c r="E160" s="5">
        <v>419.14</v>
      </c>
      <c r="F160" s="5">
        <v>0</v>
      </c>
      <c r="G160" s="5">
        <f>IFERROR(INDEX(Products!$C$2:$C$86,MATCH(C160,Products!$A$2:$A$86,0)),"")</f>
        <v>4</v>
      </c>
      <c r="H160" s="12">
        <f>IFERROR(INDEX(Products!$D$2:$D$86,MATCH(C160,Products!$A$2:$A$86,0)),"")</f>
        <v>297.2</v>
      </c>
      <c r="I160" s="12">
        <f t="shared" si="8"/>
        <v>419.14</v>
      </c>
      <c r="J160" s="12">
        <f t="shared" si="9"/>
        <v>297.2</v>
      </c>
      <c r="K160" s="12">
        <f t="shared" si="10"/>
        <v>121.94</v>
      </c>
      <c r="L160" s="7">
        <f t="shared" si="11"/>
        <v>0.29092904518776541</v>
      </c>
      <c r="M160" s="5" t="str">
        <f>IF(COUNTIF(Returns!$B$2:$B$248,A160)&gt;0,"Yes","No")</f>
        <v>No</v>
      </c>
      <c r="N160" s="13"/>
    </row>
    <row r="161" spans="1:14" x14ac:dyDescent="0.35">
      <c r="A161" s="5">
        <v>160</v>
      </c>
      <c r="B161" s="5">
        <v>107</v>
      </c>
      <c r="C161" s="5">
        <v>1043</v>
      </c>
      <c r="D161" s="5">
        <v>1</v>
      </c>
      <c r="E161" s="5">
        <v>567.48</v>
      </c>
      <c r="F161" s="5">
        <v>0.25</v>
      </c>
      <c r="G161" s="5">
        <f>IFERROR(INDEX(Products!$C$2:$C$86,MATCH(C161,Products!$A$2:$A$86,0)),"")</f>
        <v>4</v>
      </c>
      <c r="H161" s="12">
        <f>IFERROR(INDEX(Products!$D$2:$D$86,MATCH(C161,Products!$A$2:$A$86,0)),"")</f>
        <v>407.51</v>
      </c>
      <c r="I161" s="12">
        <f t="shared" si="8"/>
        <v>425.61</v>
      </c>
      <c r="J161" s="12">
        <f t="shared" si="9"/>
        <v>407.51</v>
      </c>
      <c r="K161" s="12">
        <f t="shared" si="10"/>
        <v>18.100000000000023</v>
      </c>
      <c r="L161" s="7">
        <f t="shared" si="11"/>
        <v>4.2527196259486436E-2</v>
      </c>
      <c r="M161" s="5" t="str">
        <f>IF(COUNTIF(Returns!$B$2:$B$248,A161)&gt;0,"Yes","No")</f>
        <v>No</v>
      </c>
      <c r="N161" s="13"/>
    </row>
    <row r="162" spans="1:14" x14ac:dyDescent="0.35">
      <c r="A162" s="5">
        <v>161</v>
      </c>
      <c r="B162" s="5">
        <v>107</v>
      </c>
      <c r="C162" s="5">
        <v>1063</v>
      </c>
      <c r="D162" s="5">
        <v>2</v>
      </c>
      <c r="E162" s="5">
        <v>117.54</v>
      </c>
      <c r="F162" s="5">
        <v>0.3</v>
      </c>
      <c r="G162" s="5">
        <f>IFERROR(INDEX(Products!$C$2:$C$86,MATCH(C162,Products!$A$2:$A$86,0)),"")</f>
        <v>6</v>
      </c>
      <c r="H162" s="12">
        <f>IFERROR(INDEX(Products!$D$2:$D$86,MATCH(C162,Products!$A$2:$A$86,0)),"")</f>
        <v>80.47</v>
      </c>
      <c r="I162" s="12">
        <f t="shared" si="8"/>
        <v>164.55600000000001</v>
      </c>
      <c r="J162" s="12">
        <f t="shared" si="9"/>
        <v>160.94</v>
      </c>
      <c r="K162" s="12">
        <f t="shared" si="10"/>
        <v>3.6160000000000139</v>
      </c>
      <c r="L162" s="7">
        <f t="shared" si="11"/>
        <v>2.1974282311188979E-2</v>
      </c>
      <c r="M162" s="5" t="str">
        <f>IF(COUNTIF(Returns!$B$2:$B$248,A162)&gt;0,"Yes","No")</f>
        <v>No</v>
      </c>
      <c r="N162" s="13"/>
    </row>
    <row r="163" spans="1:14" x14ac:dyDescent="0.35">
      <c r="A163" s="5">
        <v>162</v>
      </c>
      <c r="B163" s="5">
        <v>108</v>
      </c>
      <c r="C163" s="5">
        <v>1011</v>
      </c>
      <c r="D163" s="5">
        <v>2</v>
      </c>
      <c r="E163" s="5">
        <v>6310.6</v>
      </c>
      <c r="F163" s="5">
        <v>0</v>
      </c>
      <c r="G163" s="5">
        <f>IFERROR(INDEX(Products!$C$2:$C$86,MATCH(C163,Products!$A$2:$A$86,0)),"")</f>
        <v>1</v>
      </c>
      <c r="H163" s="12">
        <f>IFERROR(INDEX(Products!$D$2:$D$86,MATCH(C163,Products!$A$2:$A$86,0)),"")</f>
        <v>3703.86</v>
      </c>
      <c r="I163" s="12">
        <f t="shared" si="8"/>
        <v>12621.2</v>
      </c>
      <c r="J163" s="12">
        <f t="shared" si="9"/>
        <v>7407.72</v>
      </c>
      <c r="K163" s="12">
        <f t="shared" si="10"/>
        <v>5213.4800000000005</v>
      </c>
      <c r="L163" s="7">
        <f t="shared" si="11"/>
        <v>0.41307324184705102</v>
      </c>
      <c r="M163" s="5" t="str">
        <f>IF(COUNTIF(Returns!$B$2:$B$248,A163)&gt;0,"Yes","No")</f>
        <v>No</v>
      </c>
      <c r="N163" s="13"/>
    </row>
    <row r="164" spans="1:14" x14ac:dyDescent="0.35">
      <c r="A164" s="5">
        <v>163</v>
      </c>
      <c r="B164" s="5">
        <v>108</v>
      </c>
      <c r="C164" s="5">
        <v>1028</v>
      </c>
      <c r="D164" s="5">
        <v>2</v>
      </c>
      <c r="E164" s="5">
        <v>2753.45</v>
      </c>
      <c r="F164" s="5">
        <v>0.2</v>
      </c>
      <c r="G164" s="5">
        <f>IFERROR(INDEX(Products!$C$2:$C$86,MATCH(C164,Products!$A$2:$A$86,0)),"")</f>
        <v>3</v>
      </c>
      <c r="H164" s="12">
        <f>IFERROR(INDEX(Products!$D$2:$D$86,MATCH(C164,Products!$A$2:$A$86,0)),"")</f>
        <v>1672.88</v>
      </c>
      <c r="I164" s="12">
        <f t="shared" si="8"/>
        <v>4405.5199999999995</v>
      </c>
      <c r="J164" s="12">
        <f t="shared" si="9"/>
        <v>3345.76</v>
      </c>
      <c r="K164" s="12">
        <f t="shared" si="10"/>
        <v>1059.7599999999993</v>
      </c>
      <c r="L164" s="7">
        <f t="shared" si="11"/>
        <v>0.2405527610815521</v>
      </c>
      <c r="M164" s="5" t="str">
        <f>IF(COUNTIF(Returns!$B$2:$B$248,A164)&gt;0,"Yes","No")</f>
        <v>No</v>
      </c>
      <c r="N164" s="13"/>
    </row>
    <row r="165" spans="1:14" x14ac:dyDescent="0.35">
      <c r="A165" s="5">
        <v>164</v>
      </c>
      <c r="B165" s="5">
        <v>109</v>
      </c>
      <c r="C165" s="5">
        <v>1066</v>
      </c>
      <c r="D165" s="5">
        <v>1</v>
      </c>
      <c r="E165" s="5">
        <v>1123.68</v>
      </c>
      <c r="F165" s="5">
        <v>0.25</v>
      </c>
      <c r="G165" s="5">
        <f>IFERROR(INDEX(Products!$C$2:$C$86,MATCH(C165,Products!$A$2:$A$86,0)),"")</f>
        <v>7</v>
      </c>
      <c r="H165" s="12">
        <f>IFERROR(INDEX(Products!$D$2:$D$86,MATCH(C165,Products!$A$2:$A$86,0)),"")</f>
        <v>872.66</v>
      </c>
      <c r="I165" s="12">
        <f t="shared" si="8"/>
        <v>842.76</v>
      </c>
      <c r="J165" s="12">
        <f t="shared" si="9"/>
        <v>872.66</v>
      </c>
      <c r="K165" s="12">
        <f t="shared" si="10"/>
        <v>-29.899999999999977</v>
      </c>
      <c r="L165" s="7">
        <f t="shared" si="11"/>
        <v>-3.5478665337699909E-2</v>
      </c>
      <c r="M165" s="5" t="str">
        <f>IF(COUNTIF(Returns!$B$2:$B$248,A165)&gt;0,"Yes","No")</f>
        <v>No</v>
      </c>
      <c r="N165" s="13"/>
    </row>
    <row r="166" spans="1:14" x14ac:dyDescent="0.35">
      <c r="A166" s="5">
        <v>165</v>
      </c>
      <c r="B166" s="5">
        <v>110</v>
      </c>
      <c r="C166" s="5">
        <v>1056</v>
      </c>
      <c r="D166" s="5">
        <v>1</v>
      </c>
      <c r="E166" s="5">
        <v>1134.4000000000001</v>
      </c>
      <c r="F166" s="5">
        <v>0.15</v>
      </c>
      <c r="G166" s="5">
        <f>IFERROR(INDEX(Products!$C$2:$C$86,MATCH(C166,Products!$A$2:$A$86,0)),"")</f>
        <v>6</v>
      </c>
      <c r="H166" s="12">
        <f>IFERROR(INDEX(Products!$D$2:$D$86,MATCH(C166,Products!$A$2:$A$86,0)),"")</f>
        <v>798.2</v>
      </c>
      <c r="I166" s="12">
        <f t="shared" si="8"/>
        <v>964.24</v>
      </c>
      <c r="J166" s="12">
        <f t="shared" si="9"/>
        <v>798.2</v>
      </c>
      <c r="K166" s="12">
        <f t="shared" si="10"/>
        <v>166.03999999999996</v>
      </c>
      <c r="L166" s="7">
        <f t="shared" si="11"/>
        <v>0.17219779308056082</v>
      </c>
      <c r="M166" s="5" t="str">
        <f>IF(COUNTIF(Returns!$B$2:$B$248,A166)&gt;0,"Yes","No")</f>
        <v>No</v>
      </c>
      <c r="N166" s="13"/>
    </row>
    <row r="167" spans="1:14" x14ac:dyDescent="0.35">
      <c r="A167" s="5">
        <v>166</v>
      </c>
      <c r="B167" s="5">
        <v>110</v>
      </c>
      <c r="C167" s="5">
        <v>1057</v>
      </c>
      <c r="D167" s="5">
        <v>2</v>
      </c>
      <c r="E167" s="5">
        <v>670.06</v>
      </c>
      <c r="F167" s="5">
        <v>0.15</v>
      </c>
      <c r="G167" s="5">
        <f>IFERROR(INDEX(Products!$C$2:$C$86,MATCH(C167,Products!$A$2:$A$86,0)),"")</f>
        <v>6</v>
      </c>
      <c r="H167" s="12">
        <f>IFERROR(INDEX(Products!$D$2:$D$86,MATCH(C167,Products!$A$2:$A$86,0)),"")</f>
        <v>490.48</v>
      </c>
      <c r="I167" s="12">
        <f t="shared" si="8"/>
        <v>1139.1019999999999</v>
      </c>
      <c r="J167" s="12">
        <f t="shared" si="9"/>
        <v>980.96</v>
      </c>
      <c r="K167" s="12">
        <f t="shared" si="10"/>
        <v>158.14199999999983</v>
      </c>
      <c r="L167" s="7">
        <f t="shared" si="11"/>
        <v>0.13883041202631533</v>
      </c>
      <c r="M167" s="5" t="str">
        <f>IF(COUNTIF(Returns!$B$2:$B$248,A167)&gt;0,"Yes","No")</f>
        <v>No</v>
      </c>
      <c r="N167" s="13"/>
    </row>
    <row r="168" spans="1:14" x14ac:dyDescent="0.35">
      <c r="A168" s="5">
        <v>167</v>
      </c>
      <c r="B168" s="5">
        <v>111</v>
      </c>
      <c r="C168" s="5">
        <v>1006</v>
      </c>
      <c r="D168" s="5">
        <v>1</v>
      </c>
      <c r="E168" s="5">
        <v>2046.37</v>
      </c>
      <c r="F168" s="5">
        <v>0.15</v>
      </c>
      <c r="G168" s="5">
        <f>IFERROR(INDEX(Products!$C$2:$C$86,MATCH(C168,Products!$A$2:$A$86,0)),"")</f>
        <v>1</v>
      </c>
      <c r="H168" s="12">
        <f>IFERROR(INDEX(Products!$D$2:$D$86,MATCH(C168,Products!$A$2:$A$86,0)),"")</f>
        <v>1296.42</v>
      </c>
      <c r="I168" s="12">
        <f t="shared" si="8"/>
        <v>1739.4144999999999</v>
      </c>
      <c r="J168" s="12">
        <f t="shared" si="9"/>
        <v>1296.42</v>
      </c>
      <c r="K168" s="12">
        <f t="shared" si="10"/>
        <v>442.99449999999979</v>
      </c>
      <c r="L168" s="7">
        <f t="shared" si="11"/>
        <v>0.25468023866651673</v>
      </c>
      <c r="M168" s="5" t="str">
        <f>IF(COUNTIF(Returns!$B$2:$B$248,A168)&gt;0,"Yes","No")</f>
        <v>No</v>
      </c>
      <c r="N168" s="13"/>
    </row>
    <row r="169" spans="1:14" x14ac:dyDescent="0.35">
      <c r="A169" s="5">
        <v>168</v>
      </c>
      <c r="B169" s="5">
        <v>112</v>
      </c>
      <c r="C169" s="5">
        <v>1032</v>
      </c>
      <c r="D169" s="5">
        <v>1</v>
      </c>
      <c r="E169" s="5">
        <v>2472.7199999999998</v>
      </c>
      <c r="F169" s="5">
        <v>0.15</v>
      </c>
      <c r="G169" s="5">
        <f>IFERROR(INDEX(Products!$C$2:$C$86,MATCH(C169,Products!$A$2:$A$86,0)),"")</f>
        <v>3</v>
      </c>
      <c r="H169" s="12">
        <f>IFERROR(INDEX(Products!$D$2:$D$86,MATCH(C169,Products!$A$2:$A$86,0)),"")</f>
        <v>1458.83</v>
      </c>
      <c r="I169" s="12">
        <f t="shared" si="8"/>
        <v>2101.8119999999999</v>
      </c>
      <c r="J169" s="12">
        <f t="shared" si="9"/>
        <v>1458.83</v>
      </c>
      <c r="K169" s="12">
        <f t="shared" si="10"/>
        <v>642.98199999999997</v>
      </c>
      <c r="L169" s="7">
        <f t="shared" si="11"/>
        <v>0.30591794128114219</v>
      </c>
      <c r="M169" s="5" t="str">
        <f>IF(COUNTIF(Returns!$B$2:$B$248,A169)&gt;0,"Yes","No")</f>
        <v>No</v>
      </c>
      <c r="N169" s="13"/>
    </row>
    <row r="170" spans="1:14" x14ac:dyDescent="0.35">
      <c r="A170" s="5">
        <v>169</v>
      </c>
      <c r="B170" s="5">
        <v>113</v>
      </c>
      <c r="C170" s="5">
        <v>1072</v>
      </c>
      <c r="D170" s="5">
        <v>1</v>
      </c>
      <c r="E170" s="5">
        <v>1404.39</v>
      </c>
      <c r="F170" s="5">
        <v>0</v>
      </c>
      <c r="G170" s="5">
        <f>IFERROR(INDEX(Products!$C$2:$C$86,MATCH(C170,Products!$A$2:$A$86,0)),"")</f>
        <v>7</v>
      </c>
      <c r="H170" s="12">
        <f>IFERROR(INDEX(Products!$D$2:$D$86,MATCH(C170,Products!$A$2:$A$86,0)),"")</f>
        <v>772.88</v>
      </c>
      <c r="I170" s="12">
        <f t="shared" si="8"/>
        <v>1404.39</v>
      </c>
      <c r="J170" s="12">
        <f t="shared" si="9"/>
        <v>772.88</v>
      </c>
      <c r="K170" s="12">
        <f t="shared" si="10"/>
        <v>631.5100000000001</v>
      </c>
      <c r="L170" s="7">
        <f t="shared" si="11"/>
        <v>0.44966853936584572</v>
      </c>
      <c r="M170" s="5" t="str">
        <f>IF(COUNTIF(Returns!$B$2:$B$248,A170)&gt;0,"Yes","No")</f>
        <v>No</v>
      </c>
      <c r="N170" s="13"/>
    </row>
    <row r="171" spans="1:14" x14ac:dyDescent="0.35">
      <c r="A171" s="5">
        <v>170</v>
      </c>
      <c r="B171" s="5">
        <v>113</v>
      </c>
      <c r="C171" s="5">
        <v>1067</v>
      </c>
      <c r="D171" s="5">
        <v>1</v>
      </c>
      <c r="E171" s="5">
        <v>4128.99</v>
      </c>
      <c r="F171" s="5">
        <v>0.2</v>
      </c>
      <c r="G171" s="5">
        <f>IFERROR(INDEX(Products!$C$2:$C$86,MATCH(C171,Products!$A$2:$A$86,0)),"")</f>
        <v>7</v>
      </c>
      <c r="H171" s="12">
        <f>IFERROR(INDEX(Products!$D$2:$D$86,MATCH(C171,Products!$A$2:$A$86,0)),"")</f>
        <v>2213.3200000000002</v>
      </c>
      <c r="I171" s="12">
        <f t="shared" si="8"/>
        <v>3303.192</v>
      </c>
      <c r="J171" s="12">
        <f t="shared" si="9"/>
        <v>2213.3200000000002</v>
      </c>
      <c r="K171" s="12">
        <f t="shared" si="10"/>
        <v>1089.8719999999998</v>
      </c>
      <c r="L171" s="7">
        <f t="shared" si="11"/>
        <v>0.32994509553183704</v>
      </c>
      <c r="M171" s="5" t="str">
        <f>IF(COUNTIF(Returns!$B$2:$B$248,A171)&gt;0,"Yes","No")</f>
        <v>No</v>
      </c>
      <c r="N171" s="13"/>
    </row>
    <row r="172" spans="1:14" x14ac:dyDescent="0.35">
      <c r="A172" s="5">
        <v>171</v>
      </c>
      <c r="B172" s="5">
        <v>114</v>
      </c>
      <c r="C172" s="5">
        <v>1061</v>
      </c>
      <c r="D172" s="5">
        <v>1</v>
      </c>
      <c r="E172" s="5">
        <v>1128.8399999999999</v>
      </c>
      <c r="F172" s="5">
        <v>0.15</v>
      </c>
      <c r="G172" s="5">
        <f>IFERROR(INDEX(Products!$C$2:$C$86,MATCH(C172,Products!$A$2:$A$86,0)),"")</f>
        <v>6</v>
      </c>
      <c r="H172" s="12">
        <f>IFERROR(INDEX(Products!$D$2:$D$86,MATCH(C172,Products!$A$2:$A$86,0)),"")</f>
        <v>705.26</v>
      </c>
      <c r="I172" s="12">
        <f t="shared" si="8"/>
        <v>959.5139999999999</v>
      </c>
      <c r="J172" s="12">
        <f t="shared" si="9"/>
        <v>705.26</v>
      </c>
      <c r="K172" s="12">
        <f t="shared" si="10"/>
        <v>254.25399999999991</v>
      </c>
      <c r="L172" s="7">
        <f t="shared" si="11"/>
        <v>0.26498206383648382</v>
      </c>
      <c r="M172" s="5" t="str">
        <f>IF(COUNTIF(Returns!$B$2:$B$248,A172)&gt;0,"Yes","No")</f>
        <v>No</v>
      </c>
      <c r="N172" s="13"/>
    </row>
    <row r="173" spans="1:14" x14ac:dyDescent="0.35">
      <c r="A173" s="5">
        <v>172</v>
      </c>
      <c r="B173" s="5">
        <v>115</v>
      </c>
      <c r="C173" s="5">
        <v>1056</v>
      </c>
      <c r="D173" s="5">
        <v>1</v>
      </c>
      <c r="E173" s="5">
        <v>1134.4000000000001</v>
      </c>
      <c r="F173" s="5">
        <v>0</v>
      </c>
      <c r="G173" s="5">
        <f>IFERROR(INDEX(Products!$C$2:$C$86,MATCH(C173,Products!$A$2:$A$86,0)),"")</f>
        <v>6</v>
      </c>
      <c r="H173" s="12">
        <f>IFERROR(INDEX(Products!$D$2:$D$86,MATCH(C173,Products!$A$2:$A$86,0)),"")</f>
        <v>798.2</v>
      </c>
      <c r="I173" s="12">
        <f t="shared" si="8"/>
        <v>1134.4000000000001</v>
      </c>
      <c r="J173" s="12">
        <f t="shared" si="9"/>
        <v>798.2</v>
      </c>
      <c r="K173" s="12">
        <f t="shared" si="10"/>
        <v>336.20000000000005</v>
      </c>
      <c r="L173" s="7">
        <f t="shared" si="11"/>
        <v>0.29636812411847674</v>
      </c>
      <c r="M173" s="5" t="str">
        <f>IF(COUNTIF(Returns!$B$2:$B$248,A173)&gt;0,"Yes","No")</f>
        <v>No</v>
      </c>
      <c r="N173" s="13"/>
    </row>
    <row r="174" spans="1:14" x14ac:dyDescent="0.35">
      <c r="A174" s="5">
        <v>173</v>
      </c>
      <c r="B174" s="5">
        <v>116</v>
      </c>
      <c r="C174" s="5">
        <v>1041</v>
      </c>
      <c r="D174" s="5">
        <v>1</v>
      </c>
      <c r="E174" s="5">
        <v>767.68</v>
      </c>
      <c r="F174" s="5">
        <v>0.05</v>
      </c>
      <c r="G174" s="5">
        <f>IFERROR(INDEX(Products!$C$2:$C$86,MATCH(C174,Products!$A$2:$A$86,0)),"")</f>
        <v>4</v>
      </c>
      <c r="H174" s="12">
        <f>IFERROR(INDEX(Products!$D$2:$D$86,MATCH(C174,Products!$A$2:$A$86,0)),"")</f>
        <v>540.32000000000005</v>
      </c>
      <c r="I174" s="12">
        <f t="shared" si="8"/>
        <v>729.29599999999994</v>
      </c>
      <c r="J174" s="12">
        <f t="shared" si="9"/>
        <v>540.32000000000005</v>
      </c>
      <c r="K174" s="12">
        <f t="shared" si="10"/>
        <v>188.97599999999989</v>
      </c>
      <c r="L174" s="7">
        <f t="shared" si="11"/>
        <v>0.25912112503016593</v>
      </c>
      <c r="M174" s="5" t="str">
        <f>IF(COUNTIF(Returns!$B$2:$B$248,A174)&gt;0,"Yes","No")</f>
        <v>No</v>
      </c>
      <c r="N174" s="13"/>
    </row>
    <row r="175" spans="1:14" x14ac:dyDescent="0.35">
      <c r="A175" s="5">
        <v>174</v>
      </c>
      <c r="B175" s="5">
        <v>117</v>
      </c>
      <c r="C175" s="5">
        <v>1040</v>
      </c>
      <c r="D175" s="5">
        <v>1</v>
      </c>
      <c r="E175" s="5">
        <v>419.14</v>
      </c>
      <c r="F175" s="5">
        <v>0</v>
      </c>
      <c r="G175" s="5">
        <f>IFERROR(INDEX(Products!$C$2:$C$86,MATCH(C175,Products!$A$2:$A$86,0)),"")</f>
        <v>4</v>
      </c>
      <c r="H175" s="12">
        <f>IFERROR(INDEX(Products!$D$2:$D$86,MATCH(C175,Products!$A$2:$A$86,0)),"")</f>
        <v>297.2</v>
      </c>
      <c r="I175" s="12">
        <f t="shared" si="8"/>
        <v>419.14</v>
      </c>
      <c r="J175" s="12">
        <f t="shared" si="9"/>
        <v>297.2</v>
      </c>
      <c r="K175" s="12">
        <f t="shared" si="10"/>
        <v>121.94</v>
      </c>
      <c r="L175" s="7">
        <f t="shared" si="11"/>
        <v>0.29092904518776541</v>
      </c>
      <c r="M175" s="5" t="str">
        <f>IF(COUNTIF(Returns!$B$2:$B$248,A175)&gt;0,"Yes","No")</f>
        <v>Yes</v>
      </c>
      <c r="N175" s="13"/>
    </row>
    <row r="176" spans="1:14" x14ac:dyDescent="0.35">
      <c r="A176" s="5">
        <v>175</v>
      </c>
      <c r="B176" s="5">
        <v>117</v>
      </c>
      <c r="C176" s="5">
        <v>1064</v>
      </c>
      <c r="D176" s="5">
        <v>1</v>
      </c>
      <c r="E176" s="5">
        <v>177.92</v>
      </c>
      <c r="F176" s="5">
        <v>0.05</v>
      </c>
      <c r="G176" s="5">
        <f>IFERROR(INDEX(Products!$C$2:$C$86,MATCH(C176,Products!$A$2:$A$86,0)),"")</f>
        <v>6</v>
      </c>
      <c r="H176" s="12">
        <f>IFERROR(INDEX(Products!$D$2:$D$86,MATCH(C176,Products!$A$2:$A$86,0)),"")</f>
        <v>95.97</v>
      </c>
      <c r="I176" s="12">
        <f t="shared" si="8"/>
        <v>169.02399999999997</v>
      </c>
      <c r="J176" s="12">
        <f t="shared" si="9"/>
        <v>95.97</v>
      </c>
      <c r="K176" s="12">
        <f t="shared" si="10"/>
        <v>73.053999999999974</v>
      </c>
      <c r="L176" s="7">
        <f t="shared" si="11"/>
        <v>0.43221081029912906</v>
      </c>
      <c r="M176" s="5" t="str">
        <f>IF(COUNTIF(Returns!$B$2:$B$248,A176)&gt;0,"Yes","No")</f>
        <v>No</v>
      </c>
      <c r="N176" s="13"/>
    </row>
    <row r="177" spans="1:14" x14ac:dyDescent="0.35">
      <c r="A177" s="5">
        <v>176</v>
      </c>
      <c r="B177" s="5">
        <v>118</v>
      </c>
      <c r="C177" s="5">
        <v>1072</v>
      </c>
      <c r="D177" s="5">
        <v>1</v>
      </c>
      <c r="E177" s="5">
        <v>1404.39</v>
      </c>
      <c r="F177" s="5">
        <v>0.2</v>
      </c>
      <c r="G177" s="5">
        <f>IFERROR(INDEX(Products!$C$2:$C$86,MATCH(C177,Products!$A$2:$A$86,0)),"")</f>
        <v>7</v>
      </c>
      <c r="H177" s="12">
        <f>IFERROR(INDEX(Products!$D$2:$D$86,MATCH(C177,Products!$A$2:$A$86,0)),"")</f>
        <v>772.88</v>
      </c>
      <c r="I177" s="12">
        <f t="shared" si="8"/>
        <v>1123.5120000000002</v>
      </c>
      <c r="J177" s="12">
        <f t="shared" si="9"/>
        <v>772.88</v>
      </c>
      <c r="K177" s="12">
        <f t="shared" si="10"/>
        <v>350.63200000000018</v>
      </c>
      <c r="L177" s="7">
        <f t="shared" si="11"/>
        <v>0.31208567420730721</v>
      </c>
      <c r="M177" s="5" t="str">
        <f>IF(COUNTIF(Returns!$B$2:$B$248,A177)&gt;0,"Yes","No")</f>
        <v>No</v>
      </c>
      <c r="N177" s="13"/>
    </row>
    <row r="178" spans="1:14" x14ac:dyDescent="0.35">
      <c r="A178" s="5">
        <v>177</v>
      </c>
      <c r="B178" s="5">
        <v>119</v>
      </c>
      <c r="C178" s="5">
        <v>1080</v>
      </c>
      <c r="D178" s="5">
        <v>1</v>
      </c>
      <c r="E178" s="5">
        <v>256.7</v>
      </c>
      <c r="F178" s="5">
        <v>0</v>
      </c>
      <c r="G178" s="5">
        <f>IFERROR(INDEX(Products!$C$2:$C$86,MATCH(C178,Products!$A$2:$A$86,0)),"")</f>
        <v>8</v>
      </c>
      <c r="H178" s="12">
        <f>IFERROR(INDEX(Products!$D$2:$D$86,MATCH(C178,Products!$A$2:$A$86,0)),"")</f>
        <v>184.26</v>
      </c>
      <c r="I178" s="12">
        <f t="shared" si="8"/>
        <v>256.7</v>
      </c>
      <c r="J178" s="12">
        <f t="shared" si="9"/>
        <v>184.26</v>
      </c>
      <c r="K178" s="12">
        <f t="shared" si="10"/>
        <v>72.44</v>
      </c>
      <c r="L178" s="7">
        <f t="shared" si="11"/>
        <v>0.28219711725749902</v>
      </c>
      <c r="M178" s="5" t="str">
        <f>IF(COUNTIF(Returns!$B$2:$B$248,A178)&gt;0,"Yes","No")</f>
        <v>No</v>
      </c>
      <c r="N178" s="13"/>
    </row>
    <row r="179" spans="1:14" x14ac:dyDescent="0.35">
      <c r="A179" s="5">
        <v>178</v>
      </c>
      <c r="B179" s="5">
        <v>120</v>
      </c>
      <c r="C179" s="5">
        <v>1052</v>
      </c>
      <c r="D179" s="5">
        <v>1</v>
      </c>
      <c r="E179" s="5">
        <v>2801.53</v>
      </c>
      <c r="F179" s="5">
        <v>0</v>
      </c>
      <c r="G179" s="5">
        <f>IFERROR(INDEX(Products!$C$2:$C$86,MATCH(C179,Products!$A$2:$A$86,0)),"")</f>
        <v>5</v>
      </c>
      <c r="H179" s="12">
        <f>IFERROR(INDEX(Products!$D$2:$D$86,MATCH(C179,Products!$A$2:$A$86,0)),"")</f>
        <v>1752.02</v>
      </c>
      <c r="I179" s="12">
        <f t="shared" si="8"/>
        <v>2801.53</v>
      </c>
      <c r="J179" s="12">
        <f t="shared" si="9"/>
        <v>1752.02</v>
      </c>
      <c r="K179" s="12">
        <f t="shared" si="10"/>
        <v>1049.5100000000002</v>
      </c>
      <c r="L179" s="7">
        <f t="shared" si="11"/>
        <v>0.37462029676640984</v>
      </c>
      <c r="M179" s="5" t="str">
        <f>IF(COUNTIF(Returns!$B$2:$B$248,A179)&gt;0,"Yes","No")</f>
        <v>No</v>
      </c>
      <c r="N179" s="13"/>
    </row>
    <row r="180" spans="1:14" x14ac:dyDescent="0.35">
      <c r="A180" s="5">
        <v>179</v>
      </c>
      <c r="B180" s="5">
        <v>121</v>
      </c>
      <c r="C180" s="5">
        <v>1085</v>
      </c>
      <c r="D180" s="5">
        <v>1</v>
      </c>
      <c r="E180" s="5">
        <v>234.72</v>
      </c>
      <c r="F180" s="5">
        <v>0.1</v>
      </c>
      <c r="G180" s="5">
        <f>IFERROR(INDEX(Products!$C$2:$C$86,MATCH(C180,Products!$A$2:$A$86,0)),"")</f>
        <v>8</v>
      </c>
      <c r="H180" s="12">
        <f>IFERROR(INDEX(Products!$D$2:$D$86,MATCH(C180,Products!$A$2:$A$86,0)),"")</f>
        <v>175.69</v>
      </c>
      <c r="I180" s="12">
        <f t="shared" si="8"/>
        <v>211.24799999999999</v>
      </c>
      <c r="J180" s="12">
        <f t="shared" si="9"/>
        <v>175.69</v>
      </c>
      <c r="K180" s="12">
        <f t="shared" si="10"/>
        <v>35.557999999999993</v>
      </c>
      <c r="L180" s="7">
        <f t="shared" si="11"/>
        <v>0.16832348708626824</v>
      </c>
      <c r="M180" s="5" t="str">
        <f>IF(COUNTIF(Returns!$B$2:$B$248,A180)&gt;0,"Yes","No")</f>
        <v>No</v>
      </c>
      <c r="N180" s="13"/>
    </row>
    <row r="181" spans="1:14" x14ac:dyDescent="0.35">
      <c r="A181" s="5">
        <v>180</v>
      </c>
      <c r="B181" s="5">
        <v>121</v>
      </c>
      <c r="C181" s="5">
        <v>1038</v>
      </c>
      <c r="D181" s="5">
        <v>1</v>
      </c>
      <c r="E181" s="5">
        <v>930.61</v>
      </c>
      <c r="F181" s="5">
        <v>0.3</v>
      </c>
      <c r="G181" s="5">
        <f>IFERROR(INDEX(Products!$C$2:$C$86,MATCH(C181,Products!$A$2:$A$86,0)),"")</f>
        <v>4</v>
      </c>
      <c r="H181" s="12">
        <f>IFERROR(INDEX(Products!$D$2:$D$86,MATCH(C181,Products!$A$2:$A$86,0)),"")</f>
        <v>617.46</v>
      </c>
      <c r="I181" s="12">
        <f t="shared" si="8"/>
        <v>651.42700000000002</v>
      </c>
      <c r="J181" s="12">
        <f t="shared" si="9"/>
        <v>617.46</v>
      </c>
      <c r="K181" s="12">
        <f t="shared" si="10"/>
        <v>33.966999999999985</v>
      </c>
      <c r="L181" s="7">
        <f t="shared" si="11"/>
        <v>5.2142450343630187E-2</v>
      </c>
      <c r="M181" s="5" t="str">
        <f>IF(COUNTIF(Returns!$B$2:$B$248,A181)&gt;0,"Yes","No")</f>
        <v>No</v>
      </c>
      <c r="N181" s="13"/>
    </row>
    <row r="182" spans="1:14" x14ac:dyDescent="0.35">
      <c r="A182" s="5">
        <v>181</v>
      </c>
      <c r="B182" s="5">
        <v>122</v>
      </c>
      <c r="C182" s="5">
        <v>1050</v>
      </c>
      <c r="D182" s="5">
        <v>1</v>
      </c>
      <c r="E182" s="5">
        <v>4400.7700000000004</v>
      </c>
      <c r="F182" s="5">
        <v>0</v>
      </c>
      <c r="G182" s="5">
        <f>IFERROR(INDEX(Products!$C$2:$C$86,MATCH(C182,Products!$A$2:$A$86,0)),"")</f>
        <v>5</v>
      </c>
      <c r="H182" s="12">
        <f>IFERROR(INDEX(Products!$D$2:$D$86,MATCH(C182,Products!$A$2:$A$86,0)),"")</f>
        <v>2432.0300000000002</v>
      </c>
      <c r="I182" s="12">
        <f t="shared" si="8"/>
        <v>4400.7700000000004</v>
      </c>
      <c r="J182" s="12">
        <f t="shared" si="9"/>
        <v>2432.0300000000002</v>
      </c>
      <c r="K182" s="12">
        <f t="shared" si="10"/>
        <v>1968.7400000000002</v>
      </c>
      <c r="L182" s="7">
        <f t="shared" si="11"/>
        <v>0.44736262063229842</v>
      </c>
      <c r="M182" s="5" t="str">
        <f>IF(COUNTIF(Returns!$B$2:$B$248,A182)&gt;0,"Yes","No")</f>
        <v>No</v>
      </c>
      <c r="N182" s="13"/>
    </row>
    <row r="183" spans="1:14" x14ac:dyDescent="0.35">
      <c r="A183" s="5">
        <v>182</v>
      </c>
      <c r="B183" s="5">
        <v>123</v>
      </c>
      <c r="C183" s="5">
        <v>1084</v>
      </c>
      <c r="D183" s="5">
        <v>1</v>
      </c>
      <c r="E183" s="5">
        <v>317.63</v>
      </c>
      <c r="F183" s="5">
        <v>0</v>
      </c>
      <c r="G183" s="5">
        <f>IFERROR(INDEX(Products!$C$2:$C$86,MATCH(C183,Products!$A$2:$A$86,0)),"")</f>
        <v>8</v>
      </c>
      <c r="H183" s="12">
        <f>IFERROR(INDEX(Products!$D$2:$D$86,MATCH(C183,Products!$A$2:$A$86,0)),"")</f>
        <v>188.52</v>
      </c>
      <c r="I183" s="12">
        <f t="shared" si="8"/>
        <v>317.63</v>
      </c>
      <c r="J183" s="12">
        <f t="shared" si="9"/>
        <v>188.52</v>
      </c>
      <c r="K183" s="12">
        <f t="shared" si="10"/>
        <v>129.10999999999999</v>
      </c>
      <c r="L183" s="7">
        <f t="shared" si="11"/>
        <v>0.40647923684790477</v>
      </c>
      <c r="M183" s="5" t="str">
        <f>IF(COUNTIF(Returns!$B$2:$B$248,A183)&gt;0,"Yes","No")</f>
        <v>No</v>
      </c>
      <c r="N183" s="13"/>
    </row>
    <row r="184" spans="1:14" x14ac:dyDescent="0.35">
      <c r="A184" s="5">
        <v>183</v>
      </c>
      <c r="B184" s="5">
        <v>123</v>
      </c>
      <c r="C184" s="5">
        <v>1038</v>
      </c>
      <c r="D184" s="5">
        <v>1</v>
      </c>
      <c r="E184" s="5">
        <v>930.61</v>
      </c>
      <c r="F184" s="5">
        <v>0</v>
      </c>
      <c r="G184" s="5">
        <f>IFERROR(INDEX(Products!$C$2:$C$86,MATCH(C184,Products!$A$2:$A$86,0)),"")</f>
        <v>4</v>
      </c>
      <c r="H184" s="12">
        <f>IFERROR(INDEX(Products!$D$2:$D$86,MATCH(C184,Products!$A$2:$A$86,0)),"")</f>
        <v>617.46</v>
      </c>
      <c r="I184" s="12">
        <f t="shared" si="8"/>
        <v>930.61</v>
      </c>
      <c r="J184" s="12">
        <f t="shared" si="9"/>
        <v>617.46</v>
      </c>
      <c r="K184" s="12">
        <f t="shared" si="10"/>
        <v>313.14999999999998</v>
      </c>
      <c r="L184" s="7">
        <f t="shared" si="11"/>
        <v>0.33649971524054112</v>
      </c>
      <c r="M184" s="5" t="str">
        <f>IF(COUNTIF(Returns!$B$2:$B$248,A184)&gt;0,"Yes","No")</f>
        <v>No</v>
      </c>
      <c r="N184" s="13"/>
    </row>
    <row r="185" spans="1:14" x14ac:dyDescent="0.35">
      <c r="A185" s="5">
        <v>184</v>
      </c>
      <c r="B185" s="5">
        <v>124</v>
      </c>
      <c r="C185" s="5">
        <v>1067</v>
      </c>
      <c r="D185" s="5">
        <v>2</v>
      </c>
      <c r="E185" s="5">
        <v>4128.99</v>
      </c>
      <c r="F185" s="5">
        <v>0.3</v>
      </c>
      <c r="G185" s="5">
        <f>IFERROR(INDEX(Products!$C$2:$C$86,MATCH(C185,Products!$A$2:$A$86,0)),"")</f>
        <v>7</v>
      </c>
      <c r="H185" s="12">
        <f>IFERROR(INDEX(Products!$D$2:$D$86,MATCH(C185,Products!$A$2:$A$86,0)),"")</f>
        <v>2213.3200000000002</v>
      </c>
      <c r="I185" s="12">
        <f t="shared" si="8"/>
        <v>5780.5859999999993</v>
      </c>
      <c r="J185" s="12">
        <f t="shared" si="9"/>
        <v>4426.6400000000003</v>
      </c>
      <c r="K185" s="12">
        <f t="shared" si="10"/>
        <v>1353.945999999999</v>
      </c>
      <c r="L185" s="7">
        <f t="shared" si="11"/>
        <v>0.23422296632209938</v>
      </c>
      <c r="M185" s="5" t="str">
        <f>IF(COUNTIF(Returns!$B$2:$B$248,A185)&gt;0,"Yes","No")</f>
        <v>Yes</v>
      </c>
      <c r="N185" s="13"/>
    </row>
    <row r="186" spans="1:14" x14ac:dyDescent="0.35">
      <c r="A186" s="5">
        <v>185</v>
      </c>
      <c r="B186" s="5">
        <v>124</v>
      </c>
      <c r="C186" s="5">
        <v>1056</v>
      </c>
      <c r="D186" s="5">
        <v>1</v>
      </c>
      <c r="E186" s="5">
        <v>1134.4000000000001</v>
      </c>
      <c r="F186" s="5">
        <v>0</v>
      </c>
      <c r="G186" s="5">
        <f>IFERROR(INDEX(Products!$C$2:$C$86,MATCH(C186,Products!$A$2:$A$86,0)),"")</f>
        <v>6</v>
      </c>
      <c r="H186" s="12">
        <f>IFERROR(INDEX(Products!$D$2:$D$86,MATCH(C186,Products!$A$2:$A$86,0)),"")</f>
        <v>798.2</v>
      </c>
      <c r="I186" s="12">
        <f t="shared" si="8"/>
        <v>1134.4000000000001</v>
      </c>
      <c r="J186" s="12">
        <f t="shared" si="9"/>
        <v>798.2</v>
      </c>
      <c r="K186" s="12">
        <f t="shared" si="10"/>
        <v>336.20000000000005</v>
      </c>
      <c r="L186" s="7">
        <f t="shared" si="11"/>
        <v>0.29636812411847674</v>
      </c>
      <c r="M186" s="5" t="str">
        <f>IF(COUNTIF(Returns!$B$2:$B$248,A186)&gt;0,"Yes","No")</f>
        <v>No</v>
      </c>
      <c r="N186" s="13"/>
    </row>
    <row r="187" spans="1:14" x14ac:dyDescent="0.35">
      <c r="A187" s="5">
        <v>186</v>
      </c>
      <c r="B187" s="5">
        <v>125</v>
      </c>
      <c r="C187" s="5">
        <v>1023</v>
      </c>
      <c r="D187" s="5">
        <v>2</v>
      </c>
      <c r="E187" s="5">
        <v>203.79</v>
      </c>
      <c r="F187" s="5">
        <v>0.25</v>
      </c>
      <c r="G187" s="5">
        <f>IFERROR(INDEX(Products!$C$2:$C$86,MATCH(C187,Products!$A$2:$A$86,0)),"")</f>
        <v>2</v>
      </c>
      <c r="H187" s="12">
        <f>IFERROR(INDEX(Products!$D$2:$D$86,MATCH(C187,Products!$A$2:$A$86,0)),"")</f>
        <v>145.43</v>
      </c>
      <c r="I187" s="12">
        <f t="shared" si="8"/>
        <v>305.685</v>
      </c>
      <c r="J187" s="12">
        <f t="shared" si="9"/>
        <v>290.86</v>
      </c>
      <c r="K187" s="12">
        <f t="shared" si="10"/>
        <v>14.824999999999989</v>
      </c>
      <c r="L187" s="7">
        <f t="shared" si="11"/>
        <v>4.8497636455828677E-2</v>
      </c>
      <c r="M187" s="5" t="str">
        <f>IF(COUNTIF(Returns!$B$2:$B$248,A187)&gt;0,"Yes","No")</f>
        <v>No</v>
      </c>
      <c r="N187" s="13"/>
    </row>
    <row r="188" spans="1:14" x14ac:dyDescent="0.35">
      <c r="A188" s="5">
        <v>187</v>
      </c>
      <c r="B188" s="5">
        <v>125</v>
      </c>
      <c r="C188" s="5">
        <v>1044</v>
      </c>
      <c r="D188" s="5">
        <v>1</v>
      </c>
      <c r="E188" s="5">
        <v>1419.88</v>
      </c>
      <c r="F188" s="5">
        <v>0</v>
      </c>
      <c r="G188" s="5">
        <f>IFERROR(INDEX(Products!$C$2:$C$86,MATCH(C188,Products!$A$2:$A$86,0)),"")</f>
        <v>4</v>
      </c>
      <c r="H188" s="12">
        <f>IFERROR(INDEX(Products!$D$2:$D$86,MATCH(C188,Products!$A$2:$A$86,0)),"")</f>
        <v>897.98</v>
      </c>
      <c r="I188" s="12">
        <f t="shared" si="8"/>
        <v>1419.88</v>
      </c>
      <c r="J188" s="12">
        <f t="shared" si="9"/>
        <v>897.98</v>
      </c>
      <c r="K188" s="12">
        <f t="shared" si="10"/>
        <v>521.90000000000009</v>
      </c>
      <c r="L188" s="7">
        <f t="shared" si="11"/>
        <v>0.36756627320618646</v>
      </c>
      <c r="M188" s="5" t="str">
        <f>IF(COUNTIF(Returns!$B$2:$B$248,A188)&gt;0,"Yes","No")</f>
        <v>No</v>
      </c>
      <c r="N188" s="13"/>
    </row>
    <row r="189" spans="1:14" x14ac:dyDescent="0.35">
      <c r="A189" s="5">
        <v>188</v>
      </c>
      <c r="B189" s="5">
        <v>126</v>
      </c>
      <c r="C189" s="5">
        <v>1052</v>
      </c>
      <c r="D189" s="5">
        <v>1</v>
      </c>
      <c r="E189" s="5">
        <v>2801.53</v>
      </c>
      <c r="F189" s="5">
        <v>0.1</v>
      </c>
      <c r="G189" s="5">
        <f>IFERROR(INDEX(Products!$C$2:$C$86,MATCH(C189,Products!$A$2:$A$86,0)),"")</f>
        <v>5</v>
      </c>
      <c r="H189" s="12">
        <f>IFERROR(INDEX(Products!$D$2:$D$86,MATCH(C189,Products!$A$2:$A$86,0)),"")</f>
        <v>1752.02</v>
      </c>
      <c r="I189" s="12">
        <f t="shared" si="8"/>
        <v>2521.3770000000004</v>
      </c>
      <c r="J189" s="12">
        <f t="shared" si="9"/>
        <v>1752.02</v>
      </c>
      <c r="K189" s="12">
        <f t="shared" si="10"/>
        <v>769.35700000000043</v>
      </c>
      <c r="L189" s="7">
        <f t="shared" si="11"/>
        <v>0.30513366307378875</v>
      </c>
      <c r="M189" s="5" t="str">
        <f>IF(COUNTIF(Returns!$B$2:$B$248,A189)&gt;0,"Yes","No")</f>
        <v>No</v>
      </c>
      <c r="N189" s="13"/>
    </row>
    <row r="190" spans="1:14" x14ac:dyDescent="0.35">
      <c r="A190" s="5">
        <v>189</v>
      </c>
      <c r="B190" s="5">
        <v>127</v>
      </c>
      <c r="C190" s="5">
        <v>1049</v>
      </c>
      <c r="D190" s="5">
        <v>1</v>
      </c>
      <c r="E190" s="5">
        <v>3970.29</v>
      </c>
      <c r="F190" s="5">
        <v>0.3</v>
      </c>
      <c r="G190" s="5">
        <f>IFERROR(INDEX(Products!$C$2:$C$86,MATCH(C190,Products!$A$2:$A$86,0)),"")</f>
        <v>5</v>
      </c>
      <c r="H190" s="12">
        <f>IFERROR(INDEX(Products!$D$2:$D$86,MATCH(C190,Products!$A$2:$A$86,0)),"")</f>
        <v>2490.89</v>
      </c>
      <c r="I190" s="12">
        <f t="shared" si="8"/>
        <v>2779.203</v>
      </c>
      <c r="J190" s="12">
        <f t="shared" si="9"/>
        <v>2490.89</v>
      </c>
      <c r="K190" s="12">
        <f t="shared" si="10"/>
        <v>288.3130000000001</v>
      </c>
      <c r="L190" s="7">
        <f t="shared" si="11"/>
        <v>0.10373945336126944</v>
      </c>
      <c r="M190" s="5" t="str">
        <f>IF(COUNTIF(Returns!$B$2:$B$248,A190)&gt;0,"Yes","No")</f>
        <v>No</v>
      </c>
      <c r="N190" s="13"/>
    </row>
    <row r="191" spans="1:14" x14ac:dyDescent="0.35">
      <c r="A191" s="5">
        <v>190</v>
      </c>
      <c r="B191" s="5">
        <v>128</v>
      </c>
      <c r="C191" s="5">
        <v>1067</v>
      </c>
      <c r="D191" s="5">
        <v>1</v>
      </c>
      <c r="E191" s="5">
        <v>4128.99</v>
      </c>
      <c r="F191" s="5">
        <v>0</v>
      </c>
      <c r="G191" s="5">
        <f>IFERROR(INDEX(Products!$C$2:$C$86,MATCH(C191,Products!$A$2:$A$86,0)),"")</f>
        <v>7</v>
      </c>
      <c r="H191" s="12">
        <f>IFERROR(INDEX(Products!$D$2:$D$86,MATCH(C191,Products!$A$2:$A$86,0)),"")</f>
        <v>2213.3200000000002</v>
      </c>
      <c r="I191" s="12">
        <f t="shared" si="8"/>
        <v>4128.99</v>
      </c>
      <c r="J191" s="12">
        <f t="shared" si="9"/>
        <v>2213.3200000000002</v>
      </c>
      <c r="K191" s="12">
        <f t="shared" si="10"/>
        <v>1915.6699999999996</v>
      </c>
      <c r="L191" s="7">
        <f t="shared" si="11"/>
        <v>0.4639560764254696</v>
      </c>
      <c r="M191" s="5" t="str">
        <f>IF(COUNTIF(Returns!$B$2:$B$248,A191)&gt;0,"Yes","No")</f>
        <v>No</v>
      </c>
      <c r="N191" s="13"/>
    </row>
    <row r="192" spans="1:14" x14ac:dyDescent="0.35">
      <c r="A192" s="5">
        <v>191</v>
      </c>
      <c r="B192" s="5">
        <v>128</v>
      </c>
      <c r="C192" s="5">
        <v>1085</v>
      </c>
      <c r="D192" s="5">
        <v>1</v>
      </c>
      <c r="E192" s="5">
        <v>234.72</v>
      </c>
      <c r="F192" s="5">
        <v>0</v>
      </c>
      <c r="G192" s="5">
        <f>IFERROR(INDEX(Products!$C$2:$C$86,MATCH(C192,Products!$A$2:$A$86,0)),"")</f>
        <v>8</v>
      </c>
      <c r="H192" s="12">
        <f>IFERROR(INDEX(Products!$D$2:$D$86,MATCH(C192,Products!$A$2:$A$86,0)),"")</f>
        <v>175.69</v>
      </c>
      <c r="I192" s="12">
        <f t="shared" si="8"/>
        <v>234.72</v>
      </c>
      <c r="J192" s="12">
        <f t="shared" si="9"/>
        <v>175.69</v>
      </c>
      <c r="K192" s="12">
        <f t="shared" si="10"/>
        <v>59.03</v>
      </c>
      <c r="L192" s="7">
        <f t="shared" si="11"/>
        <v>0.25149113837764148</v>
      </c>
      <c r="M192" s="5" t="str">
        <f>IF(COUNTIF(Returns!$B$2:$B$248,A192)&gt;0,"Yes","No")</f>
        <v>No</v>
      </c>
      <c r="N192" s="13"/>
    </row>
    <row r="193" spans="1:14" x14ac:dyDescent="0.35">
      <c r="A193" s="5">
        <v>192</v>
      </c>
      <c r="B193" s="5">
        <v>129</v>
      </c>
      <c r="C193" s="5">
        <v>1061</v>
      </c>
      <c r="D193" s="5">
        <v>1</v>
      </c>
      <c r="E193" s="5">
        <v>1128.8399999999999</v>
      </c>
      <c r="F193" s="5">
        <v>0.05</v>
      </c>
      <c r="G193" s="5">
        <f>IFERROR(INDEX(Products!$C$2:$C$86,MATCH(C193,Products!$A$2:$A$86,0)),"")</f>
        <v>6</v>
      </c>
      <c r="H193" s="12">
        <f>IFERROR(INDEX(Products!$D$2:$D$86,MATCH(C193,Products!$A$2:$A$86,0)),"")</f>
        <v>705.26</v>
      </c>
      <c r="I193" s="12">
        <f t="shared" si="8"/>
        <v>1072.3979999999999</v>
      </c>
      <c r="J193" s="12">
        <f t="shared" si="9"/>
        <v>705.26</v>
      </c>
      <c r="K193" s="12">
        <f t="shared" si="10"/>
        <v>367.13799999999992</v>
      </c>
      <c r="L193" s="7">
        <f t="shared" si="11"/>
        <v>0.34235237290632764</v>
      </c>
      <c r="M193" s="5" t="str">
        <f>IF(COUNTIF(Returns!$B$2:$B$248,A193)&gt;0,"Yes","No")</f>
        <v>No</v>
      </c>
      <c r="N193" s="13"/>
    </row>
    <row r="194" spans="1:14" x14ac:dyDescent="0.35">
      <c r="A194" s="5">
        <v>193</v>
      </c>
      <c r="B194" s="5">
        <v>130</v>
      </c>
      <c r="C194" s="5">
        <v>1001</v>
      </c>
      <c r="D194" s="5">
        <v>1</v>
      </c>
      <c r="E194" s="5">
        <v>3826.19</v>
      </c>
      <c r="F194" s="5">
        <v>0.3</v>
      </c>
      <c r="G194" s="5">
        <f>IFERROR(INDEX(Products!$C$2:$C$86,MATCH(C194,Products!$A$2:$A$86,0)),"")</f>
        <v>1</v>
      </c>
      <c r="H194" s="12">
        <f>IFERROR(INDEX(Products!$D$2:$D$86,MATCH(C194,Products!$A$2:$A$86,0)),"")</f>
        <v>3021.65</v>
      </c>
      <c r="I194" s="12">
        <f t="shared" ref="I194:I257" si="12">D194*E194*(1-F194)</f>
        <v>2678.3330000000001</v>
      </c>
      <c r="J194" s="12">
        <f t="shared" ref="J194:J257" si="13">D194*H194</f>
        <v>3021.65</v>
      </c>
      <c r="K194" s="12">
        <f t="shared" ref="K194:K257" si="14">I194-J194</f>
        <v>-343.31700000000001</v>
      </c>
      <c r="L194" s="7">
        <f t="shared" ref="L194:L257" si="15">IFERROR(K194/I194,0)</f>
        <v>-0.12818309000411823</v>
      </c>
      <c r="M194" s="5" t="str">
        <f>IF(COUNTIF(Returns!$B$2:$B$248,A194)&gt;0,"Yes","No")</f>
        <v>No</v>
      </c>
      <c r="N194" s="13"/>
    </row>
    <row r="195" spans="1:14" x14ac:dyDescent="0.35">
      <c r="A195" s="5">
        <v>194</v>
      </c>
      <c r="B195" s="5">
        <v>130</v>
      </c>
      <c r="C195" s="5">
        <v>1037</v>
      </c>
      <c r="D195" s="5">
        <v>1</v>
      </c>
      <c r="E195" s="5">
        <v>1161.6300000000001</v>
      </c>
      <c r="F195" s="5">
        <v>0.15</v>
      </c>
      <c r="G195" s="5">
        <f>IFERROR(INDEX(Products!$C$2:$C$86,MATCH(C195,Products!$A$2:$A$86,0)),"")</f>
        <v>4</v>
      </c>
      <c r="H195" s="12">
        <f>IFERROR(INDEX(Products!$D$2:$D$86,MATCH(C195,Products!$A$2:$A$86,0)),"")</f>
        <v>798.62</v>
      </c>
      <c r="I195" s="12">
        <f t="shared" si="12"/>
        <v>987.38550000000009</v>
      </c>
      <c r="J195" s="12">
        <f t="shared" si="13"/>
        <v>798.62</v>
      </c>
      <c r="K195" s="12">
        <f t="shared" si="14"/>
        <v>188.76550000000009</v>
      </c>
      <c r="L195" s="7">
        <f t="shared" si="15"/>
        <v>0.19117710357302195</v>
      </c>
      <c r="M195" s="5" t="str">
        <f>IF(COUNTIF(Returns!$B$2:$B$248,A195)&gt;0,"Yes","No")</f>
        <v>No</v>
      </c>
      <c r="N195" s="13"/>
    </row>
    <row r="196" spans="1:14" x14ac:dyDescent="0.35">
      <c r="A196" s="5">
        <v>195</v>
      </c>
      <c r="B196" s="5">
        <v>131</v>
      </c>
      <c r="C196" s="5">
        <v>1012</v>
      </c>
      <c r="D196" s="5">
        <v>2</v>
      </c>
      <c r="E196" s="5">
        <v>2425.1999999999998</v>
      </c>
      <c r="F196" s="5">
        <v>0</v>
      </c>
      <c r="G196" s="5">
        <f>IFERROR(INDEX(Products!$C$2:$C$86,MATCH(C196,Products!$A$2:$A$86,0)),"")</f>
        <v>1</v>
      </c>
      <c r="H196" s="12">
        <f>IFERROR(INDEX(Products!$D$2:$D$86,MATCH(C196,Products!$A$2:$A$86,0)),"")</f>
        <v>1795.03</v>
      </c>
      <c r="I196" s="12">
        <f t="shared" si="12"/>
        <v>4850.3999999999996</v>
      </c>
      <c r="J196" s="12">
        <f t="shared" si="13"/>
        <v>3590.06</v>
      </c>
      <c r="K196" s="12">
        <f t="shared" si="14"/>
        <v>1260.3399999999997</v>
      </c>
      <c r="L196" s="7">
        <f t="shared" si="15"/>
        <v>0.25984248721754905</v>
      </c>
      <c r="M196" s="5" t="str">
        <f>IF(COUNTIF(Returns!$B$2:$B$248,A196)&gt;0,"Yes","No")</f>
        <v>No</v>
      </c>
      <c r="N196" s="13"/>
    </row>
    <row r="197" spans="1:14" x14ac:dyDescent="0.35">
      <c r="A197" s="5">
        <v>196</v>
      </c>
      <c r="B197" s="5">
        <v>131</v>
      </c>
      <c r="C197" s="5">
        <v>1067</v>
      </c>
      <c r="D197" s="5">
        <v>2</v>
      </c>
      <c r="E197" s="5">
        <v>4128.99</v>
      </c>
      <c r="F197" s="5">
        <v>0.1</v>
      </c>
      <c r="G197" s="5">
        <f>IFERROR(INDEX(Products!$C$2:$C$86,MATCH(C197,Products!$A$2:$A$86,0)),"")</f>
        <v>7</v>
      </c>
      <c r="H197" s="12">
        <f>IFERROR(INDEX(Products!$D$2:$D$86,MATCH(C197,Products!$A$2:$A$86,0)),"")</f>
        <v>2213.3200000000002</v>
      </c>
      <c r="I197" s="12">
        <f t="shared" si="12"/>
        <v>7432.1819999999998</v>
      </c>
      <c r="J197" s="12">
        <f t="shared" si="13"/>
        <v>4426.6400000000003</v>
      </c>
      <c r="K197" s="12">
        <f t="shared" si="14"/>
        <v>3005.5419999999995</v>
      </c>
      <c r="L197" s="7">
        <f t="shared" si="15"/>
        <v>0.40439564047274401</v>
      </c>
      <c r="M197" s="5" t="str">
        <f>IF(COUNTIF(Returns!$B$2:$B$248,A197)&gt;0,"Yes","No")</f>
        <v>No</v>
      </c>
      <c r="N197" s="13"/>
    </row>
    <row r="198" spans="1:14" x14ac:dyDescent="0.35">
      <c r="A198" s="5">
        <v>197</v>
      </c>
      <c r="B198" s="5">
        <v>132</v>
      </c>
      <c r="C198" s="5">
        <v>1056</v>
      </c>
      <c r="D198" s="5">
        <v>1</v>
      </c>
      <c r="E198" s="5">
        <v>1134.4000000000001</v>
      </c>
      <c r="F198" s="5">
        <v>0.1</v>
      </c>
      <c r="G198" s="5">
        <f>IFERROR(INDEX(Products!$C$2:$C$86,MATCH(C198,Products!$A$2:$A$86,0)),"")</f>
        <v>6</v>
      </c>
      <c r="H198" s="12">
        <f>IFERROR(INDEX(Products!$D$2:$D$86,MATCH(C198,Products!$A$2:$A$86,0)),"")</f>
        <v>798.2</v>
      </c>
      <c r="I198" s="12">
        <f t="shared" si="12"/>
        <v>1020.9600000000002</v>
      </c>
      <c r="J198" s="12">
        <f t="shared" si="13"/>
        <v>798.2</v>
      </c>
      <c r="K198" s="12">
        <f t="shared" si="14"/>
        <v>222.7600000000001</v>
      </c>
      <c r="L198" s="7">
        <f t="shared" si="15"/>
        <v>0.21818680457608533</v>
      </c>
      <c r="M198" s="5" t="str">
        <f>IF(COUNTIF(Returns!$B$2:$B$248,A198)&gt;0,"Yes","No")</f>
        <v>No</v>
      </c>
      <c r="N198" s="13"/>
    </row>
    <row r="199" spans="1:14" x14ac:dyDescent="0.35">
      <c r="A199" s="5">
        <v>198</v>
      </c>
      <c r="B199" s="5">
        <v>133</v>
      </c>
      <c r="C199" s="5">
        <v>1031</v>
      </c>
      <c r="D199" s="5">
        <v>1</v>
      </c>
      <c r="E199" s="5">
        <v>4123.9799999999996</v>
      </c>
      <c r="F199" s="5">
        <v>0.3</v>
      </c>
      <c r="G199" s="5">
        <f>IFERROR(INDEX(Products!$C$2:$C$86,MATCH(C199,Products!$A$2:$A$86,0)),"")</f>
        <v>3</v>
      </c>
      <c r="H199" s="12">
        <f>IFERROR(INDEX(Products!$D$2:$D$86,MATCH(C199,Products!$A$2:$A$86,0)),"")</f>
        <v>2475.38</v>
      </c>
      <c r="I199" s="12">
        <f t="shared" si="12"/>
        <v>2886.7859999999996</v>
      </c>
      <c r="J199" s="12">
        <f t="shared" si="13"/>
        <v>2475.38</v>
      </c>
      <c r="K199" s="12">
        <f t="shared" si="14"/>
        <v>411.40599999999949</v>
      </c>
      <c r="L199" s="7">
        <f t="shared" si="15"/>
        <v>0.14251350810208985</v>
      </c>
      <c r="M199" s="5" t="str">
        <f>IF(COUNTIF(Returns!$B$2:$B$248,A199)&gt;0,"Yes","No")</f>
        <v>No</v>
      </c>
      <c r="N199" s="13"/>
    </row>
    <row r="200" spans="1:14" x14ac:dyDescent="0.35">
      <c r="A200" s="5">
        <v>199</v>
      </c>
      <c r="B200" s="5">
        <v>134</v>
      </c>
      <c r="C200" s="5">
        <v>1043</v>
      </c>
      <c r="D200" s="5">
        <v>1</v>
      </c>
      <c r="E200" s="5">
        <v>567.48</v>
      </c>
      <c r="F200" s="5">
        <v>0.1</v>
      </c>
      <c r="G200" s="5">
        <f>IFERROR(INDEX(Products!$C$2:$C$86,MATCH(C200,Products!$A$2:$A$86,0)),"")</f>
        <v>4</v>
      </c>
      <c r="H200" s="12">
        <f>IFERROR(INDEX(Products!$D$2:$D$86,MATCH(C200,Products!$A$2:$A$86,0)),"")</f>
        <v>407.51</v>
      </c>
      <c r="I200" s="12">
        <f t="shared" si="12"/>
        <v>510.73200000000003</v>
      </c>
      <c r="J200" s="12">
        <f t="shared" si="13"/>
        <v>407.51</v>
      </c>
      <c r="K200" s="12">
        <f t="shared" si="14"/>
        <v>103.22200000000004</v>
      </c>
      <c r="L200" s="7">
        <f t="shared" si="15"/>
        <v>0.20210599688290537</v>
      </c>
      <c r="M200" s="5" t="str">
        <f>IF(COUNTIF(Returns!$B$2:$B$248,A200)&gt;0,"Yes","No")</f>
        <v>No</v>
      </c>
      <c r="N200" s="13"/>
    </row>
    <row r="201" spans="1:14" x14ac:dyDescent="0.35">
      <c r="A201" s="5">
        <v>200</v>
      </c>
      <c r="B201" s="5">
        <v>134</v>
      </c>
      <c r="C201" s="5">
        <v>1069</v>
      </c>
      <c r="D201" s="5">
        <v>1</v>
      </c>
      <c r="E201" s="5">
        <v>545.38</v>
      </c>
      <c r="F201" s="5">
        <v>0.2</v>
      </c>
      <c r="G201" s="5">
        <f>IFERROR(INDEX(Products!$C$2:$C$86,MATCH(C201,Products!$A$2:$A$86,0)),"")</f>
        <v>7</v>
      </c>
      <c r="H201" s="12">
        <f>IFERROR(INDEX(Products!$D$2:$D$86,MATCH(C201,Products!$A$2:$A$86,0)),"")</f>
        <v>312.64999999999998</v>
      </c>
      <c r="I201" s="12">
        <f t="shared" si="12"/>
        <v>436.30400000000003</v>
      </c>
      <c r="J201" s="12">
        <f t="shared" si="13"/>
        <v>312.64999999999998</v>
      </c>
      <c r="K201" s="12">
        <f t="shared" si="14"/>
        <v>123.65400000000005</v>
      </c>
      <c r="L201" s="7">
        <f t="shared" si="15"/>
        <v>0.28341248303934879</v>
      </c>
      <c r="M201" s="5" t="str">
        <f>IF(COUNTIF(Returns!$B$2:$B$248,A201)&gt;0,"Yes","No")</f>
        <v>No</v>
      </c>
      <c r="N201" s="13"/>
    </row>
    <row r="202" spans="1:14" x14ac:dyDescent="0.35">
      <c r="A202" s="5">
        <v>201</v>
      </c>
      <c r="B202" s="5">
        <v>135</v>
      </c>
      <c r="C202" s="5">
        <v>1080</v>
      </c>
      <c r="D202" s="5">
        <v>1</v>
      </c>
      <c r="E202" s="5">
        <v>256.7</v>
      </c>
      <c r="F202" s="5">
        <v>0</v>
      </c>
      <c r="G202" s="5">
        <f>IFERROR(INDEX(Products!$C$2:$C$86,MATCH(C202,Products!$A$2:$A$86,0)),"")</f>
        <v>8</v>
      </c>
      <c r="H202" s="12">
        <f>IFERROR(INDEX(Products!$D$2:$D$86,MATCH(C202,Products!$A$2:$A$86,0)),"")</f>
        <v>184.26</v>
      </c>
      <c r="I202" s="12">
        <f t="shared" si="12"/>
        <v>256.7</v>
      </c>
      <c r="J202" s="12">
        <f t="shared" si="13"/>
        <v>184.26</v>
      </c>
      <c r="K202" s="12">
        <f t="shared" si="14"/>
        <v>72.44</v>
      </c>
      <c r="L202" s="7">
        <f t="shared" si="15"/>
        <v>0.28219711725749902</v>
      </c>
      <c r="M202" s="5" t="str">
        <f>IF(COUNTIF(Returns!$B$2:$B$248,A202)&gt;0,"Yes","No")</f>
        <v>No</v>
      </c>
      <c r="N202" s="13"/>
    </row>
    <row r="203" spans="1:14" x14ac:dyDescent="0.35">
      <c r="A203" s="5">
        <v>202</v>
      </c>
      <c r="B203" s="5">
        <v>136</v>
      </c>
      <c r="C203" s="5">
        <v>1076</v>
      </c>
      <c r="D203" s="5">
        <v>1</v>
      </c>
      <c r="E203" s="5">
        <v>999.07</v>
      </c>
      <c r="F203" s="5">
        <v>0</v>
      </c>
      <c r="G203" s="5">
        <f>IFERROR(INDEX(Products!$C$2:$C$86,MATCH(C203,Products!$A$2:$A$86,0)),"")</f>
        <v>8</v>
      </c>
      <c r="H203" s="12">
        <f>IFERROR(INDEX(Products!$D$2:$D$86,MATCH(C203,Products!$A$2:$A$86,0)),"")</f>
        <v>597.38</v>
      </c>
      <c r="I203" s="12">
        <f t="shared" si="12"/>
        <v>999.07</v>
      </c>
      <c r="J203" s="12">
        <f t="shared" si="13"/>
        <v>597.38</v>
      </c>
      <c r="K203" s="12">
        <f t="shared" si="14"/>
        <v>401.69000000000005</v>
      </c>
      <c r="L203" s="7">
        <f t="shared" si="15"/>
        <v>0.40206391944508396</v>
      </c>
      <c r="M203" s="5" t="str">
        <f>IF(COUNTIF(Returns!$B$2:$B$248,A203)&gt;0,"Yes","No")</f>
        <v>No</v>
      </c>
      <c r="N203" s="13"/>
    </row>
    <row r="204" spans="1:14" x14ac:dyDescent="0.35">
      <c r="A204" s="5">
        <v>203</v>
      </c>
      <c r="B204" s="5">
        <v>136</v>
      </c>
      <c r="C204" s="5">
        <v>1067</v>
      </c>
      <c r="D204" s="5">
        <v>1</v>
      </c>
      <c r="E204" s="5">
        <v>4128.99</v>
      </c>
      <c r="F204" s="5">
        <v>0.2</v>
      </c>
      <c r="G204" s="5">
        <f>IFERROR(INDEX(Products!$C$2:$C$86,MATCH(C204,Products!$A$2:$A$86,0)),"")</f>
        <v>7</v>
      </c>
      <c r="H204" s="12">
        <f>IFERROR(INDEX(Products!$D$2:$D$86,MATCH(C204,Products!$A$2:$A$86,0)),"")</f>
        <v>2213.3200000000002</v>
      </c>
      <c r="I204" s="12">
        <f t="shared" si="12"/>
        <v>3303.192</v>
      </c>
      <c r="J204" s="12">
        <f t="shared" si="13"/>
        <v>2213.3200000000002</v>
      </c>
      <c r="K204" s="12">
        <f t="shared" si="14"/>
        <v>1089.8719999999998</v>
      </c>
      <c r="L204" s="7">
        <f t="shared" si="15"/>
        <v>0.32994509553183704</v>
      </c>
      <c r="M204" s="5" t="str">
        <f>IF(COUNTIF(Returns!$B$2:$B$248,A204)&gt;0,"Yes","No")</f>
        <v>No</v>
      </c>
      <c r="N204" s="13"/>
    </row>
    <row r="205" spans="1:14" x14ac:dyDescent="0.35">
      <c r="A205" s="5">
        <v>204</v>
      </c>
      <c r="B205" s="5">
        <v>137</v>
      </c>
      <c r="C205" s="5">
        <v>1061</v>
      </c>
      <c r="D205" s="5">
        <v>1</v>
      </c>
      <c r="E205" s="5">
        <v>1128.8399999999999</v>
      </c>
      <c r="F205" s="5">
        <v>0.2</v>
      </c>
      <c r="G205" s="5">
        <f>IFERROR(INDEX(Products!$C$2:$C$86,MATCH(C205,Products!$A$2:$A$86,0)),"")</f>
        <v>6</v>
      </c>
      <c r="H205" s="12">
        <f>IFERROR(INDEX(Products!$D$2:$D$86,MATCH(C205,Products!$A$2:$A$86,0)),"")</f>
        <v>705.26</v>
      </c>
      <c r="I205" s="12">
        <f t="shared" si="12"/>
        <v>903.072</v>
      </c>
      <c r="J205" s="12">
        <f t="shared" si="13"/>
        <v>705.26</v>
      </c>
      <c r="K205" s="12">
        <f t="shared" si="14"/>
        <v>197.81200000000001</v>
      </c>
      <c r="L205" s="7">
        <f t="shared" si="15"/>
        <v>0.21904344282626415</v>
      </c>
      <c r="M205" s="5" t="str">
        <f>IF(COUNTIF(Returns!$B$2:$B$248,A205)&gt;0,"Yes","No")</f>
        <v>No</v>
      </c>
      <c r="N205" s="13"/>
    </row>
    <row r="206" spans="1:14" x14ac:dyDescent="0.35">
      <c r="A206" s="5">
        <v>205</v>
      </c>
      <c r="B206" s="5">
        <v>138</v>
      </c>
      <c r="C206" s="5">
        <v>1054</v>
      </c>
      <c r="D206" s="5">
        <v>1</v>
      </c>
      <c r="E206" s="5">
        <v>631.66</v>
      </c>
      <c r="F206" s="5">
        <v>0.2</v>
      </c>
      <c r="G206" s="5">
        <f>IFERROR(INDEX(Products!$C$2:$C$86,MATCH(C206,Products!$A$2:$A$86,0)),"")</f>
        <v>5</v>
      </c>
      <c r="H206" s="12">
        <f>IFERROR(INDEX(Products!$D$2:$D$86,MATCH(C206,Products!$A$2:$A$86,0)),"")</f>
        <v>412.15</v>
      </c>
      <c r="I206" s="12">
        <f t="shared" si="12"/>
        <v>505.32799999999997</v>
      </c>
      <c r="J206" s="12">
        <f t="shared" si="13"/>
        <v>412.15</v>
      </c>
      <c r="K206" s="12">
        <f t="shared" si="14"/>
        <v>93.177999999999997</v>
      </c>
      <c r="L206" s="7">
        <f t="shared" si="15"/>
        <v>0.18439112813855554</v>
      </c>
      <c r="M206" s="5" t="str">
        <f>IF(COUNTIF(Returns!$B$2:$B$248,A206)&gt;0,"Yes","No")</f>
        <v>No</v>
      </c>
      <c r="N206" s="13"/>
    </row>
    <row r="207" spans="1:14" x14ac:dyDescent="0.35">
      <c r="A207" s="5">
        <v>206</v>
      </c>
      <c r="B207" s="5">
        <v>138</v>
      </c>
      <c r="C207" s="5">
        <v>1068</v>
      </c>
      <c r="D207" s="5">
        <v>1</v>
      </c>
      <c r="E207" s="5">
        <v>550.08000000000004</v>
      </c>
      <c r="F207" s="5">
        <v>0.2</v>
      </c>
      <c r="G207" s="5">
        <f>IFERROR(INDEX(Products!$C$2:$C$86,MATCH(C207,Products!$A$2:$A$86,0)),"")</f>
        <v>7</v>
      </c>
      <c r="H207" s="12">
        <f>IFERROR(INDEX(Products!$D$2:$D$86,MATCH(C207,Products!$A$2:$A$86,0)),"")</f>
        <v>351.29</v>
      </c>
      <c r="I207" s="12">
        <f t="shared" si="12"/>
        <v>440.06400000000008</v>
      </c>
      <c r="J207" s="12">
        <f t="shared" si="13"/>
        <v>351.29</v>
      </c>
      <c r="K207" s="12">
        <f t="shared" si="14"/>
        <v>88.774000000000058</v>
      </c>
      <c r="L207" s="7">
        <f t="shared" si="15"/>
        <v>0.20172974840023278</v>
      </c>
      <c r="M207" s="5" t="str">
        <f>IF(COUNTIF(Returns!$B$2:$B$248,A207)&gt;0,"Yes","No")</f>
        <v>No</v>
      </c>
      <c r="N207" s="13"/>
    </row>
    <row r="208" spans="1:14" x14ac:dyDescent="0.35">
      <c r="A208" s="5">
        <v>207</v>
      </c>
      <c r="B208" s="5">
        <v>139</v>
      </c>
      <c r="C208" s="5">
        <v>1072</v>
      </c>
      <c r="D208" s="5">
        <v>1</v>
      </c>
      <c r="E208" s="5">
        <v>1404.39</v>
      </c>
      <c r="F208" s="5">
        <v>0.1</v>
      </c>
      <c r="G208" s="5">
        <f>IFERROR(INDEX(Products!$C$2:$C$86,MATCH(C208,Products!$A$2:$A$86,0)),"")</f>
        <v>7</v>
      </c>
      <c r="H208" s="12">
        <f>IFERROR(INDEX(Products!$D$2:$D$86,MATCH(C208,Products!$A$2:$A$86,0)),"")</f>
        <v>772.88</v>
      </c>
      <c r="I208" s="12">
        <f t="shared" si="12"/>
        <v>1263.951</v>
      </c>
      <c r="J208" s="12">
        <f t="shared" si="13"/>
        <v>772.88</v>
      </c>
      <c r="K208" s="12">
        <f t="shared" si="14"/>
        <v>491.07100000000003</v>
      </c>
      <c r="L208" s="7">
        <f t="shared" si="15"/>
        <v>0.38852059929538407</v>
      </c>
      <c r="M208" s="5" t="str">
        <f>IF(COUNTIF(Returns!$B$2:$B$248,A208)&gt;0,"Yes","No")</f>
        <v>No</v>
      </c>
      <c r="N208" s="13"/>
    </row>
    <row r="209" spans="1:14" x14ac:dyDescent="0.35">
      <c r="A209" s="5">
        <v>208</v>
      </c>
      <c r="B209" s="5">
        <v>140</v>
      </c>
      <c r="C209" s="5">
        <v>1039</v>
      </c>
      <c r="D209" s="5">
        <v>1</v>
      </c>
      <c r="E209" s="5">
        <v>1284.94</v>
      </c>
      <c r="F209" s="5">
        <v>0</v>
      </c>
      <c r="G209" s="5">
        <f>IFERROR(INDEX(Products!$C$2:$C$86,MATCH(C209,Products!$A$2:$A$86,0)),"")</f>
        <v>4</v>
      </c>
      <c r="H209" s="12">
        <f>IFERROR(INDEX(Products!$D$2:$D$86,MATCH(C209,Products!$A$2:$A$86,0)),"")</f>
        <v>829.93</v>
      </c>
      <c r="I209" s="12">
        <f t="shared" si="12"/>
        <v>1284.94</v>
      </c>
      <c r="J209" s="12">
        <f t="shared" si="13"/>
        <v>829.93</v>
      </c>
      <c r="K209" s="12">
        <f t="shared" si="14"/>
        <v>455.0100000000001</v>
      </c>
      <c r="L209" s="7">
        <f t="shared" si="15"/>
        <v>0.35410991952931659</v>
      </c>
      <c r="M209" s="5" t="str">
        <f>IF(COUNTIF(Returns!$B$2:$B$248,A209)&gt;0,"Yes","No")</f>
        <v>No</v>
      </c>
      <c r="N209" s="13"/>
    </row>
    <row r="210" spans="1:14" x14ac:dyDescent="0.35">
      <c r="A210" s="5">
        <v>209</v>
      </c>
      <c r="B210" s="5">
        <v>141</v>
      </c>
      <c r="C210" s="5">
        <v>1067</v>
      </c>
      <c r="D210" s="5">
        <v>1</v>
      </c>
      <c r="E210" s="5">
        <v>4128.99</v>
      </c>
      <c r="F210" s="5">
        <v>0</v>
      </c>
      <c r="G210" s="5">
        <f>IFERROR(INDEX(Products!$C$2:$C$86,MATCH(C210,Products!$A$2:$A$86,0)),"")</f>
        <v>7</v>
      </c>
      <c r="H210" s="12">
        <f>IFERROR(INDEX(Products!$D$2:$D$86,MATCH(C210,Products!$A$2:$A$86,0)),"")</f>
        <v>2213.3200000000002</v>
      </c>
      <c r="I210" s="12">
        <f t="shared" si="12"/>
        <v>4128.99</v>
      </c>
      <c r="J210" s="12">
        <f t="shared" si="13"/>
        <v>2213.3200000000002</v>
      </c>
      <c r="K210" s="12">
        <f t="shared" si="14"/>
        <v>1915.6699999999996</v>
      </c>
      <c r="L210" s="7">
        <f t="shared" si="15"/>
        <v>0.4639560764254696</v>
      </c>
      <c r="M210" s="5" t="str">
        <f>IF(COUNTIF(Returns!$B$2:$B$248,A210)&gt;0,"Yes","No")</f>
        <v>No</v>
      </c>
      <c r="N210" s="13"/>
    </row>
    <row r="211" spans="1:14" x14ac:dyDescent="0.35">
      <c r="A211" s="5">
        <v>210</v>
      </c>
      <c r="B211" s="5">
        <v>142</v>
      </c>
      <c r="C211" s="5">
        <v>1049</v>
      </c>
      <c r="D211" s="5">
        <v>2</v>
      </c>
      <c r="E211" s="5">
        <v>3970.29</v>
      </c>
      <c r="F211" s="5">
        <v>0</v>
      </c>
      <c r="G211" s="5">
        <f>IFERROR(INDEX(Products!$C$2:$C$86,MATCH(C211,Products!$A$2:$A$86,0)),"")</f>
        <v>5</v>
      </c>
      <c r="H211" s="12">
        <f>IFERROR(INDEX(Products!$D$2:$D$86,MATCH(C211,Products!$A$2:$A$86,0)),"")</f>
        <v>2490.89</v>
      </c>
      <c r="I211" s="12">
        <f t="shared" si="12"/>
        <v>7940.58</v>
      </c>
      <c r="J211" s="12">
        <f t="shared" si="13"/>
        <v>4981.78</v>
      </c>
      <c r="K211" s="12">
        <f t="shared" si="14"/>
        <v>2958.8</v>
      </c>
      <c r="L211" s="7">
        <f t="shared" si="15"/>
        <v>0.37261761735288862</v>
      </c>
      <c r="M211" s="5" t="str">
        <f>IF(COUNTIF(Returns!$B$2:$B$248,A211)&gt;0,"Yes","No")</f>
        <v>No</v>
      </c>
      <c r="N211" s="13"/>
    </row>
    <row r="212" spans="1:14" x14ac:dyDescent="0.35">
      <c r="A212" s="5">
        <v>211</v>
      </c>
      <c r="B212" s="5">
        <v>142</v>
      </c>
      <c r="C212" s="5">
        <v>1056</v>
      </c>
      <c r="D212" s="5">
        <v>1</v>
      </c>
      <c r="E212" s="5">
        <v>1134.4000000000001</v>
      </c>
      <c r="F212" s="5">
        <v>0.1</v>
      </c>
      <c r="G212" s="5">
        <f>IFERROR(INDEX(Products!$C$2:$C$86,MATCH(C212,Products!$A$2:$A$86,0)),"")</f>
        <v>6</v>
      </c>
      <c r="H212" s="12">
        <f>IFERROR(INDEX(Products!$D$2:$D$86,MATCH(C212,Products!$A$2:$A$86,0)),"")</f>
        <v>798.2</v>
      </c>
      <c r="I212" s="12">
        <f t="shared" si="12"/>
        <v>1020.9600000000002</v>
      </c>
      <c r="J212" s="12">
        <f t="shared" si="13"/>
        <v>798.2</v>
      </c>
      <c r="K212" s="12">
        <f t="shared" si="14"/>
        <v>222.7600000000001</v>
      </c>
      <c r="L212" s="7">
        <f t="shared" si="15"/>
        <v>0.21818680457608533</v>
      </c>
      <c r="M212" s="5" t="str">
        <f>IF(COUNTIF(Returns!$B$2:$B$248,A212)&gt;0,"Yes","No")</f>
        <v>No</v>
      </c>
      <c r="N212" s="13"/>
    </row>
    <row r="213" spans="1:14" x14ac:dyDescent="0.35">
      <c r="A213" s="5">
        <v>212</v>
      </c>
      <c r="B213" s="5">
        <v>143</v>
      </c>
      <c r="C213" s="5">
        <v>1056</v>
      </c>
      <c r="D213" s="5">
        <v>1</v>
      </c>
      <c r="E213" s="5">
        <v>1134.4000000000001</v>
      </c>
      <c r="F213" s="5">
        <v>0.1</v>
      </c>
      <c r="G213" s="5">
        <f>IFERROR(INDEX(Products!$C$2:$C$86,MATCH(C213,Products!$A$2:$A$86,0)),"")</f>
        <v>6</v>
      </c>
      <c r="H213" s="12">
        <f>IFERROR(INDEX(Products!$D$2:$D$86,MATCH(C213,Products!$A$2:$A$86,0)),"")</f>
        <v>798.2</v>
      </c>
      <c r="I213" s="12">
        <f t="shared" si="12"/>
        <v>1020.9600000000002</v>
      </c>
      <c r="J213" s="12">
        <f t="shared" si="13"/>
        <v>798.2</v>
      </c>
      <c r="K213" s="12">
        <f t="shared" si="14"/>
        <v>222.7600000000001</v>
      </c>
      <c r="L213" s="7">
        <f t="shared" si="15"/>
        <v>0.21818680457608533</v>
      </c>
      <c r="M213" s="5" t="str">
        <f>IF(COUNTIF(Returns!$B$2:$B$248,A213)&gt;0,"Yes","No")</f>
        <v>No</v>
      </c>
      <c r="N213" s="13"/>
    </row>
    <row r="214" spans="1:14" x14ac:dyDescent="0.35">
      <c r="A214" s="5">
        <v>213</v>
      </c>
      <c r="B214" s="5">
        <v>144</v>
      </c>
      <c r="C214" s="5">
        <v>1018</v>
      </c>
      <c r="D214" s="5">
        <v>1</v>
      </c>
      <c r="E214" s="5">
        <v>628.09</v>
      </c>
      <c r="F214" s="5">
        <v>0.2</v>
      </c>
      <c r="G214" s="5">
        <f>IFERROR(INDEX(Products!$C$2:$C$86,MATCH(C214,Products!$A$2:$A$86,0)),"")</f>
        <v>2</v>
      </c>
      <c r="H214" s="12">
        <f>IFERROR(INDEX(Products!$D$2:$D$86,MATCH(C214,Products!$A$2:$A$86,0)),"")</f>
        <v>390.4</v>
      </c>
      <c r="I214" s="12">
        <f t="shared" si="12"/>
        <v>502.47200000000004</v>
      </c>
      <c r="J214" s="12">
        <f t="shared" si="13"/>
        <v>390.4</v>
      </c>
      <c r="K214" s="12">
        <f t="shared" si="14"/>
        <v>112.07200000000006</v>
      </c>
      <c r="L214" s="7">
        <f t="shared" si="15"/>
        <v>0.22304128389243591</v>
      </c>
      <c r="M214" s="5" t="str">
        <f>IF(COUNTIF(Returns!$B$2:$B$248,A214)&gt;0,"Yes","No")</f>
        <v>No</v>
      </c>
      <c r="N214" s="13"/>
    </row>
    <row r="215" spans="1:14" x14ac:dyDescent="0.35">
      <c r="A215" s="5">
        <v>214</v>
      </c>
      <c r="B215" s="5">
        <v>145</v>
      </c>
      <c r="C215" s="5">
        <v>1046</v>
      </c>
      <c r="D215" s="5">
        <v>1</v>
      </c>
      <c r="E215" s="5">
        <v>675.87</v>
      </c>
      <c r="F215" s="5">
        <v>0</v>
      </c>
      <c r="G215" s="5">
        <f>IFERROR(INDEX(Products!$C$2:$C$86,MATCH(C215,Products!$A$2:$A$86,0)),"")</f>
        <v>5</v>
      </c>
      <c r="H215" s="12">
        <f>IFERROR(INDEX(Products!$D$2:$D$86,MATCH(C215,Products!$A$2:$A$86,0)),"")</f>
        <v>407.68</v>
      </c>
      <c r="I215" s="12">
        <f t="shared" si="12"/>
        <v>675.87</v>
      </c>
      <c r="J215" s="12">
        <f t="shared" si="13"/>
        <v>407.68</v>
      </c>
      <c r="K215" s="12">
        <f t="shared" si="14"/>
        <v>268.19</v>
      </c>
      <c r="L215" s="7">
        <f t="shared" si="15"/>
        <v>0.39680707828428541</v>
      </c>
      <c r="M215" s="5" t="str">
        <f>IF(COUNTIF(Returns!$B$2:$B$248,A215)&gt;0,"Yes","No")</f>
        <v>No</v>
      </c>
      <c r="N215" s="13"/>
    </row>
    <row r="216" spans="1:14" x14ac:dyDescent="0.35">
      <c r="A216" s="5">
        <v>215</v>
      </c>
      <c r="B216" s="5">
        <v>145</v>
      </c>
      <c r="C216" s="5">
        <v>1038</v>
      </c>
      <c r="D216" s="5">
        <v>1</v>
      </c>
      <c r="E216" s="5">
        <v>930.61</v>
      </c>
      <c r="F216" s="5">
        <v>0.25</v>
      </c>
      <c r="G216" s="5">
        <f>IFERROR(INDEX(Products!$C$2:$C$86,MATCH(C216,Products!$A$2:$A$86,0)),"")</f>
        <v>4</v>
      </c>
      <c r="H216" s="12">
        <f>IFERROR(INDEX(Products!$D$2:$D$86,MATCH(C216,Products!$A$2:$A$86,0)),"")</f>
        <v>617.46</v>
      </c>
      <c r="I216" s="12">
        <f t="shared" si="12"/>
        <v>697.95749999999998</v>
      </c>
      <c r="J216" s="12">
        <f t="shared" si="13"/>
        <v>617.46</v>
      </c>
      <c r="K216" s="12">
        <f t="shared" si="14"/>
        <v>80.497499999999945</v>
      </c>
      <c r="L216" s="7">
        <f t="shared" si="15"/>
        <v>0.1153329536540548</v>
      </c>
      <c r="M216" s="5" t="str">
        <f>IF(COUNTIF(Returns!$B$2:$B$248,A216)&gt;0,"Yes","No")</f>
        <v>No</v>
      </c>
      <c r="N216" s="13"/>
    </row>
    <row r="217" spans="1:14" x14ac:dyDescent="0.35">
      <c r="A217" s="5">
        <v>216</v>
      </c>
      <c r="B217" s="5">
        <v>146</v>
      </c>
      <c r="C217" s="5">
        <v>1017</v>
      </c>
      <c r="D217" s="5">
        <v>3</v>
      </c>
      <c r="E217" s="5">
        <v>978.37</v>
      </c>
      <c r="F217" s="5">
        <v>0</v>
      </c>
      <c r="G217" s="5">
        <f>IFERROR(INDEX(Products!$C$2:$C$86,MATCH(C217,Products!$A$2:$A$86,0)),"")</f>
        <v>2</v>
      </c>
      <c r="H217" s="12">
        <f>IFERROR(INDEX(Products!$D$2:$D$86,MATCH(C217,Products!$A$2:$A$86,0)),"")</f>
        <v>519.71</v>
      </c>
      <c r="I217" s="12">
        <f t="shared" si="12"/>
        <v>2935.11</v>
      </c>
      <c r="J217" s="12">
        <f t="shared" si="13"/>
        <v>1559.13</v>
      </c>
      <c r="K217" s="12">
        <f t="shared" si="14"/>
        <v>1375.98</v>
      </c>
      <c r="L217" s="7">
        <f t="shared" si="15"/>
        <v>0.46880014718358082</v>
      </c>
      <c r="M217" s="5" t="str">
        <f>IF(COUNTIF(Returns!$B$2:$B$248,A217)&gt;0,"Yes","No")</f>
        <v>No</v>
      </c>
      <c r="N217" s="13"/>
    </row>
    <row r="218" spans="1:14" x14ac:dyDescent="0.35">
      <c r="A218" s="5">
        <v>217</v>
      </c>
      <c r="B218" s="5">
        <v>147</v>
      </c>
      <c r="C218" s="5">
        <v>1068</v>
      </c>
      <c r="D218" s="5">
        <v>1</v>
      </c>
      <c r="E218" s="5">
        <v>550.08000000000004</v>
      </c>
      <c r="F218" s="5">
        <v>0.05</v>
      </c>
      <c r="G218" s="5">
        <f>IFERROR(INDEX(Products!$C$2:$C$86,MATCH(C218,Products!$A$2:$A$86,0)),"")</f>
        <v>7</v>
      </c>
      <c r="H218" s="12">
        <f>IFERROR(INDEX(Products!$D$2:$D$86,MATCH(C218,Products!$A$2:$A$86,0)),"")</f>
        <v>351.29</v>
      </c>
      <c r="I218" s="12">
        <f t="shared" si="12"/>
        <v>522.57600000000002</v>
      </c>
      <c r="J218" s="12">
        <f t="shared" si="13"/>
        <v>351.29</v>
      </c>
      <c r="K218" s="12">
        <f t="shared" si="14"/>
        <v>171.286</v>
      </c>
      <c r="L218" s="7">
        <f t="shared" si="15"/>
        <v>0.32777241970545912</v>
      </c>
      <c r="M218" s="5" t="str">
        <f>IF(COUNTIF(Returns!$B$2:$B$248,A218)&gt;0,"Yes","No")</f>
        <v>No</v>
      </c>
      <c r="N218" s="13"/>
    </row>
    <row r="219" spans="1:14" x14ac:dyDescent="0.35">
      <c r="A219" s="5">
        <v>218</v>
      </c>
      <c r="B219" s="5">
        <v>148</v>
      </c>
      <c r="C219" s="5">
        <v>1006</v>
      </c>
      <c r="D219" s="5">
        <v>2</v>
      </c>
      <c r="E219" s="5">
        <v>2046.37</v>
      </c>
      <c r="F219" s="5">
        <v>0.25</v>
      </c>
      <c r="G219" s="5">
        <f>IFERROR(INDEX(Products!$C$2:$C$86,MATCH(C219,Products!$A$2:$A$86,0)),"")</f>
        <v>1</v>
      </c>
      <c r="H219" s="12">
        <f>IFERROR(INDEX(Products!$D$2:$D$86,MATCH(C219,Products!$A$2:$A$86,0)),"")</f>
        <v>1296.42</v>
      </c>
      <c r="I219" s="12">
        <f t="shared" si="12"/>
        <v>3069.5549999999998</v>
      </c>
      <c r="J219" s="12">
        <f t="shared" si="13"/>
        <v>2592.84</v>
      </c>
      <c r="K219" s="12">
        <f t="shared" si="14"/>
        <v>476.71499999999969</v>
      </c>
      <c r="L219" s="7">
        <f t="shared" si="15"/>
        <v>0.15530427048871895</v>
      </c>
      <c r="M219" s="5" t="str">
        <f>IF(COUNTIF(Returns!$B$2:$B$248,A219)&gt;0,"Yes","No")</f>
        <v>No</v>
      </c>
      <c r="N219" s="13"/>
    </row>
    <row r="220" spans="1:14" x14ac:dyDescent="0.35">
      <c r="A220" s="5">
        <v>219</v>
      </c>
      <c r="B220" s="5">
        <v>149</v>
      </c>
      <c r="C220" s="5">
        <v>1017</v>
      </c>
      <c r="D220" s="5">
        <v>1</v>
      </c>
      <c r="E220" s="5">
        <v>978.37</v>
      </c>
      <c r="F220" s="5">
        <v>0.1</v>
      </c>
      <c r="G220" s="5">
        <f>IFERROR(INDEX(Products!$C$2:$C$86,MATCH(C220,Products!$A$2:$A$86,0)),"")</f>
        <v>2</v>
      </c>
      <c r="H220" s="12">
        <f>IFERROR(INDEX(Products!$D$2:$D$86,MATCH(C220,Products!$A$2:$A$86,0)),"")</f>
        <v>519.71</v>
      </c>
      <c r="I220" s="12">
        <f t="shared" si="12"/>
        <v>880.53300000000002</v>
      </c>
      <c r="J220" s="12">
        <f t="shared" si="13"/>
        <v>519.71</v>
      </c>
      <c r="K220" s="12">
        <f t="shared" si="14"/>
        <v>360.82299999999998</v>
      </c>
      <c r="L220" s="7">
        <f t="shared" si="15"/>
        <v>0.40977794131508982</v>
      </c>
      <c r="M220" s="5" t="str">
        <f>IF(COUNTIF(Returns!$B$2:$B$248,A220)&gt;0,"Yes","No")</f>
        <v>No</v>
      </c>
      <c r="N220" s="13"/>
    </row>
    <row r="221" spans="1:14" x14ac:dyDescent="0.35">
      <c r="A221" s="5">
        <v>220</v>
      </c>
      <c r="B221" s="5">
        <v>150</v>
      </c>
      <c r="C221" s="5">
        <v>1067</v>
      </c>
      <c r="D221" s="5">
        <v>1</v>
      </c>
      <c r="E221" s="5">
        <v>4128.99</v>
      </c>
      <c r="F221" s="5">
        <v>0</v>
      </c>
      <c r="G221" s="5">
        <f>IFERROR(INDEX(Products!$C$2:$C$86,MATCH(C221,Products!$A$2:$A$86,0)),"")</f>
        <v>7</v>
      </c>
      <c r="H221" s="12">
        <f>IFERROR(INDEX(Products!$D$2:$D$86,MATCH(C221,Products!$A$2:$A$86,0)),"")</f>
        <v>2213.3200000000002</v>
      </c>
      <c r="I221" s="12">
        <f t="shared" si="12"/>
        <v>4128.99</v>
      </c>
      <c r="J221" s="12">
        <f t="shared" si="13"/>
        <v>2213.3200000000002</v>
      </c>
      <c r="K221" s="12">
        <f t="shared" si="14"/>
        <v>1915.6699999999996</v>
      </c>
      <c r="L221" s="7">
        <f t="shared" si="15"/>
        <v>0.4639560764254696</v>
      </c>
      <c r="M221" s="5" t="str">
        <f>IF(COUNTIF(Returns!$B$2:$B$248,A221)&gt;0,"Yes","No")</f>
        <v>Yes</v>
      </c>
      <c r="N221" s="13"/>
    </row>
    <row r="222" spans="1:14" x14ac:dyDescent="0.35">
      <c r="A222" s="5">
        <v>221</v>
      </c>
      <c r="B222" s="5">
        <v>151</v>
      </c>
      <c r="C222" s="5">
        <v>1029</v>
      </c>
      <c r="D222" s="5">
        <v>1</v>
      </c>
      <c r="E222" s="5">
        <v>951.92</v>
      </c>
      <c r="F222" s="5">
        <v>0.25</v>
      </c>
      <c r="G222" s="5">
        <f>IFERROR(INDEX(Products!$C$2:$C$86,MATCH(C222,Products!$A$2:$A$86,0)),"")</f>
        <v>3</v>
      </c>
      <c r="H222" s="12">
        <f>IFERROR(INDEX(Products!$D$2:$D$86,MATCH(C222,Products!$A$2:$A$86,0)),"")</f>
        <v>552.17999999999995</v>
      </c>
      <c r="I222" s="12">
        <f t="shared" si="12"/>
        <v>713.93999999999994</v>
      </c>
      <c r="J222" s="12">
        <f t="shared" si="13"/>
        <v>552.17999999999995</v>
      </c>
      <c r="K222" s="12">
        <f t="shared" si="14"/>
        <v>161.76</v>
      </c>
      <c r="L222" s="7">
        <f t="shared" si="15"/>
        <v>0.22657366165223969</v>
      </c>
      <c r="M222" s="5" t="str">
        <f>IF(COUNTIF(Returns!$B$2:$B$248,A222)&gt;0,"Yes","No")</f>
        <v>No</v>
      </c>
      <c r="N222" s="13"/>
    </row>
    <row r="223" spans="1:14" x14ac:dyDescent="0.35">
      <c r="A223" s="5">
        <v>222</v>
      </c>
      <c r="B223" s="5">
        <v>151</v>
      </c>
      <c r="C223" s="5">
        <v>1021</v>
      </c>
      <c r="D223" s="5">
        <v>1</v>
      </c>
      <c r="E223" s="5">
        <v>841.78</v>
      </c>
      <c r="F223" s="5">
        <v>0</v>
      </c>
      <c r="G223" s="5">
        <f>IFERROR(INDEX(Products!$C$2:$C$86,MATCH(C223,Products!$A$2:$A$86,0)),"")</f>
        <v>2</v>
      </c>
      <c r="H223" s="12">
        <f>IFERROR(INDEX(Products!$D$2:$D$86,MATCH(C223,Products!$A$2:$A$86,0)),"")</f>
        <v>657.75</v>
      </c>
      <c r="I223" s="12">
        <f t="shared" si="12"/>
        <v>841.78</v>
      </c>
      <c r="J223" s="12">
        <f t="shared" si="13"/>
        <v>657.75</v>
      </c>
      <c r="K223" s="12">
        <f t="shared" si="14"/>
        <v>184.02999999999997</v>
      </c>
      <c r="L223" s="7">
        <f t="shared" si="15"/>
        <v>0.21862006700087908</v>
      </c>
      <c r="M223" s="5" t="str">
        <f>IF(COUNTIF(Returns!$B$2:$B$248,A223)&gt;0,"Yes","No")</f>
        <v>No</v>
      </c>
      <c r="N223" s="13"/>
    </row>
    <row r="224" spans="1:14" x14ac:dyDescent="0.35">
      <c r="A224" s="5">
        <v>223</v>
      </c>
      <c r="B224" s="5">
        <v>152</v>
      </c>
      <c r="C224" s="5">
        <v>1001</v>
      </c>
      <c r="D224" s="5">
        <v>1</v>
      </c>
      <c r="E224" s="5">
        <v>3826.19</v>
      </c>
      <c r="F224" s="5">
        <v>0.25</v>
      </c>
      <c r="G224" s="5">
        <f>IFERROR(INDEX(Products!$C$2:$C$86,MATCH(C224,Products!$A$2:$A$86,0)),"")</f>
        <v>1</v>
      </c>
      <c r="H224" s="12">
        <f>IFERROR(INDEX(Products!$D$2:$D$86,MATCH(C224,Products!$A$2:$A$86,0)),"")</f>
        <v>3021.65</v>
      </c>
      <c r="I224" s="12">
        <f t="shared" si="12"/>
        <v>2869.6424999999999</v>
      </c>
      <c r="J224" s="12">
        <f t="shared" si="13"/>
        <v>3021.65</v>
      </c>
      <c r="K224" s="12">
        <f t="shared" si="14"/>
        <v>-152.00750000000016</v>
      </c>
      <c r="L224" s="7">
        <f t="shared" si="15"/>
        <v>-5.2970884003843741E-2</v>
      </c>
      <c r="M224" s="5" t="str">
        <f>IF(COUNTIF(Returns!$B$2:$B$248,A224)&gt;0,"Yes","No")</f>
        <v>No</v>
      </c>
      <c r="N224" s="13"/>
    </row>
    <row r="225" spans="1:14" x14ac:dyDescent="0.35">
      <c r="A225" s="5">
        <v>224</v>
      </c>
      <c r="B225" s="5">
        <v>152</v>
      </c>
      <c r="C225" s="5">
        <v>1030</v>
      </c>
      <c r="D225" s="5">
        <v>1</v>
      </c>
      <c r="E225" s="5">
        <v>799.21</v>
      </c>
      <c r="F225" s="5">
        <v>0.1</v>
      </c>
      <c r="G225" s="5">
        <f>IFERROR(INDEX(Products!$C$2:$C$86,MATCH(C225,Products!$A$2:$A$86,0)),"")</f>
        <v>3</v>
      </c>
      <c r="H225" s="12">
        <f>IFERROR(INDEX(Products!$D$2:$D$86,MATCH(C225,Products!$A$2:$A$86,0)),"")</f>
        <v>534</v>
      </c>
      <c r="I225" s="12">
        <f t="shared" si="12"/>
        <v>719.2890000000001</v>
      </c>
      <c r="J225" s="12">
        <f t="shared" si="13"/>
        <v>534</v>
      </c>
      <c r="K225" s="12">
        <f t="shared" si="14"/>
        <v>185.2890000000001</v>
      </c>
      <c r="L225" s="7">
        <f t="shared" si="15"/>
        <v>0.25760021354420837</v>
      </c>
      <c r="M225" s="5" t="str">
        <f>IF(COUNTIF(Returns!$B$2:$B$248,A225)&gt;0,"Yes","No")</f>
        <v>No</v>
      </c>
      <c r="N225" s="13"/>
    </row>
    <row r="226" spans="1:14" x14ac:dyDescent="0.35">
      <c r="A226" s="5">
        <v>225</v>
      </c>
      <c r="B226" s="5">
        <v>153</v>
      </c>
      <c r="C226" s="5">
        <v>1006</v>
      </c>
      <c r="D226" s="5">
        <v>2</v>
      </c>
      <c r="E226" s="5">
        <v>2046.37</v>
      </c>
      <c r="F226" s="5">
        <v>0</v>
      </c>
      <c r="G226" s="5">
        <f>IFERROR(INDEX(Products!$C$2:$C$86,MATCH(C226,Products!$A$2:$A$86,0)),"")</f>
        <v>1</v>
      </c>
      <c r="H226" s="12">
        <f>IFERROR(INDEX(Products!$D$2:$D$86,MATCH(C226,Products!$A$2:$A$86,0)),"")</f>
        <v>1296.42</v>
      </c>
      <c r="I226" s="12">
        <f t="shared" si="12"/>
        <v>4092.74</v>
      </c>
      <c r="J226" s="12">
        <f t="shared" si="13"/>
        <v>2592.84</v>
      </c>
      <c r="K226" s="12">
        <f t="shared" si="14"/>
        <v>1499.8999999999996</v>
      </c>
      <c r="L226" s="7">
        <f t="shared" si="15"/>
        <v>0.3664782028665392</v>
      </c>
      <c r="M226" s="5" t="str">
        <f>IF(COUNTIF(Returns!$B$2:$B$248,A226)&gt;0,"Yes","No")</f>
        <v>No</v>
      </c>
      <c r="N226" s="13"/>
    </row>
    <row r="227" spans="1:14" x14ac:dyDescent="0.35">
      <c r="A227" s="5">
        <v>226</v>
      </c>
      <c r="B227" s="5">
        <v>154</v>
      </c>
      <c r="C227" s="5">
        <v>1037</v>
      </c>
      <c r="D227" s="5">
        <v>1</v>
      </c>
      <c r="E227" s="5">
        <v>1161.6300000000001</v>
      </c>
      <c r="F227" s="5">
        <v>0.1</v>
      </c>
      <c r="G227" s="5">
        <f>IFERROR(INDEX(Products!$C$2:$C$86,MATCH(C227,Products!$A$2:$A$86,0)),"")</f>
        <v>4</v>
      </c>
      <c r="H227" s="12">
        <f>IFERROR(INDEX(Products!$D$2:$D$86,MATCH(C227,Products!$A$2:$A$86,0)),"")</f>
        <v>798.62</v>
      </c>
      <c r="I227" s="12">
        <f t="shared" si="12"/>
        <v>1045.4670000000001</v>
      </c>
      <c r="J227" s="12">
        <f t="shared" si="13"/>
        <v>798.62</v>
      </c>
      <c r="K227" s="12">
        <f t="shared" si="14"/>
        <v>246.84700000000009</v>
      </c>
      <c r="L227" s="7">
        <f t="shared" si="15"/>
        <v>0.2361117089300763</v>
      </c>
      <c r="M227" s="5" t="str">
        <f>IF(COUNTIF(Returns!$B$2:$B$248,A227)&gt;0,"Yes","No")</f>
        <v>No</v>
      </c>
      <c r="N227" s="13"/>
    </row>
    <row r="228" spans="1:14" x14ac:dyDescent="0.35">
      <c r="A228" s="5">
        <v>227</v>
      </c>
      <c r="B228" s="5">
        <v>154</v>
      </c>
      <c r="C228" s="5">
        <v>1085</v>
      </c>
      <c r="D228" s="5">
        <v>2</v>
      </c>
      <c r="E228" s="5">
        <v>234.72</v>
      </c>
      <c r="F228" s="5">
        <v>0.25</v>
      </c>
      <c r="G228" s="5">
        <f>IFERROR(INDEX(Products!$C$2:$C$86,MATCH(C228,Products!$A$2:$A$86,0)),"")</f>
        <v>8</v>
      </c>
      <c r="H228" s="12">
        <f>IFERROR(INDEX(Products!$D$2:$D$86,MATCH(C228,Products!$A$2:$A$86,0)),"")</f>
        <v>175.69</v>
      </c>
      <c r="I228" s="12">
        <f t="shared" si="12"/>
        <v>352.08</v>
      </c>
      <c r="J228" s="12">
        <f t="shared" si="13"/>
        <v>351.38</v>
      </c>
      <c r="K228" s="12">
        <f t="shared" si="14"/>
        <v>0.69999999999998863</v>
      </c>
      <c r="L228" s="7">
        <f t="shared" si="15"/>
        <v>1.9881845035218948E-3</v>
      </c>
      <c r="M228" s="5" t="str">
        <f>IF(COUNTIF(Returns!$B$2:$B$248,A228)&gt;0,"Yes","No")</f>
        <v>No</v>
      </c>
      <c r="N228" s="13"/>
    </row>
    <row r="229" spans="1:14" x14ac:dyDescent="0.35">
      <c r="A229" s="5">
        <v>228</v>
      </c>
      <c r="B229" s="5">
        <v>154</v>
      </c>
      <c r="C229" s="5">
        <v>1038</v>
      </c>
      <c r="D229" s="5">
        <v>1</v>
      </c>
      <c r="E229" s="5">
        <v>930.61</v>
      </c>
      <c r="F229" s="5">
        <v>0.1</v>
      </c>
      <c r="G229" s="5">
        <f>IFERROR(INDEX(Products!$C$2:$C$86,MATCH(C229,Products!$A$2:$A$86,0)),"")</f>
        <v>4</v>
      </c>
      <c r="H229" s="12">
        <f>IFERROR(INDEX(Products!$D$2:$D$86,MATCH(C229,Products!$A$2:$A$86,0)),"")</f>
        <v>617.46</v>
      </c>
      <c r="I229" s="12">
        <f t="shared" si="12"/>
        <v>837.54899999999998</v>
      </c>
      <c r="J229" s="12">
        <f t="shared" si="13"/>
        <v>617.46</v>
      </c>
      <c r="K229" s="12">
        <f t="shared" si="14"/>
        <v>220.08899999999994</v>
      </c>
      <c r="L229" s="7">
        <f t="shared" si="15"/>
        <v>0.26277746137837898</v>
      </c>
      <c r="M229" s="5" t="str">
        <f>IF(COUNTIF(Returns!$B$2:$B$248,A229)&gt;0,"Yes","No")</f>
        <v>No</v>
      </c>
      <c r="N229" s="13"/>
    </row>
    <row r="230" spans="1:14" x14ac:dyDescent="0.35">
      <c r="A230" s="5">
        <v>229</v>
      </c>
      <c r="B230" s="5">
        <v>155</v>
      </c>
      <c r="C230" s="5">
        <v>1066</v>
      </c>
      <c r="D230" s="5">
        <v>1</v>
      </c>
      <c r="E230" s="5">
        <v>1123.68</v>
      </c>
      <c r="F230" s="5">
        <v>0</v>
      </c>
      <c r="G230" s="5">
        <f>IFERROR(INDEX(Products!$C$2:$C$86,MATCH(C230,Products!$A$2:$A$86,0)),"")</f>
        <v>7</v>
      </c>
      <c r="H230" s="12">
        <f>IFERROR(INDEX(Products!$D$2:$D$86,MATCH(C230,Products!$A$2:$A$86,0)),"")</f>
        <v>872.66</v>
      </c>
      <c r="I230" s="12">
        <f t="shared" si="12"/>
        <v>1123.68</v>
      </c>
      <c r="J230" s="12">
        <f t="shared" si="13"/>
        <v>872.66</v>
      </c>
      <c r="K230" s="12">
        <f t="shared" si="14"/>
        <v>251.0200000000001</v>
      </c>
      <c r="L230" s="7">
        <f t="shared" si="15"/>
        <v>0.22339100099672513</v>
      </c>
      <c r="M230" s="5" t="str">
        <f>IF(COUNTIF(Returns!$B$2:$B$248,A230)&gt;0,"Yes","No")</f>
        <v>No</v>
      </c>
      <c r="N230" s="13"/>
    </row>
    <row r="231" spans="1:14" x14ac:dyDescent="0.35">
      <c r="A231" s="5">
        <v>230</v>
      </c>
      <c r="B231" s="5">
        <v>155</v>
      </c>
      <c r="C231" s="5">
        <v>1067</v>
      </c>
      <c r="D231" s="5">
        <v>1</v>
      </c>
      <c r="E231" s="5">
        <v>4128.99</v>
      </c>
      <c r="F231" s="5">
        <v>0.1</v>
      </c>
      <c r="G231" s="5">
        <f>IFERROR(INDEX(Products!$C$2:$C$86,MATCH(C231,Products!$A$2:$A$86,0)),"")</f>
        <v>7</v>
      </c>
      <c r="H231" s="12">
        <f>IFERROR(INDEX(Products!$D$2:$D$86,MATCH(C231,Products!$A$2:$A$86,0)),"")</f>
        <v>2213.3200000000002</v>
      </c>
      <c r="I231" s="12">
        <f t="shared" si="12"/>
        <v>3716.0909999999999</v>
      </c>
      <c r="J231" s="12">
        <f t="shared" si="13"/>
        <v>2213.3200000000002</v>
      </c>
      <c r="K231" s="12">
        <f t="shared" si="14"/>
        <v>1502.7709999999997</v>
      </c>
      <c r="L231" s="7">
        <f t="shared" si="15"/>
        <v>0.40439564047274401</v>
      </c>
      <c r="M231" s="5" t="str">
        <f>IF(COUNTIF(Returns!$B$2:$B$248,A231)&gt;0,"Yes","No")</f>
        <v>No</v>
      </c>
      <c r="N231" s="13"/>
    </row>
    <row r="232" spans="1:14" x14ac:dyDescent="0.35">
      <c r="A232" s="5">
        <v>231</v>
      </c>
      <c r="B232" s="5">
        <v>156</v>
      </c>
      <c r="C232" s="5">
        <v>1006</v>
      </c>
      <c r="D232" s="5">
        <v>1</v>
      </c>
      <c r="E232" s="5">
        <v>2046.37</v>
      </c>
      <c r="F232" s="5">
        <v>0.05</v>
      </c>
      <c r="G232" s="5">
        <f>IFERROR(INDEX(Products!$C$2:$C$86,MATCH(C232,Products!$A$2:$A$86,0)),"")</f>
        <v>1</v>
      </c>
      <c r="H232" s="12">
        <f>IFERROR(INDEX(Products!$D$2:$D$86,MATCH(C232,Products!$A$2:$A$86,0)),"")</f>
        <v>1296.42</v>
      </c>
      <c r="I232" s="12">
        <f t="shared" si="12"/>
        <v>1944.0514999999998</v>
      </c>
      <c r="J232" s="12">
        <f t="shared" si="13"/>
        <v>1296.42</v>
      </c>
      <c r="K232" s="12">
        <f t="shared" si="14"/>
        <v>647.63149999999973</v>
      </c>
      <c r="L232" s="7">
        <f t="shared" si="15"/>
        <v>0.33313495038583074</v>
      </c>
      <c r="M232" s="5" t="str">
        <f>IF(COUNTIF(Returns!$B$2:$B$248,A232)&gt;0,"Yes","No")</f>
        <v>No</v>
      </c>
      <c r="N232" s="13"/>
    </row>
    <row r="233" spans="1:14" x14ac:dyDescent="0.35">
      <c r="A233" s="5">
        <v>232</v>
      </c>
      <c r="B233" s="5">
        <v>156</v>
      </c>
      <c r="C233" s="5">
        <v>1005</v>
      </c>
      <c r="D233" s="5">
        <v>2</v>
      </c>
      <c r="E233" s="5">
        <v>2703.6</v>
      </c>
      <c r="F233" s="5">
        <v>0.25</v>
      </c>
      <c r="G233" s="5">
        <f>IFERROR(INDEX(Products!$C$2:$C$86,MATCH(C233,Products!$A$2:$A$86,0)),"")</f>
        <v>1</v>
      </c>
      <c r="H233" s="12">
        <f>IFERROR(INDEX(Products!$D$2:$D$86,MATCH(C233,Products!$A$2:$A$86,0)),"")</f>
        <v>2129.88</v>
      </c>
      <c r="I233" s="12">
        <f t="shared" si="12"/>
        <v>4055.3999999999996</v>
      </c>
      <c r="J233" s="12">
        <f t="shared" si="13"/>
        <v>4259.76</v>
      </c>
      <c r="K233" s="12">
        <f t="shared" si="14"/>
        <v>-204.36000000000058</v>
      </c>
      <c r="L233" s="7">
        <f t="shared" si="15"/>
        <v>-5.0392069832815654E-2</v>
      </c>
      <c r="M233" s="5" t="str">
        <f>IF(COUNTIF(Returns!$B$2:$B$248,A233)&gt;0,"Yes","No")</f>
        <v>No</v>
      </c>
      <c r="N233" s="13"/>
    </row>
    <row r="234" spans="1:14" x14ac:dyDescent="0.35">
      <c r="A234" s="5">
        <v>233</v>
      </c>
      <c r="B234" s="5">
        <v>157</v>
      </c>
      <c r="C234" s="5">
        <v>1021</v>
      </c>
      <c r="D234" s="5">
        <v>2</v>
      </c>
      <c r="E234" s="5">
        <v>841.78</v>
      </c>
      <c r="F234" s="5">
        <v>0.25</v>
      </c>
      <c r="G234" s="5">
        <f>IFERROR(INDEX(Products!$C$2:$C$86,MATCH(C234,Products!$A$2:$A$86,0)),"")</f>
        <v>2</v>
      </c>
      <c r="H234" s="12">
        <f>IFERROR(INDEX(Products!$D$2:$D$86,MATCH(C234,Products!$A$2:$A$86,0)),"")</f>
        <v>657.75</v>
      </c>
      <c r="I234" s="12">
        <f t="shared" si="12"/>
        <v>1262.67</v>
      </c>
      <c r="J234" s="12">
        <f t="shared" si="13"/>
        <v>1315.5</v>
      </c>
      <c r="K234" s="12">
        <f t="shared" si="14"/>
        <v>-52.829999999999927</v>
      </c>
      <c r="L234" s="7">
        <f t="shared" si="15"/>
        <v>-4.1839910665494487E-2</v>
      </c>
      <c r="M234" s="5" t="str">
        <f>IF(COUNTIF(Returns!$B$2:$B$248,A234)&gt;0,"Yes","No")</f>
        <v>No</v>
      </c>
      <c r="N234" s="13"/>
    </row>
    <row r="235" spans="1:14" x14ac:dyDescent="0.35">
      <c r="A235" s="5">
        <v>234</v>
      </c>
      <c r="B235" s="5">
        <v>158</v>
      </c>
      <c r="C235" s="5">
        <v>1059</v>
      </c>
      <c r="D235" s="5">
        <v>1</v>
      </c>
      <c r="E235" s="5">
        <v>540.76</v>
      </c>
      <c r="F235" s="5">
        <v>0.25</v>
      </c>
      <c r="G235" s="5">
        <f>IFERROR(INDEX(Products!$C$2:$C$86,MATCH(C235,Products!$A$2:$A$86,0)),"")</f>
        <v>6</v>
      </c>
      <c r="H235" s="12">
        <f>IFERROR(INDEX(Products!$D$2:$D$86,MATCH(C235,Products!$A$2:$A$86,0)),"")</f>
        <v>324.72000000000003</v>
      </c>
      <c r="I235" s="12">
        <f t="shared" si="12"/>
        <v>405.57</v>
      </c>
      <c r="J235" s="12">
        <f t="shared" si="13"/>
        <v>324.72000000000003</v>
      </c>
      <c r="K235" s="12">
        <f t="shared" si="14"/>
        <v>80.849999999999966</v>
      </c>
      <c r="L235" s="7">
        <f t="shared" si="15"/>
        <v>0.19934906427990229</v>
      </c>
      <c r="M235" s="5" t="str">
        <f>IF(COUNTIF(Returns!$B$2:$B$248,A235)&gt;0,"Yes","No")</f>
        <v>No</v>
      </c>
      <c r="N235" s="13"/>
    </row>
    <row r="236" spans="1:14" x14ac:dyDescent="0.35">
      <c r="A236" s="5">
        <v>235</v>
      </c>
      <c r="B236" s="5">
        <v>159</v>
      </c>
      <c r="C236" s="5">
        <v>1080</v>
      </c>
      <c r="D236" s="5">
        <v>1</v>
      </c>
      <c r="E236" s="5">
        <v>256.7</v>
      </c>
      <c r="F236" s="5">
        <v>0.1</v>
      </c>
      <c r="G236" s="5">
        <f>IFERROR(INDEX(Products!$C$2:$C$86,MATCH(C236,Products!$A$2:$A$86,0)),"")</f>
        <v>8</v>
      </c>
      <c r="H236" s="12">
        <f>IFERROR(INDEX(Products!$D$2:$D$86,MATCH(C236,Products!$A$2:$A$86,0)),"")</f>
        <v>184.26</v>
      </c>
      <c r="I236" s="12">
        <f t="shared" si="12"/>
        <v>231.03</v>
      </c>
      <c r="J236" s="12">
        <f t="shared" si="13"/>
        <v>184.26</v>
      </c>
      <c r="K236" s="12">
        <f t="shared" si="14"/>
        <v>46.77000000000001</v>
      </c>
      <c r="L236" s="7">
        <f t="shared" si="15"/>
        <v>0.20244124139722119</v>
      </c>
      <c r="M236" s="5" t="str">
        <f>IF(COUNTIF(Returns!$B$2:$B$248,A236)&gt;0,"Yes","No")</f>
        <v>No</v>
      </c>
      <c r="N236" s="13"/>
    </row>
    <row r="237" spans="1:14" x14ac:dyDescent="0.35">
      <c r="A237" s="5">
        <v>236</v>
      </c>
      <c r="B237" s="5">
        <v>160</v>
      </c>
      <c r="C237" s="5">
        <v>1067</v>
      </c>
      <c r="D237" s="5">
        <v>1</v>
      </c>
      <c r="E237" s="5">
        <v>4128.99</v>
      </c>
      <c r="F237" s="5">
        <v>0.05</v>
      </c>
      <c r="G237" s="5">
        <f>IFERROR(INDEX(Products!$C$2:$C$86,MATCH(C237,Products!$A$2:$A$86,0)),"")</f>
        <v>7</v>
      </c>
      <c r="H237" s="12">
        <f>IFERROR(INDEX(Products!$D$2:$D$86,MATCH(C237,Products!$A$2:$A$86,0)),"")</f>
        <v>2213.3200000000002</v>
      </c>
      <c r="I237" s="12">
        <f t="shared" si="12"/>
        <v>3922.5404999999996</v>
      </c>
      <c r="J237" s="12">
        <f t="shared" si="13"/>
        <v>2213.3200000000002</v>
      </c>
      <c r="K237" s="12">
        <f t="shared" si="14"/>
        <v>1709.2204999999994</v>
      </c>
      <c r="L237" s="7">
        <f t="shared" si="15"/>
        <v>0.43574323834259954</v>
      </c>
      <c r="M237" s="5" t="str">
        <f>IF(COUNTIF(Returns!$B$2:$B$248,A237)&gt;0,"Yes","No")</f>
        <v>No</v>
      </c>
      <c r="N237" s="13"/>
    </row>
    <row r="238" spans="1:14" x14ac:dyDescent="0.35">
      <c r="A238" s="5">
        <v>237</v>
      </c>
      <c r="B238" s="5">
        <v>160</v>
      </c>
      <c r="C238" s="5">
        <v>1045</v>
      </c>
      <c r="D238" s="5">
        <v>1</v>
      </c>
      <c r="E238" s="5">
        <v>197.92</v>
      </c>
      <c r="F238" s="5">
        <v>0.3</v>
      </c>
      <c r="G238" s="5">
        <f>IFERROR(INDEX(Products!$C$2:$C$86,MATCH(C238,Products!$A$2:$A$86,0)),"")</f>
        <v>4</v>
      </c>
      <c r="H238" s="12">
        <f>IFERROR(INDEX(Products!$D$2:$D$86,MATCH(C238,Products!$A$2:$A$86,0)),"")</f>
        <v>154.55000000000001</v>
      </c>
      <c r="I238" s="12">
        <f t="shared" si="12"/>
        <v>138.54399999999998</v>
      </c>
      <c r="J238" s="12">
        <f t="shared" si="13"/>
        <v>154.55000000000001</v>
      </c>
      <c r="K238" s="12">
        <f t="shared" si="14"/>
        <v>-16.006000000000029</v>
      </c>
      <c r="L238" s="7">
        <f t="shared" si="15"/>
        <v>-0.11553008430534725</v>
      </c>
      <c r="M238" s="5" t="str">
        <f>IF(COUNTIF(Returns!$B$2:$B$248,A238)&gt;0,"Yes","No")</f>
        <v>No</v>
      </c>
      <c r="N238" s="13"/>
    </row>
    <row r="239" spans="1:14" x14ac:dyDescent="0.35">
      <c r="A239" s="5">
        <v>238</v>
      </c>
      <c r="B239" s="5">
        <v>161</v>
      </c>
      <c r="C239" s="5">
        <v>1038</v>
      </c>
      <c r="D239" s="5">
        <v>1</v>
      </c>
      <c r="E239" s="5">
        <v>930.61</v>
      </c>
      <c r="F239" s="5">
        <v>0.05</v>
      </c>
      <c r="G239" s="5">
        <f>IFERROR(INDEX(Products!$C$2:$C$86,MATCH(C239,Products!$A$2:$A$86,0)),"")</f>
        <v>4</v>
      </c>
      <c r="H239" s="12">
        <f>IFERROR(INDEX(Products!$D$2:$D$86,MATCH(C239,Products!$A$2:$A$86,0)),"")</f>
        <v>617.46</v>
      </c>
      <c r="I239" s="12">
        <f t="shared" si="12"/>
        <v>884.07949999999994</v>
      </c>
      <c r="J239" s="12">
        <f t="shared" si="13"/>
        <v>617.46</v>
      </c>
      <c r="K239" s="12">
        <f t="shared" si="14"/>
        <v>266.6194999999999</v>
      </c>
      <c r="L239" s="7">
        <f t="shared" si="15"/>
        <v>0.30157864762162218</v>
      </c>
      <c r="M239" s="5" t="str">
        <f>IF(COUNTIF(Returns!$B$2:$B$248,A239)&gt;0,"Yes","No")</f>
        <v>No</v>
      </c>
      <c r="N239" s="13"/>
    </row>
    <row r="240" spans="1:14" x14ac:dyDescent="0.35">
      <c r="A240" s="5">
        <v>239</v>
      </c>
      <c r="B240" s="5">
        <v>162</v>
      </c>
      <c r="C240" s="5">
        <v>1019</v>
      </c>
      <c r="D240" s="5">
        <v>1</v>
      </c>
      <c r="E240" s="5">
        <v>1255.73</v>
      </c>
      <c r="F240" s="5">
        <v>0.05</v>
      </c>
      <c r="G240" s="5">
        <f>IFERROR(INDEX(Products!$C$2:$C$86,MATCH(C240,Products!$A$2:$A$86,0)),"")</f>
        <v>2</v>
      </c>
      <c r="H240" s="12">
        <f>IFERROR(INDEX(Products!$D$2:$D$86,MATCH(C240,Products!$A$2:$A$86,0)),"")</f>
        <v>760.11</v>
      </c>
      <c r="I240" s="12">
        <f t="shared" si="12"/>
        <v>1192.9434999999999</v>
      </c>
      <c r="J240" s="12">
        <f t="shared" si="13"/>
        <v>760.11</v>
      </c>
      <c r="K240" s="12">
        <f t="shared" si="14"/>
        <v>432.83349999999984</v>
      </c>
      <c r="L240" s="7">
        <f t="shared" si="15"/>
        <v>0.3628281641167414</v>
      </c>
      <c r="M240" s="5" t="str">
        <f>IF(COUNTIF(Returns!$B$2:$B$248,A240)&gt;0,"Yes","No")</f>
        <v>No</v>
      </c>
      <c r="N240" s="13"/>
    </row>
    <row r="241" spans="1:14" x14ac:dyDescent="0.35">
      <c r="A241" s="5">
        <v>240</v>
      </c>
      <c r="B241" s="5">
        <v>163</v>
      </c>
      <c r="C241" s="5">
        <v>1080</v>
      </c>
      <c r="D241" s="5">
        <v>1</v>
      </c>
      <c r="E241" s="5">
        <v>256.7</v>
      </c>
      <c r="F241" s="5">
        <v>0.15</v>
      </c>
      <c r="G241" s="5">
        <f>IFERROR(INDEX(Products!$C$2:$C$86,MATCH(C241,Products!$A$2:$A$86,0)),"")</f>
        <v>8</v>
      </c>
      <c r="H241" s="12">
        <f>IFERROR(INDEX(Products!$D$2:$D$86,MATCH(C241,Products!$A$2:$A$86,0)),"")</f>
        <v>184.26</v>
      </c>
      <c r="I241" s="12">
        <f t="shared" si="12"/>
        <v>218.19499999999999</v>
      </c>
      <c r="J241" s="12">
        <f t="shared" si="13"/>
        <v>184.26</v>
      </c>
      <c r="K241" s="12">
        <f t="shared" si="14"/>
        <v>33.935000000000002</v>
      </c>
      <c r="L241" s="7">
        <f t="shared" si="15"/>
        <v>0.15552602030294005</v>
      </c>
      <c r="M241" s="5" t="str">
        <f>IF(COUNTIF(Returns!$B$2:$B$248,A241)&gt;0,"Yes","No")</f>
        <v>No</v>
      </c>
      <c r="N241" s="13"/>
    </row>
    <row r="242" spans="1:14" x14ac:dyDescent="0.35">
      <c r="A242" s="5">
        <v>241</v>
      </c>
      <c r="B242" s="5">
        <v>164</v>
      </c>
      <c r="C242" s="5">
        <v>1080</v>
      </c>
      <c r="D242" s="5">
        <v>1</v>
      </c>
      <c r="E242" s="5">
        <v>256.7</v>
      </c>
      <c r="F242" s="5">
        <v>0.05</v>
      </c>
      <c r="G242" s="5">
        <f>IFERROR(INDEX(Products!$C$2:$C$86,MATCH(C242,Products!$A$2:$A$86,0)),"")</f>
        <v>8</v>
      </c>
      <c r="H242" s="12">
        <f>IFERROR(INDEX(Products!$D$2:$D$86,MATCH(C242,Products!$A$2:$A$86,0)),"")</f>
        <v>184.26</v>
      </c>
      <c r="I242" s="12">
        <f t="shared" si="12"/>
        <v>243.86499999999998</v>
      </c>
      <c r="J242" s="12">
        <f t="shared" si="13"/>
        <v>184.26</v>
      </c>
      <c r="K242" s="12">
        <f t="shared" si="14"/>
        <v>59.60499999999999</v>
      </c>
      <c r="L242" s="7">
        <f t="shared" si="15"/>
        <v>0.24441801816578843</v>
      </c>
      <c r="M242" s="5" t="str">
        <f>IF(COUNTIF(Returns!$B$2:$B$248,A242)&gt;0,"Yes","No")</f>
        <v>No</v>
      </c>
      <c r="N242" s="13"/>
    </row>
    <row r="243" spans="1:14" x14ac:dyDescent="0.35">
      <c r="A243" s="5">
        <v>242</v>
      </c>
      <c r="B243" s="5">
        <v>164</v>
      </c>
      <c r="C243" s="5">
        <v>1067</v>
      </c>
      <c r="D243" s="5">
        <v>1</v>
      </c>
      <c r="E243" s="5">
        <v>4128.99</v>
      </c>
      <c r="F243" s="5">
        <v>0.05</v>
      </c>
      <c r="G243" s="5">
        <f>IFERROR(INDEX(Products!$C$2:$C$86,MATCH(C243,Products!$A$2:$A$86,0)),"")</f>
        <v>7</v>
      </c>
      <c r="H243" s="12">
        <f>IFERROR(INDEX(Products!$D$2:$D$86,MATCH(C243,Products!$A$2:$A$86,0)),"")</f>
        <v>2213.3200000000002</v>
      </c>
      <c r="I243" s="12">
        <f t="shared" si="12"/>
        <v>3922.5404999999996</v>
      </c>
      <c r="J243" s="12">
        <f t="shared" si="13"/>
        <v>2213.3200000000002</v>
      </c>
      <c r="K243" s="12">
        <f t="shared" si="14"/>
        <v>1709.2204999999994</v>
      </c>
      <c r="L243" s="7">
        <f t="shared" si="15"/>
        <v>0.43574323834259954</v>
      </c>
      <c r="M243" s="5" t="str">
        <f>IF(COUNTIF(Returns!$B$2:$B$248,A243)&gt;0,"Yes","No")</f>
        <v>Yes</v>
      </c>
      <c r="N243" s="13"/>
    </row>
    <row r="244" spans="1:14" x14ac:dyDescent="0.35">
      <c r="A244" s="5">
        <v>243</v>
      </c>
      <c r="B244" s="5">
        <v>164</v>
      </c>
      <c r="C244" s="5">
        <v>1044</v>
      </c>
      <c r="D244" s="5">
        <v>1</v>
      </c>
      <c r="E244" s="5">
        <v>1419.88</v>
      </c>
      <c r="F244" s="5">
        <v>0.25</v>
      </c>
      <c r="G244" s="5">
        <f>IFERROR(INDEX(Products!$C$2:$C$86,MATCH(C244,Products!$A$2:$A$86,0)),"")</f>
        <v>4</v>
      </c>
      <c r="H244" s="12">
        <f>IFERROR(INDEX(Products!$D$2:$D$86,MATCH(C244,Products!$A$2:$A$86,0)),"")</f>
        <v>897.98</v>
      </c>
      <c r="I244" s="12">
        <f t="shared" si="12"/>
        <v>1064.9100000000001</v>
      </c>
      <c r="J244" s="12">
        <f t="shared" si="13"/>
        <v>897.98</v>
      </c>
      <c r="K244" s="12">
        <f t="shared" si="14"/>
        <v>166.93000000000006</v>
      </c>
      <c r="L244" s="7">
        <f t="shared" si="15"/>
        <v>0.15675503094158197</v>
      </c>
      <c r="M244" s="5" t="str">
        <f>IF(COUNTIF(Returns!$B$2:$B$248,A244)&gt;0,"Yes","No")</f>
        <v>No</v>
      </c>
      <c r="N244" s="13"/>
    </row>
    <row r="245" spans="1:14" x14ac:dyDescent="0.35">
      <c r="A245" s="5">
        <v>244</v>
      </c>
      <c r="B245" s="5">
        <v>165</v>
      </c>
      <c r="C245" s="5">
        <v>1028</v>
      </c>
      <c r="D245" s="5">
        <v>1</v>
      </c>
      <c r="E245" s="5">
        <v>2753.45</v>
      </c>
      <c r="F245" s="5">
        <v>0.2</v>
      </c>
      <c r="G245" s="5">
        <f>IFERROR(INDEX(Products!$C$2:$C$86,MATCH(C245,Products!$A$2:$A$86,0)),"")</f>
        <v>3</v>
      </c>
      <c r="H245" s="12">
        <f>IFERROR(INDEX(Products!$D$2:$D$86,MATCH(C245,Products!$A$2:$A$86,0)),"")</f>
        <v>1672.88</v>
      </c>
      <c r="I245" s="12">
        <f t="shared" si="12"/>
        <v>2202.7599999999998</v>
      </c>
      <c r="J245" s="12">
        <f t="shared" si="13"/>
        <v>1672.88</v>
      </c>
      <c r="K245" s="12">
        <f t="shared" si="14"/>
        <v>529.87999999999965</v>
      </c>
      <c r="L245" s="7">
        <f t="shared" si="15"/>
        <v>0.2405527610815521</v>
      </c>
      <c r="M245" s="5" t="str">
        <f>IF(COUNTIF(Returns!$B$2:$B$248,A245)&gt;0,"Yes","No")</f>
        <v>No</v>
      </c>
      <c r="N245" s="13"/>
    </row>
    <row r="246" spans="1:14" x14ac:dyDescent="0.35">
      <c r="A246" s="5">
        <v>245</v>
      </c>
      <c r="B246" s="5">
        <v>166</v>
      </c>
      <c r="C246" s="5">
        <v>1028</v>
      </c>
      <c r="D246" s="5">
        <v>2</v>
      </c>
      <c r="E246" s="5">
        <v>2753.45</v>
      </c>
      <c r="F246" s="5">
        <v>0.1</v>
      </c>
      <c r="G246" s="5">
        <f>IFERROR(INDEX(Products!$C$2:$C$86,MATCH(C246,Products!$A$2:$A$86,0)),"")</f>
        <v>3</v>
      </c>
      <c r="H246" s="12">
        <f>IFERROR(INDEX(Products!$D$2:$D$86,MATCH(C246,Products!$A$2:$A$86,0)),"")</f>
        <v>1672.88</v>
      </c>
      <c r="I246" s="12">
        <f t="shared" si="12"/>
        <v>4956.21</v>
      </c>
      <c r="J246" s="12">
        <f t="shared" si="13"/>
        <v>3345.76</v>
      </c>
      <c r="K246" s="12">
        <f t="shared" si="14"/>
        <v>1610.4499999999998</v>
      </c>
      <c r="L246" s="7">
        <f t="shared" si="15"/>
        <v>0.32493578762804637</v>
      </c>
      <c r="M246" s="5" t="str">
        <f>IF(COUNTIF(Returns!$B$2:$B$248,A246)&gt;0,"Yes","No")</f>
        <v>No</v>
      </c>
      <c r="N246" s="13"/>
    </row>
    <row r="247" spans="1:14" x14ac:dyDescent="0.35">
      <c r="A247" s="5">
        <v>246</v>
      </c>
      <c r="B247" s="5">
        <v>167</v>
      </c>
      <c r="C247" s="5">
        <v>1085</v>
      </c>
      <c r="D247" s="5">
        <v>1</v>
      </c>
      <c r="E247" s="5">
        <v>234.72</v>
      </c>
      <c r="F247" s="5">
        <v>0</v>
      </c>
      <c r="G247" s="5">
        <f>IFERROR(INDEX(Products!$C$2:$C$86,MATCH(C247,Products!$A$2:$A$86,0)),"")</f>
        <v>8</v>
      </c>
      <c r="H247" s="12">
        <f>IFERROR(INDEX(Products!$D$2:$D$86,MATCH(C247,Products!$A$2:$A$86,0)),"")</f>
        <v>175.69</v>
      </c>
      <c r="I247" s="12">
        <f t="shared" si="12"/>
        <v>234.72</v>
      </c>
      <c r="J247" s="12">
        <f t="shared" si="13"/>
        <v>175.69</v>
      </c>
      <c r="K247" s="12">
        <f t="shared" si="14"/>
        <v>59.03</v>
      </c>
      <c r="L247" s="7">
        <f t="shared" si="15"/>
        <v>0.25149113837764148</v>
      </c>
      <c r="M247" s="5" t="str">
        <f>IF(COUNTIF(Returns!$B$2:$B$248,A247)&gt;0,"Yes","No")</f>
        <v>No</v>
      </c>
      <c r="N247" s="13"/>
    </row>
    <row r="248" spans="1:14" x14ac:dyDescent="0.35">
      <c r="A248" s="5">
        <v>247</v>
      </c>
      <c r="B248" s="5">
        <v>167</v>
      </c>
      <c r="C248" s="5">
        <v>1001</v>
      </c>
      <c r="D248" s="5">
        <v>1</v>
      </c>
      <c r="E248" s="5">
        <v>3826.19</v>
      </c>
      <c r="F248" s="5">
        <v>0</v>
      </c>
      <c r="G248" s="5">
        <f>IFERROR(INDEX(Products!$C$2:$C$86,MATCH(C248,Products!$A$2:$A$86,0)),"")</f>
        <v>1</v>
      </c>
      <c r="H248" s="12">
        <f>IFERROR(INDEX(Products!$D$2:$D$86,MATCH(C248,Products!$A$2:$A$86,0)),"")</f>
        <v>3021.65</v>
      </c>
      <c r="I248" s="12">
        <f t="shared" si="12"/>
        <v>3826.19</v>
      </c>
      <c r="J248" s="12">
        <f t="shared" si="13"/>
        <v>3021.65</v>
      </c>
      <c r="K248" s="12">
        <f t="shared" si="14"/>
        <v>804.54</v>
      </c>
      <c r="L248" s="7">
        <f t="shared" si="15"/>
        <v>0.21027183699711721</v>
      </c>
      <c r="M248" s="5" t="str">
        <f>IF(COUNTIF(Returns!$B$2:$B$248,A248)&gt;0,"Yes","No")</f>
        <v>No</v>
      </c>
      <c r="N248" s="13"/>
    </row>
    <row r="249" spans="1:14" x14ac:dyDescent="0.35">
      <c r="A249" s="5">
        <v>248</v>
      </c>
      <c r="B249" s="5">
        <v>168</v>
      </c>
      <c r="C249" s="5">
        <v>1085</v>
      </c>
      <c r="D249" s="5">
        <v>1</v>
      </c>
      <c r="E249" s="5">
        <v>234.72</v>
      </c>
      <c r="F249" s="5">
        <v>0.1</v>
      </c>
      <c r="G249" s="5">
        <f>IFERROR(INDEX(Products!$C$2:$C$86,MATCH(C249,Products!$A$2:$A$86,0)),"")</f>
        <v>8</v>
      </c>
      <c r="H249" s="12">
        <f>IFERROR(INDEX(Products!$D$2:$D$86,MATCH(C249,Products!$A$2:$A$86,0)),"")</f>
        <v>175.69</v>
      </c>
      <c r="I249" s="12">
        <f t="shared" si="12"/>
        <v>211.24799999999999</v>
      </c>
      <c r="J249" s="12">
        <f t="shared" si="13"/>
        <v>175.69</v>
      </c>
      <c r="K249" s="12">
        <f t="shared" si="14"/>
        <v>35.557999999999993</v>
      </c>
      <c r="L249" s="7">
        <f t="shared" si="15"/>
        <v>0.16832348708626824</v>
      </c>
      <c r="M249" s="5" t="str">
        <f>IF(COUNTIF(Returns!$B$2:$B$248,A249)&gt;0,"Yes","No")</f>
        <v>No</v>
      </c>
      <c r="N249" s="13"/>
    </row>
    <row r="250" spans="1:14" x14ac:dyDescent="0.35">
      <c r="A250" s="5">
        <v>249</v>
      </c>
      <c r="B250" s="5">
        <v>169</v>
      </c>
      <c r="C250" s="5">
        <v>1001</v>
      </c>
      <c r="D250" s="5">
        <v>1</v>
      </c>
      <c r="E250" s="5">
        <v>3826.19</v>
      </c>
      <c r="F250" s="5">
        <v>0.2</v>
      </c>
      <c r="G250" s="5">
        <f>IFERROR(INDEX(Products!$C$2:$C$86,MATCH(C250,Products!$A$2:$A$86,0)),"")</f>
        <v>1</v>
      </c>
      <c r="H250" s="12">
        <f>IFERROR(INDEX(Products!$D$2:$D$86,MATCH(C250,Products!$A$2:$A$86,0)),"")</f>
        <v>3021.65</v>
      </c>
      <c r="I250" s="12">
        <f t="shared" si="12"/>
        <v>3060.9520000000002</v>
      </c>
      <c r="J250" s="12">
        <f t="shared" si="13"/>
        <v>3021.65</v>
      </c>
      <c r="K250" s="12">
        <f t="shared" si="14"/>
        <v>39.302000000000135</v>
      </c>
      <c r="L250" s="7">
        <f t="shared" si="15"/>
        <v>1.2839796246396589E-2</v>
      </c>
      <c r="M250" s="5" t="str">
        <f>IF(COUNTIF(Returns!$B$2:$B$248,A250)&gt;0,"Yes","No")</f>
        <v>No</v>
      </c>
      <c r="N250" s="13"/>
    </row>
    <row r="251" spans="1:14" x14ac:dyDescent="0.35">
      <c r="A251" s="5">
        <v>250</v>
      </c>
      <c r="B251" s="5">
        <v>169</v>
      </c>
      <c r="C251" s="5">
        <v>1068</v>
      </c>
      <c r="D251" s="5">
        <v>1</v>
      </c>
      <c r="E251" s="5">
        <v>550.08000000000004</v>
      </c>
      <c r="F251" s="5">
        <v>0.1</v>
      </c>
      <c r="G251" s="5">
        <f>IFERROR(INDEX(Products!$C$2:$C$86,MATCH(C251,Products!$A$2:$A$86,0)),"")</f>
        <v>7</v>
      </c>
      <c r="H251" s="12">
        <f>IFERROR(INDEX(Products!$D$2:$D$86,MATCH(C251,Products!$A$2:$A$86,0)),"")</f>
        <v>351.29</v>
      </c>
      <c r="I251" s="12">
        <f t="shared" si="12"/>
        <v>495.07200000000006</v>
      </c>
      <c r="J251" s="12">
        <f t="shared" si="13"/>
        <v>351.29</v>
      </c>
      <c r="K251" s="12">
        <f t="shared" si="14"/>
        <v>143.78200000000004</v>
      </c>
      <c r="L251" s="7">
        <f t="shared" si="15"/>
        <v>0.29042644302242909</v>
      </c>
      <c r="M251" s="5" t="str">
        <f>IF(COUNTIF(Returns!$B$2:$B$248,A251)&gt;0,"Yes","No")</f>
        <v>No</v>
      </c>
      <c r="N251" s="13"/>
    </row>
    <row r="252" spans="1:14" x14ac:dyDescent="0.35">
      <c r="A252" s="5">
        <v>251</v>
      </c>
      <c r="B252" s="5">
        <v>169</v>
      </c>
      <c r="C252" s="5">
        <v>1039</v>
      </c>
      <c r="D252" s="5">
        <v>2</v>
      </c>
      <c r="E252" s="5">
        <v>1284.94</v>
      </c>
      <c r="F252" s="5">
        <v>0.05</v>
      </c>
      <c r="G252" s="5">
        <f>IFERROR(INDEX(Products!$C$2:$C$86,MATCH(C252,Products!$A$2:$A$86,0)),"")</f>
        <v>4</v>
      </c>
      <c r="H252" s="12">
        <f>IFERROR(INDEX(Products!$D$2:$D$86,MATCH(C252,Products!$A$2:$A$86,0)),"")</f>
        <v>829.93</v>
      </c>
      <c r="I252" s="12">
        <f t="shared" si="12"/>
        <v>2441.386</v>
      </c>
      <c r="J252" s="12">
        <f t="shared" si="13"/>
        <v>1659.86</v>
      </c>
      <c r="K252" s="12">
        <f t="shared" si="14"/>
        <v>781.52600000000007</v>
      </c>
      <c r="L252" s="7">
        <f t="shared" si="15"/>
        <v>0.32011570476770168</v>
      </c>
      <c r="M252" s="5" t="str">
        <f>IF(COUNTIF(Returns!$B$2:$B$248,A252)&gt;0,"Yes","No")</f>
        <v>No</v>
      </c>
      <c r="N252" s="13"/>
    </row>
    <row r="253" spans="1:14" x14ac:dyDescent="0.35">
      <c r="A253" s="5">
        <v>252</v>
      </c>
      <c r="B253" s="5">
        <v>170</v>
      </c>
      <c r="C253" s="5">
        <v>1079</v>
      </c>
      <c r="D253" s="5">
        <v>1</v>
      </c>
      <c r="E253" s="5">
        <v>395.97</v>
      </c>
      <c r="F253" s="5">
        <v>0.3</v>
      </c>
      <c r="G253" s="5">
        <f>IFERROR(INDEX(Products!$C$2:$C$86,MATCH(C253,Products!$A$2:$A$86,0)),"")</f>
        <v>8</v>
      </c>
      <c r="H253" s="12">
        <f>IFERROR(INDEX(Products!$D$2:$D$86,MATCH(C253,Products!$A$2:$A$86,0)),"")</f>
        <v>242.57</v>
      </c>
      <c r="I253" s="12">
        <f t="shared" si="12"/>
        <v>277.17899999999997</v>
      </c>
      <c r="J253" s="12">
        <f t="shared" si="13"/>
        <v>242.57</v>
      </c>
      <c r="K253" s="12">
        <f t="shared" si="14"/>
        <v>34.60899999999998</v>
      </c>
      <c r="L253" s="7">
        <f t="shared" si="15"/>
        <v>0.12486155156054385</v>
      </c>
      <c r="M253" s="5" t="str">
        <f>IF(COUNTIF(Returns!$B$2:$B$248,A253)&gt;0,"Yes","No")</f>
        <v>No</v>
      </c>
      <c r="N253" s="13"/>
    </row>
    <row r="254" spans="1:14" x14ac:dyDescent="0.35">
      <c r="A254" s="5">
        <v>253</v>
      </c>
      <c r="B254" s="5">
        <v>171</v>
      </c>
      <c r="C254" s="5">
        <v>1025</v>
      </c>
      <c r="D254" s="5">
        <v>1</v>
      </c>
      <c r="E254" s="5">
        <v>894.16</v>
      </c>
      <c r="F254" s="5">
        <v>0.1</v>
      </c>
      <c r="G254" s="5">
        <f>IFERROR(INDEX(Products!$C$2:$C$86,MATCH(C254,Products!$A$2:$A$86,0)),"")</f>
        <v>2</v>
      </c>
      <c r="H254" s="12">
        <f>IFERROR(INDEX(Products!$D$2:$D$86,MATCH(C254,Products!$A$2:$A$86,0)),"")</f>
        <v>601.26</v>
      </c>
      <c r="I254" s="12">
        <f t="shared" si="12"/>
        <v>804.74400000000003</v>
      </c>
      <c r="J254" s="12">
        <f t="shared" si="13"/>
        <v>601.26</v>
      </c>
      <c r="K254" s="12">
        <f t="shared" si="14"/>
        <v>203.48400000000004</v>
      </c>
      <c r="L254" s="7">
        <f t="shared" si="15"/>
        <v>0.25285556649071012</v>
      </c>
      <c r="M254" s="5" t="str">
        <f>IF(COUNTIF(Returns!$B$2:$B$248,A254)&gt;0,"Yes","No")</f>
        <v>No</v>
      </c>
      <c r="N254" s="13"/>
    </row>
    <row r="255" spans="1:14" x14ac:dyDescent="0.35">
      <c r="A255" s="5">
        <v>254</v>
      </c>
      <c r="B255" s="5">
        <v>171</v>
      </c>
      <c r="C255" s="5">
        <v>1065</v>
      </c>
      <c r="D255" s="5">
        <v>1</v>
      </c>
      <c r="E255" s="5">
        <v>1433.45</v>
      </c>
      <c r="F255" s="5">
        <v>0.2</v>
      </c>
      <c r="G255" s="5">
        <f>IFERROR(INDEX(Products!$C$2:$C$86,MATCH(C255,Products!$A$2:$A$86,0)),"")</f>
        <v>6</v>
      </c>
      <c r="H255" s="12">
        <f>IFERROR(INDEX(Products!$D$2:$D$86,MATCH(C255,Products!$A$2:$A$86,0)),"")</f>
        <v>800.55</v>
      </c>
      <c r="I255" s="12">
        <f t="shared" si="12"/>
        <v>1146.76</v>
      </c>
      <c r="J255" s="12">
        <f t="shared" si="13"/>
        <v>800.55</v>
      </c>
      <c r="K255" s="12">
        <f t="shared" si="14"/>
        <v>346.21000000000004</v>
      </c>
      <c r="L255" s="7">
        <f t="shared" si="15"/>
        <v>0.30190275210157314</v>
      </c>
      <c r="M255" s="5" t="str">
        <f>IF(COUNTIF(Returns!$B$2:$B$248,A255)&gt;0,"Yes","No")</f>
        <v>No</v>
      </c>
      <c r="N255" s="13"/>
    </row>
    <row r="256" spans="1:14" x14ac:dyDescent="0.35">
      <c r="A256" s="5">
        <v>255</v>
      </c>
      <c r="B256" s="5">
        <v>172</v>
      </c>
      <c r="C256" s="5">
        <v>1070</v>
      </c>
      <c r="D256" s="5">
        <v>1</v>
      </c>
      <c r="E256" s="5">
        <v>2599.85</v>
      </c>
      <c r="F256" s="5">
        <v>0.1</v>
      </c>
      <c r="G256" s="5">
        <f>IFERROR(INDEX(Products!$C$2:$C$86,MATCH(C256,Products!$A$2:$A$86,0)),"")</f>
        <v>7</v>
      </c>
      <c r="H256" s="12">
        <f>IFERROR(INDEX(Products!$D$2:$D$86,MATCH(C256,Products!$A$2:$A$86,0)),"")</f>
        <v>1949.71</v>
      </c>
      <c r="I256" s="12">
        <f t="shared" si="12"/>
        <v>2339.8649999999998</v>
      </c>
      <c r="J256" s="12">
        <f t="shared" si="13"/>
        <v>1949.71</v>
      </c>
      <c r="K256" s="12">
        <f t="shared" si="14"/>
        <v>390.15499999999975</v>
      </c>
      <c r="L256" s="7">
        <f t="shared" si="15"/>
        <v>0.1667425257440065</v>
      </c>
      <c r="M256" s="5" t="str">
        <f>IF(COUNTIF(Returns!$B$2:$B$248,A256)&gt;0,"Yes","No")</f>
        <v>Yes</v>
      </c>
      <c r="N256" s="13"/>
    </row>
    <row r="257" spans="1:14" x14ac:dyDescent="0.35">
      <c r="A257" s="5">
        <v>256</v>
      </c>
      <c r="B257" s="5">
        <v>173</v>
      </c>
      <c r="C257" s="5">
        <v>1076</v>
      </c>
      <c r="D257" s="5">
        <v>1</v>
      </c>
      <c r="E257" s="5">
        <v>999.07</v>
      </c>
      <c r="F257" s="5">
        <v>0.1</v>
      </c>
      <c r="G257" s="5">
        <f>IFERROR(INDEX(Products!$C$2:$C$86,MATCH(C257,Products!$A$2:$A$86,0)),"")</f>
        <v>8</v>
      </c>
      <c r="H257" s="12">
        <f>IFERROR(INDEX(Products!$D$2:$D$86,MATCH(C257,Products!$A$2:$A$86,0)),"")</f>
        <v>597.38</v>
      </c>
      <c r="I257" s="12">
        <f t="shared" si="12"/>
        <v>899.16300000000001</v>
      </c>
      <c r="J257" s="12">
        <f t="shared" si="13"/>
        <v>597.38</v>
      </c>
      <c r="K257" s="12">
        <f t="shared" si="14"/>
        <v>301.78300000000002</v>
      </c>
      <c r="L257" s="7">
        <f t="shared" si="15"/>
        <v>0.33562657716120436</v>
      </c>
      <c r="M257" s="5" t="str">
        <f>IF(COUNTIF(Returns!$B$2:$B$248,A257)&gt;0,"Yes","No")</f>
        <v>No</v>
      </c>
      <c r="N257" s="13"/>
    </row>
    <row r="258" spans="1:14" x14ac:dyDescent="0.35">
      <c r="A258" s="5">
        <v>257</v>
      </c>
      <c r="B258" s="5">
        <v>174</v>
      </c>
      <c r="C258" s="5">
        <v>1023</v>
      </c>
      <c r="D258" s="5">
        <v>2</v>
      </c>
      <c r="E258" s="5">
        <v>203.79</v>
      </c>
      <c r="F258" s="5">
        <v>0</v>
      </c>
      <c r="G258" s="5">
        <f>IFERROR(INDEX(Products!$C$2:$C$86,MATCH(C258,Products!$A$2:$A$86,0)),"")</f>
        <v>2</v>
      </c>
      <c r="H258" s="12">
        <f>IFERROR(INDEX(Products!$D$2:$D$86,MATCH(C258,Products!$A$2:$A$86,0)),"")</f>
        <v>145.43</v>
      </c>
      <c r="I258" s="12">
        <f t="shared" ref="I258:I321" si="16">D258*E258*(1-F258)</f>
        <v>407.58</v>
      </c>
      <c r="J258" s="12">
        <f t="shared" ref="J258:J321" si="17">D258*H258</f>
        <v>290.86</v>
      </c>
      <c r="K258" s="12">
        <f t="shared" ref="K258:K321" si="18">I258-J258</f>
        <v>116.71999999999997</v>
      </c>
      <c r="L258" s="7">
        <f t="shared" ref="L258:L321" si="19">IFERROR(K258/I258,0)</f>
        <v>0.28637322734187148</v>
      </c>
      <c r="M258" s="5" t="str">
        <f>IF(COUNTIF(Returns!$B$2:$B$248,A258)&gt;0,"Yes","No")</f>
        <v>No</v>
      </c>
      <c r="N258" s="13"/>
    </row>
    <row r="259" spans="1:14" x14ac:dyDescent="0.35">
      <c r="A259" s="5">
        <v>258</v>
      </c>
      <c r="B259" s="5">
        <v>175</v>
      </c>
      <c r="C259" s="5">
        <v>1044</v>
      </c>
      <c r="D259" s="5">
        <v>1</v>
      </c>
      <c r="E259" s="5">
        <v>1419.88</v>
      </c>
      <c r="F259" s="5">
        <v>0.05</v>
      </c>
      <c r="G259" s="5">
        <f>IFERROR(INDEX(Products!$C$2:$C$86,MATCH(C259,Products!$A$2:$A$86,0)),"")</f>
        <v>4</v>
      </c>
      <c r="H259" s="12">
        <f>IFERROR(INDEX(Products!$D$2:$D$86,MATCH(C259,Products!$A$2:$A$86,0)),"")</f>
        <v>897.98</v>
      </c>
      <c r="I259" s="12">
        <f t="shared" si="16"/>
        <v>1348.886</v>
      </c>
      <c r="J259" s="12">
        <f t="shared" si="17"/>
        <v>897.98</v>
      </c>
      <c r="K259" s="12">
        <f t="shared" si="18"/>
        <v>450.90599999999995</v>
      </c>
      <c r="L259" s="7">
        <f t="shared" si="19"/>
        <v>0.33428028758545936</v>
      </c>
      <c r="M259" s="5" t="str">
        <f>IF(COUNTIF(Returns!$B$2:$B$248,A259)&gt;0,"Yes","No")</f>
        <v>No</v>
      </c>
      <c r="N259" s="13"/>
    </row>
    <row r="260" spans="1:14" x14ac:dyDescent="0.35">
      <c r="A260" s="5">
        <v>259</v>
      </c>
      <c r="B260" s="5">
        <v>176</v>
      </c>
      <c r="C260" s="5">
        <v>1016</v>
      </c>
      <c r="D260" s="5">
        <v>1</v>
      </c>
      <c r="E260" s="5">
        <v>1279.19</v>
      </c>
      <c r="F260" s="5">
        <v>0</v>
      </c>
      <c r="G260" s="5">
        <f>IFERROR(INDEX(Products!$C$2:$C$86,MATCH(C260,Products!$A$2:$A$86,0)),"")</f>
        <v>2</v>
      </c>
      <c r="H260" s="12">
        <f>IFERROR(INDEX(Products!$D$2:$D$86,MATCH(C260,Products!$A$2:$A$86,0)),"")</f>
        <v>741.85</v>
      </c>
      <c r="I260" s="12">
        <f t="shared" si="16"/>
        <v>1279.19</v>
      </c>
      <c r="J260" s="12">
        <f t="shared" si="17"/>
        <v>741.85</v>
      </c>
      <c r="K260" s="12">
        <f t="shared" si="18"/>
        <v>537.34</v>
      </c>
      <c r="L260" s="7">
        <f t="shared" si="19"/>
        <v>0.42006269592476492</v>
      </c>
      <c r="M260" s="5" t="str">
        <f>IF(COUNTIF(Returns!$B$2:$B$248,A260)&gt;0,"Yes","No")</f>
        <v>No</v>
      </c>
      <c r="N260" s="13"/>
    </row>
    <row r="261" spans="1:14" x14ac:dyDescent="0.35">
      <c r="A261" s="5">
        <v>260</v>
      </c>
      <c r="B261" s="5">
        <v>177</v>
      </c>
      <c r="C261" s="5">
        <v>1043</v>
      </c>
      <c r="D261" s="5">
        <v>2</v>
      </c>
      <c r="E261" s="5">
        <v>567.48</v>
      </c>
      <c r="F261" s="5">
        <v>0.05</v>
      </c>
      <c r="G261" s="5">
        <f>IFERROR(INDEX(Products!$C$2:$C$86,MATCH(C261,Products!$A$2:$A$86,0)),"")</f>
        <v>4</v>
      </c>
      <c r="H261" s="12">
        <f>IFERROR(INDEX(Products!$D$2:$D$86,MATCH(C261,Products!$A$2:$A$86,0)),"")</f>
        <v>407.51</v>
      </c>
      <c r="I261" s="12">
        <f t="shared" si="16"/>
        <v>1078.212</v>
      </c>
      <c r="J261" s="12">
        <f t="shared" si="17"/>
        <v>815.02</v>
      </c>
      <c r="K261" s="12">
        <f t="shared" si="18"/>
        <v>263.19200000000001</v>
      </c>
      <c r="L261" s="7">
        <f t="shared" si="19"/>
        <v>0.24410041809959451</v>
      </c>
      <c r="M261" s="5" t="str">
        <f>IF(COUNTIF(Returns!$B$2:$B$248,A261)&gt;0,"Yes","No")</f>
        <v>No</v>
      </c>
      <c r="N261" s="13"/>
    </row>
    <row r="262" spans="1:14" x14ac:dyDescent="0.35">
      <c r="A262" s="5">
        <v>261</v>
      </c>
      <c r="B262" s="5">
        <v>178</v>
      </c>
      <c r="C262" s="5">
        <v>1050</v>
      </c>
      <c r="D262" s="5">
        <v>2</v>
      </c>
      <c r="E262" s="5">
        <v>4400.7700000000004</v>
      </c>
      <c r="F262" s="5">
        <v>0.2</v>
      </c>
      <c r="G262" s="5">
        <f>IFERROR(INDEX(Products!$C$2:$C$86,MATCH(C262,Products!$A$2:$A$86,0)),"")</f>
        <v>5</v>
      </c>
      <c r="H262" s="12">
        <f>IFERROR(INDEX(Products!$D$2:$D$86,MATCH(C262,Products!$A$2:$A$86,0)),"")</f>
        <v>2432.0300000000002</v>
      </c>
      <c r="I262" s="12">
        <f t="shared" si="16"/>
        <v>7041.2320000000009</v>
      </c>
      <c r="J262" s="12">
        <f t="shared" si="17"/>
        <v>4864.0600000000004</v>
      </c>
      <c r="K262" s="12">
        <f t="shared" si="18"/>
        <v>2177.1720000000005</v>
      </c>
      <c r="L262" s="7">
        <f t="shared" si="19"/>
        <v>0.3092032757903731</v>
      </c>
      <c r="M262" s="5" t="str">
        <f>IF(COUNTIF(Returns!$B$2:$B$248,A262)&gt;0,"Yes","No")</f>
        <v>No</v>
      </c>
      <c r="N262" s="13"/>
    </row>
    <row r="263" spans="1:14" x14ac:dyDescent="0.35">
      <c r="A263" s="5">
        <v>262</v>
      </c>
      <c r="B263" s="5">
        <v>179</v>
      </c>
      <c r="C263" s="5">
        <v>1067</v>
      </c>
      <c r="D263" s="5">
        <v>2</v>
      </c>
      <c r="E263" s="5">
        <v>4128.99</v>
      </c>
      <c r="F263" s="5">
        <v>0.05</v>
      </c>
      <c r="G263" s="5">
        <f>IFERROR(INDEX(Products!$C$2:$C$86,MATCH(C263,Products!$A$2:$A$86,0)),"")</f>
        <v>7</v>
      </c>
      <c r="H263" s="12">
        <f>IFERROR(INDEX(Products!$D$2:$D$86,MATCH(C263,Products!$A$2:$A$86,0)),"")</f>
        <v>2213.3200000000002</v>
      </c>
      <c r="I263" s="12">
        <f t="shared" si="16"/>
        <v>7845.0809999999992</v>
      </c>
      <c r="J263" s="12">
        <f t="shared" si="17"/>
        <v>4426.6400000000003</v>
      </c>
      <c r="K263" s="12">
        <f t="shared" si="18"/>
        <v>3418.4409999999989</v>
      </c>
      <c r="L263" s="7">
        <f t="shared" si="19"/>
        <v>0.43574323834259954</v>
      </c>
      <c r="M263" s="5" t="str">
        <f>IF(COUNTIF(Returns!$B$2:$B$248,A263)&gt;0,"Yes","No")</f>
        <v>Yes</v>
      </c>
      <c r="N263" s="13"/>
    </row>
    <row r="264" spans="1:14" x14ac:dyDescent="0.35">
      <c r="A264" s="5">
        <v>263</v>
      </c>
      <c r="B264" s="5">
        <v>180</v>
      </c>
      <c r="C264" s="5">
        <v>1031</v>
      </c>
      <c r="D264" s="5">
        <v>2</v>
      </c>
      <c r="E264" s="5">
        <v>4123.9799999999996</v>
      </c>
      <c r="F264" s="5">
        <v>0.1</v>
      </c>
      <c r="G264" s="5">
        <f>IFERROR(INDEX(Products!$C$2:$C$86,MATCH(C264,Products!$A$2:$A$86,0)),"")</f>
        <v>3</v>
      </c>
      <c r="H264" s="12">
        <f>IFERROR(INDEX(Products!$D$2:$D$86,MATCH(C264,Products!$A$2:$A$86,0)),"")</f>
        <v>2475.38</v>
      </c>
      <c r="I264" s="12">
        <f t="shared" si="16"/>
        <v>7423.1639999999998</v>
      </c>
      <c r="J264" s="12">
        <f t="shared" si="17"/>
        <v>4950.76</v>
      </c>
      <c r="K264" s="12">
        <f t="shared" si="18"/>
        <v>2472.4039999999995</v>
      </c>
      <c r="L264" s="7">
        <f t="shared" si="19"/>
        <v>0.33306606185718107</v>
      </c>
      <c r="M264" s="5" t="str">
        <f>IF(COUNTIF(Returns!$B$2:$B$248,A264)&gt;0,"Yes","No")</f>
        <v>No</v>
      </c>
      <c r="N264" s="13"/>
    </row>
    <row r="265" spans="1:14" x14ac:dyDescent="0.35">
      <c r="A265" s="5">
        <v>264</v>
      </c>
      <c r="B265" s="5">
        <v>181</v>
      </c>
      <c r="C265" s="5">
        <v>1016</v>
      </c>
      <c r="D265" s="5">
        <v>1</v>
      </c>
      <c r="E265" s="5">
        <v>1279.19</v>
      </c>
      <c r="F265" s="5">
        <v>0.05</v>
      </c>
      <c r="G265" s="5">
        <f>IFERROR(INDEX(Products!$C$2:$C$86,MATCH(C265,Products!$A$2:$A$86,0)),"")</f>
        <v>2</v>
      </c>
      <c r="H265" s="12">
        <f>IFERROR(INDEX(Products!$D$2:$D$86,MATCH(C265,Products!$A$2:$A$86,0)),"")</f>
        <v>741.85</v>
      </c>
      <c r="I265" s="12">
        <f t="shared" si="16"/>
        <v>1215.2304999999999</v>
      </c>
      <c r="J265" s="12">
        <f t="shared" si="17"/>
        <v>741.85</v>
      </c>
      <c r="K265" s="12">
        <f t="shared" si="18"/>
        <v>473.38049999999987</v>
      </c>
      <c r="L265" s="7">
        <f t="shared" si="19"/>
        <v>0.38953967992080507</v>
      </c>
      <c r="M265" s="5" t="str">
        <f>IF(COUNTIF(Returns!$B$2:$B$248,A265)&gt;0,"Yes","No")</f>
        <v>No</v>
      </c>
      <c r="N265" s="13"/>
    </row>
    <row r="266" spans="1:14" x14ac:dyDescent="0.35">
      <c r="A266" s="5">
        <v>265</v>
      </c>
      <c r="B266" s="5">
        <v>182</v>
      </c>
      <c r="C266" s="5">
        <v>1085</v>
      </c>
      <c r="D266" s="5">
        <v>1</v>
      </c>
      <c r="E266" s="5">
        <v>234.72</v>
      </c>
      <c r="F266" s="5">
        <v>0.2</v>
      </c>
      <c r="G266" s="5">
        <f>IFERROR(INDEX(Products!$C$2:$C$86,MATCH(C266,Products!$A$2:$A$86,0)),"")</f>
        <v>8</v>
      </c>
      <c r="H266" s="12">
        <f>IFERROR(INDEX(Products!$D$2:$D$86,MATCH(C266,Products!$A$2:$A$86,0)),"")</f>
        <v>175.69</v>
      </c>
      <c r="I266" s="12">
        <f t="shared" si="16"/>
        <v>187.77600000000001</v>
      </c>
      <c r="J266" s="12">
        <f t="shared" si="17"/>
        <v>175.69</v>
      </c>
      <c r="K266" s="12">
        <f t="shared" si="18"/>
        <v>12.086000000000013</v>
      </c>
      <c r="L266" s="7">
        <f t="shared" si="19"/>
        <v>6.4363922972051874E-2</v>
      </c>
      <c r="M266" s="5" t="str">
        <f>IF(COUNTIF(Returns!$B$2:$B$248,A266)&gt;0,"Yes","No")</f>
        <v>No</v>
      </c>
      <c r="N266" s="13"/>
    </row>
    <row r="267" spans="1:14" x14ac:dyDescent="0.35">
      <c r="A267" s="5">
        <v>266</v>
      </c>
      <c r="B267" s="5">
        <v>183</v>
      </c>
      <c r="C267" s="5">
        <v>1061</v>
      </c>
      <c r="D267" s="5">
        <v>1</v>
      </c>
      <c r="E267" s="5">
        <v>1128.8399999999999</v>
      </c>
      <c r="F267" s="5">
        <v>0.3</v>
      </c>
      <c r="G267" s="5">
        <f>IFERROR(INDEX(Products!$C$2:$C$86,MATCH(C267,Products!$A$2:$A$86,0)),"")</f>
        <v>6</v>
      </c>
      <c r="H267" s="12">
        <f>IFERROR(INDEX(Products!$D$2:$D$86,MATCH(C267,Products!$A$2:$A$86,0)),"")</f>
        <v>705.26</v>
      </c>
      <c r="I267" s="12">
        <f t="shared" si="16"/>
        <v>790.18799999999987</v>
      </c>
      <c r="J267" s="12">
        <f t="shared" si="17"/>
        <v>705.26</v>
      </c>
      <c r="K267" s="12">
        <f t="shared" si="18"/>
        <v>84.927999999999884</v>
      </c>
      <c r="L267" s="7">
        <f t="shared" si="19"/>
        <v>0.10747822037287316</v>
      </c>
      <c r="M267" s="5" t="str">
        <f>IF(COUNTIF(Returns!$B$2:$B$248,A267)&gt;0,"Yes","No")</f>
        <v>No</v>
      </c>
      <c r="N267" s="13"/>
    </row>
    <row r="268" spans="1:14" x14ac:dyDescent="0.35">
      <c r="A268" s="5">
        <v>267</v>
      </c>
      <c r="B268" s="5">
        <v>183</v>
      </c>
      <c r="C268" s="5">
        <v>1085</v>
      </c>
      <c r="D268" s="5">
        <v>1</v>
      </c>
      <c r="E268" s="5">
        <v>234.72</v>
      </c>
      <c r="F268" s="5">
        <v>0.3</v>
      </c>
      <c r="G268" s="5">
        <f>IFERROR(INDEX(Products!$C$2:$C$86,MATCH(C268,Products!$A$2:$A$86,0)),"")</f>
        <v>8</v>
      </c>
      <c r="H268" s="12">
        <f>IFERROR(INDEX(Products!$D$2:$D$86,MATCH(C268,Products!$A$2:$A$86,0)),"")</f>
        <v>175.69</v>
      </c>
      <c r="I268" s="12">
        <f t="shared" si="16"/>
        <v>164.304</v>
      </c>
      <c r="J268" s="12">
        <f t="shared" si="17"/>
        <v>175.69</v>
      </c>
      <c r="K268" s="12">
        <f t="shared" si="18"/>
        <v>-11.385999999999996</v>
      </c>
      <c r="L268" s="7">
        <f t="shared" si="19"/>
        <v>-6.929837374622648E-2</v>
      </c>
      <c r="M268" s="5" t="str">
        <f>IF(COUNTIF(Returns!$B$2:$B$248,A268)&gt;0,"Yes","No")</f>
        <v>No</v>
      </c>
      <c r="N268" s="13"/>
    </row>
    <row r="269" spans="1:14" x14ac:dyDescent="0.35">
      <c r="A269" s="5">
        <v>268</v>
      </c>
      <c r="B269" s="5">
        <v>184</v>
      </c>
      <c r="C269" s="5">
        <v>1085</v>
      </c>
      <c r="D269" s="5">
        <v>1</v>
      </c>
      <c r="E269" s="5">
        <v>234.72</v>
      </c>
      <c r="F269" s="5">
        <v>0</v>
      </c>
      <c r="G269" s="5">
        <f>IFERROR(INDEX(Products!$C$2:$C$86,MATCH(C269,Products!$A$2:$A$86,0)),"")</f>
        <v>8</v>
      </c>
      <c r="H269" s="12">
        <f>IFERROR(INDEX(Products!$D$2:$D$86,MATCH(C269,Products!$A$2:$A$86,0)),"")</f>
        <v>175.69</v>
      </c>
      <c r="I269" s="12">
        <f t="shared" si="16"/>
        <v>234.72</v>
      </c>
      <c r="J269" s="12">
        <f t="shared" si="17"/>
        <v>175.69</v>
      </c>
      <c r="K269" s="12">
        <f t="shared" si="18"/>
        <v>59.03</v>
      </c>
      <c r="L269" s="7">
        <f t="shared" si="19"/>
        <v>0.25149113837764148</v>
      </c>
      <c r="M269" s="5" t="str">
        <f>IF(COUNTIF(Returns!$B$2:$B$248,A269)&gt;0,"Yes","No")</f>
        <v>No</v>
      </c>
      <c r="N269" s="13"/>
    </row>
    <row r="270" spans="1:14" x14ac:dyDescent="0.35">
      <c r="A270" s="5">
        <v>269</v>
      </c>
      <c r="B270" s="5">
        <v>185</v>
      </c>
      <c r="C270" s="5">
        <v>1074</v>
      </c>
      <c r="D270" s="5">
        <v>1</v>
      </c>
      <c r="E270" s="5">
        <v>2444.16</v>
      </c>
      <c r="F270" s="5">
        <v>0.2</v>
      </c>
      <c r="G270" s="5">
        <f>IFERROR(INDEX(Products!$C$2:$C$86,MATCH(C270,Products!$A$2:$A$86,0)),"")</f>
        <v>7</v>
      </c>
      <c r="H270" s="12">
        <f>IFERROR(INDEX(Products!$D$2:$D$86,MATCH(C270,Products!$A$2:$A$86,0)),"")</f>
        <v>1417.35</v>
      </c>
      <c r="I270" s="12">
        <f t="shared" si="16"/>
        <v>1955.328</v>
      </c>
      <c r="J270" s="12">
        <f t="shared" si="17"/>
        <v>1417.35</v>
      </c>
      <c r="K270" s="12">
        <f t="shared" si="18"/>
        <v>537.97800000000007</v>
      </c>
      <c r="L270" s="7">
        <f t="shared" si="19"/>
        <v>0.27513440200314221</v>
      </c>
      <c r="M270" s="5" t="str">
        <f>IF(COUNTIF(Returns!$B$2:$B$248,A270)&gt;0,"Yes","No")</f>
        <v>No</v>
      </c>
      <c r="N270" s="13"/>
    </row>
    <row r="271" spans="1:14" x14ac:dyDescent="0.35">
      <c r="A271" s="5">
        <v>270</v>
      </c>
      <c r="B271" s="5">
        <v>185</v>
      </c>
      <c r="C271" s="5">
        <v>1085</v>
      </c>
      <c r="D271" s="5">
        <v>1</v>
      </c>
      <c r="E271" s="5">
        <v>234.72</v>
      </c>
      <c r="F271" s="5">
        <v>0.1</v>
      </c>
      <c r="G271" s="5">
        <f>IFERROR(INDEX(Products!$C$2:$C$86,MATCH(C271,Products!$A$2:$A$86,0)),"")</f>
        <v>8</v>
      </c>
      <c r="H271" s="12">
        <f>IFERROR(INDEX(Products!$D$2:$D$86,MATCH(C271,Products!$A$2:$A$86,0)),"")</f>
        <v>175.69</v>
      </c>
      <c r="I271" s="12">
        <f t="shared" si="16"/>
        <v>211.24799999999999</v>
      </c>
      <c r="J271" s="12">
        <f t="shared" si="17"/>
        <v>175.69</v>
      </c>
      <c r="K271" s="12">
        <f t="shared" si="18"/>
        <v>35.557999999999993</v>
      </c>
      <c r="L271" s="7">
        <f t="shared" si="19"/>
        <v>0.16832348708626824</v>
      </c>
      <c r="M271" s="5" t="str">
        <f>IF(COUNTIF(Returns!$B$2:$B$248,A271)&gt;0,"Yes","No")</f>
        <v>No</v>
      </c>
      <c r="N271" s="13"/>
    </row>
    <row r="272" spans="1:14" x14ac:dyDescent="0.35">
      <c r="A272" s="5">
        <v>271</v>
      </c>
      <c r="B272" s="5">
        <v>186</v>
      </c>
      <c r="C272" s="5">
        <v>1037</v>
      </c>
      <c r="D272" s="5">
        <v>1</v>
      </c>
      <c r="E272" s="5">
        <v>1161.6300000000001</v>
      </c>
      <c r="F272" s="5">
        <v>0</v>
      </c>
      <c r="G272" s="5">
        <f>IFERROR(INDEX(Products!$C$2:$C$86,MATCH(C272,Products!$A$2:$A$86,0)),"")</f>
        <v>4</v>
      </c>
      <c r="H272" s="12">
        <f>IFERROR(INDEX(Products!$D$2:$D$86,MATCH(C272,Products!$A$2:$A$86,0)),"")</f>
        <v>798.62</v>
      </c>
      <c r="I272" s="12">
        <f t="shared" si="16"/>
        <v>1161.6300000000001</v>
      </c>
      <c r="J272" s="12">
        <f t="shared" si="17"/>
        <v>798.62</v>
      </c>
      <c r="K272" s="12">
        <f t="shared" si="18"/>
        <v>363.0100000000001</v>
      </c>
      <c r="L272" s="7">
        <f t="shared" si="19"/>
        <v>0.31250053803706868</v>
      </c>
      <c r="M272" s="5" t="str">
        <f>IF(COUNTIF(Returns!$B$2:$B$248,A272)&gt;0,"Yes","No")</f>
        <v>No</v>
      </c>
      <c r="N272" s="13"/>
    </row>
    <row r="273" spans="1:14" x14ac:dyDescent="0.35">
      <c r="A273" s="5">
        <v>272</v>
      </c>
      <c r="B273" s="5">
        <v>187</v>
      </c>
      <c r="C273" s="5">
        <v>1066</v>
      </c>
      <c r="D273" s="5">
        <v>1</v>
      </c>
      <c r="E273" s="5">
        <v>1123.68</v>
      </c>
      <c r="F273" s="5">
        <v>0</v>
      </c>
      <c r="G273" s="5">
        <f>IFERROR(INDEX(Products!$C$2:$C$86,MATCH(C273,Products!$A$2:$A$86,0)),"")</f>
        <v>7</v>
      </c>
      <c r="H273" s="12">
        <f>IFERROR(INDEX(Products!$D$2:$D$86,MATCH(C273,Products!$A$2:$A$86,0)),"")</f>
        <v>872.66</v>
      </c>
      <c r="I273" s="12">
        <f t="shared" si="16"/>
        <v>1123.68</v>
      </c>
      <c r="J273" s="12">
        <f t="shared" si="17"/>
        <v>872.66</v>
      </c>
      <c r="K273" s="12">
        <f t="shared" si="18"/>
        <v>251.0200000000001</v>
      </c>
      <c r="L273" s="7">
        <f t="shared" si="19"/>
        <v>0.22339100099672513</v>
      </c>
      <c r="M273" s="5" t="str">
        <f>IF(COUNTIF(Returns!$B$2:$B$248,A273)&gt;0,"Yes","No")</f>
        <v>No</v>
      </c>
      <c r="N273" s="13"/>
    </row>
    <row r="274" spans="1:14" x14ac:dyDescent="0.35">
      <c r="A274" s="5">
        <v>273</v>
      </c>
      <c r="B274" s="5">
        <v>187</v>
      </c>
      <c r="C274" s="5">
        <v>1039</v>
      </c>
      <c r="D274" s="5">
        <v>1</v>
      </c>
      <c r="E274" s="5">
        <v>1284.94</v>
      </c>
      <c r="F274" s="5">
        <v>0.15</v>
      </c>
      <c r="G274" s="5">
        <f>IFERROR(INDEX(Products!$C$2:$C$86,MATCH(C274,Products!$A$2:$A$86,0)),"")</f>
        <v>4</v>
      </c>
      <c r="H274" s="12">
        <f>IFERROR(INDEX(Products!$D$2:$D$86,MATCH(C274,Products!$A$2:$A$86,0)),"")</f>
        <v>829.93</v>
      </c>
      <c r="I274" s="12">
        <f t="shared" si="16"/>
        <v>1092.1990000000001</v>
      </c>
      <c r="J274" s="12">
        <f t="shared" si="17"/>
        <v>829.93</v>
      </c>
      <c r="K274" s="12">
        <f t="shared" si="18"/>
        <v>262.26900000000012</v>
      </c>
      <c r="L274" s="7">
        <f t="shared" si="19"/>
        <v>0.24012931709331367</v>
      </c>
      <c r="M274" s="5" t="str">
        <f>IF(COUNTIF(Returns!$B$2:$B$248,A274)&gt;0,"Yes","No")</f>
        <v>No</v>
      </c>
      <c r="N274" s="13"/>
    </row>
    <row r="275" spans="1:14" x14ac:dyDescent="0.35">
      <c r="A275" s="5">
        <v>274</v>
      </c>
      <c r="B275" s="5">
        <v>188</v>
      </c>
      <c r="C275" s="5">
        <v>1038</v>
      </c>
      <c r="D275" s="5">
        <v>1</v>
      </c>
      <c r="E275" s="5">
        <v>930.61</v>
      </c>
      <c r="F275" s="5">
        <v>0.05</v>
      </c>
      <c r="G275" s="5">
        <f>IFERROR(INDEX(Products!$C$2:$C$86,MATCH(C275,Products!$A$2:$A$86,0)),"")</f>
        <v>4</v>
      </c>
      <c r="H275" s="12">
        <f>IFERROR(INDEX(Products!$D$2:$D$86,MATCH(C275,Products!$A$2:$A$86,0)),"")</f>
        <v>617.46</v>
      </c>
      <c r="I275" s="12">
        <f t="shared" si="16"/>
        <v>884.07949999999994</v>
      </c>
      <c r="J275" s="12">
        <f t="shared" si="17"/>
        <v>617.46</v>
      </c>
      <c r="K275" s="12">
        <f t="shared" si="18"/>
        <v>266.6194999999999</v>
      </c>
      <c r="L275" s="7">
        <f t="shared" si="19"/>
        <v>0.30157864762162218</v>
      </c>
      <c r="M275" s="5" t="str">
        <f>IF(COUNTIF(Returns!$B$2:$B$248,A275)&gt;0,"Yes","No")</f>
        <v>No</v>
      </c>
      <c r="N275" s="13"/>
    </row>
    <row r="276" spans="1:14" x14ac:dyDescent="0.35">
      <c r="A276" s="5">
        <v>275</v>
      </c>
      <c r="B276" s="5">
        <v>189</v>
      </c>
      <c r="C276" s="5">
        <v>1066</v>
      </c>
      <c r="D276" s="5">
        <v>1</v>
      </c>
      <c r="E276" s="5">
        <v>1123.68</v>
      </c>
      <c r="F276" s="5">
        <v>0.2</v>
      </c>
      <c r="G276" s="5">
        <f>IFERROR(INDEX(Products!$C$2:$C$86,MATCH(C276,Products!$A$2:$A$86,0)),"")</f>
        <v>7</v>
      </c>
      <c r="H276" s="12">
        <f>IFERROR(INDEX(Products!$D$2:$D$86,MATCH(C276,Products!$A$2:$A$86,0)),"")</f>
        <v>872.66</v>
      </c>
      <c r="I276" s="12">
        <f t="shared" si="16"/>
        <v>898.94400000000007</v>
      </c>
      <c r="J276" s="12">
        <f t="shared" si="17"/>
        <v>872.66</v>
      </c>
      <c r="K276" s="12">
        <f t="shared" si="18"/>
        <v>26.284000000000106</v>
      </c>
      <c r="L276" s="7">
        <f t="shared" si="19"/>
        <v>2.9238751245906424E-2</v>
      </c>
      <c r="M276" s="5" t="str">
        <f>IF(COUNTIF(Returns!$B$2:$B$248,A276)&gt;0,"Yes","No")</f>
        <v>Yes</v>
      </c>
      <c r="N276" s="13"/>
    </row>
    <row r="277" spans="1:14" x14ac:dyDescent="0.35">
      <c r="A277" s="5">
        <v>276</v>
      </c>
      <c r="B277" s="5">
        <v>189</v>
      </c>
      <c r="C277" s="5">
        <v>1028</v>
      </c>
      <c r="D277" s="5">
        <v>2</v>
      </c>
      <c r="E277" s="5">
        <v>2753.45</v>
      </c>
      <c r="F277" s="5">
        <v>0</v>
      </c>
      <c r="G277" s="5">
        <f>IFERROR(INDEX(Products!$C$2:$C$86,MATCH(C277,Products!$A$2:$A$86,0)),"")</f>
        <v>3</v>
      </c>
      <c r="H277" s="12">
        <f>IFERROR(INDEX(Products!$D$2:$D$86,MATCH(C277,Products!$A$2:$A$86,0)),"")</f>
        <v>1672.88</v>
      </c>
      <c r="I277" s="12">
        <f t="shared" si="16"/>
        <v>5506.9</v>
      </c>
      <c r="J277" s="12">
        <f t="shared" si="17"/>
        <v>3345.76</v>
      </c>
      <c r="K277" s="12">
        <f t="shared" si="18"/>
        <v>2161.1399999999994</v>
      </c>
      <c r="L277" s="7">
        <f t="shared" si="19"/>
        <v>0.39244220886524173</v>
      </c>
      <c r="M277" s="5" t="str">
        <f>IF(COUNTIF(Returns!$B$2:$B$248,A277)&gt;0,"Yes","No")</f>
        <v>No</v>
      </c>
      <c r="N277" s="13"/>
    </row>
    <row r="278" spans="1:14" x14ac:dyDescent="0.35">
      <c r="A278" s="5">
        <v>277</v>
      </c>
      <c r="B278" s="5">
        <v>190</v>
      </c>
      <c r="C278" s="5">
        <v>1003</v>
      </c>
      <c r="D278" s="5">
        <v>1</v>
      </c>
      <c r="E278" s="5">
        <v>5778.51</v>
      </c>
      <c r="F278" s="5">
        <v>0.15</v>
      </c>
      <c r="G278" s="5">
        <f>IFERROR(INDEX(Products!$C$2:$C$86,MATCH(C278,Products!$A$2:$A$86,0)),"")</f>
        <v>1</v>
      </c>
      <c r="H278" s="12">
        <f>IFERROR(INDEX(Products!$D$2:$D$86,MATCH(C278,Products!$A$2:$A$86,0)),"")</f>
        <v>3419.53</v>
      </c>
      <c r="I278" s="12">
        <f t="shared" si="16"/>
        <v>4911.7335000000003</v>
      </c>
      <c r="J278" s="12">
        <f t="shared" si="17"/>
        <v>3419.53</v>
      </c>
      <c r="K278" s="12">
        <f t="shared" si="18"/>
        <v>1492.2035000000001</v>
      </c>
      <c r="L278" s="7">
        <f t="shared" si="19"/>
        <v>0.30380384033457841</v>
      </c>
      <c r="M278" s="5" t="str">
        <f>IF(COUNTIF(Returns!$B$2:$B$248,A278)&gt;0,"Yes","No")</f>
        <v>No</v>
      </c>
      <c r="N278" s="13"/>
    </row>
    <row r="279" spans="1:14" x14ac:dyDescent="0.35">
      <c r="A279" s="5">
        <v>278</v>
      </c>
      <c r="B279" s="5">
        <v>190</v>
      </c>
      <c r="C279" s="5">
        <v>1039</v>
      </c>
      <c r="D279" s="5">
        <v>1</v>
      </c>
      <c r="E279" s="5">
        <v>1284.94</v>
      </c>
      <c r="F279" s="5">
        <v>0.1</v>
      </c>
      <c r="G279" s="5">
        <f>IFERROR(INDEX(Products!$C$2:$C$86,MATCH(C279,Products!$A$2:$A$86,0)),"")</f>
        <v>4</v>
      </c>
      <c r="H279" s="12">
        <f>IFERROR(INDEX(Products!$D$2:$D$86,MATCH(C279,Products!$A$2:$A$86,0)),"")</f>
        <v>829.93</v>
      </c>
      <c r="I279" s="12">
        <f t="shared" si="16"/>
        <v>1156.4460000000001</v>
      </c>
      <c r="J279" s="12">
        <f t="shared" si="17"/>
        <v>829.93</v>
      </c>
      <c r="K279" s="12">
        <f t="shared" si="18"/>
        <v>326.51600000000019</v>
      </c>
      <c r="L279" s="7">
        <f t="shared" si="19"/>
        <v>0.28234435503257405</v>
      </c>
      <c r="M279" s="5" t="str">
        <f>IF(COUNTIF(Returns!$B$2:$B$248,A279)&gt;0,"Yes","No")</f>
        <v>No</v>
      </c>
      <c r="N279" s="13"/>
    </row>
    <row r="280" spans="1:14" x14ac:dyDescent="0.35">
      <c r="A280" s="5">
        <v>279</v>
      </c>
      <c r="B280" s="5">
        <v>191</v>
      </c>
      <c r="C280" s="5">
        <v>1037</v>
      </c>
      <c r="D280" s="5">
        <v>1</v>
      </c>
      <c r="E280" s="5">
        <v>1161.6300000000001</v>
      </c>
      <c r="F280" s="5">
        <v>0</v>
      </c>
      <c r="G280" s="5">
        <f>IFERROR(INDEX(Products!$C$2:$C$86,MATCH(C280,Products!$A$2:$A$86,0)),"")</f>
        <v>4</v>
      </c>
      <c r="H280" s="12">
        <f>IFERROR(INDEX(Products!$D$2:$D$86,MATCH(C280,Products!$A$2:$A$86,0)),"")</f>
        <v>798.62</v>
      </c>
      <c r="I280" s="12">
        <f t="shared" si="16"/>
        <v>1161.6300000000001</v>
      </c>
      <c r="J280" s="12">
        <f t="shared" si="17"/>
        <v>798.62</v>
      </c>
      <c r="K280" s="12">
        <f t="shared" si="18"/>
        <v>363.0100000000001</v>
      </c>
      <c r="L280" s="7">
        <f t="shared" si="19"/>
        <v>0.31250053803706868</v>
      </c>
      <c r="M280" s="5" t="str">
        <f>IF(COUNTIF(Returns!$B$2:$B$248,A280)&gt;0,"Yes","No")</f>
        <v>No</v>
      </c>
      <c r="N280" s="13"/>
    </row>
    <row r="281" spans="1:14" x14ac:dyDescent="0.35">
      <c r="A281" s="5">
        <v>280</v>
      </c>
      <c r="B281" s="5">
        <v>191</v>
      </c>
      <c r="C281" s="5">
        <v>1085</v>
      </c>
      <c r="D281" s="5">
        <v>2</v>
      </c>
      <c r="E281" s="5">
        <v>234.72</v>
      </c>
      <c r="F281" s="5">
        <v>0.15</v>
      </c>
      <c r="G281" s="5">
        <f>IFERROR(INDEX(Products!$C$2:$C$86,MATCH(C281,Products!$A$2:$A$86,0)),"")</f>
        <v>8</v>
      </c>
      <c r="H281" s="12">
        <f>IFERROR(INDEX(Products!$D$2:$D$86,MATCH(C281,Products!$A$2:$A$86,0)),"")</f>
        <v>175.69</v>
      </c>
      <c r="I281" s="12">
        <f t="shared" si="16"/>
        <v>399.024</v>
      </c>
      <c r="J281" s="12">
        <f t="shared" si="17"/>
        <v>351.38</v>
      </c>
      <c r="K281" s="12">
        <f t="shared" si="18"/>
        <v>47.644000000000005</v>
      </c>
      <c r="L281" s="7">
        <f t="shared" si="19"/>
        <v>0.11940133926781347</v>
      </c>
      <c r="M281" s="5" t="str">
        <f>IF(COUNTIF(Returns!$B$2:$B$248,A281)&gt;0,"Yes","No")</f>
        <v>No</v>
      </c>
      <c r="N281" s="13"/>
    </row>
    <row r="282" spans="1:14" x14ac:dyDescent="0.35">
      <c r="A282" s="5">
        <v>281</v>
      </c>
      <c r="B282" s="5">
        <v>192</v>
      </c>
      <c r="C282" s="5">
        <v>1061</v>
      </c>
      <c r="D282" s="5">
        <v>1</v>
      </c>
      <c r="E282" s="5">
        <v>1128.8399999999999</v>
      </c>
      <c r="F282" s="5">
        <v>0.2</v>
      </c>
      <c r="G282" s="5">
        <f>IFERROR(INDEX(Products!$C$2:$C$86,MATCH(C282,Products!$A$2:$A$86,0)),"")</f>
        <v>6</v>
      </c>
      <c r="H282" s="12">
        <f>IFERROR(INDEX(Products!$D$2:$D$86,MATCH(C282,Products!$A$2:$A$86,0)),"")</f>
        <v>705.26</v>
      </c>
      <c r="I282" s="12">
        <f t="shared" si="16"/>
        <v>903.072</v>
      </c>
      <c r="J282" s="12">
        <f t="shared" si="17"/>
        <v>705.26</v>
      </c>
      <c r="K282" s="12">
        <f t="shared" si="18"/>
        <v>197.81200000000001</v>
      </c>
      <c r="L282" s="7">
        <f t="shared" si="19"/>
        <v>0.21904344282626415</v>
      </c>
      <c r="M282" s="5" t="str">
        <f>IF(COUNTIF(Returns!$B$2:$B$248,A282)&gt;0,"Yes","No")</f>
        <v>No</v>
      </c>
      <c r="N282" s="13"/>
    </row>
    <row r="283" spans="1:14" x14ac:dyDescent="0.35">
      <c r="A283" s="5">
        <v>282</v>
      </c>
      <c r="B283" s="5">
        <v>193</v>
      </c>
      <c r="C283" s="5">
        <v>1006</v>
      </c>
      <c r="D283" s="5">
        <v>1</v>
      </c>
      <c r="E283" s="5">
        <v>2046.37</v>
      </c>
      <c r="F283" s="5">
        <v>0.15</v>
      </c>
      <c r="G283" s="5">
        <f>IFERROR(INDEX(Products!$C$2:$C$86,MATCH(C283,Products!$A$2:$A$86,0)),"")</f>
        <v>1</v>
      </c>
      <c r="H283" s="12">
        <f>IFERROR(INDEX(Products!$D$2:$D$86,MATCH(C283,Products!$A$2:$A$86,0)),"")</f>
        <v>1296.42</v>
      </c>
      <c r="I283" s="12">
        <f t="shared" si="16"/>
        <v>1739.4144999999999</v>
      </c>
      <c r="J283" s="12">
        <f t="shared" si="17"/>
        <v>1296.42</v>
      </c>
      <c r="K283" s="12">
        <f t="shared" si="18"/>
        <v>442.99449999999979</v>
      </c>
      <c r="L283" s="7">
        <f t="shared" si="19"/>
        <v>0.25468023866651673</v>
      </c>
      <c r="M283" s="5" t="str">
        <f>IF(COUNTIF(Returns!$B$2:$B$248,A283)&gt;0,"Yes","No")</f>
        <v>No</v>
      </c>
      <c r="N283" s="13"/>
    </row>
    <row r="284" spans="1:14" x14ac:dyDescent="0.35">
      <c r="A284" s="5">
        <v>283</v>
      </c>
      <c r="B284" s="5">
        <v>193</v>
      </c>
      <c r="C284" s="5">
        <v>1085</v>
      </c>
      <c r="D284" s="5">
        <v>1</v>
      </c>
      <c r="E284" s="5">
        <v>234.72</v>
      </c>
      <c r="F284" s="5">
        <v>0</v>
      </c>
      <c r="G284" s="5">
        <f>IFERROR(INDEX(Products!$C$2:$C$86,MATCH(C284,Products!$A$2:$A$86,0)),"")</f>
        <v>8</v>
      </c>
      <c r="H284" s="12">
        <f>IFERROR(INDEX(Products!$D$2:$D$86,MATCH(C284,Products!$A$2:$A$86,0)),"")</f>
        <v>175.69</v>
      </c>
      <c r="I284" s="12">
        <f t="shared" si="16"/>
        <v>234.72</v>
      </c>
      <c r="J284" s="12">
        <f t="shared" si="17"/>
        <v>175.69</v>
      </c>
      <c r="K284" s="12">
        <f t="shared" si="18"/>
        <v>59.03</v>
      </c>
      <c r="L284" s="7">
        <f t="shared" si="19"/>
        <v>0.25149113837764148</v>
      </c>
      <c r="M284" s="5" t="str">
        <f>IF(COUNTIF(Returns!$B$2:$B$248,A284)&gt;0,"Yes","No")</f>
        <v>No</v>
      </c>
      <c r="N284" s="13"/>
    </row>
    <row r="285" spans="1:14" x14ac:dyDescent="0.35">
      <c r="A285" s="5">
        <v>284</v>
      </c>
      <c r="B285" s="5">
        <v>194</v>
      </c>
      <c r="C285" s="5">
        <v>1052</v>
      </c>
      <c r="D285" s="5">
        <v>1</v>
      </c>
      <c r="E285" s="5">
        <v>2801.53</v>
      </c>
      <c r="F285" s="5">
        <v>0</v>
      </c>
      <c r="G285" s="5">
        <f>IFERROR(INDEX(Products!$C$2:$C$86,MATCH(C285,Products!$A$2:$A$86,0)),"")</f>
        <v>5</v>
      </c>
      <c r="H285" s="12">
        <f>IFERROR(INDEX(Products!$D$2:$D$86,MATCH(C285,Products!$A$2:$A$86,0)),"")</f>
        <v>1752.02</v>
      </c>
      <c r="I285" s="12">
        <f t="shared" si="16"/>
        <v>2801.53</v>
      </c>
      <c r="J285" s="12">
        <f t="shared" si="17"/>
        <v>1752.02</v>
      </c>
      <c r="K285" s="12">
        <f t="shared" si="18"/>
        <v>1049.5100000000002</v>
      </c>
      <c r="L285" s="7">
        <f t="shared" si="19"/>
        <v>0.37462029676640984</v>
      </c>
      <c r="M285" s="5" t="str">
        <f>IF(COUNTIF(Returns!$B$2:$B$248,A285)&gt;0,"Yes","No")</f>
        <v>No</v>
      </c>
      <c r="N285" s="13"/>
    </row>
    <row r="286" spans="1:14" x14ac:dyDescent="0.35">
      <c r="A286" s="5">
        <v>285</v>
      </c>
      <c r="B286" s="5">
        <v>194</v>
      </c>
      <c r="C286" s="5">
        <v>1038</v>
      </c>
      <c r="D286" s="5">
        <v>2</v>
      </c>
      <c r="E286" s="5">
        <v>930.61</v>
      </c>
      <c r="F286" s="5">
        <v>0</v>
      </c>
      <c r="G286" s="5">
        <f>IFERROR(INDEX(Products!$C$2:$C$86,MATCH(C286,Products!$A$2:$A$86,0)),"")</f>
        <v>4</v>
      </c>
      <c r="H286" s="12">
        <f>IFERROR(INDEX(Products!$D$2:$D$86,MATCH(C286,Products!$A$2:$A$86,0)),"")</f>
        <v>617.46</v>
      </c>
      <c r="I286" s="12">
        <f t="shared" si="16"/>
        <v>1861.22</v>
      </c>
      <c r="J286" s="12">
        <f t="shared" si="17"/>
        <v>1234.92</v>
      </c>
      <c r="K286" s="12">
        <f t="shared" si="18"/>
        <v>626.29999999999995</v>
      </c>
      <c r="L286" s="7">
        <f t="shared" si="19"/>
        <v>0.33649971524054112</v>
      </c>
      <c r="M286" s="5" t="str">
        <f>IF(COUNTIF(Returns!$B$2:$B$248,A286)&gt;0,"Yes","No")</f>
        <v>No</v>
      </c>
      <c r="N286" s="13"/>
    </row>
    <row r="287" spans="1:14" x14ac:dyDescent="0.35">
      <c r="A287" s="5">
        <v>286</v>
      </c>
      <c r="B287" s="5">
        <v>195</v>
      </c>
      <c r="C287" s="5">
        <v>1056</v>
      </c>
      <c r="D287" s="5">
        <v>1</v>
      </c>
      <c r="E287" s="5">
        <v>1134.4000000000001</v>
      </c>
      <c r="F287" s="5">
        <v>0</v>
      </c>
      <c r="G287" s="5">
        <f>IFERROR(INDEX(Products!$C$2:$C$86,MATCH(C287,Products!$A$2:$A$86,0)),"")</f>
        <v>6</v>
      </c>
      <c r="H287" s="12">
        <f>IFERROR(INDEX(Products!$D$2:$D$86,MATCH(C287,Products!$A$2:$A$86,0)),"")</f>
        <v>798.2</v>
      </c>
      <c r="I287" s="12">
        <f t="shared" si="16"/>
        <v>1134.4000000000001</v>
      </c>
      <c r="J287" s="12">
        <f t="shared" si="17"/>
        <v>798.2</v>
      </c>
      <c r="K287" s="12">
        <f t="shared" si="18"/>
        <v>336.20000000000005</v>
      </c>
      <c r="L287" s="7">
        <f t="shared" si="19"/>
        <v>0.29636812411847674</v>
      </c>
      <c r="M287" s="5" t="str">
        <f>IF(COUNTIF(Returns!$B$2:$B$248,A287)&gt;0,"Yes","No")</f>
        <v>No</v>
      </c>
      <c r="N287" s="13"/>
    </row>
    <row r="288" spans="1:14" x14ac:dyDescent="0.35">
      <c r="A288" s="5">
        <v>287</v>
      </c>
      <c r="B288" s="5">
        <v>196</v>
      </c>
      <c r="C288" s="5">
        <v>1001</v>
      </c>
      <c r="D288" s="5">
        <v>2</v>
      </c>
      <c r="E288" s="5">
        <v>3826.19</v>
      </c>
      <c r="F288" s="5">
        <v>0</v>
      </c>
      <c r="G288" s="5">
        <f>IFERROR(INDEX(Products!$C$2:$C$86,MATCH(C288,Products!$A$2:$A$86,0)),"")</f>
        <v>1</v>
      </c>
      <c r="H288" s="12">
        <f>IFERROR(INDEX(Products!$D$2:$D$86,MATCH(C288,Products!$A$2:$A$86,0)),"")</f>
        <v>3021.65</v>
      </c>
      <c r="I288" s="12">
        <f t="shared" si="16"/>
        <v>7652.38</v>
      </c>
      <c r="J288" s="12">
        <f t="shared" si="17"/>
        <v>6043.3</v>
      </c>
      <c r="K288" s="12">
        <f t="shared" si="18"/>
        <v>1609.08</v>
      </c>
      <c r="L288" s="7">
        <f t="shared" si="19"/>
        <v>0.21027183699711721</v>
      </c>
      <c r="M288" s="5" t="str">
        <f>IF(COUNTIF(Returns!$B$2:$B$248,A288)&gt;0,"Yes","No")</f>
        <v>No</v>
      </c>
      <c r="N288" s="13"/>
    </row>
    <row r="289" spans="1:14" x14ac:dyDescent="0.35">
      <c r="A289" s="5">
        <v>288</v>
      </c>
      <c r="B289" s="5">
        <v>197</v>
      </c>
      <c r="C289" s="5">
        <v>1012</v>
      </c>
      <c r="D289" s="5">
        <v>1</v>
      </c>
      <c r="E289" s="5">
        <v>2425.1999999999998</v>
      </c>
      <c r="F289" s="5">
        <v>0</v>
      </c>
      <c r="G289" s="5">
        <f>IFERROR(INDEX(Products!$C$2:$C$86,MATCH(C289,Products!$A$2:$A$86,0)),"")</f>
        <v>1</v>
      </c>
      <c r="H289" s="12">
        <f>IFERROR(INDEX(Products!$D$2:$D$86,MATCH(C289,Products!$A$2:$A$86,0)),"")</f>
        <v>1795.03</v>
      </c>
      <c r="I289" s="12">
        <f t="shared" si="16"/>
        <v>2425.1999999999998</v>
      </c>
      <c r="J289" s="12">
        <f t="shared" si="17"/>
        <v>1795.03</v>
      </c>
      <c r="K289" s="12">
        <f t="shared" si="18"/>
        <v>630.16999999999985</v>
      </c>
      <c r="L289" s="7">
        <f t="shared" si="19"/>
        <v>0.25984248721754905</v>
      </c>
      <c r="M289" s="5" t="str">
        <f>IF(COUNTIF(Returns!$B$2:$B$248,A289)&gt;0,"Yes","No")</f>
        <v>No</v>
      </c>
      <c r="N289" s="13"/>
    </row>
    <row r="290" spans="1:14" x14ac:dyDescent="0.35">
      <c r="A290" s="5">
        <v>289</v>
      </c>
      <c r="B290" s="5">
        <v>198</v>
      </c>
      <c r="C290" s="5">
        <v>1074</v>
      </c>
      <c r="D290" s="5">
        <v>1</v>
      </c>
      <c r="E290" s="5">
        <v>2444.16</v>
      </c>
      <c r="F290" s="5">
        <v>0.3</v>
      </c>
      <c r="G290" s="5">
        <f>IFERROR(INDEX(Products!$C$2:$C$86,MATCH(C290,Products!$A$2:$A$86,0)),"")</f>
        <v>7</v>
      </c>
      <c r="H290" s="12">
        <f>IFERROR(INDEX(Products!$D$2:$D$86,MATCH(C290,Products!$A$2:$A$86,0)),"")</f>
        <v>1417.35</v>
      </c>
      <c r="I290" s="12">
        <f t="shared" si="16"/>
        <v>1710.9119999999998</v>
      </c>
      <c r="J290" s="12">
        <f t="shared" si="17"/>
        <v>1417.35</v>
      </c>
      <c r="K290" s="12">
        <f t="shared" si="18"/>
        <v>293.5619999999999</v>
      </c>
      <c r="L290" s="7">
        <f t="shared" si="19"/>
        <v>0.17158217371787673</v>
      </c>
      <c r="M290" s="5" t="str">
        <f>IF(COUNTIF(Returns!$B$2:$B$248,A290)&gt;0,"Yes","No")</f>
        <v>No</v>
      </c>
      <c r="N290" s="13"/>
    </row>
    <row r="291" spans="1:14" x14ac:dyDescent="0.35">
      <c r="A291" s="5">
        <v>290</v>
      </c>
      <c r="B291" s="5">
        <v>199</v>
      </c>
      <c r="C291" s="5">
        <v>1060</v>
      </c>
      <c r="D291" s="5">
        <v>1</v>
      </c>
      <c r="E291" s="5">
        <v>781.76</v>
      </c>
      <c r="F291" s="5">
        <v>0.2</v>
      </c>
      <c r="G291" s="5">
        <f>IFERROR(INDEX(Products!$C$2:$C$86,MATCH(C291,Products!$A$2:$A$86,0)),"")</f>
        <v>6</v>
      </c>
      <c r="H291" s="12">
        <f>IFERROR(INDEX(Products!$D$2:$D$86,MATCH(C291,Products!$A$2:$A$86,0)),"")</f>
        <v>579.36</v>
      </c>
      <c r="I291" s="12">
        <f t="shared" si="16"/>
        <v>625.40800000000002</v>
      </c>
      <c r="J291" s="12">
        <f t="shared" si="17"/>
        <v>579.36</v>
      </c>
      <c r="K291" s="12">
        <f t="shared" si="18"/>
        <v>46.048000000000002</v>
      </c>
      <c r="L291" s="7">
        <f t="shared" si="19"/>
        <v>7.3628735161686457E-2</v>
      </c>
      <c r="M291" s="5" t="str">
        <f>IF(COUNTIF(Returns!$B$2:$B$248,A291)&gt;0,"Yes","No")</f>
        <v>No</v>
      </c>
      <c r="N291" s="13"/>
    </row>
    <row r="292" spans="1:14" x14ac:dyDescent="0.35">
      <c r="A292" s="5">
        <v>291</v>
      </c>
      <c r="B292" s="5">
        <v>200</v>
      </c>
      <c r="C292" s="5">
        <v>1064</v>
      </c>
      <c r="D292" s="5">
        <v>1</v>
      </c>
      <c r="E292" s="5">
        <v>177.92</v>
      </c>
      <c r="F292" s="5">
        <v>0</v>
      </c>
      <c r="G292" s="5">
        <f>IFERROR(INDEX(Products!$C$2:$C$86,MATCH(C292,Products!$A$2:$A$86,0)),"")</f>
        <v>6</v>
      </c>
      <c r="H292" s="12">
        <f>IFERROR(INDEX(Products!$D$2:$D$86,MATCH(C292,Products!$A$2:$A$86,0)),"")</f>
        <v>95.97</v>
      </c>
      <c r="I292" s="12">
        <f t="shared" si="16"/>
        <v>177.92</v>
      </c>
      <c r="J292" s="12">
        <f t="shared" si="17"/>
        <v>95.97</v>
      </c>
      <c r="K292" s="12">
        <f t="shared" si="18"/>
        <v>81.949999999999989</v>
      </c>
      <c r="L292" s="7">
        <f t="shared" si="19"/>
        <v>0.46060026978417262</v>
      </c>
      <c r="M292" s="5" t="str">
        <f>IF(COUNTIF(Returns!$B$2:$B$248,A292)&gt;0,"Yes","No")</f>
        <v>No</v>
      </c>
      <c r="N292" s="13"/>
    </row>
    <row r="293" spans="1:14" x14ac:dyDescent="0.35">
      <c r="A293" s="5">
        <v>292</v>
      </c>
      <c r="B293" s="5">
        <v>201</v>
      </c>
      <c r="C293" s="5">
        <v>1085</v>
      </c>
      <c r="D293" s="5">
        <v>2</v>
      </c>
      <c r="E293" s="5">
        <v>234.72</v>
      </c>
      <c r="F293" s="5">
        <v>0.3</v>
      </c>
      <c r="G293" s="5">
        <f>IFERROR(INDEX(Products!$C$2:$C$86,MATCH(C293,Products!$A$2:$A$86,0)),"")</f>
        <v>8</v>
      </c>
      <c r="H293" s="12">
        <f>IFERROR(INDEX(Products!$D$2:$D$86,MATCH(C293,Products!$A$2:$A$86,0)),"")</f>
        <v>175.69</v>
      </c>
      <c r="I293" s="12">
        <f t="shared" si="16"/>
        <v>328.608</v>
      </c>
      <c r="J293" s="12">
        <f t="shared" si="17"/>
        <v>351.38</v>
      </c>
      <c r="K293" s="12">
        <f t="shared" si="18"/>
        <v>-22.771999999999991</v>
      </c>
      <c r="L293" s="7">
        <f t="shared" si="19"/>
        <v>-6.929837374622648E-2</v>
      </c>
      <c r="M293" s="5" t="str">
        <f>IF(COUNTIF(Returns!$B$2:$B$248,A293)&gt;0,"Yes","No")</f>
        <v>No</v>
      </c>
      <c r="N293" s="13"/>
    </row>
    <row r="294" spans="1:14" x14ac:dyDescent="0.35">
      <c r="A294" s="5">
        <v>293</v>
      </c>
      <c r="B294" s="5">
        <v>202</v>
      </c>
      <c r="C294" s="5">
        <v>1031</v>
      </c>
      <c r="D294" s="5">
        <v>1</v>
      </c>
      <c r="E294" s="5">
        <v>4123.9799999999996</v>
      </c>
      <c r="F294" s="5">
        <v>0.3</v>
      </c>
      <c r="G294" s="5">
        <f>IFERROR(INDEX(Products!$C$2:$C$86,MATCH(C294,Products!$A$2:$A$86,0)),"")</f>
        <v>3</v>
      </c>
      <c r="H294" s="12">
        <f>IFERROR(INDEX(Products!$D$2:$D$86,MATCH(C294,Products!$A$2:$A$86,0)),"")</f>
        <v>2475.38</v>
      </c>
      <c r="I294" s="12">
        <f t="shared" si="16"/>
        <v>2886.7859999999996</v>
      </c>
      <c r="J294" s="12">
        <f t="shared" si="17"/>
        <v>2475.38</v>
      </c>
      <c r="K294" s="12">
        <f t="shared" si="18"/>
        <v>411.40599999999949</v>
      </c>
      <c r="L294" s="7">
        <f t="shared" si="19"/>
        <v>0.14251350810208985</v>
      </c>
      <c r="M294" s="5" t="str">
        <f>IF(COUNTIF(Returns!$B$2:$B$248,A294)&gt;0,"Yes","No")</f>
        <v>No</v>
      </c>
      <c r="N294" s="13"/>
    </row>
    <row r="295" spans="1:14" x14ac:dyDescent="0.35">
      <c r="A295" s="5">
        <v>294</v>
      </c>
      <c r="B295" s="5">
        <v>202</v>
      </c>
      <c r="C295" s="5">
        <v>1068</v>
      </c>
      <c r="D295" s="5">
        <v>2</v>
      </c>
      <c r="E295" s="5">
        <v>550.08000000000004</v>
      </c>
      <c r="F295" s="5">
        <v>0.2</v>
      </c>
      <c r="G295" s="5">
        <f>IFERROR(INDEX(Products!$C$2:$C$86,MATCH(C295,Products!$A$2:$A$86,0)),"")</f>
        <v>7</v>
      </c>
      <c r="H295" s="12">
        <f>IFERROR(INDEX(Products!$D$2:$D$86,MATCH(C295,Products!$A$2:$A$86,0)),"")</f>
        <v>351.29</v>
      </c>
      <c r="I295" s="12">
        <f t="shared" si="16"/>
        <v>880.12800000000016</v>
      </c>
      <c r="J295" s="12">
        <f t="shared" si="17"/>
        <v>702.58</v>
      </c>
      <c r="K295" s="12">
        <f t="shared" si="18"/>
        <v>177.54800000000012</v>
      </c>
      <c r="L295" s="7">
        <f t="shared" si="19"/>
        <v>0.20172974840023278</v>
      </c>
      <c r="M295" s="5" t="str">
        <f>IF(COUNTIF(Returns!$B$2:$B$248,A295)&gt;0,"Yes","No")</f>
        <v>No</v>
      </c>
      <c r="N295" s="13"/>
    </row>
    <row r="296" spans="1:14" x14ac:dyDescent="0.35">
      <c r="A296" s="5">
        <v>295</v>
      </c>
      <c r="B296" s="5">
        <v>202</v>
      </c>
      <c r="C296" s="5">
        <v>1067</v>
      </c>
      <c r="D296" s="5">
        <v>2</v>
      </c>
      <c r="E296" s="5">
        <v>4128.99</v>
      </c>
      <c r="F296" s="5">
        <v>0.1</v>
      </c>
      <c r="G296" s="5">
        <f>IFERROR(INDEX(Products!$C$2:$C$86,MATCH(C296,Products!$A$2:$A$86,0)),"")</f>
        <v>7</v>
      </c>
      <c r="H296" s="12">
        <f>IFERROR(INDEX(Products!$D$2:$D$86,MATCH(C296,Products!$A$2:$A$86,0)),"")</f>
        <v>2213.3200000000002</v>
      </c>
      <c r="I296" s="12">
        <f t="shared" si="16"/>
        <v>7432.1819999999998</v>
      </c>
      <c r="J296" s="12">
        <f t="shared" si="17"/>
        <v>4426.6400000000003</v>
      </c>
      <c r="K296" s="12">
        <f t="shared" si="18"/>
        <v>3005.5419999999995</v>
      </c>
      <c r="L296" s="7">
        <f t="shared" si="19"/>
        <v>0.40439564047274401</v>
      </c>
      <c r="M296" s="5" t="str">
        <f>IF(COUNTIF(Returns!$B$2:$B$248,A296)&gt;0,"Yes","No")</f>
        <v>No</v>
      </c>
      <c r="N296" s="13"/>
    </row>
    <row r="297" spans="1:14" x14ac:dyDescent="0.35">
      <c r="A297" s="5">
        <v>296</v>
      </c>
      <c r="B297" s="5">
        <v>202</v>
      </c>
      <c r="C297" s="5">
        <v>1082</v>
      </c>
      <c r="D297" s="5">
        <v>1</v>
      </c>
      <c r="E297" s="5">
        <v>337.61</v>
      </c>
      <c r="F297" s="5">
        <v>0</v>
      </c>
      <c r="G297" s="5">
        <f>IFERROR(INDEX(Products!$C$2:$C$86,MATCH(C297,Products!$A$2:$A$86,0)),"")</f>
        <v>8</v>
      </c>
      <c r="H297" s="12">
        <f>IFERROR(INDEX(Products!$D$2:$D$86,MATCH(C297,Products!$A$2:$A$86,0)),"")</f>
        <v>183.63</v>
      </c>
      <c r="I297" s="12">
        <f t="shared" si="16"/>
        <v>337.61</v>
      </c>
      <c r="J297" s="12">
        <f t="shared" si="17"/>
        <v>183.63</v>
      </c>
      <c r="K297" s="12">
        <f t="shared" si="18"/>
        <v>153.98000000000002</v>
      </c>
      <c r="L297" s="7">
        <f t="shared" si="19"/>
        <v>0.45608838600752349</v>
      </c>
      <c r="M297" s="5" t="str">
        <f>IF(COUNTIF(Returns!$B$2:$B$248,A297)&gt;0,"Yes","No")</f>
        <v>No</v>
      </c>
      <c r="N297" s="13"/>
    </row>
    <row r="298" spans="1:14" x14ac:dyDescent="0.35">
      <c r="A298" s="5">
        <v>297</v>
      </c>
      <c r="B298" s="5">
        <v>203</v>
      </c>
      <c r="C298" s="5">
        <v>1038</v>
      </c>
      <c r="D298" s="5">
        <v>2</v>
      </c>
      <c r="E298" s="5">
        <v>930.61</v>
      </c>
      <c r="F298" s="5">
        <v>0.25</v>
      </c>
      <c r="G298" s="5">
        <f>IFERROR(INDEX(Products!$C$2:$C$86,MATCH(C298,Products!$A$2:$A$86,0)),"")</f>
        <v>4</v>
      </c>
      <c r="H298" s="12">
        <f>IFERROR(INDEX(Products!$D$2:$D$86,MATCH(C298,Products!$A$2:$A$86,0)),"")</f>
        <v>617.46</v>
      </c>
      <c r="I298" s="12">
        <f t="shared" si="16"/>
        <v>1395.915</v>
      </c>
      <c r="J298" s="12">
        <f t="shared" si="17"/>
        <v>1234.92</v>
      </c>
      <c r="K298" s="12">
        <f t="shared" si="18"/>
        <v>160.99499999999989</v>
      </c>
      <c r="L298" s="7">
        <f t="shared" si="19"/>
        <v>0.1153329536540548</v>
      </c>
      <c r="M298" s="5" t="str">
        <f>IF(COUNTIF(Returns!$B$2:$B$248,A298)&gt;0,"Yes","No")</f>
        <v>No</v>
      </c>
      <c r="N298" s="13"/>
    </row>
    <row r="299" spans="1:14" x14ac:dyDescent="0.35">
      <c r="A299" s="5">
        <v>298</v>
      </c>
      <c r="B299" s="5">
        <v>204</v>
      </c>
      <c r="C299" s="5">
        <v>1061</v>
      </c>
      <c r="D299" s="5">
        <v>1</v>
      </c>
      <c r="E299" s="5">
        <v>1128.8399999999999</v>
      </c>
      <c r="F299" s="5">
        <v>0.25</v>
      </c>
      <c r="G299" s="5">
        <f>IFERROR(INDEX(Products!$C$2:$C$86,MATCH(C299,Products!$A$2:$A$86,0)),"")</f>
        <v>6</v>
      </c>
      <c r="H299" s="12">
        <f>IFERROR(INDEX(Products!$D$2:$D$86,MATCH(C299,Products!$A$2:$A$86,0)),"")</f>
        <v>705.26</v>
      </c>
      <c r="I299" s="12">
        <f t="shared" si="16"/>
        <v>846.62999999999988</v>
      </c>
      <c r="J299" s="12">
        <f t="shared" si="17"/>
        <v>705.26</v>
      </c>
      <c r="K299" s="12">
        <f t="shared" si="18"/>
        <v>141.36999999999989</v>
      </c>
      <c r="L299" s="7">
        <f t="shared" si="19"/>
        <v>0.16697967234801497</v>
      </c>
      <c r="M299" s="5" t="str">
        <f>IF(COUNTIF(Returns!$B$2:$B$248,A299)&gt;0,"Yes","No")</f>
        <v>No</v>
      </c>
      <c r="N299" s="13"/>
    </row>
    <row r="300" spans="1:14" x14ac:dyDescent="0.35">
      <c r="A300" s="5">
        <v>299</v>
      </c>
      <c r="B300" s="5">
        <v>204</v>
      </c>
      <c r="C300" s="5">
        <v>1038</v>
      </c>
      <c r="D300" s="5">
        <v>1</v>
      </c>
      <c r="E300" s="5">
        <v>930.61</v>
      </c>
      <c r="F300" s="5">
        <v>0</v>
      </c>
      <c r="G300" s="5">
        <f>IFERROR(INDEX(Products!$C$2:$C$86,MATCH(C300,Products!$A$2:$A$86,0)),"")</f>
        <v>4</v>
      </c>
      <c r="H300" s="12">
        <f>IFERROR(INDEX(Products!$D$2:$D$86,MATCH(C300,Products!$A$2:$A$86,0)),"")</f>
        <v>617.46</v>
      </c>
      <c r="I300" s="12">
        <f t="shared" si="16"/>
        <v>930.61</v>
      </c>
      <c r="J300" s="12">
        <f t="shared" si="17"/>
        <v>617.46</v>
      </c>
      <c r="K300" s="12">
        <f t="shared" si="18"/>
        <v>313.14999999999998</v>
      </c>
      <c r="L300" s="7">
        <f t="shared" si="19"/>
        <v>0.33649971524054112</v>
      </c>
      <c r="M300" s="5" t="str">
        <f>IF(COUNTIF(Returns!$B$2:$B$248,A300)&gt;0,"Yes","No")</f>
        <v>No</v>
      </c>
      <c r="N300" s="13"/>
    </row>
    <row r="301" spans="1:14" x14ac:dyDescent="0.35">
      <c r="A301" s="5">
        <v>300</v>
      </c>
      <c r="B301" s="5">
        <v>205</v>
      </c>
      <c r="C301" s="5">
        <v>1085</v>
      </c>
      <c r="D301" s="5">
        <v>1</v>
      </c>
      <c r="E301" s="5">
        <v>234.72</v>
      </c>
      <c r="F301" s="5">
        <v>0</v>
      </c>
      <c r="G301" s="5">
        <f>IFERROR(INDEX(Products!$C$2:$C$86,MATCH(C301,Products!$A$2:$A$86,0)),"")</f>
        <v>8</v>
      </c>
      <c r="H301" s="12">
        <f>IFERROR(INDEX(Products!$D$2:$D$86,MATCH(C301,Products!$A$2:$A$86,0)),"")</f>
        <v>175.69</v>
      </c>
      <c r="I301" s="12">
        <f t="shared" si="16"/>
        <v>234.72</v>
      </c>
      <c r="J301" s="12">
        <f t="shared" si="17"/>
        <v>175.69</v>
      </c>
      <c r="K301" s="12">
        <f t="shared" si="18"/>
        <v>59.03</v>
      </c>
      <c r="L301" s="7">
        <f t="shared" si="19"/>
        <v>0.25149113837764148</v>
      </c>
      <c r="M301" s="5" t="str">
        <f>IF(COUNTIF(Returns!$B$2:$B$248,A301)&gt;0,"Yes","No")</f>
        <v>No</v>
      </c>
      <c r="N301" s="13"/>
    </row>
    <row r="302" spans="1:14" x14ac:dyDescent="0.35">
      <c r="A302" s="5">
        <v>301</v>
      </c>
      <c r="B302" s="5">
        <v>205</v>
      </c>
      <c r="C302" s="5">
        <v>1002</v>
      </c>
      <c r="D302" s="5">
        <v>1</v>
      </c>
      <c r="E302" s="5">
        <v>2131.16</v>
      </c>
      <c r="F302" s="5">
        <v>0</v>
      </c>
      <c r="G302" s="5">
        <f>IFERROR(INDEX(Products!$C$2:$C$86,MATCH(C302,Products!$A$2:$A$86,0)),"")</f>
        <v>1</v>
      </c>
      <c r="H302" s="12">
        <f>IFERROR(INDEX(Products!$D$2:$D$86,MATCH(C302,Products!$A$2:$A$86,0)),"")</f>
        <v>1527.62</v>
      </c>
      <c r="I302" s="12">
        <f t="shared" si="16"/>
        <v>2131.16</v>
      </c>
      <c r="J302" s="12">
        <f t="shared" si="17"/>
        <v>1527.62</v>
      </c>
      <c r="K302" s="12">
        <f t="shared" si="18"/>
        <v>603.54</v>
      </c>
      <c r="L302" s="7">
        <f t="shared" si="19"/>
        <v>0.28319788284314645</v>
      </c>
      <c r="M302" s="5" t="str">
        <f>IF(COUNTIF(Returns!$B$2:$B$248,A302)&gt;0,"Yes","No")</f>
        <v>No</v>
      </c>
      <c r="N302" s="13"/>
    </row>
    <row r="303" spans="1:14" x14ac:dyDescent="0.35">
      <c r="A303" s="5">
        <v>302</v>
      </c>
      <c r="B303" s="5">
        <v>206</v>
      </c>
      <c r="C303" s="5">
        <v>1049</v>
      </c>
      <c r="D303" s="5">
        <v>1</v>
      </c>
      <c r="E303" s="5">
        <v>3970.29</v>
      </c>
      <c r="F303" s="5">
        <v>0</v>
      </c>
      <c r="G303" s="5">
        <f>IFERROR(INDEX(Products!$C$2:$C$86,MATCH(C303,Products!$A$2:$A$86,0)),"")</f>
        <v>5</v>
      </c>
      <c r="H303" s="12">
        <f>IFERROR(INDEX(Products!$D$2:$D$86,MATCH(C303,Products!$A$2:$A$86,0)),"")</f>
        <v>2490.89</v>
      </c>
      <c r="I303" s="12">
        <f t="shared" si="16"/>
        <v>3970.29</v>
      </c>
      <c r="J303" s="12">
        <f t="shared" si="17"/>
        <v>2490.89</v>
      </c>
      <c r="K303" s="12">
        <f t="shared" si="18"/>
        <v>1479.4</v>
      </c>
      <c r="L303" s="7">
        <f t="shared" si="19"/>
        <v>0.37261761735288862</v>
      </c>
      <c r="M303" s="5" t="str">
        <f>IF(COUNTIF(Returns!$B$2:$B$248,A303)&gt;0,"Yes","No")</f>
        <v>No</v>
      </c>
      <c r="N303" s="13"/>
    </row>
    <row r="304" spans="1:14" x14ac:dyDescent="0.35">
      <c r="A304" s="5">
        <v>303</v>
      </c>
      <c r="B304" s="5">
        <v>206</v>
      </c>
      <c r="C304" s="5">
        <v>1063</v>
      </c>
      <c r="D304" s="5">
        <v>1</v>
      </c>
      <c r="E304" s="5">
        <v>117.54</v>
      </c>
      <c r="F304" s="5">
        <v>0.25</v>
      </c>
      <c r="G304" s="5">
        <f>IFERROR(INDEX(Products!$C$2:$C$86,MATCH(C304,Products!$A$2:$A$86,0)),"")</f>
        <v>6</v>
      </c>
      <c r="H304" s="12">
        <f>IFERROR(INDEX(Products!$D$2:$D$86,MATCH(C304,Products!$A$2:$A$86,0)),"")</f>
        <v>80.47</v>
      </c>
      <c r="I304" s="12">
        <f t="shared" si="16"/>
        <v>88.155000000000001</v>
      </c>
      <c r="J304" s="12">
        <f t="shared" si="17"/>
        <v>80.47</v>
      </c>
      <c r="K304" s="12">
        <f t="shared" si="18"/>
        <v>7.6850000000000023</v>
      </c>
      <c r="L304" s="7">
        <f t="shared" si="19"/>
        <v>8.7175996823776331E-2</v>
      </c>
      <c r="M304" s="5" t="str">
        <f>IF(COUNTIF(Returns!$B$2:$B$248,A304)&gt;0,"Yes","No")</f>
        <v>No</v>
      </c>
      <c r="N304" s="13"/>
    </row>
    <row r="305" spans="1:14" x14ac:dyDescent="0.35">
      <c r="A305" s="5">
        <v>304</v>
      </c>
      <c r="B305" s="5">
        <v>207</v>
      </c>
      <c r="C305" s="5">
        <v>1001</v>
      </c>
      <c r="D305" s="5">
        <v>1</v>
      </c>
      <c r="E305" s="5">
        <v>3826.19</v>
      </c>
      <c r="F305" s="5">
        <v>0</v>
      </c>
      <c r="G305" s="5">
        <f>IFERROR(INDEX(Products!$C$2:$C$86,MATCH(C305,Products!$A$2:$A$86,0)),"")</f>
        <v>1</v>
      </c>
      <c r="H305" s="12">
        <f>IFERROR(INDEX(Products!$D$2:$D$86,MATCH(C305,Products!$A$2:$A$86,0)),"")</f>
        <v>3021.65</v>
      </c>
      <c r="I305" s="12">
        <f t="shared" si="16"/>
        <v>3826.19</v>
      </c>
      <c r="J305" s="12">
        <f t="shared" si="17"/>
        <v>3021.65</v>
      </c>
      <c r="K305" s="12">
        <f t="shared" si="18"/>
        <v>804.54</v>
      </c>
      <c r="L305" s="7">
        <f t="shared" si="19"/>
        <v>0.21027183699711721</v>
      </c>
      <c r="M305" s="5" t="str">
        <f>IF(COUNTIF(Returns!$B$2:$B$248,A305)&gt;0,"Yes","No")</f>
        <v>No</v>
      </c>
      <c r="N305" s="13"/>
    </row>
    <row r="306" spans="1:14" x14ac:dyDescent="0.35">
      <c r="A306" s="5">
        <v>305</v>
      </c>
      <c r="B306" s="5">
        <v>207</v>
      </c>
      <c r="C306" s="5">
        <v>1080</v>
      </c>
      <c r="D306" s="5">
        <v>1</v>
      </c>
      <c r="E306" s="5">
        <v>256.7</v>
      </c>
      <c r="F306" s="5">
        <v>0.15</v>
      </c>
      <c r="G306" s="5">
        <f>IFERROR(INDEX(Products!$C$2:$C$86,MATCH(C306,Products!$A$2:$A$86,0)),"")</f>
        <v>8</v>
      </c>
      <c r="H306" s="12">
        <f>IFERROR(INDEX(Products!$D$2:$D$86,MATCH(C306,Products!$A$2:$A$86,0)),"")</f>
        <v>184.26</v>
      </c>
      <c r="I306" s="12">
        <f t="shared" si="16"/>
        <v>218.19499999999999</v>
      </c>
      <c r="J306" s="12">
        <f t="shared" si="17"/>
        <v>184.26</v>
      </c>
      <c r="K306" s="12">
        <f t="shared" si="18"/>
        <v>33.935000000000002</v>
      </c>
      <c r="L306" s="7">
        <f t="shared" si="19"/>
        <v>0.15552602030294005</v>
      </c>
      <c r="M306" s="5" t="str">
        <f>IF(COUNTIF(Returns!$B$2:$B$248,A306)&gt;0,"Yes","No")</f>
        <v>No</v>
      </c>
      <c r="N306" s="13"/>
    </row>
    <row r="307" spans="1:14" x14ac:dyDescent="0.35">
      <c r="A307" s="5">
        <v>306</v>
      </c>
      <c r="B307" s="5">
        <v>208</v>
      </c>
      <c r="C307" s="5">
        <v>1028</v>
      </c>
      <c r="D307" s="5">
        <v>1</v>
      </c>
      <c r="E307" s="5">
        <v>2753.45</v>
      </c>
      <c r="F307" s="5">
        <v>0.05</v>
      </c>
      <c r="G307" s="5">
        <f>IFERROR(INDEX(Products!$C$2:$C$86,MATCH(C307,Products!$A$2:$A$86,0)),"")</f>
        <v>3</v>
      </c>
      <c r="H307" s="12">
        <f>IFERROR(INDEX(Products!$D$2:$D$86,MATCH(C307,Products!$A$2:$A$86,0)),"")</f>
        <v>1672.88</v>
      </c>
      <c r="I307" s="12">
        <f t="shared" si="16"/>
        <v>2615.7774999999997</v>
      </c>
      <c r="J307" s="12">
        <f t="shared" si="17"/>
        <v>1672.88</v>
      </c>
      <c r="K307" s="12">
        <f t="shared" si="18"/>
        <v>942.89749999999958</v>
      </c>
      <c r="L307" s="7">
        <f t="shared" si="19"/>
        <v>0.36046548301604386</v>
      </c>
      <c r="M307" s="5" t="str">
        <f>IF(COUNTIF(Returns!$B$2:$B$248,A307)&gt;0,"Yes","No")</f>
        <v>No</v>
      </c>
      <c r="N307" s="13"/>
    </row>
    <row r="308" spans="1:14" x14ac:dyDescent="0.35">
      <c r="A308" s="5">
        <v>307</v>
      </c>
      <c r="B308" s="5">
        <v>209</v>
      </c>
      <c r="C308" s="5">
        <v>1052</v>
      </c>
      <c r="D308" s="5">
        <v>1</v>
      </c>
      <c r="E308" s="5">
        <v>2801.53</v>
      </c>
      <c r="F308" s="5">
        <v>0.05</v>
      </c>
      <c r="G308" s="5">
        <f>IFERROR(INDEX(Products!$C$2:$C$86,MATCH(C308,Products!$A$2:$A$86,0)),"")</f>
        <v>5</v>
      </c>
      <c r="H308" s="12">
        <f>IFERROR(INDEX(Products!$D$2:$D$86,MATCH(C308,Products!$A$2:$A$86,0)),"")</f>
        <v>1752.02</v>
      </c>
      <c r="I308" s="12">
        <f t="shared" si="16"/>
        <v>2661.4535000000001</v>
      </c>
      <c r="J308" s="12">
        <f t="shared" si="17"/>
        <v>1752.02</v>
      </c>
      <c r="K308" s="12">
        <f t="shared" si="18"/>
        <v>909.43350000000009</v>
      </c>
      <c r="L308" s="7">
        <f t="shared" si="19"/>
        <v>0.34170557554358927</v>
      </c>
      <c r="M308" s="5" t="str">
        <f>IF(COUNTIF(Returns!$B$2:$B$248,A308)&gt;0,"Yes","No")</f>
        <v>No</v>
      </c>
      <c r="N308" s="13"/>
    </row>
    <row r="309" spans="1:14" x14ac:dyDescent="0.35">
      <c r="A309" s="5">
        <v>308</v>
      </c>
      <c r="B309" s="5">
        <v>210</v>
      </c>
      <c r="C309" s="5">
        <v>1001</v>
      </c>
      <c r="D309" s="5">
        <v>1</v>
      </c>
      <c r="E309" s="5">
        <v>3826.19</v>
      </c>
      <c r="F309" s="5">
        <v>0</v>
      </c>
      <c r="G309" s="5">
        <f>IFERROR(INDEX(Products!$C$2:$C$86,MATCH(C309,Products!$A$2:$A$86,0)),"")</f>
        <v>1</v>
      </c>
      <c r="H309" s="12">
        <f>IFERROR(INDEX(Products!$D$2:$D$86,MATCH(C309,Products!$A$2:$A$86,0)),"")</f>
        <v>3021.65</v>
      </c>
      <c r="I309" s="12">
        <f t="shared" si="16"/>
        <v>3826.19</v>
      </c>
      <c r="J309" s="12">
        <f t="shared" si="17"/>
        <v>3021.65</v>
      </c>
      <c r="K309" s="12">
        <f t="shared" si="18"/>
        <v>804.54</v>
      </c>
      <c r="L309" s="7">
        <f t="shared" si="19"/>
        <v>0.21027183699711721</v>
      </c>
      <c r="M309" s="5" t="str">
        <f>IF(COUNTIF(Returns!$B$2:$B$248,A309)&gt;0,"Yes","No")</f>
        <v>No</v>
      </c>
      <c r="N309" s="13"/>
    </row>
    <row r="310" spans="1:14" x14ac:dyDescent="0.35">
      <c r="A310" s="5">
        <v>309</v>
      </c>
      <c r="B310" s="5">
        <v>210</v>
      </c>
      <c r="C310" s="5">
        <v>1049</v>
      </c>
      <c r="D310" s="5">
        <v>1</v>
      </c>
      <c r="E310" s="5">
        <v>3970.29</v>
      </c>
      <c r="F310" s="5">
        <v>0.1</v>
      </c>
      <c r="G310" s="5">
        <f>IFERROR(INDEX(Products!$C$2:$C$86,MATCH(C310,Products!$A$2:$A$86,0)),"")</f>
        <v>5</v>
      </c>
      <c r="H310" s="12">
        <f>IFERROR(INDEX(Products!$D$2:$D$86,MATCH(C310,Products!$A$2:$A$86,0)),"")</f>
        <v>2490.89</v>
      </c>
      <c r="I310" s="12">
        <f t="shared" si="16"/>
        <v>3573.261</v>
      </c>
      <c r="J310" s="12">
        <f t="shared" si="17"/>
        <v>2490.89</v>
      </c>
      <c r="K310" s="12">
        <f t="shared" si="18"/>
        <v>1082.3710000000001</v>
      </c>
      <c r="L310" s="7">
        <f t="shared" si="19"/>
        <v>0.30290846372543179</v>
      </c>
      <c r="M310" s="5" t="str">
        <f>IF(COUNTIF(Returns!$B$2:$B$248,A310)&gt;0,"Yes","No")</f>
        <v>No</v>
      </c>
      <c r="N310" s="13"/>
    </row>
    <row r="311" spans="1:14" x14ac:dyDescent="0.35">
      <c r="A311" s="5">
        <v>310</v>
      </c>
      <c r="B311" s="5">
        <v>210</v>
      </c>
      <c r="C311" s="5">
        <v>1038</v>
      </c>
      <c r="D311" s="5">
        <v>1</v>
      </c>
      <c r="E311" s="5">
        <v>930.61</v>
      </c>
      <c r="F311" s="5">
        <v>0.05</v>
      </c>
      <c r="G311" s="5">
        <f>IFERROR(INDEX(Products!$C$2:$C$86,MATCH(C311,Products!$A$2:$A$86,0)),"")</f>
        <v>4</v>
      </c>
      <c r="H311" s="12">
        <f>IFERROR(INDEX(Products!$D$2:$D$86,MATCH(C311,Products!$A$2:$A$86,0)),"")</f>
        <v>617.46</v>
      </c>
      <c r="I311" s="12">
        <f t="shared" si="16"/>
        <v>884.07949999999994</v>
      </c>
      <c r="J311" s="12">
        <f t="shared" si="17"/>
        <v>617.46</v>
      </c>
      <c r="K311" s="12">
        <f t="shared" si="18"/>
        <v>266.6194999999999</v>
      </c>
      <c r="L311" s="7">
        <f t="shared" si="19"/>
        <v>0.30157864762162218</v>
      </c>
      <c r="M311" s="5" t="str">
        <f>IF(COUNTIF(Returns!$B$2:$B$248,A311)&gt;0,"Yes","No")</f>
        <v>No</v>
      </c>
      <c r="N311" s="13"/>
    </row>
    <row r="312" spans="1:14" x14ac:dyDescent="0.35">
      <c r="A312" s="5">
        <v>311</v>
      </c>
      <c r="B312" s="5">
        <v>210</v>
      </c>
      <c r="C312" s="5">
        <v>1029</v>
      </c>
      <c r="D312" s="5">
        <v>1</v>
      </c>
      <c r="E312" s="5">
        <v>951.92</v>
      </c>
      <c r="F312" s="5">
        <v>0.1</v>
      </c>
      <c r="G312" s="5">
        <f>IFERROR(INDEX(Products!$C$2:$C$86,MATCH(C312,Products!$A$2:$A$86,0)),"")</f>
        <v>3</v>
      </c>
      <c r="H312" s="12">
        <f>IFERROR(INDEX(Products!$D$2:$D$86,MATCH(C312,Products!$A$2:$A$86,0)),"")</f>
        <v>552.17999999999995</v>
      </c>
      <c r="I312" s="12">
        <f t="shared" si="16"/>
        <v>856.72799999999995</v>
      </c>
      <c r="J312" s="12">
        <f t="shared" si="17"/>
        <v>552.17999999999995</v>
      </c>
      <c r="K312" s="12">
        <f t="shared" si="18"/>
        <v>304.548</v>
      </c>
      <c r="L312" s="7">
        <f t="shared" si="19"/>
        <v>0.35547805137686644</v>
      </c>
      <c r="M312" s="5" t="str">
        <f>IF(COUNTIF(Returns!$B$2:$B$248,A312)&gt;0,"Yes","No")</f>
        <v>No</v>
      </c>
      <c r="N312" s="13"/>
    </row>
    <row r="313" spans="1:14" x14ac:dyDescent="0.35">
      <c r="A313" s="5">
        <v>312</v>
      </c>
      <c r="B313" s="5">
        <v>211</v>
      </c>
      <c r="C313" s="5">
        <v>1062</v>
      </c>
      <c r="D313" s="5">
        <v>3</v>
      </c>
      <c r="E313" s="5">
        <v>1145.77</v>
      </c>
      <c r="F313" s="5">
        <v>0.25</v>
      </c>
      <c r="G313" s="5">
        <f>IFERROR(INDEX(Products!$C$2:$C$86,MATCH(C313,Products!$A$2:$A$86,0)),"")</f>
        <v>6</v>
      </c>
      <c r="H313" s="12">
        <f>IFERROR(INDEX(Products!$D$2:$D$86,MATCH(C313,Products!$A$2:$A$86,0)),"")</f>
        <v>718.47</v>
      </c>
      <c r="I313" s="12">
        <f t="shared" si="16"/>
        <v>2577.9825000000001</v>
      </c>
      <c r="J313" s="12">
        <f t="shared" si="17"/>
        <v>2155.41</v>
      </c>
      <c r="K313" s="12">
        <f t="shared" si="18"/>
        <v>422.57250000000022</v>
      </c>
      <c r="L313" s="7">
        <f t="shared" si="19"/>
        <v>0.16391596917356896</v>
      </c>
      <c r="M313" s="5" t="str">
        <f>IF(COUNTIF(Returns!$B$2:$B$248,A313)&gt;0,"Yes","No")</f>
        <v>No</v>
      </c>
      <c r="N313" s="13"/>
    </row>
    <row r="314" spans="1:14" x14ac:dyDescent="0.35">
      <c r="A314" s="5">
        <v>313</v>
      </c>
      <c r="B314" s="5">
        <v>211</v>
      </c>
      <c r="C314" s="5">
        <v>1001</v>
      </c>
      <c r="D314" s="5">
        <v>1</v>
      </c>
      <c r="E314" s="5">
        <v>3826.19</v>
      </c>
      <c r="F314" s="5">
        <v>0.05</v>
      </c>
      <c r="G314" s="5">
        <f>IFERROR(INDEX(Products!$C$2:$C$86,MATCH(C314,Products!$A$2:$A$86,0)),"")</f>
        <v>1</v>
      </c>
      <c r="H314" s="12">
        <f>IFERROR(INDEX(Products!$D$2:$D$86,MATCH(C314,Products!$A$2:$A$86,0)),"")</f>
        <v>3021.65</v>
      </c>
      <c r="I314" s="12">
        <f t="shared" si="16"/>
        <v>3634.8804999999998</v>
      </c>
      <c r="J314" s="12">
        <f t="shared" si="17"/>
        <v>3021.65</v>
      </c>
      <c r="K314" s="12">
        <f t="shared" si="18"/>
        <v>613.23049999999967</v>
      </c>
      <c r="L314" s="7">
        <f t="shared" si="19"/>
        <v>0.16870719683907071</v>
      </c>
      <c r="M314" s="5" t="str">
        <f>IF(COUNTIF(Returns!$B$2:$B$248,A314)&gt;0,"Yes","No")</f>
        <v>No</v>
      </c>
      <c r="N314" s="13"/>
    </row>
    <row r="315" spans="1:14" x14ac:dyDescent="0.35">
      <c r="A315" s="5">
        <v>314</v>
      </c>
      <c r="B315" s="5">
        <v>212</v>
      </c>
      <c r="C315" s="5">
        <v>1043</v>
      </c>
      <c r="D315" s="5">
        <v>2</v>
      </c>
      <c r="E315" s="5">
        <v>567.48</v>
      </c>
      <c r="F315" s="5">
        <v>0.3</v>
      </c>
      <c r="G315" s="5">
        <f>IFERROR(INDEX(Products!$C$2:$C$86,MATCH(C315,Products!$A$2:$A$86,0)),"")</f>
        <v>4</v>
      </c>
      <c r="H315" s="12">
        <f>IFERROR(INDEX(Products!$D$2:$D$86,MATCH(C315,Products!$A$2:$A$86,0)),"")</f>
        <v>407.51</v>
      </c>
      <c r="I315" s="12">
        <f t="shared" si="16"/>
        <v>794.47199999999998</v>
      </c>
      <c r="J315" s="12">
        <f t="shared" si="17"/>
        <v>815.02</v>
      </c>
      <c r="K315" s="12">
        <f t="shared" si="18"/>
        <v>-20.548000000000002</v>
      </c>
      <c r="L315" s="7">
        <f t="shared" si="19"/>
        <v>-2.5863718293407448E-2</v>
      </c>
      <c r="M315" s="5" t="str">
        <f>IF(COUNTIF(Returns!$B$2:$B$248,A315)&gt;0,"Yes","No")</f>
        <v>No</v>
      </c>
      <c r="N315" s="13"/>
    </row>
    <row r="316" spans="1:14" x14ac:dyDescent="0.35">
      <c r="A316" s="5">
        <v>315</v>
      </c>
      <c r="B316" s="5">
        <v>213</v>
      </c>
      <c r="C316" s="5">
        <v>1056</v>
      </c>
      <c r="D316" s="5">
        <v>1</v>
      </c>
      <c r="E316" s="5">
        <v>1134.4000000000001</v>
      </c>
      <c r="F316" s="5">
        <v>0.1</v>
      </c>
      <c r="G316" s="5">
        <f>IFERROR(INDEX(Products!$C$2:$C$86,MATCH(C316,Products!$A$2:$A$86,0)),"")</f>
        <v>6</v>
      </c>
      <c r="H316" s="12">
        <f>IFERROR(INDEX(Products!$D$2:$D$86,MATCH(C316,Products!$A$2:$A$86,0)),"")</f>
        <v>798.2</v>
      </c>
      <c r="I316" s="12">
        <f t="shared" si="16"/>
        <v>1020.9600000000002</v>
      </c>
      <c r="J316" s="12">
        <f t="shared" si="17"/>
        <v>798.2</v>
      </c>
      <c r="K316" s="12">
        <f t="shared" si="18"/>
        <v>222.7600000000001</v>
      </c>
      <c r="L316" s="7">
        <f t="shared" si="19"/>
        <v>0.21818680457608533</v>
      </c>
      <c r="M316" s="5" t="str">
        <f>IF(COUNTIF(Returns!$B$2:$B$248,A316)&gt;0,"Yes","No")</f>
        <v>No</v>
      </c>
      <c r="N316" s="13"/>
    </row>
    <row r="317" spans="1:14" x14ac:dyDescent="0.35">
      <c r="A317" s="5">
        <v>316</v>
      </c>
      <c r="B317" s="5">
        <v>213</v>
      </c>
      <c r="C317" s="5">
        <v>1085</v>
      </c>
      <c r="D317" s="5">
        <v>1</v>
      </c>
      <c r="E317" s="5">
        <v>234.72</v>
      </c>
      <c r="F317" s="5">
        <v>0.1</v>
      </c>
      <c r="G317" s="5">
        <f>IFERROR(INDEX(Products!$C$2:$C$86,MATCH(C317,Products!$A$2:$A$86,0)),"")</f>
        <v>8</v>
      </c>
      <c r="H317" s="12">
        <f>IFERROR(INDEX(Products!$D$2:$D$86,MATCH(C317,Products!$A$2:$A$86,0)),"")</f>
        <v>175.69</v>
      </c>
      <c r="I317" s="12">
        <f t="shared" si="16"/>
        <v>211.24799999999999</v>
      </c>
      <c r="J317" s="12">
        <f t="shared" si="17"/>
        <v>175.69</v>
      </c>
      <c r="K317" s="12">
        <f t="shared" si="18"/>
        <v>35.557999999999993</v>
      </c>
      <c r="L317" s="7">
        <f t="shared" si="19"/>
        <v>0.16832348708626824</v>
      </c>
      <c r="M317" s="5" t="str">
        <f>IF(COUNTIF(Returns!$B$2:$B$248,A317)&gt;0,"Yes","No")</f>
        <v>No</v>
      </c>
      <c r="N317" s="13"/>
    </row>
    <row r="318" spans="1:14" x14ac:dyDescent="0.35">
      <c r="A318" s="5">
        <v>317</v>
      </c>
      <c r="B318" s="5">
        <v>214</v>
      </c>
      <c r="C318" s="5">
        <v>1017</v>
      </c>
      <c r="D318" s="5">
        <v>1</v>
      </c>
      <c r="E318" s="5">
        <v>978.37</v>
      </c>
      <c r="F318" s="5">
        <v>0.25</v>
      </c>
      <c r="G318" s="5">
        <f>IFERROR(INDEX(Products!$C$2:$C$86,MATCH(C318,Products!$A$2:$A$86,0)),"")</f>
        <v>2</v>
      </c>
      <c r="H318" s="12">
        <f>IFERROR(INDEX(Products!$D$2:$D$86,MATCH(C318,Products!$A$2:$A$86,0)),"")</f>
        <v>519.71</v>
      </c>
      <c r="I318" s="12">
        <f t="shared" si="16"/>
        <v>733.77750000000003</v>
      </c>
      <c r="J318" s="12">
        <f t="shared" si="17"/>
        <v>519.71</v>
      </c>
      <c r="K318" s="12">
        <f t="shared" si="18"/>
        <v>214.0675</v>
      </c>
      <c r="L318" s="7">
        <f t="shared" si="19"/>
        <v>0.29173352957810778</v>
      </c>
      <c r="M318" s="5" t="str">
        <f>IF(COUNTIF(Returns!$B$2:$B$248,A318)&gt;0,"Yes","No")</f>
        <v>Yes</v>
      </c>
      <c r="N318" s="13"/>
    </row>
    <row r="319" spans="1:14" x14ac:dyDescent="0.35">
      <c r="A319" s="5">
        <v>318</v>
      </c>
      <c r="B319" s="5">
        <v>215</v>
      </c>
      <c r="C319" s="5">
        <v>1001</v>
      </c>
      <c r="D319" s="5">
        <v>1</v>
      </c>
      <c r="E319" s="5">
        <v>3826.19</v>
      </c>
      <c r="F319" s="5">
        <v>0.15</v>
      </c>
      <c r="G319" s="5">
        <f>IFERROR(INDEX(Products!$C$2:$C$86,MATCH(C319,Products!$A$2:$A$86,0)),"")</f>
        <v>1</v>
      </c>
      <c r="H319" s="12">
        <f>IFERROR(INDEX(Products!$D$2:$D$86,MATCH(C319,Products!$A$2:$A$86,0)),"")</f>
        <v>3021.65</v>
      </c>
      <c r="I319" s="12">
        <f t="shared" si="16"/>
        <v>3252.2615000000001</v>
      </c>
      <c r="J319" s="12">
        <f t="shared" si="17"/>
        <v>3021.65</v>
      </c>
      <c r="K319" s="12">
        <f t="shared" si="18"/>
        <v>230.61149999999998</v>
      </c>
      <c r="L319" s="7">
        <f t="shared" si="19"/>
        <v>7.0908043526020273E-2</v>
      </c>
      <c r="M319" s="5" t="str">
        <f>IF(COUNTIF(Returns!$B$2:$B$248,A319)&gt;0,"Yes","No")</f>
        <v>Yes</v>
      </c>
      <c r="N319" s="13"/>
    </row>
    <row r="320" spans="1:14" x14ac:dyDescent="0.35">
      <c r="A320" s="5">
        <v>319</v>
      </c>
      <c r="B320" s="5">
        <v>215</v>
      </c>
      <c r="C320" s="5">
        <v>1079</v>
      </c>
      <c r="D320" s="5">
        <v>1</v>
      </c>
      <c r="E320" s="5">
        <v>395.97</v>
      </c>
      <c r="F320" s="5">
        <v>0</v>
      </c>
      <c r="G320" s="5">
        <f>IFERROR(INDEX(Products!$C$2:$C$86,MATCH(C320,Products!$A$2:$A$86,0)),"")</f>
        <v>8</v>
      </c>
      <c r="H320" s="12">
        <f>IFERROR(INDEX(Products!$D$2:$D$86,MATCH(C320,Products!$A$2:$A$86,0)),"")</f>
        <v>242.57</v>
      </c>
      <c r="I320" s="12">
        <f t="shared" si="16"/>
        <v>395.97</v>
      </c>
      <c r="J320" s="12">
        <f t="shared" si="17"/>
        <v>242.57</v>
      </c>
      <c r="K320" s="12">
        <f t="shared" si="18"/>
        <v>153.40000000000003</v>
      </c>
      <c r="L320" s="7">
        <f t="shared" si="19"/>
        <v>0.38740308609238078</v>
      </c>
      <c r="M320" s="5" t="str">
        <f>IF(COUNTIF(Returns!$B$2:$B$248,A320)&gt;0,"Yes","No")</f>
        <v>No</v>
      </c>
      <c r="N320" s="13"/>
    </row>
    <row r="321" spans="1:14" x14ac:dyDescent="0.35">
      <c r="A321" s="5">
        <v>320</v>
      </c>
      <c r="B321" s="5">
        <v>215</v>
      </c>
      <c r="C321" s="5">
        <v>1056</v>
      </c>
      <c r="D321" s="5">
        <v>3</v>
      </c>
      <c r="E321" s="5">
        <v>1134.4000000000001</v>
      </c>
      <c r="F321" s="5">
        <v>0</v>
      </c>
      <c r="G321" s="5">
        <f>IFERROR(INDEX(Products!$C$2:$C$86,MATCH(C321,Products!$A$2:$A$86,0)),"")</f>
        <v>6</v>
      </c>
      <c r="H321" s="12">
        <f>IFERROR(INDEX(Products!$D$2:$D$86,MATCH(C321,Products!$A$2:$A$86,0)),"")</f>
        <v>798.2</v>
      </c>
      <c r="I321" s="12">
        <f t="shared" si="16"/>
        <v>3403.2000000000003</v>
      </c>
      <c r="J321" s="12">
        <f t="shared" si="17"/>
        <v>2394.6000000000004</v>
      </c>
      <c r="K321" s="12">
        <f t="shared" si="18"/>
        <v>1008.5999999999999</v>
      </c>
      <c r="L321" s="7">
        <f t="shared" si="19"/>
        <v>0.29636812411847668</v>
      </c>
      <c r="M321" s="5" t="str">
        <f>IF(COUNTIF(Returns!$B$2:$B$248,A321)&gt;0,"Yes","No")</f>
        <v>No</v>
      </c>
      <c r="N321" s="13"/>
    </row>
    <row r="322" spans="1:14" x14ac:dyDescent="0.35">
      <c r="A322" s="5">
        <v>321</v>
      </c>
      <c r="B322" s="5">
        <v>215</v>
      </c>
      <c r="C322" s="5">
        <v>1084</v>
      </c>
      <c r="D322" s="5">
        <v>1</v>
      </c>
      <c r="E322" s="5">
        <v>317.63</v>
      </c>
      <c r="F322" s="5">
        <v>0.1</v>
      </c>
      <c r="G322" s="5">
        <f>IFERROR(INDEX(Products!$C$2:$C$86,MATCH(C322,Products!$A$2:$A$86,0)),"")</f>
        <v>8</v>
      </c>
      <c r="H322" s="12">
        <f>IFERROR(INDEX(Products!$D$2:$D$86,MATCH(C322,Products!$A$2:$A$86,0)),"")</f>
        <v>188.52</v>
      </c>
      <c r="I322" s="12">
        <f t="shared" ref="I322:I385" si="20">D322*E322*(1-F322)</f>
        <v>285.86700000000002</v>
      </c>
      <c r="J322" s="12">
        <f t="shared" ref="J322:J385" si="21">D322*H322</f>
        <v>188.52</v>
      </c>
      <c r="K322" s="12">
        <f t="shared" ref="K322:K385" si="22">I322-J322</f>
        <v>97.347000000000008</v>
      </c>
      <c r="L322" s="7">
        <f t="shared" ref="L322:L385" si="23">IFERROR(K322/I322,0)</f>
        <v>0.34053248538656089</v>
      </c>
      <c r="M322" s="5" t="str">
        <f>IF(COUNTIF(Returns!$B$2:$B$248,A322)&gt;0,"Yes","No")</f>
        <v>No</v>
      </c>
      <c r="N322" s="13"/>
    </row>
    <row r="323" spans="1:14" x14ac:dyDescent="0.35">
      <c r="A323" s="5">
        <v>322</v>
      </c>
      <c r="B323" s="5">
        <v>216</v>
      </c>
      <c r="C323" s="5">
        <v>1082</v>
      </c>
      <c r="D323" s="5">
        <v>1</v>
      </c>
      <c r="E323" s="5">
        <v>337.61</v>
      </c>
      <c r="F323" s="5">
        <v>0.2</v>
      </c>
      <c r="G323" s="5">
        <f>IFERROR(INDEX(Products!$C$2:$C$86,MATCH(C323,Products!$A$2:$A$86,0)),"")</f>
        <v>8</v>
      </c>
      <c r="H323" s="12">
        <f>IFERROR(INDEX(Products!$D$2:$D$86,MATCH(C323,Products!$A$2:$A$86,0)),"")</f>
        <v>183.63</v>
      </c>
      <c r="I323" s="12">
        <f t="shared" si="20"/>
        <v>270.08800000000002</v>
      </c>
      <c r="J323" s="12">
        <f t="shared" si="21"/>
        <v>183.63</v>
      </c>
      <c r="K323" s="12">
        <f t="shared" si="22"/>
        <v>86.458000000000027</v>
      </c>
      <c r="L323" s="7">
        <f t="shared" si="23"/>
        <v>0.32011048250940444</v>
      </c>
      <c r="M323" s="5" t="str">
        <f>IF(COUNTIF(Returns!$B$2:$B$248,A323)&gt;0,"Yes","No")</f>
        <v>No</v>
      </c>
      <c r="N323" s="13"/>
    </row>
    <row r="324" spans="1:14" x14ac:dyDescent="0.35">
      <c r="A324" s="5">
        <v>323</v>
      </c>
      <c r="B324" s="5">
        <v>217</v>
      </c>
      <c r="C324" s="5">
        <v>1045</v>
      </c>
      <c r="D324" s="5">
        <v>1</v>
      </c>
      <c r="E324" s="5">
        <v>197.92</v>
      </c>
      <c r="F324" s="5">
        <v>0.3</v>
      </c>
      <c r="G324" s="5">
        <f>IFERROR(INDEX(Products!$C$2:$C$86,MATCH(C324,Products!$A$2:$A$86,0)),"")</f>
        <v>4</v>
      </c>
      <c r="H324" s="12">
        <f>IFERROR(INDEX(Products!$D$2:$D$86,MATCH(C324,Products!$A$2:$A$86,0)),"")</f>
        <v>154.55000000000001</v>
      </c>
      <c r="I324" s="12">
        <f t="shared" si="20"/>
        <v>138.54399999999998</v>
      </c>
      <c r="J324" s="12">
        <f t="shared" si="21"/>
        <v>154.55000000000001</v>
      </c>
      <c r="K324" s="12">
        <f t="shared" si="22"/>
        <v>-16.006000000000029</v>
      </c>
      <c r="L324" s="7">
        <f t="shared" si="23"/>
        <v>-0.11553008430534725</v>
      </c>
      <c r="M324" s="5" t="str">
        <f>IF(COUNTIF(Returns!$B$2:$B$248,A324)&gt;0,"Yes","No")</f>
        <v>No</v>
      </c>
      <c r="N324" s="13"/>
    </row>
    <row r="325" spans="1:14" x14ac:dyDescent="0.35">
      <c r="A325" s="5">
        <v>324</v>
      </c>
      <c r="B325" s="5">
        <v>217</v>
      </c>
      <c r="C325" s="5">
        <v>1061</v>
      </c>
      <c r="D325" s="5">
        <v>1</v>
      </c>
      <c r="E325" s="5">
        <v>1128.8399999999999</v>
      </c>
      <c r="F325" s="5">
        <v>0.25</v>
      </c>
      <c r="G325" s="5">
        <f>IFERROR(INDEX(Products!$C$2:$C$86,MATCH(C325,Products!$A$2:$A$86,0)),"")</f>
        <v>6</v>
      </c>
      <c r="H325" s="12">
        <f>IFERROR(INDEX(Products!$D$2:$D$86,MATCH(C325,Products!$A$2:$A$86,0)),"")</f>
        <v>705.26</v>
      </c>
      <c r="I325" s="12">
        <f t="shared" si="20"/>
        <v>846.62999999999988</v>
      </c>
      <c r="J325" s="12">
        <f t="shared" si="21"/>
        <v>705.26</v>
      </c>
      <c r="K325" s="12">
        <f t="shared" si="22"/>
        <v>141.36999999999989</v>
      </c>
      <c r="L325" s="7">
        <f t="shared" si="23"/>
        <v>0.16697967234801497</v>
      </c>
      <c r="M325" s="5" t="str">
        <f>IF(COUNTIF(Returns!$B$2:$B$248,A325)&gt;0,"Yes","No")</f>
        <v>No</v>
      </c>
      <c r="N325" s="13"/>
    </row>
    <row r="326" spans="1:14" x14ac:dyDescent="0.35">
      <c r="A326" s="5">
        <v>325</v>
      </c>
      <c r="B326" s="5">
        <v>217</v>
      </c>
      <c r="C326" s="5">
        <v>1029</v>
      </c>
      <c r="D326" s="5">
        <v>1</v>
      </c>
      <c r="E326" s="5">
        <v>951.92</v>
      </c>
      <c r="F326" s="5">
        <v>0.15</v>
      </c>
      <c r="G326" s="5">
        <f>IFERROR(INDEX(Products!$C$2:$C$86,MATCH(C326,Products!$A$2:$A$86,0)),"")</f>
        <v>3</v>
      </c>
      <c r="H326" s="12">
        <f>IFERROR(INDEX(Products!$D$2:$D$86,MATCH(C326,Products!$A$2:$A$86,0)),"")</f>
        <v>552.17999999999995</v>
      </c>
      <c r="I326" s="12">
        <f t="shared" si="20"/>
        <v>809.13199999999995</v>
      </c>
      <c r="J326" s="12">
        <f t="shared" si="21"/>
        <v>552.17999999999995</v>
      </c>
      <c r="K326" s="12">
        <f t="shared" si="22"/>
        <v>256.952</v>
      </c>
      <c r="L326" s="7">
        <f t="shared" si="23"/>
        <v>0.3175649955755056</v>
      </c>
      <c r="M326" s="5" t="str">
        <f>IF(COUNTIF(Returns!$B$2:$B$248,A326)&gt;0,"Yes","No")</f>
        <v>No</v>
      </c>
      <c r="N326" s="13"/>
    </row>
    <row r="327" spans="1:14" x14ac:dyDescent="0.35">
      <c r="A327" s="5">
        <v>326</v>
      </c>
      <c r="B327" s="5">
        <v>218</v>
      </c>
      <c r="C327" s="5">
        <v>1033</v>
      </c>
      <c r="D327" s="5">
        <v>1</v>
      </c>
      <c r="E327" s="5">
        <v>3738.1</v>
      </c>
      <c r="F327" s="5">
        <v>0.25</v>
      </c>
      <c r="G327" s="5">
        <f>IFERROR(INDEX(Products!$C$2:$C$86,MATCH(C327,Products!$A$2:$A$86,0)),"")</f>
        <v>3</v>
      </c>
      <c r="H327" s="12">
        <f>IFERROR(INDEX(Products!$D$2:$D$86,MATCH(C327,Products!$A$2:$A$86,0)),"")</f>
        <v>2130.6999999999998</v>
      </c>
      <c r="I327" s="12">
        <f t="shared" si="20"/>
        <v>2803.5749999999998</v>
      </c>
      <c r="J327" s="12">
        <f t="shared" si="21"/>
        <v>2130.6999999999998</v>
      </c>
      <c r="K327" s="12">
        <f t="shared" si="22"/>
        <v>672.875</v>
      </c>
      <c r="L327" s="7">
        <f t="shared" si="23"/>
        <v>0.24000606368654309</v>
      </c>
      <c r="M327" s="5" t="str">
        <f>IF(COUNTIF(Returns!$B$2:$B$248,A327)&gt;0,"Yes","No")</f>
        <v>No</v>
      </c>
      <c r="N327" s="13"/>
    </row>
    <row r="328" spans="1:14" x14ac:dyDescent="0.35">
      <c r="A328" s="5">
        <v>327</v>
      </c>
      <c r="B328" s="5">
        <v>219</v>
      </c>
      <c r="C328" s="5">
        <v>1085</v>
      </c>
      <c r="D328" s="5">
        <v>2</v>
      </c>
      <c r="E328" s="5">
        <v>234.72</v>
      </c>
      <c r="F328" s="5">
        <v>0</v>
      </c>
      <c r="G328" s="5">
        <f>IFERROR(INDEX(Products!$C$2:$C$86,MATCH(C328,Products!$A$2:$A$86,0)),"")</f>
        <v>8</v>
      </c>
      <c r="H328" s="12">
        <f>IFERROR(INDEX(Products!$D$2:$D$86,MATCH(C328,Products!$A$2:$A$86,0)),"")</f>
        <v>175.69</v>
      </c>
      <c r="I328" s="12">
        <f t="shared" si="20"/>
        <v>469.44</v>
      </c>
      <c r="J328" s="12">
        <f t="shared" si="21"/>
        <v>351.38</v>
      </c>
      <c r="K328" s="12">
        <f t="shared" si="22"/>
        <v>118.06</v>
      </c>
      <c r="L328" s="7">
        <f t="shared" si="23"/>
        <v>0.25149113837764148</v>
      </c>
      <c r="M328" s="5" t="str">
        <f>IF(COUNTIF(Returns!$B$2:$B$248,A328)&gt;0,"Yes","No")</f>
        <v>No</v>
      </c>
      <c r="N328" s="13"/>
    </row>
    <row r="329" spans="1:14" x14ac:dyDescent="0.35">
      <c r="A329" s="5">
        <v>328</v>
      </c>
      <c r="B329" s="5">
        <v>220</v>
      </c>
      <c r="C329" s="5">
        <v>1007</v>
      </c>
      <c r="D329" s="5">
        <v>1</v>
      </c>
      <c r="E329" s="5">
        <v>701.76</v>
      </c>
      <c r="F329" s="5">
        <v>0.25</v>
      </c>
      <c r="G329" s="5">
        <f>IFERROR(INDEX(Products!$C$2:$C$86,MATCH(C329,Products!$A$2:$A$86,0)),"")</f>
        <v>1</v>
      </c>
      <c r="H329" s="12">
        <f>IFERROR(INDEX(Products!$D$2:$D$86,MATCH(C329,Products!$A$2:$A$86,0)),"")</f>
        <v>508.8</v>
      </c>
      <c r="I329" s="12">
        <f t="shared" si="20"/>
        <v>526.31999999999994</v>
      </c>
      <c r="J329" s="12">
        <f t="shared" si="21"/>
        <v>508.8</v>
      </c>
      <c r="K329" s="12">
        <f t="shared" si="22"/>
        <v>17.519999999999925</v>
      </c>
      <c r="L329" s="7">
        <f t="shared" si="23"/>
        <v>3.3287733698130276E-2</v>
      </c>
      <c r="M329" s="5" t="str">
        <f>IF(COUNTIF(Returns!$B$2:$B$248,A329)&gt;0,"Yes","No")</f>
        <v>No</v>
      </c>
      <c r="N329" s="13"/>
    </row>
    <row r="330" spans="1:14" x14ac:dyDescent="0.35">
      <c r="A330" s="5">
        <v>329</v>
      </c>
      <c r="B330" s="5">
        <v>221</v>
      </c>
      <c r="C330" s="5">
        <v>1049</v>
      </c>
      <c r="D330" s="5">
        <v>2</v>
      </c>
      <c r="E330" s="5">
        <v>3970.29</v>
      </c>
      <c r="F330" s="5">
        <v>0</v>
      </c>
      <c r="G330" s="5">
        <f>IFERROR(INDEX(Products!$C$2:$C$86,MATCH(C330,Products!$A$2:$A$86,0)),"")</f>
        <v>5</v>
      </c>
      <c r="H330" s="12">
        <f>IFERROR(INDEX(Products!$D$2:$D$86,MATCH(C330,Products!$A$2:$A$86,0)),"")</f>
        <v>2490.89</v>
      </c>
      <c r="I330" s="12">
        <f t="shared" si="20"/>
        <v>7940.58</v>
      </c>
      <c r="J330" s="12">
        <f t="shared" si="21"/>
        <v>4981.78</v>
      </c>
      <c r="K330" s="12">
        <f t="shared" si="22"/>
        <v>2958.8</v>
      </c>
      <c r="L330" s="7">
        <f t="shared" si="23"/>
        <v>0.37261761735288862</v>
      </c>
      <c r="M330" s="5" t="str">
        <f>IF(COUNTIF(Returns!$B$2:$B$248,A330)&gt;0,"Yes","No")</f>
        <v>No</v>
      </c>
      <c r="N330" s="13"/>
    </row>
    <row r="331" spans="1:14" x14ac:dyDescent="0.35">
      <c r="A331" s="5">
        <v>330</v>
      </c>
      <c r="B331" s="5">
        <v>221</v>
      </c>
      <c r="C331" s="5">
        <v>1056</v>
      </c>
      <c r="D331" s="5">
        <v>1</v>
      </c>
      <c r="E331" s="5">
        <v>1134.4000000000001</v>
      </c>
      <c r="F331" s="5">
        <v>0.25</v>
      </c>
      <c r="G331" s="5">
        <f>IFERROR(INDEX(Products!$C$2:$C$86,MATCH(C331,Products!$A$2:$A$86,0)),"")</f>
        <v>6</v>
      </c>
      <c r="H331" s="12">
        <f>IFERROR(INDEX(Products!$D$2:$D$86,MATCH(C331,Products!$A$2:$A$86,0)),"")</f>
        <v>798.2</v>
      </c>
      <c r="I331" s="12">
        <f t="shared" si="20"/>
        <v>850.80000000000007</v>
      </c>
      <c r="J331" s="12">
        <f t="shared" si="21"/>
        <v>798.2</v>
      </c>
      <c r="K331" s="12">
        <f t="shared" si="22"/>
        <v>52.600000000000023</v>
      </c>
      <c r="L331" s="7">
        <f t="shared" si="23"/>
        <v>6.1824165491302326E-2</v>
      </c>
      <c r="M331" s="5" t="str">
        <f>IF(COUNTIF(Returns!$B$2:$B$248,A331)&gt;0,"Yes","No")</f>
        <v>No</v>
      </c>
      <c r="N331" s="13"/>
    </row>
    <row r="332" spans="1:14" x14ac:dyDescent="0.35">
      <c r="A332" s="5">
        <v>331</v>
      </c>
      <c r="B332" s="5">
        <v>222</v>
      </c>
      <c r="C332" s="5">
        <v>1032</v>
      </c>
      <c r="D332" s="5">
        <v>1</v>
      </c>
      <c r="E332" s="5">
        <v>2472.7199999999998</v>
      </c>
      <c r="F332" s="5">
        <v>0.25</v>
      </c>
      <c r="G332" s="5">
        <f>IFERROR(INDEX(Products!$C$2:$C$86,MATCH(C332,Products!$A$2:$A$86,0)),"")</f>
        <v>3</v>
      </c>
      <c r="H332" s="12">
        <f>IFERROR(INDEX(Products!$D$2:$D$86,MATCH(C332,Products!$A$2:$A$86,0)),"")</f>
        <v>1458.83</v>
      </c>
      <c r="I332" s="12">
        <f t="shared" si="20"/>
        <v>1854.54</v>
      </c>
      <c r="J332" s="12">
        <f t="shared" si="21"/>
        <v>1458.83</v>
      </c>
      <c r="K332" s="12">
        <f t="shared" si="22"/>
        <v>395.71000000000004</v>
      </c>
      <c r="L332" s="7">
        <f t="shared" si="23"/>
        <v>0.21337366678529449</v>
      </c>
      <c r="M332" s="5" t="str">
        <f>IF(COUNTIF(Returns!$B$2:$B$248,A332)&gt;0,"Yes","No")</f>
        <v>No</v>
      </c>
      <c r="N332" s="13"/>
    </row>
    <row r="333" spans="1:14" x14ac:dyDescent="0.35">
      <c r="A333" s="5">
        <v>332</v>
      </c>
      <c r="B333" s="5">
        <v>223</v>
      </c>
      <c r="C333" s="5">
        <v>1039</v>
      </c>
      <c r="D333" s="5">
        <v>2</v>
      </c>
      <c r="E333" s="5">
        <v>1284.94</v>
      </c>
      <c r="F333" s="5">
        <v>0</v>
      </c>
      <c r="G333" s="5">
        <f>IFERROR(INDEX(Products!$C$2:$C$86,MATCH(C333,Products!$A$2:$A$86,0)),"")</f>
        <v>4</v>
      </c>
      <c r="H333" s="12">
        <f>IFERROR(INDEX(Products!$D$2:$D$86,MATCH(C333,Products!$A$2:$A$86,0)),"")</f>
        <v>829.93</v>
      </c>
      <c r="I333" s="12">
        <f t="shared" si="20"/>
        <v>2569.88</v>
      </c>
      <c r="J333" s="12">
        <f t="shared" si="21"/>
        <v>1659.86</v>
      </c>
      <c r="K333" s="12">
        <f t="shared" si="22"/>
        <v>910.02000000000021</v>
      </c>
      <c r="L333" s="7">
        <f t="shared" si="23"/>
        <v>0.35410991952931659</v>
      </c>
      <c r="M333" s="5" t="str">
        <f>IF(COUNTIF(Returns!$B$2:$B$248,A333)&gt;0,"Yes","No")</f>
        <v>No</v>
      </c>
      <c r="N333" s="13"/>
    </row>
    <row r="334" spans="1:14" x14ac:dyDescent="0.35">
      <c r="A334" s="5">
        <v>333</v>
      </c>
      <c r="B334" s="5">
        <v>224</v>
      </c>
      <c r="C334" s="5">
        <v>1067</v>
      </c>
      <c r="D334" s="5">
        <v>1</v>
      </c>
      <c r="E334" s="5">
        <v>4128.99</v>
      </c>
      <c r="F334" s="5">
        <v>0.2</v>
      </c>
      <c r="G334" s="5">
        <f>IFERROR(INDEX(Products!$C$2:$C$86,MATCH(C334,Products!$A$2:$A$86,0)),"")</f>
        <v>7</v>
      </c>
      <c r="H334" s="12">
        <f>IFERROR(INDEX(Products!$D$2:$D$86,MATCH(C334,Products!$A$2:$A$86,0)),"")</f>
        <v>2213.3200000000002</v>
      </c>
      <c r="I334" s="12">
        <f t="shared" si="20"/>
        <v>3303.192</v>
      </c>
      <c r="J334" s="12">
        <f t="shared" si="21"/>
        <v>2213.3200000000002</v>
      </c>
      <c r="K334" s="12">
        <f t="shared" si="22"/>
        <v>1089.8719999999998</v>
      </c>
      <c r="L334" s="7">
        <f t="shared" si="23"/>
        <v>0.32994509553183704</v>
      </c>
      <c r="M334" s="5" t="str">
        <f>IF(COUNTIF(Returns!$B$2:$B$248,A334)&gt;0,"Yes","No")</f>
        <v>No</v>
      </c>
      <c r="N334" s="13"/>
    </row>
    <row r="335" spans="1:14" x14ac:dyDescent="0.35">
      <c r="A335" s="5">
        <v>334</v>
      </c>
      <c r="B335" s="5">
        <v>224</v>
      </c>
      <c r="C335" s="5">
        <v>1038</v>
      </c>
      <c r="D335" s="5">
        <v>1</v>
      </c>
      <c r="E335" s="5">
        <v>930.61</v>
      </c>
      <c r="F335" s="5">
        <v>0</v>
      </c>
      <c r="G335" s="5">
        <f>IFERROR(INDEX(Products!$C$2:$C$86,MATCH(C335,Products!$A$2:$A$86,0)),"")</f>
        <v>4</v>
      </c>
      <c r="H335" s="12">
        <f>IFERROR(INDEX(Products!$D$2:$D$86,MATCH(C335,Products!$A$2:$A$86,0)),"")</f>
        <v>617.46</v>
      </c>
      <c r="I335" s="12">
        <f t="shared" si="20"/>
        <v>930.61</v>
      </c>
      <c r="J335" s="12">
        <f t="shared" si="21"/>
        <v>617.46</v>
      </c>
      <c r="K335" s="12">
        <f t="shared" si="22"/>
        <v>313.14999999999998</v>
      </c>
      <c r="L335" s="7">
        <f t="shared" si="23"/>
        <v>0.33649971524054112</v>
      </c>
      <c r="M335" s="5" t="str">
        <f>IF(COUNTIF(Returns!$B$2:$B$248,A335)&gt;0,"Yes","No")</f>
        <v>Yes</v>
      </c>
      <c r="N335" s="13"/>
    </row>
    <row r="336" spans="1:14" x14ac:dyDescent="0.35">
      <c r="A336" s="5">
        <v>335</v>
      </c>
      <c r="B336" s="5">
        <v>224</v>
      </c>
      <c r="C336" s="5">
        <v>1078</v>
      </c>
      <c r="D336" s="5">
        <v>2</v>
      </c>
      <c r="E336" s="5">
        <v>174.98</v>
      </c>
      <c r="F336" s="5">
        <v>0.3</v>
      </c>
      <c r="G336" s="5">
        <f>IFERROR(INDEX(Products!$C$2:$C$86,MATCH(C336,Products!$A$2:$A$86,0)),"")</f>
        <v>8</v>
      </c>
      <c r="H336" s="12">
        <f>IFERROR(INDEX(Products!$D$2:$D$86,MATCH(C336,Products!$A$2:$A$86,0)),"")</f>
        <v>125.34</v>
      </c>
      <c r="I336" s="12">
        <f t="shared" si="20"/>
        <v>244.97199999999998</v>
      </c>
      <c r="J336" s="12">
        <f t="shared" si="21"/>
        <v>250.68</v>
      </c>
      <c r="K336" s="12">
        <f t="shared" si="22"/>
        <v>-5.7080000000000268</v>
      </c>
      <c r="L336" s="7">
        <f t="shared" si="23"/>
        <v>-2.3300622111914943E-2</v>
      </c>
      <c r="M336" s="5" t="str">
        <f>IF(COUNTIF(Returns!$B$2:$B$248,A336)&gt;0,"Yes","No")</f>
        <v>No</v>
      </c>
      <c r="N336" s="13"/>
    </row>
    <row r="337" spans="1:14" x14ac:dyDescent="0.35">
      <c r="A337" s="5">
        <v>336</v>
      </c>
      <c r="B337" s="5">
        <v>224</v>
      </c>
      <c r="C337" s="5">
        <v>1006</v>
      </c>
      <c r="D337" s="5">
        <v>1</v>
      </c>
      <c r="E337" s="5">
        <v>2046.37</v>
      </c>
      <c r="F337" s="5">
        <v>0</v>
      </c>
      <c r="G337" s="5">
        <f>IFERROR(INDEX(Products!$C$2:$C$86,MATCH(C337,Products!$A$2:$A$86,0)),"")</f>
        <v>1</v>
      </c>
      <c r="H337" s="12">
        <f>IFERROR(INDEX(Products!$D$2:$D$86,MATCH(C337,Products!$A$2:$A$86,0)),"")</f>
        <v>1296.42</v>
      </c>
      <c r="I337" s="12">
        <f t="shared" si="20"/>
        <v>2046.37</v>
      </c>
      <c r="J337" s="12">
        <f t="shared" si="21"/>
        <v>1296.42</v>
      </c>
      <c r="K337" s="12">
        <f t="shared" si="22"/>
        <v>749.94999999999982</v>
      </c>
      <c r="L337" s="7">
        <f t="shared" si="23"/>
        <v>0.3664782028665392</v>
      </c>
      <c r="M337" s="5" t="str">
        <f>IF(COUNTIF(Returns!$B$2:$B$248,A337)&gt;0,"Yes","No")</f>
        <v>No</v>
      </c>
      <c r="N337" s="13"/>
    </row>
    <row r="338" spans="1:14" x14ac:dyDescent="0.35">
      <c r="A338" s="5">
        <v>337</v>
      </c>
      <c r="B338" s="5">
        <v>225</v>
      </c>
      <c r="C338" s="5">
        <v>1080</v>
      </c>
      <c r="D338" s="5">
        <v>1</v>
      </c>
      <c r="E338" s="5">
        <v>256.7</v>
      </c>
      <c r="F338" s="5">
        <v>0</v>
      </c>
      <c r="G338" s="5">
        <f>IFERROR(INDEX(Products!$C$2:$C$86,MATCH(C338,Products!$A$2:$A$86,0)),"")</f>
        <v>8</v>
      </c>
      <c r="H338" s="12">
        <f>IFERROR(INDEX(Products!$D$2:$D$86,MATCH(C338,Products!$A$2:$A$86,0)),"")</f>
        <v>184.26</v>
      </c>
      <c r="I338" s="12">
        <f t="shared" si="20"/>
        <v>256.7</v>
      </c>
      <c r="J338" s="12">
        <f t="shared" si="21"/>
        <v>184.26</v>
      </c>
      <c r="K338" s="12">
        <f t="shared" si="22"/>
        <v>72.44</v>
      </c>
      <c r="L338" s="7">
        <f t="shared" si="23"/>
        <v>0.28219711725749902</v>
      </c>
      <c r="M338" s="5" t="str">
        <f>IF(COUNTIF(Returns!$B$2:$B$248,A338)&gt;0,"Yes","No")</f>
        <v>No</v>
      </c>
      <c r="N338" s="13"/>
    </row>
    <row r="339" spans="1:14" x14ac:dyDescent="0.35">
      <c r="A339" s="5">
        <v>338</v>
      </c>
      <c r="B339" s="5">
        <v>226</v>
      </c>
      <c r="C339" s="5">
        <v>1046</v>
      </c>
      <c r="D339" s="5">
        <v>1</v>
      </c>
      <c r="E339" s="5">
        <v>675.87</v>
      </c>
      <c r="F339" s="5">
        <v>0</v>
      </c>
      <c r="G339" s="5">
        <f>IFERROR(INDEX(Products!$C$2:$C$86,MATCH(C339,Products!$A$2:$A$86,0)),"")</f>
        <v>5</v>
      </c>
      <c r="H339" s="12">
        <f>IFERROR(INDEX(Products!$D$2:$D$86,MATCH(C339,Products!$A$2:$A$86,0)),"")</f>
        <v>407.68</v>
      </c>
      <c r="I339" s="12">
        <f t="shared" si="20"/>
        <v>675.87</v>
      </c>
      <c r="J339" s="12">
        <f t="shared" si="21"/>
        <v>407.68</v>
      </c>
      <c r="K339" s="12">
        <f t="shared" si="22"/>
        <v>268.19</v>
      </c>
      <c r="L339" s="7">
        <f t="shared" si="23"/>
        <v>0.39680707828428541</v>
      </c>
      <c r="M339" s="5" t="str">
        <f>IF(COUNTIF(Returns!$B$2:$B$248,A339)&gt;0,"Yes","No")</f>
        <v>No</v>
      </c>
      <c r="N339" s="13"/>
    </row>
    <row r="340" spans="1:14" x14ac:dyDescent="0.35">
      <c r="A340" s="5">
        <v>339</v>
      </c>
      <c r="B340" s="5">
        <v>227</v>
      </c>
      <c r="C340" s="5">
        <v>1080</v>
      </c>
      <c r="D340" s="5">
        <v>1</v>
      </c>
      <c r="E340" s="5">
        <v>256.7</v>
      </c>
      <c r="F340" s="5">
        <v>0</v>
      </c>
      <c r="G340" s="5">
        <f>IFERROR(INDEX(Products!$C$2:$C$86,MATCH(C340,Products!$A$2:$A$86,0)),"")</f>
        <v>8</v>
      </c>
      <c r="H340" s="12">
        <f>IFERROR(INDEX(Products!$D$2:$D$86,MATCH(C340,Products!$A$2:$A$86,0)),"")</f>
        <v>184.26</v>
      </c>
      <c r="I340" s="12">
        <f t="shared" si="20"/>
        <v>256.7</v>
      </c>
      <c r="J340" s="12">
        <f t="shared" si="21"/>
        <v>184.26</v>
      </c>
      <c r="K340" s="12">
        <f t="shared" si="22"/>
        <v>72.44</v>
      </c>
      <c r="L340" s="7">
        <f t="shared" si="23"/>
        <v>0.28219711725749902</v>
      </c>
      <c r="M340" s="5" t="str">
        <f>IF(COUNTIF(Returns!$B$2:$B$248,A340)&gt;0,"Yes","No")</f>
        <v>No</v>
      </c>
      <c r="N340" s="13"/>
    </row>
    <row r="341" spans="1:14" x14ac:dyDescent="0.35">
      <c r="A341" s="5">
        <v>340</v>
      </c>
      <c r="B341" s="5">
        <v>228</v>
      </c>
      <c r="C341" s="5">
        <v>1049</v>
      </c>
      <c r="D341" s="5">
        <v>1</v>
      </c>
      <c r="E341" s="5">
        <v>3970.29</v>
      </c>
      <c r="F341" s="5">
        <v>0.2</v>
      </c>
      <c r="G341" s="5">
        <f>IFERROR(INDEX(Products!$C$2:$C$86,MATCH(C341,Products!$A$2:$A$86,0)),"")</f>
        <v>5</v>
      </c>
      <c r="H341" s="12">
        <f>IFERROR(INDEX(Products!$D$2:$D$86,MATCH(C341,Products!$A$2:$A$86,0)),"")</f>
        <v>2490.89</v>
      </c>
      <c r="I341" s="12">
        <f t="shared" si="20"/>
        <v>3176.232</v>
      </c>
      <c r="J341" s="12">
        <f t="shared" si="21"/>
        <v>2490.89</v>
      </c>
      <c r="K341" s="12">
        <f t="shared" si="22"/>
        <v>685.3420000000001</v>
      </c>
      <c r="L341" s="7">
        <f t="shared" si="23"/>
        <v>0.21577202169111076</v>
      </c>
      <c r="M341" s="5" t="str">
        <f>IF(COUNTIF(Returns!$B$2:$B$248,A341)&gt;0,"Yes","No")</f>
        <v>No</v>
      </c>
      <c r="N341" s="13"/>
    </row>
    <row r="342" spans="1:14" x14ac:dyDescent="0.35">
      <c r="A342" s="5">
        <v>341</v>
      </c>
      <c r="B342" s="5">
        <v>229</v>
      </c>
      <c r="C342" s="5">
        <v>1085</v>
      </c>
      <c r="D342" s="5">
        <v>1</v>
      </c>
      <c r="E342" s="5">
        <v>234.72</v>
      </c>
      <c r="F342" s="5">
        <v>0.3</v>
      </c>
      <c r="G342" s="5">
        <f>IFERROR(INDEX(Products!$C$2:$C$86,MATCH(C342,Products!$A$2:$A$86,0)),"")</f>
        <v>8</v>
      </c>
      <c r="H342" s="12">
        <f>IFERROR(INDEX(Products!$D$2:$D$86,MATCH(C342,Products!$A$2:$A$86,0)),"")</f>
        <v>175.69</v>
      </c>
      <c r="I342" s="12">
        <f t="shared" si="20"/>
        <v>164.304</v>
      </c>
      <c r="J342" s="12">
        <f t="shared" si="21"/>
        <v>175.69</v>
      </c>
      <c r="K342" s="12">
        <f t="shared" si="22"/>
        <v>-11.385999999999996</v>
      </c>
      <c r="L342" s="7">
        <f t="shared" si="23"/>
        <v>-6.929837374622648E-2</v>
      </c>
      <c r="M342" s="5" t="str">
        <f>IF(COUNTIF(Returns!$B$2:$B$248,A342)&gt;0,"Yes","No")</f>
        <v>No</v>
      </c>
      <c r="N342" s="13"/>
    </row>
    <row r="343" spans="1:14" x14ac:dyDescent="0.35">
      <c r="A343" s="5">
        <v>342</v>
      </c>
      <c r="B343" s="5">
        <v>229</v>
      </c>
      <c r="C343" s="5">
        <v>1041</v>
      </c>
      <c r="D343" s="5">
        <v>3</v>
      </c>
      <c r="E343" s="5">
        <v>767.68</v>
      </c>
      <c r="F343" s="5">
        <v>0</v>
      </c>
      <c r="G343" s="5">
        <f>IFERROR(INDEX(Products!$C$2:$C$86,MATCH(C343,Products!$A$2:$A$86,0)),"")</f>
        <v>4</v>
      </c>
      <c r="H343" s="12">
        <f>IFERROR(INDEX(Products!$D$2:$D$86,MATCH(C343,Products!$A$2:$A$86,0)),"")</f>
        <v>540.32000000000005</v>
      </c>
      <c r="I343" s="12">
        <f t="shared" si="20"/>
        <v>2303.04</v>
      </c>
      <c r="J343" s="12">
        <f t="shared" si="21"/>
        <v>1620.96</v>
      </c>
      <c r="K343" s="12">
        <f t="shared" si="22"/>
        <v>682.07999999999993</v>
      </c>
      <c r="L343" s="7">
        <f t="shared" si="23"/>
        <v>0.29616506877865773</v>
      </c>
      <c r="M343" s="5" t="str">
        <f>IF(COUNTIF(Returns!$B$2:$B$248,A343)&gt;0,"Yes","No")</f>
        <v>No</v>
      </c>
      <c r="N343" s="13"/>
    </row>
    <row r="344" spans="1:14" x14ac:dyDescent="0.35">
      <c r="A344" s="5">
        <v>343</v>
      </c>
      <c r="B344" s="5">
        <v>229</v>
      </c>
      <c r="C344" s="5">
        <v>1005</v>
      </c>
      <c r="D344" s="5">
        <v>1</v>
      </c>
      <c r="E344" s="5">
        <v>2703.6</v>
      </c>
      <c r="F344" s="5">
        <v>0.25</v>
      </c>
      <c r="G344" s="5">
        <f>IFERROR(INDEX(Products!$C$2:$C$86,MATCH(C344,Products!$A$2:$A$86,0)),"")</f>
        <v>1</v>
      </c>
      <c r="H344" s="12">
        <f>IFERROR(INDEX(Products!$D$2:$D$86,MATCH(C344,Products!$A$2:$A$86,0)),"")</f>
        <v>2129.88</v>
      </c>
      <c r="I344" s="12">
        <f t="shared" si="20"/>
        <v>2027.6999999999998</v>
      </c>
      <c r="J344" s="12">
        <f t="shared" si="21"/>
        <v>2129.88</v>
      </c>
      <c r="K344" s="12">
        <f t="shared" si="22"/>
        <v>-102.18000000000029</v>
      </c>
      <c r="L344" s="7">
        <f t="shared" si="23"/>
        <v>-5.0392069832815654E-2</v>
      </c>
      <c r="M344" s="5" t="str">
        <f>IF(COUNTIF(Returns!$B$2:$B$248,A344)&gt;0,"Yes","No")</f>
        <v>No</v>
      </c>
      <c r="N344" s="13"/>
    </row>
    <row r="345" spans="1:14" x14ac:dyDescent="0.35">
      <c r="A345" s="5">
        <v>344</v>
      </c>
      <c r="B345" s="5">
        <v>229</v>
      </c>
      <c r="C345" s="5">
        <v>1025</v>
      </c>
      <c r="D345" s="5">
        <v>1</v>
      </c>
      <c r="E345" s="5">
        <v>894.16</v>
      </c>
      <c r="F345" s="5">
        <v>0</v>
      </c>
      <c r="G345" s="5">
        <f>IFERROR(INDEX(Products!$C$2:$C$86,MATCH(C345,Products!$A$2:$A$86,0)),"")</f>
        <v>2</v>
      </c>
      <c r="H345" s="12">
        <f>IFERROR(INDEX(Products!$D$2:$D$86,MATCH(C345,Products!$A$2:$A$86,0)),"")</f>
        <v>601.26</v>
      </c>
      <c r="I345" s="12">
        <f t="shared" si="20"/>
        <v>894.16</v>
      </c>
      <c r="J345" s="12">
        <f t="shared" si="21"/>
        <v>601.26</v>
      </c>
      <c r="K345" s="12">
        <f t="shared" si="22"/>
        <v>292.89999999999998</v>
      </c>
      <c r="L345" s="7">
        <f t="shared" si="23"/>
        <v>0.32757000984163909</v>
      </c>
      <c r="M345" s="5" t="str">
        <f>IF(COUNTIF(Returns!$B$2:$B$248,A345)&gt;0,"Yes","No")</f>
        <v>No</v>
      </c>
      <c r="N345" s="13"/>
    </row>
    <row r="346" spans="1:14" x14ac:dyDescent="0.35">
      <c r="A346" s="5">
        <v>345</v>
      </c>
      <c r="B346" s="5">
        <v>230</v>
      </c>
      <c r="C346" s="5">
        <v>1034</v>
      </c>
      <c r="D346" s="5">
        <v>1</v>
      </c>
      <c r="E346" s="5">
        <v>874.69</v>
      </c>
      <c r="F346" s="5">
        <v>0.1</v>
      </c>
      <c r="G346" s="5">
        <f>IFERROR(INDEX(Products!$C$2:$C$86,MATCH(C346,Products!$A$2:$A$86,0)),"")</f>
        <v>3</v>
      </c>
      <c r="H346" s="12">
        <f>IFERROR(INDEX(Products!$D$2:$D$86,MATCH(C346,Products!$A$2:$A$86,0)),"")</f>
        <v>688.26</v>
      </c>
      <c r="I346" s="12">
        <f t="shared" si="20"/>
        <v>787.22100000000012</v>
      </c>
      <c r="J346" s="12">
        <f t="shared" si="21"/>
        <v>688.26</v>
      </c>
      <c r="K346" s="12">
        <f t="shared" si="22"/>
        <v>98.961000000000126</v>
      </c>
      <c r="L346" s="7">
        <f t="shared" si="23"/>
        <v>0.12570929891351998</v>
      </c>
      <c r="M346" s="5" t="str">
        <f>IF(COUNTIF(Returns!$B$2:$B$248,A346)&gt;0,"Yes","No")</f>
        <v>No</v>
      </c>
      <c r="N346" s="13"/>
    </row>
    <row r="347" spans="1:14" x14ac:dyDescent="0.35">
      <c r="A347" s="5">
        <v>346</v>
      </c>
      <c r="B347" s="5">
        <v>230</v>
      </c>
      <c r="C347" s="5">
        <v>1082</v>
      </c>
      <c r="D347" s="5">
        <v>1</v>
      </c>
      <c r="E347" s="5">
        <v>337.61</v>
      </c>
      <c r="F347" s="5">
        <v>0.25</v>
      </c>
      <c r="G347" s="5">
        <f>IFERROR(INDEX(Products!$C$2:$C$86,MATCH(C347,Products!$A$2:$A$86,0)),"")</f>
        <v>8</v>
      </c>
      <c r="H347" s="12">
        <f>IFERROR(INDEX(Products!$D$2:$D$86,MATCH(C347,Products!$A$2:$A$86,0)),"")</f>
        <v>183.63</v>
      </c>
      <c r="I347" s="12">
        <f t="shared" si="20"/>
        <v>253.20750000000001</v>
      </c>
      <c r="J347" s="12">
        <f t="shared" si="21"/>
        <v>183.63</v>
      </c>
      <c r="K347" s="12">
        <f t="shared" si="22"/>
        <v>69.577500000000015</v>
      </c>
      <c r="L347" s="7">
        <f t="shared" si="23"/>
        <v>0.27478451467669801</v>
      </c>
      <c r="M347" s="5" t="str">
        <f>IF(COUNTIF(Returns!$B$2:$B$248,A347)&gt;0,"Yes","No")</f>
        <v>No</v>
      </c>
      <c r="N347" s="13"/>
    </row>
    <row r="348" spans="1:14" x14ac:dyDescent="0.35">
      <c r="A348" s="5">
        <v>347</v>
      </c>
      <c r="B348" s="5">
        <v>230</v>
      </c>
      <c r="C348" s="5">
        <v>1067</v>
      </c>
      <c r="D348" s="5">
        <v>2</v>
      </c>
      <c r="E348" s="5">
        <v>4128.99</v>
      </c>
      <c r="F348" s="5">
        <v>0.25</v>
      </c>
      <c r="G348" s="5">
        <f>IFERROR(INDEX(Products!$C$2:$C$86,MATCH(C348,Products!$A$2:$A$86,0)),"")</f>
        <v>7</v>
      </c>
      <c r="H348" s="12">
        <f>IFERROR(INDEX(Products!$D$2:$D$86,MATCH(C348,Products!$A$2:$A$86,0)),"")</f>
        <v>2213.3200000000002</v>
      </c>
      <c r="I348" s="12">
        <f t="shared" si="20"/>
        <v>6193.4849999999997</v>
      </c>
      <c r="J348" s="12">
        <f t="shared" si="21"/>
        <v>4426.6400000000003</v>
      </c>
      <c r="K348" s="12">
        <f t="shared" si="22"/>
        <v>1766.8449999999993</v>
      </c>
      <c r="L348" s="7">
        <f t="shared" si="23"/>
        <v>0.28527476856729278</v>
      </c>
      <c r="M348" s="5" t="str">
        <f>IF(COUNTIF(Returns!$B$2:$B$248,A348)&gt;0,"Yes","No")</f>
        <v>No</v>
      </c>
      <c r="N348" s="13"/>
    </row>
    <row r="349" spans="1:14" x14ac:dyDescent="0.35">
      <c r="A349" s="5">
        <v>348</v>
      </c>
      <c r="B349" s="5">
        <v>231</v>
      </c>
      <c r="C349" s="5">
        <v>1085</v>
      </c>
      <c r="D349" s="5">
        <v>1</v>
      </c>
      <c r="E349" s="5">
        <v>234.72</v>
      </c>
      <c r="F349" s="5">
        <v>0.25</v>
      </c>
      <c r="G349" s="5">
        <f>IFERROR(INDEX(Products!$C$2:$C$86,MATCH(C349,Products!$A$2:$A$86,0)),"")</f>
        <v>8</v>
      </c>
      <c r="H349" s="12">
        <f>IFERROR(INDEX(Products!$D$2:$D$86,MATCH(C349,Products!$A$2:$A$86,0)),"")</f>
        <v>175.69</v>
      </c>
      <c r="I349" s="12">
        <f t="shared" si="20"/>
        <v>176.04</v>
      </c>
      <c r="J349" s="12">
        <f t="shared" si="21"/>
        <v>175.69</v>
      </c>
      <c r="K349" s="12">
        <f t="shared" si="22"/>
        <v>0.34999999999999432</v>
      </c>
      <c r="L349" s="7">
        <f t="shared" si="23"/>
        <v>1.9881845035218948E-3</v>
      </c>
      <c r="M349" s="5" t="str">
        <f>IF(COUNTIF(Returns!$B$2:$B$248,A349)&gt;0,"Yes","No")</f>
        <v>No</v>
      </c>
      <c r="N349" s="13"/>
    </row>
    <row r="350" spans="1:14" x14ac:dyDescent="0.35">
      <c r="A350" s="5">
        <v>349</v>
      </c>
      <c r="B350" s="5">
        <v>231</v>
      </c>
      <c r="C350" s="5">
        <v>1006</v>
      </c>
      <c r="D350" s="5">
        <v>1</v>
      </c>
      <c r="E350" s="5">
        <v>2046.37</v>
      </c>
      <c r="F350" s="5">
        <v>0.2</v>
      </c>
      <c r="G350" s="5">
        <f>IFERROR(INDEX(Products!$C$2:$C$86,MATCH(C350,Products!$A$2:$A$86,0)),"")</f>
        <v>1</v>
      </c>
      <c r="H350" s="12">
        <f>IFERROR(INDEX(Products!$D$2:$D$86,MATCH(C350,Products!$A$2:$A$86,0)),"")</f>
        <v>1296.42</v>
      </c>
      <c r="I350" s="12">
        <f t="shared" si="20"/>
        <v>1637.096</v>
      </c>
      <c r="J350" s="12">
        <f t="shared" si="21"/>
        <v>1296.42</v>
      </c>
      <c r="K350" s="12">
        <f t="shared" si="22"/>
        <v>340.67599999999993</v>
      </c>
      <c r="L350" s="7">
        <f t="shared" si="23"/>
        <v>0.20809775358317406</v>
      </c>
      <c r="M350" s="5" t="str">
        <f>IF(COUNTIF(Returns!$B$2:$B$248,A350)&gt;0,"Yes","No")</f>
        <v>No</v>
      </c>
      <c r="N350" s="13"/>
    </row>
    <row r="351" spans="1:14" x14ac:dyDescent="0.35">
      <c r="A351" s="5">
        <v>350</v>
      </c>
      <c r="B351" s="5">
        <v>232</v>
      </c>
      <c r="C351" s="5">
        <v>1076</v>
      </c>
      <c r="D351" s="5">
        <v>2</v>
      </c>
      <c r="E351" s="5">
        <v>999.07</v>
      </c>
      <c r="F351" s="5">
        <v>0</v>
      </c>
      <c r="G351" s="5">
        <f>IFERROR(INDEX(Products!$C$2:$C$86,MATCH(C351,Products!$A$2:$A$86,0)),"")</f>
        <v>8</v>
      </c>
      <c r="H351" s="12">
        <f>IFERROR(INDEX(Products!$D$2:$D$86,MATCH(C351,Products!$A$2:$A$86,0)),"")</f>
        <v>597.38</v>
      </c>
      <c r="I351" s="12">
        <f t="shared" si="20"/>
        <v>1998.14</v>
      </c>
      <c r="J351" s="12">
        <f t="shared" si="21"/>
        <v>1194.76</v>
      </c>
      <c r="K351" s="12">
        <f t="shared" si="22"/>
        <v>803.38000000000011</v>
      </c>
      <c r="L351" s="7">
        <f t="shared" si="23"/>
        <v>0.40206391944508396</v>
      </c>
      <c r="M351" s="5" t="str">
        <f>IF(COUNTIF(Returns!$B$2:$B$248,A351)&gt;0,"Yes","No")</f>
        <v>No</v>
      </c>
      <c r="N351" s="13"/>
    </row>
    <row r="352" spans="1:14" x14ac:dyDescent="0.35">
      <c r="A352" s="5">
        <v>351</v>
      </c>
      <c r="B352" s="5">
        <v>233</v>
      </c>
      <c r="C352" s="5">
        <v>1001</v>
      </c>
      <c r="D352" s="5">
        <v>1</v>
      </c>
      <c r="E352" s="5">
        <v>3826.19</v>
      </c>
      <c r="F352" s="5">
        <v>0.25</v>
      </c>
      <c r="G352" s="5">
        <f>IFERROR(INDEX(Products!$C$2:$C$86,MATCH(C352,Products!$A$2:$A$86,0)),"")</f>
        <v>1</v>
      </c>
      <c r="H352" s="12">
        <f>IFERROR(INDEX(Products!$D$2:$D$86,MATCH(C352,Products!$A$2:$A$86,0)),"")</f>
        <v>3021.65</v>
      </c>
      <c r="I352" s="12">
        <f t="shared" si="20"/>
        <v>2869.6424999999999</v>
      </c>
      <c r="J352" s="12">
        <f t="shared" si="21"/>
        <v>3021.65</v>
      </c>
      <c r="K352" s="12">
        <f t="shared" si="22"/>
        <v>-152.00750000000016</v>
      </c>
      <c r="L352" s="7">
        <f t="shared" si="23"/>
        <v>-5.2970884003843741E-2</v>
      </c>
      <c r="M352" s="5" t="str">
        <f>IF(COUNTIF(Returns!$B$2:$B$248,A352)&gt;0,"Yes","No")</f>
        <v>No</v>
      </c>
      <c r="N352" s="13"/>
    </row>
    <row r="353" spans="1:14" x14ac:dyDescent="0.35">
      <c r="A353" s="5">
        <v>352</v>
      </c>
      <c r="B353" s="5">
        <v>233</v>
      </c>
      <c r="C353" s="5">
        <v>1084</v>
      </c>
      <c r="D353" s="5">
        <v>1</v>
      </c>
      <c r="E353" s="5">
        <v>317.63</v>
      </c>
      <c r="F353" s="5">
        <v>0</v>
      </c>
      <c r="G353" s="5">
        <f>IFERROR(INDEX(Products!$C$2:$C$86,MATCH(C353,Products!$A$2:$A$86,0)),"")</f>
        <v>8</v>
      </c>
      <c r="H353" s="12">
        <f>IFERROR(INDEX(Products!$D$2:$D$86,MATCH(C353,Products!$A$2:$A$86,0)),"")</f>
        <v>188.52</v>
      </c>
      <c r="I353" s="12">
        <f t="shared" si="20"/>
        <v>317.63</v>
      </c>
      <c r="J353" s="12">
        <f t="shared" si="21"/>
        <v>188.52</v>
      </c>
      <c r="K353" s="12">
        <f t="shared" si="22"/>
        <v>129.10999999999999</v>
      </c>
      <c r="L353" s="7">
        <f t="shared" si="23"/>
        <v>0.40647923684790477</v>
      </c>
      <c r="M353" s="5" t="str">
        <f>IF(COUNTIF(Returns!$B$2:$B$248,A353)&gt;0,"Yes","No")</f>
        <v>No</v>
      </c>
      <c r="N353" s="13"/>
    </row>
    <row r="354" spans="1:14" x14ac:dyDescent="0.35">
      <c r="A354" s="5">
        <v>353</v>
      </c>
      <c r="B354" s="5">
        <v>234</v>
      </c>
      <c r="C354" s="5">
        <v>1053</v>
      </c>
      <c r="D354" s="5">
        <v>1</v>
      </c>
      <c r="E354" s="5">
        <v>1295.03</v>
      </c>
      <c r="F354" s="5">
        <v>0.05</v>
      </c>
      <c r="G354" s="5">
        <f>IFERROR(INDEX(Products!$C$2:$C$86,MATCH(C354,Products!$A$2:$A$86,0)),"")</f>
        <v>5</v>
      </c>
      <c r="H354" s="12">
        <f>IFERROR(INDEX(Products!$D$2:$D$86,MATCH(C354,Products!$A$2:$A$86,0)),"")</f>
        <v>777.04</v>
      </c>
      <c r="I354" s="12">
        <f t="shared" si="20"/>
        <v>1230.2784999999999</v>
      </c>
      <c r="J354" s="12">
        <f t="shared" si="21"/>
        <v>777.04</v>
      </c>
      <c r="K354" s="12">
        <f t="shared" si="22"/>
        <v>453.23849999999993</v>
      </c>
      <c r="L354" s="7">
        <f t="shared" si="23"/>
        <v>0.3684031705016384</v>
      </c>
      <c r="M354" s="5" t="str">
        <f>IF(COUNTIF(Returns!$B$2:$B$248,A354)&gt;0,"Yes","No")</f>
        <v>No</v>
      </c>
      <c r="N354" s="13"/>
    </row>
    <row r="355" spans="1:14" x14ac:dyDescent="0.35">
      <c r="A355" s="5">
        <v>354</v>
      </c>
      <c r="B355" s="5">
        <v>235</v>
      </c>
      <c r="C355" s="5">
        <v>1026</v>
      </c>
      <c r="D355" s="5">
        <v>1</v>
      </c>
      <c r="E355" s="5">
        <v>1413.81</v>
      </c>
      <c r="F355" s="5">
        <v>0.05</v>
      </c>
      <c r="G355" s="5">
        <f>IFERROR(INDEX(Products!$C$2:$C$86,MATCH(C355,Products!$A$2:$A$86,0)),"")</f>
        <v>3</v>
      </c>
      <c r="H355" s="12">
        <f>IFERROR(INDEX(Products!$D$2:$D$86,MATCH(C355,Products!$A$2:$A$86,0)),"")</f>
        <v>1019.93</v>
      </c>
      <c r="I355" s="12">
        <f t="shared" si="20"/>
        <v>1343.1194999999998</v>
      </c>
      <c r="J355" s="12">
        <f t="shared" si="21"/>
        <v>1019.93</v>
      </c>
      <c r="K355" s="12">
        <f t="shared" si="22"/>
        <v>323.18949999999984</v>
      </c>
      <c r="L355" s="7">
        <f t="shared" si="23"/>
        <v>0.24062602024615076</v>
      </c>
      <c r="M355" s="5" t="str">
        <f>IF(COUNTIF(Returns!$B$2:$B$248,A355)&gt;0,"Yes","No")</f>
        <v>No</v>
      </c>
      <c r="N355" s="13"/>
    </row>
    <row r="356" spans="1:14" x14ac:dyDescent="0.35">
      <c r="A356" s="5">
        <v>355</v>
      </c>
      <c r="B356" s="5">
        <v>236</v>
      </c>
      <c r="C356" s="5">
        <v>1021</v>
      </c>
      <c r="D356" s="5">
        <v>2</v>
      </c>
      <c r="E356" s="5">
        <v>841.78</v>
      </c>
      <c r="F356" s="5">
        <v>0.1</v>
      </c>
      <c r="G356" s="5">
        <f>IFERROR(INDEX(Products!$C$2:$C$86,MATCH(C356,Products!$A$2:$A$86,0)),"")</f>
        <v>2</v>
      </c>
      <c r="H356" s="12">
        <f>IFERROR(INDEX(Products!$D$2:$D$86,MATCH(C356,Products!$A$2:$A$86,0)),"")</f>
        <v>657.75</v>
      </c>
      <c r="I356" s="12">
        <f t="shared" si="20"/>
        <v>1515.204</v>
      </c>
      <c r="J356" s="12">
        <f t="shared" si="21"/>
        <v>1315.5</v>
      </c>
      <c r="K356" s="12">
        <f t="shared" si="22"/>
        <v>199.70399999999995</v>
      </c>
      <c r="L356" s="7">
        <f t="shared" si="23"/>
        <v>0.13180007444542119</v>
      </c>
      <c r="M356" s="5" t="str">
        <f>IF(COUNTIF(Returns!$B$2:$B$248,A356)&gt;0,"Yes","No")</f>
        <v>No</v>
      </c>
      <c r="N356" s="13"/>
    </row>
    <row r="357" spans="1:14" x14ac:dyDescent="0.35">
      <c r="A357" s="5">
        <v>356</v>
      </c>
      <c r="B357" s="5">
        <v>237</v>
      </c>
      <c r="C357" s="5">
        <v>1036</v>
      </c>
      <c r="D357" s="5">
        <v>1</v>
      </c>
      <c r="E357" s="5">
        <v>471.33</v>
      </c>
      <c r="F357" s="5">
        <v>0</v>
      </c>
      <c r="G357" s="5">
        <f>IFERROR(INDEX(Products!$C$2:$C$86,MATCH(C357,Products!$A$2:$A$86,0)),"")</f>
        <v>4</v>
      </c>
      <c r="H357" s="12">
        <f>IFERROR(INDEX(Products!$D$2:$D$86,MATCH(C357,Products!$A$2:$A$86,0)),"")</f>
        <v>253.01</v>
      </c>
      <c r="I357" s="12">
        <f t="shared" si="20"/>
        <v>471.33</v>
      </c>
      <c r="J357" s="12">
        <f t="shared" si="21"/>
        <v>253.01</v>
      </c>
      <c r="K357" s="12">
        <f t="shared" si="22"/>
        <v>218.32</v>
      </c>
      <c r="L357" s="7">
        <f t="shared" si="23"/>
        <v>0.46319988118727856</v>
      </c>
      <c r="M357" s="5" t="str">
        <f>IF(COUNTIF(Returns!$B$2:$B$248,A357)&gt;0,"Yes","No")</f>
        <v>No</v>
      </c>
      <c r="N357" s="13"/>
    </row>
    <row r="358" spans="1:14" x14ac:dyDescent="0.35">
      <c r="A358" s="5">
        <v>357</v>
      </c>
      <c r="B358" s="5">
        <v>238</v>
      </c>
      <c r="C358" s="5">
        <v>1085</v>
      </c>
      <c r="D358" s="5">
        <v>1</v>
      </c>
      <c r="E358" s="5">
        <v>234.72</v>
      </c>
      <c r="F358" s="5">
        <v>0</v>
      </c>
      <c r="G358" s="5">
        <f>IFERROR(INDEX(Products!$C$2:$C$86,MATCH(C358,Products!$A$2:$A$86,0)),"")</f>
        <v>8</v>
      </c>
      <c r="H358" s="12">
        <f>IFERROR(INDEX(Products!$D$2:$D$86,MATCH(C358,Products!$A$2:$A$86,0)),"")</f>
        <v>175.69</v>
      </c>
      <c r="I358" s="12">
        <f t="shared" si="20"/>
        <v>234.72</v>
      </c>
      <c r="J358" s="12">
        <f t="shared" si="21"/>
        <v>175.69</v>
      </c>
      <c r="K358" s="12">
        <f t="shared" si="22"/>
        <v>59.03</v>
      </c>
      <c r="L358" s="7">
        <f t="shared" si="23"/>
        <v>0.25149113837764148</v>
      </c>
      <c r="M358" s="5" t="str">
        <f>IF(COUNTIF(Returns!$B$2:$B$248,A358)&gt;0,"Yes","No")</f>
        <v>No</v>
      </c>
      <c r="N358" s="13"/>
    </row>
    <row r="359" spans="1:14" x14ac:dyDescent="0.35">
      <c r="A359" s="5">
        <v>358</v>
      </c>
      <c r="B359" s="5">
        <v>239</v>
      </c>
      <c r="C359" s="5">
        <v>1017</v>
      </c>
      <c r="D359" s="5">
        <v>2</v>
      </c>
      <c r="E359" s="5">
        <v>978.37</v>
      </c>
      <c r="F359" s="5">
        <v>0.25</v>
      </c>
      <c r="G359" s="5">
        <f>IFERROR(INDEX(Products!$C$2:$C$86,MATCH(C359,Products!$A$2:$A$86,0)),"")</f>
        <v>2</v>
      </c>
      <c r="H359" s="12">
        <f>IFERROR(INDEX(Products!$D$2:$D$86,MATCH(C359,Products!$A$2:$A$86,0)),"")</f>
        <v>519.71</v>
      </c>
      <c r="I359" s="12">
        <f t="shared" si="20"/>
        <v>1467.5550000000001</v>
      </c>
      <c r="J359" s="12">
        <f t="shared" si="21"/>
        <v>1039.42</v>
      </c>
      <c r="K359" s="12">
        <f t="shared" si="22"/>
        <v>428.13499999999999</v>
      </c>
      <c r="L359" s="7">
        <f t="shared" si="23"/>
        <v>0.29173352957810778</v>
      </c>
      <c r="M359" s="5" t="str">
        <f>IF(COUNTIF(Returns!$B$2:$B$248,A359)&gt;0,"Yes","No")</f>
        <v>No</v>
      </c>
      <c r="N359" s="13"/>
    </row>
    <row r="360" spans="1:14" x14ac:dyDescent="0.35">
      <c r="A360" s="5">
        <v>359</v>
      </c>
      <c r="B360" s="5">
        <v>240</v>
      </c>
      <c r="C360" s="5">
        <v>1043</v>
      </c>
      <c r="D360" s="5">
        <v>1</v>
      </c>
      <c r="E360" s="5">
        <v>567.48</v>
      </c>
      <c r="F360" s="5">
        <v>0.2</v>
      </c>
      <c r="G360" s="5">
        <f>IFERROR(INDEX(Products!$C$2:$C$86,MATCH(C360,Products!$A$2:$A$86,0)),"")</f>
        <v>4</v>
      </c>
      <c r="H360" s="12">
        <f>IFERROR(INDEX(Products!$D$2:$D$86,MATCH(C360,Products!$A$2:$A$86,0)),"")</f>
        <v>407.51</v>
      </c>
      <c r="I360" s="12">
        <f t="shared" si="20"/>
        <v>453.98400000000004</v>
      </c>
      <c r="J360" s="12">
        <f t="shared" si="21"/>
        <v>407.51</v>
      </c>
      <c r="K360" s="12">
        <f t="shared" si="22"/>
        <v>46.474000000000046</v>
      </c>
      <c r="L360" s="7">
        <f t="shared" si="23"/>
        <v>0.10236924649326858</v>
      </c>
      <c r="M360" s="5" t="str">
        <f>IF(COUNTIF(Returns!$B$2:$B$248,A360)&gt;0,"Yes","No")</f>
        <v>No</v>
      </c>
      <c r="N360" s="13"/>
    </row>
    <row r="361" spans="1:14" x14ac:dyDescent="0.35">
      <c r="A361" s="5">
        <v>360</v>
      </c>
      <c r="B361" s="5">
        <v>241</v>
      </c>
      <c r="C361" s="5">
        <v>1003</v>
      </c>
      <c r="D361" s="5">
        <v>1</v>
      </c>
      <c r="E361" s="5">
        <v>5778.51</v>
      </c>
      <c r="F361" s="5">
        <v>0.25</v>
      </c>
      <c r="G361" s="5">
        <f>IFERROR(INDEX(Products!$C$2:$C$86,MATCH(C361,Products!$A$2:$A$86,0)),"")</f>
        <v>1</v>
      </c>
      <c r="H361" s="12">
        <f>IFERROR(INDEX(Products!$D$2:$D$86,MATCH(C361,Products!$A$2:$A$86,0)),"")</f>
        <v>3419.53</v>
      </c>
      <c r="I361" s="12">
        <f t="shared" si="20"/>
        <v>4333.8824999999997</v>
      </c>
      <c r="J361" s="12">
        <f t="shared" si="21"/>
        <v>3419.53</v>
      </c>
      <c r="K361" s="12">
        <f t="shared" si="22"/>
        <v>914.35249999999951</v>
      </c>
      <c r="L361" s="7">
        <f t="shared" si="23"/>
        <v>0.2109776857125221</v>
      </c>
      <c r="M361" s="5" t="str">
        <f>IF(COUNTIF(Returns!$B$2:$B$248,A361)&gt;0,"Yes","No")</f>
        <v>Yes</v>
      </c>
      <c r="N361" s="13"/>
    </row>
    <row r="362" spans="1:14" x14ac:dyDescent="0.35">
      <c r="A362" s="5">
        <v>361</v>
      </c>
      <c r="B362" s="5">
        <v>241</v>
      </c>
      <c r="C362" s="5">
        <v>1019</v>
      </c>
      <c r="D362" s="5">
        <v>1</v>
      </c>
      <c r="E362" s="5">
        <v>1255.73</v>
      </c>
      <c r="F362" s="5">
        <v>0</v>
      </c>
      <c r="G362" s="5">
        <f>IFERROR(INDEX(Products!$C$2:$C$86,MATCH(C362,Products!$A$2:$A$86,0)),"")</f>
        <v>2</v>
      </c>
      <c r="H362" s="12">
        <f>IFERROR(INDEX(Products!$D$2:$D$86,MATCH(C362,Products!$A$2:$A$86,0)),"")</f>
        <v>760.11</v>
      </c>
      <c r="I362" s="12">
        <f t="shared" si="20"/>
        <v>1255.73</v>
      </c>
      <c r="J362" s="12">
        <f t="shared" si="21"/>
        <v>760.11</v>
      </c>
      <c r="K362" s="12">
        <f t="shared" si="22"/>
        <v>495.62</v>
      </c>
      <c r="L362" s="7">
        <f t="shared" si="23"/>
        <v>0.39468675591090441</v>
      </c>
      <c r="M362" s="5" t="str">
        <f>IF(COUNTIF(Returns!$B$2:$B$248,A362)&gt;0,"Yes","No")</f>
        <v>No</v>
      </c>
      <c r="N362" s="13"/>
    </row>
    <row r="363" spans="1:14" x14ac:dyDescent="0.35">
      <c r="A363" s="5">
        <v>362</v>
      </c>
      <c r="B363" s="5">
        <v>241</v>
      </c>
      <c r="C363" s="5">
        <v>1017</v>
      </c>
      <c r="D363" s="5">
        <v>2</v>
      </c>
      <c r="E363" s="5">
        <v>978.37</v>
      </c>
      <c r="F363" s="5">
        <v>0</v>
      </c>
      <c r="G363" s="5">
        <f>IFERROR(INDEX(Products!$C$2:$C$86,MATCH(C363,Products!$A$2:$A$86,0)),"")</f>
        <v>2</v>
      </c>
      <c r="H363" s="12">
        <f>IFERROR(INDEX(Products!$D$2:$D$86,MATCH(C363,Products!$A$2:$A$86,0)),"")</f>
        <v>519.71</v>
      </c>
      <c r="I363" s="12">
        <f t="shared" si="20"/>
        <v>1956.74</v>
      </c>
      <c r="J363" s="12">
        <f t="shared" si="21"/>
        <v>1039.42</v>
      </c>
      <c r="K363" s="12">
        <f t="shared" si="22"/>
        <v>917.31999999999994</v>
      </c>
      <c r="L363" s="7">
        <f t="shared" si="23"/>
        <v>0.46880014718358082</v>
      </c>
      <c r="M363" s="5" t="str">
        <f>IF(COUNTIF(Returns!$B$2:$B$248,A363)&gt;0,"Yes","No")</f>
        <v>No</v>
      </c>
      <c r="N363" s="13"/>
    </row>
    <row r="364" spans="1:14" x14ac:dyDescent="0.35">
      <c r="A364" s="5">
        <v>363</v>
      </c>
      <c r="B364" s="5">
        <v>242</v>
      </c>
      <c r="C364" s="5">
        <v>1016</v>
      </c>
      <c r="D364" s="5">
        <v>1</v>
      </c>
      <c r="E364" s="5">
        <v>1279.19</v>
      </c>
      <c r="F364" s="5">
        <v>0.2</v>
      </c>
      <c r="G364" s="5">
        <f>IFERROR(INDEX(Products!$C$2:$C$86,MATCH(C364,Products!$A$2:$A$86,0)),"")</f>
        <v>2</v>
      </c>
      <c r="H364" s="12">
        <f>IFERROR(INDEX(Products!$D$2:$D$86,MATCH(C364,Products!$A$2:$A$86,0)),"")</f>
        <v>741.85</v>
      </c>
      <c r="I364" s="12">
        <f t="shared" si="20"/>
        <v>1023.3520000000001</v>
      </c>
      <c r="J364" s="12">
        <f t="shared" si="21"/>
        <v>741.85</v>
      </c>
      <c r="K364" s="12">
        <f t="shared" si="22"/>
        <v>281.50200000000007</v>
      </c>
      <c r="L364" s="7">
        <f t="shared" si="23"/>
        <v>0.27507836990595613</v>
      </c>
      <c r="M364" s="5" t="str">
        <f>IF(COUNTIF(Returns!$B$2:$B$248,A364)&gt;0,"Yes","No")</f>
        <v>No</v>
      </c>
      <c r="N364" s="13"/>
    </row>
    <row r="365" spans="1:14" x14ac:dyDescent="0.35">
      <c r="A365" s="5">
        <v>364</v>
      </c>
      <c r="B365" s="5">
        <v>243</v>
      </c>
      <c r="C365" s="5">
        <v>1067</v>
      </c>
      <c r="D365" s="5">
        <v>1</v>
      </c>
      <c r="E365" s="5">
        <v>4128.99</v>
      </c>
      <c r="F365" s="5">
        <v>0.1</v>
      </c>
      <c r="G365" s="5">
        <f>IFERROR(INDEX(Products!$C$2:$C$86,MATCH(C365,Products!$A$2:$A$86,0)),"")</f>
        <v>7</v>
      </c>
      <c r="H365" s="12">
        <f>IFERROR(INDEX(Products!$D$2:$D$86,MATCH(C365,Products!$A$2:$A$86,0)),"")</f>
        <v>2213.3200000000002</v>
      </c>
      <c r="I365" s="12">
        <f t="shared" si="20"/>
        <v>3716.0909999999999</v>
      </c>
      <c r="J365" s="12">
        <f t="shared" si="21"/>
        <v>2213.3200000000002</v>
      </c>
      <c r="K365" s="12">
        <f t="shared" si="22"/>
        <v>1502.7709999999997</v>
      </c>
      <c r="L365" s="7">
        <f t="shared" si="23"/>
        <v>0.40439564047274401</v>
      </c>
      <c r="M365" s="5" t="str">
        <f>IF(COUNTIF(Returns!$B$2:$B$248,A365)&gt;0,"Yes","No")</f>
        <v>No</v>
      </c>
      <c r="N365" s="13"/>
    </row>
    <row r="366" spans="1:14" x14ac:dyDescent="0.35">
      <c r="A366" s="5">
        <v>365</v>
      </c>
      <c r="B366" s="5">
        <v>243</v>
      </c>
      <c r="C366" s="5">
        <v>1061</v>
      </c>
      <c r="D366" s="5">
        <v>1</v>
      </c>
      <c r="E366" s="5">
        <v>1128.8399999999999</v>
      </c>
      <c r="F366" s="5">
        <v>0.3</v>
      </c>
      <c r="G366" s="5">
        <f>IFERROR(INDEX(Products!$C$2:$C$86,MATCH(C366,Products!$A$2:$A$86,0)),"")</f>
        <v>6</v>
      </c>
      <c r="H366" s="12">
        <f>IFERROR(INDEX(Products!$D$2:$D$86,MATCH(C366,Products!$A$2:$A$86,0)),"")</f>
        <v>705.26</v>
      </c>
      <c r="I366" s="12">
        <f t="shared" si="20"/>
        <v>790.18799999999987</v>
      </c>
      <c r="J366" s="12">
        <f t="shared" si="21"/>
        <v>705.26</v>
      </c>
      <c r="K366" s="12">
        <f t="shared" si="22"/>
        <v>84.927999999999884</v>
      </c>
      <c r="L366" s="7">
        <f t="shared" si="23"/>
        <v>0.10747822037287316</v>
      </c>
      <c r="M366" s="5" t="str">
        <f>IF(COUNTIF(Returns!$B$2:$B$248,A366)&gt;0,"Yes","No")</f>
        <v>No</v>
      </c>
      <c r="N366" s="13"/>
    </row>
    <row r="367" spans="1:14" x14ac:dyDescent="0.35">
      <c r="A367" s="5">
        <v>366</v>
      </c>
      <c r="B367" s="5">
        <v>244</v>
      </c>
      <c r="C367" s="5">
        <v>1006</v>
      </c>
      <c r="D367" s="5">
        <v>2</v>
      </c>
      <c r="E367" s="5">
        <v>2046.37</v>
      </c>
      <c r="F367" s="5">
        <v>0.25</v>
      </c>
      <c r="G367" s="5">
        <f>IFERROR(INDEX(Products!$C$2:$C$86,MATCH(C367,Products!$A$2:$A$86,0)),"")</f>
        <v>1</v>
      </c>
      <c r="H367" s="12">
        <f>IFERROR(INDEX(Products!$D$2:$D$86,MATCH(C367,Products!$A$2:$A$86,0)),"")</f>
        <v>1296.42</v>
      </c>
      <c r="I367" s="12">
        <f t="shared" si="20"/>
        <v>3069.5549999999998</v>
      </c>
      <c r="J367" s="12">
        <f t="shared" si="21"/>
        <v>2592.84</v>
      </c>
      <c r="K367" s="12">
        <f t="shared" si="22"/>
        <v>476.71499999999969</v>
      </c>
      <c r="L367" s="7">
        <f t="shared" si="23"/>
        <v>0.15530427048871895</v>
      </c>
      <c r="M367" s="5" t="str">
        <f>IF(COUNTIF(Returns!$B$2:$B$248,A367)&gt;0,"Yes","No")</f>
        <v>No</v>
      </c>
      <c r="N367" s="13"/>
    </row>
    <row r="368" spans="1:14" x14ac:dyDescent="0.35">
      <c r="A368" s="5">
        <v>367</v>
      </c>
      <c r="B368" s="5">
        <v>245</v>
      </c>
      <c r="C368" s="5">
        <v>1059</v>
      </c>
      <c r="D368" s="5">
        <v>1</v>
      </c>
      <c r="E368" s="5">
        <v>540.76</v>
      </c>
      <c r="F368" s="5">
        <v>0.3</v>
      </c>
      <c r="G368" s="5">
        <f>IFERROR(INDEX(Products!$C$2:$C$86,MATCH(C368,Products!$A$2:$A$86,0)),"")</f>
        <v>6</v>
      </c>
      <c r="H368" s="12">
        <f>IFERROR(INDEX(Products!$D$2:$D$86,MATCH(C368,Products!$A$2:$A$86,0)),"")</f>
        <v>324.72000000000003</v>
      </c>
      <c r="I368" s="12">
        <f t="shared" si="20"/>
        <v>378.53199999999998</v>
      </c>
      <c r="J368" s="12">
        <f t="shared" si="21"/>
        <v>324.72000000000003</v>
      </c>
      <c r="K368" s="12">
        <f t="shared" si="22"/>
        <v>53.811999999999955</v>
      </c>
      <c r="L368" s="7">
        <f t="shared" si="23"/>
        <v>0.1421597117284667</v>
      </c>
      <c r="M368" s="5" t="str">
        <f>IF(COUNTIF(Returns!$B$2:$B$248,A368)&gt;0,"Yes","No")</f>
        <v>No</v>
      </c>
      <c r="N368" s="13"/>
    </row>
    <row r="369" spans="1:14" x14ac:dyDescent="0.35">
      <c r="A369" s="5">
        <v>368</v>
      </c>
      <c r="B369" s="5">
        <v>245</v>
      </c>
      <c r="C369" s="5">
        <v>1085</v>
      </c>
      <c r="D369" s="5">
        <v>1</v>
      </c>
      <c r="E369" s="5">
        <v>234.72</v>
      </c>
      <c r="F369" s="5">
        <v>0.25</v>
      </c>
      <c r="G369" s="5">
        <f>IFERROR(INDEX(Products!$C$2:$C$86,MATCH(C369,Products!$A$2:$A$86,0)),"")</f>
        <v>8</v>
      </c>
      <c r="H369" s="12">
        <f>IFERROR(INDEX(Products!$D$2:$D$86,MATCH(C369,Products!$A$2:$A$86,0)),"")</f>
        <v>175.69</v>
      </c>
      <c r="I369" s="12">
        <f t="shared" si="20"/>
        <v>176.04</v>
      </c>
      <c r="J369" s="12">
        <f t="shared" si="21"/>
        <v>175.69</v>
      </c>
      <c r="K369" s="12">
        <f t="shared" si="22"/>
        <v>0.34999999999999432</v>
      </c>
      <c r="L369" s="7">
        <f t="shared" si="23"/>
        <v>1.9881845035218948E-3</v>
      </c>
      <c r="M369" s="5" t="str">
        <f>IF(COUNTIF(Returns!$B$2:$B$248,A369)&gt;0,"Yes","No")</f>
        <v>No</v>
      </c>
      <c r="N369" s="13"/>
    </row>
    <row r="370" spans="1:14" x14ac:dyDescent="0.35">
      <c r="A370" s="5">
        <v>369</v>
      </c>
      <c r="B370" s="5">
        <v>245</v>
      </c>
      <c r="C370" s="5">
        <v>1058</v>
      </c>
      <c r="D370" s="5">
        <v>1</v>
      </c>
      <c r="E370" s="5">
        <v>1504.15</v>
      </c>
      <c r="F370" s="5">
        <v>0.05</v>
      </c>
      <c r="G370" s="5">
        <f>IFERROR(INDEX(Products!$C$2:$C$86,MATCH(C370,Products!$A$2:$A$86,0)),"")</f>
        <v>6</v>
      </c>
      <c r="H370" s="12">
        <f>IFERROR(INDEX(Products!$D$2:$D$86,MATCH(C370,Products!$A$2:$A$86,0)),"")</f>
        <v>828.35</v>
      </c>
      <c r="I370" s="12">
        <f t="shared" si="20"/>
        <v>1428.9425000000001</v>
      </c>
      <c r="J370" s="12">
        <f t="shared" si="21"/>
        <v>828.35</v>
      </c>
      <c r="K370" s="12">
        <f t="shared" si="22"/>
        <v>600.59250000000009</v>
      </c>
      <c r="L370" s="7">
        <f t="shared" si="23"/>
        <v>0.42030557562673099</v>
      </c>
      <c r="M370" s="5" t="str">
        <f>IF(COUNTIF(Returns!$B$2:$B$248,A370)&gt;0,"Yes","No")</f>
        <v>No</v>
      </c>
      <c r="N370" s="13"/>
    </row>
    <row r="371" spans="1:14" x14ac:dyDescent="0.35">
      <c r="A371" s="5">
        <v>370</v>
      </c>
      <c r="B371" s="5">
        <v>246</v>
      </c>
      <c r="C371" s="5">
        <v>1052</v>
      </c>
      <c r="D371" s="5">
        <v>1</v>
      </c>
      <c r="E371" s="5">
        <v>2801.53</v>
      </c>
      <c r="F371" s="5">
        <v>0.1</v>
      </c>
      <c r="G371" s="5">
        <f>IFERROR(INDEX(Products!$C$2:$C$86,MATCH(C371,Products!$A$2:$A$86,0)),"")</f>
        <v>5</v>
      </c>
      <c r="H371" s="12">
        <f>IFERROR(INDEX(Products!$D$2:$D$86,MATCH(C371,Products!$A$2:$A$86,0)),"")</f>
        <v>1752.02</v>
      </c>
      <c r="I371" s="12">
        <f t="shared" si="20"/>
        <v>2521.3770000000004</v>
      </c>
      <c r="J371" s="12">
        <f t="shared" si="21"/>
        <v>1752.02</v>
      </c>
      <c r="K371" s="12">
        <f t="shared" si="22"/>
        <v>769.35700000000043</v>
      </c>
      <c r="L371" s="7">
        <f t="shared" si="23"/>
        <v>0.30513366307378875</v>
      </c>
      <c r="M371" s="5" t="str">
        <f>IF(COUNTIF(Returns!$B$2:$B$248,A371)&gt;0,"Yes","No")</f>
        <v>No</v>
      </c>
      <c r="N371" s="13"/>
    </row>
    <row r="372" spans="1:14" x14ac:dyDescent="0.35">
      <c r="A372" s="5">
        <v>371</v>
      </c>
      <c r="B372" s="5">
        <v>246</v>
      </c>
      <c r="C372" s="5">
        <v>1075</v>
      </c>
      <c r="D372" s="5">
        <v>1</v>
      </c>
      <c r="E372" s="5">
        <v>904.54</v>
      </c>
      <c r="F372" s="5">
        <v>0.2</v>
      </c>
      <c r="G372" s="5">
        <f>IFERROR(INDEX(Products!$C$2:$C$86,MATCH(C372,Products!$A$2:$A$86,0)),"")</f>
        <v>7</v>
      </c>
      <c r="H372" s="12">
        <f>IFERROR(INDEX(Products!$D$2:$D$86,MATCH(C372,Products!$A$2:$A$86,0)),"")</f>
        <v>622.70000000000005</v>
      </c>
      <c r="I372" s="12">
        <f t="shared" si="20"/>
        <v>723.63200000000006</v>
      </c>
      <c r="J372" s="12">
        <f t="shared" si="21"/>
        <v>622.70000000000005</v>
      </c>
      <c r="K372" s="12">
        <f t="shared" si="22"/>
        <v>100.93200000000002</v>
      </c>
      <c r="L372" s="7">
        <f t="shared" si="23"/>
        <v>0.13947973555619431</v>
      </c>
      <c r="M372" s="5" t="str">
        <f>IF(COUNTIF(Returns!$B$2:$B$248,A372)&gt;0,"Yes","No")</f>
        <v>No</v>
      </c>
      <c r="N372" s="13"/>
    </row>
    <row r="373" spans="1:14" x14ac:dyDescent="0.35">
      <c r="A373" s="5">
        <v>372</v>
      </c>
      <c r="B373" s="5">
        <v>246</v>
      </c>
      <c r="C373" s="5">
        <v>1067</v>
      </c>
      <c r="D373" s="5">
        <v>1</v>
      </c>
      <c r="E373" s="5">
        <v>4128.99</v>
      </c>
      <c r="F373" s="5">
        <v>0.25</v>
      </c>
      <c r="G373" s="5">
        <f>IFERROR(INDEX(Products!$C$2:$C$86,MATCH(C373,Products!$A$2:$A$86,0)),"")</f>
        <v>7</v>
      </c>
      <c r="H373" s="12">
        <f>IFERROR(INDEX(Products!$D$2:$D$86,MATCH(C373,Products!$A$2:$A$86,0)),"")</f>
        <v>2213.3200000000002</v>
      </c>
      <c r="I373" s="12">
        <f t="shared" si="20"/>
        <v>3096.7424999999998</v>
      </c>
      <c r="J373" s="12">
        <f t="shared" si="21"/>
        <v>2213.3200000000002</v>
      </c>
      <c r="K373" s="12">
        <f t="shared" si="22"/>
        <v>883.42249999999967</v>
      </c>
      <c r="L373" s="7">
        <f t="shared" si="23"/>
        <v>0.28527476856729278</v>
      </c>
      <c r="M373" s="5" t="str">
        <f>IF(COUNTIF(Returns!$B$2:$B$248,A373)&gt;0,"Yes","No")</f>
        <v>No</v>
      </c>
      <c r="N373" s="13"/>
    </row>
    <row r="374" spans="1:14" x14ac:dyDescent="0.35">
      <c r="A374" s="5">
        <v>373</v>
      </c>
      <c r="B374" s="5">
        <v>247</v>
      </c>
      <c r="C374" s="5">
        <v>1046</v>
      </c>
      <c r="D374" s="5">
        <v>1</v>
      </c>
      <c r="E374" s="5">
        <v>675.87</v>
      </c>
      <c r="F374" s="5">
        <v>0.25</v>
      </c>
      <c r="G374" s="5">
        <f>IFERROR(INDEX(Products!$C$2:$C$86,MATCH(C374,Products!$A$2:$A$86,0)),"")</f>
        <v>5</v>
      </c>
      <c r="H374" s="12">
        <f>IFERROR(INDEX(Products!$D$2:$D$86,MATCH(C374,Products!$A$2:$A$86,0)),"")</f>
        <v>407.68</v>
      </c>
      <c r="I374" s="12">
        <f t="shared" si="20"/>
        <v>506.90250000000003</v>
      </c>
      <c r="J374" s="12">
        <f t="shared" si="21"/>
        <v>407.68</v>
      </c>
      <c r="K374" s="12">
        <f t="shared" si="22"/>
        <v>99.222500000000025</v>
      </c>
      <c r="L374" s="7">
        <f t="shared" si="23"/>
        <v>0.19574277104571397</v>
      </c>
      <c r="M374" s="5" t="str">
        <f>IF(COUNTIF(Returns!$B$2:$B$248,A374)&gt;0,"Yes","No")</f>
        <v>No</v>
      </c>
      <c r="N374" s="13"/>
    </row>
    <row r="375" spans="1:14" x14ac:dyDescent="0.35">
      <c r="A375" s="5">
        <v>374</v>
      </c>
      <c r="B375" s="5">
        <v>248</v>
      </c>
      <c r="C375" s="5">
        <v>1056</v>
      </c>
      <c r="D375" s="5">
        <v>1</v>
      </c>
      <c r="E375" s="5">
        <v>1134.4000000000001</v>
      </c>
      <c r="F375" s="5">
        <v>0.2</v>
      </c>
      <c r="G375" s="5">
        <f>IFERROR(INDEX(Products!$C$2:$C$86,MATCH(C375,Products!$A$2:$A$86,0)),"")</f>
        <v>6</v>
      </c>
      <c r="H375" s="12">
        <f>IFERROR(INDEX(Products!$D$2:$D$86,MATCH(C375,Products!$A$2:$A$86,0)),"")</f>
        <v>798.2</v>
      </c>
      <c r="I375" s="12">
        <f t="shared" si="20"/>
        <v>907.5200000000001</v>
      </c>
      <c r="J375" s="12">
        <f t="shared" si="21"/>
        <v>798.2</v>
      </c>
      <c r="K375" s="12">
        <f t="shared" si="22"/>
        <v>109.32000000000005</v>
      </c>
      <c r="L375" s="7">
        <f t="shared" si="23"/>
        <v>0.12046015514809595</v>
      </c>
      <c r="M375" s="5" t="str">
        <f>IF(COUNTIF(Returns!$B$2:$B$248,A375)&gt;0,"Yes","No")</f>
        <v>No</v>
      </c>
      <c r="N375" s="13"/>
    </row>
    <row r="376" spans="1:14" x14ac:dyDescent="0.35">
      <c r="A376" s="5">
        <v>375</v>
      </c>
      <c r="B376" s="5">
        <v>249</v>
      </c>
      <c r="C376" s="5">
        <v>1017</v>
      </c>
      <c r="D376" s="5">
        <v>2</v>
      </c>
      <c r="E376" s="5">
        <v>978.37</v>
      </c>
      <c r="F376" s="5">
        <v>0.25</v>
      </c>
      <c r="G376" s="5">
        <f>IFERROR(INDEX(Products!$C$2:$C$86,MATCH(C376,Products!$A$2:$A$86,0)),"")</f>
        <v>2</v>
      </c>
      <c r="H376" s="12">
        <f>IFERROR(INDEX(Products!$D$2:$D$86,MATCH(C376,Products!$A$2:$A$86,0)),"")</f>
        <v>519.71</v>
      </c>
      <c r="I376" s="12">
        <f t="shared" si="20"/>
        <v>1467.5550000000001</v>
      </c>
      <c r="J376" s="12">
        <f t="shared" si="21"/>
        <v>1039.42</v>
      </c>
      <c r="K376" s="12">
        <f t="shared" si="22"/>
        <v>428.13499999999999</v>
      </c>
      <c r="L376" s="7">
        <f t="shared" si="23"/>
        <v>0.29173352957810778</v>
      </c>
      <c r="M376" s="5" t="str">
        <f>IF(COUNTIF(Returns!$B$2:$B$248,A376)&gt;0,"Yes","No")</f>
        <v>No</v>
      </c>
      <c r="N376" s="13"/>
    </row>
    <row r="377" spans="1:14" x14ac:dyDescent="0.35">
      <c r="A377" s="5">
        <v>376</v>
      </c>
      <c r="B377" s="5">
        <v>250</v>
      </c>
      <c r="C377" s="5">
        <v>1001</v>
      </c>
      <c r="D377" s="5">
        <v>1</v>
      </c>
      <c r="E377" s="5">
        <v>3826.19</v>
      </c>
      <c r="F377" s="5">
        <v>0.05</v>
      </c>
      <c r="G377" s="5">
        <f>IFERROR(INDEX(Products!$C$2:$C$86,MATCH(C377,Products!$A$2:$A$86,0)),"")</f>
        <v>1</v>
      </c>
      <c r="H377" s="12">
        <f>IFERROR(INDEX(Products!$D$2:$D$86,MATCH(C377,Products!$A$2:$A$86,0)),"")</f>
        <v>3021.65</v>
      </c>
      <c r="I377" s="12">
        <f t="shared" si="20"/>
        <v>3634.8804999999998</v>
      </c>
      <c r="J377" s="12">
        <f t="shared" si="21"/>
        <v>3021.65</v>
      </c>
      <c r="K377" s="12">
        <f t="shared" si="22"/>
        <v>613.23049999999967</v>
      </c>
      <c r="L377" s="7">
        <f t="shared" si="23"/>
        <v>0.16870719683907071</v>
      </c>
      <c r="M377" s="5" t="str">
        <f>IF(COUNTIF(Returns!$B$2:$B$248,A377)&gt;0,"Yes","No")</f>
        <v>No</v>
      </c>
      <c r="N377" s="13"/>
    </row>
    <row r="378" spans="1:14" x14ac:dyDescent="0.35">
      <c r="A378" s="5">
        <v>377</v>
      </c>
      <c r="B378" s="5">
        <v>251</v>
      </c>
      <c r="C378" s="5">
        <v>1051</v>
      </c>
      <c r="D378" s="5">
        <v>1</v>
      </c>
      <c r="E378" s="5">
        <v>304.13</v>
      </c>
      <c r="F378" s="5">
        <v>0.25</v>
      </c>
      <c r="G378" s="5">
        <f>IFERROR(INDEX(Products!$C$2:$C$86,MATCH(C378,Products!$A$2:$A$86,0)),"")</f>
        <v>5</v>
      </c>
      <c r="H378" s="12">
        <f>IFERROR(INDEX(Products!$D$2:$D$86,MATCH(C378,Products!$A$2:$A$86,0)),"")</f>
        <v>176.98</v>
      </c>
      <c r="I378" s="12">
        <f t="shared" si="20"/>
        <v>228.0975</v>
      </c>
      <c r="J378" s="12">
        <f t="shared" si="21"/>
        <v>176.98</v>
      </c>
      <c r="K378" s="12">
        <f t="shared" si="22"/>
        <v>51.117500000000007</v>
      </c>
      <c r="L378" s="7">
        <f t="shared" si="23"/>
        <v>0.22410372757263894</v>
      </c>
      <c r="M378" s="5" t="str">
        <f>IF(COUNTIF(Returns!$B$2:$B$248,A378)&gt;0,"Yes","No")</f>
        <v>No</v>
      </c>
      <c r="N378" s="13"/>
    </row>
    <row r="379" spans="1:14" x14ac:dyDescent="0.35">
      <c r="A379" s="5">
        <v>378</v>
      </c>
      <c r="B379" s="5">
        <v>252</v>
      </c>
      <c r="C379" s="5">
        <v>1016</v>
      </c>
      <c r="D379" s="5">
        <v>1</v>
      </c>
      <c r="E379" s="5">
        <v>1279.19</v>
      </c>
      <c r="F379" s="5">
        <v>0.1</v>
      </c>
      <c r="G379" s="5">
        <f>IFERROR(INDEX(Products!$C$2:$C$86,MATCH(C379,Products!$A$2:$A$86,0)),"")</f>
        <v>2</v>
      </c>
      <c r="H379" s="12">
        <f>IFERROR(INDEX(Products!$D$2:$D$86,MATCH(C379,Products!$A$2:$A$86,0)),"")</f>
        <v>741.85</v>
      </c>
      <c r="I379" s="12">
        <f t="shared" si="20"/>
        <v>1151.2710000000002</v>
      </c>
      <c r="J379" s="12">
        <f t="shared" si="21"/>
        <v>741.85</v>
      </c>
      <c r="K379" s="12">
        <f t="shared" si="22"/>
        <v>409.42100000000016</v>
      </c>
      <c r="L379" s="7">
        <f t="shared" si="23"/>
        <v>0.35562521769418332</v>
      </c>
      <c r="M379" s="5" t="str">
        <f>IF(COUNTIF(Returns!$B$2:$B$248,A379)&gt;0,"Yes","No")</f>
        <v>No</v>
      </c>
      <c r="N379" s="13"/>
    </row>
    <row r="380" spans="1:14" x14ac:dyDescent="0.35">
      <c r="A380" s="5">
        <v>379</v>
      </c>
      <c r="B380" s="5">
        <v>252</v>
      </c>
      <c r="C380" s="5">
        <v>1080</v>
      </c>
      <c r="D380" s="5">
        <v>3</v>
      </c>
      <c r="E380" s="5">
        <v>256.7</v>
      </c>
      <c r="F380" s="5">
        <v>0.25</v>
      </c>
      <c r="G380" s="5">
        <f>IFERROR(INDEX(Products!$C$2:$C$86,MATCH(C380,Products!$A$2:$A$86,0)),"")</f>
        <v>8</v>
      </c>
      <c r="H380" s="12">
        <f>IFERROR(INDEX(Products!$D$2:$D$86,MATCH(C380,Products!$A$2:$A$86,0)),"")</f>
        <v>184.26</v>
      </c>
      <c r="I380" s="12">
        <f t="shared" si="20"/>
        <v>577.57499999999993</v>
      </c>
      <c r="J380" s="12">
        <f t="shared" si="21"/>
        <v>552.78</v>
      </c>
      <c r="K380" s="12">
        <f t="shared" si="22"/>
        <v>24.794999999999959</v>
      </c>
      <c r="L380" s="7">
        <f t="shared" si="23"/>
        <v>4.2929489676665301E-2</v>
      </c>
      <c r="M380" s="5" t="str">
        <f>IF(COUNTIF(Returns!$B$2:$B$248,A380)&gt;0,"Yes","No")</f>
        <v>No</v>
      </c>
      <c r="N380" s="13"/>
    </row>
    <row r="381" spans="1:14" x14ac:dyDescent="0.35">
      <c r="A381" s="5">
        <v>380</v>
      </c>
      <c r="B381" s="5">
        <v>252</v>
      </c>
      <c r="C381" s="5">
        <v>1001</v>
      </c>
      <c r="D381" s="5">
        <v>1</v>
      </c>
      <c r="E381" s="5">
        <v>3826.19</v>
      </c>
      <c r="F381" s="5">
        <v>0.05</v>
      </c>
      <c r="G381" s="5">
        <f>IFERROR(INDEX(Products!$C$2:$C$86,MATCH(C381,Products!$A$2:$A$86,0)),"")</f>
        <v>1</v>
      </c>
      <c r="H381" s="12">
        <f>IFERROR(INDEX(Products!$D$2:$D$86,MATCH(C381,Products!$A$2:$A$86,0)),"")</f>
        <v>3021.65</v>
      </c>
      <c r="I381" s="12">
        <f t="shared" si="20"/>
        <v>3634.8804999999998</v>
      </c>
      <c r="J381" s="12">
        <f t="shared" si="21"/>
        <v>3021.65</v>
      </c>
      <c r="K381" s="12">
        <f t="shared" si="22"/>
        <v>613.23049999999967</v>
      </c>
      <c r="L381" s="7">
        <f t="shared" si="23"/>
        <v>0.16870719683907071</v>
      </c>
      <c r="M381" s="5" t="str">
        <f>IF(COUNTIF(Returns!$B$2:$B$248,A381)&gt;0,"Yes","No")</f>
        <v>No</v>
      </c>
      <c r="N381" s="13"/>
    </row>
    <row r="382" spans="1:14" x14ac:dyDescent="0.35">
      <c r="A382" s="5">
        <v>381</v>
      </c>
      <c r="B382" s="5">
        <v>253</v>
      </c>
      <c r="C382" s="5">
        <v>1052</v>
      </c>
      <c r="D382" s="5">
        <v>2</v>
      </c>
      <c r="E382" s="5">
        <v>2801.53</v>
      </c>
      <c r="F382" s="5">
        <v>0.2</v>
      </c>
      <c r="G382" s="5">
        <f>IFERROR(INDEX(Products!$C$2:$C$86,MATCH(C382,Products!$A$2:$A$86,0)),"")</f>
        <v>5</v>
      </c>
      <c r="H382" s="12">
        <f>IFERROR(INDEX(Products!$D$2:$D$86,MATCH(C382,Products!$A$2:$A$86,0)),"")</f>
        <v>1752.02</v>
      </c>
      <c r="I382" s="12">
        <f t="shared" si="20"/>
        <v>4482.4480000000003</v>
      </c>
      <c r="J382" s="12">
        <f t="shared" si="21"/>
        <v>3504.04</v>
      </c>
      <c r="K382" s="12">
        <f t="shared" si="22"/>
        <v>978.40800000000036</v>
      </c>
      <c r="L382" s="7">
        <f t="shared" si="23"/>
        <v>0.2182753709580123</v>
      </c>
      <c r="M382" s="5" t="str">
        <f>IF(COUNTIF(Returns!$B$2:$B$248,A382)&gt;0,"Yes","No")</f>
        <v>No</v>
      </c>
      <c r="N382" s="13"/>
    </row>
    <row r="383" spans="1:14" x14ac:dyDescent="0.35">
      <c r="A383" s="5">
        <v>382</v>
      </c>
      <c r="B383" s="5">
        <v>254</v>
      </c>
      <c r="C383" s="5">
        <v>1044</v>
      </c>
      <c r="D383" s="5">
        <v>2</v>
      </c>
      <c r="E383" s="5">
        <v>1419.88</v>
      </c>
      <c r="F383" s="5">
        <v>0</v>
      </c>
      <c r="G383" s="5">
        <f>IFERROR(INDEX(Products!$C$2:$C$86,MATCH(C383,Products!$A$2:$A$86,0)),"")</f>
        <v>4</v>
      </c>
      <c r="H383" s="12">
        <f>IFERROR(INDEX(Products!$D$2:$D$86,MATCH(C383,Products!$A$2:$A$86,0)),"")</f>
        <v>897.98</v>
      </c>
      <c r="I383" s="12">
        <f t="shared" si="20"/>
        <v>2839.76</v>
      </c>
      <c r="J383" s="12">
        <f t="shared" si="21"/>
        <v>1795.96</v>
      </c>
      <c r="K383" s="12">
        <f t="shared" si="22"/>
        <v>1043.8000000000002</v>
      </c>
      <c r="L383" s="7">
        <f t="shared" si="23"/>
        <v>0.36756627320618646</v>
      </c>
      <c r="M383" s="5" t="str">
        <f>IF(COUNTIF(Returns!$B$2:$B$248,A383)&gt;0,"Yes","No")</f>
        <v>No</v>
      </c>
      <c r="N383" s="13"/>
    </row>
    <row r="384" spans="1:14" x14ac:dyDescent="0.35">
      <c r="A384" s="5">
        <v>383</v>
      </c>
      <c r="B384" s="5">
        <v>255</v>
      </c>
      <c r="C384" s="5">
        <v>1026</v>
      </c>
      <c r="D384" s="5">
        <v>2</v>
      </c>
      <c r="E384" s="5">
        <v>1413.81</v>
      </c>
      <c r="F384" s="5">
        <v>0.15</v>
      </c>
      <c r="G384" s="5">
        <f>IFERROR(INDEX(Products!$C$2:$C$86,MATCH(C384,Products!$A$2:$A$86,0)),"")</f>
        <v>3</v>
      </c>
      <c r="H384" s="12">
        <f>IFERROR(INDEX(Products!$D$2:$D$86,MATCH(C384,Products!$A$2:$A$86,0)),"")</f>
        <v>1019.93</v>
      </c>
      <c r="I384" s="12">
        <f t="shared" si="20"/>
        <v>2403.4769999999999</v>
      </c>
      <c r="J384" s="12">
        <f t="shared" si="21"/>
        <v>2039.86</v>
      </c>
      <c r="K384" s="12">
        <f t="shared" si="22"/>
        <v>363.61699999999996</v>
      </c>
      <c r="L384" s="7">
        <f t="shared" si="23"/>
        <v>0.15128790498099212</v>
      </c>
      <c r="M384" s="5" t="str">
        <f>IF(COUNTIF(Returns!$B$2:$B$248,A384)&gt;0,"Yes","No")</f>
        <v>No</v>
      </c>
      <c r="N384" s="13"/>
    </row>
    <row r="385" spans="1:14" x14ac:dyDescent="0.35">
      <c r="A385" s="5">
        <v>384</v>
      </c>
      <c r="B385" s="5">
        <v>255</v>
      </c>
      <c r="C385" s="5">
        <v>1067</v>
      </c>
      <c r="D385" s="5">
        <v>1</v>
      </c>
      <c r="E385" s="5">
        <v>4128.99</v>
      </c>
      <c r="F385" s="5">
        <v>0</v>
      </c>
      <c r="G385" s="5">
        <f>IFERROR(INDEX(Products!$C$2:$C$86,MATCH(C385,Products!$A$2:$A$86,0)),"")</f>
        <v>7</v>
      </c>
      <c r="H385" s="12">
        <f>IFERROR(INDEX(Products!$D$2:$D$86,MATCH(C385,Products!$A$2:$A$86,0)),"")</f>
        <v>2213.3200000000002</v>
      </c>
      <c r="I385" s="12">
        <f t="shared" si="20"/>
        <v>4128.99</v>
      </c>
      <c r="J385" s="12">
        <f t="shared" si="21"/>
        <v>2213.3200000000002</v>
      </c>
      <c r="K385" s="12">
        <f t="shared" si="22"/>
        <v>1915.6699999999996</v>
      </c>
      <c r="L385" s="7">
        <f t="shared" si="23"/>
        <v>0.4639560764254696</v>
      </c>
      <c r="M385" s="5" t="str">
        <f>IF(COUNTIF(Returns!$B$2:$B$248,A385)&gt;0,"Yes","No")</f>
        <v>No</v>
      </c>
      <c r="N385" s="13"/>
    </row>
    <row r="386" spans="1:14" x14ac:dyDescent="0.35">
      <c r="A386" s="5">
        <v>385</v>
      </c>
      <c r="B386" s="5">
        <v>256</v>
      </c>
      <c r="C386" s="5">
        <v>1067</v>
      </c>
      <c r="D386" s="5">
        <v>1</v>
      </c>
      <c r="E386" s="5">
        <v>4128.99</v>
      </c>
      <c r="F386" s="5">
        <v>0.15</v>
      </c>
      <c r="G386" s="5">
        <f>IFERROR(INDEX(Products!$C$2:$C$86,MATCH(C386,Products!$A$2:$A$86,0)),"")</f>
        <v>7</v>
      </c>
      <c r="H386" s="12">
        <f>IFERROR(INDEX(Products!$D$2:$D$86,MATCH(C386,Products!$A$2:$A$86,0)),"")</f>
        <v>2213.3200000000002</v>
      </c>
      <c r="I386" s="12">
        <f t="shared" ref="I386:I449" si="24">D386*E386*(1-F386)</f>
        <v>3509.6414999999997</v>
      </c>
      <c r="J386" s="12">
        <f t="shared" ref="J386:J449" si="25">D386*H386</f>
        <v>2213.3200000000002</v>
      </c>
      <c r="K386" s="12">
        <f t="shared" ref="K386:K449" si="26">I386-J386</f>
        <v>1296.3214999999996</v>
      </c>
      <c r="L386" s="7">
        <f t="shared" ref="L386:L449" si="27">IFERROR(K386/I386,0)</f>
        <v>0.36936008991231717</v>
      </c>
      <c r="M386" s="5" t="str">
        <f>IF(COUNTIF(Returns!$B$2:$B$248,A386)&gt;0,"Yes","No")</f>
        <v>No</v>
      </c>
      <c r="N386" s="13"/>
    </row>
    <row r="387" spans="1:14" x14ac:dyDescent="0.35">
      <c r="A387" s="5">
        <v>386</v>
      </c>
      <c r="B387" s="5">
        <v>257</v>
      </c>
      <c r="C387" s="5">
        <v>1067</v>
      </c>
      <c r="D387" s="5">
        <v>2</v>
      </c>
      <c r="E387" s="5">
        <v>4128.99</v>
      </c>
      <c r="F387" s="5">
        <v>0.2</v>
      </c>
      <c r="G387" s="5">
        <f>IFERROR(INDEX(Products!$C$2:$C$86,MATCH(C387,Products!$A$2:$A$86,0)),"")</f>
        <v>7</v>
      </c>
      <c r="H387" s="12">
        <f>IFERROR(INDEX(Products!$D$2:$D$86,MATCH(C387,Products!$A$2:$A$86,0)),"")</f>
        <v>2213.3200000000002</v>
      </c>
      <c r="I387" s="12">
        <f t="shared" si="24"/>
        <v>6606.384</v>
      </c>
      <c r="J387" s="12">
        <f t="shared" si="25"/>
        <v>4426.6400000000003</v>
      </c>
      <c r="K387" s="12">
        <f t="shared" si="26"/>
        <v>2179.7439999999997</v>
      </c>
      <c r="L387" s="7">
        <f t="shared" si="27"/>
        <v>0.32994509553183704</v>
      </c>
      <c r="M387" s="5" t="str">
        <f>IF(COUNTIF(Returns!$B$2:$B$248,A387)&gt;0,"Yes","No")</f>
        <v>Yes</v>
      </c>
      <c r="N387" s="13"/>
    </row>
    <row r="388" spans="1:14" x14ac:dyDescent="0.35">
      <c r="A388" s="5">
        <v>387</v>
      </c>
      <c r="B388" s="5">
        <v>258</v>
      </c>
      <c r="C388" s="5">
        <v>1038</v>
      </c>
      <c r="D388" s="5">
        <v>1</v>
      </c>
      <c r="E388" s="5">
        <v>930.61</v>
      </c>
      <c r="F388" s="5">
        <v>0.1</v>
      </c>
      <c r="G388" s="5">
        <f>IFERROR(INDEX(Products!$C$2:$C$86,MATCH(C388,Products!$A$2:$A$86,0)),"")</f>
        <v>4</v>
      </c>
      <c r="H388" s="12">
        <f>IFERROR(INDEX(Products!$D$2:$D$86,MATCH(C388,Products!$A$2:$A$86,0)),"")</f>
        <v>617.46</v>
      </c>
      <c r="I388" s="12">
        <f t="shared" si="24"/>
        <v>837.54899999999998</v>
      </c>
      <c r="J388" s="12">
        <f t="shared" si="25"/>
        <v>617.46</v>
      </c>
      <c r="K388" s="12">
        <f t="shared" si="26"/>
        <v>220.08899999999994</v>
      </c>
      <c r="L388" s="7">
        <f t="shared" si="27"/>
        <v>0.26277746137837898</v>
      </c>
      <c r="M388" s="5" t="str">
        <f>IF(COUNTIF(Returns!$B$2:$B$248,A388)&gt;0,"Yes","No")</f>
        <v>No</v>
      </c>
      <c r="N388" s="13"/>
    </row>
    <row r="389" spans="1:14" x14ac:dyDescent="0.35">
      <c r="A389" s="5">
        <v>388</v>
      </c>
      <c r="B389" s="5">
        <v>259</v>
      </c>
      <c r="C389" s="5">
        <v>1001</v>
      </c>
      <c r="D389" s="5">
        <v>1</v>
      </c>
      <c r="E389" s="5">
        <v>3826.19</v>
      </c>
      <c r="F389" s="5">
        <v>0</v>
      </c>
      <c r="G389" s="5">
        <f>IFERROR(INDEX(Products!$C$2:$C$86,MATCH(C389,Products!$A$2:$A$86,0)),"")</f>
        <v>1</v>
      </c>
      <c r="H389" s="12">
        <f>IFERROR(INDEX(Products!$D$2:$D$86,MATCH(C389,Products!$A$2:$A$86,0)),"")</f>
        <v>3021.65</v>
      </c>
      <c r="I389" s="12">
        <f t="shared" si="24"/>
        <v>3826.19</v>
      </c>
      <c r="J389" s="12">
        <f t="shared" si="25"/>
        <v>3021.65</v>
      </c>
      <c r="K389" s="12">
        <f t="shared" si="26"/>
        <v>804.54</v>
      </c>
      <c r="L389" s="7">
        <f t="shared" si="27"/>
        <v>0.21027183699711721</v>
      </c>
      <c r="M389" s="5" t="str">
        <f>IF(COUNTIF(Returns!$B$2:$B$248,A389)&gt;0,"Yes","No")</f>
        <v>No</v>
      </c>
      <c r="N389" s="13"/>
    </row>
    <row r="390" spans="1:14" x14ac:dyDescent="0.35">
      <c r="A390" s="5">
        <v>389</v>
      </c>
      <c r="B390" s="5">
        <v>260</v>
      </c>
      <c r="C390" s="5">
        <v>1061</v>
      </c>
      <c r="D390" s="5">
        <v>1</v>
      </c>
      <c r="E390" s="5">
        <v>1128.8399999999999</v>
      </c>
      <c r="F390" s="5">
        <v>0.05</v>
      </c>
      <c r="G390" s="5">
        <f>IFERROR(INDEX(Products!$C$2:$C$86,MATCH(C390,Products!$A$2:$A$86,0)),"")</f>
        <v>6</v>
      </c>
      <c r="H390" s="12">
        <f>IFERROR(INDEX(Products!$D$2:$D$86,MATCH(C390,Products!$A$2:$A$86,0)),"")</f>
        <v>705.26</v>
      </c>
      <c r="I390" s="12">
        <f t="shared" si="24"/>
        <v>1072.3979999999999</v>
      </c>
      <c r="J390" s="12">
        <f t="shared" si="25"/>
        <v>705.26</v>
      </c>
      <c r="K390" s="12">
        <f t="shared" si="26"/>
        <v>367.13799999999992</v>
      </c>
      <c r="L390" s="7">
        <f t="shared" si="27"/>
        <v>0.34235237290632764</v>
      </c>
      <c r="M390" s="5" t="str">
        <f>IF(COUNTIF(Returns!$B$2:$B$248,A390)&gt;0,"Yes","No")</f>
        <v>No</v>
      </c>
      <c r="N390" s="13"/>
    </row>
    <row r="391" spans="1:14" x14ac:dyDescent="0.35">
      <c r="A391" s="5">
        <v>390</v>
      </c>
      <c r="B391" s="5">
        <v>261</v>
      </c>
      <c r="C391" s="5">
        <v>1030</v>
      </c>
      <c r="D391" s="5">
        <v>1</v>
      </c>
      <c r="E391" s="5">
        <v>799.21</v>
      </c>
      <c r="F391" s="5">
        <v>0.15</v>
      </c>
      <c r="G391" s="5">
        <f>IFERROR(INDEX(Products!$C$2:$C$86,MATCH(C391,Products!$A$2:$A$86,0)),"")</f>
        <v>3</v>
      </c>
      <c r="H391" s="12">
        <f>IFERROR(INDEX(Products!$D$2:$D$86,MATCH(C391,Products!$A$2:$A$86,0)),"")</f>
        <v>534</v>
      </c>
      <c r="I391" s="12">
        <f t="shared" si="24"/>
        <v>679.32849999999996</v>
      </c>
      <c r="J391" s="12">
        <f t="shared" si="25"/>
        <v>534</v>
      </c>
      <c r="K391" s="12">
        <f t="shared" si="26"/>
        <v>145.32849999999996</v>
      </c>
      <c r="L391" s="7">
        <f t="shared" si="27"/>
        <v>0.21392963787033809</v>
      </c>
      <c r="M391" s="5" t="str">
        <f>IF(COUNTIF(Returns!$B$2:$B$248,A391)&gt;0,"Yes","No")</f>
        <v>No</v>
      </c>
      <c r="N391" s="13"/>
    </row>
    <row r="392" spans="1:14" x14ac:dyDescent="0.35">
      <c r="A392" s="5">
        <v>391</v>
      </c>
      <c r="B392" s="5">
        <v>262</v>
      </c>
      <c r="C392" s="5">
        <v>1041</v>
      </c>
      <c r="D392" s="5">
        <v>3</v>
      </c>
      <c r="E392" s="5">
        <v>767.68</v>
      </c>
      <c r="F392" s="5">
        <v>0</v>
      </c>
      <c r="G392" s="5">
        <f>IFERROR(INDEX(Products!$C$2:$C$86,MATCH(C392,Products!$A$2:$A$86,0)),"")</f>
        <v>4</v>
      </c>
      <c r="H392" s="12">
        <f>IFERROR(INDEX(Products!$D$2:$D$86,MATCH(C392,Products!$A$2:$A$86,0)),"")</f>
        <v>540.32000000000005</v>
      </c>
      <c r="I392" s="12">
        <f t="shared" si="24"/>
        <v>2303.04</v>
      </c>
      <c r="J392" s="12">
        <f t="shared" si="25"/>
        <v>1620.96</v>
      </c>
      <c r="K392" s="12">
        <f t="shared" si="26"/>
        <v>682.07999999999993</v>
      </c>
      <c r="L392" s="7">
        <f t="shared" si="27"/>
        <v>0.29616506877865773</v>
      </c>
      <c r="M392" s="5" t="str">
        <f>IF(COUNTIF(Returns!$B$2:$B$248,A392)&gt;0,"Yes","No")</f>
        <v>No</v>
      </c>
      <c r="N392" s="13"/>
    </row>
    <row r="393" spans="1:14" x14ac:dyDescent="0.35">
      <c r="A393" s="5">
        <v>392</v>
      </c>
      <c r="B393" s="5">
        <v>262</v>
      </c>
      <c r="C393" s="5">
        <v>1053</v>
      </c>
      <c r="D393" s="5">
        <v>1</v>
      </c>
      <c r="E393" s="5">
        <v>1295.03</v>
      </c>
      <c r="F393" s="5">
        <v>0.05</v>
      </c>
      <c r="G393" s="5">
        <f>IFERROR(INDEX(Products!$C$2:$C$86,MATCH(C393,Products!$A$2:$A$86,0)),"")</f>
        <v>5</v>
      </c>
      <c r="H393" s="12">
        <f>IFERROR(INDEX(Products!$D$2:$D$86,MATCH(C393,Products!$A$2:$A$86,0)),"")</f>
        <v>777.04</v>
      </c>
      <c r="I393" s="12">
        <f t="shared" si="24"/>
        <v>1230.2784999999999</v>
      </c>
      <c r="J393" s="12">
        <f t="shared" si="25"/>
        <v>777.04</v>
      </c>
      <c r="K393" s="12">
        <f t="shared" si="26"/>
        <v>453.23849999999993</v>
      </c>
      <c r="L393" s="7">
        <f t="shared" si="27"/>
        <v>0.3684031705016384</v>
      </c>
      <c r="M393" s="5" t="str">
        <f>IF(COUNTIF(Returns!$B$2:$B$248,A393)&gt;0,"Yes","No")</f>
        <v>No</v>
      </c>
      <c r="N393" s="13"/>
    </row>
    <row r="394" spans="1:14" x14ac:dyDescent="0.35">
      <c r="A394" s="5">
        <v>393</v>
      </c>
      <c r="B394" s="5">
        <v>263</v>
      </c>
      <c r="C394" s="5">
        <v>1056</v>
      </c>
      <c r="D394" s="5">
        <v>1</v>
      </c>
      <c r="E394" s="5">
        <v>1134.4000000000001</v>
      </c>
      <c r="F394" s="5">
        <v>0.1</v>
      </c>
      <c r="G394" s="5">
        <f>IFERROR(INDEX(Products!$C$2:$C$86,MATCH(C394,Products!$A$2:$A$86,0)),"")</f>
        <v>6</v>
      </c>
      <c r="H394" s="12">
        <f>IFERROR(INDEX(Products!$D$2:$D$86,MATCH(C394,Products!$A$2:$A$86,0)),"")</f>
        <v>798.2</v>
      </c>
      <c r="I394" s="12">
        <f t="shared" si="24"/>
        <v>1020.9600000000002</v>
      </c>
      <c r="J394" s="12">
        <f t="shared" si="25"/>
        <v>798.2</v>
      </c>
      <c r="K394" s="12">
        <f t="shared" si="26"/>
        <v>222.7600000000001</v>
      </c>
      <c r="L394" s="7">
        <f t="shared" si="27"/>
        <v>0.21818680457608533</v>
      </c>
      <c r="M394" s="5" t="str">
        <f>IF(COUNTIF(Returns!$B$2:$B$248,A394)&gt;0,"Yes","No")</f>
        <v>No</v>
      </c>
      <c r="N394" s="13"/>
    </row>
    <row r="395" spans="1:14" x14ac:dyDescent="0.35">
      <c r="A395" s="5">
        <v>394</v>
      </c>
      <c r="B395" s="5">
        <v>264</v>
      </c>
      <c r="C395" s="5">
        <v>1028</v>
      </c>
      <c r="D395" s="5">
        <v>1</v>
      </c>
      <c r="E395" s="5">
        <v>2753.45</v>
      </c>
      <c r="F395" s="5">
        <v>0</v>
      </c>
      <c r="G395" s="5">
        <f>IFERROR(INDEX(Products!$C$2:$C$86,MATCH(C395,Products!$A$2:$A$86,0)),"")</f>
        <v>3</v>
      </c>
      <c r="H395" s="12">
        <f>IFERROR(INDEX(Products!$D$2:$D$86,MATCH(C395,Products!$A$2:$A$86,0)),"")</f>
        <v>1672.88</v>
      </c>
      <c r="I395" s="12">
        <f t="shared" si="24"/>
        <v>2753.45</v>
      </c>
      <c r="J395" s="12">
        <f t="shared" si="25"/>
        <v>1672.88</v>
      </c>
      <c r="K395" s="12">
        <f t="shared" si="26"/>
        <v>1080.5699999999997</v>
      </c>
      <c r="L395" s="7">
        <f t="shared" si="27"/>
        <v>0.39244220886524173</v>
      </c>
      <c r="M395" s="5" t="str">
        <f>IF(COUNTIF(Returns!$B$2:$B$248,A395)&gt;0,"Yes","No")</f>
        <v>Yes</v>
      </c>
      <c r="N395" s="13"/>
    </row>
    <row r="396" spans="1:14" x14ac:dyDescent="0.35">
      <c r="A396" s="5">
        <v>395</v>
      </c>
      <c r="B396" s="5">
        <v>265</v>
      </c>
      <c r="C396" s="5">
        <v>1041</v>
      </c>
      <c r="D396" s="5">
        <v>1</v>
      </c>
      <c r="E396" s="5">
        <v>767.68</v>
      </c>
      <c r="F396" s="5">
        <v>0</v>
      </c>
      <c r="G396" s="5">
        <f>IFERROR(INDEX(Products!$C$2:$C$86,MATCH(C396,Products!$A$2:$A$86,0)),"")</f>
        <v>4</v>
      </c>
      <c r="H396" s="12">
        <f>IFERROR(INDEX(Products!$D$2:$D$86,MATCH(C396,Products!$A$2:$A$86,0)),"")</f>
        <v>540.32000000000005</v>
      </c>
      <c r="I396" s="12">
        <f t="shared" si="24"/>
        <v>767.68</v>
      </c>
      <c r="J396" s="12">
        <f t="shared" si="25"/>
        <v>540.32000000000005</v>
      </c>
      <c r="K396" s="12">
        <f t="shared" si="26"/>
        <v>227.3599999999999</v>
      </c>
      <c r="L396" s="7">
        <f t="shared" si="27"/>
        <v>0.29616506877865767</v>
      </c>
      <c r="M396" s="5" t="str">
        <f>IF(COUNTIF(Returns!$B$2:$B$248,A396)&gt;0,"Yes","No")</f>
        <v>No</v>
      </c>
      <c r="N396" s="13"/>
    </row>
    <row r="397" spans="1:14" x14ac:dyDescent="0.35">
      <c r="A397" s="5">
        <v>396</v>
      </c>
      <c r="B397" s="5">
        <v>266</v>
      </c>
      <c r="C397" s="5">
        <v>1001</v>
      </c>
      <c r="D397" s="5">
        <v>1</v>
      </c>
      <c r="E397" s="5">
        <v>3826.19</v>
      </c>
      <c r="F397" s="5">
        <v>0.1</v>
      </c>
      <c r="G397" s="5">
        <f>IFERROR(INDEX(Products!$C$2:$C$86,MATCH(C397,Products!$A$2:$A$86,0)),"")</f>
        <v>1</v>
      </c>
      <c r="H397" s="12">
        <f>IFERROR(INDEX(Products!$D$2:$D$86,MATCH(C397,Products!$A$2:$A$86,0)),"")</f>
        <v>3021.65</v>
      </c>
      <c r="I397" s="12">
        <f t="shared" si="24"/>
        <v>3443.5709999999999</v>
      </c>
      <c r="J397" s="12">
        <f t="shared" si="25"/>
        <v>3021.65</v>
      </c>
      <c r="K397" s="12">
        <f t="shared" si="26"/>
        <v>421.92099999999982</v>
      </c>
      <c r="L397" s="7">
        <f t="shared" si="27"/>
        <v>0.12252426333013021</v>
      </c>
      <c r="M397" s="5" t="str">
        <f>IF(COUNTIF(Returns!$B$2:$B$248,A397)&gt;0,"Yes","No")</f>
        <v>No</v>
      </c>
      <c r="N397" s="13"/>
    </row>
    <row r="398" spans="1:14" x14ac:dyDescent="0.35">
      <c r="A398" s="5">
        <v>397</v>
      </c>
      <c r="B398" s="5">
        <v>266</v>
      </c>
      <c r="C398" s="5">
        <v>1025</v>
      </c>
      <c r="D398" s="5">
        <v>1</v>
      </c>
      <c r="E398" s="5">
        <v>894.16</v>
      </c>
      <c r="F398" s="5">
        <v>0</v>
      </c>
      <c r="G398" s="5">
        <f>IFERROR(INDEX(Products!$C$2:$C$86,MATCH(C398,Products!$A$2:$A$86,0)),"")</f>
        <v>2</v>
      </c>
      <c r="H398" s="12">
        <f>IFERROR(INDEX(Products!$D$2:$D$86,MATCH(C398,Products!$A$2:$A$86,0)),"")</f>
        <v>601.26</v>
      </c>
      <c r="I398" s="12">
        <f t="shared" si="24"/>
        <v>894.16</v>
      </c>
      <c r="J398" s="12">
        <f t="shared" si="25"/>
        <v>601.26</v>
      </c>
      <c r="K398" s="12">
        <f t="shared" si="26"/>
        <v>292.89999999999998</v>
      </c>
      <c r="L398" s="7">
        <f t="shared" si="27"/>
        <v>0.32757000984163909</v>
      </c>
      <c r="M398" s="5" t="str">
        <f>IF(COUNTIF(Returns!$B$2:$B$248,A398)&gt;0,"Yes","No")</f>
        <v>No</v>
      </c>
      <c r="N398" s="13"/>
    </row>
    <row r="399" spans="1:14" x14ac:dyDescent="0.35">
      <c r="A399" s="5">
        <v>398</v>
      </c>
      <c r="B399" s="5">
        <v>267</v>
      </c>
      <c r="C399" s="5">
        <v>1049</v>
      </c>
      <c r="D399" s="5">
        <v>1</v>
      </c>
      <c r="E399" s="5">
        <v>3970.29</v>
      </c>
      <c r="F399" s="5">
        <v>0.1</v>
      </c>
      <c r="G399" s="5">
        <f>IFERROR(INDEX(Products!$C$2:$C$86,MATCH(C399,Products!$A$2:$A$86,0)),"")</f>
        <v>5</v>
      </c>
      <c r="H399" s="12">
        <f>IFERROR(INDEX(Products!$D$2:$D$86,MATCH(C399,Products!$A$2:$A$86,0)),"")</f>
        <v>2490.89</v>
      </c>
      <c r="I399" s="12">
        <f t="shared" si="24"/>
        <v>3573.261</v>
      </c>
      <c r="J399" s="12">
        <f t="shared" si="25"/>
        <v>2490.89</v>
      </c>
      <c r="K399" s="12">
        <f t="shared" si="26"/>
        <v>1082.3710000000001</v>
      </c>
      <c r="L399" s="7">
        <f t="shared" si="27"/>
        <v>0.30290846372543179</v>
      </c>
      <c r="M399" s="5" t="str">
        <f>IF(COUNTIF(Returns!$B$2:$B$248,A399)&gt;0,"Yes","No")</f>
        <v>No</v>
      </c>
      <c r="N399" s="13"/>
    </row>
    <row r="400" spans="1:14" x14ac:dyDescent="0.35">
      <c r="A400" s="5">
        <v>399</v>
      </c>
      <c r="B400" s="5">
        <v>267</v>
      </c>
      <c r="C400" s="5">
        <v>1056</v>
      </c>
      <c r="D400" s="5">
        <v>1</v>
      </c>
      <c r="E400" s="5">
        <v>1134.4000000000001</v>
      </c>
      <c r="F400" s="5">
        <v>0</v>
      </c>
      <c r="G400" s="5">
        <f>IFERROR(INDEX(Products!$C$2:$C$86,MATCH(C400,Products!$A$2:$A$86,0)),"")</f>
        <v>6</v>
      </c>
      <c r="H400" s="12">
        <f>IFERROR(INDEX(Products!$D$2:$D$86,MATCH(C400,Products!$A$2:$A$86,0)),"")</f>
        <v>798.2</v>
      </c>
      <c r="I400" s="12">
        <f t="shared" si="24"/>
        <v>1134.4000000000001</v>
      </c>
      <c r="J400" s="12">
        <f t="shared" si="25"/>
        <v>798.2</v>
      </c>
      <c r="K400" s="12">
        <f t="shared" si="26"/>
        <v>336.20000000000005</v>
      </c>
      <c r="L400" s="7">
        <f t="shared" si="27"/>
        <v>0.29636812411847674</v>
      </c>
      <c r="M400" s="5" t="str">
        <f>IF(COUNTIF(Returns!$B$2:$B$248,A400)&gt;0,"Yes","No")</f>
        <v>No</v>
      </c>
      <c r="N400" s="13"/>
    </row>
    <row r="401" spans="1:14" x14ac:dyDescent="0.35">
      <c r="A401" s="5">
        <v>400</v>
      </c>
      <c r="B401" s="5">
        <v>268</v>
      </c>
      <c r="C401" s="5">
        <v>1052</v>
      </c>
      <c r="D401" s="5">
        <v>1</v>
      </c>
      <c r="E401" s="5">
        <v>2801.53</v>
      </c>
      <c r="F401" s="5">
        <v>0.2</v>
      </c>
      <c r="G401" s="5">
        <f>IFERROR(INDEX(Products!$C$2:$C$86,MATCH(C401,Products!$A$2:$A$86,0)),"")</f>
        <v>5</v>
      </c>
      <c r="H401" s="12">
        <f>IFERROR(INDEX(Products!$D$2:$D$86,MATCH(C401,Products!$A$2:$A$86,0)),"")</f>
        <v>1752.02</v>
      </c>
      <c r="I401" s="12">
        <f t="shared" si="24"/>
        <v>2241.2240000000002</v>
      </c>
      <c r="J401" s="12">
        <f t="shared" si="25"/>
        <v>1752.02</v>
      </c>
      <c r="K401" s="12">
        <f t="shared" si="26"/>
        <v>489.20400000000018</v>
      </c>
      <c r="L401" s="7">
        <f t="shared" si="27"/>
        <v>0.2182753709580123</v>
      </c>
      <c r="M401" s="5" t="str">
        <f>IF(COUNTIF(Returns!$B$2:$B$248,A401)&gt;0,"Yes","No")</f>
        <v>No</v>
      </c>
      <c r="N401" s="13"/>
    </row>
    <row r="402" spans="1:14" x14ac:dyDescent="0.35">
      <c r="A402" s="5">
        <v>401</v>
      </c>
      <c r="B402" s="5">
        <v>269</v>
      </c>
      <c r="C402" s="5">
        <v>1085</v>
      </c>
      <c r="D402" s="5">
        <v>1</v>
      </c>
      <c r="E402" s="5">
        <v>234.72</v>
      </c>
      <c r="F402" s="5">
        <v>0.05</v>
      </c>
      <c r="G402" s="5">
        <f>IFERROR(INDEX(Products!$C$2:$C$86,MATCH(C402,Products!$A$2:$A$86,0)),"")</f>
        <v>8</v>
      </c>
      <c r="H402" s="12">
        <f>IFERROR(INDEX(Products!$D$2:$D$86,MATCH(C402,Products!$A$2:$A$86,0)),"")</f>
        <v>175.69</v>
      </c>
      <c r="I402" s="12">
        <f t="shared" si="24"/>
        <v>222.98399999999998</v>
      </c>
      <c r="J402" s="12">
        <f t="shared" si="25"/>
        <v>175.69</v>
      </c>
      <c r="K402" s="12">
        <f t="shared" si="26"/>
        <v>47.293999999999983</v>
      </c>
      <c r="L402" s="7">
        <f t="shared" si="27"/>
        <v>0.21209593513435937</v>
      </c>
      <c r="M402" s="5" t="str">
        <f>IF(COUNTIF(Returns!$B$2:$B$248,A402)&gt;0,"Yes","No")</f>
        <v>No</v>
      </c>
      <c r="N402" s="13"/>
    </row>
    <row r="403" spans="1:14" x14ac:dyDescent="0.35">
      <c r="A403" s="5">
        <v>402</v>
      </c>
      <c r="B403" s="5">
        <v>270</v>
      </c>
      <c r="C403" s="5">
        <v>1067</v>
      </c>
      <c r="D403" s="5">
        <v>1</v>
      </c>
      <c r="E403" s="5">
        <v>4128.99</v>
      </c>
      <c r="F403" s="5">
        <v>0</v>
      </c>
      <c r="G403" s="5">
        <f>IFERROR(INDEX(Products!$C$2:$C$86,MATCH(C403,Products!$A$2:$A$86,0)),"")</f>
        <v>7</v>
      </c>
      <c r="H403" s="12">
        <f>IFERROR(INDEX(Products!$D$2:$D$86,MATCH(C403,Products!$A$2:$A$86,0)),"")</f>
        <v>2213.3200000000002</v>
      </c>
      <c r="I403" s="12">
        <f t="shared" si="24"/>
        <v>4128.99</v>
      </c>
      <c r="J403" s="12">
        <f t="shared" si="25"/>
        <v>2213.3200000000002</v>
      </c>
      <c r="K403" s="12">
        <f t="shared" si="26"/>
        <v>1915.6699999999996</v>
      </c>
      <c r="L403" s="7">
        <f t="shared" si="27"/>
        <v>0.4639560764254696</v>
      </c>
      <c r="M403" s="5" t="str">
        <f>IF(COUNTIF(Returns!$B$2:$B$248,A403)&gt;0,"Yes","No")</f>
        <v>No</v>
      </c>
      <c r="N403" s="13"/>
    </row>
    <row r="404" spans="1:14" x14ac:dyDescent="0.35">
      <c r="A404" s="5">
        <v>403</v>
      </c>
      <c r="B404" s="5">
        <v>270</v>
      </c>
      <c r="C404" s="5">
        <v>1037</v>
      </c>
      <c r="D404" s="5">
        <v>1</v>
      </c>
      <c r="E404" s="5">
        <v>1161.6300000000001</v>
      </c>
      <c r="F404" s="5">
        <v>0.15</v>
      </c>
      <c r="G404" s="5">
        <f>IFERROR(INDEX(Products!$C$2:$C$86,MATCH(C404,Products!$A$2:$A$86,0)),"")</f>
        <v>4</v>
      </c>
      <c r="H404" s="12">
        <f>IFERROR(INDEX(Products!$D$2:$D$86,MATCH(C404,Products!$A$2:$A$86,0)),"")</f>
        <v>798.62</v>
      </c>
      <c r="I404" s="12">
        <f t="shared" si="24"/>
        <v>987.38550000000009</v>
      </c>
      <c r="J404" s="12">
        <f t="shared" si="25"/>
        <v>798.62</v>
      </c>
      <c r="K404" s="12">
        <f t="shared" si="26"/>
        <v>188.76550000000009</v>
      </c>
      <c r="L404" s="7">
        <f t="shared" si="27"/>
        <v>0.19117710357302195</v>
      </c>
      <c r="M404" s="5" t="str">
        <f>IF(COUNTIF(Returns!$B$2:$B$248,A404)&gt;0,"Yes","No")</f>
        <v>No</v>
      </c>
      <c r="N404" s="13"/>
    </row>
    <row r="405" spans="1:14" x14ac:dyDescent="0.35">
      <c r="A405" s="5">
        <v>404</v>
      </c>
      <c r="B405" s="5">
        <v>270</v>
      </c>
      <c r="C405" s="5">
        <v>1001</v>
      </c>
      <c r="D405" s="5">
        <v>2</v>
      </c>
      <c r="E405" s="5">
        <v>3826.19</v>
      </c>
      <c r="F405" s="5">
        <v>0.2</v>
      </c>
      <c r="G405" s="5">
        <f>IFERROR(INDEX(Products!$C$2:$C$86,MATCH(C405,Products!$A$2:$A$86,0)),"")</f>
        <v>1</v>
      </c>
      <c r="H405" s="12">
        <f>IFERROR(INDEX(Products!$D$2:$D$86,MATCH(C405,Products!$A$2:$A$86,0)),"")</f>
        <v>3021.65</v>
      </c>
      <c r="I405" s="12">
        <f t="shared" si="24"/>
        <v>6121.9040000000005</v>
      </c>
      <c r="J405" s="12">
        <f t="shared" si="25"/>
        <v>6043.3</v>
      </c>
      <c r="K405" s="12">
        <f t="shared" si="26"/>
        <v>78.604000000000269</v>
      </c>
      <c r="L405" s="7">
        <f t="shared" si="27"/>
        <v>1.2839796246396589E-2</v>
      </c>
      <c r="M405" s="5" t="str">
        <f>IF(COUNTIF(Returns!$B$2:$B$248,A405)&gt;0,"Yes","No")</f>
        <v>Yes</v>
      </c>
      <c r="N405" s="13"/>
    </row>
    <row r="406" spans="1:14" x14ac:dyDescent="0.35">
      <c r="A406" s="5">
        <v>405</v>
      </c>
      <c r="B406" s="5">
        <v>271</v>
      </c>
      <c r="C406" s="5">
        <v>1068</v>
      </c>
      <c r="D406" s="5">
        <v>1</v>
      </c>
      <c r="E406" s="5">
        <v>550.08000000000004</v>
      </c>
      <c r="F406" s="5">
        <v>0</v>
      </c>
      <c r="G406" s="5">
        <f>IFERROR(INDEX(Products!$C$2:$C$86,MATCH(C406,Products!$A$2:$A$86,0)),"")</f>
        <v>7</v>
      </c>
      <c r="H406" s="12">
        <f>IFERROR(INDEX(Products!$D$2:$D$86,MATCH(C406,Products!$A$2:$A$86,0)),"")</f>
        <v>351.29</v>
      </c>
      <c r="I406" s="12">
        <f t="shared" si="24"/>
        <v>550.08000000000004</v>
      </c>
      <c r="J406" s="12">
        <f t="shared" si="25"/>
        <v>351.29</v>
      </c>
      <c r="K406" s="12">
        <f t="shared" si="26"/>
        <v>198.79000000000002</v>
      </c>
      <c r="L406" s="7">
        <f t="shared" si="27"/>
        <v>0.36138379872018617</v>
      </c>
      <c r="M406" s="5" t="str">
        <f>IF(COUNTIF(Returns!$B$2:$B$248,A406)&gt;0,"Yes","No")</f>
        <v>No</v>
      </c>
      <c r="N406" s="13"/>
    </row>
    <row r="407" spans="1:14" x14ac:dyDescent="0.35">
      <c r="A407" s="5">
        <v>406</v>
      </c>
      <c r="B407" s="5">
        <v>272</v>
      </c>
      <c r="C407" s="5">
        <v>1001</v>
      </c>
      <c r="D407" s="5">
        <v>1</v>
      </c>
      <c r="E407" s="5">
        <v>3826.19</v>
      </c>
      <c r="F407" s="5">
        <v>0.05</v>
      </c>
      <c r="G407" s="5">
        <f>IFERROR(INDEX(Products!$C$2:$C$86,MATCH(C407,Products!$A$2:$A$86,0)),"")</f>
        <v>1</v>
      </c>
      <c r="H407" s="12">
        <f>IFERROR(INDEX(Products!$D$2:$D$86,MATCH(C407,Products!$A$2:$A$86,0)),"")</f>
        <v>3021.65</v>
      </c>
      <c r="I407" s="12">
        <f t="shared" si="24"/>
        <v>3634.8804999999998</v>
      </c>
      <c r="J407" s="12">
        <f t="shared" si="25"/>
        <v>3021.65</v>
      </c>
      <c r="K407" s="12">
        <f t="shared" si="26"/>
        <v>613.23049999999967</v>
      </c>
      <c r="L407" s="7">
        <f t="shared" si="27"/>
        <v>0.16870719683907071</v>
      </c>
      <c r="M407" s="5" t="str">
        <f>IF(COUNTIF(Returns!$B$2:$B$248,A407)&gt;0,"Yes","No")</f>
        <v>Yes</v>
      </c>
      <c r="N407" s="13"/>
    </row>
    <row r="408" spans="1:14" x14ac:dyDescent="0.35">
      <c r="A408" s="5">
        <v>407</v>
      </c>
      <c r="B408" s="5">
        <v>272</v>
      </c>
      <c r="C408" s="5">
        <v>1061</v>
      </c>
      <c r="D408" s="5">
        <v>2</v>
      </c>
      <c r="E408" s="5">
        <v>1128.8399999999999</v>
      </c>
      <c r="F408" s="5">
        <v>0</v>
      </c>
      <c r="G408" s="5">
        <f>IFERROR(INDEX(Products!$C$2:$C$86,MATCH(C408,Products!$A$2:$A$86,0)),"")</f>
        <v>6</v>
      </c>
      <c r="H408" s="12">
        <f>IFERROR(INDEX(Products!$D$2:$D$86,MATCH(C408,Products!$A$2:$A$86,0)),"")</f>
        <v>705.26</v>
      </c>
      <c r="I408" s="12">
        <f t="shared" si="24"/>
        <v>2257.6799999999998</v>
      </c>
      <c r="J408" s="12">
        <f t="shared" si="25"/>
        <v>1410.52</v>
      </c>
      <c r="K408" s="12">
        <f t="shared" si="26"/>
        <v>847.15999999999985</v>
      </c>
      <c r="L408" s="7">
        <f t="shared" si="27"/>
        <v>0.37523475426101127</v>
      </c>
      <c r="M408" s="5" t="str">
        <f>IF(COUNTIF(Returns!$B$2:$B$248,A408)&gt;0,"Yes","No")</f>
        <v>No</v>
      </c>
      <c r="N408" s="13"/>
    </row>
    <row r="409" spans="1:14" x14ac:dyDescent="0.35">
      <c r="A409" s="5">
        <v>408</v>
      </c>
      <c r="B409" s="5">
        <v>273</v>
      </c>
      <c r="C409" s="5">
        <v>1010</v>
      </c>
      <c r="D409" s="5">
        <v>2</v>
      </c>
      <c r="E409" s="5">
        <v>4664.03</v>
      </c>
      <c r="F409" s="5">
        <v>0.15</v>
      </c>
      <c r="G409" s="5">
        <f>IFERROR(INDEX(Products!$C$2:$C$86,MATCH(C409,Products!$A$2:$A$86,0)),"")</f>
        <v>1</v>
      </c>
      <c r="H409" s="12">
        <f>IFERROR(INDEX(Products!$D$2:$D$86,MATCH(C409,Products!$A$2:$A$86,0)),"")</f>
        <v>3718.66</v>
      </c>
      <c r="I409" s="12">
        <f t="shared" si="24"/>
        <v>7928.8509999999997</v>
      </c>
      <c r="J409" s="12">
        <f t="shared" si="25"/>
        <v>7437.32</v>
      </c>
      <c r="K409" s="12">
        <f t="shared" si="26"/>
        <v>491.53099999999995</v>
      </c>
      <c r="L409" s="7">
        <f t="shared" si="27"/>
        <v>6.1992714959582411E-2</v>
      </c>
      <c r="M409" s="5" t="str">
        <f>IF(COUNTIF(Returns!$B$2:$B$248,A409)&gt;0,"Yes","No")</f>
        <v>No</v>
      </c>
      <c r="N409" s="13"/>
    </row>
    <row r="410" spans="1:14" x14ac:dyDescent="0.35">
      <c r="A410" s="5">
        <v>409</v>
      </c>
      <c r="B410" s="5">
        <v>274</v>
      </c>
      <c r="C410" s="5">
        <v>1061</v>
      </c>
      <c r="D410" s="5">
        <v>2</v>
      </c>
      <c r="E410" s="5">
        <v>1128.8399999999999</v>
      </c>
      <c r="F410" s="5">
        <v>0.25</v>
      </c>
      <c r="G410" s="5">
        <f>IFERROR(INDEX(Products!$C$2:$C$86,MATCH(C410,Products!$A$2:$A$86,0)),"")</f>
        <v>6</v>
      </c>
      <c r="H410" s="12">
        <f>IFERROR(INDEX(Products!$D$2:$D$86,MATCH(C410,Products!$A$2:$A$86,0)),"")</f>
        <v>705.26</v>
      </c>
      <c r="I410" s="12">
        <f t="shared" si="24"/>
        <v>1693.2599999999998</v>
      </c>
      <c r="J410" s="12">
        <f t="shared" si="25"/>
        <v>1410.52</v>
      </c>
      <c r="K410" s="12">
        <f t="shared" si="26"/>
        <v>282.73999999999978</v>
      </c>
      <c r="L410" s="7">
        <f t="shared" si="27"/>
        <v>0.16697967234801497</v>
      </c>
      <c r="M410" s="5" t="str">
        <f>IF(COUNTIF(Returns!$B$2:$B$248,A410)&gt;0,"Yes","No")</f>
        <v>No</v>
      </c>
      <c r="N410" s="13"/>
    </row>
    <row r="411" spans="1:14" x14ac:dyDescent="0.35">
      <c r="A411" s="5">
        <v>410</v>
      </c>
      <c r="B411" s="5">
        <v>275</v>
      </c>
      <c r="C411" s="5">
        <v>1049</v>
      </c>
      <c r="D411" s="5">
        <v>2</v>
      </c>
      <c r="E411" s="5">
        <v>3970.29</v>
      </c>
      <c r="F411" s="5">
        <v>0.15</v>
      </c>
      <c r="G411" s="5">
        <f>IFERROR(INDEX(Products!$C$2:$C$86,MATCH(C411,Products!$A$2:$A$86,0)),"")</f>
        <v>5</v>
      </c>
      <c r="H411" s="12">
        <f>IFERROR(INDEX(Products!$D$2:$D$86,MATCH(C411,Products!$A$2:$A$86,0)),"")</f>
        <v>2490.89</v>
      </c>
      <c r="I411" s="12">
        <f t="shared" si="24"/>
        <v>6749.4929999999995</v>
      </c>
      <c r="J411" s="12">
        <f t="shared" si="25"/>
        <v>4981.78</v>
      </c>
      <c r="K411" s="12">
        <f t="shared" si="26"/>
        <v>1767.7129999999997</v>
      </c>
      <c r="L411" s="7">
        <f t="shared" si="27"/>
        <v>0.26190307923869244</v>
      </c>
      <c r="M411" s="5" t="str">
        <f>IF(COUNTIF(Returns!$B$2:$B$248,A411)&gt;0,"Yes","No")</f>
        <v>No</v>
      </c>
      <c r="N411" s="13"/>
    </row>
    <row r="412" spans="1:14" x14ac:dyDescent="0.35">
      <c r="A412" s="5">
        <v>411</v>
      </c>
      <c r="B412" s="5">
        <v>275</v>
      </c>
      <c r="C412" s="5">
        <v>1044</v>
      </c>
      <c r="D412" s="5">
        <v>1</v>
      </c>
      <c r="E412" s="5">
        <v>1419.88</v>
      </c>
      <c r="F412" s="5">
        <v>0.1</v>
      </c>
      <c r="G412" s="5">
        <f>IFERROR(INDEX(Products!$C$2:$C$86,MATCH(C412,Products!$A$2:$A$86,0)),"")</f>
        <v>4</v>
      </c>
      <c r="H412" s="12">
        <f>IFERROR(INDEX(Products!$D$2:$D$86,MATCH(C412,Products!$A$2:$A$86,0)),"")</f>
        <v>897.98</v>
      </c>
      <c r="I412" s="12">
        <f t="shared" si="24"/>
        <v>1277.8920000000001</v>
      </c>
      <c r="J412" s="12">
        <f t="shared" si="25"/>
        <v>897.98</v>
      </c>
      <c r="K412" s="12">
        <f t="shared" si="26"/>
        <v>379.91200000000003</v>
      </c>
      <c r="L412" s="7">
        <f t="shared" si="27"/>
        <v>0.29729585911798495</v>
      </c>
      <c r="M412" s="5" t="str">
        <f>IF(COUNTIF(Returns!$B$2:$B$248,A412)&gt;0,"Yes","No")</f>
        <v>No</v>
      </c>
      <c r="N412" s="13"/>
    </row>
    <row r="413" spans="1:14" x14ac:dyDescent="0.35">
      <c r="A413" s="5">
        <v>412</v>
      </c>
      <c r="B413" s="5">
        <v>276</v>
      </c>
      <c r="C413" s="5">
        <v>1063</v>
      </c>
      <c r="D413" s="5">
        <v>1</v>
      </c>
      <c r="E413" s="5">
        <v>117.54</v>
      </c>
      <c r="F413" s="5">
        <v>0.15</v>
      </c>
      <c r="G413" s="5">
        <f>IFERROR(INDEX(Products!$C$2:$C$86,MATCH(C413,Products!$A$2:$A$86,0)),"")</f>
        <v>6</v>
      </c>
      <c r="H413" s="12">
        <f>IFERROR(INDEX(Products!$D$2:$D$86,MATCH(C413,Products!$A$2:$A$86,0)),"")</f>
        <v>80.47</v>
      </c>
      <c r="I413" s="12">
        <f t="shared" si="24"/>
        <v>99.909000000000006</v>
      </c>
      <c r="J413" s="12">
        <f t="shared" si="25"/>
        <v>80.47</v>
      </c>
      <c r="K413" s="12">
        <f t="shared" si="26"/>
        <v>19.439000000000007</v>
      </c>
      <c r="L413" s="7">
        <f t="shared" si="27"/>
        <v>0.19456705602097915</v>
      </c>
      <c r="M413" s="5" t="str">
        <f>IF(COUNTIF(Returns!$B$2:$B$248,A413)&gt;0,"Yes","No")</f>
        <v>No</v>
      </c>
      <c r="N413" s="13"/>
    </row>
    <row r="414" spans="1:14" x14ac:dyDescent="0.35">
      <c r="A414" s="5">
        <v>413</v>
      </c>
      <c r="B414" s="5">
        <v>276</v>
      </c>
      <c r="C414" s="5">
        <v>1080</v>
      </c>
      <c r="D414" s="5">
        <v>1</v>
      </c>
      <c r="E414" s="5">
        <v>256.7</v>
      </c>
      <c r="F414" s="5">
        <v>0.05</v>
      </c>
      <c r="G414" s="5">
        <f>IFERROR(INDEX(Products!$C$2:$C$86,MATCH(C414,Products!$A$2:$A$86,0)),"")</f>
        <v>8</v>
      </c>
      <c r="H414" s="12">
        <f>IFERROR(INDEX(Products!$D$2:$D$86,MATCH(C414,Products!$A$2:$A$86,0)),"")</f>
        <v>184.26</v>
      </c>
      <c r="I414" s="12">
        <f t="shared" si="24"/>
        <v>243.86499999999998</v>
      </c>
      <c r="J414" s="12">
        <f t="shared" si="25"/>
        <v>184.26</v>
      </c>
      <c r="K414" s="12">
        <f t="shared" si="26"/>
        <v>59.60499999999999</v>
      </c>
      <c r="L414" s="7">
        <f t="shared" si="27"/>
        <v>0.24441801816578843</v>
      </c>
      <c r="M414" s="5" t="str">
        <f>IF(COUNTIF(Returns!$B$2:$B$248,A414)&gt;0,"Yes","No")</f>
        <v>No</v>
      </c>
      <c r="N414" s="13"/>
    </row>
    <row r="415" spans="1:14" x14ac:dyDescent="0.35">
      <c r="A415" s="5">
        <v>414</v>
      </c>
      <c r="B415" s="5">
        <v>276</v>
      </c>
      <c r="C415" s="5">
        <v>1067</v>
      </c>
      <c r="D415" s="5">
        <v>2</v>
      </c>
      <c r="E415" s="5">
        <v>4128.99</v>
      </c>
      <c r="F415" s="5">
        <v>0.1</v>
      </c>
      <c r="G415" s="5">
        <f>IFERROR(INDEX(Products!$C$2:$C$86,MATCH(C415,Products!$A$2:$A$86,0)),"")</f>
        <v>7</v>
      </c>
      <c r="H415" s="12">
        <f>IFERROR(INDEX(Products!$D$2:$D$86,MATCH(C415,Products!$A$2:$A$86,0)),"")</f>
        <v>2213.3200000000002</v>
      </c>
      <c r="I415" s="12">
        <f t="shared" si="24"/>
        <v>7432.1819999999998</v>
      </c>
      <c r="J415" s="12">
        <f t="shared" si="25"/>
        <v>4426.6400000000003</v>
      </c>
      <c r="K415" s="12">
        <f t="shared" si="26"/>
        <v>3005.5419999999995</v>
      </c>
      <c r="L415" s="7">
        <f t="shared" si="27"/>
        <v>0.40439564047274401</v>
      </c>
      <c r="M415" s="5" t="str">
        <f>IF(COUNTIF(Returns!$B$2:$B$248,A415)&gt;0,"Yes","No")</f>
        <v>No</v>
      </c>
      <c r="N415" s="13"/>
    </row>
    <row r="416" spans="1:14" x14ac:dyDescent="0.35">
      <c r="A416" s="5">
        <v>415</v>
      </c>
      <c r="B416" s="5">
        <v>277</v>
      </c>
      <c r="C416" s="5">
        <v>1038</v>
      </c>
      <c r="D416" s="5">
        <v>2</v>
      </c>
      <c r="E416" s="5">
        <v>930.61</v>
      </c>
      <c r="F416" s="5">
        <v>0.1</v>
      </c>
      <c r="G416" s="5">
        <f>IFERROR(INDEX(Products!$C$2:$C$86,MATCH(C416,Products!$A$2:$A$86,0)),"")</f>
        <v>4</v>
      </c>
      <c r="H416" s="12">
        <f>IFERROR(INDEX(Products!$D$2:$D$86,MATCH(C416,Products!$A$2:$A$86,0)),"")</f>
        <v>617.46</v>
      </c>
      <c r="I416" s="12">
        <f t="shared" si="24"/>
        <v>1675.098</v>
      </c>
      <c r="J416" s="12">
        <f t="shared" si="25"/>
        <v>1234.92</v>
      </c>
      <c r="K416" s="12">
        <f t="shared" si="26"/>
        <v>440.17799999999988</v>
      </c>
      <c r="L416" s="7">
        <f t="shared" si="27"/>
        <v>0.26277746137837898</v>
      </c>
      <c r="M416" s="5" t="str">
        <f>IF(COUNTIF(Returns!$B$2:$B$248,A416)&gt;0,"Yes","No")</f>
        <v>No</v>
      </c>
      <c r="N416" s="13"/>
    </row>
    <row r="417" spans="1:14" x14ac:dyDescent="0.35">
      <c r="A417" s="5">
        <v>416</v>
      </c>
      <c r="B417" s="5">
        <v>278</v>
      </c>
      <c r="C417" s="5">
        <v>1061</v>
      </c>
      <c r="D417" s="5">
        <v>1</v>
      </c>
      <c r="E417" s="5">
        <v>1128.8399999999999</v>
      </c>
      <c r="F417" s="5">
        <v>0</v>
      </c>
      <c r="G417" s="5">
        <f>IFERROR(INDEX(Products!$C$2:$C$86,MATCH(C417,Products!$A$2:$A$86,0)),"")</f>
        <v>6</v>
      </c>
      <c r="H417" s="12">
        <f>IFERROR(INDEX(Products!$D$2:$D$86,MATCH(C417,Products!$A$2:$A$86,0)),"")</f>
        <v>705.26</v>
      </c>
      <c r="I417" s="12">
        <f t="shared" si="24"/>
        <v>1128.8399999999999</v>
      </c>
      <c r="J417" s="12">
        <f t="shared" si="25"/>
        <v>705.26</v>
      </c>
      <c r="K417" s="12">
        <f t="shared" si="26"/>
        <v>423.57999999999993</v>
      </c>
      <c r="L417" s="7">
        <f t="shared" si="27"/>
        <v>0.37523475426101127</v>
      </c>
      <c r="M417" s="5" t="str">
        <f>IF(COUNTIF(Returns!$B$2:$B$248,A417)&gt;0,"Yes","No")</f>
        <v>No</v>
      </c>
      <c r="N417" s="13"/>
    </row>
    <row r="418" spans="1:14" x14ac:dyDescent="0.35">
      <c r="A418" s="5">
        <v>417</v>
      </c>
      <c r="B418" s="5">
        <v>278</v>
      </c>
      <c r="C418" s="5">
        <v>1082</v>
      </c>
      <c r="D418" s="5">
        <v>3</v>
      </c>
      <c r="E418" s="5">
        <v>337.61</v>
      </c>
      <c r="F418" s="5">
        <v>0.1</v>
      </c>
      <c r="G418" s="5">
        <f>IFERROR(INDEX(Products!$C$2:$C$86,MATCH(C418,Products!$A$2:$A$86,0)),"")</f>
        <v>8</v>
      </c>
      <c r="H418" s="12">
        <f>IFERROR(INDEX(Products!$D$2:$D$86,MATCH(C418,Products!$A$2:$A$86,0)),"")</f>
        <v>183.63</v>
      </c>
      <c r="I418" s="12">
        <f t="shared" si="24"/>
        <v>911.54700000000003</v>
      </c>
      <c r="J418" s="12">
        <f t="shared" si="25"/>
        <v>550.89</v>
      </c>
      <c r="K418" s="12">
        <f t="shared" si="26"/>
        <v>360.65700000000004</v>
      </c>
      <c r="L418" s="7">
        <f t="shared" si="27"/>
        <v>0.39565376223058168</v>
      </c>
      <c r="M418" s="5" t="str">
        <f>IF(COUNTIF(Returns!$B$2:$B$248,A418)&gt;0,"Yes","No")</f>
        <v>No</v>
      </c>
      <c r="N418" s="13"/>
    </row>
    <row r="419" spans="1:14" x14ac:dyDescent="0.35">
      <c r="A419" s="5">
        <v>418</v>
      </c>
      <c r="B419" s="5">
        <v>279</v>
      </c>
      <c r="C419" s="5">
        <v>1084</v>
      </c>
      <c r="D419" s="5">
        <v>1</v>
      </c>
      <c r="E419" s="5">
        <v>317.63</v>
      </c>
      <c r="F419" s="5">
        <v>0</v>
      </c>
      <c r="G419" s="5">
        <f>IFERROR(INDEX(Products!$C$2:$C$86,MATCH(C419,Products!$A$2:$A$86,0)),"")</f>
        <v>8</v>
      </c>
      <c r="H419" s="12">
        <f>IFERROR(INDEX(Products!$D$2:$D$86,MATCH(C419,Products!$A$2:$A$86,0)),"")</f>
        <v>188.52</v>
      </c>
      <c r="I419" s="12">
        <f t="shared" si="24"/>
        <v>317.63</v>
      </c>
      <c r="J419" s="12">
        <f t="shared" si="25"/>
        <v>188.52</v>
      </c>
      <c r="K419" s="12">
        <f t="shared" si="26"/>
        <v>129.10999999999999</v>
      </c>
      <c r="L419" s="7">
        <f t="shared" si="27"/>
        <v>0.40647923684790477</v>
      </c>
      <c r="M419" s="5" t="str">
        <f>IF(COUNTIF(Returns!$B$2:$B$248,A419)&gt;0,"Yes","No")</f>
        <v>No</v>
      </c>
      <c r="N419" s="13"/>
    </row>
    <row r="420" spans="1:14" x14ac:dyDescent="0.35">
      <c r="A420" s="5">
        <v>419</v>
      </c>
      <c r="B420" s="5">
        <v>279</v>
      </c>
      <c r="C420" s="5">
        <v>1085</v>
      </c>
      <c r="D420" s="5">
        <v>1</v>
      </c>
      <c r="E420" s="5">
        <v>234.72</v>
      </c>
      <c r="F420" s="5">
        <v>0.1</v>
      </c>
      <c r="G420" s="5">
        <f>IFERROR(INDEX(Products!$C$2:$C$86,MATCH(C420,Products!$A$2:$A$86,0)),"")</f>
        <v>8</v>
      </c>
      <c r="H420" s="12">
        <f>IFERROR(INDEX(Products!$D$2:$D$86,MATCH(C420,Products!$A$2:$A$86,0)),"")</f>
        <v>175.69</v>
      </c>
      <c r="I420" s="12">
        <f t="shared" si="24"/>
        <v>211.24799999999999</v>
      </c>
      <c r="J420" s="12">
        <f t="shared" si="25"/>
        <v>175.69</v>
      </c>
      <c r="K420" s="12">
        <f t="shared" si="26"/>
        <v>35.557999999999993</v>
      </c>
      <c r="L420" s="7">
        <f t="shared" si="27"/>
        <v>0.16832348708626824</v>
      </c>
      <c r="M420" s="5" t="str">
        <f>IF(COUNTIF(Returns!$B$2:$B$248,A420)&gt;0,"Yes","No")</f>
        <v>No</v>
      </c>
      <c r="N420" s="13"/>
    </row>
    <row r="421" spans="1:14" x14ac:dyDescent="0.35">
      <c r="A421" s="5">
        <v>420</v>
      </c>
      <c r="B421" s="5">
        <v>280</v>
      </c>
      <c r="C421" s="5">
        <v>1061</v>
      </c>
      <c r="D421" s="5">
        <v>1</v>
      </c>
      <c r="E421" s="5">
        <v>1128.8399999999999</v>
      </c>
      <c r="F421" s="5">
        <v>0.25</v>
      </c>
      <c r="G421" s="5">
        <f>IFERROR(INDEX(Products!$C$2:$C$86,MATCH(C421,Products!$A$2:$A$86,0)),"")</f>
        <v>6</v>
      </c>
      <c r="H421" s="12">
        <f>IFERROR(INDEX(Products!$D$2:$D$86,MATCH(C421,Products!$A$2:$A$86,0)),"")</f>
        <v>705.26</v>
      </c>
      <c r="I421" s="12">
        <f t="shared" si="24"/>
        <v>846.62999999999988</v>
      </c>
      <c r="J421" s="12">
        <f t="shared" si="25"/>
        <v>705.26</v>
      </c>
      <c r="K421" s="12">
        <f t="shared" si="26"/>
        <v>141.36999999999989</v>
      </c>
      <c r="L421" s="7">
        <f t="shared" si="27"/>
        <v>0.16697967234801497</v>
      </c>
      <c r="M421" s="5" t="str">
        <f>IF(COUNTIF(Returns!$B$2:$B$248,A421)&gt;0,"Yes","No")</f>
        <v>No</v>
      </c>
      <c r="N421" s="13"/>
    </row>
    <row r="422" spans="1:14" x14ac:dyDescent="0.35">
      <c r="A422" s="5">
        <v>421</v>
      </c>
      <c r="B422" s="5">
        <v>281</v>
      </c>
      <c r="C422" s="5">
        <v>1085</v>
      </c>
      <c r="D422" s="5">
        <v>1</v>
      </c>
      <c r="E422" s="5">
        <v>234.72</v>
      </c>
      <c r="F422" s="5">
        <v>0.2</v>
      </c>
      <c r="G422" s="5">
        <f>IFERROR(INDEX(Products!$C$2:$C$86,MATCH(C422,Products!$A$2:$A$86,0)),"")</f>
        <v>8</v>
      </c>
      <c r="H422" s="12">
        <f>IFERROR(INDEX(Products!$D$2:$D$86,MATCH(C422,Products!$A$2:$A$86,0)),"")</f>
        <v>175.69</v>
      </c>
      <c r="I422" s="12">
        <f t="shared" si="24"/>
        <v>187.77600000000001</v>
      </c>
      <c r="J422" s="12">
        <f t="shared" si="25"/>
        <v>175.69</v>
      </c>
      <c r="K422" s="12">
        <f t="shared" si="26"/>
        <v>12.086000000000013</v>
      </c>
      <c r="L422" s="7">
        <f t="shared" si="27"/>
        <v>6.4363922972051874E-2</v>
      </c>
      <c r="M422" s="5" t="str">
        <f>IF(COUNTIF(Returns!$B$2:$B$248,A422)&gt;0,"Yes","No")</f>
        <v>No</v>
      </c>
      <c r="N422" s="13"/>
    </row>
    <row r="423" spans="1:14" x14ac:dyDescent="0.35">
      <c r="A423" s="5">
        <v>422</v>
      </c>
      <c r="B423" s="5">
        <v>282</v>
      </c>
      <c r="C423" s="5">
        <v>1033</v>
      </c>
      <c r="D423" s="5">
        <v>1</v>
      </c>
      <c r="E423" s="5">
        <v>3738.1</v>
      </c>
      <c r="F423" s="5">
        <v>0.2</v>
      </c>
      <c r="G423" s="5">
        <f>IFERROR(INDEX(Products!$C$2:$C$86,MATCH(C423,Products!$A$2:$A$86,0)),"")</f>
        <v>3</v>
      </c>
      <c r="H423" s="12">
        <f>IFERROR(INDEX(Products!$D$2:$D$86,MATCH(C423,Products!$A$2:$A$86,0)),"")</f>
        <v>2130.6999999999998</v>
      </c>
      <c r="I423" s="12">
        <f t="shared" si="24"/>
        <v>2990.48</v>
      </c>
      <c r="J423" s="12">
        <f t="shared" si="25"/>
        <v>2130.6999999999998</v>
      </c>
      <c r="K423" s="12">
        <f t="shared" si="26"/>
        <v>859.7800000000002</v>
      </c>
      <c r="L423" s="7">
        <f t="shared" si="27"/>
        <v>0.28750568470613419</v>
      </c>
      <c r="M423" s="5" t="str">
        <f>IF(COUNTIF(Returns!$B$2:$B$248,A423)&gt;0,"Yes","No")</f>
        <v>No</v>
      </c>
      <c r="N423" s="13"/>
    </row>
    <row r="424" spans="1:14" x14ac:dyDescent="0.35">
      <c r="A424" s="5">
        <v>423</v>
      </c>
      <c r="B424" s="5">
        <v>282</v>
      </c>
      <c r="C424" s="5">
        <v>1068</v>
      </c>
      <c r="D424" s="5">
        <v>1</v>
      </c>
      <c r="E424" s="5">
        <v>550.08000000000004</v>
      </c>
      <c r="F424" s="5">
        <v>0</v>
      </c>
      <c r="G424" s="5">
        <f>IFERROR(INDEX(Products!$C$2:$C$86,MATCH(C424,Products!$A$2:$A$86,0)),"")</f>
        <v>7</v>
      </c>
      <c r="H424" s="12">
        <f>IFERROR(INDEX(Products!$D$2:$D$86,MATCH(C424,Products!$A$2:$A$86,0)),"")</f>
        <v>351.29</v>
      </c>
      <c r="I424" s="12">
        <f t="shared" si="24"/>
        <v>550.08000000000004</v>
      </c>
      <c r="J424" s="12">
        <f t="shared" si="25"/>
        <v>351.29</v>
      </c>
      <c r="K424" s="12">
        <f t="shared" si="26"/>
        <v>198.79000000000002</v>
      </c>
      <c r="L424" s="7">
        <f t="shared" si="27"/>
        <v>0.36138379872018617</v>
      </c>
      <c r="M424" s="5" t="str">
        <f>IF(COUNTIF(Returns!$B$2:$B$248,A424)&gt;0,"Yes","No")</f>
        <v>No</v>
      </c>
      <c r="N424" s="13"/>
    </row>
    <row r="425" spans="1:14" x14ac:dyDescent="0.35">
      <c r="A425" s="5">
        <v>424</v>
      </c>
      <c r="B425" s="5">
        <v>283</v>
      </c>
      <c r="C425" s="5">
        <v>1048</v>
      </c>
      <c r="D425" s="5">
        <v>1</v>
      </c>
      <c r="E425" s="5">
        <v>448.35</v>
      </c>
      <c r="F425" s="5">
        <v>0.15</v>
      </c>
      <c r="G425" s="5">
        <f>IFERROR(INDEX(Products!$C$2:$C$86,MATCH(C425,Products!$A$2:$A$86,0)),"")</f>
        <v>5</v>
      </c>
      <c r="H425" s="12">
        <f>IFERROR(INDEX(Products!$D$2:$D$86,MATCH(C425,Products!$A$2:$A$86,0)),"")</f>
        <v>299.29000000000002</v>
      </c>
      <c r="I425" s="12">
        <f t="shared" si="24"/>
        <v>381.09750000000003</v>
      </c>
      <c r="J425" s="12">
        <f t="shared" si="25"/>
        <v>299.29000000000002</v>
      </c>
      <c r="K425" s="12">
        <f t="shared" si="26"/>
        <v>81.807500000000005</v>
      </c>
      <c r="L425" s="7">
        <f t="shared" si="27"/>
        <v>0.2146629143460663</v>
      </c>
      <c r="M425" s="5" t="str">
        <f>IF(COUNTIF(Returns!$B$2:$B$248,A425)&gt;0,"Yes","No")</f>
        <v>No</v>
      </c>
      <c r="N425" s="13"/>
    </row>
    <row r="426" spans="1:14" x14ac:dyDescent="0.35">
      <c r="A426" s="5">
        <v>425</v>
      </c>
      <c r="B426" s="5">
        <v>284</v>
      </c>
      <c r="C426" s="5">
        <v>1019</v>
      </c>
      <c r="D426" s="5">
        <v>2</v>
      </c>
      <c r="E426" s="5">
        <v>1255.73</v>
      </c>
      <c r="F426" s="5">
        <v>0.1</v>
      </c>
      <c r="G426" s="5">
        <f>IFERROR(INDEX(Products!$C$2:$C$86,MATCH(C426,Products!$A$2:$A$86,0)),"")</f>
        <v>2</v>
      </c>
      <c r="H426" s="12">
        <f>IFERROR(INDEX(Products!$D$2:$D$86,MATCH(C426,Products!$A$2:$A$86,0)),"")</f>
        <v>760.11</v>
      </c>
      <c r="I426" s="12">
        <f t="shared" si="24"/>
        <v>2260.3140000000003</v>
      </c>
      <c r="J426" s="12">
        <f t="shared" si="25"/>
        <v>1520.22</v>
      </c>
      <c r="K426" s="12">
        <f t="shared" si="26"/>
        <v>740.09400000000028</v>
      </c>
      <c r="L426" s="7">
        <f t="shared" si="27"/>
        <v>0.32742972878989385</v>
      </c>
      <c r="M426" s="5" t="str">
        <f>IF(COUNTIF(Returns!$B$2:$B$248,A426)&gt;0,"Yes","No")</f>
        <v>No</v>
      </c>
      <c r="N426" s="13"/>
    </row>
    <row r="427" spans="1:14" x14ac:dyDescent="0.35">
      <c r="A427" s="5">
        <v>426</v>
      </c>
      <c r="B427" s="5">
        <v>285</v>
      </c>
      <c r="C427" s="5">
        <v>1043</v>
      </c>
      <c r="D427" s="5">
        <v>1</v>
      </c>
      <c r="E427" s="5">
        <v>567.48</v>
      </c>
      <c r="F427" s="5">
        <v>0.25</v>
      </c>
      <c r="G427" s="5">
        <f>IFERROR(INDEX(Products!$C$2:$C$86,MATCH(C427,Products!$A$2:$A$86,0)),"")</f>
        <v>4</v>
      </c>
      <c r="H427" s="12">
        <f>IFERROR(INDEX(Products!$D$2:$D$86,MATCH(C427,Products!$A$2:$A$86,0)),"")</f>
        <v>407.51</v>
      </c>
      <c r="I427" s="12">
        <f t="shared" si="24"/>
        <v>425.61</v>
      </c>
      <c r="J427" s="12">
        <f t="shared" si="25"/>
        <v>407.51</v>
      </c>
      <c r="K427" s="12">
        <f t="shared" si="26"/>
        <v>18.100000000000023</v>
      </c>
      <c r="L427" s="7">
        <f t="shared" si="27"/>
        <v>4.2527196259486436E-2</v>
      </c>
      <c r="M427" s="5" t="str">
        <f>IF(COUNTIF(Returns!$B$2:$B$248,A427)&gt;0,"Yes","No")</f>
        <v>No</v>
      </c>
      <c r="N427" s="13"/>
    </row>
    <row r="428" spans="1:14" x14ac:dyDescent="0.35">
      <c r="A428" s="5">
        <v>427</v>
      </c>
      <c r="B428" s="5">
        <v>286</v>
      </c>
      <c r="C428" s="5">
        <v>1067</v>
      </c>
      <c r="D428" s="5">
        <v>1</v>
      </c>
      <c r="E428" s="5">
        <v>4128.99</v>
      </c>
      <c r="F428" s="5">
        <v>0.3</v>
      </c>
      <c r="G428" s="5">
        <f>IFERROR(INDEX(Products!$C$2:$C$86,MATCH(C428,Products!$A$2:$A$86,0)),"")</f>
        <v>7</v>
      </c>
      <c r="H428" s="12">
        <f>IFERROR(INDEX(Products!$D$2:$D$86,MATCH(C428,Products!$A$2:$A$86,0)),"")</f>
        <v>2213.3200000000002</v>
      </c>
      <c r="I428" s="12">
        <f t="shared" si="24"/>
        <v>2890.2929999999997</v>
      </c>
      <c r="J428" s="12">
        <f t="shared" si="25"/>
        <v>2213.3200000000002</v>
      </c>
      <c r="K428" s="12">
        <f t="shared" si="26"/>
        <v>676.9729999999995</v>
      </c>
      <c r="L428" s="7">
        <f t="shared" si="27"/>
        <v>0.23422296632209938</v>
      </c>
      <c r="M428" s="5" t="str">
        <f>IF(COUNTIF(Returns!$B$2:$B$248,A428)&gt;0,"Yes","No")</f>
        <v>Yes</v>
      </c>
      <c r="N428" s="13"/>
    </row>
    <row r="429" spans="1:14" x14ac:dyDescent="0.35">
      <c r="A429" s="5">
        <v>428</v>
      </c>
      <c r="B429" s="5">
        <v>286</v>
      </c>
      <c r="C429" s="5">
        <v>1019</v>
      </c>
      <c r="D429" s="5">
        <v>1</v>
      </c>
      <c r="E429" s="5">
        <v>1255.73</v>
      </c>
      <c r="F429" s="5">
        <v>0.1</v>
      </c>
      <c r="G429" s="5">
        <f>IFERROR(INDEX(Products!$C$2:$C$86,MATCH(C429,Products!$A$2:$A$86,0)),"")</f>
        <v>2</v>
      </c>
      <c r="H429" s="12">
        <f>IFERROR(INDEX(Products!$D$2:$D$86,MATCH(C429,Products!$A$2:$A$86,0)),"")</f>
        <v>760.11</v>
      </c>
      <c r="I429" s="12">
        <f t="shared" si="24"/>
        <v>1130.1570000000002</v>
      </c>
      <c r="J429" s="12">
        <f t="shared" si="25"/>
        <v>760.11</v>
      </c>
      <c r="K429" s="12">
        <f t="shared" si="26"/>
        <v>370.04700000000014</v>
      </c>
      <c r="L429" s="7">
        <f t="shared" si="27"/>
        <v>0.32742972878989385</v>
      </c>
      <c r="M429" s="5" t="str">
        <f>IF(COUNTIF(Returns!$B$2:$B$248,A429)&gt;0,"Yes","No")</f>
        <v>No</v>
      </c>
      <c r="N429" s="13"/>
    </row>
    <row r="430" spans="1:14" x14ac:dyDescent="0.35">
      <c r="A430" s="5">
        <v>429</v>
      </c>
      <c r="B430" s="5">
        <v>287</v>
      </c>
      <c r="C430" s="5">
        <v>1019</v>
      </c>
      <c r="D430" s="5">
        <v>1</v>
      </c>
      <c r="E430" s="5">
        <v>1255.73</v>
      </c>
      <c r="F430" s="5">
        <v>0.25</v>
      </c>
      <c r="G430" s="5">
        <f>IFERROR(INDEX(Products!$C$2:$C$86,MATCH(C430,Products!$A$2:$A$86,0)),"")</f>
        <v>2</v>
      </c>
      <c r="H430" s="12">
        <f>IFERROR(INDEX(Products!$D$2:$D$86,MATCH(C430,Products!$A$2:$A$86,0)),"")</f>
        <v>760.11</v>
      </c>
      <c r="I430" s="12">
        <f t="shared" si="24"/>
        <v>941.79750000000001</v>
      </c>
      <c r="J430" s="12">
        <f t="shared" si="25"/>
        <v>760.11</v>
      </c>
      <c r="K430" s="12">
        <f t="shared" si="26"/>
        <v>181.6875</v>
      </c>
      <c r="L430" s="7">
        <f t="shared" si="27"/>
        <v>0.19291567454787256</v>
      </c>
      <c r="M430" s="5" t="str">
        <f>IF(COUNTIF(Returns!$B$2:$B$248,A430)&gt;0,"Yes","No")</f>
        <v>No</v>
      </c>
      <c r="N430" s="13"/>
    </row>
    <row r="431" spans="1:14" x14ac:dyDescent="0.35">
      <c r="A431" s="5">
        <v>430</v>
      </c>
      <c r="B431" s="5">
        <v>288</v>
      </c>
      <c r="C431" s="5">
        <v>1061</v>
      </c>
      <c r="D431" s="5">
        <v>2</v>
      </c>
      <c r="E431" s="5">
        <v>1128.8399999999999</v>
      </c>
      <c r="F431" s="5">
        <v>0</v>
      </c>
      <c r="G431" s="5">
        <f>IFERROR(INDEX(Products!$C$2:$C$86,MATCH(C431,Products!$A$2:$A$86,0)),"")</f>
        <v>6</v>
      </c>
      <c r="H431" s="12">
        <f>IFERROR(INDEX(Products!$D$2:$D$86,MATCH(C431,Products!$A$2:$A$86,0)),"")</f>
        <v>705.26</v>
      </c>
      <c r="I431" s="12">
        <f t="shared" si="24"/>
        <v>2257.6799999999998</v>
      </c>
      <c r="J431" s="12">
        <f t="shared" si="25"/>
        <v>1410.52</v>
      </c>
      <c r="K431" s="12">
        <f t="shared" si="26"/>
        <v>847.15999999999985</v>
      </c>
      <c r="L431" s="7">
        <f t="shared" si="27"/>
        <v>0.37523475426101127</v>
      </c>
      <c r="M431" s="5" t="str">
        <f>IF(COUNTIF(Returns!$B$2:$B$248,A431)&gt;0,"Yes","No")</f>
        <v>No</v>
      </c>
      <c r="N431" s="13"/>
    </row>
    <row r="432" spans="1:14" x14ac:dyDescent="0.35">
      <c r="A432" s="5">
        <v>431</v>
      </c>
      <c r="B432" s="5">
        <v>289</v>
      </c>
      <c r="C432" s="5">
        <v>1085</v>
      </c>
      <c r="D432" s="5">
        <v>1</v>
      </c>
      <c r="E432" s="5">
        <v>234.72</v>
      </c>
      <c r="F432" s="5">
        <v>0</v>
      </c>
      <c r="G432" s="5">
        <f>IFERROR(INDEX(Products!$C$2:$C$86,MATCH(C432,Products!$A$2:$A$86,0)),"")</f>
        <v>8</v>
      </c>
      <c r="H432" s="12">
        <f>IFERROR(INDEX(Products!$D$2:$D$86,MATCH(C432,Products!$A$2:$A$86,0)),"")</f>
        <v>175.69</v>
      </c>
      <c r="I432" s="12">
        <f t="shared" si="24"/>
        <v>234.72</v>
      </c>
      <c r="J432" s="12">
        <f t="shared" si="25"/>
        <v>175.69</v>
      </c>
      <c r="K432" s="12">
        <f t="shared" si="26"/>
        <v>59.03</v>
      </c>
      <c r="L432" s="7">
        <f t="shared" si="27"/>
        <v>0.25149113837764148</v>
      </c>
      <c r="M432" s="5" t="str">
        <f>IF(COUNTIF(Returns!$B$2:$B$248,A432)&gt;0,"Yes","No")</f>
        <v>No</v>
      </c>
      <c r="N432" s="13"/>
    </row>
    <row r="433" spans="1:14" x14ac:dyDescent="0.35">
      <c r="A433" s="5">
        <v>432</v>
      </c>
      <c r="B433" s="5">
        <v>289</v>
      </c>
      <c r="C433" s="5">
        <v>1005</v>
      </c>
      <c r="D433" s="5">
        <v>1</v>
      </c>
      <c r="E433" s="5">
        <v>2703.6</v>
      </c>
      <c r="F433" s="5">
        <v>0.05</v>
      </c>
      <c r="G433" s="5">
        <f>IFERROR(INDEX(Products!$C$2:$C$86,MATCH(C433,Products!$A$2:$A$86,0)),"")</f>
        <v>1</v>
      </c>
      <c r="H433" s="12">
        <f>IFERROR(INDEX(Products!$D$2:$D$86,MATCH(C433,Products!$A$2:$A$86,0)),"")</f>
        <v>2129.88</v>
      </c>
      <c r="I433" s="12">
        <f t="shared" si="24"/>
        <v>2568.4199999999996</v>
      </c>
      <c r="J433" s="12">
        <f t="shared" si="25"/>
        <v>2129.88</v>
      </c>
      <c r="K433" s="12">
        <f t="shared" si="26"/>
        <v>438.53999999999951</v>
      </c>
      <c r="L433" s="7">
        <f t="shared" si="27"/>
        <v>0.17074310276356655</v>
      </c>
      <c r="M433" s="5" t="str">
        <f>IF(COUNTIF(Returns!$B$2:$B$248,A433)&gt;0,"Yes","No")</f>
        <v>No</v>
      </c>
      <c r="N433" s="13"/>
    </row>
    <row r="434" spans="1:14" x14ac:dyDescent="0.35">
      <c r="A434" s="5">
        <v>433</v>
      </c>
      <c r="B434" s="5">
        <v>289</v>
      </c>
      <c r="C434" s="5">
        <v>1056</v>
      </c>
      <c r="D434" s="5">
        <v>3</v>
      </c>
      <c r="E434" s="5">
        <v>1134.4000000000001</v>
      </c>
      <c r="F434" s="5">
        <v>0</v>
      </c>
      <c r="G434" s="5">
        <f>IFERROR(INDEX(Products!$C$2:$C$86,MATCH(C434,Products!$A$2:$A$86,0)),"")</f>
        <v>6</v>
      </c>
      <c r="H434" s="12">
        <f>IFERROR(INDEX(Products!$D$2:$D$86,MATCH(C434,Products!$A$2:$A$86,0)),"")</f>
        <v>798.2</v>
      </c>
      <c r="I434" s="12">
        <f t="shared" si="24"/>
        <v>3403.2000000000003</v>
      </c>
      <c r="J434" s="12">
        <f t="shared" si="25"/>
        <v>2394.6000000000004</v>
      </c>
      <c r="K434" s="12">
        <f t="shared" si="26"/>
        <v>1008.5999999999999</v>
      </c>
      <c r="L434" s="7">
        <f t="shared" si="27"/>
        <v>0.29636812411847668</v>
      </c>
      <c r="M434" s="5" t="str">
        <f>IF(COUNTIF(Returns!$B$2:$B$248,A434)&gt;0,"Yes","No")</f>
        <v>No</v>
      </c>
      <c r="N434" s="13"/>
    </row>
    <row r="435" spans="1:14" x14ac:dyDescent="0.35">
      <c r="A435" s="5">
        <v>434</v>
      </c>
      <c r="B435" s="5">
        <v>290</v>
      </c>
      <c r="C435" s="5">
        <v>1065</v>
      </c>
      <c r="D435" s="5">
        <v>1</v>
      </c>
      <c r="E435" s="5">
        <v>1433.45</v>
      </c>
      <c r="F435" s="5">
        <v>0</v>
      </c>
      <c r="G435" s="5">
        <f>IFERROR(INDEX(Products!$C$2:$C$86,MATCH(C435,Products!$A$2:$A$86,0)),"")</f>
        <v>6</v>
      </c>
      <c r="H435" s="12">
        <f>IFERROR(INDEX(Products!$D$2:$D$86,MATCH(C435,Products!$A$2:$A$86,0)),"")</f>
        <v>800.55</v>
      </c>
      <c r="I435" s="12">
        <f t="shared" si="24"/>
        <v>1433.45</v>
      </c>
      <c r="J435" s="12">
        <f t="shared" si="25"/>
        <v>800.55</v>
      </c>
      <c r="K435" s="12">
        <f t="shared" si="26"/>
        <v>632.90000000000009</v>
      </c>
      <c r="L435" s="7">
        <f t="shared" si="27"/>
        <v>0.44152220168125855</v>
      </c>
      <c r="M435" s="5" t="str">
        <f>IF(COUNTIF(Returns!$B$2:$B$248,A435)&gt;0,"Yes","No")</f>
        <v>No</v>
      </c>
      <c r="N435" s="13"/>
    </row>
    <row r="436" spans="1:14" x14ac:dyDescent="0.35">
      <c r="A436" s="5">
        <v>435</v>
      </c>
      <c r="B436" s="5">
        <v>290</v>
      </c>
      <c r="C436" s="5">
        <v>1064</v>
      </c>
      <c r="D436" s="5">
        <v>1</v>
      </c>
      <c r="E436" s="5">
        <v>177.92</v>
      </c>
      <c r="F436" s="5">
        <v>0.1</v>
      </c>
      <c r="G436" s="5">
        <f>IFERROR(INDEX(Products!$C$2:$C$86,MATCH(C436,Products!$A$2:$A$86,0)),"")</f>
        <v>6</v>
      </c>
      <c r="H436" s="12">
        <f>IFERROR(INDEX(Products!$D$2:$D$86,MATCH(C436,Products!$A$2:$A$86,0)),"")</f>
        <v>95.97</v>
      </c>
      <c r="I436" s="12">
        <f t="shared" si="24"/>
        <v>160.12799999999999</v>
      </c>
      <c r="J436" s="12">
        <f t="shared" si="25"/>
        <v>95.97</v>
      </c>
      <c r="K436" s="12">
        <f t="shared" si="26"/>
        <v>64.157999999999987</v>
      </c>
      <c r="L436" s="7">
        <f t="shared" si="27"/>
        <v>0.40066696642685845</v>
      </c>
      <c r="M436" s="5" t="str">
        <f>IF(COUNTIF(Returns!$B$2:$B$248,A436)&gt;0,"Yes","No")</f>
        <v>Yes</v>
      </c>
      <c r="N436" s="13"/>
    </row>
    <row r="437" spans="1:14" x14ac:dyDescent="0.35">
      <c r="A437" s="5">
        <v>436</v>
      </c>
      <c r="B437" s="5">
        <v>291</v>
      </c>
      <c r="C437" s="5">
        <v>1006</v>
      </c>
      <c r="D437" s="5">
        <v>1</v>
      </c>
      <c r="E437" s="5">
        <v>2046.37</v>
      </c>
      <c r="F437" s="5">
        <v>0.1</v>
      </c>
      <c r="G437" s="5">
        <f>IFERROR(INDEX(Products!$C$2:$C$86,MATCH(C437,Products!$A$2:$A$86,0)),"")</f>
        <v>1</v>
      </c>
      <c r="H437" s="12">
        <f>IFERROR(INDEX(Products!$D$2:$D$86,MATCH(C437,Products!$A$2:$A$86,0)),"")</f>
        <v>1296.42</v>
      </c>
      <c r="I437" s="12">
        <f t="shared" si="24"/>
        <v>1841.7329999999999</v>
      </c>
      <c r="J437" s="12">
        <f t="shared" si="25"/>
        <v>1296.42</v>
      </c>
      <c r="K437" s="12">
        <f t="shared" si="26"/>
        <v>545.31299999999987</v>
      </c>
      <c r="L437" s="7">
        <f t="shared" si="27"/>
        <v>0.29608689207393246</v>
      </c>
      <c r="M437" s="5" t="str">
        <f>IF(COUNTIF(Returns!$B$2:$B$248,A437)&gt;0,"Yes","No")</f>
        <v>No</v>
      </c>
      <c r="N437" s="13"/>
    </row>
    <row r="438" spans="1:14" x14ac:dyDescent="0.35">
      <c r="A438" s="5">
        <v>437</v>
      </c>
      <c r="B438" s="5">
        <v>291</v>
      </c>
      <c r="C438" s="5">
        <v>1043</v>
      </c>
      <c r="D438" s="5">
        <v>2</v>
      </c>
      <c r="E438" s="5">
        <v>567.48</v>
      </c>
      <c r="F438" s="5">
        <v>0</v>
      </c>
      <c r="G438" s="5">
        <f>IFERROR(INDEX(Products!$C$2:$C$86,MATCH(C438,Products!$A$2:$A$86,0)),"")</f>
        <v>4</v>
      </c>
      <c r="H438" s="12">
        <f>IFERROR(INDEX(Products!$D$2:$D$86,MATCH(C438,Products!$A$2:$A$86,0)),"")</f>
        <v>407.51</v>
      </c>
      <c r="I438" s="12">
        <f t="shared" si="24"/>
        <v>1134.96</v>
      </c>
      <c r="J438" s="12">
        <f t="shared" si="25"/>
        <v>815.02</v>
      </c>
      <c r="K438" s="12">
        <f t="shared" si="26"/>
        <v>319.94000000000005</v>
      </c>
      <c r="L438" s="7">
        <f t="shared" si="27"/>
        <v>0.28189539719461482</v>
      </c>
      <c r="M438" s="5" t="str">
        <f>IF(COUNTIF(Returns!$B$2:$B$248,A438)&gt;0,"Yes","No")</f>
        <v>No</v>
      </c>
      <c r="N438" s="13"/>
    </row>
    <row r="439" spans="1:14" x14ac:dyDescent="0.35">
      <c r="A439" s="5">
        <v>438</v>
      </c>
      <c r="B439" s="5">
        <v>291</v>
      </c>
      <c r="C439" s="5">
        <v>1085</v>
      </c>
      <c r="D439" s="5">
        <v>1</v>
      </c>
      <c r="E439" s="5">
        <v>234.72</v>
      </c>
      <c r="F439" s="5">
        <v>0</v>
      </c>
      <c r="G439" s="5">
        <f>IFERROR(INDEX(Products!$C$2:$C$86,MATCH(C439,Products!$A$2:$A$86,0)),"")</f>
        <v>8</v>
      </c>
      <c r="H439" s="12">
        <f>IFERROR(INDEX(Products!$D$2:$D$86,MATCH(C439,Products!$A$2:$A$86,0)),"")</f>
        <v>175.69</v>
      </c>
      <c r="I439" s="12">
        <f t="shared" si="24"/>
        <v>234.72</v>
      </c>
      <c r="J439" s="12">
        <f t="shared" si="25"/>
        <v>175.69</v>
      </c>
      <c r="K439" s="12">
        <f t="shared" si="26"/>
        <v>59.03</v>
      </c>
      <c r="L439" s="7">
        <f t="shared" si="27"/>
        <v>0.25149113837764148</v>
      </c>
      <c r="M439" s="5" t="str">
        <f>IF(COUNTIF(Returns!$B$2:$B$248,A439)&gt;0,"Yes","No")</f>
        <v>No</v>
      </c>
      <c r="N439" s="13"/>
    </row>
    <row r="440" spans="1:14" x14ac:dyDescent="0.35">
      <c r="A440" s="5">
        <v>439</v>
      </c>
      <c r="B440" s="5">
        <v>291</v>
      </c>
      <c r="C440" s="5">
        <v>1010</v>
      </c>
      <c r="D440" s="5">
        <v>1</v>
      </c>
      <c r="E440" s="5">
        <v>4664.03</v>
      </c>
      <c r="F440" s="5">
        <v>0.1</v>
      </c>
      <c r="G440" s="5">
        <f>IFERROR(INDEX(Products!$C$2:$C$86,MATCH(C440,Products!$A$2:$A$86,0)),"")</f>
        <v>1</v>
      </c>
      <c r="H440" s="12">
        <f>IFERROR(INDEX(Products!$D$2:$D$86,MATCH(C440,Products!$A$2:$A$86,0)),"")</f>
        <v>3718.66</v>
      </c>
      <c r="I440" s="12">
        <f t="shared" si="24"/>
        <v>4197.6269999999995</v>
      </c>
      <c r="J440" s="12">
        <f t="shared" si="25"/>
        <v>3718.66</v>
      </c>
      <c r="K440" s="12">
        <f t="shared" si="26"/>
        <v>478.96699999999964</v>
      </c>
      <c r="L440" s="7">
        <f t="shared" si="27"/>
        <v>0.1141042307951611</v>
      </c>
      <c r="M440" s="5" t="str">
        <f>IF(COUNTIF(Returns!$B$2:$B$248,A440)&gt;0,"Yes","No")</f>
        <v>No</v>
      </c>
      <c r="N440" s="13"/>
    </row>
    <row r="441" spans="1:14" x14ac:dyDescent="0.35">
      <c r="A441" s="5">
        <v>440</v>
      </c>
      <c r="B441" s="5">
        <v>292</v>
      </c>
      <c r="C441" s="5">
        <v>1001</v>
      </c>
      <c r="D441" s="5">
        <v>2</v>
      </c>
      <c r="E441" s="5">
        <v>3826.19</v>
      </c>
      <c r="F441" s="5">
        <v>0</v>
      </c>
      <c r="G441" s="5">
        <f>IFERROR(INDEX(Products!$C$2:$C$86,MATCH(C441,Products!$A$2:$A$86,0)),"")</f>
        <v>1</v>
      </c>
      <c r="H441" s="12">
        <f>IFERROR(INDEX(Products!$D$2:$D$86,MATCH(C441,Products!$A$2:$A$86,0)),"")</f>
        <v>3021.65</v>
      </c>
      <c r="I441" s="12">
        <f t="shared" si="24"/>
        <v>7652.38</v>
      </c>
      <c r="J441" s="12">
        <f t="shared" si="25"/>
        <v>6043.3</v>
      </c>
      <c r="K441" s="12">
        <f t="shared" si="26"/>
        <v>1609.08</v>
      </c>
      <c r="L441" s="7">
        <f t="shared" si="27"/>
        <v>0.21027183699711721</v>
      </c>
      <c r="M441" s="5" t="str">
        <f>IF(COUNTIF(Returns!$B$2:$B$248,A441)&gt;0,"Yes","No")</f>
        <v>Yes</v>
      </c>
      <c r="N441" s="13"/>
    </row>
    <row r="442" spans="1:14" x14ac:dyDescent="0.35">
      <c r="A442" s="5">
        <v>441</v>
      </c>
      <c r="B442" s="5">
        <v>293</v>
      </c>
      <c r="C442" s="5">
        <v>1028</v>
      </c>
      <c r="D442" s="5">
        <v>1</v>
      </c>
      <c r="E442" s="5">
        <v>2753.45</v>
      </c>
      <c r="F442" s="5">
        <v>0.15</v>
      </c>
      <c r="G442" s="5">
        <f>IFERROR(INDEX(Products!$C$2:$C$86,MATCH(C442,Products!$A$2:$A$86,0)),"")</f>
        <v>3</v>
      </c>
      <c r="H442" s="12">
        <f>IFERROR(INDEX(Products!$D$2:$D$86,MATCH(C442,Products!$A$2:$A$86,0)),"")</f>
        <v>1672.88</v>
      </c>
      <c r="I442" s="12">
        <f t="shared" si="24"/>
        <v>2340.4324999999999</v>
      </c>
      <c r="J442" s="12">
        <f t="shared" si="25"/>
        <v>1672.88</v>
      </c>
      <c r="K442" s="12">
        <f t="shared" si="26"/>
        <v>667.55249999999978</v>
      </c>
      <c r="L442" s="7">
        <f t="shared" si="27"/>
        <v>0.28522612807675496</v>
      </c>
      <c r="M442" s="5" t="str">
        <f>IF(COUNTIF(Returns!$B$2:$B$248,A442)&gt;0,"Yes","No")</f>
        <v>No</v>
      </c>
      <c r="N442" s="13"/>
    </row>
    <row r="443" spans="1:14" x14ac:dyDescent="0.35">
      <c r="A443" s="5">
        <v>442</v>
      </c>
      <c r="B443" s="5">
        <v>294</v>
      </c>
      <c r="C443" s="5">
        <v>1071</v>
      </c>
      <c r="D443" s="5">
        <v>1</v>
      </c>
      <c r="E443" s="5">
        <v>2036.4</v>
      </c>
      <c r="F443" s="5">
        <v>0.1</v>
      </c>
      <c r="G443" s="5">
        <f>IFERROR(INDEX(Products!$C$2:$C$86,MATCH(C443,Products!$A$2:$A$86,0)),"")</f>
        <v>7</v>
      </c>
      <c r="H443" s="12">
        <f>IFERROR(INDEX(Products!$D$2:$D$86,MATCH(C443,Products!$A$2:$A$86,0)),"")</f>
        <v>1266.9100000000001</v>
      </c>
      <c r="I443" s="12">
        <f t="shared" si="24"/>
        <v>1832.7600000000002</v>
      </c>
      <c r="J443" s="12">
        <f t="shared" si="25"/>
        <v>1266.9100000000001</v>
      </c>
      <c r="K443" s="12">
        <f t="shared" si="26"/>
        <v>565.85000000000014</v>
      </c>
      <c r="L443" s="7">
        <f t="shared" si="27"/>
        <v>0.3087420065911522</v>
      </c>
      <c r="M443" s="5" t="str">
        <f>IF(COUNTIF(Returns!$B$2:$B$248,A443)&gt;0,"Yes","No")</f>
        <v>No</v>
      </c>
      <c r="N443" s="13"/>
    </row>
    <row r="444" spans="1:14" x14ac:dyDescent="0.35">
      <c r="A444" s="5">
        <v>443</v>
      </c>
      <c r="B444" s="5">
        <v>294</v>
      </c>
      <c r="C444" s="5">
        <v>1085</v>
      </c>
      <c r="D444" s="5">
        <v>1</v>
      </c>
      <c r="E444" s="5">
        <v>234.72</v>
      </c>
      <c r="F444" s="5">
        <v>0.15</v>
      </c>
      <c r="G444" s="5">
        <f>IFERROR(INDEX(Products!$C$2:$C$86,MATCH(C444,Products!$A$2:$A$86,0)),"")</f>
        <v>8</v>
      </c>
      <c r="H444" s="12">
        <f>IFERROR(INDEX(Products!$D$2:$D$86,MATCH(C444,Products!$A$2:$A$86,0)),"")</f>
        <v>175.69</v>
      </c>
      <c r="I444" s="12">
        <f t="shared" si="24"/>
        <v>199.512</v>
      </c>
      <c r="J444" s="12">
        <f t="shared" si="25"/>
        <v>175.69</v>
      </c>
      <c r="K444" s="12">
        <f t="shared" si="26"/>
        <v>23.822000000000003</v>
      </c>
      <c r="L444" s="7">
        <f t="shared" si="27"/>
        <v>0.11940133926781347</v>
      </c>
      <c r="M444" s="5" t="str">
        <f>IF(COUNTIF(Returns!$B$2:$B$248,A444)&gt;0,"Yes","No")</f>
        <v>No</v>
      </c>
      <c r="N444" s="13"/>
    </row>
    <row r="445" spans="1:14" x14ac:dyDescent="0.35">
      <c r="A445" s="5">
        <v>444</v>
      </c>
      <c r="B445" s="5">
        <v>295</v>
      </c>
      <c r="C445" s="5">
        <v>1005</v>
      </c>
      <c r="D445" s="5">
        <v>1</v>
      </c>
      <c r="E445" s="5">
        <v>2703.6</v>
      </c>
      <c r="F445" s="5">
        <v>0</v>
      </c>
      <c r="G445" s="5">
        <f>IFERROR(INDEX(Products!$C$2:$C$86,MATCH(C445,Products!$A$2:$A$86,0)),"")</f>
        <v>1</v>
      </c>
      <c r="H445" s="12">
        <f>IFERROR(INDEX(Products!$D$2:$D$86,MATCH(C445,Products!$A$2:$A$86,0)),"")</f>
        <v>2129.88</v>
      </c>
      <c r="I445" s="12">
        <f t="shared" si="24"/>
        <v>2703.6</v>
      </c>
      <c r="J445" s="12">
        <f t="shared" si="25"/>
        <v>2129.88</v>
      </c>
      <c r="K445" s="12">
        <f t="shared" si="26"/>
        <v>573.7199999999998</v>
      </c>
      <c r="L445" s="7">
        <f t="shared" si="27"/>
        <v>0.2122059476253883</v>
      </c>
      <c r="M445" s="5" t="str">
        <f>IF(COUNTIF(Returns!$B$2:$B$248,A445)&gt;0,"Yes","No")</f>
        <v>No</v>
      </c>
      <c r="N445" s="13"/>
    </row>
    <row r="446" spans="1:14" x14ac:dyDescent="0.35">
      <c r="A446" s="5">
        <v>445</v>
      </c>
      <c r="B446" s="5">
        <v>296</v>
      </c>
      <c r="C446" s="5">
        <v>1085</v>
      </c>
      <c r="D446" s="5">
        <v>1</v>
      </c>
      <c r="E446" s="5">
        <v>234.72</v>
      </c>
      <c r="F446" s="5">
        <v>0.25</v>
      </c>
      <c r="G446" s="5">
        <f>IFERROR(INDEX(Products!$C$2:$C$86,MATCH(C446,Products!$A$2:$A$86,0)),"")</f>
        <v>8</v>
      </c>
      <c r="H446" s="12">
        <f>IFERROR(INDEX(Products!$D$2:$D$86,MATCH(C446,Products!$A$2:$A$86,0)),"")</f>
        <v>175.69</v>
      </c>
      <c r="I446" s="12">
        <f t="shared" si="24"/>
        <v>176.04</v>
      </c>
      <c r="J446" s="12">
        <f t="shared" si="25"/>
        <v>175.69</v>
      </c>
      <c r="K446" s="12">
        <f t="shared" si="26"/>
        <v>0.34999999999999432</v>
      </c>
      <c r="L446" s="7">
        <f t="shared" si="27"/>
        <v>1.9881845035218948E-3</v>
      </c>
      <c r="M446" s="5" t="str">
        <f>IF(COUNTIF(Returns!$B$2:$B$248,A446)&gt;0,"Yes","No")</f>
        <v>No</v>
      </c>
      <c r="N446" s="13"/>
    </row>
    <row r="447" spans="1:14" x14ac:dyDescent="0.35">
      <c r="A447" s="5">
        <v>446</v>
      </c>
      <c r="B447" s="5">
        <v>297</v>
      </c>
      <c r="C447" s="5">
        <v>1049</v>
      </c>
      <c r="D447" s="5">
        <v>1</v>
      </c>
      <c r="E447" s="5">
        <v>3970.29</v>
      </c>
      <c r="F447" s="5">
        <v>0.25</v>
      </c>
      <c r="G447" s="5">
        <f>IFERROR(INDEX(Products!$C$2:$C$86,MATCH(C447,Products!$A$2:$A$86,0)),"")</f>
        <v>5</v>
      </c>
      <c r="H447" s="12">
        <f>IFERROR(INDEX(Products!$D$2:$D$86,MATCH(C447,Products!$A$2:$A$86,0)),"")</f>
        <v>2490.89</v>
      </c>
      <c r="I447" s="12">
        <f t="shared" si="24"/>
        <v>2977.7174999999997</v>
      </c>
      <c r="J447" s="12">
        <f t="shared" si="25"/>
        <v>2490.89</v>
      </c>
      <c r="K447" s="12">
        <f t="shared" si="26"/>
        <v>486.82749999999987</v>
      </c>
      <c r="L447" s="7">
        <f t="shared" si="27"/>
        <v>0.16349015647051807</v>
      </c>
      <c r="M447" s="5" t="str">
        <f>IF(COUNTIF(Returns!$B$2:$B$248,A447)&gt;0,"Yes","No")</f>
        <v>No</v>
      </c>
      <c r="N447" s="13"/>
    </row>
    <row r="448" spans="1:14" x14ac:dyDescent="0.35">
      <c r="A448" s="5">
        <v>447</v>
      </c>
      <c r="B448" s="5">
        <v>297</v>
      </c>
      <c r="C448" s="5">
        <v>1001</v>
      </c>
      <c r="D448" s="5">
        <v>1</v>
      </c>
      <c r="E448" s="5">
        <v>3826.19</v>
      </c>
      <c r="F448" s="5">
        <v>0.3</v>
      </c>
      <c r="G448" s="5">
        <f>IFERROR(INDEX(Products!$C$2:$C$86,MATCH(C448,Products!$A$2:$A$86,0)),"")</f>
        <v>1</v>
      </c>
      <c r="H448" s="12">
        <f>IFERROR(INDEX(Products!$D$2:$D$86,MATCH(C448,Products!$A$2:$A$86,0)),"")</f>
        <v>3021.65</v>
      </c>
      <c r="I448" s="12">
        <f t="shared" si="24"/>
        <v>2678.3330000000001</v>
      </c>
      <c r="J448" s="12">
        <f t="shared" si="25"/>
        <v>3021.65</v>
      </c>
      <c r="K448" s="12">
        <f t="shared" si="26"/>
        <v>-343.31700000000001</v>
      </c>
      <c r="L448" s="7">
        <f t="shared" si="27"/>
        <v>-0.12818309000411823</v>
      </c>
      <c r="M448" s="5" t="str">
        <f>IF(COUNTIF(Returns!$B$2:$B$248,A448)&gt;0,"Yes","No")</f>
        <v>No</v>
      </c>
      <c r="N448" s="13"/>
    </row>
    <row r="449" spans="1:14" x14ac:dyDescent="0.35">
      <c r="A449" s="5">
        <v>448</v>
      </c>
      <c r="B449" s="5">
        <v>298</v>
      </c>
      <c r="C449" s="5">
        <v>1066</v>
      </c>
      <c r="D449" s="5">
        <v>1</v>
      </c>
      <c r="E449" s="5">
        <v>1123.68</v>
      </c>
      <c r="F449" s="5">
        <v>0.2</v>
      </c>
      <c r="G449" s="5">
        <f>IFERROR(INDEX(Products!$C$2:$C$86,MATCH(C449,Products!$A$2:$A$86,0)),"")</f>
        <v>7</v>
      </c>
      <c r="H449" s="12">
        <f>IFERROR(INDEX(Products!$D$2:$D$86,MATCH(C449,Products!$A$2:$A$86,0)),"")</f>
        <v>872.66</v>
      </c>
      <c r="I449" s="12">
        <f t="shared" si="24"/>
        <v>898.94400000000007</v>
      </c>
      <c r="J449" s="12">
        <f t="shared" si="25"/>
        <v>872.66</v>
      </c>
      <c r="K449" s="12">
        <f t="shared" si="26"/>
        <v>26.284000000000106</v>
      </c>
      <c r="L449" s="7">
        <f t="shared" si="27"/>
        <v>2.9238751245906424E-2</v>
      </c>
      <c r="M449" s="5" t="str">
        <f>IF(COUNTIF(Returns!$B$2:$B$248,A449)&gt;0,"Yes","No")</f>
        <v>No</v>
      </c>
      <c r="N449" s="13"/>
    </row>
    <row r="450" spans="1:14" x14ac:dyDescent="0.35">
      <c r="A450" s="5">
        <v>449</v>
      </c>
      <c r="B450" s="5">
        <v>298</v>
      </c>
      <c r="C450" s="5">
        <v>1064</v>
      </c>
      <c r="D450" s="5">
        <v>1</v>
      </c>
      <c r="E450" s="5">
        <v>177.92</v>
      </c>
      <c r="F450" s="5">
        <v>0.1</v>
      </c>
      <c r="G450" s="5">
        <f>IFERROR(INDEX(Products!$C$2:$C$86,MATCH(C450,Products!$A$2:$A$86,0)),"")</f>
        <v>6</v>
      </c>
      <c r="H450" s="12">
        <f>IFERROR(INDEX(Products!$D$2:$D$86,MATCH(C450,Products!$A$2:$A$86,0)),"")</f>
        <v>95.97</v>
      </c>
      <c r="I450" s="12">
        <f t="shared" ref="I450:I513" si="28">D450*E450*(1-F450)</f>
        <v>160.12799999999999</v>
      </c>
      <c r="J450" s="12">
        <f t="shared" ref="J450:J513" si="29">D450*H450</f>
        <v>95.97</v>
      </c>
      <c r="K450" s="12">
        <f t="shared" ref="K450:K513" si="30">I450-J450</f>
        <v>64.157999999999987</v>
      </c>
      <c r="L450" s="7">
        <f t="shared" ref="L450:L513" si="31">IFERROR(K450/I450,0)</f>
        <v>0.40066696642685845</v>
      </c>
      <c r="M450" s="5" t="str">
        <f>IF(COUNTIF(Returns!$B$2:$B$248,A450)&gt;0,"Yes","No")</f>
        <v>No</v>
      </c>
      <c r="N450" s="13"/>
    </row>
    <row r="451" spans="1:14" x14ac:dyDescent="0.35">
      <c r="A451" s="5">
        <v>450</v>
      </c>
      <c r="B451" s="5">
        <v>299</v>
      </c>
      <c r="C451" s="5">
        <v>1056</v>
      </c>
      <c r="D451" s="5">
        <v>3</v>
      </c>
      <c r="E451" s="5">
        <v>1134.4000000000001</v>
      </c>
      <c r="F451" s="5">
        <v>0</v>
      </c>
      <c r="G451" s="5">
        <f>IFERROR(INDEX(Products!$C$2:$C$86,MATCH(C451,Products!$A$2:$A$86,0)),"")</f>
        <v>6</v>
      </c>
      <c r="H451" s="12">
        <f>IFERROR(INDEX(Products!$D$2:$D$86,MATCH(C451,Products!$A$2:$A$86,0)),"")</f>
        <v>798.2</v>
      </c>
      <c r="I451" s="12">
        <f t="shared" si="28"/>
        <v>3403.2000000000003</v>
      </c>
      <c r="J451" s="12">
        <f t="shared" si="29"/>
        <v>2394.6000000000004</v>
      </c>
      <c r="K451" s="12">
        <f t="shared" si="30"/>
        <v>1008.5999999999999</v>
      </c>
      <c r="L451" s="7">
        <f t="shared" si="31"/>
        <v>0.29636812411847668</v>
      </c>
      <c r="M451" s="5" t="str">
        <f>IF(COUNTIF(Returns!$B$2:$B$248,A451)&gt;0,"Yes","No")</f>
        <v>No</v>
      </c>
      <c r="N451" s="13"/>
    </row>
    <row r="452" spans="1:14" x14ac:dyDescent="0.35">
      <c r="A452" s="5">
        <v>451</v>
      </c>
      <c r="B452" s="5">
        <v>300</v>
      </c>
      <c r="C452" s="5">
        <v>1067</v>
      </c>
      <c r="D452" s="5">
        <v>1</v>
      </c>
      <c r="E452" s="5">
        <v>4128.99</v>
      </c>
      <c r="F452" s="5">
        <v>0.1</v>
      </c>
      <c r="G452" s="5">
        <f>IFERROR(INDEX(Products!$C$2:$C$86,MATCH(C452,Products!$A$2:$A$86,0)),"")</f>
        <v>7</v>
      </c>
      <c r="H452" s="12">
        <f>IFERROR(INDEX(Products!$D$2:$D$86,MATCH(C452,Products!$A$2:$A$86,0)),"")</f>
        <v>2213.3200000000002</v>
      </c>
      <c r="I452" s="12">
        <f t="shared" si="28"/>
        <v>3716.0909999999999</v>
      </c>
      <c r="J452" s="12">
        <f t="shared" si="29"/>
        <v>2213.3200000000002</v>
      </c>
      <c r="K452" s="12">
        <f t="shared" si="30"/>
        <v>1502.7709999999997</v>
      </c>
      <c r="L452" s="7">
        <f t="shared" si="31"/>
        <v>0.40439564047274401</v>
      </c>
      <c r="M452" s="5" t="str">
        <f>IF(COUNTIF(Returns!$B$2:$B$248,A452)&gt;0,"Yes","No")</f>
        <v>No</v>
      </c>
      <c r="N452" s="13"/>
    </row>
    <row r="453" spans="1:14" x14ac:dyDescent="0.35">
      <c r="A453" s="5">
        <v>452</v>
      </c>
      <c r="B453" s="5">
        <v>301</v>
      </c>
      <c r="C453" s="5">
        <v>1026</v>
      </c>
      <c r="D453" s="5">
        <v>1</v>
      </c>
      <c r="E453" s="5">
        <v>1413.81</v>
      </c>
      <c r="F453" s="5">
        <v>0</v>
      </c>
      <c r="G453" s="5">
        <f>IFERROR(INDEX(Products!$C$2:$C$86,MATCH(C453,Products!$A$2:$A$86,0)),"")</f>
        <v>3</v>
      </c>
      <c r="H453" s="12">
        <f>IFERROR(INDEX(Products!$D$2:$D$86,MATCH(C453,Products!$A$2:$A$86,0)),"")</f>
        <v>1019.93</v>
      </c>
      <c r="I453" s="12">
        <f t="shared" si="28"/>
        <v>1413.81</v>
      </c>
      <c r="J453" s="12">
        <f t="shared" si="29"/>
        <v>1019.93</v>
      </c>
      <c r="K453" s="12">
        <f t="shared" si="30"/>
        <v>393.88</v>
      </c>
      <c r="L453" s="7">
        <f t="shared" si="31"/>
        <v>0.27859471923384332</v>
      </c>
      <c r="M453" s="5" t="str">
        <f>IF(COUNTIF(Returns!$B$2:$B$248,A453)&gt;0,"Yes","No")</f>
        <v>No</v>
      </c>
      <c r="N453" s="13"/>
    </row>
    <row r="454" spans="1:14" x14ac:dyDescent="0.35">
      <c r="A454" s="5">
        <v>453</v>
      </c>
      <c r="B454" s="5">
        <v>301</v>
      </c>
      <c r="C454" s="5">
        <v>1061</v>
      </c>
      <c r="D454" s="5">
        <v>2</v>
      </c>
      <c r="E454" s="5">
        <v>1128.8399999999999</v>
      </c>
      <c r="F454" s="5">
        <v>0</v>
      </c>
      <c r="G454" s="5">
        <f>IFERROR(INDEX(Products!$C$2:$C$86,MATCH(C454,Products!$A$2:$A$86,0)),"")</f>
        <v>6</v>
      </c>
      <c r="H454" s="12">
        <f>IFERROR(INDEX(Products!$D$2:$D$86,MATCH(C454,Products!$A$2:$A$86,0)),"")</f>
        <v>705.26</v>
      </c>
      <c r="I454" s="12">
        <f t="shared" si="28"/>
        <v>2257.6799999999998</v>
      </c>
      <c r="J454" s="12">
        <f t="shared" si="29"/>
        <v>1410.52</v>
      </c>
      <c r="K454" s="12">
        <f t="shared" si="30"/>
        <v>847.15999999999985</v>
      </c>
      <c r="L454" s="7">
        <f t="shared" si="31"/>
        <v>0.37523475426101127</v>
      </c>
      <c r="M454" s="5" t="str">
        <f>IF(COUNTIF(Returns!$B$2:$B$248,A454)&gt;0,"Yes","No")</f>
        <v>No</v>
      </c>
      <c r="N454" s="13"/>
    </row>
    <row r="455" spans="1:14" x14ac:dyDescent="0.35">
      <c r="A455" s="5">
        <v>454</v>
      </c>
      <c r="B455" s="5">
        <v>302</v>
      </c>
      <c r="C455" s="5">
        <v>1082</v>
      </c>
      <c r="D455" s="5">
        <v>1</v>
      </c>
      <c r="E455" s="5">
        <v>337.61</v>
      </c>
      <c r="F455" s="5">
        <v>0.15</v>
      </c>
      <c r="G455" s="5">
        <f>IFERROR(INDEX(Products!$C$2:$C$86,MATCH(C455,Products!$A$2:$A$86,0)),"")</f>
        <v>8</v>
      </c>
      <c r="H455" s="12">
        <f>IFERROR(INDEX(Products!$D$2:$D$86,MATCH(C455,Products!$A$2:$A$86,0)),"")</f>
        <v>183.63</v>
      </c>
      <c r="I455" s="12">
        <f t="shared" si="28"/>
        <v>286.96850000000001</v>
      </c>
      <c r="J455" s="12">
        <f t="shared" si="29"/>
        <v>183.63</v>
      </c>
      <c r="K455" s="12">
        <f t="shared" si="30"/>
        <v>103.33850000000001</v>
      </c>
      <c r="L455" s="7">
        <f t="shared" si="31"/>
        <v>0.36010398353826295</v>
      </c>
      <c r="M455" s="5" t="str">
        <f>IF(COUNTIF(Returns!$B$2:$B$248,A455)&gt;0,"Yes","No")</f>
        <v>No</v>
      </c>
      <c r="N455" s="13"/>
    </row>
    <row r="456" spans="1:14" x14ac:dyDescent="0.35">
      <c r="A456" s="5">
        <v>455</v>
      </c>
      <c r="B456" s="5">
        <v>303</v>
      </c>
      <c r="C456" s="5">
        <v>1049</v>
      </c>
      <c r="D456" s="5">
        <v>2</v>
      </c>
      <c r="E456" s="5">
        <v>3970.29</v>
      </c>
      <c r="F456" s="5">
        <v>0</v>
      </c>
      <c r="G456" s="5">
        <f>IFERROR(INDEX(Products!$C$2:$C$86,MATCH(C456,Products!$A$2:$A$86,0)),"")</f>
        <v>5</v>
      </c>
      <c r="H456" s="12">
        <f>IFERROR(INDEX(Products!$D$2:$D$86,MATCH(C456,Products!$A$2:$A$86,0)),"")</f>
        <v>2490.89</v>
      </c>
      <c r="I456" s="12">
        <f t="shared" si="28"/>
        <v>7940.58</v>
      </c>
      <c r="J456" s="12">
        <f t="shared" si="29"/>
        <v>4981.78</v>
      </c>
      <c r="K456" s="12">
        <f t="shared" si="30"/>
        <v>2958.8</v>
      </c>
      <c r="L456" s="7">
        <f t="shared" si="31"/>
        <v>0.37261761735288862</v>
      </c>
      <c r="M456" s="5" t="str">
        <f>IF(COUNTIF(Returns!$B$2:$B$248,A456)&gt;0,"Yes","No")</f>
        <v>No</v>
      </c>
      <c r="N456" s="13"/>
    </row>
    <row r="457" spans="1:14" x14ac:dyDescent="0.35">
      <c r="A457" s="5">
        <v>456</v>
      </c>
      <c r="B457" s="5">
        <v>303</v>
      </c>
      <c r="C457" s="5">
        <v>1061</v>
      </c>
      <c r="D457" s="5">
        <v>3</v>
      </c>
      <c r="E457" s="5">
        <v>1128.8399999999999</v>
      </c>
      <c r="F457" s="5">
        <v>0.1</v>
      </c>
      <c r="G457" s="5">
        <f>IFERROR(INDEX(Products!$C$2:$C$86,MATCH(C457,Products!$A$2:$A$86,0)),"")</f>
        <v>6</v>
      </c>
      <c r="H457" s="12">
        <f>IFERROR(INDEX(Products!$D$2:$D$86,MATCH(C457,Products!$A$2:$A$86,0)),"")</f>
        <v>705.26</v>
      </c>
      <c r="I457" s="12">
        <f t="shared" si="28"/>
        <v>3047.8679999999995</v>
      </c>
      <c r="J457" s="12">
        <f t="shared" si="29"/>
        <v>2115.7799999999997</v>
      </c>
      <c r="K457" s="12">
        <f t="shared" si="30"/>
        <v>932.08799999999974</v>
      </c>
      <c r="L457" s="7">
        <f t="shared" si="31"/>
        <v>0.30581639362334584</v>
      </c>
      <c r="M457" s="5" t="str">
        <f>IF(COUNTIF(Returns!$B$2:$B$248,A457)&gt;0,"Yes","No")</f>
        <v>No</v>
      </c>
      <c r="N457" s="13"/>
    </row>
    <row r="458" spans="1:14" x14ac:dyDescent="0.35">
      <c r="A458" s="5">
        <v>457</v>
      </c>
      <c r="B458" s="5">
        <v>303</v>
      </c>
      <c r="C458" s="5">
        <v>1028</v>
      </c>
      <c r="D458" s="5">
        <v>1</v>
      </c>
      <c r="E458" s="5">
        <v>2753.45</v>
      </c>
      <c r="F458" s="5">
        <v>0</v>
      </c>
      <c r="G458" s="5">
        <f>IFERROR(INDEX(Products!$C$2:$C$86,MATCH(C458,Products!$A$2:$A$86,0)),"")</f>
        <v>3</v>
      </c>
      <c r="H458" s="12">
        <f>IFERROR(INDEX(Products!$D$2:$D$86,MATCH(C458,Products!$A$2:$A$86,0)),"")</f>
        <v>1672.88</v>
      </c>
      <c r="I458" s="12">
        <f t="shared" si="28"/>
        <v>2753.45</v>
      </c>
      <c r="J458" s="12">
        <f t="shared" si="29"/>
        <v>1672.88</v>
      </c>
      <c r="K458" s="12">
        <f t="shared" si="30"/>
        <v>1080.5699999999997</v>
      </c>
      <c r="L458" s="7">
        <f t="shared" si="31"/>
        <v>0.39244220886524173</v>
      </c>
      <c r="M458" s="5" t="str">
        <f>IF(COUNTIF(Returns!$B$2:$B$248,A458)&gt;0,"Yes","No")</f>
        <v>No</v>
      </c>
      <c r="N458" s="13"/>
    </row>
    <row r="459" spans="1:14" x14ac:dyDescent="0.35">
      <c r="A459" s="5">
        <v>458</v>
      </c>
      <c r="B459" s="5">
        <v>304</v>
      </c>
      <c r="C459" s="5">
        <v>1040</v>
      </c>
      <c r="D459" s="5">
        <v>1</v>
      </c>
      <c r="E459" s="5">
        <v>419.14</v>
      </c>
      <c r="F459" s="5">
        <v>0</v>
      </c>
      <c r="G459" s="5">
        <f>IFERROR(INDEX(Products!$C$2:$C$86,MATCH(C459,Products!$A$2:$A$86,0)),"")</f>
        <v>4</v>
      </c>
      <c r="H459" s="12">
        <f>IFERROR(INDEX(Products!$D$2:$D$86,MATCH(C459,Products!$A$2:$A$86,0)),"")</f>
        <v>297.2</v>
      </c>
      <c r="I459" s="12">
        <f t="shared" si="28"/>
        <v>419.14</v>
      </c>
      <c r="J459" s="12">
        <f t="shared" si="29"/>
        <v>297.2</v>
      </c>
      <c r="K459" s="12">
        <f t="shared" si="30"/>
        <v>121.94</v>
      </c>
      <c r="L459" s="7">
        <f t="shared" si="31"/>
        <v>0.29092904518776541</v>
      </c>
      <c r="M459" s="5" t="str">
        <f>IF(COUNTIF(Returns!$B$2:$B$248,A459)&gt;0,"Yes","No")</f>
        <v>No</v>
      </c>
      <c r="N459" s="13"/>
    </row>
    <row r="460" spans="1:14" x14ac:dyDescent="0.35">
      <c r="A460" s="5">
        <v>459</v>
      </c>
      <c r="B460" s="5">
        <v>304</v>
      </c>
      <c r="C460" s="5">
        <v>1085</v>
      </c>
      <c r="D460" s="5">
        <v>1</v>
      </c>
      <c r="E460" s="5">
        <v>234.72</v>
      </c>
      <c r="F460" s="5">
        <v>0.1</v>
      </c>
      <c r="G460" s="5">
        <f>IFERROR(INDEX(Products!$C$2:$C$86,MATCH(C460,Products!$A$2:$A$86,0)),"")</f>
        <v>8</v>
      </c>
      <c r="H460" s="12">
        <f>IFERROR(INDEX(Products!$D$2:$D$86,MATCH(C460,Products!$A$2:$A$86,0)),"")</f>
        <v>175.69</v>
      </c>
      <c r="I460" s="12">
        <f t="shared" si="28"/>
        <v>211.24799999999999</v>
      </c>
      <c r="J460" s="12">
        <f t="shared" si="29"/>
        <v>175.69</v>
      </c>
      <c r="K460" s="12">
        <f t="shared" si="30"/>
        <v>35.557999999999993</v>
      </c>
      <c r="L460" s="7">
        <f t="shared" si="31"/>
        <v>0.16832348708626824</v>
      </c>
      <c r="M460" s="5" t="str">
        <f>IF(COUNTIF(Returns!$B$2:$B$248,A460)&gt;0,"Yes","No")</f>
        <v>No</v>
      </c>
      <c r="N460" s="13"/>
    </row>
    <row r="461" spans="1:14" x14ac:dyDescent="0.35">
      <c r="A461" s="5">
        <v>460</v>
      </c>
      <c r="B461" s="5">
        <v>305</v>
      </c>
      <c r="C461" s="5">
        <v>1041</v>
      </c>
      <c r="D461" s="5">
        <v>2</v>
      </c>
      <c r="E461" s="5">
        <v>767.68</v>
      </c>
      <c r="F461" s="5">
        <v>0</v>
      </c>
      <c r="G461" s="5">
        <f>IFERROR(INDEX(Products!$C$2:$C$86,MATCH(C461,Products!$A$2:$A$86,0)),"")</f>
        <v>4</v>
      </c>
      <c r="H461" s="12">
        <f>IFERROR(INDEX(Products!$D$2:$D$86,MATCH(C461,Products!$A$2:$A$86,0)),"")</f>
        <v>540.32000000000005</v>
      </c>
      <c r="I461" s="12">
        <f t="shared" si="28"/>
        <v>1535.36</v>
      </c>
      <c r="J461" s="12">
        <f t="shared" si="29"/>
        <v>1080.6400000000001</v>
      </c>
      <c r="K461" s="12">
        <f t="shared" si="30"/>
        <v>454.7199999999998</v>
      </c>
      <c r="L461" s="7">
        <f t="shared" si="31"/>
        <v>0.29616506877865767</v>
      </c>
      <c r="M461" s="5" t="str">
        <f>IF(COUNTIF(Returns!$B$2:$B$248,A461)&gt;0,"Yes","No")</f>
        <v>No</v>
      </c>
      <c r="N461" s="13"/>
    </row>
    <row r="462" spans="1:14" x14ac:dyDescent="0.35">
      <c r="A462" s="5">
        <v>461</v>
      </c>
      <c r="B462" s="5">
        <v>306</v>
      </c>
      <c r="C462" s="5">
        <v>1033</v>
      </c>
      <c r="D462" s="5">
        <v>2</v>
      </c>
      <c r="E462" s="5">
        <v>3738.1</v>
      </c>
      <c r="F462" s="5">
        <v>0.3</v>
      </c>
      <c r="G462" s="5">
        <f>IFERROR(INDEX(Products!$C$2:$C$86,MATCH(C462,Products!$A$2:$A$86,0)),"")</f>
        <v>3</v>
      </c>
      <c r="H462" s="12">
        <f>IFERROR(INDEX(Products!$D$2:$D$86,MATCH(C462,Products!$A$2:$A$86,0)),"")</f>
        <v>2130.6999999999998</v>
      </c>
      <c r="I462" s="12">
        <f t="shared" si="28"/>
        <v>5233.3399999999992</v>
      </c>
      <c r="J462" s="12">
        <f t="shared" si="29"/>
        <v>4261.3999999999996</v>
      </c>
      <c r="K462" s="12">
        <f t="shared" si="30"/>
        <v>971.9399999999996</v>
      </c>
      <c r="L462" s="7">
        <f t="shared" si="31"/>
        <v>0.18572078252129609</v>
      </c>
      <c r="M462" s="5" t="str">
        <f>IF(COUNTIF(Returns!$B$2:$B$248,A462)&gt;0,"Yes","No")</f>
        <v>No</v>
      </c>
      <c r="N462" s="13"/>
    </row>
    <row r="463" spans="1:14" x14ac:dyDescent="0.35">
      <c r="A463" s="5">
        <v>462</v>
      </c>
      <c r="B463" s="5">
        <v>307</v>
      </c>
      <c r="C463" s="5">
        <v>1043</v>
      </c>
      <c r="D463" s="5">
        <v>1</v>
      </c>
      <c r="E463" s="5">
        <v>567.48</v>
      </c>
      <c r="F463" s="5">
        <v>0.05</v>
      </c>
      <c r="G463" s="5">
        <f>IFERROR(INDEX(Products!$C$2:$C$86,MATCH(C463,Products!$A$2:$A$86,0)),"")</f>
        <v>4</v>
      </c>
      <c r="H463" s="12">
        <f>IFERROR(INDEX(Products!$D$2:$D$86,MATCH(C463,Products!$A$2:$A$86,0)),"")</f>
        <v>407.51</v>
      </c>
      <c r="I463" s="12">
        <f t="shared" si="28"/>
        <v>539.10599999999999</v>
      </c>
      <c r="J463" s="12">
        <f t="shared" si="29"/>
        <v>407.51</v>
      </c>
      <c r="K463" s="12">
        <f t="shared" si="30"/>
        <v>131.596</v>
      </c>
      <c r="L463" s="7">
        <f t="shared" si="31"/>
        <v>0.24410041809959451</v>
      </c>
      <c r="M463" s="5" t="str">
        <f>IF(COUNTIF(Returns!$B$2:$B$248,A463)&gt;0,"Yes","No")</f>
        <v>No</v>
      </c>
      <c r="N463" s="13"/>
    </row>
    <row r="464" spans="1:14" x14ac:dyDescent="0.35">
      <c r="A464" s="5">
        <v>463</v>
      </c>
      <c r="B464" s="5">
        <v>307</v>
      </c>
      <c r="C464" s="5">
        <v>1001</v>
      </c>
      <c r="D464" s="5">
        <v>1</v>
      </c>
      <c r="E464" s="5">
        <v>3826.19</v>
      </c>
      <c r="F464" s="5">
        <v>0</v>
      </c>
      <c r="G464" s="5">
        <f>IFERROR(INDEX(Products!$C$2:$C$86,MATCH(C464,Products!$A$2:$A$86,0)),"")</f>
        <v>1</v>
      </c>
      <c r="H464" s="12">
        <f>IFERROR(INDEX(Products!$D$2:$D$86,MATCH(C464,Products!$A$2:$A$86,0)),"")</f>
        <v>3021.65</v>
      </c>
      <c r="I464" s="12">
        <f t="shared" si="28"/>
        <v>3826.19</v>
      </c>
      <c r="J464" s="12">
        <f t="shared" si="29"/>
        <v>3021.65</v>
      </c>
      <c r="K464" s="12">
        <f t="shared" si="30"/>
        <v>804.54</v>
      </c>
      <c r="L464" s="7">
        <f t="shared" si="31"/>
        <v>0.21027183699711721</v>
      </c>
      <c r="M464" s="5" t="str">
        <f>IF(COUNTIF(Returns!$B$2:$B$248,A464)&gt;0,"Yes","No")</f>
        <v>No</v>
      </c>
      <c r="N464" s="13"/>
    </row>
    <row r="465" spans="1:14" x14ac:dyDescent="0.35">
      <c r="A465" s="5">
        <v>464</v>
      </c>
      <c r="B465" s="5">
        <v>308</v>
      </c>
      <c r="C465" s="5">
        <v>1070</v>
      </c>
      <c r="D465" s="5">
        <v>1</v>
      </c>
      <c r="E465" s="5">
        <v>2599.85</v>
      </c>
      <c r="F465" s="5">
        <v>0.1</v>
      </c>
      <c r="G465" s="5">
        <f>IFERROR(INDEX(Products!$C$2:$C$86,MATCH(C465,Products!$A$2:$A$86,0)),"")</f>
        <v>7</v>
      </c>
      <c r="H465" s="12">
        <f>IFERROR(INDEX(Products!$D$2:$D$86,MATCH(C465,Products!$A$2:$A$86,0)),"")</f>
        <v>1949.71</v>
      </c>
      <c r="I465" s="12">
        <f t="shared" si="28"/>
        <v>2339.8649999999998</v>
      </c>
      <c r="J465" s="12">
        <f t="shared" si="29"/>
        <v>1949.71</v>
      </c>
      <c r="K465" s="12">
        <f t="shared" si="30"/>
        <v>390.15499999999975</v>
      </c>
      <c r="L465" s="7">
        <f t="shared" si="31"/>
        <v>0.1667425257440065</v>
      </c>
      <c r="M465" s="5" t="str">
        <f>IF(COUNTIF(Returns!$B$2:$B$248,A465)&gt;0,"Yes","No")</f>
        <v>No</v>
      </c>
      <c r="N465" s="13"/>
    </row>
    <row r="466" spans="1:14" x14ac:dyDescent="0.35">
      <c r="A466" s="5">
        <v>465</v>
      </c>
      <c r="B466" s="5">
        <v>309</v>
      </c>
      <c r="C466" s="5">
        <v>1058</v>
      </c>
      <c r="D466" s="5">
        <v>2</v>
      </c>
      <c r="E466" s="5">
        <v>1504.15</v>
      </c>
      <c r="F466" s="5">
        <v>0</v>
      </c>
      <c r="G466" s="5">
        <f>IFERROR(INDEX(Products!$C$2:$C$86,MATCH(C466,Products!$A$2:$A$86,0)),"")</f>
        <v>6</v>
      </c>
      <c r="H466" s="12">
        <f>IFERROR(INDEX(Products!$D$2:$D$86,MATCH(C466,Products!$A$2:$A$86,0)),"")</f>
        <v>828.35</v>
      </c>
      <c r="I466" s="12">
        <f t="shared" si="28"/>
        <v>3008.3</v>
      </c>
      <c r="J466" s="12">
        <f t="shared" si="29"/>
        <v>1656.7</v>
      </c>
      <c r="K466" s="12">
        <f t="shared" si="30"/>
        <v>1351.6000000000001</v>
      </c>
      <c r="L466" s="7">
        <f t="shared" si="31"/>
        <v>0.44929029684539445</v>
      </c>
      <c r="M466" s="5" t="str">
        <f>IF(COUNTIF(Returns!$B$2:$B$248,A466)&gt;0,"Yes","No")</f>
        <v>No</v>
      </c>
      <c r="N466" s="13"/>
    </row>
    <row r="467" spans="1:14" x14ac:dyDescent="0.35">
      <c r="A467" s="5">
        <v>466</v>
      </c>
      <c r="B467" s="5">
        <v>310</v>
      </c>
      <c r="C467" s="5">
        <v>1082</v>
      </c>
      <c r="D467" s="5">
        <v>1</v>
      </c>
      <c r="E467" s="5">
        <v>337.61</v>
      </c>
      <c r="F467" s="5">
        <v>0.2</v>
      </c>
      <c r="G467" s="5">
        <f>IFERROR(INDEX(Products!$C$2:$C$86,MATCH(C467,Products!$A$2:$A$86,0)),"")</f>
        <v>8</v>
      </c>
      <c r="H467" s="12">
        <f>IFERROR(INDEX(Products!$D$2:$D$86,MATCH(C467,Products!$A$2:$A$86,0)),"")</f>
        <v>183.63</v>
      </c>
      <c r="I467" s="12">
        <f t="shared" si="28"/>
        <v>270.08800000000002</v>
      </c>
      <c r="J467" s="12">
        <f t="shared" si="29"/>
        <v>183.63</v>
      </c>
      <c r="K467" s="12">
        <f t="shared" si="30"/>
        <v>86.458000000000027</v>
      </c>
      <c r="L467" s="7">
        <f t="shared" si="31"/>
        <v>0.32011048250940444</v>
      </c>
      <c r="M467" s="5" t="str">
        <f>IF(COUNTIF(Returns!$B$2:$B$248,A467)&gt;0,"Yes","No")</f>
        <v>No</v>
      </c>
      <c r="N467" s="13"/>
    </row>
    <row r="468" spans="1:14" x14ac:dyDescent="0.35">
      <c r="A468" s="5">
        <v>467</v>
      </c>
      <c r="B468" s="5">
        <v>311</v>
      </c>
      <c r="C468" s="5">
        <v>1053</v>
      </c>
      <c r="D468" s="5">
        <v>1</v>
      </c>
      <c r="E468" s="5">
        <v>1295.03</v>
      </c>
      <c r="F468" s="5">
        <v>0</v>
      </c>
      <c r="G468" s="5">
        <f>IFERROR(INDEX(Products!$C$2:$C$86,MATCH(C468,Products!$A$2:$A$86,0)),"")</f>
        <v>5</v>
      </c>
      <c r="H468" s="12">
        <f>IFERROR(INDEX(Products!$D$2:$D$86,MATCH(C468,Products!$A$2:$A$86,0)),"")</f>
        <v>777.04</v>
      </c>
      <c r="I468" s="12">
        <f t="shared" si="28"/>
        <v>1295.03</v>
      </c>
      <c r="J468" s="12">
        <f t="shared" si="29"/>
        <v>777.04</v>
      </c>
      <c r="K468" s="12">
        <f t="shared" si="30"/>
        <v>517.99</v>
      </c>
      <c r="L468" s="7">
        <f t="shared" si="31"/>
        <v>0.39998301197655656</v>
      </c>
      <c r="M468" s="5" t="str">
        <f>IF(COUNTIF(Returns!$B$2:$B$248,A468)&gt;0,"Yes","No")</f>
        <v>No</v>
      </c>
      <c r="N468" s="13"/>
    </row>
    <row r="469" spans="1:14" x14ac:dyDescent="0.35">
      <c r="A469" s="5">
        <v>468</v>
      </c>
      <c r="B469" s="5">
        <v>311</v>
      </c>
      <c r="C469" s="5">
        <v>1061</v>
      </c>
      <c r="D469" s="5">
        <v>1</v>
      </c>
      <c r="E469" s="5">
        <v>1128.8399999999999</v>
      </c>
      <c r="F469" s="5">
        <v>0.1</v>
      </c>
      <c r="G469" s="5">
        <f>IFERROR(INDEX(Products!$C$2:$C$86,MATCH(C469,Products!$A$2:$A$86,0)),"")</f>
        <v>6</v>
      </c>
      <c r="H469" s="12">
        <f>IFERROR(INDEX(Products!$D$2:$D$86,MATCH(C469,Products!$A$2:$A$86,0)),"")</f>
        <v>705.26</v>
      </c>
      <c r="I469" s="12">
        <f t="shared" si="28"/>
        <v>1015.9559999999999</v>
      </c>
      <c r="J469" s="12">
        <f t="shared" si="29"/>
        <v>705.26</v>
      </c>
      <c r="K469" s="12">
        <f t="shared" si="30"/>
        <v>310.69599999999991</v>
      </c>
      <c r="L469" s="7">
        <f t="shared" si="31"/>
        <v>0.30581639362334584</v>
      </c>
      <c r="M469" s="5" t="str">
        <f>IF(COUNTIF(Returns!$B$2:$B$248,A469)&gt;0,"Yes","No")</f>
        <v>No</v>
      </c>
      <c r="N469" s="13"/>
    </row>
    <row r="470" spans="1:14" x14ac:dyDescent="0.35">
      <c r="A470" s="5">
        <v>469</v>
      </c>
      <c r="B470" s="5">
        <v>312</v>
      </c>
      <c r="C470" s="5">
        <v>1014</v>
      </c>
      <c r="D470" s="5">
        <v>1</v>
      </c>
      <c r="E470" s="5">
        <v>1024.3800000000001</v>
      </c>
      <c r="F470" s="5">
        <v>0.25</v>
      </c>
      <c r="G470" s="5">
        <f>IFERROR(INDEX(Products!$C$2:$C$86,MATCH(C470,Products!$A$2:$A$86,0)),"")</f>
        <v>1</v>
      </c>
      <c r="H470" s="12">
        <f>IFERROR(INDEX(Products!$D$2:$D$86,MATCH(C470,Products!$A$2:$A$86,0)),"")</f>
        <v>780.26</v>
      </c>
      <c r="I470" s="12">
        <f t="shared" si="28"/>
        <v>768.28500000000008</v>
      </c>
      <c r="J470" s="12">
        <f t="shared" si="29"/>
        <v>780.26</v>
      </c>
      <c r="K470" s="12">
        <f t="shared" si="30"/>
        <v>-11.974999999999909</v>
      </c>
      <c r="L470" s="7">
        <f t="shared" si="31"/>
        <v>-1.5586663803145847E-2</v>
      </c>
      <c r="M470" s="5" t="str">
        <f>IF(COUNTIF(Returns!$B$2:$B$248,A470)&gt;0,"Yes","No")</f>
        <v>No</v>
      </c>
      <c r="N470" s="13"/>
    </row>
    <row r="471" spans="1:14" x14ac:dyDescent="0.35">
      <c r="A471" s="5">
        <v>470</v>
      </c>
      <c r="B471" s="5">
        <v>313</v>
      </c>
      <c r="C471" s="5">
        <v>1061</v>
      </c>
      <c r="D471" s="5">
        <v>2</v>
      </c>
      <c r="E471" s="5">
        <v>1128.8399999999999</v>
      </c>
      <c r="F471" s="5">
        <v>0.15</v>
      </c>
      <c r="G471" s="5">
        <f>IFERROR(INDEX(Products!$C$2:$C$86,MATCH(C471,Products!$A$2:$A$86,0)),"")</f>
        <v>6</v>
      </c>
      <c r="H471" s="12">
        <f>IFERROR(INDEX(Products!$D$2:$D$86,MATCH(C471,Products!$A$2:$A$86,0)),"")</f>
        <v>705.26</v>
      </c>
      <c r="I471" s="12">
        <f t="shared" si="28"/>
        <v>1919.0279999999998</v>
      </c>
      <c r="J471" s="12">
        <f t="shared" si="29"/>
        <v>1410.52</v>
      </c>
      <c r="K471" s="12">
        <f t="shared" si="30"/>
        <v>508.50799999999981</v>
      </c>
      <c r="L471" s="7">
        <f t="shared" si="31"/>
        <v>0.26498206383648382</v>
      </c>
      <c r="M471" s="5" t="str">
        <f>IF(COUNTIF(Returns!$B$2:$B$248,A471)&gt;0,"Yes","No")</f>
        <v>No</v>
      </c>
      <c r="N471" s="13"/>
    </row>
    <row r="472" spans="1:14" x14ac:dyDescent="0.35">
      <c r="A472" s="5">
        <v>471</v>
      </c>
      <c r="B472" s="5">
        <v>314</v>
      </c>
      <c r="C472" s="5">
        <v>1001</v>
      </c>
      <c r="D472" s="5">
        <v>1</v>
      </c>
      <c r="E472" s="5">
        <v>3826.19</v>
      </c>
      <c r="F472" s="5">
        <v>0.1</v>
      </c>
      <c r="G472" s="5">
        <f>IFERROR(INDEX(Products!$C$2:$C$86,MATCH(C472,Products!$A$2:$A$86,0)),"")</f>
        <v>1</v>
      </c>
      <c r="H472" s="12">
        <f>IFERROR(INDEX(Products!$D$2:$D$86,MATCH(C472,Products!$A$2:$A$86,0)),"")</f>
        <v>3021.65</v>
      </c>
      <c r="I472" s="12">
        <f t="shared" si="28"/>
        <v>3443.5709999999999</v>
      </c>
      <c r="J472" s="12">
        <f t="shared" si="29"/>
        <v>3021.65</v>
      </c>
      <c r="K472" s="12">
        <f t="shared" si="30"/>
        <v>421.92099999999982</v>
      </c>
      <c r="L472" s="7">
        <f t="shared" si="31"/>
        <v>0.12252426333013021</v>
      </c>
      <c r="M472" s="5" t="str">
        <f>IF(COUNTIF(Returns!$B$2:$B$248,A472)&gt;0,"Yes","No")</f>
        <v>No</v>
      </c>
      <c r="N472" s="13"/>
    </row>
    <row r="473" spans="1:14" x14ac:dyDescent="0.35">
      <c r="A473" s="5">
        <v>472</v>
      </c>
      <c r="B473" s="5">
        <v>315</v>
      </c>
      <c r="C473" s="5">
        <v>1064</v>
      </c>
      <c r="D473" s="5">
        <v>2</v>
      </c>
      <c r="E473" s="5">
        <v>177.92</v>
      </c>
      <c r="F473" s="5">
        <v>0.3</v>
      </c>
      <c r="G473" s="5">
        <f>IFERROR(INDEX(Products!$C$2:$C$86,MATCH(C473,Products!$A$2:$A$86,0)),"")</f>
        <v>6</v>
      </c>
      <c r="H473" s="12">
        <f>IFERROR(INDEX(Products!$D$2:$D$86,MATCH(C473,Products!$A$2:$A$86,0)),"")</f>
        <v>95.97</v>
      </c>
      <c r="I473" s="12">
        <f t="shared" si="28"/>
        <v>249.08799999999997</v>
      </c>
      <c r="J473" s="12">
        <f t="shared" si="29"/>
        <v>191.94</v>
      </c>
      <c r="K473" s="12">
        <f t="shared" si="30"/>
        <v>57.147999999999968</v>
      </c>
      <c r="L473" s="7">
        <f t="shared" si="31"/>
        <v>0.22942895683453227</v>
      </c>
      <c r="M473" s="5" t="str">
        <f>IF(COUNTIF(Returns!$B$2:$B$248,A473)&gt;0,"Yes","No")</f>
        <v>No</v>
      </c>
      <c r="N473" s="13"/>
    </row>
    <row r="474" spans="1:14" x14ac:dyDescent="0.35">
      <c r="A474" s="5">
        <v>473</v>
      </c>
      <c r="B474" s="5">
        <v>316</v>
      </c>
      <c r="C474" s="5">
        <v>1052</v>
      </c>
      <c r="D474" s="5">
        <v>2</v>
      </c>
      <c r="E474" s="5">
        <v>2801.53</v>
      </c>
      <c r="F474" s="5">
        <v>0</v>
      </c>
      <c r="G474" s="5">
        <f>IFERROR(INDEX(Products!$C$2:$C$86,MATCH(C474,Products!$A$2:$A$86,0)),"")</f>
        <v>5</v>
      </c>
      <c r="H474" s="12">
        <f>IFERROR(INDEX(Products!$D$2:$D$86,MATCH(C474,Products!$A$2:$A$86,0)),"")</f>
        <v>1752.02</v>
      </c>
      <c r="I474" s="12">
        <f t="shared" si="28"/>
        <v>5603.06</v>
      </c>
      <c r="J474" s="12">
        <f t="shared" si="29"/>
        <v>3504.04</v>
      </c>
      <c r="K474" s="12">
        <f t="shared" si="30"/>
        <v>2099.0200000000004</v>
      </c>
      <c r="L474" s="7">
        <f t="shared" si="31"/>
        <v>0.37462029676640984</v>
      </c>
      <c r="M474" s="5" t="str">
        <f>IF(COUNTIF(Returns!$B$2:$B$248,A474)&gt;0,"Yes","No")</f>
        <v>No</v>
      </c>
      <c r="N474" s="13"/>
    </row>
    <row r="475" spans="1:14" x14ac:dyDescent="0.35">
      <c r="A475" s="5">
        <v>474</v>
      </c>
      <c r="B475" s="5">
        <v>317</v>
      </c>
      <c r="C475" s="5">
        <v>1085</v>
      </c>
      <c r="D475" s="5">
        <v>2</v>
      </c>
      <c r="E475" s="5">
        <v>234.72</v>
      </c>
      <c r="F475" s="5">
        <v>0</v>
      </c>
      <c r="G475" s="5">
        <f>IFERROR(INDEX(Products!$C$2:$C$86,MATCH(C475,Products!$A$2:$A$86,0)),"")</f>
        <v>8</v>
      </c>
      <c r="H475" s="12">
        <f>IFERROR(INDEX(Products!$D$2:$D$86,MATCH(C475,Products!$A$2:$A$86,0)),"")</f>
        <v>175.69</v>
      </c>
      <c r="I475" s="12">
        <f t="shared" si="28"/>
        <v>469.44</v>
      </c>
      <c r="J475" s="12">
        <f t="shared" si="29"/>
        <v>351.38</v>
      </c>
      <c r="K475" s="12">
        <f t="shared" si="30"/>
        <v>118.06</v>
      </c>
      <c r="L475" s="7">
        <f t="shared" si="31"/>
        <v>0.25149113837764148</v>
      </c>
      <c r="M475" s="5" t="str">
        <f>IF(COUNTIF(Returns!$B$2:$B$248,A475)&gt;0,"Yes","No")</f>
        <v>No</v>
      </c>
      <c r="N475" s="13"/>
    </row>
    <row r="476" spans="1:14" x14ac:dyDescent="0.35">
      <c r="A476" s="5">
        <v>475</v>
      </c>
      <c r="B476" s="5">
        <v>317</v>
      </c>
      <c r="C476" s="5">
        <v>1039</v>
      </c>
      <c r="D476" s="5">
        <v>1</v>
      </c>
      <c r="E476" s="5">
        <v>1284.94</v>
      </c>
      <c r="F476" s="5">
        <v>0.25</v>
      </c>
      <c r="G476" s="5">
        <f>IFERROR(INDEX(Products!$C$2:$C$86,MATCH(C476,Products!$A$2:$A$86,0)),"")</f>
        <v>4</v>
      </c>
      <c r="H476" s="12">
        <f>IFERROR(INDEX(Products!$D$2:$D$86,MATCH(C476,Products!$A$2:$A$86,0)),"")</f>
        <v>829.93</v>
      </c>
      <c r="I476" s="12">
        <f t="shared" si="28"/>
        <v>963.70500000000004</v>
      </c>
      <c r="J476" s="12">
        <f t="shared" si="29"/>
        <v>829.93</v>
      </c>
      <c r="K476" s="12">
        <f t="shared" si="30"/>
        <v>133.77500000000009</v>
      </c>
      <c r="L476" s="7">
        <f t="shared" si="31"/>
        <v>0.13881322603908883</v>
      </c>
      <c r="M476" s="5" t="str">
        <f>IF(COUNTIF(Returns!$B$2:$B$248,A476)&gt;0,"Yes","No")</f>
        <v>No</v>
      </c>
      <c r="N476" s="13"/>
    </row>
    <row r="477" spans="1:14" x14ac:dyDescent="0.35">
      <c r="A477" s="5">
        <v>476</v>
      </c>
      <c r="B477" s="5">
        <v>318</v>
      </c>
      <c r="C477" s="5">
        <v>1050</v>
      </c>
      <c r="D477" s="5">
        <v>3</v>
      </c>
      <c r="E477" s="5">
        <v>4400.7700000000004</v>
      </c>
      <c r="F477" s="5">
        <v>0.05</v>
      </c>
      <c r="G477" s="5">
        <f>IFERROR(INDEX(Products!$C$2:$C$86,MATCH(C477,Products!$A$2:$A$86,0)),"")</f>
        <v>5</v>
      </c>
      <c r="H477" s="12">
        <f>IFERROR(INDEX(Products!$D$2:$D$86,MATCH(C477,Products!$A$2:$A$86,0)),"")</f>
        <v>2432.0300000000002</v>
      </c>
      <c r="I477" s="12">
        <f t="shared" si="28"/>
        <v>12542.194500000001</v>
      </c>
      <c r="J477" s="12">
        <f t="shared" si="29"/>
        <v>7296.09</v>
      </c>
      <c r="K477" s="12">
        <f t="shared" si="30"/>
        <v>5246.1045000000013</v>
      </c>
      <c r="L477" s="7">
        <f t="shared" si="31"/>
        <v>0.41827644277084053</v>
      </c>
      <c r="M477" s="5" t="str">
        <f>IF(COUNTIF(Returns!$B$2:$B$248,A477)&gt;0,"Yes","No")</f>
        <v>No</v>
      </c>
      <c r="N477" s="13"/>
    </row>
    <row r="478" spans="1:14" x14ac:dyDescent="0.35">
      <c r="A478" s="5">
        <v>477</v>
      </c>
      <c r="B478" s="5">
        <v>318</v>
      </c>
      <c r="C478" s="5">
        <v>1064</v>
      </c>
      <c r="D478" s="5">
        <v>1</v>
      </c>
      <c r="E478" s="5">
        <v>177.92</v>
      </c>
      <c r="F478" s="5">
        <v>0</v>
      </c>
      <c r="G478" s="5">
        <f>IFERROR(INDEX(Products!$C$2:$C$86,MATCH(C478,Products!$A$2:$A$86,0)),"")</f>
        <v>6</v>
      </c>
      <c r="H478" s="12">
        <f>IFERROR(INDEX(Products!$D$2:$D$86,MATCH(C478,Products!$A$2:$A$86,0)),"")</f>
        <v>95.97</v>
      </c>
      <c r="I478" s="12">
        <f t="shared" si="28"/>
        <v>177.92</v>
      </c>
      <c r="J478" s="12">
        <f t="shared" si="29"/>
        <v>95.97</v>
      </c>
      <c r="K478" s="12">
        <f t="shared" si="30"/>
        <v>81.949999999999989</v>
      </c>
      <c r="L478" s="7">
        <f t="shared" si="31"/>
        <v>0.46060026978417262</v>
      </c>
      <c r="M478" s="5" t="str">
        <f>IF(COUNTIF(Returns!$B$2:$B$248,A478)&gt;0,"Yes","No")</f>
        <v>No</v>
      </c>
      <c r="N478" s="13"/>
    </row>
    <row r="479" spans="1:14" x14ac:dyDescent="0.35">
      <c r="A479" s="5">
        <v>478</v>
      </c>
      <c r="B479" s="5">
        <v>319</v>
      </c>
      <c r="C479" s="5">
        <v>1080</v>
      </c>
      <c r="D479" s="5">
        <v>2</v>
      </c>
      <c r="E479" s="5">
        <v>256.7</v>
      </c>
      <c r="F479" s="5">
        <v>0</v>
      </c>
      <c r="G479" s="5">
        <f>IFERROR(INDEX(Products!$C$2:$C$86,MATCH(C479,Products!$A$2:$A$86,0)),"")</f>
        <v>8</v>
      </c>
      <c r="H479" s="12">
        <f>IFERROR(INDEX(Products!$D$2:$D$86,MATCH(C479,Products!$A$2:$A$86,0)),"")</f>
        <v>184.26</v>
      </c>
      <c r="I479" s="12">
        <f t="shared" si="28"/>
        <v>513.4</v>
      </c>
      <c r="J479" s="12">
        <f t="shared" si="29"/>
        <v>368.52</v>
      </c>
      <c r="K479" s="12">
        <f t="shared" si="30"/>
        <v>144.88</v>
      </c>
      <c r="L479" s="7">
        <f t="shared" si="31"/>
        <v>0.28219711725749902</v>
      </c>
      <c r="M479" s="5" t="str">
        <f>IF(COUNTIF(Returns!$B$2:$B$248,A479)&gt;0,"Yes","No")</f>
        <v>No</v>
      </c>
      <c r="N479" s="13"/>
    </row>
    <row r="480" spans="1:14" x14ac:dyDescent="0.35">
      <c r="A480" s="5">
        <v>479</v>
      </c>
      <c r="B480" s="5">
        <v>319</v>
      </c>
      <c r="C480" s="5">
        <v>1017</v>
      </c>
      <c r="D480" s="5">
        <v>2</v>
      </c>
      <c r="E480" s="5">
        <v>978.37</v>
      </c>
      <c r="F480" s="5">
        <v>0.1</v>
      </c>
      <c r="G480" s="5">
        <f>IFERROR(INDEX(Products!$C$2:$C$86,MATCH(C480,Products!$A$2:$A$86,0)),"")</f>
        <v>2</v>
      </c>
      <c r="H480" s="12">
        <f>IFERROR(INDEX(Products!$D$2:$D$86,MATCH(C480,Products!$A$2:$A$86,0)),"")</f>
        <v>519.71</v>
      </c>
      <c r="I480" s="12">
        <f t="shared" si="28"/>
        <v>1761.066</v>
      </c>
      <c r="J480" s="12">
        <f t="shared" si="29"/>
        <v>1039.42</v>
      </c>
      <c r="K480" s="12">
        <f t="shared" si="30"/>
        <v>721.64599999999996</v>
      </c>
      <c r="L480" s="7">
        <f t="shared" si="31"/>
        <v>0.40977794131508982</v>
      </c>
      <c r="M480" s="5" t="str">
        <f>IF(COUNTIF(Returns!$B$2:$B$248,A480)&gt;0,"Yes","No")</f>
        <v>No</v>
      </c>
      <c r="N480" s="13"/>
    </row>
    <row r="481" spans="1:14" x14ac:dyDescent="0.35">
      <c r="A481" s="5">
        <v>480</v>
      </c>
      <c r="B481" s="5">
        <v>320</v>
      </c>
      <c r="C481" s="5">
        <v>1083</v>
      </c>
      <c r="D481" s="5">
        <v>1</v>
      </c>
      <c r="E481" s="5">
        <v>679.39</v>
      </c>
      <c r="F481" s="5">
        <v>0</v>
      </c>
      <c r="G481" s="5">
        <f>IFERROR(INDEX(Products!$C$2:$C$86,MATCH(C481,Products!$A$2:$A$86,0)),"")</f>
        <v>8</v>
      </c>
      <c r="H481" s="12">
        <f>IFERROR(INDEX(Products!$D$2:$D$86,MATCH(C481,Products!$A$2:$A$86,0)),"")</f>
        <v>524.20000000000005</v>
      </c>
      <c r="I481" s="12">
        <f t="shared" si="28"/>
        <v>679.39</v>
      </c>
      <c r="J481" s="12">
        <f t="shared" si="29"/>
        <v>524.20000000000005</v>
      </c>
      <c r="K481" s="12">
        <f t="shared" si="30"/>
        <v>155.18999999999994</v>
      </c>
      <c r="L481" s="7">
        <f t="shared" si="31"/>
        <v>0.22842549934500059</v>
      </c>
      <c r="M481" s="5" t="str">
        <f>IF(COUNTIF(Returns!$B$2:$B$248,A481)&gt;0,"Yes","No")</f>
        <v>No</v>
      </c>
      <c r="N481" s="13"/>
    </row>
    <row r="482" spans="1:14" x14ac:dyDescent="0.35">
      <c r="A482" s="5">
        <v>481</v>
      </c>
      <c r="B482" s="5">
        <v>320</v>
      </c>
      <c r="C482" s="5">
        <v>1012</v>
      </c>
      <c r="D482" s="5">
        <v>1</v>
      </c>
      <c r="E482" s="5">
        <v>2425.1999999999998</v>
      </c>
      <c r="F482" s="5">
        <v>0</v>
      </c>
      <c r="G482" s="5">
        <f>IFERROR(INDEX(Products!$C$2:$C$86,MATCH(C482,Products!$A$2:$A$86,0)),"")</f>
        <v>1</v>
      </c>
      <c r="H482" s="12">
        <f>IFERROR(INDEX(Products!$D$2:$D$86,MATCH(C482,Products!$A$2:$A$86,0)),"")</f>
        <v>1795.03</v>
      </c>
      <c r="I482" s="12">
        <f t="shared" si="28"/>
        <v>2425.1999999999998</v>
      </c>
      <c r="J482" s="12">
        <f t="shared" si="29"/>
        <v>1795.03</v>
      </c>
      <c r="K482" s="12">
        <f t="shared" si="30"/>
        <v>630.16999999999985</v>
      </c>
      <c r="L482" s="7">
        <f t="shared" si="31"/>
        <v>0.25984248721754905</v>
      </c>
      <c r="M482" s="5" t="str">
        <f>IF(COUNTIF(Returns!$B$2:$B$248,A482)&gt;0,"Yes","No")</f>
        <v>No</v>
      </c>
      <c r="N482" s="13"/>
    </row>
    <row r="483" spans="1:14" x14ac:dyDescent="0.35">
      <c r="A483" s="5">
        <v>482</v>
      </c>
      <c r="B483" s="5">
        <v>321</v>
      </c>
      <c r="C483" s="5">
        <v>1076</v>
      </c>
      <c r="D483" s="5">
        <v>1</v>
      </c>
      <c r="E483" s="5">
        <v>999.07</v>
      </c>
      <c r="F483" s="5">
        <v>0.05</v>
      </c>
      <c r="G483" s="5">
        <f>IFERROR(INDEX(Products!$C$2:$C$86,MATCH(C483,Products!$A$2:$A$86,0)),"")</f>
        <v>8</v>
      </c>
      <c r="H483" s="12">
        <f>IFERROR(INDEX(Products!$D$2:$D$86,MATCH(C483,Products!$A$2:$A$86,0)),"")</f>
        <v>597.38</v>
      </c>
      <c r="I483" s="12">
        <f t="shared" si="28"/>
        <v>949.11649999999997</v>
      </c>
      <c r="J483" s="12">
        <f t="shared" si="29"/>
        <v>597.38</v>
      </c>
      <c r="K483" s="12">
        <f t="shared" si="30"/>
        <v>351.73649999999998</v>
      </c>
      <c r="L483" s="7">
        <f t="shared" si="31"/>
        <v>0.37059359941587783</v>
      </c>
      <c r="M483" s="5" t="str">
        <f>IF(COUNTIF(Returns!$B$2:$B$248,A483)&gt;0,"Yes","No")</f>
        <v>No</v>
      </c>
      <c r="N483" s="13"/>
    </row>
    <row r="484" spans="1:14" x14ac:dyDescent="0.35">
      <c r="A484" s="5">
        <v>483</v>
      </c>
      <c r="B484" s="5">
        <v>322</v>
      </c>
      <c r="C484" s="5">
        <v>1003</v>
      </c>
      <c r="D484" s="5">
        <v>1</v>
      </c>
      <c r="E484" s="5">
        <v>5778.51</v>
      </c>
      <c r="F484" s="5">
        <v>0.1</v>
      </c>
      <c r="G484" s="5">
        <f>IFERROR(INDEX(Products!$C$2:$C$86,MATCH(C484,Products!$A$2:$A$86,0)),"")</f>
        <v>1</v>
      </c>
      <c r="H484" s="12">
        <f>IFERROR(INDEX(Products!$D$2:$D$86,MATCH(C484,Products!$A$2:$A$86,0)),"")</f>
        <v>3419.53</v>
      </c>
      <c r="I484" s="12">
        <f t="shared" si="28"/>
        <v>5200.6590000000006</v>
      </c>
      <c r="J484" s="12">
        <f t="shared" si="29"/>
        <v>3419.53</v>
      </c>
      <c r="K484" s="12">
        <f t="shared" si="30"/>
        <v>1781.1290000000004</v>
      </c>
      <c r="L484" s="7">
        <f t="shared" si="31"/>
        <v>0.3424814047604352</v>
      </c>
      <c r="M484" s="5" t="str">
        <f>IF(COUNTIF(Returns!$B$2:$B$248,A484)&gt;0,"Yes","No")</f>
        <v>No</v>
      </c>
      <c r="N484" s="13"/>
    </row>
    <row r="485" spans="1:14" x14ac:dyDescent="0.35">
      <c r="A485" s="5">
        <v>484</v>
      </c>
      <c r="B485" s="5">
        <v>323</v>
      </c>
      <c r="C485" s="5">
        <v>1085</v>
      </c>
      <c r="D485" s="5">
        <v>1</v>
      </c>
      <c r="E485" s="5">
        <v>234.72</v>
      </c>
      <c r="F485" s="5">
        <v>0.1</v>
      </c>
      <c r="G485" s="5">
        <f>IFERROR(INDEX(Products!$C$2:$C$86,MATCH(C485,Products!$A$2:$A$86,0)),"")</f>
        <v>8</v>
      </c>
      <c r="H485" s="12">
        <f>IFERROR(INDEX(Products!$D$2:$D$86,MATCH(C485,Products!$A$2:$A$86,0)),"")</f>
        <v>175.69</v>
      </c>
      <c r="I485" s="12">
        <f t="shared" si="28"/>
        <v>211.24799999999999</v>
      </c>
      <c r="J485" s="12">
        <f t="shared" si="29"/>
        <v>175.69</v>
      </c>
      <c r="K485" s="12">
        <f t="shared" si="30"/>
        <v>35.557999999999993</v>
      </c>
      <c r="L485" s="7">
        <f t="shared" si="31"/>
        <v>0.16832348708626824</v>
      </c>
      <c r="M485" s="5" t="str">
        <f>IF(COUNTIF(Returns!$B$2:$B$248,A485)&gt;0,"Yes","No")</f>
        <v>No</v>
      </c>
      <c r="N485" s="13"/>
    </row>
    <row r="486" spans="1:14" x14ac:dyDescent="0.35">
      <c r="A486" s="5">
        <v>485</v>
      </c>
      <c r="B486" s="5">
        <v>324</v>
      </c>
      <c r="C486" s="5">
        <v>1064</v>
      </c>
      <c r="D486" s="5">
        <v>1</v>
      </c>
      <c r="E486" s="5">
        <v>177.92</v>
      </c>
      <c r="F486" s="5">
        <v>0.25</v>
      </c>
      <c r="G486" s="5">
        <f>IFERROR(INDEX(Products!$C$2:$C$86,MATCH(C486,Products!$A$2:$A$86,0)),"")</f>
        <v>6</v>
      </c>
      <c r="H486" s="12">
        <f>IFERROR(INDEX(Products!$D$2:$D$86,MATCH(C486,Products!$A$2:$A$86,0)),"")</f>
        <v>95.97</v>
      </c>
      <c r="I486" s="12">
        <f t="shared" si="28"/>
        <v>133.44</v>
      </c>
      <c r="J486" s="12">
        <f t="shared" si="29"/>
        <v>95.97</v>
      </c>
      <c r="K486" s="12">
        <f t="shared" si="30"/>
        <v>37.47</v>
      </c>
      <c r="L486" s="7">
        <f t="shared" si="31"/>
        <v>0.28080035971223022</v>
      </c>
      <c r="M486" s="5" t="str">
        <f>IF(COUNTIF(Returns!$B$2:$B$248,A486)&gt;0,"Yes","No")</f>
        <v>No</v>
      </c>
      <c r="N486" s="13"/>
    </row>
    <row r="487" spans="1:14" x14ac:dyDescent="0.35">
      <c r="A487" s="5">
        <v>486</v>
      </c>
      <c r="B487" s="5">
        <v>324</v>
      </c>
      <c r="C487" s="5">
        <v>1032</v>
      </c>
      <c r="D487" s="5">
        <v>1</v>
      </c>
      <c r="E487" s="5">
        <v>2472.7199999999998</v>
      </c>
      <c r="F487" s="5">
        <v>0.05</v>
      </c>
      <c r="G487" s="5">
        <f>IFERROR(INDEX(Products!$C$2:$C$86,MATCH(C487,Products!$A$2:$A$86,0)),"")</f>
        <v>3</v>
      </c>
      <c r="H487" s="12">
        <f>IFERROR(INDEX(Products!$D$2:$D$86,MATCH(C487,Products!$A$2:$A$86,0)),"")</f>
        <v>1458.83</v>
      </c>
      <c r="I487" s="12">
        <f t="shared" si="28"/>
        <v>2349.0839999999998</v>
      </c>
      <c r="J487" s="12">
        <f t="shared" si="29"/>
        <v>1458.83</v>
      </c>
      <c r="K487" s="12">
        <f t="shared" si="30"/>
        <v>890.25399999999991</v>
      </c>
      <c r="L487" s="7">
        <f t="shared" si="31"/>
        <v>0.37897921061996931</v>
      </c>
      <c r="M487" s="5" t="str">
        <f>IF(COUNTIF(Returns!$B$2:$B$248,A487)&gt;0,"Yes","No")</f>
        <v>Yes</v>
      </c>
      <c r="N487" s="13"/>
    </row>
    <row r="488" spans="1:14" x14ac:dyDescent="0.35">
      <c r="A488" s="5">
        <v>487</v>
      </c>
      <c r="B488" s="5">
        <v>324</v>
      </c>
      <c r="C488" s="5">
        <v>1020</v>
      </c>
      <c r="D488" s="5">
        <v>2</v>
      </c>
      <c r="E488" s="5">
        <v>1278.44</v>
      </c>
      <c r="F488" s="5">
        <v>0.1</v>
      </c>
      <c r="G488" s="5">
        <f>IFERROR(INDEX(Products!$C$2:$C$86,MATCH(C488,Products!$A$2:$A$86,0)),"")</f>
        <v>2</v>
      </c>
      <c r="H488" s="12">
        <f>IFERROR(INDEX(Products!$D$2:$D$86,MATCH(C488,Products!$A$2:$A$86,0)),"")</f>
        <v>786.6</v>
      </c>
      <c r="I488" s="12">
        <f t="shared" si="28"/>
        <v>2301.192</v>
      </c>
      <c r="J488" s="12">
        <f t="shared" si="29"/>
        <v>1573.2</v>
      </c>
      <c r="K488" s="12">
        <f t="shared" si="30"/>
        <v>727.99199999999996</v>
      </c>
      <c r="L488" s="7">
        <f t="shared" si="31"/>
        <v>0.3163543068114264</v>
      </c>
      <c r="M488" s="5" t="str">
        <f>IF(COUNTIF(Returns!$B$2:$B$248,A488)&gt;0,"Yes","No")</f>
        <v>No</v>
      </c>
      <c r="N488" s="13"/>
    </row>
    <row r="489" spans="1:14" x14ac:dyDescent="0.35">
      <c r="A489" s="5">
        <v>488</v>
      </c>
      <c r="B489" s="5">
        <v>324</v>
      </c>
      <c r="C489" s="5">
        <v>1046</v>
      </c>
      <c r="D489" s="5">
        <v>2</v>
      </c>
      <c r="E489" s="5">
        <v>675.87</v>
      </c>
      <c r="F489" s="5">
        <v>0.2</v>
      </c>
      <c r="G489" s="5">
        <f>IFERROR(INDEX(Products!$C$2:$C$86,MATCH(C489,Products!$A$2:$A$86,0)),"")</f>
        <v>5</v>
      </c>
      <c r="H489" s="12">
        <f>IFERROR(INDEX(Products!$D$2:$D$86,MATCH(C489,Products!$A$2:$A$86,0)),"")</f>
        <v>407.68</v>
      </c>
      <c r="I489" s="12">
        <f t="shared" si="28"/>
        <v>1081.3920000000001</v>
      </c>
      <c r="J489" s="12">
        <f t="shared" si="29"/>
        <v>815.36</v>
      </c>
      <c r="K489" s="12">
        <f t="shared" si="30"/>
        <v>266.03200000000004</v>
      </c>
      <c r="L489" s="7">
        <f t="shared" si="31"/>
        <v>0.24600884785535682</v>
      </c>
      <c r="M489" s="5" t="str">
        <f>IF(COUNTIF(Returns!$B$2:$B$248,A489)&gt;0,"Yes","No")</f>
        <v>No</v>
      </c>
      <c r="N489" s="13"/>
    </row>
    <row r="490" spans="1:14" x14ac:dyDescent="0.35">
      <c r="A490" s="5">
        <v>489</v>
      </c>
      <c r="B490" s="5">
        <v>325</v>
      </c>
      <c r="C490" s="5">
        <v>1001</v>
      </c>
      <c r="D490" s="5">
        <v>1</v>
      </c>
      <c r="E490" s="5">
        <v>3826.19</v>
      </c>
      <c r="F490" s="5">
        <v>0.25</v>
      </c>
      <c r="G490" s="5">
        <f>IFERROR(INDEX(Products!$C$2:$C$86,MATCH(C490,Products!$A$2:$A$86,0)),"")</f>
        <v>1</v>
      </c>
      <c r="H490" s="12">
        <f>IFERROR(INDEX(Products!$D$2:$D$86,MATCH(C490,Products!$A$2:$A$86,0)),"")</f>
        <v>3021.65</v>
      </c>
      <c r="I490" s="12">
        <f t="shared" si="28"/>
        <v>2869.6424999999999</v>
      </c>
      <c r="J490" s="12">
        <f t="shared" si="29"/>
        <v>3021.65</v>
      </c>
      <c r="K490" s="12">
        <f t="shared" si="30"/>
        <v>-152.00750000000016</v>
      </c>
      <c r="L490" s="7">
        <f t="shared" si="31"/>
        <v>-5.2970884003843741E-2</v>
      </c>
      <c r="M490" s="5" t="str">
        <f>IF(COUNTIF(Returns!$B$2:$B$248,A490)&gt;0,"Yes","No")</f>
        <v>No</v>
      </c>
      <c r="N490" s="13"/>
    </row>
    <row r="491" spans="1:14" x14ac:dyDescent="0.35">
      <c r="A491" s="5">
        <v>490</v>
      </c>
      <c r="B491" s="5">
        <v>325</v>
      </c>
      <c r="C491" s="5">
        <v>1012</v>
      </c>
      <c r="D491" s="5">
        <v>1</v>
      </c>
      <c r="E491" s="5">
        <v>2425.1999999999998</v>
      </c>
      <c r="F491" s="5">
        <v>0</v>
      </c>
      <c r="G491" s="5">
        <f>IFERROR(INDEX(Products!$C$2:$C$86,MATCH(C491,Products!$A$2:$A$86,0)),"")</f>
        <v>1</v>
      </c>
      <c r="H491" s="12">
        <f>IFERROR(INDEX(Products!$D$2:$D$86,MATCH(C491,Products!$A$2:$A$86,0)),"")</f>
        <v>1795.03</v>
      </c>
      <c r="I491" s="12">
        <f t="shared" si="28"/>
        <v>2425.1999999999998</v>
      </c>
      <c r="J491" s="12">
        <f t="shared" si="29"/>
        <v>1795.03</v>
      </c>
      <c r="K491" s="12">
        <f t="shared" si="30"/>
        <v>630.16999999999985</v>
      </c>
      <c r="L491" s="7">
        <f t="shared" si="31"/>
        <v>0.25984248721754905</v>
      </c>
      <c r="M491" s="5" t="str">
        <f>IF(COUNTIF(Returns!$B$2:$B$248,A491)&gt;0,"Yes","No")</f>
        <v>No</v>
      </c>
      <c r="N491" s="13"/>
    </row>
    <row r="492" spans="1:14" x14ac:dyDescent="0.35">
      <c r="A492" s="5">
        <v>491</v>
      </c>
      <c r="B492" s="5">
        <v>326</v>
      </c>
      <c r="C492" s="5">
        <v>1053</v>
      </c>
      <c r="D492" s="5">
        <v>1</v>
      </c>
      <c r="E492" s="5">
        <v>1295.03</v>
      </c>
      <c r="F492" s="5">
        <v>0.1</v>
      </c>
      <c r="G492" s="5">
        <f>IFERROR(INDEX(Products!$C$2:$C$86,MATCH(C492,Products!$A$2:$A$86,0)),"")</f>
        <v>5</v>
      </c>
      <c r="H492" s="12">
        <f>IFERROR(INDEX(Products!$D$2:$D$86,MATCH(C492,Products!$A$2:$A$86,0)),"")</f>
        <v>777.04</v>
      </c>
      <c r="I492" s="12">
        <f t="shared" si="28"/>
        <v>1165.527</v>
      </c>
      <c r="J492" s="12">
        <f t="shared" si="29"/>
        <v>777.04</v>
      </c>
      <c r="K492" s="12">
        <f t="shared" si="30"/>
        <v>388.48700000000008</v>
      </c>
      <c r="L492" s="7">
        <f t="shared" si="31"/>
        <v>0.33331445775172952</v>
      </c>
      <c r="M492" s="5" t="str">
        <f>IF(COUNTIF(Returns!$B$2:$B$248,A492)&gt;0,"Yes","No")</f>
        <v>No</v>
      </c>
      <c r="N492" s="13"/>
    </row>
    <row r="493" spans="1:14" x14ac:dyDescent="0.35">
      <c r="A493" s="5">
        <v>492</v>
      </c>
      <c r="B493" s="5">
        <v>327</v>
      </c>
      <c r="C493" s="5">
        <v>1043</v>
      </c>
      <c r="D493" s="5">
        <v>2</v>
      </c>
      <c r="E493" s="5">
        <v>567.48</v>
      </c>
      <c r="F493" s="5">
        <v>0.1</v>
      </c>
      <c r="G493" s="5">
        <f>IFERROR(INDEX(Products!$C$2:$C$86,MATCH(C493,Products!$A$2:$A$86,0)),"")</f>
        <v>4</v>
      </c>
      <c r="H493" s="12">
        <f>IFERROR(INDEX(Products!$D$2:$D$86,MATCH(C493,Products!$A$2:$A$86,0)),"")</f>
        <v>407.51</v>
      </c>
      <c r="I493" s="12">
        <f t="shared" si="28"/>
        <v>1021.4640000000001</v>
      </c>
      <c r="J493" s="12">
        <f t="shared" si="29"/>
        <v>815.02</v>
      </c>
      <c r="K493" s="12">
        <f t="shared" si="30"/>
        <v>206.44400000000007</v>
      </c>
      <c r="L493" s="7">
        <f t="shared" si="31"/>
        <v>0.20210599688290537</v>
      </c>
      <c r="M493" s="5" t="str">
        <f>IF(COUNTIF(Returns!$B$2:$B$248,A493)&gt;0,"Yes","No")</f>
        <v>No</v>
      </c>
      <c r="N493" s="13"/>
    </row>
    <row r="494" spans="1:14" x14ac:dyDescent="0.35">
      <c r="A494" s="5">
        <v>493</v>
      </c>
      <c r="B494" s="5">
        <v>327</v>
      </c>
      <c r="C494" s="5">
        <v>1080</v>
      </c>
      <c r="D494" s="5">
        <v>1</v>
      </c>
      <c r="E494" s="5">
        <v>256.7</v>
      </c>
      <c r="F494" s="5">
        <v>0</v>
      </c>
      <c r="G494" s="5">
        <f>IFERROR(INDEX(Products!$C$2:$C$86,MATCH(C494,Products!$A$2:$A$86,0)),"")</f>
        <v>8</v>
      </c>
      <c r="H494" s="12">
        <f>IFERROR(INDEX(Products!$D$2:$D$86,MATCH(C494,Products!$A$2:$A$86,0)),"")</f>
        <v>184.26</v>
      </c>
      <c r="I494" s="12">
        <f t="shared" si="28"/>
        <v>256.7</v>
      </c>
      <c r="J494" s="12">
        <f t="shared" si="29"/>
        <v>184.26</v>
      </c>
      <c r="K494" s="12">
        <f t="shared" si="30"/>
        <v>72.44</v>
      </c>
      <c r="L494" s="7">
        <f t="shared" si="31"/>
        <v>0.28219711725749902</v>
      </c>
      <c r="M494" s="5" t="str">
        <f>IF(COUNTIF(Returns!$B$2:$B$248,A494)&gt;0,"Yes","No")</f>
        <v>No</v>
      </c>
      <c r="N494" s="13"/>
    </row>
    <row r="495" spans="1:14" x14ac:dyDescent="0.35">
      <c r="A495" s="5">
        <v>494</v>
      </c>
      <c r="B495" s="5">
        <v>328</v>
      </c>
      <c r="C495" s="5">
        <v>1061</v>
      </c>
      <c r="D495" s="5">
        <v>1</v>
      </c>
      <c r="E495" s="5">
        <v>1128.8399999999999</v>
      </c>
      <c r="F495" s="5">
        <v>0.1</v>
      </c>
      <c r="G495" s="5">
        <f>IFERROR(INDEX(Products!$C$2:$C$86,MATCH(C495,Products!$A$2:$A$86,0)),"")</f>
        <v>6</v>
      </c>
      <c r="H495" s="12">
        <f>IFERROR(INDEX(Products!$D$2:$D$86,MATCH(C495,Products!$A$2:$A$86,0)),"")</f>
        <v>705.26</v>
      </c>
      <c r="I495" s="12">
        <f t="shared" si="28"/>
        <v>1015.9559999999999</v>
      </c>
      <c r="J495" s="12">
        <f t="shared" si="29"/>
        <v>705.26</v>
      </c>
      <c r="K495" s="12">
        <f t="shared" si="30"/>
        <v>310.69599999999991</v>
      </c>
      <c r="L495" s="7">
        <f t="shared" si="31"/>
        <v>0.30581639362334584</v>
      </c>
      <c r="M495" s="5" t="str">
        <f>IF(COUNTIF(Returns!$B$2:$B$248,A495)&gt;0,"Yes","No")</f>
        <v>No</v>
      </c>
      <c r="N495" s="13"/>
    </row>
    <row r="496" spans="1:14" x14ac:dyDescent="0.35">
      <c r="A496" s="5">
        <v>495</v>
      </c>
      <c r="B496" s="5">
        <v>329</v>
      </c>
      <c r="C496" s="5">
        <v>1052</v>
      </c>
      <c r="D496" s="5">
        <v>1</v>
      </c>
      <c r="E496" s="5">
        <v>2801.53</v>
      </c>
      <c r="F496" s="5">
        <v>0</v>
      </c>
      <c r="G496" s="5">
        <f>IFERROR(INDEX(Products!$C$2:$C$86,MATCH(C496,Products!$A$2:$A$86,0)),"")</f>
        <v>5</v>
      </c>
      <c r="H496" s="12">
        <f>IFERROR(INDEX(Products!$D$2:$D$86,MATCH(C496,Products!$A$2:$A$86,0)),"")</f>
        <v>1752.02</v>
      </c>
      <c r="I496" s="12">
        <f t="shared" si="28"/>
        <v>2801.53</v>
      </c>
      <c r="J496" s="12">
        <f t="shared" si="29"/>
        <v>1752.02</v>
      </c>
      <c r="K496" s="12">
        <f t="shared" si="30"/>
        <v>1049.5100000000002</v>
      </c>
      <c r="L496" s="7">
        <f t="shared" si="31"/>
        <v>0.37462029676640984</v>
      </c>
      <c r="M496" s="5" t="str">
        <f>IF(COUNTIF(Returns!$B$2:$B$248,A496)&gt;0,"Yes","No")</f>
        <v>No</v>
      </c>
      <c r="N496" s="13"/>
    </row>
    <row r="497" spans="1:14" x14ac:dyDescent="0.35">
      <c r="A497" s="5">
        <v>496</v>
      </c>
      <c r="B497" s="5">
        <v>330</v>
      </c>
      <c r="C497" s="5">
        <v>1023</v>
      </c>
      <c r="D497" s="5">
        <v>2</v>
      </c>
      <c r="E497" s="5">
        <v>203.79</v>
      </c>
      <c r="F497" s="5">
        <v>0</v>
      </c>
      <c r="G497" s="5">
        <f>IFERROR(INDEX(Products!$C$2:$C$86,MATCH(C497,Products!$A$2:$A$86,0)),"")</f>
        <v>2</v>
      </c>
      <c r="H497" s="12">
        <f>IFERROR(INDEX(Products!$D$2:$D$86,MATCH(C497,Products!$A$2:$A$86,0)),"")</f>
        <v>145.43</v>
      </c>
      <c r="I497" s="12">
        <f t="shared" si="28"/>
        <v>407.58</v>
      </c>
      <c r="J497" s="12">
        <f t="shared" si="29"/>
        <v>290.86</v>
      </c>
      <c r="K497" s="12">
        <f t="shared" si="30"/>
        <v>116.71999999999997</v>
      </c>
      <c r="L497" s="7">
        <f t="shared" si="31"/>
        <v>0.28637322734187148</v>
      </c>
      <c r="M497" s="5" t="str">
        <f>IF(COUNTIF(Returns!$B$2:$B$248,A497)&gt;0,"Yes","No")</f>
        <v>Yes</v>
      </c>
      <c r="N497" s="13"/>
    </row>
    <row r="498" spans="1:14" x14ac:dyDescent="0.35">
      <c r="A498" s="5">
        <v>497</v>
      </c>
      <c r="B498" s="5">
        <v>331</v>
      </c>
      <c r="C498" s="5">
        <v>1066</v>
      </c>
      <c r="D498" s="5">
        <v>1</v>
      </c>
      <c r="E498" s="5">
        <v>1123.68</v>
      </c>
      <c r="F498" s="5">
        <v>0</v>
      </c>
      <c r="G498" s="5">
        <f>IFERROR(INDEX(Products!$C$2:$C$86,MATCH(C498,Products!$A$2:$A$86,0)),"")</f>
        <v>7</v>
      </c>
      <c r="H498" s="12">
        <f>IFERROR(INDEX(Products!$D$2:$D$86,MATCH(C498,Products!$A$2:$A$86,0)),"")</f>
        <v>872.66</v>
      </c>
      <c r="I498" s="12">
        <f t="shared" si="28"/>
        <v>1123.68</v>
      </c>
      <c r="J498" s="12">
        <f t="shared" si="29"/>
        <v>872.66</v>
      </c>
      <c r="K498" s="12">
        <f t="shared" si="30"/>
        <v>251.0200000000001</v>
      </c>
      <c r="L498" s="7">
        <f t="shared" si="31"/>
        <v>0.22339100099672513</v>
      </c>
      <c r="M498" s="5" t="str">
        <f>IF(COUNTIF(Returns!$B$2:$B$248,A498)&gt;0,"Yes","No")</f>
        <v>No</v>
      </c>
      <c r="N498" s="13"/>
    </row>
    <row r="499" spans="1:14" x14ac:dyDescent="0.35">
      <c r="A499" s="5">
        <v>498</v>
      </c>
      <c r="B499" s="5">
        <v>332</v>
      </c>
      <c r="C499" s="5">
        <v>1067</v>
      </c>
      <c r="D499" s="5">
        <v>1</v>
      </c>
      <c r="E499" s="5">
        <v>4128.99</v>
      </c>
      <c r="F499" s="5">
        <v>0.25</v>
      </c>
      <c r="G499" s="5">
        <f>IFERROR(INDEX(Products!$C$2:$C$86,MATCH(C499,Products!$A$2:$A$86,0)),"")</f>
        <v>7</v>
      </c>
      <c r="H499" s="12">
        <f>IFERROR(INDEX(Products!$D$2:$D$86,MATCH(C499,Products!$A$2:$A$86,0)),"")</f>
        <v>2213.3200000000002</v>
      </c>
      <c r="I499" s="12">
        <f t="shared" si="28"/>
        <v>3096.7424999999998</v>
      </c>
      <c r="J499" s="12">
        <f t="shared" si="29"/>
        <v>2213.3200000000002</v>
      </c>
      <c r="K499" s="12">
        <f t="shared" si="30"/>
        <v>883.42249999999967</v>
      </c>
      <c r="L499" s="7">
        <f t="shared" si="31"/>
        <v>0.28527476856729278</v>
      </c>
      <c r="M499" s="5" t="str">
        <f>IF(COUNTIF(Returns!$B$2:$B$248,A499)&gt;0,"Yes","No")</f>
        <v>No</v>
      </c>
      <c r="N499" s="13"/>
    </row>
    <row r="500" spans="1:14" x14ac:dyDescent="0.35">
      <c r="A500" s="5">
        <v>499</v>
      </c>
      <c r="B500" s="5">
        <v>332</v>
      </c>
      <c r="C500" s="5">
        <v>1023</v>
      </c>
      <c r="D500" s="5">
        <v>2</v>
      </c>
      <c r="E500" s="5">
        <v>203.79</v>
      </c>
      <c r="F500" s="5">
        <v>0.25</v>
      </c>
      <c r="G500" s="5">
        <f>IFERROR(INDEX(Products!$C$2:$C$86,MATCH(C500,Products!$A$2:$A$86,0)),"")</f>
        <v>2</v>
      </c>
      <c r="H500" s="12">
        <f>IFERROR(INDEX(Products!$D$2:$D$86,MATCH(C500,Products!$A$2:$A$86,0)),"")</f>
        <v>145.43</v>
      </c>
      <c r="I500" s="12">
        <f t="shared" si="28"/>
        <v>305.685</v>
      </c>
      <c r="J500" s="12">
        <f t="shared" si="29"/>
        <v>290.86</v>
      </c>
      <c r="K500" s="12">
        <f t="shared" si="30"/>
        <v>14.824999999999989</v>
      </c>
      <c r="L500" s="7">
        <f t="shared" si="31"/>
        <v>4.8497636455828677E-2</v>
      </c>
      <c r="M500" s="5" t="str">
        <f>IF(COUNTIF(Returns!$B$2:$B$248,A500)&gt;0,"Yes","No")</f>
        <v>No</v>
      </c>
      <c r="N500" s="13"/>
    </row>
    <row r="501" spans="1:14" x14ac:dyDescent="0.35">
      <c r="A501" s="5">
        <v>500</v>
      </c>
      <c r="B501" s="5">
        <v>333</v>
      </c>
      <c r="C501" s="5">
        <v>1007</v>
      </c>
      <c r="D501" s="5">
        <v>1</v>
      </c>
      <c r="E501" s="5">
        <v>701.76</v>
      </c>
      <c r="F501" s="5">
        <v>0.05</v>
      </c>
      <c r="G501" s="5">
        <f>IFERROR(INDEX(Products!$C$2:$C$86,MATCH(C501,Products!$A$2:$A$86,0)),"")</f>
        <v>1</v>
      </c>
      <c r="H501" s="12">
        <f>IFERROR(INDEX(Products!$D$2:$D$86,MATCH(C501,Products!$A$2:$A$86,0)),"")</f>
        <v>508.8</v>
      </c>
      <c r="I501" s="12">
        <f t="shared" si="28"/>
        <v>666.67199999999991</v>
      </c>
      <c r="J501" s="12">
        <f t="shared" si="29"/>
        <v>508.8</v>
      </c>
      <c r="K501" s="12">
        <f t="shared" si="30"/>
        <v>157.8719999999999</v>
      </c>
      <c r="L501" s="7">
        <f t="shared" si="31"/>
        <v>0.23680610555115547</v>
      </c>
      <c r="M501" s="5" t="str">
        <f>IF(COUNTIF(Returns!$B$2:$B$248,A501)&gt;0,"Yes","No")</f>
        <v>No</v>
      </c>
      <c r="N501" s="13"/>
    </row>
    <row r="502" spans="1:14" x14ac:dyDescent="0.35">
      <c r="A502" s="5">
        <v>501</v>
      </c>
      <c r="B502" s="5">
        <v>334</v>
      </c>
      <c r="C502" s="5">
        <v>1043</v>
      </c>
      <c r="D502" s="5">
        <v>1</v>
      </c>
      <c r="E502" s="5">
        <v>567.48</v>
      </c>
      <c r="F502" s="5">
        <v>0.25</v>
      </c>
      <c r="G502" s="5">
        <f>IFERROR(INDEX(Products!$C$2:$C$86,MATCH(C502,Products!$A$2:$A$86,0)),"")</f>
        <v>4</v>
      </c>
      <c r="H502" s="12">
        <f>IFERROR(INDEX(Products!$D$2:$D$86,MATCH(C502,Products!$A$2:$A$86,0)),"")</f>
        <v>407.51</v>
      </c>
      <c r="I502" s="12">
        <f t="shared" si="28"/>
        <v>425.61</v>
      </c>
      <c r="J502" s="12">
        <f t="shared" si="29"/>
        <v>407.51</v>
      </c>
      <c r="K502" s="12">
        <f t="shared" si="30"/>
        <v>18.100000000000023</v>
      </c>
      <c r="L502" s="7">
        <f t="shared" si="31"/>
        <v>4.2527196259486436E-2</v>
      </c>
      <c r="M502" s="5" t="str">
        <f>IF(COUNTIF(Returns!$B$2:$B$248,A502)&gt;0,"Yes","No")</f>
        <v>No</v>
      </c>
      <c r="N502" s="13"/>
    </row>
    <row r="503" spans="1:14" x14ac:dyDescent="0.35">
      <c r="A503" s="5">
        <v>502</v>
      </c>
      <c r="B503" s="5">
        <v>335</v>
      </c>
      <c r="C503" s="5">
        <v>1034</v>
      </c>
      <c r="D503" s="5">
        <v>1</v>
      </c>
      <c r="E503" s="5">
        <v>874.69</v>
      </c>
      <c r="F503" s="5">
        <v>0.2</v>
      </c>
      <c r="G503" s="5">
        <f>IFERROR(INDEX(Products!$C$2:$C$86,MATCH(C503,Products!$A$2:$A$86,0)),"")</f>
        <v>3</v>
      </c>
      <c r="H503" s="12">
        <f>IFERROR(INDEX(Products!$D$2:$D$86,MATCH(C503,Products!$A$2:$A$86,0)),"")</f>
        <v>688.26</v>
      </c>
      <c r="I503" s="12">
        <f t="shared" si="28"/>
        <v>699.75200000000007</v>
      </c>
      <c r="J503" s="12">
        <f t="shared" si="29"/>
        <v>688.26</v>
      </c>
      <c r="K503" s="12">
        <f t="shared" si="30"/>
        <v>11.492000000000075</v>
      </c>
      <c r="L503" s="7">
        <f t="shared" si="31"/>
        <v>1.6422961277709924E-2</v>
      </c>
      <c r="M503" s="5" t="str">
        <f>IF(COUNTIF(Returns!$B$2:$B$248,A503)&gt;0,"Yes","No")</f>
        <v>No</v>
      </c>
      <c r="N503" s="13"/>
    </row>
    <row r="504" spans="1:14" x14ac:dyDescent="0.35">
      <c r="A504" s="5">
        <v>503</v>
      </c>
      <c r="B504" s="5">
        <v>336</v>
      </c>
      <c r="C504" s="5">
        <v>1056</v>
      </c>
      <c r="D504" s="5">
        <v>1</v>
      </c>
      <c r="E504" s="5">
        <v>1134.4000000000001</v>
      </c>
      <c r="F504" s="5">
        <v>0.05</v>
      </c>
      <c r="G504" s="5">
        <f>IFERROR(INDEX(Products!$C$2:$C$86,MATCH(C504,Products!$A$2:$A$86,0)),"")</f>
        <v>6</v>
      </c>
      <c r="H504" s="12">
        <f>IFERROR(INDEX(Products!$D$2:$D$86,MATCH(C504,Products!$A$2:$A$86,0)),"")</f>
        <v>798.2</v>
      </c>
      <c r="I504" s="12">
        <f t="shared" si="28"/>
        <v>1077.68</v>
      </c>
      <c r="J504" s="12">
        <f t="shared" si="29"/>
        <v>798.2</v>
      </c>
      <c r="K504" s="12">
        <f t="shared" si="30"/>
        <v>279.48</v>
      </c>
      <c r="L504" s="7">
        <f t="shared" si="31"/>
        <v>0.25933486749313339</v>
      </c>
      <c r="M504" s="5" t="str">
        <f>IF(COUNTIF(Returns!$B$2:$B$248,A504)&gt;0,"Yes","No")</f>
        <v>No</v>
      </c>
      <c r="N504" s="13"/>
    </row>
    <row r="505" spans="1:14" x14ac:dyDescent="0.35">
      <c r="A505" s="5">
        <v>504</v>
      </c>
      <c r="B505" s="5">
        <v>336</v>
      </c>
      <c r="C505" s="5">
        <v>1053</v>
      </c>
      <c r="D505" s="5">
        <v>1</v>
      </c>
      <c r="E505" s="5">
        <v>1295.03</v>
      </c>
      <c r="F505" s="5">
        <v>0.2</v>
      </c>
      <c r="G505" s="5">
        <f>IFERROR(INDEX(Products!$C$2:$C$86,MATCH(C505,Products!$A$2:$A$86,0)),"")</f>
        <v>5</v>
      </c>
      <c r="H505" s="12">
        <f>IFERROR(INDEX(Products!$D$2:$D$86,MATCH(C505,Products!$A$2:$A$86,0)),"")</f>
        <v>777.04</v>
      </c>
      <c r="I505" s="12">
        <f t="shared" si="28"/>
        <v>1036.0240000000001</v>
      </c>
      <c r="J505" s="12">
        <f t="shared" si="29"/>
        <v>777.04</v>
      </c>
      <c r="K505" s="12">
        <f t="shared" si="30"/>
        <v>258.98400000000015</v>
      </c>
      <c r="L505" s="7">
        <f t="shared" si="31"/>
        <v>0.24997876497069577</v>
      </c>
      <c r="M505" s="5" t="str">
        <f>IF(COUNTIF(Returns!$B$2:$B$248,A505)&gt;0,"Yes","No")</f>
        <v>No</v>
      </c>
      <c r="N505" s="13"/>
    </row>
    <row r="506" spans="1:14" x14ac:dyDescent="0.35">
      <c r="A506" s="5">
        <v>505</v>
      </c>
      <c r="B506" s="5">
        <v>337</v>
      </c>
      <c r="C506" s="5">
        <v>1049</v>
      </c>
      <c r="D506" s="5">
        <v>1</v>
      </c>
      <c r="E506" s="5">
        <v>3970.29</v>
      </c>
      <c r="F506" s="5">
        <v>0</v>
      </c>
      <c r="G506" s="5">
        <f>IFERROR(INDEX(Products!$C$2:$C$86,MATCH(C506,Products!$A$2:$A$86,0)),"")</f>
        <v>5</v>
      </c>
      <c r="H506" s="12">
        <f>IFERROR(INDEX(Products!$D$2:$D$86,MATCH(C506,Products!$A$2:$A$86,0)),"")</f>
        <v>2490.89</v>
      </c>
      <c r="I506" s="12">
        <f t="shared" si="28"/>
        <v>3970.29</v>
      </c>
      <c r="J506" s="12">
        <f t="shared" si="29"/>
        <v>2490.89</v>
      </c>
      <c r="K506" s="12">
        <f t="shared" si="30"/>
        <v>1479.4</v>
      </c>
      <c r="L506" s="7">
        <f t="shared" si="31"/>
        <v>0.37261761735288862</v>
      </c>
      <c r="M506" s="5" t="str">
        <f>IF(COUNTIF(Returns!$B$2:$B$248,A506)&gt;0,"Yes","No")</f>
        <v>No</v>
      </c>
      <c r="N506" s="13"/>
    </row>
    <row r="507" spans="1:14" x14ac:dyDescent="0.35">
      <c r="A507" s="5">
        <v>506</v>
      </c>
      <c r="B507" s="5">
        <v>338</v>
      </c>
      <c r="C507" s="5">
        <v>1026</v>
      </c>
      <c r="D507" s="5">
        <v>1</v>
      </c>
      <c r="E507" s="5">
        <v>1413.81</v>
      </c>
      <c r="F507" s="5">
        <v>0.15</v>
      </c>
      <c r="G507" s="5">
        <f>IFERROR(INDEX(Products!$C$2:$C$86,MATCH(C507,Products!$A$2:$A$86,0)),"")</f>
        <v>3</v>
      </c>
      <c r="H507" s="12">
        <f>IFERROR(INDEX(Products!$D$2:$D$86,MATCH(C507,Products!$A$2:$A$86,0)),"")</f>
        <v>1019.93</v>
      </c>
      <c r="I507" s="12">
        <f t="shared" si="28"/>
        <v>1201.7384999999999</v>
      </c>
      <c r="J507" s="12">
        <f t="shared" si="29"/>
        <v>1019.93</v>
      </c>
      <c r="K507" s="12">
        <f t="shared" si="30"/>
        <v>181.80849999999998</v>
      </c>
      <c r="L507" s="7">
        <f t="shared" si="31"/>
        <v>0.15128790498099212</v>
      </c>
      <c r="M507" s="5" t="str">
        <f>IF(COUNTIF(Returns!$B$2:$B$248,A507)&gt;0,"Yes","No")</f>
        <v>No</v>
      </c>
      <c r="N507" s="13"/>
    </row>
    <row r="508" spans="1:14" x14ac:dyDescent="0.35">
      <c r="A508" s="5">
        <v>507</v>
      </c>
      <c r="B508" s="5">
        <v>339</v>
      </c>
      <c r="C508" s="5">
        <v>1037</v>
      </c>
      <c r="D508" s="5">
        <v>1</v>
      </c>
      <c r="E508" s="5">
        <v>1161.6300000000001</v>
      </c>
      <c r="F508" s="5">
        <v>0.2</v>
      </c>
      <c r="G508" s="5">
        <f>IFERROR(INDEX(Products!$C$2:$C$86,MATCH(C508,Products!$A$2:$A$86,0)),"")</f>
        <v>4</v>
      </c>
      <c r="H508" s="12">
        <f>IFERROR(INDEX(Products!$D$2:$D$86,MATCH(C508,Products!$A$2:$A$86,0)),"")</f>
        <v>798.62</v>
      </c>
      <c r="I508" s="12">
        <f t="shared" si="28"/>
        <v>929.30400000000009</v>
      </c>
      <c r="J508" s="12">
        <f t="shared" si="29"/>
        <v>798.62</v>
      </c>
      <c r="K508" s="12">
        <f t="shared" si="30"/>
        <v>130.68400000000008</v>
      </c>
      <c r="L508" s="7">
        <f t="shared" si="31"/>
        <v>0.14062567254633582</v>
      </c>
      <c r="M508" s="5" t="str">
        <f>IF(COUNTIF(Returns!$B$2:$B$248,A508)&gt;0,"Yes","No")</f>
        <v>No</v>
      </c>
      <c r="N508" s="13"/>
    </row>
    <row r="509" spans="1:14" x14ac:dyDescent="0.35">
      <c r="A509" s="5">
        <v>508</v>
      </c>
      <c r="B509" s="5">
        <v>340</v>
      </c>
      <c r="C509" s="5">
        <v>1061</v>
      </c>
      <c r="D509" s="5">
        <v>1</v>
      </c>
      <c r="E509" s="5">
        <v>1128.8399999999999</v>
      </c>
      <c r="F509" s="5">
        <v>0.25</v>
      </c>
      <c r="G509" s="5">
        <f>IFERROR(INDEX(Products!$C$2:$C$86,MATCH(C509,Products!$A$2:$A$86,0)),"")</f>
        <v>6</v>
      </c>
      <c r="H509" s="12">
        <f>IFERROR(INDEX(Products!$D$2:$D$86,MATCH(C509,Products!$A$2:$A$86,0)),"")</f>
        <v>705.26</v>
      </c>
      <c r="I509" s="12">
        <f t="shared" si="28"/>
        <v>846.62999999999988</v>
      </c>
      <c r="J509" s="12">
        <f t="shared" si="29"/>
        <v>705.26</v>
      </c>
      <c r="K509" s="12">
        <f t="shared" si="30"/>
        <v>141.36999999999989</v>
      </c>
      <c r="L509" s="7">
        <f t="shared" si="31"/>
        <v>0.16697967234801497</v>
      </c>
      <c r="M509" s="5" t="str">
        <f>IF(COUNTIF(Returns!$B$2:$B$248,A509)&gt;0,"Yes","No")</f>
        <v>No</v>
      </c>
      <c r="N509" s="13"/>
    </row>
    <row r="510" spans="1:14" x14ac:dyDescent="0.35">
      <c r="A510" s="5">
        <v>509</v>
      </c>
      <c r="B510" s="5">
        <v>341</v>
      </c>
      <c r="C510" s="5">
        <v>1044</v>
      </c>
      <c r="D510" s="5">
        <v>1</v>
      </c>
      <c r="E510" s="5">
        <v>1419.88</v>
      </c>
      <c r="F510" s="5">
        <v>0.15</v>
      </c>
      <c r="G510" s="5">
        <f>IFERROR(INDEX(Products!$C$2:$C$86,MATCH(C510,Products!$A$2:$A$86,0)),"")</f>
        <v>4</v>
      </c>
      <c r="H510" s="12">
        <f>IFERROR(INDEX(Products!$D$2:$D$86,MATCH(C510,Products!$A$2:$A$86,0)),"")</f>
        <v>897.98</v>
      </c>
      <c r="I510" s="12">
        <f t="shared" si="28"/>
        <v>1206.8980000000001</v>
      </c>
      <c r="J510" s="12">
        <f t="shared" si="29"/>
        <v>897.98</v>
      </c>
      <c r="K510" s="12">
        <f t="shared" si="30"/>
        <v>308.91800000000012</v>
      </c>
      <c r="L510" s="7">
        <f t="shared" si="31"/>
        <v>0.25596032141904296</v>
      </c>
      <c r="M510" s="5" t="str">
        <f>IF(COUNTIF(Returns!$B$2:$B$248,A510)&gt;0,"Yes","No")</f>
        <v>No</v>
      </c>
      <c r="N510" s="13"/>
    </row>
    <row r="511" spans="1:14" x14ac:dyDescent="0.35">
      <c r="A511" s="5">
        <v>510</v>
      </c>
      <c r="B511" s="5">
        <v>342</v>
      </c>
      <c r="C511" s="5">
        <v>1007</v>
      </c>
      <c r="D511" s="5">
        <v>1</v>
      </c>
      <c r="E511" s="5">
        <v>701.76</v>
      </c>
      <c r="F511" s="5">
        <v>0.25</v>
      </c>
      <c r="G511" s="5">
        <f>IFERROR(INDEX(Products!$C$2:$C$86,MATCH(C511,Products!$A$2:$A$86,0)),"")</f>
        <v>1</v>
      </c>
      <c r="H511" s="12">
        <f>IFERROR(INDEX(Products!$D$2:$D$86,MATCH(C511,Products!$A$2:$A$86,0)),"")</f>
        <v>508.8</v>
      </c>
      <c r="I511" s="12">
        <f t="shared" si="28"/>
        <v>526.31999999999994</v>
      </c>
      <c r="J511" s="12">
        <f t="shared" si="29"/>
        <v>508.8</v>
      </c>
      <c r="K511" s="12">
        <f t="shared" si="30"/>
        <v>17.519999999999925</v>
      </c>
      <c r="L511" s="7">
        <f t="shared" si="31"/>
        <v>3.3287733698130276E-2</v>
      </c>
      <c r="M511" s="5" t="str">
        <f>IF(COUNTIF(Returns!$B$2:$B$248,A511)&gt;0,"Yes","No")</f>
        <v>No</v>
      </c>
      <c r="N511" s="13"/>
    </row>
    <row r="512" spans="1:14" x14ac:dyDescent="0.35">
      <c r="A512" s="5">
        <v>511</v>
      </c>
      <c r="B512" s="5">
        <v>343</v>
      </c>
      <c r="C512" s="5">
        <v>1077</v>
      </c>
      <c r="D512" s="5">
        <v>1</v>
      </c>
      <c r="E512" s="5">
        <v>470.49</v>
      </c>
      <c r="F512" s="5">
        <v>0.1</v>
      </c>
      <c r="G512" s="5">
        <f>IFERROR(INDEX(Products!$C$2:$C$86,MATCH(C512,Products!$A$2:$A$86,0)),"")</f>
        <v>8</v>
      </c>
      <c r="H512" s="12">
        <f>IFERROR(INDEX(Products!$D$2:$D$86,MATCH(C512,Products!$A$2:$A$86,0)),"")</f>
        <v>296.57</v>
      </c>
      <c r="I512" s="12">
        <f t="shared" si="28"/>
        <v>423.44100000000003</v>
      </c>
      <c r="J512" s="12">
        <f t="shared" si="29"/>
        <v>296.57</v>
      </c>
      <c r="K512" s="12">
        <f t="shared" si="30"/>
        <v>126.87100000000004</v>
      </c>
      <c r="L512" s="7">
        <f t="shared" si="31"/>
        <v>0.29961907325932075</v>
      </c>
      <c r="M512" s="5" t="str">
        <f>IF(COUNTIF(Returns!$B$2:$B$248,A512)&gt;0,"Yes","No")</f>
        <v>No</v>
      </c>
      <c r="N512" s="13"/>
    </row>
    <row r="513" spans="1:14" x14ac:dyDescent="0.35">
      <c r="A513" s="5">
        <v>512</v>
      </c>
      <c r="B513" s="5">
        <v>344</v>
      </c>
      <c r="C513" s="5">
        <v>1017</v>
      </c>
      <c r="D513" s="5">
        <v>1</v>
      </c>
      <c r="E513" s="5">
        <v>978.37</v>
      </c>
      <c r="F513" s="5">
        <v>0.05</v>
      </c>
      <c r="G513" s="5">
        <f>IFERROR(INDEX(Products!$C$2:$C$86,MATCH(C513,Products!$A$2:$A$86,0)),"")</f>
        <v>2</v>
      </c>
      <c r="H513" s="12">
        <f>IFERROR(INDEX(Products!$D$2:$D$86,MATCH(C513,Products!$A$2:$A$86,0)),"")</f>
        <v>519.71</v>
      </c>
      <c r="I513" s="12">
        <f t="shared" si="28"/>
        <v>929.45150000000001</v>
      </c>
      <c r="J513" s="12">
        <f t="shared" si="29"/>
        <v>519.71</v>
      </c>
      <c r="K513" s="12">
        <f t="shared" si="30"/>
        <v>409.74149999999997</v>
      </c>
      <c r="L513" s="7">
        <f t="shared" si="31"/>
        <v>0.44084226019324296</v>
      </c>
      <c r="M513" s="5" t="str">
        <f>IF(COUNTIF(Returns!$B$2:$B$248,A513)&gt;0,"Yes","No")</f>
        <v>No</v>
      </c>
      <c r="N513" s="13"/>
    </row>
    <row r="514" spans="1:14" x14ac:dyDescent="0.35">
      <c r="A514" s="5">
        <v>513</v>
      </c>
      <c r="B514" s="5">
        <v>345</v>
      </c>
      <c r="C514" s="5">
        <v>1085</v>
      </c>
      <c r="D514" s="5">
        <v>1</v>
      </c>
      <c r="E514" s="5">
        <v>234.72</v>
      </c>
      <c r="F514" s="5">
        <v>0.05</v>
      </c>
      <c r="G514" s="5">
        <f>IFERROR(INDEX(Products!$C$2:$C$86,MATCH(C514,Products!$A$2:$A$86,0)),"")</f>
        <v>8</v>
      </c>
      <c r="H514" s="12">
        <f>IFERROR(INDEX(Products!$D$2:$D$86,MATCH(C514,Products!$A$2:$A$86,0)),"")</f>
        <v>175.69</v>
      </c>
      <c r="I514" s="12">
        <f t="shared" ref="I514:I577" si="32">D514*E514*(1-F514)</f>
        <v>222.98399999999998</v>
      </c>
      <c r="J514" s="12">
        <f t="shared" ref="J514:J577" si="33">D514*H514</f>
        <v>175.69</v>
      </c>
      <c r="K514" s="12">
        <f t="shared" ref="K514:K577" si="34">I514-J514</f>
        <v>47.293999999999983</v>
      </c>
      <c r="L514" s="7">
        <f t="shared" ref="L514:L577" si="35">IFERROR(K514/I514,0)</f>
        <v>0.21209593513435937</v>
      </c>
      <c r="M514" s="5" t="str">
        <f>IF(COUNTIF(Returns!$B$2:$B$248,A514)&gt;0,"Yes","No")</f>
        <v>No</v>
      </c>
      <c r="N514" s="13"/>
    </row>
    <row r="515" spans="1:14" x14ac:dyDescent="0.35">
      <c r="A515" s="5">
        <v>514</v>
      </c>
      <c r="B515" s="5">
        <v>346</v>
      </c>
      <c r="C515" s="5">
        <v>1029</v>
      </c>
      <c r="D515" s="5">
        <v>1</v>
      </c>
      <c r="E515" s="5">
        <v>951.92</v>
      </c>
      <c r="F515" s="5">
        <v>0.1</v>
      </c>
      <c r="G515" s="5">
        <f>IFERROR(INDEX(Products!$C$2:$C$86,MATCH(C515,Products!$A$2:$A$86,0)),"")</f>
        <v>3</v>
      </c>
      <c r="H515" s="12">
        <f>IFERROR(INDEX(Products!$D$2:$D$86,MATCH(C515,Products!$A$2:$A$86,0)),"")</f>
        <v>552.17999999999995</v>
      </c>
      <c r="I515" s="12">
        <f t="shared" si="32"/>
        <v>856.72799999999995</v>
      </c>
      <c r="J515" s="12">
        <f t="shared" si="33"/>
        <v>552.17999999999995</v>
      </c>
      <c r="K515" s="12">
        <f t="shared" si="34"/>
        <v>304.548</v>
      </c>
      <c r="L515" s="7">
        <f t="shared" si="35"/>
        <v>0.35547805137686644</v>
      </c>
      <c r="M515" s="5" t="str">
        <f>IF(COUNTIF(Returns!$B$2:$B$248,A515)&gt;0,"Yes","No")</f>
        <v>No</v>
      </c>
      <c r="N515" s="13"/>
    </row>
    <row r="516" spans="1:14" x14ac:dyDescent="0.35">
      <c r="A516" s="5">
        <v>515</v>
      </c>
      <c r="B516" s="5">
        <v>346</v>
      </c>
      <c r="C516" s="5">
        <v>1028</v>
      </c>
      <c r="D516" s="5">
        <v>1</v>
      </c>
      <c r="E516" s="5">
        <v>2753.45</v>
      </c>
      <c r="F516" s="5">
        <v>0.05</v>
      </c>
      <c r="G516" s="5">
        <f>IFERROR(INDEX(Products!$C$2:$C$86,MATCH(C516,Products!$A$2:$A$86,0)),"")</f>
        <v>3</v>
      </c>
      <c r="H516" s="12">
        <f>IFERROR(INDEX(Products!$D$2:$D$86,MATCH(C516,Products!$A$2:$A$86,0)),"")</f>
        <v>1672.88</v>
      </c>
      <c r="I516" s="12">
        <f t="shared" si="32"/>
        <v>2615.7774999999997</v>
      </c>
      <c r="J516" s="12">
        <f t="shared" si="33"/>
        <v>1672.88</v>
      </c>
      <c r="K516" s="12">
        <f t="shared" si="34"/>
        <v>942.89749999999958</v>
      </c>
      <c r="L516" s="7">
        <f t="shared" si="35"/>
        <v>0.36046548301604386</v>
      </c>
      <c r="M516" s="5" t="str">
        <f>IF(COUNTIF(Returns!$B$2:$B$248,A516)&gt;0,"Yes","No")</f>
        <v>No</v>
      </c>
      <c r="N516" s="13"/>
    </row>
    <row r="517" spans="1:14" x14ac:dyDescent="0.35">
      <c r="A517" s="5">
        <v>516</v>
      </c>
      <c r="B517" s="5">
        <v>347</v>
      </c>
      <c r="C517" s="5">
        <v>1083</v>
      </c>
      <c r="D517" s="5">
        <v>1</v>
      </c>
      <c r="E517" s="5">
        <v>679.39</v>
      </c>
      <c r="F517" s="5">
        <v>0</v>
      </c>
      <c r="G517" s="5">
        <f>IFERROR(INDEX(Products!$C$2:$C$86,MATCH(C517,Products!$A$2:$A$86,0)),"")</f>
        <v>8</v>
      </c>
      <c r="H517" s="12">
        <f>IFERROR(INDEX(Products!$D$2:$D$86,MATCH(C517,Products!$A$2:$A$86,0)),"")</f>
        <v>524.20000000000005</v>
      </c>
      <c r="I517" s="12">
        <f t="shared" si="32"/>
        <v>679.39</v>
      </c>
      <c r="J517" s="12">
        <f t="shared" si="33"/>
        <v>524.20000000000005</v>
      </c>
      <c r="K517" s="12">
        <f t="shared" si="34"/>
        <v>155.18999999999994</v>
      </c>
      <c r="L517" s="7">
        <f t="shared" si="35"/>
        <v>0.22842549934500059</v>
      </c>
      <c r="M517" s="5" t="str">
        <f>IF(COUNTIF(Returns!$B$2:$B$248,A517)&gt;0,"Yes","No")</f>
        <v>No</v>
      </c>
      <c r="N517" s="13"/>
    </row>
    <row r="518" spans="1:14" x14ac:dyDescent="0.35">
      <c r="A518" s="5">
        <v>517</v>
      </c>
      <c r="B518" s="5">
        <v>347</v>
      </c>
      <c r="C518" s="5">
        <v>1003</v>
      </c>
      <c r="D518" s="5">
        <v>2</v>
      </c>
      <c r="E518" s="5">
        <v>5778.51</v>
      </c>
      <c r="F518" s="5">
        <v>0.15</v>
      </c>
      <c r="G518" s="5">
        <f>IFERROR(INDEX(Products!$C$2:$C$86,MATCH(C518,Products!$A$2:$A$86,0)),"")</f>
        <v>1</v>
      </c>
      <c r="H518" s="12">
        <f>IFERROR(INDEX(Products!$D$2:$D$86,MATCH(C518,Products!$A$2:$A$86,0)),"")</f>
        <v>3419.53</v>
      </c>
      <c r="I518" s="12">
        <f t="shared" si="32"/>
        <v>9823.4670000000006</v>
      </c>
      <c r="J518" s="12">
        <f t="shared" si="33"/>
        <v>6839.06</v>
      </c>
      <c r="K518" s="12">
        <f t="shared" si="34"/>
        <v>2984.4070000000002</v>
      </c>
      <c r="L518" s="7">
        <f t="shared" si="35"/>
        <v>0.30380384033457841</v>
      </c>
      <c r="M518" s="5" t="str">
        <f>IF(COUNTIF(Returns!$B$2:$B$248,A518)&gt;0,"Yes","No")</f>
        <v>No</v>
      </c>
      <c r="N518" s="13"/>
    </row>
    <row r="519" spans="1:14" x14ac:dyDescent="0.35">
      <c r="A519" s="5">
        <v>518</v>
      </c>
      <c r="B519" s="5">
        <v>348</v>
      </c>
      <c r="C519" s="5">
        <v>1001</v>
      </c>
      <c r="D519" s="5">
        <v>2</v>
      </c>
      <c r="E519" s="5">
        <v>3826.19</v>
      </c>
      <c r="F519" s="5">
        <v>0.1</v>
      </c>
      <c r="G519" s="5">
        <f>IFERROR(INDEX(Products!$C$2:$C$86,MATCH(C519,Products!$A$2:$A$86,0)),"")</f>
        <v>1</v>
      </c>
      <c r="H519" s="12">
        <f>IFERROR(INDEX(Products!$D$2:$D$86,MATCH(C519,Products!$A$2:$A$86,0)),"")</f>
        <v>3021.65</v>
      </c>
      <c r="I519" s="12">
        <f t="shared" si="32"/>
        <v>6887.1419999999998</v>
      </c>
      <c r="J519" s="12">
        <f t="shared" si="33"/>
        <v>6043.3</v>
      </c>
      <c r="K519" s="12">
        <f t="shared" si="34"/>
        <v>843.84199999999964</v>
      </c>
      <c r="L519" s="7">
        <f t="shared" si="35"/>
        <v>0.12252426333013021</v>
      </c>
      <c r="M519" s="5" t="str">
        <f>IF(COUNTIF(Returns!$B$2:$B$248,A519)&gt;0,"Yes","No")</f>
        <v>No</v>
      </c>
      <c r="N519" s="13"/>
    </row>
    <row r="520" spans="1:14" x14ac:dyDescent="0.35">
      <c r="A520" s="5">
        <v>519</v>
      </c>
      <c r="B520" s="5">
        <v>348</v>
      </c>
      <c r="C520" s="5">
        <v>1085</v>
      </c>
      <c r="D520" s="5">
        <v>1</v>
      </c>
      <c r="E520" s="5">
        <v>234.72</v>
      </c>
      <c r="F520" s="5">
        <v>0</v>
      </c>
      <c r="G520" s="5">
        <f>IFERROR(INDEX(Products!$C$2:$C$86,MATCH(C520,Products!$A$2:$A$86,0)),"")</f>
        <v>8</v>
      </c>
      <c r="H520" s="12">
        <f>IFERROR(INDEX(Products!$D$2:$D$86,MATCH(C520,Products!$A$2:$A$86,0)),"")</f>
        <v>175.69</v>
      </c>
      <c r="I520" s="12">
        <f t="shared" si="32"/>
        <v>234.72</v>
      </c>
      <c r="J520" s="12">
        <f t="shared" si="33"/>
        <v>175.69</v>
      </c>
      <c r="K520" s="12">
        <f t="shared" si="34"/>
        <v>59.03</v>
      </c>
      <c r="L520" s="7">
        <f t="shared" si="35"/>
        <v>0.25149113837764148</v>
      </c>
      <c r="M520" s="5" t="str">
        <f>IF(COUNTIF(Returns!$B$2:$B$248,A520)&gt;0,"Yes","No")</f>
        <v>No</v>
      </c>
      <c r="N520" s="13"/>
    </row>
    <row r="521" spans="1:14" x14ac:dyDescent="0.35">
      <c r="A521" s="5">
        <v>520</v>
      </c>
      <c r="B521" s="5">
        <v>348</v>
      </c>
      <c r="C521" s="5">
        <v>1073</v>
      </c>
      <c r="D521" s="5">
        <v>1</v>
      </c>
      <c r="E521" s="5">
        <v>1588.01</v>
      </c>
      <c r="F521" s="5">
        <v>0</v>
      </c>
      <c r="G521" s="5">
        <f>IFERROR(INDEX(Products!$C$2:$C$86,MATCH(C521,Products!$A$2:$A$86,0)),"")</f>
        <v>7</v>
      </c>
      <c r="H521" s="12">
        <f>IFERROR(INDEX(Products!$D$2:$D$86,MATCH(C521,Products!$A$2:$A$86,0)),"")</f>
        <v>1144.3699999999999</v>
      </c>
      <c r="I521" s="12">
        <f t="shared" si="32"/>
        <v>1588.01</v>
      </c>
      <c r="J521" s="12">
        <f t="shared" si="33"/>
        <v>1144.3699999999999</v>
      </c>
      <c r="K521" s="12">
        <f t="shared" si="34"/>
        <v>443.6400000000001</v>
      </c>
      <c r="L521" s="7">
        <f t="shared" si="35"/>
        <v>0.27936851783049232</v>
      </c>
      <c r="M521" s="5" t="str">
        <f>IF(COUNTIF(Returns!$B$2:$B$248,A521)&gt;0,"Yes","No")</f>
        <v>No</v>
      </c>
      <c r="N521" s="13"/>
    </row>
    <row r="522" spans="1:14" x14ac:dyDescent="0.35">
      <c r="A522" s="5">
        <v>521</v>
      </c>
      <c r="B522" s="5">
        <v>349</v>
      </c>
      <c r="C522" s="5">
        <v>1067</v>
      </c>
      <c r="D522" s="5">
        <v>1</v>
      </c>
      <c r="E522" s="5">
        <v>4128.99</v>
      </c>
      <c r="F522" s="5">
        <v>0</v>
      </c>
      <c r="G522" s="5">
        <f>IFERROR(INDEX(Products!$C$2:$C$86,MATCH(C522,Products!$A$2:$A$86,0)),"")</f>
        <v>7</v>
      </c>
      <c r="H522" s="12">
        <f>IFERROR(INDEX(Products!$D$2:$D$86,MATCH(C522,Products!$A$2:$A$86,0)),"")</f>
        <v>2213.3200000000002</v>
      </c>
      <c r="I522" s="12">
        <f t="shared" si="32"/>
        <v>4128.99</v>
      </c>
      <c r="J522" s="12">
        <f t="shared" si="33"/>
        <v>2213.3200000000002</v>
      </c>
      <c r="K522" s="12">
        <f t="shared" si="34"/>
        <v>1915.6699999999996</v>
      </c>
      <c r="L522" s="7">
        <f t="shared" si="35"/>
        <v>0.4639560764254696</v>
      </c>
      <c r="M522" s="5" t="str">
        <f>IF(COUNTIF(Returns!$B$2:$B$248,A522)&gt;0,"Yes","No")</f>
        <v>No</v>
      </c>
      <c r="N522" s="13"/>
    </row>
    <row r="523" spans="1:14" x14ac:dyDescent="0.35">
      <c r="A523" s="5">
        <v>522</v>
      </c>
      <c r="B523" s="5">
        <v>349</v>
      </c>
      <c r="C523" s="5">
        <v>1061</v>
      </c>
      <c r="D523" s="5">
        <v>1</v>
      </c>
      <c r="E523" s="5">
        <v>1128.8399999999999</v>
      </c>
      <c r="F523" s="5">
        <v>0</v>
      </c>
      <c r="G523" s="5">
        <f>IFERROR(INDEX(Products!$C$2:$C$86,MATCH(C523,Products!$A$2:$A$86,0)),"")</f>
        <v>6</v>
      </c>
      <c r="H523" s="12">
        <f>IFERROR(INDEX(Products!$D$2:$D$86,MATCH(C523,Products!$A$2:$A$86,0)),"")</f>
        <v>705.26</v>
      </c>
      <c r="I523" s="12">
        <f t="shared" si="32"/>
        <v>1128.8399999999999</v>
      </c>
      <c r="J523" s="12">
        <f t="shared" si="33"/>
        <v>705.26</v>
      </c>
      <c r="K523" s="12">
        <f t="shared" si="34"/>
        <v>423.57999999999993</v>
      </c>
      <c r="L523" s="7">
        <f t="shared" si="35"/>
        <v>0.37523475426101127</v>
      </c>
      <c r="M523" s="5" t="str">
        <f>IF(COUNTIF(Returns!$B$2:$B$248,A523)&gt;0,"Yes","No")</f>
        <v>No</v>
      </c>
      <c r="N523" s="13"/>
    </row>
    <row r="524" spans="1:14" x14ac:dyDescent="0.35">
      <c r="A524" s="5">
        <v>523</v>
      </c>
      <c r="B524" s="5">
        <v>349</v>
      </c>
      <c r="C524" s="5">
        <v>1049</v>
      </c>
      <c r="D524" s="5">
        <v>1</v>
      </c>
      <c r="E524" s="5">
        <v>3970.29</v>
      </c>
      <c r="F524" s="5">
        <v>0.1</v>
      </c>
      <c r="G524" s="5">
        <f>IFERROR(INDEX(Products!$C$2:$C$86,MATCH(C524,Products!$A$2:$A$86,0)),"")</f>
        <v>5</v>
      </c>
      <c r="H524" s="12">
        <f>IFERROR(INDEX(Products!$D$2:$D$86,MATCH(C524,Products!$A$2:$A$86,0)),"")</f>
        <v>2490.89</v>
      </c>
      <c r="I524" s="12">
        <f t="shared" si="32"/>
        <v>3573.261</v>
      </c>
      <c r="J524" s="12">
        <f t="shared" si="33"/>
        <v>2490.89</v>
      </c>
      <c r="K524" s="12">
        <f t="shared" si="34"/>
        <v>1082.3710000000001</v>
      </c>
      <c r="L524" s="7">
        <f t="shared" si="35"/>
        <v>0.30290846372543179</v>
      </c>
      <c r="M524" s="5" t="str">
        <f>IF(COUNTIF(Returns!$B$2:$B$248,A524)&gt;0,"Yes","No")</f>
        <v>No</v>
      </c>
      <c r="N524" s="13"/>
    </row>
    <row r="525" spans="1:14" x14ac:dyDescent="0.35">
      <c r="A525" s="5">
        <v>524</v>
      </c>
      <c r="B525" s="5">
        <v>350</v>
      </c>
      <c r="C525" s="5">
        <v>1072</v>
      </c>
      <c r="D525" s="5">
        <v>2</v>
      </c>
      <c r="E525" s="5">
        <v>1404.39</v>
      </c>
      <c r="F525" s="5">
        <v>0.15</v>
      </c>
      <c r="G525" s="5">
        <f>IFERROR(INDEX(Products!$C$2:$C$86,MATCH(C525,Products!$A$2:$A$86,0)),"")</f>
        <v>7</v>
      </c>
      <c r="H525" s="12">
        <f>IFERROR(INDEX(Products!$D$2:$D$86,MATCH(C525,Products!$A$2:$A$86,0)),"")</f>
        <v>772.88</v>
      </c>
      <c r="I525" s="12">
        <f t="shared" si="32"/>
        <v>2387.4630000000002</v>
      </c>
      <c r="J525" s="12">
        <f t="shared" si="33"/>
        <v>1545.76</v>
      </c>
      <c r="K525" s="12">
        <f t="shared" si="34"/>
        <v>841.7030000000002</v>
      </c>
      <c r="L525" s="7">
        <f t="shared" si="35"/>
        <v>0.35255122278334788</v>
      </c>
      <c r="M525" s="5" t="str">
        <f>IF(COUNTIF(Returns!$B$2:$B$248,A525)&gt;0,"Yes","No")</f>
        <v>No</v>
      </c>
      <c r="N525" s="13"/>
    </row>
    <row r="526" spans="1:14" x14ac:dyDescent="0.35">
      <c r="A526" s="5">
        <v>525</v>
      </c>
      <c r="B526" s="5">
        <v>350</v>
      </c>
      <c r="C526" s="5">
        <v>1022</v>
      </c>
      <c r="D526" s="5">
        <v>1</v>
      </c>
      <c r="E526" s="5">
        <v>383.8</v>
      </c>
      <c r="F526" s="5">
        <v>0</v>
      </c>
      <c r="G526" s="5">
        <f>IFERROR(INDEX(Products!$C$2:$C$86,MATCH(C526,Products!$A$2:$A$86,0)),"")</f>
        <v>2</v>
      </c>
      <c r="H526" s="12">
        <f>IFERROR(INDEX(Products!$D$2:$D$86,MATCH(C526,Products!$A$2:$A$86,0)),"")</f>
        <v>266.88</v>
      </c>
      <c r="I526" s="12">
        <f t="shared" si="32"/>
        <v>383.8</v>
      </c>
      <c r="J526" s="12">
        <f t="shared" si="33"/>
        <v>266.88</v>
      </c>
      <c r="K526" s="12">
        <f t="shared" si="34"/>
        <v>116.92000000000002</v>
      </c>
      <c r="L526" s="7">
        <f t="shared" si="35"/>
        <v>0.3046378322042731</v>
      </c>
      <c r="M526" s="5" t="str">
        <f>IF(COUNTIF(Returns!$B$2:$B$248,A526)&gt;0,"Yes","No")</f>
        <v>No</v>
      </c>
      <c r="N526" s="13"/>
    </row>
    <row r="527" spans="1:14" x14ac:dyDescent="0.35">
      <c r="A527" s="5">
        <v>526</v>
      </c>
      <c r="B527" s="5">
        <v>351</v>
      </c>
      <c r="C527" s="5">
        <v>1046</v>
      </c>
      <c r="D527" s="5">
        <v>1</v>
      </c>
      <c r="E527" s="5">
        <v>675.87</v>
      </c>
      <c r="F527" s="5">
        <v>0</v>
      </c>
      <c r="G527" s="5">
        <f>IFERROR(INDEX(Products!$C$2:$C$86,MATCH(C527,Products!$A$2:$A$86,0)),"")</f>
        <v>5</v>
      </c>
      <c r="H527" s="12">
        <f>IFERROR(INDEX(Products!$D$2:$D$86,MATCH(C527,Products!$A$2:$A$86,0)),"")</f>
        <v>407.68</v>
      </c>
      <c r="I527" s="12">
        <f t="shared" si="32"/>
        <v>675.87</v>
      </c>
      <c r="J527" s="12">
        <f t="shared" si="33"/>
        <v>407.68</v>
      </c>
      <c r="K527" s="12">
        <f t="shared" si="34"/>
        <v>268.19</v>
      </c>
      <c r="L527" s="7">
        <f t="shared" si="35"/>
        <v>0.39680707828428541</v>
      </c>
      <c r="M527" s="5" t="str">
        <f>IF(COUNTIF(Returns!$B$2:$B$248,A527)&gt;0,"Yes","No")</f>
        <v>No</v>
      </c>
      <c r="N527" s="13"/>
    </row>
    <row r="528" spans="1:14" x14ac:dyDescent="0.35">
      <c r="A528" s="5">
        <v>527</v>
      </c>
      <c r="B528" s="5">
        <v>352</v>
      </c>
      <c r="C528" s="5">
        <v>1067</v>
      </c>
      <c r="D528" s="5">
        <v>1</v>
      </c>
      <c r="E528" s="5">
        <v>4128.99</v>
      </c>
      <c r="F528" s="5">
        <v>0</v>
      </c>
      <c r="G528" s="5">
        <f>IFERROR(INDEX(Products!$C$2:$C$86,MATCH(C528,Products!$A$2:$A$86,0)),"")</f>
        <v>7</v>
      </c>
      <c r="H528" s="12">
        <f>IFERROR(INDEX(Products!$D$2:$D$86,MATCH(C528,Products!$A$2:$A$86,0)),"")</f>
        <v>2213.3200000000002</v>
      </c>
      <c r="I528" s="12">
        <f t="shared" si="32"/>
        <v>4128.99</v>
      </c>
      <c r="J528" s="12">
        <f t="shared" si="33"/>
        <v>2213.3200000000002</v>
      </c>
      <c r="K528" s="12">
        <f t="shared" si="34"/>
        <v>1915.6699999999996</v>
      </c>
      <c r="L528" s="7">
        <f t="shared" si="35"/>
        <v>0.4639560764254696</v>
      </c>
      <c r="M528" s="5" t="str">
        <f>IF(COUNTIF(Returns!$B$2:$B$248,A528)&gt;0,"Yes","No")</f>
        <v>No</v>
      </c>
      <c r="N528" s="13"/>
    </row>
    <row r="529" spans="1:14" x14ac:dyDescent="0.35">
      <c r="A529" s="5">
        <v>528</v>
      </c>
      <c r="B529" s="5">
        <v>353</v>
      </c>
      <c r="C529" s="5">
        <v>1017</v>
      </c>
      <c r="D529" s="5">
        <v>2</v>
      </c>
      <c r="E529" s="5">
        <v>978.37</v>
      </c>
      <c r="F529" s="5">
        <v>0.15</v>
      </c>
      <c r="G529" s="5">
        <f>IFERROR(INDEX(Products!$C$2:$C$86,MATCH(C529,Products!$A$2:$A$86,0)),"")</f>
        <v>2</v>
      </c>
      <c r="H529" s="12">
        <f>IFERROR(INDEX(Products!$D$2:$D$86,MATCH(C529,Products!$A$2:$A$86,0)),"")</f>
        <v>519.71</v>
      </c>
      <c r="I529" s="12">
        <f t="shared" si="32"/>
        <v>1663.229</v>
      </c>
      <c r="J529" s="12">
        <f t="shared" si="33"/>
        <v>1039.42</v>
      </c>
      <c r="K529" s="12">
        <f t="shared" si="34"/>
        <v>623.80899999999997</v>
      </c>
      <c r="L529" s="7">
        <f t="shared" si="35"/>
        <v>0.37505899668656567</v>
      </c>
      <c r="M529" s="5" t="str">
        <f>IF(COUNTIF(Returns!$B$2:$B$248,A529)&gt;0,"Yes","No")</f>
        <v>No</v>
      </c>
      <c r="N529" s="13"/>
    </row>
    <row r="530" spans="1:14" x14ac:dyDescent="0.35">
      <c r="A530" s="5">
        <v>529</v>
      </c>
      <c r="B530" s="5">
        <v>354</v>
      </c>
      <c r="C530" s="5">
        <v>1028</v>
      </c>
      <c r="D530" s="5">
        <v>1</v>
      </c>
      <c r="E530" s="5">
        <v>2753.45</v>
      </c>
      <c r="F530" s="5">
        <v>0.25</v>
      </c>
      <c r="G530" s="5">
        <f>IFERROR(INDEX(Products!$C$2:$C$86,MATCH(C530,Products!$A$2:$A$86,0)),"")</f>
        <v>3</v>
      </c>
      <c r="H530" s="12">
        <f>IFERROR(INDEX(Products!$D$2:$D$86,MATCH(C530,Products!$A$2:$A$86,0)),"")</f>
        <v>1672.88</v>
      </c>
      <c r="I530" s="12">
        <f t="shared" si="32"/>
        <v>2065.0874999999996</v>
      </c>
      <c r="J530" s="12">
        <f t="shared" si="33"/>
        <v>1672.88</v>
      </c>
      <c r="K530" s="12">
        <f t="shared" si="34"/>
        <v>392.20749999999953</v>
      </c>
      <c r="L530" s="7">
        <f t="shared" si="35"/>
        <v>0.18992294515365551</v>
      </c>
      <c r="M530" s="5" t="str">
        <f>IF(COUNTIF(Returns!$B$2:$B$248,A530)&gt;0,"Yes","No")</f>
        <v>No</v>
      </c>
      <c r="N530" s="13"/>
    </row>
    <row r="531" spans="1:14" x14ac:dyDescent="0.35">
      <c r="A531" s="5">
        <v>530</v>
      </c>
      <c r="B531" s="5">
        <v>354</v>
      </c>
      <c r="C531" s="5">
        <v>1026</v>
      </c>
      <c r="D531" s="5">
        <v>1</v>
      </c>
      <c r="E531" s="5">
        <v>1413.81</v>
      </c>
      <c r="F531" s="5">
        <v>0.1</v>
      </c>
      <c r="G531" s="5">
        <f>IFERROR(INDEX(Products!$C$2:$C$86,MATCH(C531,Products!$A$2:$A$86,0)),"")</f>
        <v>3</v>
      </c>
      <c r="H531" s="12">
        <f>IFERROR(INDEX(Products!$D$2:$D$86,MATCH(C531,Products!$A$2:$A$86,0)),"")</f>
        <v>1019.93</v>
      </c>
      <c r="I531" s="12">
        <f t="shared" si="32"/>
        <v>1272.4290000000001</v>
      </c>
      <c r="J531" s="12">
        <f t="shared" si="33"/>
        <v>1019.93</v>
      </c>
      <c r="K531" s="12">
        <f t="shared" si="34"/>
        <v>252.49900000000014</v>
      </c>
      <c r="L531" s="7">
        <f t="shared" si="35"/>
        <v>0.19843857692649267</v>
      </c>
      <c r="M531" s="5" t="str">
        <f>IF(COUNTIF(Returns!$B$2:$B$248,A531)&gt;0,"Yes","No")</f>
        <v>No</v>
      </c>
      <c r="N531" s="13"/>
    </row>
    <row r="532" spans="1:14" x14ac:dyDescent="0.35">
      <c r="A532" s="5">
        <v>531</v>
      </c>
      <c r="B532" s="5">
        <v>355</v>
      </c>
      <c r="C532" s="5">
        <v>1022</v>
      </c>
      <c r="D532" s="5">
        <v>1</v>
      </c>
      <c r="E532" s="5">
        <v>383.8</v>
      </c>
      <c r="F532" s="5">
        <v>0.3</v>
      </c>
      <c r="G532" s="5">
        <f>IFERROR(INDEX(Products!$C$2:$C$86,MATCH(C532,Products!$A$2:$A$86,0)),"")</f>
        <v>2</v>
      </c>
      <c r="H532" s="12">
        <f>IFERROR(INDEX(Products!$D$2:$D$86,MATCH(C532,Products!$A$2:$A$86,0)),"")</f>
        <v>266.88</v>
      </c>
      <c r="I532" s="12">
        <f t="shared" si="32"/>
        <v>268.65999999999997</v>
      </c>
      <c r="J532" s="12">
        <f t="shared" si="33"/>
        <v>266.88</v>
      </c>
      <c r="K532" s="12">
        <f t="shared" si="34"/>
        <v>1.7799999999999727</v>
      </c>
      <c r="L532" s="7">
        <f t="shared" si="35"/>
        <v>6.6254745775328402E-3</v>
      </c>
      <c r="M532" s="5" t="str">
        <f>IF(COUNTIF(Returns!$B$2:$B$248,A532)&gt;0,"Yes","No")</f>
        <v>No</v>
      </c>
      <c r="N532" s="13"/>
    </row>
    <row r="533" spans="1:14" x14ac:dyDescent="0.35">
      <c r="A533" s="5">
        <v>532</v>
      </c>
      <c r="B533" s="5">
        <v>355</v>
      </c>
      <c r="C533" s="5">
        <v>1026</v>
      </c>
      <c r="D533" s="5">
        <v>1</v>
      </c>
      <c r="E533" s="5">
        <v>1413.81</v>
      </c>
      <c r="F533" s="5">
        <v>0.05</v>
      </c>
      <c r="G533" s="5">
        <f>IFERROR(INDEX(Products!$C$2:$C$86,MATCH(C533,Products!$A$2:$A$86,0)),"")</f>
        <v>3</v>
      </c>
      <c r="H533" s="12">
        <f>IFERROR(INDEX(Products!$D$2:$D$86,MATCH(C533,Products!$A$2:$A$86,0)),"")</f>
        <v>1019.93</v>
      </c>
      <c r="I533" s="12">
        <f t="shared" si="32"/>
        <v>1343.1194999999998</v>
      </c>
      <c r="J533" s="12">
        <f t="shared" si="33"/>
        <v>1019.93</v>
      </c>
      <c r="K533" s="12">
        <f t="shared" si="34"/>
        <v>323.18949999999984</v>
      </c>
      <c r="L533" s="7">
        <f t="shared" si="35"/>
        <v>0.24062602024615076</v>
      </c>
      <c r="M533" s="5" t="str">
        <f>IF(COUNTIF(Returns!$B$2:$B$248,A533)&gt;0,"Yes","No")</f>
        <v>Yes</v>
      </c>
      <c r="N533" s="13"/>
    </row>
    <row r="534" spans="1:14" x14ac:dyDescent="0.35">
      <c r="A534" s="5">
        <v>533</v>
      </c>
      <c r="B534" s="5">
        <v>356</v>
      </c>
      <c r="C534" s="5">
        <v>1085</v>
      </c>
      <c r="D534" s="5">
        <v>1</v>
      </c>
      <c r="E534" s="5">
        <v>234.72</v>
      </c>
      <c r="F534" s="5">
        <v>0.1</v>
      </c>
      <c r="G534" s="5">
        <f>IFERROR(INDEX(Products!$C$2:$C$86,MATCH(C534,Products!$A$2:$A$86,0)),"")</f>
        <v>8</v>
      </c>
      <c r="H534" s="12">
        <f>IFERROR(INDEX(Products!$D$2:$D$86,MATCH(C534,Products!$A$2:$A$86,0)),"")</f>
        <v>175.69</v>
      </c>
      <c r="I534" s="12">
        <f t="shared" si="32"/>
        <v>211.24799999999999</v>
      </c>
      <c r="J534" s="12">
        <f t="shared" si="33"/>
        <v>175.69</v>
      </c>
      <c r="K534" s="12">
        <f t="shared" si="34"/>
        <v>35.557999999999993</v>
      </c>
      <c r="L534" s="7">
        <f t="shared" si="35"/>
        <v>0.16832348708626824</v>
      </c>
      <c r="M534" s="5" t="str">
        <f>IF(COUNTIF(Returns!$B$2:$B$248,A534)&gt;0,"Yes","No")</f>
        <v>No</v>
      </c>
      <c r="N534" s="13"/>
    </row>
    <row r="535" spans="1:14" x14ac:dyDescent="0.35">
      <c r="A535" s="5">
        <v>534</v>
      </c>
      <c r="B535" s="5">
        <v>356</v>
      </c>
      <c r="C535" s="5">
        <v>1080</v>
      </c>
      <c r="D535" s="5">
        <v>1</v>
      </c>
      <c r="E535" s="5">
        <v>256.7</v>
      </c>
      <c r="F535" s="5">
        <v>0</v>
      </c>
      <c r="G535" s="5">
        <f>IFERROR(INDEX(Products!$C$2:$C$86,MATCH(C535,Products!$A$2:$A$86,0)),"")</f>
        <v>8</v>
      </c>
      <c r="H535" s="12">
        <f>IFERROR(INDEX(Products!$D$2:$D$86,MATCH(C535,Products!$A$2:$A$86,0)),"")</f>
        <v>184.26</v>
      </c>
      <c r="I535" s="12">
        <f t="shared" si="32"/>
        <v>256.7</v>
      </c>
      <c r="J535" s="12">
        <f t="shared" si="33"/>
        <v>184.26</v>
      </c>
      <c r="K535" s="12">
        <f t="shared" si="34"/>
        <v>72.44</v>
      </c>
      <c r="L535" s="7">
        <f t="shared" si="35"/>
        <v>0.28219711725749902</v>
      </c>
      <c r="M535" s="5" t="str">
        <f>IF(COUNTIF(Returns!$B$2:$B$248,A535)&gt;0,"Yes","No")</f>
        <v>No</v>
      </c>
      <c r="N535" s="13"/>
    </row>
    <row r="536" spans="1:14" x14ac:dyDescent="0.35">
      <c r="A536" s="5">
        <v>535</v>
      </c>
      <c r="B536" s="5">
        <v>356</v>
      </c>
      <c r="C536" s="5">
        <v>1066</v>
      </c>
      <c r="D536" s="5">
        <v>1</v>
      </c>
      <c r="E536" s="5">
        <v>1123.68</v>
      </c>
      <c r="F536" s="5">
        <v>0.2</v>
      </c>
      <c r="G536" s="5">
        <f>IFERROR(INDEX(Products!$C$2:$C$86,MATCH(C536,Products!$A$2:$A$86,0)),"")</f>
        <v>7</v>
      </c>
      <c r="H536" s="12">
        <f>IFERROR(INDEX(Products!$D$2:$D$86,MATCH(C536,Products!$A$2:$A$86,0)),"")</f>
        <v>872.66</v>
      </c>
      <c r="I536" s="12">
        <f t="shared" si="32"/>
        <v>898.94400000000007</v>
      </c>
      <c r="J536" s="12">
        <f t="shared" si="33"/>
        <v>872.66</v>
      </c>
      <c r="K536" s="12">
        <f t="shared" si="34"/>
        <v>26.284000000000106</v>
      </c>
      <c r="L536" s="7">
        <f t="shared" si="35"/>
        <v>2.9238751245906424E-2</v>
      </c>
      <c r="M536" s="5" t="str">
        <f>IF(COUNTIF(Returns!$B$2:$B$248,A536)&gt;0,"Yes","No")</f>
        <v>No</v>
      </c>
      <c r="N536" s="13"/>
    </row>
    <row r="537" spans="1:14" x14ac:dyDescent="0.35">
      <c r="A537" s="5">
        <v>536</v>
      </c>
      <c r="B537" s="5">
        <v>357</v>
      </c>
      <c r="C537" s="5">
        <v>1056</v>
      </c>
      <c r="D537" s="5">
        <v>1</v>
      </c>
      <c r="E537" s="5">
        <v>1134.4000000000001</v>
      </c>
      <c r="F537" s="5">
        <v>0</v>
      </c>
      <c r="G537" s="5">
        <f>IFERROR(INDEX(Products!$C$2:$C$86,MATCH(C537,Products!$A$2:$A$86,0)),"")</f>
        <v>6</v>
      </c>
      <c r="H537" s="12">
        <f>IFERROR(INDEX(Products!$D$2:$D$86,MATCH(C537,Products!$A$2:$A$86,0)),"")</f>
        <v>798.2</v>
      </c>
      <c r="I537" s="12">
        <f t="shared" si="32"/>
        <v>1134.4000000000001</v>
      </c>
      <c r="J537" s="12">
        <f t="shared" si="33"/>
        <v>798.2</v>
      </c>
      <c r="K537" s="12">
        <f t="shared" si="34"/>
        <v>336.20000000000005</v>
      </c>
      <c r="L537" s="7">
        <f t="shared" si="35"/>
        <v>0.29636812411847674</v>
      </c>
      <c r="M537" s="5" t="str">
        <f>IF(COUNTIF(Returns!$B$2:$B$248,A537)&gt;0,"Yes","No")</f>
        <v>No</v>
      </c>
      <c r="N537" s="13"/>
    </row>
    <row r="538" spans="1:14" x14ac:dyDescent="0.35">
      <c r="A538" s="5">
        <v>537</v>
      </c>
      <c r="B538" s="5">
        <v>358</v>
      </c>
      <c r="C538" s="5">
        <v>1064</v>
      </c>
      <c r="D538" s="5">
        <v>1</v>
      </c>
      <c r="E538" s="5">
        <v>177.92</v>
      </c>
      <c r="F538" s="5">
        <v>0</v>
      </c>
      <c r="G538" s="5">
        <f>IFERROR(INDEX(Products!$C$2:$C$86,MATCH(C538,Products!$A$2:$A$86,0)),"")</f>
        <v>6</v>
      </c>
      <c r="H538" s="12">
        <f>IFERROR(INDEX(Products!$D$2:$D$86,MATCH(C538,Products!$A$2:$A$86,0)),"")</f>
        <v>95.97</v>
      </c>
      <c r="I538" s="12">
        <f t="shared" si="32"/>
        <v>177.92</v>
      </c>
      <c r="J538" s="12">
        <f t="shared" si="33"/>
        <v>95.97</v>
      </c>
      <c r="K538" s="12">
        <f t="shared" si="34"/>
        <v>81.949999999999989</v>
      </c>
      <c r="L538" s="7">
        <f t="shared" si="35"/>
        <v>0.46060026978417262</v>
      </c>
      <c r="M538" s="5" t="str">
        <f>IF(COUNTIF(Returns!$B$2:$B$248,A538)&gt;0,"Yes","No")</f>
        <v>No</v>
      </c>
      <c r="N538" s="13"/>
    </row>
    <row r="539" spans="1:14" x14ac:dyDescent="0.35">
      <c r="A539" s="5">
        <v>538</v>
      </c>
      <c r="B539" s="5">
        <v>359</v>
      </c>
      <c r="C539" s="5">
        <v>1011</v>
      </c>
      <c r="D539" s="5">
        <v>1</v>
      </c>
      <c r="E539" s="5">
        <v>6310.6</v>
      </c>
      <c r="F539" s="5">
        <v>0.1</v>
      </c>
      <c r="G539" s="5">
        <f>IFERROR(INDEX(Products!$C$2:$C$86,MATCH(C539,Products!$A$2:$A$86,0)),"")</f>
        <v>1</v>
      </c>
      <c r="H539" s="12">
        <f>IFERROR(INDEX(Products!$D$2:$D$86,MATCH(C539,Products!$A$2:$A$86,0)),"")</f>
        <v>3703.86</v>
      </c>
      <c r="I539" s="12">
        <f t="shared" si="32"/>
        <v>5679.5400000000009</v>
      </c>
      <c r="J539" s="12">
        <f t="shared" si="33"/>
        <v>3703.86</v>
      </c>
      <c r="K539" s="12">
        <f t="shared" si="34"/>
        <v>1975.6800000000007</v>
      </c>
      <c r="L539" s="7">
        <f t="shared" si="35"/>
        <v>0.34785915760783453</v>
      </c>
      <c r="M539" s="5" t="str">
        <f>IF(COUNTIF(Returns!$B$2:$B$248,A539)&gt;0,"Yes","No")</f>
        <v>No</v>
      </c>
      <c r="N539" s="13"/>
    </row>
    <row r="540" spans="1:14" x14ac:dyDescent="0.35">
      <c r="A540" s="5">
        <v>539</v>
      </c>
      <c r="B540" s="5">
        <v>359</v>
      </c>
      <c r="C540" s="5">
        <v>1006</v>
      </c>
      <c r="D540" s="5">
        <v>1</v>
      </c>
      <c r="E540" s="5">
        <v>2046.37</v>
      </c>
      <c r="F540" s="5">
        <v>0.2</v>
      </c>
      <c r="G540" s="5">
        <f>IFERROR(INDEX(Products!$C$2:$C$86,MATCH(C540,Products!$A$2:$A$86,0)),"")</f>
        <v>1</v>
      </c>
      <c r="H540" s="12">
        <f>IFERROR(INDEX(Products!$D$2:$D$86,MATCH(C540,Products!$A$2:$A$86,0)),"")</f>
        <v>1296.42</v>
      </c>
      <c r="I540" s="12">
        <f t="shared" si="32"/>
        <v>1637.096</v>
      </c>
      <c r="J540" s="12">
        <f t="shared" si="33"/>
        <v>1296.42</v>
      </c>
      <c r="K540" s="12">
        <f t="shared" si="34"/>
        <v>340.67599999999993</v>
      </c>
      <c r="L540" s="7">
        <f t="shared" si="35"/>
        <v>0.20809775358317406</v>
      </c>
      <c r="M540" s="5" t="str">
        <f>IF(COUNTIF(Returns!$B$2:$B$248,A540)&gt;0,"Yes","No")</f>
        <v>No</v>
      </c>
      <c r="N540" s="13"/>
    </row>
    <row r="541" spans="1:14" x14ac:dyDescent="0.35">
      <c r="A541" s="5">
        <v>540</v>
      </c>
      <c r="B541" s="5">
        <v>359</v>
      </c>
      <c r="C541" s="5">
        <v>1001</v>
      </c>
      <c r="D541" s="5">
        <v>1</v>
      </c>
      <c r="E541" s="5">
        <v>3826.19</v>
      </c>
      <c r="F541" s="5">
        <v>0</v>
      </c>
      <c r="G541" s="5">
        <f>IFERROR(INDEX(Products!$C$2:$C$86,MATCH(C541,Products!$A$2:$A$86,0)),"")</f>
        <v>1</v>
      </c>
      <c r="H541" s="12">
        <f>IFERROR(INDEX(Products!$D$2:$D$86,MATCH(C541,Products!$A$2:$A$86,0)),"")</f>
        <v>3021.65</v>
      </c>
      <c r="I541" s="12">
        <f t="shared" si="32"/>
        <v>3826.19</v>
      </c>
      <c r="J541" s="12">
        <f t="shared" si="33"/>
        <v>3021.65</v>
      </c>
      <c r="K541" s="12">
        <f t="shared" si="34"/>
        <v>804.54</v>
      </c>
      <c r="L541" s="7">
        <f t="shared" si="35"/>
        <v>0.21027183699711721</v>
      </c>
      <c r="M541" s="5" t="str">
        <f>IF(COUNTIF(Returns!$B$2:$B$248,A541)&gt;0,"Yes","No")</f>
        <v>No</v>
      </c>
      <c r="N541" s="13"/>
    </row>
    <row r="542" spans="1:14" x14ac:dyDescent="0.35">
      <c r="A542" s="5">
        <v>541</v>
      </c>
      <c r="B542" s="5">
        <v>360</v>
      </c>
      <c r="C542" s="5">
        <v>1077</v>
      </c>
      <c r="D542" s="5">
        <v>1</v>
      </c>
      <c r="E542" s="5">
        <v>470.49</v>
      </c>
      <c r="F542" s="5">
        <v>0.1</v>
      </c>
      <c r="G542" s="5">
        <f>IFERROR(INDEX(Products!$C$2:$C$86,MATCH(C542,Products!$A$2:$A$86,0)),"")</f>
        <v>8</v>
      </c>
      <c r="H542" s="12">
        <f>IFERROR(INDEX(Products!$D$2:$D$86,MATCH(C542,Products!$A$2:$A$86,0)),"")</f>
        <v>296.57</v>
      </c>
      <c r="I542" s="12">
        <f t="shared" si="32"/>
        <v>423.44100000000003</v>
      </c>
      <c r="J542" s="12">
        <f t="shared" si="33"/>
        <v>296.57</v>
      </c>
      <c r="K542" s="12">
        <f t="shared" si="34"/>
        <v>126.87100000000004</v>
      </c>
      <c r="L542" s="7">
        <f t="shared" si="35"/>
        <v>0.29961907325932075</v>
      </c>
      <c r="M542" s="5" t="str">
        <f>IF(COUNTIF(Returns!$B$2:$B$248,A542)&gt;0,"Yes","No")</f>
        <v>No</v>
      </c>
      <c r="N542" s="13"/>
    </row>
    <row r="543" spans="1:14" x14ac:dyDescent="0.35">
      <c r="A543" s="5">
        <v>542</v>
      </c>
      <c r="B543" s="5">
        <v>361</v>
      </c>
      <c r="C543" s="5">
        <v>1013</v>
      </c>
      <c r="D543" s="5">
        <v>2</v>
      </c>
      <c r="E543" s="5">
        <v>6351.87</v>
      </c>
      <c r="F543" s="5">
        <v>0.1</v>
      </c>
      <c r="G543" s="5">
        <f>IFERROR(INDEX(Products!$C$2:$C$86,MATCH(C543,Products!$A$2:$A$86,0)),"")</f>
        <v>1</v>
      </c>
      <c r="H543" s="12">
        <f>IFERROR(INDEX(Products!$D$2:$D$86,MATCH(C543,Products!$A$2:$A$86,0)),"")</f>
        <v>4324.57</v>
      </c>
      <c r="I543" s="12">
        <f t="shared" si="32"/>
        <v>11433.366</v>
      </c>
      <c r="J543" s="12">
        <f t="shared" si="33"/>
        <v>8649.14</v>
      </c>
      <c r="K543" s="12">
        <f t="shared" si="34"/>
        <v>2784.2260000000006</v>
      </c>
      <c r="L543" s="7">
        <f t="shared" si="35"/>
        <v>0.24351761327329158</v>
      </c>
      <c r="M543" s="5" t="str">
        <f>IF(COUNTIF(Returns!$B$2:$B$248,A543)&gt;0,"Yes","No")</f>
        <v>No</v>
      </c>
      <c r="N543" s="13"/>
    </row>
    <row r="544" spans="1:14" x14ac:dyDescent="0.35">
      <c r="A544" s="5">
        <v>543</v>
      </c>
      <c r="B544" s="5">
        <v>362</v>
      </c>
      <c r="C544" s="5">
        <v>1019</v>
      </c>
      <c r="D544" s="5">
        <v>1</v>
      </c>
      <c r="E544" s="5">
        <v>1255.73</v>
      </c>
      <c r="F544" s="5">
        <v>0.1</v>
      </c>
      <c r="G544" s="5">
        <f>IFERROR(INDEX(Products!$C$2:$C$86,MATCH(C544,Products!$A$2:$A$86,0)),"")</f>
        <v>2</v>
      </c>
      <c r="H544" s="12">
        <f>IFERROR(INDEX(Products!$D$2:$D$86,MATCH(C544,Products!$A$2:$A$86,0)),"")</f>
        <v>760.11</v>
      </c>
      <c r="I544" s="12">
        <f t="shared" si="32"/>
        <v>1130.1570000000002</v>
      </c>
      <c r="J544" s="12">
        <f t="shared" si="33"/>
        <v>760.11</v>
      </c>
      <c r="K544" s="12">
        <f t="shared" si="34"/>
        <v>370.04700000000014</v>
      </c>
      <c r="L544" s="7">
        <f t="shared" si="35"/>
        <v>0.32742972878989385</v>
      </c>
      <c r="M544" s="5" t="str">
        <f>IF(COUNTIF(Returns!$B$2:$B$248,A544)&gt;0,"Yes","No")</f>
        <v>No</v>
      </c>
      <c r="N544" s="13"/>
    </row>
    <row r="545" spans="1:14" x14ac:dyDescent="0.35">
      <c r="A545" s="5">
        <v>544</v>
      </c>
      <c r="B545" s="5">
        <v>362</v>
      </c>
      <c r="C545" s="5">
        <v>1017</v>
      </c>
      <c r="D545" s="5">
        <v>1</v>
      </c>
      <c r="E545" s="5">
        <v>978.37</v>
      </c>
      <c r="F545" s="5">
        <v>0.25</v>
      </c>
      <c r="G545" s="5">
        <f>IFERROR(INDEX(Products!$C$2:$C$86,MATCH(C545,Products!$A$2:$A$86,0)),"")</f>
        <v>2</v>
      </c>
      <c r="H545" s="12">
        <f>IFERROR(INDEX(Products!$D$2:$D$86,MATCH(C545,Products!$A$2:$A$86,0)),"")</f>
        <v>519.71</v>
      </c>
      <c r="I545" s="12">
        <f t="shared" si="32"/>
        <v>733.77750000000003</v>
      </c>
      <c r="J545" s="12">
        <f t="shared" si="33"/>
        <v>519.71</v>
      </c>
      <c r="K545" s="12">
        <f t="shared" si="34"/>
        <v>214.0675</v>
      </c>
      <c r="L545" s="7">
        <f t="shared" si="35"/>
        <v>0.29173352957810778</v>
      </c>
      <c r="M545" s="5" t="str">
        <f>IF(COUNTIF(Returns!$B$2:$B$248,A545)&gt;0,"Yes","No")</f>
        <v>No</v>
      </c>
      <c r="N545" s="13"/>
    </row>
    <row r="546" spans="1:14" x14ac:dyDescent="0.35">
      <c r="A546" s="5">
        <v>545</v>
      </c>
      <c r="B546" s="5">
        <v>362</v>
      </c>
      <c r="C546" s="5">
        <v>1085</v>
      </c>
      <c r="D546" s="5">
        <v>2</v>
      </c>
      <c r="E546" s="5">
        <v>234.72</v>
      </c>
      <c r="F546" s="5">
        <v>0.1</v>
      </c>
      <c r="G546" s="5">
        <f>IFERROR(INDEX(Products!$C$2:$C$86,MATCH(C546,Products!$A$2:$A$86,0)),"")</f>
        <v>8</v>
      </c>
      <c r="H546" s="12">
        <f>IFERROR(INDEX(Products!$D$2:$D$86,MATCH(C546,Products!$A$2:$A$86,0)),"")</f>
        <v>175.69</v>
      </c>
      <c r="I546" s="12">
        <f t="shared" si="32"/>
        <v>422.49599999999998</v>
      </c>
      <c r="J546" s="12">
        <f t="shared" si="33"/>
        <v>351.38</v>
      </c>
      <c r="K546" s="12">
        <f t="shared" si="34"/>
        <v>71.115999999999985</v>
      </c>
      <c r="L546" s="7">
        <f t="shared" si="35"/>
        <v>0.16832348708626824</v>
      </c>
      <c r="M546" s="5" t="str">
        <f>IF(COUNTIF(Returns!$B$2:$B$248,A546)&gt;0,"Yes","No")</f>
        <v>No</v>
      </c>
      <c r="N546" s="13"/>
    </row>
    <row r="547" spans="1:14" x14ac:dyDescent="0.35">
      <c r="A547" s="5">
        <v>546</v>
      </c>
      <c r="B547" s="5">
        <v>363</v>
      </c>
      <c r="C547" s="5">
        <v>1026</v>
      </c>
      <c r="D547" s="5">
        <v>1</v>
      </c>
      <c r="E547" s="5">
        <v>1413.81</v>
      </c>
      <c r="F547" s="5">
        <v>0.05</v>
      </c>
      <c r="G547" s="5">
        <f>IFERROR(INDEX(Products!$C$2:$C$86,MATCH(C547,Products!$A$2:$A$86,0)),"")</f>
        <v>3</v>
      </c>
      <c r="H547" s="12">
        <f>IFERROR(INDEX(Products!$D$2:$D$86,MATCH(C547,Products!$A$2:$A$86,0)),"")</f>
        <v>1019.93</v>
      </c>
      <c r="I547" s="12">
        <f t="shared" si="32"/>
        <v>1343.1194999999998</v>
      </c>
      <c r="J547" s="12">
        <f t="shared" si="33"/>
        <v>1019.93</v>
      </c>
      <c r="K547" s="12">
        <f t="shared" si="34"/>
        <v>323.18949999999984</v>
      </c>
      <c r="L547" s="7">
        <f t="shared" si="35"/>
        <v>0.24062602024615076</v>
      </c>
      <c r="M547" s="5" t="str">
        <f>IF(COUNTIF(Returns!$B$2:$B$248,A547)&gt;0,"Yes","No")</f>
        <v>No</v>
      </c>
      <c r="N547" s="13"/>
    </row>
    <row r="548" spans="1:14" x14ac:dyDescent="0.35">
      <c r="A548" s="5">
        <v>547</v>
      </c>
      <c r="B548" s="5">
        <v>364</v>
      </c>
      <c r="C548" s="5">
        <v>1061</v>
      </c>
      <c r="D548" s="5">
        <v>1</v>
      </c>
      <c r="E548" s="5">
        <v>1128.8399999999999</v>
      </c>
      <c r="F548" s="5">
        <v>0</v>
      </c>
      <c r="G548" s="5">
        <f>IFERROR(INDEX(Products!$C$2:$C$86,MATCH(C548,Products!$A$2:$A$86,0)),"")</f>
        <v>6</v>
      </c>
      <c r="H548" s="12">
        <f>IFERROR(INDEX(Products!$D$2:$D$86,MATCH(C548,Products!$A$2:$A$86,0)),"")</f>
        <v>705.26</v>
      </c>
      <c r="I548" s="12">
        <f t="shared" si="32"/>
        <v>1128.8399999999999</v>
      </c>
      <c r="J548" s="12">
        <f t="shared" si="33"/>
        <v>705.26</v>
      </c>
      <c r="K548" s="12">
        <f t="shared" si="34"/>
        <v>423.57999999999993</v>
      </c>
      <c r="L548" s="7">
        <f t="shared" si="35"/>
        <v>0.37523475426101127</v>
      </c>
      <c r="M548" s="5" t="str">
        <f>IF(COUNTIF(Returns!$B$2:$B$248,A548)&gt;0,"Yes","No")</f>
        <v>No</v>
      </c>
      <c r="N548" s="13"/>
    </row>
    <row r="549" spans="1:14" x14ac:dyDescent="0.35">
      <c r="A549" s="5">
        <v>548</v>
      </c>
      <c r="B549" s="5">
        <v>365</v>
      </c>
      <c r="C549" s="5">
        <v>1080</v>
      </c>
      <c r="D549" s="5">
        <v>1</v>
      </c>
      <c r="E549" s="5">
        <v>256.7</v>
      </c>
      <c r="F549" s="5">
        <v>0.1</v>
      </c>
      <c r="G549" s="5">
        <f>IFERROR(INDEX(Products!$C$2:$C$86,MATCH(C549,Products!$A$2:$A$86,0)),"")</f>
        <v>8</v>
      </c>
      <c r="H549" s="12">
        <f>IFERROR(INDEX(Products!$D$2:$D$86,MATCH(C549,Products!$A$2:$A$86,0)),"")</f>
        <v>184.26</v>
      </c>
      <c r="I549" s="12">
        <f t="shared" si="32"/>
        <v>231.03</v>
      </c>
      <c r="J549" s="12">
        <f t="shared" si="33"/>
        <v>184.26</v>
      </c>
      <c r="K549" s="12">
        <f t="shared" si="34"/>
        <v>46.77000000000001</v>
      </c>
      <c r="L549" s="7">
        <f t="shared" si="35"/>
        <v>0.20244124139722119</v>
      </c>
      <c r="M549" s="5" t="str">
        <f>IF(COUNTIF(Returns!$B$2:$B$248,A549)&gt;0,"Yes","No")</f>
        <v>No</v>
      </c>
      <c r="N549" s="13"/>
    </row>
    <row r="550" spans="1:14" x14ac:dyDescent="0.35">
      <c r="A550" s="5">
        <v>549</v>
      </c>
      <c r="B550" s="5">
        <v>366</v>
      </c>
      <c r="C550" s="5">
        <v>1067</v>
      </c>
      <c r="D550" s="5">
        <v>2</v>
      </c>
      <c r="E550" s="5">
        <v>4128.99</v>
      </c>
      <c r="F550" s="5">
        <v>0.05</v>
      </c>
      <c r="G550" s="5">
        <f>IFERROR(INDEX(Products!$C$2:$C$86,MATCH(C550,Products!$A$2:$A$86,0)),"")</f>
        <v>7</v>
      </c>
      <c r="H550" s="12">
        <f>IFERROR(INDEX(Products!$D$2:$D$86,MATCH(C550,Products!$A$2:$A$86,0)),"")</f>
        <v>2213.3200000000002</v>
      </c>
      <c r="I550" s="12">
        <f t="shared" si="32"/>
        <v>7845.0809999999992</v>
      </c>
      <c r="J550" s="12">
        <f t="shared" si="33"/>
        <v>4426.6400000000003</v>
      </c>
      <c r="K550" s="12">
        <f t="shared" si="34"/>
        <v>3418.4409999999989</v>
      </c>
      <c r="L550" s="7">
        <f t="shared" si="35"/>
        <v>0.43574323834259954</v>
      </c>
      <c r="M550" s="5" t="str">
        <f>IF(COUNTIF(Returns!$B$2:$B$248,A550)&gt;0,"Yes","No")</f>
        <v>No</v>
      </c>
      <c r="N550" s="13"/>
    </row>
    <row r="551" spans="1:14" x14ac:dyDescent="0.35">
      <c r="A551" s="5">
        <v>550</v>
      </c>
      <c r="B551" s="5">
        <v>367</v>
      </c>
      <c r="C551" s="5">
        <v>1034</v>
      </c>
      <c r="D551" s="5">
        <v>2</v>
      </c>
      <c r="E551" s="5">
        <v>874.69</v>
      </c>
      <c r="F551" s="5">
        <v>0.1</v>
      </c>
      <c r="G551" s="5">
        <f>IFERROR(INDEX(Products!$C$2:$C$86,MATCH(C551,Products!$A$2:$A$86,0)),"")</f>
        <v>3</v>
      </c>
      <c r="H551" s="12">
        <f>IFERROR(INDEX(Products!$D$2:$D$86,MATCH(C551,Products!$A$2:$A$86,0)),"")</f>
        <v>688.26</v>
      </c>
      <c r="I551" s="12">
        <f t="shared" si="32"/>
        <v>1574.4420000000002</v>
      </c>
      <c r="J551" s="12">
        <f t="shared" si="33"/>
        <v>1376.52</v>
      </c>
      <c r="K551" s="12">
        <f t="shared" si="34"/>
        <v>197.92200000000025</v>
      </c>
      <c r="L551" s="7">
        <f t="shared" si="35"/>
        <v>0.12570929891351998</v>
      </c>
      <c r="M551" s="5" t="str">
        <f>IF(COUNTIF(Returns!$B$2:$B$248,A551)&gt;0,"Yes","No")</f>
        <v>No</v>
      </c>
      <c r="N551" s="13"/>
    </row>
    <row r="552" spans="1:14" x14ac:dyDescent="0.35">
      <c r="A552" s="5">
        <v>551</v>
      </c>
      <c r="B552" s="5">
        <v>368</v>
      </c>
      <c r="C552" s="5">
        <v>1083</v>
      </c>
      <c r="D552" s="5">
        <v>1</v>
      </c>
      <c r="E552" s="5">
        <v>679.39</v>
      </c>
      <c r="F552" s="5">
        <v>0</v>
      </c>
      <c r="G552" s="5">
        <f>IFERROR(INDEX(Products!$C$2:$C$86,MATCH(C552,Products!$A$2:$A$86,0)),"")</f>
        <v>8</v>
      </c>
      <c r="H552" s="12">
        <f>IFERROR(INDEX(Products!$D$2:$D$86,MATCH(C552,Products!$A$2:$A$86,0)),"")</f>
        <v>524.20000000000005</v>
      </c>
      <c r="I552" s="12">
        <f t="shared" si="32"/>
        <v>679.39</v>
      </c>
      <c r="J552" s="12">
        <f t="shared" si="33"/>
        <v>524.20000000000005</v>
      </c>
      <c r="K552" s="12">
        <f t="shared" si="34"/>
        <v>155.18999999999994</v>
      </c>
      <c r="L552" s="7">
        <f t="shared" si="35"/>
        <v>0.22842549934500059</v>
      </c>
      <c r="M552" s="5" t="str">
        <f>IF(COUNTIF(Returns!$B$2:$B$248,A552)&gt;0,"Yes","No")</f>
        <v>No</v>
      </c>
      <c r="N552" s="13"/>
    </row>
    <row r="553" spans="1:14" x14ac:dyDescent="0.35">
      <c r="A553" s="5">
        <v>552</v>
      </c>
      <c r="B553" s="5">
        <v>368</v>
      </c>
      <c r="C553" s="5">
        <v>1039</v>
      </c>
      <c r="D553" s="5">
        <v>1</v>
      </c>
      <c r="E553" s="5">
        <v>1284.94</v>
      </c>
      <c r="F553" s="5">
        <v>0</v>
      </c>
      <c r="G553" s="5">
        <f>IFERROR(INDEX(Products!$C$2:$C$86,MATCH(C553,Products!$A$2:$A$86,0)),"")</f>
        <v>4</v>
      </c>
      <c r="H553" s="12">
        <f>IFERROR(INDEX(Products!$D$2:$D$86,MATCH(C553,Products!$A$2:$A$86,0)),"")</f>
        <v>829.93</v>
      </c>
      <c r="I553" s="12">
        <f t="shared" si="32"/>
        <v>1284.94</v>
      </c>
      <c r="J553" s="12">
        <f t="shared" si="33"/>
        <v>829.93</v>
      </c>
      <c r="K553" s="12">
        <f t="shared" si="34"/>
        <v>455.0100000000001</v>
      </c>
      <c r="L553" s="7">
        <f t="shared" si="35"/>
        <v>0.35410991952931659</v>
      </c>
      <c r="M553" s="5" t="str">
        <f>IF(COUNTIF(Returns!$B$2:$B$248,A553)&gt;0,"Yes","No")</f>
        <v>No</v>
      </c>
      <c r="N553" s="13"/>
    </row>
    <row r="554" spans="1:14" x14ac:dyDescent="0.35">
      <c r="A554" s="5">
        <v>553</v>
      </c>
      <c r="B554" s="5">
        <v>369</v>
      </c>
      <c r="C554" s="5">
        <v>1039</v>
      </c>
      <c r="D554" s="5">
        <v>1</v>
      </c>
      <c r="E554" s="5">
        <v>1284.94</v>
      </c>
      <c r="F554" s="5">
        <v>0.1</v>
      </c>
      <c r="G554" s="5">
        <f>IFERROR(INDEX(Products!$C$2:$C$86,MATCH(C554,Products!$A$2:$A$86,0)),"")</f>
        <v>4</v>
      </c>
      <c r="H554" s="12">
        <f>IFERROR(INDEX(Products!$D$2:$D$86,MATCH(C554,Products!$A$2:$A$86,0)),"")</f>
        <v>829.93</v>
      </c>
      <c r="I554" s="12">
        <f t="shared" si="32"/>
        <v>1156.4460000000001</v>
      </c>
      <c r="J554" s="12">
        <f t="shared" si="33"/>
        <v>829.93</v>
      </c>
      <c r="K554" s="12">
        <f t="shared" si="34"/>
        <v>326.51600000000019</v>
      </c>
      <c r="L554" s="7">
        <f t="shared" si="35"/>
        <v>0.28234435503257405</v>
      </c>
      <c r="M554" s="5" t="str">
        <f>IF(COUNTIF(Returns!$B$2:$B$248,A554)&gt;0,"Yes","No")</f>
        <v>No</v>
      </c>
      <c r="N554" s="13"/>
    </row>
    <row r="555" spans="1:14" x14ac:dyDescent="0.35">
      <c r="A555" s="5">
        <v>554</v>
      </c>
      <c r="B555" s="5">
        <v>369</v>
      </c>
      <c r="C555" s="5">
        <v>1061</v>
      </c>
      <c r="D555" s="5">
        <v>1</v>
      </c>
      <c r="E555" s="5">
        <v>1128.8399999999999</v>
      </c>
      <c r="F555" s="5">
        <v>0.15</v>
      </c>
      <c r="G555" s="5">
        <f>IFERROR(INDEX(Products!$C$2:$C$86,MATCH(C555,Products!$A$2:$A$86,0)),"")</f>
        <v>6</v>
      </c>
      <c r="H555" s="12">
        <f>IFERROR(INDEX(Products!$D$2:$D$86,MATCH(C555,Products!$A$2:$A$86,0)),"")</f>
        <v>705.26</v>
      </c>
      <c r="I555" s="12">
        <f t="shared" si="32"/>
        <v>959.5139999999999</v>
      </c>
      <c r="J555" s="12">
        <f t="shared" si="33"/>
        <v>705.26</v>
      </c>
      <c r="K555" s="12">
        <f t="shared" si="34"/>
        <v>254.25399999999991</v>
      </c>
      <c r="L555" s="7">
        <f t="shared" si="35"/>
        <v>0.26498206383648382</v>
      </c>
      <c r="M555" s="5" t="str">
        <f>IF(COUNTIF(Returns!$B$2:$B$248,A555)&gt;0,"Yes","No")</f>
        <v>No</v>
      </c>
      <c r="N555" s="13"/>
    </row>
    <row r="556" spans="1:14" x14ac:dyDescent="0.35">
      <c r="A556" s="5">
        <v>555</v>
      </c>
      <c r="B556" s="5">
        <v>370</v>
      </c>
      <c r="C556" s="5">
        <v>1001</v>
      </c>
      <c r="D556" s="5">
        <v>1</v>
      </c>
      <c r="E556" s="5">
        <v>3826.19</v>
      </c>
      <c r="F556" s="5">
        <v>0</v>
      </c>
      <c r="G556" s="5">
        <f>IFERROR(INDEX(Products!$C$2:$C$86,MATCH(C556,Products!$A$2:$A$86,0)),"")</f>
        <v>1</v>
      </c>
      <c r="H556" s="12">
        <f>IFERROR(INDEX(Products!$D$2:$D$86,MATCH(C556,Products!$A$2:$A$86,0)),"")</f>
        <v>3021.65</v>
      </c>
      <c r="I556" s="12">
        <f t="shared" si="32"/>
        <v>3826.19</v>
      </c>
      <c r="J556" s="12">
        <f t="shared" si="33"/>
        <v>3021.65</v>
      </c>
      <c r="K556" s="12">
        <f t="shared" si="34"/>
        <v>804.54</v>
      </c>
      <c r="L556" s="7">
        <f t="shared" si="35"/>
        <v>0.21027183699711721</v>
      </c>
      <c r="M556" s="5" t="str">
        <f>IF(COUNTIF(Returns!$B$2:$B$248,A556)&gt;0,"Yes","No")</f>
        <v>No</v>
      </c>
      <c r="N556" s="13"/>
    </row>
    <row r="557" spans="1:14" x14ac:dyDescent="0.35">
      <c r="A557" s="5">
        <v>556</v>
      </c>
      <c r="B557" s="5">
        <v>370</v>
      </c>
      <c r="C557" s="5">
        <v>1085</v>
      </c>
      <c r="D557" s="5">
        <v>1</v>
      </c>
      <c r="E557" s="5">
        <v>234.72</v>
      </c>
      <c r="F557" s="5">
        <v>0.2</v>
      </c>
      <c r="G557" s="5">
        <f>IFERROR(INDEX(Products!$C$2:$C$86,MATCH(C557,Products!$A$2:$A$86,0)),"")</f>
        <v>8</v>
      </c>
      <c r="H557" s="12">
        <f>IFERROR(INDEX(Products!$D$2:$D$86,MATCH(C557,Products!$A$2:$A$86,0)),"")</f>
        <v>175.69</v>
      </c>
      <c r="I557" s="12">
        <f t="shared" si="32"/>
        <v>187.77600000000001</v>
      </c>
      <c r="J557" s="12">
        <f t="shared" si="33"/>
        <v>175.69</v>
      </c>
      <c r="K557" s="12">
        <f t="shared" si="34"/>
        <v>12.086000000000013</v>
      </c>
      <c r="L557" s="7">
        <f t="shared" si="35"/>
        <v>6.4363922972051874E-2</v>
      </c>
      <c r="M557" s="5" t="str">
        <f>IF(COUNTIF(Returns!$B$2:$B$248,A557)&gt;0,"Yes","No")</f>
        <v>No</v>
      </c>
      <c r="N557" s="13"/>
    </row>
    <row r="558" spans="1:14" x14ac:dyDescent="0.35">
      <c r="A558" s="5">
        <v>557</v>
      </c>
      <c r="B558" s="5">
        <v>371</v>
      </c>
      <c r="C558" s="5">
        <v>1061</v>
      </c>
      <c r="D558" s="5">
        <v>1</v>
      </c>
      <c r="E558" s="5">
        <v>1128.8399999999999</v>
      </c>
      <c r="F558" s="5">
        <v>0.1</v>
      </c>
      <c r="G558" s="5">
        <f>IFERROR(INDEX(Products!$C$2:$C$86,MATCH(C558,Products!$A$2:$A$86,0)),"")</f>
        <v>6</v>
      </c>
      <c r="H558" s="12">
        <f>IFERROR(INDEX(Products!$D$2:$D$86,MATCH(C558,Products!$A$2:$A$86,0)),"")</f>
        <v>705.26</v>
      </c>
      <c r="I558" s="12">
        <f t="shared" si="32"/>
        <v>1015.9559999999999</v>
      </c>
      <c r="J558" s="12">
        <f t="shared" si="33"/>
        <v>705.26</v>
      </c>
      <c r="K558" s="12">
        <f t="shared" si="34"/>
        <v>310.69599999999991</v>
      </c>
      <c r="L558" s="7">
        <f t="shared" si="35"/>
        <v>0.30581639362334584</v>
      </c>
      <c r="M558" s="5" t="str">
        <f>IF(COUNTIF(Returns!$B$2:$B$248,A558)&gt;0,"Yes","No")</f>
        <v>No</v>
      </c>
      <c r="N558" s="13"/>
    </row>
    <row r="559" spans="1:14" x14ac:dyDescent="0.35">
      <c r="A559" s="5">
        <v>558</v>
      </c>
      <c r="B559" s="5">
        <v>372</v>
      </c>
      <c r="C559" s="5">
        <v>1028</v>
      </c>
      <c r="D559" s="5">
        <v>2</v>
      </c>
      <c r="E559" s="5">
        <v>2753.45</v>
      </c>
      <c r="F559" s="5">
        <v>0.25</v>
      </c>
      <c r="G559" s="5">
        <f>IFERROR(INDEX(Products!$C$2:$C$86,MATCH(C559,Products!$A$2:$A$86,0)),"")</f>
        <v>3</v>
      </c>
      <c r="H559" s="12">
        <f>IFERROR(INDEX(Products!$D$2:$D$86,MATCH(C559,Products!$A$2:$A$86,0)),"")</f>
        <v>1672.88</v>
      </c>
      <c r="I559" s="12">
        <f t="shared" si="32"/>
        <v>4130.1749999999993</v>
      </c>
      <c r="J559" s="12">
        <f t="shared" si="33"/>
        <v>3345.76</v>
      </c>
      <c r="K559" s="12">
        <f t="shared" si="34"/>
        <v>784.41499999999905</v>
      </c>
      <c r="L559" s="7">
        <f t="shared" si="35"/>
        <v>0.18992294515365551</v>
      </c>
      <c r="M559" s="5" t="str">
        <f>IF(COUNTIF(Returns!$B$2:$B$248,A559)&gt;0,"Yes","No")</f>
        <v>No</v>
      </c>
      <c r="N559" s="13"/>
    </row>
    <row r="560" spans="1:14" x14ac:dyDescent="0.35">
      <c r="A560" s="5">
        <v>559</v>
      </c>
      <c r="B560" s="5">
        <v>372</v>
      </c>
      <c r="C560" s="5">
        <v>1026</v>
      </c>
      <c r="D560" s="5">
        <v>1</v>
      </c>
      <c r="E560" s="5">
        <v>1413.81</v>
      </c>
      <c r="F560" s="5">
        <v>0.05</v>
      </c>
      <c r="G560" s="5">
        <f>IFERROR(INDEX(Products!$C$2:$C$86,MATCH(C560,Products!$A$2:$A$86,0)),"")</f>
        <v>3</v>
      </c>
      <c r="H560" s="12">
        <f>IFERROR(INDEX(Products!$D$2:$D$86,MATCH(C560,Products!$A$2:$A$86,0)),"")</f>
        <v>1019.93</v>
      </c>
      <c r="I560" s="12">
        <f t="shared" si="32"/>
        <v>1343.1194999999998</v>
      </c>
      <c r="J560" s="12">
        <f t="shared" si="33"/>
        <v>1019.93</v>
      </c>
      <c r="K560" s="12">
        <f t="shared" si="34"/>
        <v>323.18949999999984</v>
      </c>
      <c r="L560" s="7">
        <f t="shared" si="35"/>
        <v>0.24062602024615076</v>
      </c>
      <c r="M560" s="5" t="str">
        <f>IF(COUNTIF(Returns!$B$2:$B$248,A560)&gt;0,"Yes","No")</f>
        <v>No</v>
      </c>
      <c r="N560" s="13"/>
    </row>
    <row r="561" spans="1:14" x14ac:dyDescent="0.35">
      <c r="A561" s="5">
        <v>560</v>
      </c>
      <c r="B561" s="5">
        <v>373</v>
      </c>
      <c r="C561" s="5">
        <v>1023</v>
      </c>
      <c r="D561" s="5">
        <v>2</v>
      </c>
      <c r="E561" s="5">
        <v>203.79</v>
      </c>
      <c r="F561" s="5">
        <v>0.05</v>
      </c>
      <c r="G561" s="5">
        <f>IFERROR(INDEX(Products!$C$2:$C$86,MATCH(C561,Products!$A$2:$A$86,0)),"")</f>
        <v>2</v>
      </c>
      <c r="H561" s="12">
        <f>IFERROR(INDEX(Products!$D$2:$D$86,MATCH(C561,Products!$A$2:$A$86,0)),"")</f>
        <v>145.43</v>
      </c>
      <c r="I561" s="12">
        <f t="shared" si="32"/>
        <v>387.20099999999996</v>
      </c>
      <c r="J561" s="12">
        <f t="shared" si="33"/>
        <v>290.86</v>
      </c>
      <c r="K561" s="12">
        <f t="shared" si="34"/>
        <v>96.340999999999951</v>
      </c>
      <c r="L561" s="7">
        <f t="shared" si="35"/>
        <v>0.24881392351775941</v>
      </c>
      <c r="M561" s="5" t="str">
        <f>IF(COUNTIF(Returns!$B$2:$B$248,A561)&gt;0,"Yes","No")</f>
        <v>No</v>
      </c>
      <c r="N561" s="13"/>
    </row>
    <row r="562" spans="1:14" x14ac:dyDescent="0.35">
      <c r="A562" s="5">
        <v>561</v>
      </c>
      <c r="B562" s="5">
        <v>374</v>
      </c>
      <c r="C562" s="5">
        <v>1077</v>
      </c>
      <c r="D562" s="5">
        <v>1</v>
      </c>
      <c r="E562" s="5">
        <v>470.49</v>
      </c>
      <c r="F562" s="5">
        <v>0.25</v>
      </c>
      <c r="G562" s="5">
        <f>IFERROR(INDEX(Products!$C$2:$C$86,MATCH(C562,Products!$A$2:$A$86,0)),"")</f>
        <v>8</v>
      </c>
      <c r="H562" s="12">
        <f>IFERROR(INDEX(Products!$D$2:$D$86,MATCH(C562,Products!$A$2:$A$86,0)),"")</f>
        <v>296.57</v>
      </c>
      <c r="I562" s="12">
        <f t="shared" si="32"/>
        <v>352.86750000000001</v>
      </c>
      <c r="J562" s="12">
        <f t="shared" si="33"/>
        <v>296.57</v>
      </c>
      <c r="K562" s="12">
        <f t="shared" si="34"/>
        <v>56.297500000000014</v>
      </c>
      <c r="L562" s="7">
        <f t="shared" si="35"/>
        <v>0.15954288791118482</v>
      </c>
      <c r="M562" s="5" t="str">
        <f>IF(COUNTIF(Returns!$B$2:$B$248,A562)&gt;0,"Yes","No")</f>
        <v>No</v>
      </c>
      <c r="N562" s="13"/>
    </row>
    <row r="563" spans="1:14" x14ac:dyDescent="0.35">
      <c r="A563" s="5">
        <v>562</v>
      </c>
      <c r="B563" s="5">
        <v>374</v>
      </c>
      <c r="C563" s="5">
        <v>1070</v>
      </c>
      <c r="D563" s="5">
        <v>2</v>
      </c>
      <c r="E563" s="5">
        <v>2599.85</v>
      </c>
      <c r="F563" s="5">
        <v>0</v>
      </c>
      <c r="G563" s="5">
        <f>IFERROR(INDEX(Products!$C$2:$C$86,MATCH(C563,Products!$A$2:$A$86,0)),"")</f>
        <v>7</v>
      </c>
      <c r="H563" s="12">
        <f>IFERROR(INDEX(Products!$D$2:$D$86,MATCH(C563,Products!$A$2:$A$86,0)),"")</f>
        <v>1949.71</v>
      </c>
      <c r="I563" s="12">
        <f t="shared" si="32"/>
        <v>5199.7</v>
      </c>
      <c r="J563" s="12">
        <f t="shared" si="33"/>
        <v>3899.42</v>
      </c>
      <c r="K563" s="12">
        <f t="shared" si="34"/>
        <v>1300.2799999999997</v>
      </c>
      <c r="L563" s="7">
        <f t="shared" si="35"/>
        <v>0.25006827316960589</v>
      </c>
      <c r="M563" s="5" t="str">
        <f>IF(COUNTIF(Returns!$B$2:$B$248,A563)&gt;0,"Yes","No")</f>
        <v>No</v>
      </c>
      <c r="N563" s="13"/>
    </row>
    <row r="564" spans="1:14" x14ac:dyDescent="0.35">
      <c r="A564" s="5">
        <v>563</v>
      </c>
      <c r="B564" s="5">
        <v>375</v>
      </c>
      <c r="C564" s="5">
        <v>1085</v>
      </c>
      <c r="D564" s="5">
        <v>1</v>
      </c>
      <c r="E564" s="5">
        <v>234.72</v>
      </c>
      <c r="F564" s="5">
        <v>0</v>
      </c>
      <c r="G564" s="5">
        <f>IFERROR(INDEX(Products!$C$2:$C$86,MATCH(C564,Products!$A$2:$A$86,0)),"")</f>
        <v>8</v>
      </c>
      <c r="H564" s="12">
        <f>IFERROR(INDEX(Products!$D$2:$D$86,MATCH(C564,Products!$A$2:$A$86,0)),"")</f>
        <v>175.69</v>
      </c>
      <c r="I564" s="12">
        <f t="shared" si="32"/>
        <v>234.72</v>
      </c>
      <c r="J564" s="12">
        <f t="shared" si="33"/>
        <v>175.69</v>
      </c>
      <c r="K564" s="12">
        <f t="shared" si="34"/>
        <v>59.03</v>
      </c>
      <c r="L564" s="7">
        <f t="shared" si="35"/>
        <v>0.25149113837764148</v>
      </c>
      <c r="M564" s="5" t="str">
        <f>IF(COUNTIF(Returns!$B$2:$B$248,A564)&gt;0,"Yes","No")</f>
        <v>No</v>
      </c>
      <c r="N564" s="13"/>
    </row>
    <row r="565" spans="1:14" x14ac:dyDescent="0.35">
      <c r="A565" s="5">
        <v>564</v>
      </c>
      <c r="B565" s="5">
        <v>376</v>
      </c>
      <c r="C565" s="5">
        <v>1085</v>
      </c>
      <c r="D565" s="5">
        <v>1</v>
      </c>
      <c r="E565" s="5">
        <v>234.72</v>
      </c>
      <c r="F565" s="5">
        <v>0.1</v>
      </c>
      <c r="G565" s="5">
        <f>IFERROR(INDEX(Products!$C$2:$C$86,MATCH(C565,Products!$A$2:$A$86,0)),"")</f>
        <v>8</v>
      </c>
      <c r="H565" s="12">
        <f>IFERROR(INDEX(Products!$D$2:$D$86,MATCH(C565,Products!$A$2:$A$86,0)),"")</f>
        <v>175.69</v>
      </c>
      <c r="I565" s="12">
        <f t="shared" si="32"/>
        <v>211.24799999999999</v>
      </c>
      <c r="J565" s="12">
        <f t="shared" si="33"/>
        <v>175.69</v>
      </c>
      <c r="K565" s="12">
        <f t="shared" si="34"/>
        <v>35.557999999999993</v>
      </c>
      <c r="L565" s="7">
        <f t="shared" si="35"/>
        <v>0.16832348708626824</v>
      </c>
      <c r="M565" s="5" t="str">
        <f>IF(COUNTIF(Returns!$B$2:$B$248,A565)&gt;0,"Yes","No")</f>
        <v>No</v>
      </c>
      <c r="N565" s="13"/>
    </row>
    <row r="566" spans="1:14" x14ac:dyDescent="0.35">
      <c r="A566" s="5">
        <v>565</v>
      </c>
      <c r="B566" s="5">
        <v>376</v>
      </c>
      <c r="C566" s="5">
        <v>1064</v>
      </c>
      <c r="D566" s="5">
        <v>1</v>
      </c>
      <c r="E566" s="5">
        <v>177.92</v>
      </c>
      <c r="F566" s="5">
        <v>0</v>
      </c>
      <c r="G566" s="5">
        <f>IFERROR(INDEX(Products!$C$2:$C$86,MATCH(C566,Products!$A$2:$A$86,0)),"")</f>
        <v>6</v>
      </c>
      <c r="H566" s="12">
        <f>IFERROR(INDEX(Products!$D$2:$D$86,MATCH(C566,Products!$A$2:$A$86,0)),"")</f>
        <v>95.97</v>
      </c>
      <c r="I566" s="12">
        <f t="shared" si="32"/>
        <v>177.92</v>
      </c>
      <c r="J566" s="12">
        <f t="shared" si="33"/>
        <v>95.97</v>
      </c>
      <c r="K566" s="12">
        <f t="shared" si="34"/>
        <v>81.949999999999989</v>
      </c>
      <c r="L566" s="7">
        <f t="shared" si="35"/>
        <v>0.46060026978417262</v>
      </c>
      <c r="M566" s="5" t="str">
        <f>IF(COUNTIF(Returns!$B$2:$B$248,A566)&gt;0,"Yes","No")</f>
        <v>No</v>
      </c>
      <c r="N566" s="13"/>
    </row>
    <row r="567" spans="1:14" x14ac:dyDescent="0.35">
      <c r="A567" s="5">
        <v>566</v>
      </c>
      <c r="B567" s="5">
        <v>377</v>
      </c>
      <c r="C567" s="5">
        <v>1049</v>
      </c>
      <c r="D567" s="5">
        <v>1</v>
      </c>
      <c r="E567" s="5">
        <v>3970.29</v>
      </c>
      <c r="F567" s="5">
        <v>0</v>
      </c>
      <c r="G567" s="5">
        <f>IFERROR(INDEX(Products!$C$2:$C$86,MATCH(C567,Products!$A$2:$A$86,0)),"")</f>
        <v>5</v>
      </c>
      <c r="H567" s="12">
        <f>IFERROR(INDEX(Products!$D$2:$D$86,MATCH(C567,Products!$A$2:$A$86,0)),"")</f>
        <v>2490.89</v>
      </c>
      <c r="I567" s="12">
        <f t="shared" si="32"/>
        <v>3970.29</v>
      </c>
      <c r="J567" s="12">
        <f t="shared" si="33"/>
        <v>2490.89</v>
      </c>
      <c r="K567" s="12">
        <f t="shared" si="34"/>
        <v>1479.4</v>
      </c>
      <c r="L567" s="7">
        <f t="shared" si="35"/>
        <v>0.37261761735288862</v>
      </c>
      <c r="M567" s="5" t="str">
        <f>IF(COUNTIF(Returns!$B$2:$B$248,A567)&gt;0,"Yes","No")</f>
        <v>No</v>
      </c>
      <c r="N567" s="13"/>
    </row>
    <row r="568" spans="1:14" x14ac:dyDescent="0.35">
      <c r="A568" s="5">
        <v>567</v>
      </c>
      <c r="B568" s="5">
        <v>377</v>
      </c>
      <c r="C568" s="5">
        <v>1040</v>
      </c>
      <c r="D568" s="5">
        <v>1</v>
      </c>
      <c r="E568" s="5">
        <v>419.14</v>
      </c>
      <c r="F568" s="5">
        <v>0.15</v>
      </c>
      <c r="G568" s="5">
        <f>IFERROR(INDEX(Products!$C$2:$C$86,MATCH(C568,Products!$A$2:$A$86,0)),"")</f>
        <v>4</v>
      </c>
      <c r="H568" s="12">
        <f>IFERROR(INDEX(Products!$D$2:$D$86,MATCH(C568,Products!$A$2:$A$86,0)),"")</f>
        <v>297.2</v>
      </c>
      <c r="I568" s="12">
        <f t="shared" si="32"/>
        <v>356.26900000000001</v>
      </c>
      <c r="J568" s="12">
        <f t="shared" si="33"/>
        <v>297.2</v>
      </c>
      <c r="K568" s="12">
        <f t="shared" si="34"/>
        <v>59.069000000000017</v>
      </c>
      <c r="L568" s="7">
        <f t="shared" si="35"/>
        <v>0.16579887669148877</v>
      </c>
      <c r="M568" s="5" t="str">
        <f>IF(COUNTIF(Returns!$B$2:$B$248,A568)&gt;0,"Yes","No")</f>
        <v>No</v>
      </c>
      <c r="N568" s="13"/>
    </row>
    <row r="569" spans="1:14" x14ac:dyDescent="0.35">
      <c r="A569" s="5">
        <v>568</v>
      </c>
      <c r="B569" s="5">
        <v>378</v>
      </c>
      <c r="C569" s="5">
        <v>1029</v>
      </c>
      <c r="D569" s="5">
        <v>2</v>
      </c>
      <c r="E569" s="5">
        <v>951.92</v>
      </c>
      <c r="F569" s="5">
        <v>0.3</v>
      </c>
      <c r="G569" s="5">
        <f>IFERROR(INDEX(Products!$C$2:$C$86,MATCH(C569,Products!$A$2:$A$86,0)),"")</f>
        <v>3</v>
      </c>
      <c r="H569" s="12">
        <f>IFERROR(INDEX(Products!$D$2:$D$86,MATCH(C569,Products!$A$2:$A$86,0)),"")</f>
        <v>552.17999999999995</v>
      </c>
      <c r="I569" s="12">
        <f t="shared" si="32"/>
        <v>1332.6879999999999</v>
      </c>
      <c r="J569" s="12">
        <f t="shared" si="33"/>
        <v>1104.3599999999999</v>
      </c>
      <c r="K569" s="12">
        <f t="shared" si="34"/>
        <v>228.32799999999997</v>
      </c>
      <c r="L569" s="7">
        <f t="shared" si="35"/>
        <v>0.17132892319882823</v>
      </c>
      <c r="M569" s="5" t="str">
        <f>IF(COUNTIF(Returns!$B$2:$B$248,A569)&gt;0,"Yes","No")</f>
        <v>No</v>
      </c>
      <c r="N569" s="13"/>
    </row>
    <row r="570" spans="1:14" x14ac:dyDescent="0.35">
      <c r="A570" s="5">
        <v>569</v>
      </c>
      <c r="B570" s="5">
        <v>379</v>
      </c>
      <c r="C570" s="5">
        <v>1049</v>
      </c>
      <c r="D570" s="5">
        <v>2</v>
      </c>
      <c r="E570" s="5">
        <v>3970.29</v>
      </c>
      <c r="F570" s="5">
        <v>0</v>
      </c>
      <c r="G570" s="5">
        <f>IFERROR(INDEX(Products!$C$2:$C$86,MATCH(C570,Products!$A$2:$A$86,0)),"")</f>
        <v>5</v>
      </c>
      <c r="H570" s="12">
        <f>IFERROR(INDEX(Products!$D$2:$D$86,MATCH(C570,Products!$A$2:$A$86,0)),"")</f>
        <v>2490.89</v>
      </c>
      <c r="I570" s="12">
        <f t="shared" si="32"/>
        <v>7940.58</v>
      </c>
      <c r="J570" s="12">
        <f t="shared" si="33"/>
        <v>4981.78</v>
      </c>
      <c r="K570" s="12">
        <f t="shared" si="34"/>
        <v>2958.8</v>
      </c>
      <c r="L570" s="7">
        <f t="shared" si="35"/>
        <v>0.37261761735288862</v>
      </c>
      <c r="M570" s="5" t="str">
        <f>IF(COUNTIF(Returns!$B$2:$B$248,A570)&gt;0,"Yes","No")</f>
        <v>No</v>
      </c>
      <c r="N570" s="13"/>
    </row>
    <row r="571" spans="1:14" x14ac:dyDescent="0.35">
      <c r="A571" s="5">
        <v>570</v>
      </c>
      <c r="B571" s="5">
        <v>379</v>
      </c>
      <c r="C571" s="5">
        <v>1061</v>
      </c>
      <c r="D571" s="5">
        <v>1</v>
      </c>
      <c r="E571" s="5">
        <v>1128.8399999999999</v>
      </c>
      <c r="F571" s="5">
        <v>0.15</v>
      </c>
      <c r="G571" s="5">
        <f>IFERROR(INDEX(Products!$C$2:$C$86,MATCH(C571,Products!$A$2:$A$86,0)),"")</f>
        <v>6</v>
      </c>
      <c r="H571" s="12">
        <f>IFERROR(INDEX(Products!$D$2:$D$86,MATCH(C571,Products!$A$2:$A$86,0)),"")</f>
        <v>705.26</v>
      </c>
      <c r="I571" s="12">
        <f t="shared" si="32"/>
        <v>959.5139999999999</v>
      </c>
      <c r="J571" s="12">
        <f t="shared" si="33"/>
        <v>705.26</v>
      </c>
      <c r="K571" s="12">
        <f t="shared" si="34"/>
        <v>254.25399999999991</v>
      </c>
      <c r="L571" s="7">
        <f t="shared" si="35"/>
        <v>0.26498206383648382</v>
      </c>
      <c r="M571" s="5" t="str">
        <f>IF(COUNTIF(Returns!$B$2:$B$248,A571)&gt;0,"Yes","No")</f>
        <v>No</v>
      </c>
      <c r="N571" s="13"/>
    </row>
    <row r="572" spans="1:14" x14ac:dyDescent="0.35">
      <c r="A572" s="5">
        <v>571</v>
      </c>
      <c r="B572" s="5">
        <v>380</v>
      </c>
      <c r="C572" s="5">
        <v>1001</v>
      </c>
      <c r="D572" s="5">
        <v>1</v>
      </c>
      <c r="E572" s="5">
        <v>3826.19</v>
      </c>
      <c r="F572" s="5">
        <v>0</v>
      </c>
      <c r="G572" s="5">
        <f>IFERROR(INDEX(Products!$C$2:$C$86,MATCH(C572,Products!$A$2:$A$86,0)),"")</f>
        <v>1</v>
      </c>
      <c r="H572" s="12">
        <f>IFERROR(INDEX(Products!$D$2:$D$86,MATCH(C572,Products!$A$2:$A$86,0)),"")</f>
        <v>3021.65</v>
      </c>
      <c r="I572" s="12">
        <f t="shared" si="32"/>
        <v>3826.19</v>
      </c>
      <c r="J572" s="12">
        <f t="shared" si="33"/>
        <v>3021.65</v>
      </c>
      <c r="K572" s="12">
        <f t="shared" si="34"/>
        <v>804.54</v>
      </c>
      <c r="L572" s="7">
        <f t="shared" si="35"/>
        <v>0.21027183699711721</v>
      </c>
      <c r="M572" s="5" t="str">
        <f>IF(COUNTIF(Returns!$B$2:$B$248,A572)&gt;0,"Yes","No")</f>
        <v>No</v>
      </c>
      <c r="N572" s="13"/>
    </row>
    <row r="573" spans="1:14" x14ac:dyDescent="0.35">
      <c r="A573" s="5">
        <v>572</v>
      </c>
      <c r="B573" s="5">
        <v>381</v>
      </c>
      <c r="C573" s="5">
        <v>1044</v>
      </c>
      <c r="D573" s="5">
        <v>2</v>
      </c>
      <c r="E573" s="5">
        <v>1419.88</v>
      </c>
      <c r="F573" s="5">
        <v>0.1</v>
      </c>
      <c r="G573" s="5">
        <f>IFERROR(INDEX(Products!$C$2:$C$86,MATCH(C573,Products!$A$2:$A$86,0)),"")</f>
        <v>4</v>
      </c>
      <c r="H573" s="12">
        <f>IFERROR(INDEX(Products!$D$2:$D$86,MATCH(C573,Products!$A$2:$A$86,0)),"")</f>
        <v>897.98</v>
      </c>
      <c r="I573" s="12">
        <f t="shared" si="32"/>
        <v>2555.7840000000001</v>
      </c>
      <c r="J573" s="12">
        <f t="shared" si="33"/>
        <v>1795.96</v>
      </c>
      <c r="K573" s="12">
        <f t="shared" si="34"/>
        <v>759.82400000000007</v>
      </c>
      <c r="L573" s="7">
        <f t="shared" si="35"/>
        <v>0.29729585911798495</v>
      </c>
      <c r="M573" s="5" t="str">
        <f>IF(COUNTIF(Returns!$B$2:$B$248,A573)&gt;0,"Yes","No")</f>
        <v>No</v>
      </c>
      <c r="N573" s="13"/>
    </row>
    <row r="574" spans="1:14" x14ac:dyDescent="0.35">
      <c r="A574" s="5">
        <v>573</v>
      </c>
      <c r="B574" s="5">
        <v>382</v>
      </c>
      <c r="C574" s="5">
        <v>1050</v>
      </c>
      <c r="D574" s="5">
        <v>3</v>
      </c>
      <c r="E574" s="5">
        <v>4400.7700000000004</v>
      </c>
      <c r="F574" s="5">
        <v>0.1</v>
      </c>
      <c r="G574" s="5">
        <f>IFERROR(INDEX(Products!$C$2:$C$86,MATCH(C574,Products!$A$2:$A$86,0)),"")</f>
        <v>5</v>
      </c>
      <c r="H574" s="12">
        <f>IFERROR(INDEX(Products!$D$2:$D$86,MATCH(C574,Products!$A$2:$A$86,0)),"")</f>
        <v>2432.0300000000002</v>
      </c>
      <c r="I574" s="12">
        <f t="shared" si="32"/>
        <v>11882.079000000002</v>
      </c>
      <c r="J574" s="12">
        <f t="shared" si="33"/>
        <v>7296.09</v>
      </c>
      <c r="K574" s="12">
        <f t="shared" si="34"/>
        <v>4585.9890000000014</v>
      </c>
      <c r="L574" s="7">
        <f t="shared" si="35"/>
        <v>0.38595846736922057</v>
      </c>
      <c r="M574" s="5" t="str">
        <f>IF(COUNTIF(Returns!$B$2:$B$248,A574)&gt;0,"Yes","No")</f>
        <v>No</v>
      </c>
      <c r="N574" s="13"/>
    </row>
    <row r="575" spans="1:14" x14ac:dyDescent="0.35">
      <c r="A575" s="5">
        <v>574</v>
      </c>
      <c r="B575" s="5">
        <v>383</v>
      </c>
      <c r="C575" s="5">
        <v>1043</v>
      </c>
      <c r="D575" s="5">
        <v>2</v>
      </c>
      <c r="E575" s="5">
        <v>567.48</v>
      </c>
      <c r="F575" s="5">
        <v>0.05</v>
      </c>
      <c r="G575" s="5">
        <f>IFERROR(INDEX(Products!$C$2:$C$86,MATCH(C575,Products!$A$2:$A$86,0)),"")</f>
        <v>4</v>
      </c>
      <c r="H575" s="12">
        <f>IFERROR(INDEX(Products!$D$2:$D$86,MATCH(C575,Products!$A$2:$A$86,0)),"")</f>
        <v>407.51</v>
      </c>
      <c r="I575" s="12">
        <f t="shared" si="32"/>
        <v>1078.212</v>
      </c>
      <c r="J575" s="12">
        <f t="shared" si="33"/>
        <v>815.02</v>
      </c>
      <c r="K575" s="12">
        <f t="shared" si="34"/>
        <v>263.19200000000001</v>
      </c>
      <c r="L575" s="7">
        <f t="shared" si="35"/>
        <v>0.24410041809959451</v>
      </c>
      <c r="M575" s="5" t="str">
        <f>IF(COUNTIF(Returns!$B$2:$B$248,A575)&gt;0,"Yes","No")</f>
        <v>No</v>
      </c>
      <c r="N575" s="13"/>
    </row>
    <row r="576" spans="1:14" x14ac:dyDescent="0.35">
      <c r="A576" s="5">
        <v>575</v>
      </c>
      <c r="B576" s="5">
        <v>384</v>
      </c>
      <c r="C576" s="5">
        <v>1026</v>
      </c>
      <c r="D576" s="5">
        <v>1</v>
      </c>
      <c r="E576" s="5">
        <v>1413.81</v>
      </c>
      <c r="F576" s="5">
        <v>0</v>
      </c>
      <c r="G576" s="5">
        <f>IFERROR(INDEX(Products!$C$2:$C$86,MATCH(C576,Products!$A$2:$A$86,0)),"")</f>
        <v>3</v>
      </c>
      <c r="H576" s="12">
        <f>IFERROR(INDEX(Products!$D$2:$D$86,MATCH(C576,Products!$A$2:$A$86,0)),"")</f>
        <v>1019.93</v>
      </c>
      <c r="I576" s="12">
        <f t="shared" si="32"/>
        <v>1413.81</v>
      </c>
      <c r="J576" s="12">
        <f t="shared" si="33"/>
        <v>1019.93</v>
      </c>
      <c r="K576" s="12">
        <f t="shared" si="34"/>
        <v>393.88</v>
      </c>
      <c r="L576" s="7">
        <f t="shared" si="35"/>
        <v>0.27859471923384332</v>
      </c>
      <c r="M576" s="5" t="str">
        <f>IF(COUNTIF(Returns!$B$2:$B$248,A576)&gt;0,"Yes","No")</f>
        <v>No</v>
      </c>
      <c r="N576" s="13"/>
    </row>
    <row r="577" spans="1:14" x14ac:dyDescent="0.35">
      <c r="A577" s="5">
        <v>576</v>
      </c>
      <c r="B577" s="5">
        <v>384</v>
      </c>
      <c r="C577" s="5">
        <v>1059</v>
      </c>
      <c r="D577" s="5">
        <v>1</v>
      </c>
      <c r="E577" s="5">
        <v>540.76</v>
      </c>
      <c r="F577" s="5">
        <v>0.3</v>
      </c>
      <c r="G577" s="5">
        <f>IFERROR(INDEX(Products!$C$2:$C$86,MATCH(C577,Products!$A$2:$A$86,0)),"")</f>
        <v>6</v>
      </c>
      <c r="H577" s="12">
        <f>IFERROR(INDEX(Products!$D$2:$D$86,MATCH(C577,Products!$A$2:$A$86,0)),"")</f>
        <v>324.72000000000003</v>
      </c>
      <c r="I577" s="12">
        <f t="shared" si="32"/>
        <v>378.53199999999998</v>
      </c>
      <c r="J577" s="12">
        <f t="shared" si="33"/>
        <v>324.72000000000003</v>
      </c>
      <c r="K577" s="12">
        <f t="shared" si="34"/>
        <v>53.811999999999955</v>
      </c>
      <c r="L577" s="7">
        <f t="shared" si="35"/>
        <v>0.1421597117284667</v>
      </c>
      <c r="M577" s="5" t="str">
        <f>IF(COUNTIF(Returns!$B$2:$B$248,A577)&gt;0,"Yes","No")</f>
        <v>No</v>
      </c>
      <c r="N577" s="13"/>
    </row>
    <row r="578" spans="1:14" x14ac:dyDescent="0.35">
      <c r="A578" s="5">
        <v>577</v>
      </c>
      <c r="B578" s="5">
        <v>384</v>
      </c>
      <c r="C578" s="5">
        <v>1056</v>
      </c>
      <c r="D578" s="5">
        <v>1</v>
      </c>
      <c r="E578" s="5">
        <v>1134.4000000000001</v>
      </c>
      <c r="F578" s="5">
        <v>0.25</v>
      </c>
      <c r="G578" s="5">
        <f>IFERROR(INDEX(Products!$C$2:$C$86,MATCH(C578,Products!$A$2:$A$86,0)),"")</f>
        <v>6</v>
      </c>
      <c r="H578" s="12">
        <f>IFERROR(INDEX(Products!$D$2:$D$86,MATCH(C578,Products!$A$2:$A$86,0)),"")</f>
        <v>798.2</v>
      </c>
      <c r="I578" s="12">
        <f t="shared" ref="I578:I641" si="36">D578*E578*(1-F578)</f>
        <v>850.80000000000007</v>
      </c>
      <c r="J578" s="12">
        <f t="shared" ref="J578:J641" si="37">D578*H578</f>
        <v>798.2</v>
      </c>
      <c r="K578" s="12">
        <f t="shared" ref="K578:K641" si="38">I578-J578</f>
        <v>52.600000000000023</v>
      </c>
      <c r="L578" s="7">
        <f t="shared" ref="L578:L641" si="39">IFERROR(K578/I578,0)</f>
        <v>6.1824165491302326E-2</v>
      </c>
      <c r="M578" s="5" t="str">
        <f>IF(COUNTIF(Returns!$B$2:$B$248,A578)&gt;0,"Yes","No")</f>
        <v>No</v>
      </c>
      <c r="N578" s="13"/>
    </row>
    <row r="579" spans="1:14" x14ac:dyDescent="0.35">
      <c r="A579" s="5">
        <v>578</v>
      </c>
      <c r="B579" s="5">
        <v>384</v>
      </c>
      <c r="C579" s="5">
        <v>1067</v>
      </c>
      <c r="D579" s="5">
        <v>2</v>
      </c>
      <c r="E579" s="5">
        <v>4128.99</v>
      </c>
      <c r="F579" s="5">
        <v>0</v>
      </c>
      <c r="G579" s="5">
        <f>IFERROR(INDEX(Products!$C$2:$C$86,MATCH(C579,Products!$A$2:$A$86,0)),"")</f>
        <v>7</v>
      </c>
      <c r="H579" s="12">
        <f>IFERROR(INDEX(Products!$D$2:$D$86,MATCH(C579,Products!$A$2:$A$86,0)),"")</f>
        <v>2213.3200000000002</v>
      </c>
      <c r="I579" s="12">
        <f t="shared" si="36"/>
        <v>8257.98</v>
      </c>
      <c r="J579" s="12">
        <f t="shared" si="37"/>
        <v>4426.6400000000003</v>
      </c>
      <c r="K579" s="12">
        <f t="shared" si="38"/>
        <v>3831.3399999999992</v>
      </c>
      <c r="L579" s="7">
        <f t="shared" si="39"/>
        <v>0.4639560764254696</v>
      </c>
      <c r="M579" s="5" t="str">
        <f>IF(COUNTIF(Returns!$B$2:$B$248,A579)&gt;0,"Yes","No")</f>
        <v>No</v>
      </c>
      <c r="N579" s="13"/>
    </row>
    <row r="580" spans="1:14" x14ac:dyDescent="0.35">
      <c r="A580" s="5">
        <v>579</v>
      </c>
      <c r="B580" s="5">
        <v>385</v>
      </c>
      <c r="C580" s="5">
        <v>1067</v>
      </c>
      <c r="D580" s="5">
        <v>1</v>
      </c>
      <c r="E580" s="5">
        <v>4128.99</v>
      </c>
      <c r="F580" s="5">
        <v>0.3</v>
      </c>
      <c r="G580" s="5">
        <f>IFERROR(INDEX(Products!$C$2:$C$86,MATCH(C580,Products!$A$2:$A$86,0)),"")</f>
        <v>7</v>
      </c>
      <c r="H580" s="12">
        <f>IFERROR(INDEX(Products!$D$2:$D$86,MATCH(C580,Products!$A$2:$A$86,0)),"")</f>
        <v>2213.3200000000002</v>
      </c>
      <c r="I580" s="12">
        <f t="shared" si="36"/>
        <v>2890.2929999999997</v>
      </c>
      <c r="J580" s="12">
        <f t="shared" si="37"/>
        <v>2213.3200000000002</v>
      </c>
      <c r="K580" s="12">
        <f t="shared" si="38"/>
        <v>676.9729999999995</v>
      </c>
      <c r="L580" s="7">
        <f t="shared" si="39"/>
        <v>0.23422296632209938</v>
      </c>
      <c r="M580" s="5" t="str">
        <f>IF(COUNTIF(Returns!$B$2:$B$248,A580)&gt;0,"Yes","No")</f>
        <v>No</v>
      </c>
      <c r="N580" s="13"/>
    </row>
    <row r="581" spans="1:14" x14ac:dyDescent="0.35">
      <c r="A581" s="5">
        <v>580</v>
      </c>
      <c r="B581" s="5">
        <v>386</v>
      </c>
      <c r="C581" s="5">
        <v>1005</v>
      </c>
      <c r="D581" s="5">
        <v>1</v>
      </c>
      <c r="E581" s="5">
        <v>2703.6</v>
      </c>
      <c r="F581" s="5">
        <v>0.15</v>
      </c>
      <c r="G581" s="5">
        <f>IFERROR(INDEX(Products!$C$2:$C$86,MATCH(C581,Products!$A$2:$A$86,0)),"")</f>
        <v>1</v>
      </c>
      <c r="H581" s="12">
        <f>IFERROR(INDEX(Products!$D$2:$D$86,MATCH(C581,Products!$A$2:$A$86,0)),"")</f>
        <v>2129.88</v>
      </c>
      <c r="I581" s="12">
        <f t="shared" si="36"/>
        <v>2298.06</v>
      </c>
      <c r="J581" s="12">
        <f t="shared" si="37"/>
        <v>2129.88</v>
      </c>
      <c r="K581" s="12">
        <f t="shared" si="38"/>
        <v>168.17999999999984</v>
      </c>
      <c r="L581" s="7">
        <f t="shared" si="39"/>
        <v>7.3183467794574492E-2</v>
      </c>
      <c r="M581" s="5" t="str">
        <f>IF(COUNTIF(Returns!$B$2:$B$248,A581)&gt;0,"Yes","No")</f>
        <v>No</v>
      </c>
      <c r="N581" s="13"/>
    </row>
    <row r="582" spans="1:14" x14ac:dyDescent="0.35">
      <c r="A582" s="5">
        <v>581</v>
      </c>
      <c r="B582" s="5">
        <v>386</v>
      </c>
      <c r="C582" s="5">
        <v>1042</v>
      </c>
      <c r="D582" s="5">
        <v>1</v>
      </c>
      <c r="E582" s="5">
        <v>1025.6300000000001</v>
      </c>
      <c r="F582" s="5">
        <v>0.1</v>
      </c>
      <c r="G582" s="5">
        <f>IFERROR(INDEX(Products!$C$2:$C$86,MATCH(C582,Products!$A$2:$A$86,0)),"")</f>
        <v>4</v>
      </c>
      <c r="H582" s="12">
        <f>IFERROR(INDEX(Products!$D$2:$D$86,MATCH(C582,Products!$A$2:$A$86,0)),"")</f>
        <v>559.36</v>
      </c>
      <c r="I582" s="12">
        <f t="shared" si="36"/>
        <v>923.06700000000012</v>
      </c>
      <c r="J582" s="12">
        <f t="shared" si="37"/>
        <v>559.36</v>
      </c>
      <c r="K582" s="12">
        <f t="shared" si="38"/>
        <v>363.70700000000011</v>
      </c>
      <c r="L582" s="7">
        <f t="shared" si="39"/>
        <v>0.39402015238330484</v>
      </c>
      <c r="M582" s="5" t="str">
        <f>IF(COUNTIF(Returns!$B$2:$B$248,A582)&gt;0,"Yes","No")</f>
        <v>No</v>
      </c>
      <c r="N582" s="13"/>
    </row>
    <row r="583" spans="1:14" x14ac:dyDescent="0.35">
      <c r="A583" s="5">
        <v>582</v>
      </c>
      <c r="B583" s="5">
        <v>387</v>
      </c>
      <c r="C583" s="5">
        <v>1067</v>
      </c>
      <c r="D583" s="5">
        <v>1</v>
      </c>
      <c r="E583" s="5">
        <v>4128.99</v>
      </c>
      <c r="F583" s="5">
        <v>0.2</v>
      </c>
      <c r="G583" s="5">
        <f>IFERROR(INDEX(Products!$C$2:$C$86,MATCH(C583,Products!$A$2:$A$86,0)),"")</f>
        <v>7</v>
      </c>
      <c r="H583" s="12">
        <f>IFERROR(INDEX(Products!$D$2:$D$86,MATCH(C583,Products!$A$2:$A$86,0)),"")</f>
        <v>2213.3200000000002</v>
      </c>
      <c r="I583" s="12">
        <f t="shared" si="36"/>
        <v>3303.192</v>
      </c>
      <c r="J583" s="12">
        <f t="shared" si="37"/>
        <v>2213.3200000000002</v>
      </c>
      <c r="K583" s="12">
        <f t="shared" si="38"/>
        <v>1089.8719999999998</v>
      </c>
      <c r="L583" s="7">
        <f t="shared" si="39"/>
        <v>0.32994509553183704</v>
      </c>
      <c r="M583" s="5" t="str">
        <f>IF(COUNTIF(Returns!$B$2:$B$248,A583)&gt;0,"Yes","No")</f>
        <v>No</v>
      </c>
      <c r="N583" s="13"/>
    </row>
    <row r="584" spans="1:14" x14ac:dyDescent="0.35">
      <c r="A584" s="5">
        <v>583</v>
      </c>
      <c r="B584" s="5">
        <v>388</v>
      </c>
      <c r="C584" s="5">
        <v>1064</v>
      </c>
      <c r="D584" s="5">
        <v>1</v>
      </c>
      <c r="E584" s="5">
        <v>177.92</v>
      </c>
      <c r="F584" s="5">
        <v>0</v>
      </c>
      <c r="G584" s="5">
        <f>IFERROR(INDEX(Products!$C$2:$C$86,MATCH(C584,Products!$A$2:$A$86,0)),"")</f>
        <v>6</v>
      </c>
      <c r="H584" s="12">
        <f>IFERROR(INDEX(Products!$D$2:$D$86,MATCH(C584,Products!$A$2:$A$86,0)),"")</f>
        <v>95.97</v>
      </c>
      <c r="I584" s="12">
        <f t="shared" si="36"/>
        <v>177.92</v>
      </c>
      <c r="J584" s="12">
        <f t="shared" si="37"/>
        <v>95.97</v>
      </c>
      <c r="K584" s="12">
        <f t="shared" si="38"/>
        <v>81.949999999999989</v>
      </c>
      <c r="L584" s="7">
        <f t="shared" si="39"/>
        <v>0.46060026978417262</v>
      </c>
      <c r="M584" s="5" t="str">
        <f>IF(COUNTIF(Returns!$B$2:$B$248,A584)&gt;0,"Yes","No")</f>
        <v>No</v>
      </c>
      <c r="N584" s="13"/>
    </row>
    <row r="585" spans="1:14" x14ac:dyDescent="0.35">
      <c r="A585" s="5">
        <v>584</v>
      </c>
      <c r="B585" s="5">
        <v>389</v>
      </c>
      <c r="C585" s="5">
        <v>1076</v>
      </c>
      <c r="D585" s="5">
        <v>1</v>
      </c>
      <c r="E585" s="5">
        <v>999.07</v>
      </c>
      <c r="F585" s="5">
        <v>0.1</v>
      </c>
      <c r="G585" s="5">
        <f>IFERROR(INDEX(Products!$C$2:$C$86,MATCH(C585,Products!$A$2:$A$86,0)),"")</f>
        <v>8</v>
      </c>
      <c r="H585" s="12">
        <f>IFERROR(INDEX(Products!$D$2:$D$86,MATCH(C585,Products!$A$2:$A$86,0)),"")</f>
        <v>597.38</v>
      </c>
      <c r="I585" s="12">
        <f t="shared" si="36"/>
        <v>899.16300000000001</v>
      </c>
      <c r="J585" s="12">
        <f t="shared" si="37"/>
        <v>597.38</v>
      </c>
      <c r="K585" s="12">
        <f t="shared" si="38"/>
        <v>301.78300000000002</v>
      </c>
      <c r="L585" s="7">
        <f t="shared" si="39"/>
        <v>0.33562657716120436</v>
      </c>
      <c r="M585" s="5" t="str">
        <f>IF(COUNTIF(Returns!$B$2:$B$248,A585)&gt;0,"Yes","No")</f>
        <v>No</v>
      </c>
      <c r="N585" s="13"/>
    </row>
    <row r="586" spans="1:14" x14ac:dyDescent="0.35">
      <c r="A586" s="5">
        <v>585</v>
      </c>
      <c r="B586" s="5">
        <v>390</v>
      </c>
      <c r="C586" s="5">
        <v>1052</v>
      </c>
      <c r="D586" s="5">
        <v>1</v>
      </c>
      <c r="E586" s="5">
        <v>2801.53</v>
      </c>
      <c r="F586" s="5">
        <v>0.3</v>
      </c>
      <c r="G586" s="5">
        <f>IFERROR(INDEX(Products!$C$2:$C$86,MATCH(C586,Products!$A$2:$A$86,0)),"")</f>
        <v>5</v>
      </c>
      <c r="H586" s="12">
        <f>IFERROR(INDEX(Products!$D$2:$D$86,MATCH(C586,Products!$A$2:$A$86,0)),"")</f>
        <v>1752.02</v>
      </c>
      <c r="I586" s="12">
        <f t="shared" si="36"/>
        <v>1961.0709999999999</v>
      </c>
      <c r="J586" s="12">
        <f t="shared" si="37"/>
        <v>1752.02</v>
      </c>
      <c r="K586" s="12">
        <f t="shared" si="38"/>
        <v>209.05099999999993</v>
      </c>
      <c r="L586" s="7">
        <f t="shared" si="39"/>
        <v>0.10660042395201394</v>
      </c>
      <c r="M586" s="5" t="str">
        <f>IF(COUNTIF(Returns!$B$2:$B$248,A586)&gt;0,"Yes","No")</f>
        <v>No</v>
      </c>
      <c r="N586" s="13"/>
    </row>
    <row r="587" spans="1:14" x14ac:dyDescent="0.35">
      <c r="A587" s="5">
        <v>586</v>
      </c>
      <c r="B587" s="5">
        <v>391</v>
      </c>
      <c r="C587" s="5">
        <v>1063</v>
      </c>
      <c r="D587" s="5">
        <v>2</v>
      </c>
      <c r="E587" s="5">
        <v>117.54</v>
      </c>
      <c r="F587" s="5">
        <v>0</v>
      </c>
      <c r="G587" s="5">
        <f>IFERROR(INDEX(Products!$C$2:$C$86,MATCH(C587,Products!$A$2:$A$86,0)),"")</f>
        <v>6</v>
      </c>
      <c r="H587" s="12">
        <f>IFERROR(INDEX(Products!$D$2:$D$86,MATCH(C587,Products!$A$2:$A$86,0)),"")</f>
        <v>80.47</v>
      </c>
      <c r="I587" s="12">
        <f t="shared" si="36"/>
        <v>235.08</v>
      </c>
      <c r="J587" s="12">
        <f t="shared" si="37"/>
        <v>160.94</v>
      </c>
      <c r="K587" s="12">
        <f t="shared" si="38"/>
        <v>74.140000000000015</v>
      </c>
      <c r="L587" s="7">
        <f t="shared" si="39"/>
        <v>0.31538199761783225</v>
      </c>
      <c r="M587" s="5" t="str">
        <f>IF(COUNTIF(Returns!$B$2:$B$248,A587)&gt;0,"Yes","No")</f>
        <v>No</v>
      </c>
      <c r="N587" s="13"/>
    </row>
    <row r="588" spans="1:14" x14ac:dyDescent="0.35">
      <c r="A588" s="5">
        <v>587</v>
      </c>
      <c r="B588" s="5">
        <v>392</v>
      </c>
      <c r="C588" s="5">
        <v>1049</v>
      </c>
      <c r="D588" s="5">
        <v>1</v>
      </c>
      <c r="E588" s="5">
        <v>3970.29</v>
      </c>
      <c r="F588" s="5">
        <v>0</v>
      </c>
      <c r="G588" s="5">
        <f>IFERROR(INDEX(Products!$C$2:$C$86,MATCH(C588,Products!$A$2:$A$86,0)),"")</f>
        <v>5</v>
      </c>
      <c r="H588" s="12">
        <f>IFERROR(INDEX(Products!$D$2:$D$86,MATCH(C588,Products!$A$2:$A$86,0)),"")</f>
        <v>2490.89</v>
      </c>
      <c r="I588" s="12">
        <f t="shared" si="36"/>
        <v>3970.29</v>
      </c>
      <c r="J588" s="12">
        <f t="shared" si="37"/>
        <v>2490.89</v>
      </c>
      <c r="K588" s="12">
        <f t="shared" si="38"/>
        <v>1479.4</v>
      </c>
      <c r="L588" s="7">
        <f t="shared" si="39"/>
        <v>0.37261761735288862</v>
      </c>
      <c r="M588" s="5" t="str">
        <f>IF(COUNTIF(Returns!$B$2:$B$248,A588)&gt;0,"Yes","No")</f>
        <v>No</v>
      </c>
      <c r="N588" s="13"/>
    </row>
    <row r="589" spans="1:14" x14ac:dyDescent="0.35">
      <c r="A589" s="5">
        <v>588</v>
      </c>
      <c r="B589" s="5">
        <v>392</v>
      </c>
      <c r="C589" s="5">
        <v>1085</v>
      </c>
      <c r="D589" s="5">
        <v>2</v>
      </c>
      <c r="E589" s="5">
        <v>234.72</v>
      </c>
      <c r="F589" s="5">
        <v>0.25</v>
      </c>
      <c r="G589" s="5">
        <f>IFERROR(INDEX(Products!$C$2:$C$86,MATCH(C589,Products!$A$2:$A$86,0)),"")</f>
        <v>8</v>
      </c>
      <c r="H589" s="12">
        <f>IFERROR(INDEX(Products!$D$2:$D$86,MATCH(C589,Products!$A$2:$A$86,0)),"")</f>
        <v>175.69</v>
      </c>
      <c r="I589" s="12">
        <f t="shared" si="36"/>
        <v>352.08</v>
      </c>
      <c r="J589" s="12">
        <f t="shared" si="37"/>
        <v>351.38</v>
      </c>
      <c r="K589" s="12">
        <f t="shared" si="38"/>
        <v>0.69999999999998863</v>
      </c>
      <c r="L589" s="7">
        <f t="shared" si="39"/>
        <v>1.9881845035218948E-3</v>
      </c>
      <c r="M589" s="5" t="str">
        <f>IF(COUNTIF(Returns!$B$2:$B$248,A589)&gt;0,"Yes","No")</f>
        <v>No</v>
      </c>
      <c r="N589" s="13"/>
    </row>
    <row r="590" spans="1:14" x14ac:dyDescent="0.35">
      <c r="A590" s="5">
        <v>589</v>
      </c>
      <c r="B590" s="5">
        <v>393</v>
      </c>
      <c r="C590" s="5">
        <v>1052</v>
      </c>
      <c r="D590" s="5">
        <v>1</v>
      </c>
      <c r="E590" s="5">
        <v>2801.53</v>
      </c>
      <c r="F590" s="5">
        <v>0.15</v>
      </c>
      <c r="G590" s="5">
        <f>IFERROR(INDEX(Products!$C$2:$C$86,MATCH(C590,Products!$A$2:$A$86,0)),"")</f>
        <v>5</v>
      </c>
      <c r="H590" s="12">
        <f>IFERROR(INDEX(Products!$D$2:$D$86,MATCH(C590,Products!$A$2:$A$86,0)),"")</f>
        <v>1752.02</v>
      </c>
      <c r="I590" s="12">
        <f t="shared" si="36"/>
        <v>2381.3005000000003</v>
      </c>
      <c r="J590" s="12">
        <f t="shared" si="37"/>
        <v>1752.02</v>
      </c>
      <c r="K590" s="12">
        <f t="shared" si="38"/>
        <v>629.2805000000003</v>
      </c>
      <c r="L590" s="7">
        <f t="shared" si="39"/>
        <v>0.26425917266636456</v>
      </c>
      <c r="M590" s="5" t="str">
        <f>IF(COUNTIF(Returns!$B$2:$B$248,A590)&gt;0,"Yes","No")</f>
        <v>No</v>
      </c>
      <c r="N590" s="13"/>
    </row>
    <row r="591" spans="1:14" x14ac:dyDescent="0.35">
      <c r="A591" s="5">
        <v>590</v>
      </c>
      <c r="B591" s="5">
        <v>394</v>
      </c>
      <c r="C591" s="5">
        <v>1049</v>
      </c>
      <c r="D591" s="5">
        <v>1</v>
      </c>
      <c r="E591" s="5">
        <v>3970.29</v>
      </c>
      <c r="F591" s="5">
        <v>0.25</v>
      </c>
      <c r="G591" s="5">
        <f>IFERROR(INDEX(Products!$C$2:$C$86,MATCH(C591,Products!$A$2:$A$86,0)),"")</f>
        <v>5</v>
      </c>
      <c r="H591" s="12">
        <f>IFERROR(INDEX(Products!$D$2:$D$86,MATCH(C591,Products!$A$2:$A$86,0)),"")</f>
        <v>2490.89</v>
      </c>
      <c r="I591" s="12">
        <f t="shared" si="36"/>
        <v>2977.7174999999997</v>
      </c>
      <c r="J591" s="12">
        <f t="shared" si="37"/>
        <v>2490.89</v>
      </c>
      <c r="K591" s="12">
        <f t="shared" si="38"/>
        <v>486.82749999999987</v>
      </c>
      <c r="L591" s="7">
        <f t="shared" si="39"/>
        <v>0.16349015647051807</v>
      </c>
      <c r="M591" s="5" t="str">
        <f>IF(COUNTIF(Returns!$B$2:$B$248,A591)&gt;0,"Yes","No")</f>
        <v>No</v>
      </c>
      <c r="N591" s="13"/>
    </row>
    <row r="592" spans="1:14" x14ac:dyDescent="0.35">
      <c r="A592" s="5">
        <v>591</v>
      </c>
      <c r="B592" s="5">
        <v>394</v>
      </c>
      <c r="C592" s="5">
        <v>1085</v>
      </c>
      <c r="D592" s="5">
        <v>2</v>
      </c>
      <c r="E592" s="5">
        <v>234.72</v>
      </c>
      <c r="F592" s="5">
        <v>0</v>
      </c>
      <c r="G592" s="5">
        <f>IFERROR(INDEX(Products!$C$2:$C$86,MATCH(C592,Products!$A$2:$A$86,0)),"")</f>
        <v>8</v>
      </c>
      <c r="H592" s="12">
        <f>IFERROR(INDEX(Products!$D$2:$D$86,MATCH(C592,Products!$A$2:$A$86,0)),"")</f>
        <v>175.69</v>
      </c>
      <c r="I592" s="12">
        <f t="shared" si="36"/>
        <v>469.44</v>
      </c>
      <c r="J592" s="12">
        <f t="shared" si="37"/>
        <v>351.38</v>
      </c>
      <c r="K592" s="12">
        <f t="shared" si="38"/>
        <v>118.06</v>
      </c>
      <c r="L592" s="7">
        <f t="shared" si="39"/>
        <v>0.25149113837764148</v>
      </c>
      <c r="M592" s="5" t="str">
        <f>IF(COUNTIF(Returns!$B$2:$B$248,A592)&gt;0,"Yes","No")</f>
        <v>No</v>
      </c>
      <c r="N592" s="13"/>
    </row>
    <row r="593" spans="1:14" x14ac:dyDescent="0.35">
      <c r="A593" s="5">
        <v>592</v>
      </c>
      <c r="B593" s="5">
        <v>395</v>
      </c>
      <c r="C593" s="5">
        <v>1072</v>
      </c>
      <c r="D593" s="5">
        <v>1</v>
      </c>
      <c r="E593" s="5">
        <v>1404.39</v>
      </c>
      <c r="F593" s="5">
        <v>0.25</v>
      </c>
      <c r="G593" s="5">
        <f>IFERROR(INDEX(Products!$C$2:$C$86,MATCH(C593,Products!$A$2:$A$86,0)),"")</f>
        <v>7</v>
      </c>
      <c r="H593" s="12">
        <f>IFERROR(INDEX(Products!$D$2:$D$86,MATCH(C593,Products!$A$2:$A$86,0)),"")</f>
        <v>772.88</v>
      </c>
      <c r="I593" s="12">
        <f t="shared" si="36"/>
        <v>1053.2925</v>
      </c>
      <c r="J593" s="12">
        <f t="shared" si="37"/>
        <v>772.88</v>
      </c>
      <c r="K593" s="12">
        <f t="shared" si="38"/>
        <v>280.41250000000002</v>
      </c>
      <c r="L593" s="7">
        <f t="shared" si="39"/>
        <v>0.26622471915446089</v>
      </c>
      <c r="M593" s="5" t="str">
        <f>IF(COUNTIF(Returns!$B$2:$B$248,A593)&gt;0,"Yes","No")</f>
        <v>No</v>
      </c>
      <c r="N593" s="13"/>
    </row>
    <row r="594" spans="1:14" x14ac:dyDescent="0.35">
      <c r="A594" s="5">
        <v>593</v>
      </c>
      <c r="B594" s="5">
        <v>395</v>
      </c>
      <c r="C594" s="5">
        <v>1016</v>
      </c>
      <c r="D594" s="5">
        <v>1</v>
      </c>
      <c r="E594" s="5">
        <v>1279.19</v>
      </c>
      <c r="F594" s="5">
        <v>0.25</v>
      </c>
      <c r="G594" s="5">
        <f>IFERROR(INDEX(Products!$C$2:$C$86,MATCH(C594,Products!$A$2:$A$86,0)),"")</f>
        <v>2</v>
      </c>
      <c r="H594" s="12">
        <f>IFERROR(INDEX(Products!$D$2:$D$86,MATCH(C594,Products!$A$2:$A$86,0)),"")</f>
        <v>741.85</v>
      </c>
      <c r="I594" s="12">
        <f t="shared" si="36"/>
        <v>959.39250000000004</v>
      </c>
      <c r="J594" s="12">
        <f t="shared" si="37"/>
        <v>741.85</v>
      </c>
      <c r="K594" s="12">
        <f t="shared" si="38"/>
        <v>217.54250000000002</v>
      </c>
      <c r="L594" s="7">
        <f t="shared" si="39"/>
        <v>0.22675026123301986</v>
      </c>
      <c r="M594" s="5" t="str">
        <f>IF(COUNTIF(Returns!$B$2:$B$248,A594)&gt;0,"Yes","No")</f>
        <v>No</v>
      </c>
      <c r="N594" s="13"/>
    </row>
    <row r="595" spans="1:14" x14ac:dyDescent="0.35">
      <c r="A595" s="5">
        <v>594</v>
      </c>
      <c r="B595" s="5">
        <v>395</v>
      </c>
      <c r="C595" s="5">
        <v>1076</v>
      </c>
      <c r="D595" s="5">
        <v>1</v>
      </c>
      <c r="E595" s="5">
        <v>999.07</v>
      </c>
      <c r="F595" s="5">
        <v>0.3</v>
      </c>
      <c r="G595" s="5">
        <f>IFERROR(INDEX(Products!$C$2:$C$86,MATCH(C595,Products!$A$2:$A$86,0)),"")</f>
        <v>8</v>
      </c>
      <c r="H595" s="12">
        <f>IFERROR(INDEX(Products!$D$2:$D$86,MATCH(C595,Products!$A$2:$A$86,0)),"")</f>
        <v>597.38</v>
      </c>
      <c r="I595" s="12">
        <f t="shared" si="36"/>
        <v>699.34900000000005</v>
      </c>
      <c r="J595" s="12">
        <f t="shared" si="37"/>
        <v>597.38</v>
      </c>
      <c r="K595" s="12">
        <f t="shared" si="38"/>
        <v>101.96900000000005</v>
      </c>
      <c r="L595" s="7">
        <f t="shared" si="39"/>
        <v>0.14580559920726283</v>
      </c>
      <c r="M595" s="5" t="str">
        <f>IF(COUNTIF(Returns!$B$2:$B$248,A595)&gt;0,"Yes","No")</f>
        <v>No</v>
      </c>
      <c r="N595" s="13"/>
    </row>
    <row r="596" spans="1:14" x14ac:dyDescent="0.35">
      <c r="A596" s="5">
        <v>595</v>
      </c>
      <c r="B596" s="5">
        <v>396</v>
      </c>
      <c r="C596" s="5">
        <v>1022</v>
      </c>
      <c r="D596" s="5">
        <v>1</v>
      </c>
      <c r="E596" s="5">
        <v>383.8</v>
      </c>
      <c r="F596" s="5">
        <v>0</v>
      </c>
      <c r="G596" s="5">
        <f>IFERROR(INDEX(Products!$C$2:$C$86,MATCH(C596,Products!$A$2:$A$86,0)),"")</f>
        <v>2</v>
      </c>
      <c r="H596" s="12">
        <f>IFERROR(INDEX(Products!$D$2:$D$86,MATCH(C596,Products!$A$2:$A$86,0)),"")</f>
        <v>266.88</v>
      </c>
      <c r="I596" s="12">
        <f t="shared" si="36"/>
        <v>383.8</v>
      </c>
      <c r="J596" s="12">
        <f t="shared" si="37"/>
        <v>266.88</v>
      </c>
      <c r="K596" s="12">
        <f t="shared" si="38"/>
        <v>116.92000000000002</v>
      </c>
      <c r="L596" s="7">
        <f t="shared" si="39"/>
        <v>0.3046378322042731</v>
      </c>
      <c r="M596" s="5" t="str">
        <f>IF(COUNTIF(Returns!$B$2:$B$248,A596)&gt;0,"Yes","No")</f>
        <v>No</v>
      </c>
      <c r="N596" s="13"/>
    </row>
    <row r="597" spans="1:14" x14ac:dyDescent="0.35">
      <c r="A597" s="5">
        <v>596</v>
      </c>
      <c r="B597" s="5">
        <v>396</v>
      </c>
      <c r="C597" s="5">
        <v>1085</v>
      </c>
      <c r="D597" s="5">
        <v>1</v>
      </c>
      <c r="E597" s="5">
        <v>234.72</v>
      </c>
      <c r="F597" s="5">
        <v>0.3</v>
      </c>
      <c r="G597" s="5">
        <f>IFERROR(INDEX(Products!$C$2:$C$86,MATCH(C597,Products!$A$2:$A$86,0)),"")</f>
        <v>8</v>
      </c>
      <c r="H597" s="12">
        <f>IFERROR(INDEX(Products!$D$2:$D$86,MATCH(C597,Products!$A$2:$A$86,0)),"")</f>
        <v>175.69</v>
      </c>
      <c r="I597" s="12">
        <f t="shared" si="36"/>
        <v>164.304</v>
      </c>
      <c r="J597" s="12">
        <f t="shared" si="37"/>
        <v>175.69</v>
      </c>
      <c r="K597" s="12">
        <f t="shared" si="38"/>
        <v>-11.385999999999996</v>
      </c>
      <c r="L597" s="7">
        <f t="shared" si="39"/>
        <v>-6.929837374622648E-2</v>
      </c>
      <c r="M597" s="5" t="str">
        <f>IF(COUNTIF(Returns!$B$2:$B$248,A597)&gt;0,"Yes","No")</f>
        <v>No</v>
      </c>
      <c r="N597" s="13"/>
    </row>
    <row r="598" spans="1:14" x14ac:dyDescent="0.35">
      <c r="A598" s="5">
        <v>597</v>
      </c>
      <c r="B598" s="5">
        <v>397</v>
      </c>
      <c r="C598" s="5">
        <v>1085</v>
      </c>
      <c r="D598" s="5">
        <v>1</v>
      </c>
      <c r="E598" s="5">
        <v>234.72</v>
      </c>
      <c r="F598" s="5">
        <v>0.05</v>
      </c>
      <c r="G598" s="5">
        <f>IFERROR(INDEX(Products!$C$2:$C$86,MATCH(C598,Products!$A$2:$A$86,0)),"")</f>
        <v>8</v>
      </c>
      <c r="H598" s="12">
        <f>IFERROR(INDEX(Products!$D$2:$D$86,MATCH(C598,Products!$A$2:$A$86,0)),"")</f>
        <v>175.69</v>
      </c>
      <c r="I598" s="12">
        <f t="shared" si="36"/>
        <v>222.98399999999998</v>
      </c>
      <c r="J598" s="12">
        <f t="shared" si="37"/>
        <v>175.69</v>
      </c>
      <c r="K598" s="12">
        <f t="shared" si="38"/>
        <v>47.293999999999983</v>
      </c>
      <c r="L598" s="7">
        <f t="shared" si="39"/>
        <v>0.21209593513435937</v>
      </c>
      <c r="M598" s="5" t="str">
        <f>IF(COUNTIF(Returns!$B$2:$B$248,A598)&gt;0,"Yes","No")</f>
        <v>No</v>
      </c>
      <c r="N598" s="13"/>
    </row>
    <row r="599" spans="1:14" x14ac:dyDescent="0.35">
      <c r="A599" s="5">
        <v>598</v>
      </c>
      <c r="B599" s="5">
        <v>398</v>
      </c>
      <c r="C599" s="5">
        <v>1006</v>
      </c>
      <c r="D599" s="5">
        <v>1</v>
      </c>
      <c r="E599" s="5">
        <v>2046.37</v>
      </c>
      <c r="F599" s="5">
        <v>0</v>
      </c>
      <c r="G599" s="5">
        <f>IFERROR(INDEX(Products!$C$2:$C$86,MATCH(C599,Products!$A$2:$A$86,0)),"")</f>
        <v>1</v>
      </c>
      <c r="H599" s="12">
        <f>IFERROR(INDEX(Products!$D$2:$D$86,MATCH(C599,Products!$A$2:$A$86,0)),"")</f>
        <v>1296.42</v>
      </c>
      <c r="I599" s="12">
        <f t="shared" si="36"/>
        <v>2046.37</v>
      </c>
      <c r="J599" s="12">
        <f t="shared" si="37"/>
        <v>1296.42</v>
      </c>
      <c r="K599" s="12">
        <f t="shared" si="38"/>
        <v>749.94999999999982</v>
      </c>
      <c r="L599" s="7">
        <f t="shared" si="39"/>
        <v>0.3664782028665392</v>
      </c>
      <c r="M599" s="5" t="str">
        <f>IF(COUNTIF(Returns!$B$2:$B$248,A599)&gt;0,"Yes","No")</f>
        <v>No</v>
      </c>
      <c r="N599" s="13"/>
    </row>
    <row r="600" spans="1:14" x14ac:dyDescent="0.35">
      <c r="A600" s="5">
        <v>599</v>
      </c>
      <c r="B600" s="5">
        <v>399</v>
      </c>
      <c r="C600" s="5">
        <v>1015</v>
      </c>
      <c r="D600" s="5">
        <v>2</v>
      </c>
      <c r="E600" s="5">
        <v>6363.94</v>
      </c>
      <c r="F600" s="5">
        <v>0</v>
      </c>
      <c r="G600" s="5">
        <f>IFERROR(INDEX(Products!$C$2:$C$86,MATCH(C600,Products!$A$2:$A$86,0)),"")</f>
        <v>1</v>
      </c>
      <c r="H600" s="12">
        <f>IFERROR(INDEX(Products!$D$2:$D$86,MATCH(C600,Products!$A$2:$A$86,0)),"")</f>
        <v>3874.73</v>
      </c>
      <c r="I600" s="12">
        <f t="shared" si="36"/>
        <v>12727.88</v>
      </c>
      <c r="J600" s="12">
        <f t="shared" si="37"/>
        <v>7749.46</v>
      </c>
      <c r="K600" s="12">
        <f t="shared" si="38"/>
        <v>4978.4199999999992</v>
      </c>
      <c r="L600" s="7">
        <f t="shared" si="39"/>
        <v>0.39114290832408849</v>
      </c>
      <c r="M600" s="5" t="str">
        <f>IF(COUNTIF(Returns!$B$2:$B$248,A600)&gt;0,"Yes","No")</f>
        <v>No</v>
      </c>
      <c r="N600" s="13"/>
    </row>
    <row r="601" spans="1:14" x14ac:dyDescent="0.35">
      <c r="A601" s="5">
        <v>600</v>
      </c>
      <c r="B601" s="5">
        <v>399</v>
      </c>
      <c r="C601" s="5">
        <v>1085</v>
      </c>
      <c r="D601" s="5">
        <v>1</v>
      </c>
      <c r="E601" s="5">
        <v>234.72</v>
      </c>
      <c r="F601" s="5">
        <v>0</v>
      </c>
      <c r="G601" s="5">
        <f>IFERROR(INDEX(Products!$C$2:$C$86,MATCH(C601,Products!$A$2:$A$86,0)),"")</f>
        <v>8</v>
      </c>
      <c r="H601" s="12">
        <f>IFERROR(INDEX(Products!$D$2:$D$86,MATCH(C601,Products!$A$2:$A$86,0)),"")</f>
        <v>175.69</v>
      </c>
      <c r="I601" s="12">
        <f t="shared" si="36"/>
        <v>234.72</v>
      </c>
      <c r="J601" s="12">
        <f t="shared" si="37"/>
        <v>175.69</v>
      </c>
      <c r="K601" s="12">
        <f t="shared" si="38"/>
        <v>59.03</v>
      </c>
      <c r="L601" s="7">
        <f t="shared" si="39"/>
        <v>0.25149113837764148</v>
      </c>
      <c r="M601" s="5" t="str">
        <f>IF(COUNTIF(Returns!$B$2:$B$248,A601)&gt;0,"Yes","No")</f>
        <v>No</v>
      </c>
      <c r="N601" s="13"/>
    </row>
    <row r="602" spans="1:14" x14ac:dyDescent="0.35">
      <c r="A602" s="5">
        <v>601</v>
      </c>
      <c r="B602" s="5">
        <v>400</v>
      </c>
      <c r="C602" s="5">
        <v>1063</v>
      </c>
      <c r="D602" s="5">
        <v>2</v>
      </c>
      <c r="E602" s="5">
        <v>117.54</v>
      </c>
      <c r="F602" s="5">
        <v>0</v>
      </c>
      <c r="G602" s="5">
        <f>IFERROR(INDEX(Products!$C$2:$C$86,MATCH(C602,Products!$A$2:$A$86,0)),"")</f>
        <v>6</v>
      </c>
      <c r="H602" s="12">
        <f>IFERROR(INDEX(Products!$D$2:$D$86,MATCH(C602,Products!$A$2:$A$86,0)),"")</f>
        <v>80.47</v>
      </c>
      <c r="I602" s="12">
        <f t="shared" si="36"/>
        <v>235.08</v>
      </c>
      <c r="J602" s="12">
        <f t="shared" si="37"/>
        <v>160.94</v>
      </c>
      <c r="K602" s="12">
        <f t="shared" si="38"/>
        <v>74.140000000000015</v>
      </c>
      <c r="L602" s="7">
        <f t="shared" si="39"/>
        <v>0.31538199761783225</v>
      </c>
      <c r="M602" s="5" t="str">
        <f>IF(COUNTIF(Returns!$B$2:$B$248,A602)&gt;0,"Yes","No")</f>
        <v>No</v>
      </c>
      <c r="N602" s="13"/>
    </row>
    <row r="603" spans="1:14" x14ac:dyDescent="0.35">
      <c r="A603" s="5">
        <v>602</v>
      </c>
      <c r="B603" s="5">
        <v>401</v>
      </c>
      <c r="C603" s="5">
        <v>1050</v>
      </c>
      <c r="D603" s="5">
        <v>1</v>
      </c>
      <c r="E603" s="5">
        <v>4400.7700000000004</v>
      </c>
      <c r="F603" s="5">
        <v>0.1</v>
      </c>
      <c r="G603" s="5">
        <f>IFERROR(INDEX(Products!$C$2:$C$86,MATCH(C603,Products!$A$2:$A$86,0)),"")</f>
        <v>5</v>
      </c>
      <c r="H603" s="12">
        <f>IFERROR(INDEX(Products!$D$2:$D$86,MATCH(C603,Products!$A$2:$A$86,0)),"")</f>
        <v>2432.0300000000002</v>
      </c>
      <c r="I603" s="12">
        <f t="shared" si="36"/>
        <v>3960.6930000000007</v>
      </c>
      <c r="J603" s="12">
        <f t="shared" si="37"/>
        <v>2432.0300000000002</v>
      </c>
      <c r="K603" s="12">
        <f t="shared" si="38"/>
        <v>1528.6630000000005</v>
      </c>
      <c r="L603" s="7">
        <f t="shared" si="39"/>
        <v>0.38595846736922051</v>
      </c>
      <c r="M603" s="5" t="str">
        <f>IF(COUNTIF(Returns!$B$2:$B$248,A603)&gt;0,"Yes","No")</f>
        <v>No</v>
      </c>
      <c r="N603" s="13"/>
    </row>
    <row r="604" spans="1:14" x14ac:dyDescent="0.35">
      <c r="A604" s="5">
        <v>603</v>
      </c>
      <c r="B604" s="5">
        <v>401</v>
      </c>
      <c r="C604" s="5">
        <v>1017</v>
      </c>
      <c r="D604" s="5">
        <v>3</v>
      </c>
      <c r="E604" s="5">
        <v>978.37</v>
      </c>
      <c r="F604" s="5">
        <v>0</v>
      </c>
      <c r="G604" s="5">
        <f>IFERROR(INDEX(Products!$C$2:$C$86,MATCH(C604,Products!$A$2:$A$86,0)),"")</f>
        <v>2</v>
      </c>
      <c r="H604" s="12">
        <f>IFERROR(INDEX(Products!$D$2:$D$86,MATCH(C604,Products!$A$2:$A$86,0)),"")</f>
        <v>519.71</v>
      </c>
      <c r="I604" s="12">
        <f t="shared" si="36"/>
        <v>2935.11</v>
      </c>
      <c r="J604" s="12">
        <f t="shared" si="37"/>
        <v>1559.13</v>
      </c>
      <c r="K604" s="12">
        <f t="shared" si="38"/>
        <v>1375.98</v>
      </c>
      <c r="L604" s="7">
        <f t="shared" si="39"/>
        <v>0.46880014718358082</v>
      </c>
      <c r="M604" s="5" t="str">
        <f>IF(COUNTIF(Returns!$B$2:$B$248,A604)&gt;0,"Yes","No")</f>
        <v>No</v>
      </c>
      <c r="N604" s="13"/>
    </row>
    <row r="605" spans="1:14" x14ac:dyDescent="0.35">
      <c r="A605" s="5">
        <v>604</v>
      </c>
      <c r="B605" s="5">
        <v>402</v>
      </c>
      <c r="C605" s="5">
        <v>1006</v>
      </c>
      <c r="D605" s="5">
        <v>1</v>
      </c>
      <c r="E605" s="5">
        <v>2046.37</v>
      </c>
      <c r="F605" s="5">
        <v>0.15</v>
      </c>
      <c r="G605" s="5">
        <f>IFERROR(INDEX(Products!$C$2:$C$86,MATCH(C605,Products!$A$2:$A$86,0)),"")</f>
        <v>1</v>
      </c>
      <c r="H605" s="12">
        <f>IFERROR(INDEX(Products!$D$2:$D$86,MATCH(C605,Products!$A$2:$A$86,0)),"")</f>
        <v>1296.42</v>
      </c>
      <c r="I605" s="12">
        <f t="shared" si="36"/>
        <v>1739.4144999999999</v>
      </c>
      <c r="J605" s="12">
        <f t="shared" si="37"/>
        <v>1296.42</v>
      </c>
      <c r="K605" s="12">
        <f t="shared" si="38"/>
        <v>442.99449999999979</v>
      </c>
      <c r="L605" s="7">
        <f t="shared" si="39"/>
        <v>0.25468023866651673</v>
      </c>
      <c r="M605" s="5" t="str">
        <f>IF(COUNTIF(Returns!$B$2:$B$248,A605)&gt;0,"Yes","No")</f>
        <v>Yes</v>
      </c>
      <c r="N605" s="13"/>
    </row>
    <row r="606" spans="1:14" x14ac:dyDescent="0.35">
      <c r="A606" s="5">
        <v>605</v>
      </c>
      <c r="B606" s="5">
        <v>403</v>
      </c>
      <c r="C606" s="5">
        <v>1073</v>
      </c>
      <c r="D606" s="5">
        <v>1</v>
      </c>
      <c r="E606" s="5">
        <v>1588.01</v>
      </c>
      <c r="F606" s="5">
        <v>0.2</v>
      </c>
      <c r="G606" s="5">
        <f>IFERROR(INDEX(Products!$C$2:$C$86,MATCH(C606,Products!$A$2:$A$86,0)),"")</f>
        <v>7</v>
      </c>
      <c r="H606" s="12">
        <f>IFERROR(INDEX(Products!$D$2:$D$86,MATCH(C606,Products!$A$2:$A$86,0)),"")</f>
        <v>1144.3699999999999</v>
      </c>
      <c r="I606" s="12">
        <f t="shared" si="36"/>
        <v>1270.4080000000001</v>
      </c>
      <c r="J606" s="12">
        <f t="shared" si="37"/>
        <v>1144.3699999999999</v>
      </c>
      <c r="K606" s="12">
        <f t="shared" si="38"/>
        <v>126.03800000000024</v>
      </c>
      <c r="L606" s="7">
        <f t="shared" si="39"/>
        <v>9.9210647288115489E-2</v>
      </c>
      <c r="M606" s="5" t="str">
        <f>IF(COUNTIF(Returns!$B$2:$B$248,A606)&gt;0,"Yes","No")</f>
        <v>No</v>
      </c>
      <c r="N606" s="13"/>
    </row>
    <row r="607" spans="1:14" x14ac:dyDescent="0.35">
      <c r="A607" s="5">
        <v>606</v>
      </c>
      <c r="B607" s="5">
        <v>403</v>
      </c>
      <c r="C607" s="5">
        <v>1082</v>
      </c>
      <c r="D607" s="5">
        <v>1</v>
      </c>
      <c r="E607" s="5">
        <v>337.61</v>
      </c>
      <c r="F607" s="5">
        <v>0.25</v>
      </c>
      <c r="G607" s="5">
        <f>IFERROR(INDEX(Products!$C$2:$C$86,MATCH(C607,Products!$A$2:$A$86,0)),"")</f>
        <v>8</v>
      </c>
      <c r="H607" s="12">
        <f>IFERROR(INDEX(Products!$D$2:$D$86,MATCH(C607,Products!$A$2:$A$86,0)),"")</f>
        <v>183.63</v>
      </c>
      <c r="I607" s="12">
        <f t="shared" si="36"/>
        <v>253.20750000000001</v>
      </c>
      <c r="J607" s="12">
        <f t="shared" si="37"/>
        <v>183.63</v>
      </c>
      <c r="K607" s="12">
        <f t="shared" si="38"/>
        <v>69.577500000000015</v>
      </c>
      <c r="L607" s="7">
        <f t="shared" si="39"/>
        <v>0.27478451467669801</v>
      </c>
      <c r="M607" s="5" t="str">
        <f>IF(COUNTIF(Returns!$B$2:$B$248,A607)&gt;0,"Yes","No")</f>
        <v>No</v>
      </c>
      <c r="N607" s="13"/>
    </row>
    <row r="608" spans="1:14" x14ac:dyDescent="0.35">
      <c r="A608" s="5">
        <v>607</v>
      </c>
      <c r="B608" s="5">
        <v>404</v>
      </c>
      <c r="C608" s="5">
        <v>1003</v>
      </c>
      <c r="D608" s="5">
        <v>2</v>
      </c>
      <c r="E608" s="5">
        <v>5778.51</v>
      </c>
      <c r="F608" s="5">
        <v>0</v>
      </c>
      <c r="G608" s="5">
        <f>IFERROR(INDEX(Products!$C$2:$C$86,MATCH(C608,Products!$A$2:$A$86,0)),"")</f>
        <v>1</v>
      </c>
      <c r="H608" s="12">
        <f>IFERROR(INDEX(Products!$D$2:$D$86,MATCH(C608,Products!$A$2:$A$86,0)),"")</f>
        <v>3419.53</v>
      </c>
      <c r="I608" s="12">
        <f t="shared" si="36"/>
        <v>11557.02</v>
      </c>
      <c r="J608" s="12">
        <f t="shared" si="37"/>
        <v>6839.06</v>
      </c>
      <c r="K608" s="12">
        <f t="shared" si="38"/>
        <v>4717.96</v>
      </c>
      <c r="L608" s="7">
        <f t="shared" si="39"/>
        <v>0.40823326428439166</v>
      </c>
      <c r="M608" s="5" t="str">
        <f>IF(COUNTIF(Returns!$B$2:$B$248,A608)&gt;0,"Yes","No")</f>
        <v>No</v>
      </c>
      <c r="N608" s="13"/>
    </row>
    <row r="609" spans="1:14" x14ac:dyDescent="0.35">
      <c r="A609" s="5">
        <v>608</v>
      </c>
      <c r="B609" s="5">
        <v>405</v>
      </c>
      <c r="C609" s="5">
        <v>1085</v>
      </c>
      <c r="D609" s="5">
        <v>1</v>
      </c>
      <c r="E609" s="5">
        <v>234.72</v>
      </c>
      <c r="F609" s="5">
        <v>0</v>
      </c>
      <c r="G609" s="5">
        <f>IFERROR(INDEX(Products!$C$2:$C$86,MATCH(C609,Products!$A$2:$A$86,0)),"")</f>
        <v>8</v>
      </c>
      <c r="H609" s="12">
        <f>IFERROR(INDEX(Products!$D$2:$D$86,MATCH(C609,Products!$A$2:$A$86,0)),"")</f>
        <v>175.69</v>
      </c>
      <c r="I609" s="12">
        <f t="shared" si="36"/>
        <v>234.72</v>
      </c>
      <c r="J609" s="12">
        <f t="shared" si="37"/>
        <v>175.69</v>
      </c>
      <c r="K609" s="12">
        <f t="shared" si="38"/>
        <v>59.03</v>
      </c>
      <c r="L609" s="7">
        <f t="shared" si="39"/>
        <v>0.25149113837764148</v>
      </c>
      <c r="M609" s="5" t="str">
        <f>IF(COUNTIF(Returns!$B$2:$B$248,A609)&gt;0,"Yes","No")</f>
        <v>No</v>
      </c>
      <c r="N609" s="13"/>
    </row>
    <row r="610" spans="1:14" x14ac:dyDescent="0.35">
      <c r="A610" s="5">
        <v>609</v>
      </c>
      <c r="B610" s="5">
        <v>406</v>
      </c>
      <c r="C610" s="5">
        <v>1067</v>
      </c>
      <c r="D610" s="5">
        <v>1</v>
      </c>
      <c r="E610" s="5">
        <v>4128.99</v>
      </c>
      <c r="F610" s="5">
        <v>0.25</v>
      </c>
      <c r="G610" s="5">
        <f>IFERROR(INDEX(Products!$C$2:$C$86,MATCH(C610,Products!$A$2:$A$86,0)),"")</f>
        <v>7</v>
      </c>
      <c r="H610" s="12">
        <f>IFERROR(INDEX(Products!$D$2:$D$86,MATCH(C610,Products!$A$2:$A$86,0)),"")</f>
        <v>2213.3200000000002</v>
      </c>
      <c r="I610" s="12">
        <f t="shared" si="36"/>
        <v>3096.7424999999998</v>
      </c>
      <c r="J610" s="12">
        <f t="shared" si="37"/>
        <v>2213.3200000000002</v>
      </c>
      <c r="K610" s="12">
        <f t="shared" si="38"/>
        <v>883.42249999999967</v>
      </c>
      <c r="L610" s="7">
        <f t="shared" si="39"/>
        <v>0.28527476856729278</v>
      </c>
      <c r="M610" s="5" t="str">
        <f>IF(COUNTIF(Returns!$B$2:$B$248,A610)&gt;0,"Yes","No")</f>
        <v>No</v>
      </c>
      <c r="N610" s="13"/>
    </row>
    <row r="611" spans="1:14" x14ac:dyDescent="0.35">
      <c r="A611" s="5">
        <v>610</v>
      </c>
      <c r="B611" s="5">
        <v>407</v>
      </c>
      <c r="C611" s="5">
        <v>1011</v>
      </c>
      <c r="D611" s="5">
        <v>1</v>
      </c>
      <c r="E611" s="5">
        <v>6310.6</v>
      </c>
      <c r="F611" s="5">
        <v>0.05</v>
      </c>
      <c r="G611" s="5">
        <f>IFERROR(INDEX(Products!$C$2:$C$86,MATCH(C611,Products!$A$2:$A$86,0)),"")</f>
        <v>1</v>
      </c>
      <c r="H611" s="12">
        <f>IFERROR(INDEX(Products!$D$2:$D$86,MATCH(C611,Products!$A$2:$A$86,0)),"")</f>
        <v>3703.86</v>
      </c>
      <c r="I611" s="12">
        <f t="shared" si="36"/>
        <v>5995.07</v>
      </c>
      <c r="J611" s="12">
        <f t="shared" si="37"/>
        <v>3703.86</v>
      </c>
      <c r="K611" s="12">
        <f t="shared" si="38"/>
        <v>2291.2099999999996</v>
      </c>
      <c r="L611" s="7">
        <f t="shared" si="39"/>
        <v>0.38218235983900101</v>
      </c>
      <c r="M611" s="5" t="str">
        <f>IF(COUNTIF(Returns!$B$2:$B$248,A611)&gt;0,"Yes","No")</f>
        <v>No</v>
      </c>
      <c r="N611" s="13"/>
    </row>
    <row r="612" spans="1:14" x14ac:dyDescent="0.35">
      <c r="A612" s="5">
        <v>611</v>
      </c>
      <c r="B612" s="5">
        <v>408</v>
      </c>
      <c r="C612" s="5">
        <v>1048</v>
      </c>
      <c r="D612" s="5">
        <v>1</v>
      </c>
      <c r="E612" s="5">
        <v>448.35</v>
      </c>
      <c r="F612" s="5">
        <v>0.2</v>
      </c>
      <c r="G612" s="5">
        <f>IFERROR(INDEX(Products!$C$2:$C$86,MATCH(C612,Products!$A$2:$A$86,0)),"")</f>
        <v>5</v>
      </c>
      <c r="H612" s="12">
        <f>IFERROR(INDEX(Products!$D$2:$D$86,MATCH(C612,Products!$A$2:$A$86,0)),"")</f>
        <v>299.29000000000002</v>
      </c>
      <c r="I612" s="12">
        <f t="shared" si="36"/>
        <v>358.68000000000006</v>
      </c>
      <c r="J612" s="12">
        <f t="shared" si="37"/>
        <v>299.29000000000002</v>
      </c>
      <c r="K612" s="12">
        <f t="shared" si="38"/>
        <v>59.390000000000043</v>
      </c>
      <c r="L612" s="7">
        <f t="shared" si="39"/>
        <v>0.16557934649269554</v>
      </c>
      <c r="M612" s="5" t="str">
        <f>IF(COUNTIF(Returns!$B$2:$B$248,A612)&gt;0,"Yes","No")</f>
        <v>No</v>
      </c>
      <c r="N612" s="13"/>
    </row>
    <row r="613" spans="1:14" x14ac:dyDescent="0.35">
      <c r="A613" s="5">
        <v>612</v>
      </c>
      <c r="B613" s="5">
        <v>409</v>
      </c>
      <c r="C613" s="5">
        <v>1085</v>
      </c>
      <c r="D613" s="5">
        <v>1</v>
      </c>
      <c r="E613" s="5">
        <v>234.72</v>
      </c>
      <c r="F613" s="5">
        <v>0.1</v>
      </c>
      <c r="G613" s="5">
        <f>IFERROR(INDEX(Products!$C$2:$C$86,MATCH(C613,Products!$A$2:$A$86,0)),"")</f>
        <v>8</v>
      </c>
      <c r="H613" s="12">
        <f>IFERROR(INDEX(Products!$D$2:$D$86,MATCH(C613,Products!$A$2:$A$86,0)),"")</f>
        <v>175.69</v>
      </c>
      <c r="I613" s="12">
        <f t="shared" si="36"/>
        <v>211.24799999999999</v>
      </c>
      <c r="J613" s="12">
        <f t="shared" si="37"/>
        <v>175.69</v>
      </c>
      <c r="K613" s="12">
        <f t="shared" si="38"/>
        <v>35.557999999999993</v>
      </c>
      <c r="L613" s="7">
        <f t="shared" si="39"/>
        <v>0.16832348708626824</v>
      </c>
      <c r="M613" s="5" t="str">
        <f>IF(COUNTIF(Returns!$B$2:$B$248,A613)&gt;0,"Yes","No")</f>
        <v>No</v>
      </c>
      <c r="N613" s="13"/>
    </row>
    <row r="614" spans="1:14" x14ac:dyDescent="0.35">
      <c r="A614" s="5">
        <v>613</v>
      </c>
      <c r="B614" s="5">
        <v>410</v>
      </c>
      <c r="C614" s="5">
        <v>1085</v>
      </c>
      <c r="D614" s="5">
        <v>1</v>
      </c>
      <c r="E614" s="5">
        <v>234.72</v>
      </c>
      <c r="F614" s="5">
        <v>0</v>
      </c>
      <c r="G614" s="5">
        <f>IFERROR(INDEX(Products!$C$2:$C$86,MATCH(C614,Products!$A$2:$A$86,0)),"")</f>
        <v>8</v>
      </c>
      <c r="H614" s="12">
        <f>IFERROR(INDEX(Products!$D$2:$D$86,MATCH(C614,Products!$A$2:$A$86,0)),"")</f>
        <v>175.69</v>
      </c>
      <c r="I614" s="12">
        <f t="shared" si="36"/>
        <v>234.72</v>
      </c>
      <c r="J614" s="12">
        <f t="shared" si="37"/>
        <v>175.69</v>
      </c>
      <c r="K614" s="12">
        <f t="shared" si="38"/>
        <v>59.03</v>
      </c>
      <c r="L614" s="7">
        <f t="shared" si="39"/>
        <v>0.25149113837764148</v>
      </c>
      <c r="M614" s="5" t="str">
        <f>IF(COUNTIF(Returns!$B$2:$B$248,A614)&gt;0,"Yes","No")</f>
        <v>No</v>
      </c>
      <c r="N614" s="13"/>
    </row>
    <row r="615" spans="1:14" x14ac:dyDescent="0.35">
      <c r="A615" s="5">
        <v>614</v>
      </c>
      <c r="B615" s="5">
        <v>410</v>
      </c>
      <c r="C615" s="5">
        <v>1001</v>
      </c>
      <c r="D615" s="5">
        <v>1</v>
      </c>
      <c r="E615" s="5">
        <v>3826.19</v>
      </c>
      <c r="F615" s="5">
        <v>0.2</v>
      </c>
      <c r="G615" s="5">
        <f>IFERROR(INDEX(Products!$C$2:$C$86,MATCH(C615,Products!$A$2:$A$86,0)),"")</f>
        <v>1</v>
      </c>
      <c r="H615" s="12">
        <f>IFERROR(INDEX(Products!$D$2:$D$86,MATCH(C615,Products!$A$2:$A$86,0)),"")</f>
        <v>3021.65</v>
      </c>
      <c r="I615" s="12">
        <f t="shared" si="36"/>
        <v>3060.9520000000002</v>
      </c>
      <c r="J615" s="12">
        <f t="shared" si="37"/>
        <v>3021.65</v>
      </c>
      <c r="K615" s="12">
        <f t="shared" si="38"/>
        <v>39.302000000000135</v>
      </c>
      <c r="L615" s="7">
        <f t="shared" si="39"/>
        <v>1.2839796246396589E-2</v>
      </c>
      <c r="M615" s="5" t="str">
        <f>IF(COUNTIF(Returns!$B$2:$B$248,A615)&gt;0,"Yes","No")</f>
        <v>No</v>
      </c>
      <c r="N615" s="13"/>
    </row>
    <row r="616" spans="1:14" x14ac:dyDescent="0.35">
      <c r="A616" s="5">
        <v>615</v>
      </c>
      <c r="B616" s="5">
        <v>411</v>
      </c>
      <c r="C616" s="5">
        <v>1069</v>
      </c>
      <c r="D616" s="5">
        <v>2</v>
      </c>
      <c r="E616" s="5">
        <v>545.38</v>
      </c>
      <c r="F616" s="5">
        <v>0</v>
      </c>
      <c r="G616" s="5">
        <f>IFERROR(INDEX(Products!$C$2:$C$86,MATCH(C616,Products!$A$2:$A$86,0)),"")</f>
        <v>7</v>
      </c>
      <c r="H616" s="12">
        <f>IFERROR(INDEX(Products!$D$2:$D$86,MATCH(C616,Products!$A$2:$A$86,0)),"")</f>
        <v>312.64999999999998</v>
      </c>
      <c r="I616" s="12">
        <f t="shared" si="36"/>
        <v>1090.76</v>
      </c>
      <c r="J616" s="12">
        <f t="shared" si="37"/>
        <v>625.29999999999995</v>
      </c>
      <c r="K616" s="12">
        <f t="shared" si="38"/>
        <v>465.46000000000004</v>
      </c>
      <c r="L616" s="7">
        <f t="shared" si="39"/>
        <v>0.42672998643147902</v>
      </c>
      <c r="M616" s="5" t="str">
        <f>IF(COUNTIF(Returns!$B$2:$B$248,A616)&gt;0,"Yes","No")</f>
        <v>No</v>
      </c>
      <c r="N616" s="13"/>
    </row>
    <row r="617" spans="1:14" x14ac:dyDescent="0.35">
      <c r="A617" s="5">
        <v>616</v>
      </c>
      <c r="B617" s="5">
        <v>411</v>
      </c>
      <c r="C617" s="5">
        <v>1067</v>
      </c>
      <c r="D617" s="5">
        <v>1</v>
      </c>
      <c r="E617" s="5">
        <v>4128.99</v>
      </c>
      <c r="F617" s="5">
        <v>0.25</v>
      </c>
      <c r="G617" s="5">
        <f>IFERROR(INDEX(Products!$C$2:$C$86,MATCH(C617,Products!$A$2:$A$86,0)),"")</f>
        <v>7</v>
      </c>
      <c r="H617" s="12">
        <f>IFERROR(INDEX(Products!$D$2:$D$86,MATCH(C617,Products!$A$2:$A$86,0)),"")</f>
        <v>2213.3200000000002</v>
      </c>
      <c r="I617" s="12">
        <f t="shared" si="36"/>
        <v>3096.7424999999998</v>
      </c>
      <c r="J617" s="12">
        <f t="shared" si="37"/>
        <v>2213.3200000000002</v>
      </c>
      <c r="K617" s="12">
        <f t="shared" si="38"/>
        <v>883.42249999999967</v>
      </c>
      <c r="L617" s="7">
        <f t="shared" si="39"/>
        <v>0.28527476856729278</v>
      </c>
      <c r="M617" s="5" t="str">
        <f>IF(COUNTIF(Returns!$B$2:$B$248,A617)&gt;0,"Yes","No")</f>
        <v>No</v>
      </c>
      <c r="N617" s="13"/>
    </row>
    <row r="618" spans="1:14" x14ac:dyDescent="0.35">
      <c r="A618" s="5">
        <v>617</v>
      </c>
      <c r="B618" s="5">
        <v>412</v>
      </c>
      <c r="C618" s="5">
        <v>1055</v>
      </c>
      <c r="D618" s="5">
        <v>3</v>
      </c>
      <c r="E618" s="5">
        <v>2274.36</v>
      </c>
      <c r="F618" s="5">
        <v>0.25</v>
      </c>
      <c r="G618" s="5">
        <f>IFERROR(INDEX(Products!$C$2:$C$86,MATCH(C618,Products!$A$2:$A$86,0)),"")</f>
        <v>5</v>
      </c>
      <c r="H618" s="12">
        <f>IFERROR(INDEX(Products!$D$2:$D$86,MATCH(C618,Products!$A$2:$A$86,0)),"")</f>
        <v>1216.25</v>
      </c>
      <c r="I618" s="12">
        <f t="shared" si="36"/>
        <v>5117.3099999999995</v>
      </c>
      <c r="J618" s="12">
        <f t="shared" si="37"/>
        <v>3648.75</v>
      </c>
      <c r="K618" s="12">
        <f t="shared" si="38"/>
        <v>1468.5599999999995</v>
      </c>
      <c r="L618" s="7">
        <f t="shared" si="39"/>
        <v>0.28697890102417084</v>
      </c>
      <c r="M618" s="5" t="str">
        <f>IF(COUNTIF(Returns!$B$2:$B$248,A618)&gt;0,"Yes","No")</f>
        <v>No</v>
      </c>
      <c r="N618" s="13"/>
    </row>
    <row r="619" spans="1:14" x14ac:dyDescent="0.35">
      <c r="A619" s="5">
        <v>618</v>
      </c>
      <c r="B619" s="5">
        <v>413</v>
      </c>
      <c r="C619" s="5">
        <v>1064</v>
      </c>
      <c r="D619" s="5">
        <v>1</v>
      </c>
      <c r="E619" s="5">
        <v>177.92</v>
      </c>
      <c r="F619" s="5">
        <v>0</v>
      </c>
      <c r="G619" s="5">
        <f>IFERROR(INDEX(Products!$C$2:$C$86,MATCH(C619,Products!$A$2:$A$86,0)),"")</f>
        <v>6</v>
      </c>
      <c r="H619" s="12">
        <f>IFERROR(INDEX(Products!$D$2:$D$86,MATCH(C619,Products!$A$2:$A$86,0)),"")</f>
        <v>95.97</v>
      </c>
      <c r="I619" s="12">
        <f t="shared" si="36"/>
        <v>177.92</v>
      </c>
      <c r="J619" s="12">
        <f t="shared" si="37"/>
        <v>95.97</v>
      </c>
      <c r="K619" s="12">
        <f t="shared" si="38"/>
        <v>81.949999999999989</v>
      </c>
      <c r="L619" s="7">
        <f t="shared" si="39"/>
        <v>0.46060026978417262</v>
      </c>
      <c r="M619" s="5" t="str">
        <f>IF(COUNTIF(Returns!$B$2:$B$248,A619)&gt;0,"Yes","No")</f>
        <v>No</v>
      </c>
      <c r="N619" s="13"/>
    </row>
    <row r="620" spans="1:14" x14ac:dyDescent="0.35">
      <c r="A620" s="5">
        <v>619</v>
      </c>
      <c r="B620" s="5">
        <v>414</v>
      </c>
      <c r="C620" s="5">
        <v>1001</v>
      </c>
      <c r="D620" s="5">
        <v>2</v>
      </c>
      <c r="E620" s="5">
        <v>3826.19</v>
      </c>
      <c r="F620" s="5">
        <v>0.25</v>
      </c>
      <c r="G620" s="5">
        <f>IFERROR(INDEX(Products!$C$2:$C$86,MATCH(C620,Products!$A$2:$A$86,0)),"")</f>
        <v>1</v>
      </c>
      <c r="H620" s="12">
        <f>IFERROR(INDEX(Products!$D$2:$D$86,MATCH(C620,Products!$A$2:$A$86,0)),"")</f>
        <v>3021.65</v>
      </c>
      <c r="I620" s="12">
        <f t="shared" si="36"/>
        <v>5739.2849999999999</v>
      </c>
      <c r="J620" s="12">
        <f t="shared" si="37"/>
        <v>6043.3</v>
      </c>
      <c r="K620" s="12">
        <f t="shared" si="38"/>
        <v>-304.01500000000033</v>
      </c>
      <c r="L620" s="7">
        <f t="shared" si="39"/>
        <v>-5.2970884003843741E-2</v>
      </c>
      <c r="M620" s="5" t="str">
        <f>IF(COUNTIF(Returns!$B$2:$B$248,A620)&gt;0,"Yes","No")</f>
        <v>No</v>
      </c>
      <c r="N620" s="13"/>
    </row>
    <row r="621" spans="1:14" x14ac:dyDescent="0.35">
      <c r="A621" s="5">
        <v>620</v>
      </c>
      <c r="B621" s="5">
        <v>415</v>
      </c>
      <c r="C621" s="5">
        <v>1066</v>
      </c>
      <c r="D621" s="5">
        <v>1</v>
      </c>
      <c r="E621" s="5">
        <v>1123.68</v>
      </c>
      <c r="F621" s="5">
        <v>0</v>
      </c>
      <c r="G621" s="5">
        <f>IFERROR(INDEX(Products!$C$2:$C$86,MATCH(C621,Products!$A$2:$A$86,0)),"")</f>
        <v>7</v>
      </c>
      <c r="H621" s="12">
        <f>IFERROR(INDEX(Products!$D$2:$D$86,MATCH(C621,Products!$A$2:$A$86,0)),"")</f>
        <v>872.66</v>
      </c>
      <c r="I621" s="12">
        <f t="shared" si="36"/>
        <v>1123.68</v>
      </c>
      <c r="J621" s="12">
        <f t="shared" si="37"/>
        <v>872.66</v>
      </c>
      <c r="K621" s="12">
        <f t="shared" si="38"/>
        <v>251.0200000000001</v>
      </c>
      <c r="L621" s="7">
        <f t="shared" si="39"/>
        <v>0.22339100099672513</v>
      </c>
      <c r="M621" s="5" t="str">
        <f>IF(COUNTIF(Returns!$B$2:$B$248,A621)&gt;0,"Yes","No")</f>
        <v>No</v>
      </c>
      <c r="N621" s="13"/>
    </row>
    <row r="622" spans="1:14" x14ac:dyDescent="0.35">
      <c r="A622" s="5">
        <v>621</v>
      </c>
      <c r="B622" s="5">
        <v>416</v>
      </c>
      <c r="C622" s="5">
        <v>1016</v>
      </c>
      <c r="D622" s="5">
        <v>1</v>
      </c>
      <c r="E622" s="5">
        <v>1279.19</v>
      </c>
      <c r="F622" s="5">
        <v>0.2</v>
      </c>
      <c r="G622" s="5">
        <f>IFERROR(INDEX(Products!$C$2:$C$86,MATCH(C622,Products!$A$2:$A$86,0)),"")</f>
        <v>2</v>
      </c>
      <c r="H622" s="12">
        <f>IFERROR(INDEX(Products!$D$2:$D$86,MATCH(C622,Products!$A$2:$A$86,0)),"")</f>
        <v>741.85</v>
      </c>
      <c r="I622" s="12">
        <f t="shared" si="36"/>
        <v>1023.3520000000001</v>
      </c>
      <c r="J622" s="12">
        <f t="shared" si="37"/>
        <v>741.85</v>
      </c>
      <c r="K622" s="12">
        <f t="shared" si="38"/>
        <v>281.50200000000007</v>
      </c>
      <c r="L622" s="7">
        <f t="shared" si="39"/>
        <v>0.27507836990595613</v>
      </c>
      <c r="M622" s="5" t="str">
        <f>IF(COUNTIF(Returns!$B$2:$B$248,A622)&gt;0,"Yes","No")</f>
        <v>No</v>
      </c>
      <c r="N622" s="13"/>
    </row>
    <row r="623" spans="1:14" x14ac:dyDescent="0.35">
      <c r="A623" s="5">
        <v>622</v>
      </c>
      <c r="B623" s="5">
        <v>417</v>
      </c>
      <c r="C623" s="5">
        <v>1072</v>
      </c>
      <c r="D623" s="5">
        <v>2</v>
      </c>
      <c r="E623" s="5">
        <v>1404.39</v>
      </c>
      <c r="F623" s="5">
        <v>0.1</v>
      </c>
      <c r="G623" s="5">
        <f>IFERROR(INDEX(Products!$C$2:$C$86,MATCH(C623,Products!$A$2:$A$86,0)),"")</f>
        <v>7</v>
      </c>
      <c r="H623" s="12">
        <f>IFERROR(INDEX(Products!$D$2:$D$86,MATCH(C623,Products!$A$2:$A$86,0)),"")</f>
        <v>772.88</v>
      </c>
      <c r="I623" s="12">
        <f t="shared" si="36"/>
        <v>2527.902</v>
      </c>
      <c r="J623" s="12">
        <f t="shared" si="37"/>
        <v>1545.76</v>
      </c>
      <c r="K623" s="12">
        <f t="shared" si="38"/>
        <v>982.14200000000005</v>
      </c>
      <c r="L623" s="7">
        <f t="shared" si="39"/>
        <v>0.38852059929538407</v>
      </c>
      <c r="M623" s="5" t="str">
        <f>IF(COUNTIF(Returns!$B$2:$B$248,A623)&gt;0,"Yes","No")</f>
        <v>No</v>
      </c>
      <c r="N623" s="13"/>
    </row>
    <row r="624" spans="1:14" x14ac:dyDescent="0.35">
      <c r="A624" s="5">
        <v>623</v>
      </c>
      <c r="B624" s="5">
        <v>417</v>
      </c>
      <c r="C624" s="5">
        <v>1039</v>
      </c>
      <c r="D624" s="5">
        <v>1</v>
      </c>
      <c r="E624" s="5">
        <v>1284.94</v>
      </c>
      <c r="F624" s="5">
        <v>0</v>
      </c>
      <c r="G624" s="5">
        <f>IFERROR(INDEX(Products!$C$2:$C$86,MATCH(C624,Products!$A$2:$A$86,0)),"")</f>
        <v>4</v>
      </c>
      <c r="H624" s="12">
        <f>IFERROR(INDEX(Products!$D$2:$D$86,MATCH(C624,Products!$A$2:$A$86,0)),"")</f>
        <v>829.93</v>
      </c>
      <c r="I624" s="12">
        <f t="shared" si="36"/>
        <v>1284.94</v>
      </c>
      <c r="J624" s="12">
        <f t="shared" si="37"/>
        <v>829.93</v>
      </c>
      <c r="K624" s="12">
        <f t="shared" si="38"/>
        <v>455.0100000000001</v>
      </c>
      <c r="L624" s="7">
        <f t="shared" si="39"/>
        <v>0.35410991952931659</v>
      </c>
      <c r="M624" s="5" t="str">
        <f>IF(COUNTIF(Returns!$B$2:$B$248,A624)&gt;0,"Yes","No")</f>
        <v>No</v>
      </c>
      <c r="N624" s="13"/>
    </row>
    <row r="625" spans="1:14" x14ac:dyDescent="0.35">
      <c r="A625" s="5">
        <v>624</v>
      </c>
      <c r="B625" s="5">
        <v>417</v>
      </c>
      <c r="C625" s="5">
        <v>1085</v>
      </c>
      <c r="D625" s="5">
        <v>1</v>
      </c>
      <c r="E625" s="5">
        <v>234.72</v>
      </c>
      <c r="F625" s="5">
        <v>0.1</v>
      </c>
      <c r="G625" s="5">
        <f>IFERROR(INDEX(Products!$C$2:$C$86,MATCH(C625,Products!$A$2:$A$86,0)),"")</f>
        <v>8</v>
      </c>
      <c r="H625" s="12">
        <f>IFERROR(INDEX(Products!$D$2:$D$86,MATCH(C625,Products!$A$2:$A$86,0)),"")</f>
        <v>175.69</v>
      </c>
      <c r="I625" s="12">
        <f t="shared" si="36"/>
        <v>211.24799999999999</v>
      </c>
      <c r="J625" s="12">
        <f t="shared" si="37"/>
        <v>175.69</v>
      </c>
      <c r="K625" s="12">
        <f t="shared" si="38"/>
        <v>35.557999999999993</v>
      </c>
      <c r="L625" s="7">
        <f t="shared" si="39"/>
        <v>0.16832348708626824</v>
      </c>
      <c r="M625" s="5" t="str">
        <f>IF(COUNTIF(Returns!$B$2:$B$248,A625)&gt;0,"Yes","No")</f>
        <v>No</v>
      </c>
      <c r="N625" s="13"/>
    </row>
    <row r="626" spans="1:14" x14ac:dyDescent="0.35">
      <c r="A626" s="5">
        <v>625</v>
      </c>
      <c r="B626" s="5">
        <v>418</v>
      </c>
      <c r="C626" s="5">
        <v>1033</v>
      </c>
      <c r="D626" s="5">
        <v>1</v>
      </c>
      <c r="E626" s="5">
        <v>3738.1</v>
      </c>
      <c r="F626" s="5">
        <v>0.05</v>
      </c>
      <c r="G626" s="5">
        <f>IFERROR(INDEX(Products!$C$2:$C$86,MATCH(C626,Products!$A$2:$A$86,0)),"")</f>
        <v>3</v>
      </c>
      <c r="H626" s="12">
        <f>IFERROR(INDEX(Products!$D$2:$D$86,MATCH(C626,Products!$A$2:$A$86,0)),"")</f>
        <v>2130.6999999999998</v>
      </c>
      <c r="I626" s="12">
        <f t="shared" si="36"/>
        <v>3551.1949999999997</v>
      </c>
      <c r="J626" s="12">
        <f t="shared" si="37"/>
        <v>2130.6999999999998</v>
      </c>
      <c r="K626" s="12">
        <f t="shared" si="38"/>
        <v>1420.4949999999999</v>
      </c>
      <c r="L626" s="7">
        <f t="shared" si="39"/>
        <v>0.40000478712095505</v>
      </c>
      <c r="M626" s="5" t="str">
        <f>IF(COUNTIF(Returns!$B$2:$B$248,A626)&gt;0,"Yes","No")</f>
        <v>No</v>
      </c>
      <c r="N626" s="13"/>
    </row>
    <row r="627" spans="1:14" x14ac:dyDescent="0.35">
      <c r="A627" s="5">
        <v>626</v>
      </c>
      <c r="B627" s="5">
        <v>419</v>
      </c>
      <c r="C627" s="5">
        <v>1043</v>
      </c>
      <c r="D627" s="5">
        <v>1</v>
      </c>
      <c r="E627" s="5">
        <v>567.48</v>
      </c>
      <c r="F627" s="5">
        <v>0.05</v>
      </c>
      <c r="G627" s="5">
        <f>IFERROR(INDEX(Products!$C$2:$C$86,MATCH(C627,Products!$A$2:$A$86,0)),"")</f>
        <v>4</v>
      </c>
      <c r="H627" s="12">
        <f>IFERROR(INDEX(Products!$D$2:$D$86,MATCH(C627,Products!$A$2:$A$86,0)),"")</f>
        <v>407.51</v>
      </c>
      <c r="I627" s="12">
        <f t="shared" si="36"/>
        <v>539.10599999999999</v>
      </c>
      <c r="J627" s="12">
        <f t="shared" si="37"/>
        <v>407.51</v>
      </c>
      <c r="K627" s="12">
        <f t="shared" si="38"/>
        <v>131.596</v>
      </c>
      <c r="L627" s="7">
        <f t="shared" si="39"/>
        <v>0.24410041809959451</v>
      </c>
      <c r="M627" s="5" t="str">
        <f>IF(COUNTIF(Returns!$B$2:$B$248,A627)&gt;0,"Yes","No")</f>
        <v>No</v>
      </c>
      <c r="N627" s="13"/>
    </row>
    <row r="628" spans="1:14" x14ac:dyDescent="0.35">
      <c r="A628" s="5">
        <v>627</v>
      </c>
      <c r="B628" s="5">
        <v>419</v>
      </c>
      <c r="C628" s="5">
        <v>1081</v>
      </c>
      <c r="D628" s="5">
        <v>1</v>
      </c>
      <c r="E628" s="5">
        <v>163.27000000000001</v>
      </c>
      <c r="F628" s="5">
        <v>0.05</v>
      </c>
      <c r="G628" s="5">
        <f>IFERROR(INDEX(Products!$C$2:$C$86,MATCH(C628,Products!$A$2:$A$86,0)),"")</f>
        <v>8</v>
      </c>
      <c r="H628" s="12">
        <f>IFERROR(INDEX(Products!$D$2:$D$86,MATCH(C628,Products!$A$2:$A$86,0)),"")</f>
        <v>98.34</v>
      </c>
      <c r="I628" s="12">
        <f t="shared" si="36"/>
        <v>155.10650000000001</v>
      </c>
      <c r="J628" s="12">
        <f t="shared" si="37"/>
        <v>98.34</v>
      </c>
      <c r="K628" s="12">
        <f t="shared" si="38"/>
        <v>56.766500000000008</v>
      </c>
      <c r="L628" s="7">
        <f t="shared" si="39"/>
        <v>0.36598401743318304</v>
      </c>
      <c r="M628" s="5" t="str">
        <f>IF(COUNTIF(Returns!$B$2:$B$248,A628)&gt;0,"Yes","No")</f>
        <v>No</v>
      </c>
      <c r="N628" s="13"/>
    </row>
    <row r="629" spans="1:14" x14ac:dyDescent="0.35">
      <c r="A629" s="5">
        <v>628</v>
      </c>
      <c r="B629" s="5">
        <v>419</v>
      </c>
      <c r="C629" s="5">
        <v>1050</v>
      </c>
      <c r="D629" s="5">
        <v>1</v>
      </c>
      <c r="E629" s="5">
        <v>4400.7700000000004</v>
      </c>
      <c r="F629" s="5">
        <v>0.2</v>
      </c>
      <c r="G629" s="5">
        <f>IFERROR(INDEX(Products!$C$2:$C$86,MATCH(C629,Products!$A$2:$A$86,0)),"")</f>
        <v>5</v>
      </c>
      <c r="H629" s="12">
        <f>IFERROR(INDEX(Products!$D$2:$D$86,MATCH(C629,Products!$A$2:$A$86,0)),"")</f>
        <v>2432.0300000000002</v>
      </c>
      <c r="I629" s="12">
        <f t="shared" si="36"/>
        <v>3520.6160000000004</v>
      </c>
      <c r="J629" s="12">
        <f t="shared" si="37"/>
        <v>2432.0300000000002</v>
      </c>
      <c r="K629" s="12">
        <f t="shared" si="38"/>
        <v>1088.5860000000002</v>
      </c>
      <c r="L629" s="7">
        <f t="shared" si="39"/>
        <v>0.3092032757903731</v>
      </c>
      <c r="M629" s="5" t="str">
        <f>IF(COUNTIF(Returns!$B$2:$B$248,A629)&gt;0,"Yes","No")</f>
        <v>No</v>
      </c>
      <c r="N629" s="13"/>
    </row>
    <row r="630" spans="1:14" x14ac:dyDescent="0.35">
      <c r="A630" s="5">
        <v>629</v>
      </c>
      <c r="B630" s="5">
        <v>420</v>
      </c>
      <c r="C630" s="5">
        <v>1061</v>
      </c>
      <c r="D630" s="5">
        <v>1</v>
      </c>
      <c r="E630" s="5">
        <v>1128.8399999999999</v>
      </c>
      <c r="F630" s="5">
        <v>0.2</v>
      </c>
      <c r="G630" s="5">
        <f>IFERROR(INDEX(Products!$C$2:$C$86,MATCH(C630,Products!$A$2:$A$86,0)),"")</f>
        <v>6</v>
      </c>
      <c r="H630" s="12">
        <f>IFERROR(INDEX(Products!$D$2:$D$86,MATCH(C630,Products!$A$2:$A$86,0)),"")</f>
        <v>705.26</v>
      </c>
      <c r="I630" s="12">
        <f t="shared" si="36"/>
        <v>903.072</v>
      </c>
      <c r="J630" s="12">
        <f t="shared" si="37"/>
        <v>705.26</v>
      </c>
      <c r="K630" s="12">
        <f t="shared" si="38"/>
        <v>197.81200000000001</v>
      </c>
      <c r="L630" s="7">
        <f t="shared" si="39"/>
        <v>0.21904344282626415</v>
      </c>
      <c r="M630" s="5" t="str">
        <f>IF(COUNTIF(Returns!$B$2:$B$248,A630)&gt;0,"Yes","No")</f>
        <v>No</v>
      </c>
      <c r="N630" s="13"/>
    </row>
    <row r="631" spans="1:14" x14ac:dyDescent="0.35">
      <c r="A631" s="5">
        <v>630</v>
      </c>
      <c r="B631" s="5">
        <v>420</v>
      </c>
      <c r="C631" s="5">
        <v>1024</v>
      </c>
      <c r="D631" s="5">
        <v>1</v>
      </c>
      <c r="E631" s="5">
        <v>232.94</v>
      </c>
      <c r="F631" s="5">
        <v>0.15</v>
      </c>
      <c r="G631" s="5">
        <f>IFERROR(INDEX(Products!$C$2:$C$86,MATCH(C631,Products!$A$2:$A$86,0)),"")</f>
        <v>2</v>
      </c>
      <c r="H631" s="12">
        <f>IFERROR(INDEX(Products!$D$2:$D$86,MATCH(C631,Products!$A$2:$A$86,0)),"")</f>
        <v>162.82</v>
      </c>
      <c r="I631" s="12">
        <f t="shared" si="36"/>
        <v>197.999</v>
      </c>
      <c r="J631" s="12">
        <f t="shared" si="37"/>
        <v>162.82</v>
      </c>
      <c r="K631" s="12">
        <f t="shared" si="38"/>
        <v>35.179000000000002</v>
      </c>
      <c r="L631" s="7">
        <f t="shared" si="39"/>
        <v>0.17767261450815411</v>
      </c>
      <c r="M631" s="5" t="str">
        <f>IF(COUNTIF(Returns!$B$2:$B$248,A631)&gt;0,"Yes","No")</f>
        <v>No</v>
      </c>
      <c r="N631" s="13"/>
    </row>
    <row r="632" spans="1:14" x14ac:dyDescent="0.35">
      <c r="A632" s="5">
        <v>631</v>
      </c>
      <c r="B632" s="5">
        <v>421</v>
      </c>
      <c r="C632" s="5">
        <v>1067</v>
      </c>
      <c r="D632" s="5">
        <v>1</v>
      </c>
      <c r="E632" s="5">
        <v>4128.99</v>
      </c>
      <c r="F632" s="5">
        <v>0</v>
      </c>
      <c r="G632" s="5">
        <f>IFERROR(INDEX(Products!$C$2:$C$86,MATCH(C632,Products!$A$2:$A$86,0)),"")</f>
        <v>7</v>
      </c>
      <c r="H632" s="12">
        <f>IFERROR(INDEX(Products!$D$2:$D$86,MATCH(C632,Products!$A$2:$A$86,0)),"")</f>
        <v>2213.3200000000002</v>
      </c>
      <c r="I632" s="12">
        <f t="shared" si="36"/>
        <v>4128.99</v>
      </c>
      <c r="J632" s="12">
        <f t="shared" si="37"/>
        <v>2213.3200000000002</v>
      </c>
      <c r="K632" s="12">
        <f t="shared" si="38"/>
        <v>1915.6699999999996</v>
      </c>
      <c r="L632" s="7">
        <f t="shared" si="39"/>
        <v>0.4639560764254696</v>
      </c>
      <c r="M632" s="5" t="str">
        <f>IF(COUNTIF(Returns!$B$2:$B$248,A632)&gt;0,"Yes","No")</f>
        <v>No</v>
      </c>
      <c r="N632" s="13"/>
    </row>
    <row r="633" spans="1:14" x14ac:dyDescent="0.35">
      <c r="A633" s="5">
        <v>632</v>
      </c>
      <c r="B633" s="5">
        <v>421</v>
      </c>
      <c r="C633" s="5">
        <v>1068</v>
      </c>
      <c r="D633" s="5">
        <v>1</v>
      </c>
      <c r="E633" s="5">
        <v>550.08000000000004</v>
      </c>
      <c r="F633" s="5">
        <v>0.2</v>
      </c>
      <c r="G633" s="5">
        <f>IFERROR(INDEX(Products!$C$2:$C$86,MATCH(C633,Products!$A$2:$A$86,0)),"")</f>
        <v>7</v>
      </c>
      <c r="H633" s="12">
        <f>IFERROR(INDEX(Products!$D$2:$D$86,MATCH(C633,Products!$A$2:$A$86,0)),"")</f>
        <v>351.29</v>
      </c>
      <c r="I633" s="12">
        <f t="shared" si="36"/>
        <v>440.06400000000008</v>
      </c>
      <c r="J633" s="12">
        <f t="shared" si="37"/>
        <v>351.29</v>
      </c>
      <c r="K633" s="12">
        <f t="shared" si="38"/>
        <v>88.774000000000058</v>
      </c>
      <c r="L633" s="7">
        <f t="shared" si="39"/>
        <v>0.20172974840023278</v>
      </c>
      <c r="M633" s="5" t="str">
        <f>IF(COUNTIF(Returns!$B$2:$B$248,A633)&gt;0,"Yes","No")</f>
        <v>No</v>
      </c>
      <c r="N633" s="13"/>
    </row>
    <row r="634" spans="1:14" x14ac:dyDescent="0.35">
      <c r="A634" s="5">
        <v>633</v>
      </c>
      <c r="B634" s="5">
        <v>422</v>
      </c>
      <c r="C634" s="5">
        <v>1019</v>
      </c>
      <c r="D634" s="5">
        <v>1</v>
      </c>
      <c r="E634" s="5">
        <v>1255.73</v>
      </c>
      <c r="F634" s="5">
        <v>0.1</v>
      </c>
      <c r="G634" s="5">
        <f>IFERROR(INDEX(Products!$C$2:$C$86,MATCH(C634,Products!$A$2:$A$86,0)),"")</f>
        <v>2</v>
      </c>
      <c r="H634" s="12">
        <f>IFERROR(INDEX(Products!$D$2:$D$86,MATCH(C634,Products!$A$2:$A$86,0)),"")</f>
        <v>760.11</v>
      </c>
      <c r="I634" s="12">
        <f t="shared" si="36"/>
        <v>1130.1570000000002</v>
      </c>
      <c r="J634" s="12">
        <f t="shared" si="37"/>
        <v>760.11</v>
      </c>
      <c r="K634" s="12">
        <f t="shared" si="38"/>
        <v>370.04700000000014</v>
      </c>
      <c r="L634" s="7">
        <f t="shared" si="39"/>
        <v>0.32742972878989385</v>
      </c>
      <c r="M634" s="5" t="str">
        <f>IF(COUNTIF(Returns!$B$2:$B$248,A634)&gt;0,"Yes","No")</f>
        <v>No</v>
      </c>
      <c r="N634" s="13"/>
    </row>
    <row r="635" spans="1:14" x14ac:dyDescent="0.35">
      <c r="A635" s="5">
        <v>634</v>
      </c>
      <c r="B635" s="5">
        <v>423</v>
      </c>
      <c r="C635" s="5">
        <v>1023</v>
      </c>
      <c r="D635" s="5">
        <v>1</v>
      </c>
      <c r="E635" s="5">
        <v>203.79</v>
      </c>
      <c r="F635" s="5">
        <v>0</v>
      </c>
      <c r="G635" s="5">
        <f>IFERROR(INDEX(Products!$C$2:$C$86,MATCH(C635,Products!$A$2:$A$86,0)),"")</f>
        <v>2</v>
      </c>
      <c r="H635" s="12">
        <f>IFERROR(INDEX(Products!$D$2:$D$86,MATCH(C635,Products!$A$2:$A$86,0)),"")</f>
        <v>145.43</v>
      </c>
      <c r="I635" s="12">
        <f t="shared" si="36"/>
        <v>203.79</v>
      </c>
      <c r="J635" s="12">
        <f t="shared" si="37"/>
        <v>145.43</v>
      </c>
      <c r="K635" s="12">
        <f t="shared" si="38"/>
        <v>58.359999999999985</v>
      </c>
      <c r="L635" s="7">
        <f t="shared" si="39"/>
        <v>0.28637322734187148</v>
      </c>
      <c r="M635" s="5" t="str">
        <f>IF(COUNTIF(Returns!$B$2:$B$248,A635)&gt;0,"Yes","No")</f>
        <v>No</v>
      </c>
      <c r="N635" s="13"/>
    </row>
    <row r="636" spans="1:14" x14ac:dyDescent="0.35">
      <c r="A636" s="5">
        <v>635</v>
      </c>
      <c r="B636" s="5">
        <v>424</v>
      </c>
      <c r="C636" s="5">
        <v>1040</v>
      </c>
      <c r="D636" s="5">
        <v>1</v>
      </c>
      <c r="E636" s="5">
        <v>419.14</v>
      </c>
      <c r="F636" s="5">
        <v>0.3</v>
      </c>
      <c r="G636" s="5">
        <f>IFERROR(INDEX(Products!$C$2:$C$86,MATCH(C636,Products!$A$2:$A$86,0)),"")</f>
        <v>4</v>
      </c>
      <c r="H636" s="12">
        <f>IFERROR(INDEX(Products!$D$2:$D$86,MATCH(C636,Products!$A$2:$A$86,0)),"")</f>
        <v>297.2</v>
      </c>
      <c r="I636" s="12">
        <f t="shared" si="36"/>
        <v>293.39799999999997</v>
      </c>
      <c r="J636" s="12">
        <f t="shared" si="37"/>
        <v>297.2</v>
      </c>
      <c r="K636" s="12">
        <f t="shared" si="38"/>
        <v>-3.8020000000000209</v>
      </c>
      <c r="L636" s="7">
        <f t="shared" si="39"/>
        <v>-1.2958506874620895E-2</v>
      </c>
      <c r="M636" s="5" t="str">
        <f>IF(COUNTIF(Returns!$B$2:$B$248,A636)&gt;0,"Yes","No")</f>
        <v>No</v>
      </c>
      <c r="N636" s="13"/>
    </row>
    <row r="637" spans="1:14" x14ac:dyDescent="0.35">
      <c r="A637" s="5">
        <v>636</v>
      </c>
      <c r="B637" s="5">
        <v>424</v>
      </c>
      <c r="C637" s="5">
        <v>1022</v>
      </c>
      <c r="D637" s="5">
        <v>1</v>
      </c>
      <c r="E637" s="5">
        <v>383.8</v>
      </c>
      <c r="F637" s="5">
        <v>0.05</v>
      </c>
      <c r="G637" s="5">
        <f>IFERROR(INDEX(Products!$C$2:$C$86,MATCH(C637,Products!$A$2:$A$86,0)),"")</f>
        <v>2</v>
      </c>
      <c r="H637" s="12">
        <f>IFERROR(INDEX(Products!$D$2:$D$86,MATCH(C637,Products!$A$2:$A$86,0)),"")</f>
        <v>266.88</v>
      </c>
      <c r="I637" s="12">
        <f t="shared" si="36"/>
        <v>364.61</v>
      </c>
      <c r="J637" s="12">
        <f t="shared" si="37"/>
        <v>266.88</v>
      </c>
      <c r="K637" s="12">
        <f t="shared" si="38"/>
        <v>97.730000000000018</v>
      </c>
      <c r="L637" s="7">
        <f t="shared" si="39"/>
        <v>0.26803982337291904</v>
      </c>
      <c r="M637" s="5" t="str">
        <f>IF(COUNTIF(Returns!$B$2:$B$248,A637)&gt;0,"Yes","No")</f>
        <v>No</v>
      </c>
      <c r="N637" s="13"/>
    </row>
    <row r="638" spans="1:14" x14ac:dyDescent="0.35">
      <c r="A638" s="5">
        <v>637</v>
      </c>
      <c r="B638" s="5">
        <v>425</v>
      </c>
      <c r="C638" s="5">
        <v>1085</v>
      </c>
      <c r="D638" s="5">
        <v>1</v>
      </c>
      <c r="E638" s="5">
        <v>234.72</v>
      </c>
      <c r="F638" s="5">
        <v>0</v>
      </c>
      <c r="G638" s="5">
        <f>IFERROR(INDEX(Products!$C$2:$C$86,MATCH(C638,Products!$A$2:$A$86,0)),"")</f>
        <v>8</v>
      </c>
      <c r="H638" s="12">
        <f>IFERROR(INDEX(Products!$D$2:$D$86,MATCH(C638,Products!$A$2:$A$86,0)),"")</f>
        <v>175.69</v>
      </c>
      <c r="I638" s="12">
        <f t="shared" si="36"/>
        <v>234.72</v>
      </c>
      <c r="J638" s="12">
        <f t="shared" si="37"/>
        <v>175.69</v>
      </c>
      <c r="K638" s="12">
        <f t="shared" si="38"/>
        <v>59.03</v>
      </c>
      <c r="L638" s="7">
        <f t="shared" si="39"/>
        <v>0.25149113837764148</v>
      </c>
      <c r="M638" s="5" t="str">
        <f>IF(COUNTIF(Returns!$B$2:$B$248,A638)&gt;0,"Yes","No")</f>
        <v>No</v>
      </c>
      <c r="N638" s="13"/>
    </row>
    <row r="639" spans="1:14" x14ac:dyDescent="0.35">
      <c r="A639" s="5">
        <v>638</v>
      </c>
      <c r="B639" s="5">
        <v>426</v>
      </c>
      <c r="C639" s="5">
        <v>1029</v>
      </c>
      <c r="D639" s="5">
        <v>1</v>
      </c>
      <c r="E639" s="5">
        <v>951.92</v>
      </c>
      <c r="F639" s="5">
        <v>0.3</v>
      </c>
      <c r="G639" s="5">
        <f>IFERROR(INDEX(Products!$C$2:$C$86,MATCH(C639,Products!$A$2:$A$86,0)),"")</f>
        <v>3</v>
      </c>
      <c r="H639" s="12">
        <f>IFERROR(INDEX(Products!$D$2:$D$86,MATCH(C639,Products!$A$2:$A$86,0)),"")</f>
        <v>552.17999999999995</v>
      </c>
      <c r="I639" s="12">
        <f t="shared" si="36"/>
        <v>666.34399999999994</v>
      </c>
      <c r="J639" s="12">
        <f t="shared" si="37"/>
        <v>552.17999999999995</v>
      </c>
      <c r="K639" s="12">
        <f t="shared" si="38"/>
        <v>114.16399999999999</v>
      </c>
      <c r="L639" s="7">
        <f t="shared" si="39"/>
        <v>0.17132892319882823</v>
      </c>
      <c r="M639" s="5" t="str">
        <f>IF(COUNTIF(Returns!$B$2:$B$248,A639)&gt;0,"Yes","No")</f>
        <v>No</v>
      </c>
      <c r="N639" s="13"/>
    </row>
    <row r="640" spans="1:14" x14ac:dyDescent="0.35">
      <c r="A640" s="5">
        <v>639</v>
      </c>
      <c r="B640" s="5">
        <v>427</v>
      </c>
      <c r="C640" s="5">
        <v>1045</v>
      </c>
      <c r="D640" s="5">
        <v>3</v>
      </c>
      <c r="E640" s="5">
        <v>197.92</v>
      </c>
      <c r="F640" s="5">
        <v>0</v>
      </c>
      <c r="G640" s="5">
        <f>IFERROR(INDEX(Products!$C$2:$C$86,MATCH(C640,Products!$A$2:$A$86,0)),"")</f>
        <v>4</v>
      </c>
      <c r="H640" s="12">
        <f>IFERROR(INDEX(Products!$D$2:$D$86,MATCH(C640,Products!$A$2:$A$86,0)),"")</f>
        <v>154.55000000000001</v>
      </c>
      <c r="I640" s="12">
        <f t="shared" si="36"/>
        <v>593.76</v>
      </c>
      <c r="J640" s="12">
        <f t="shared" si="37"/>
        <v>463.65000000000003</v>
      </c>
      <c r="K640" s="12">
        <f t="shared" si="38"/>
        <v>130.10999999999996</v>
      </c>
      <c r="L640" s="7">
        <f t="shared" si="39"/>
        <v>0.21912894098625701</v>
      </c>
      <c r="M640" s="5" t="str">
        <f>IF(COUNTIF(Returns!$B$2:$B$248,A640)&gt;0,"Yes","No")</f>
        <v>No</v>
      </c>
      <c r="N640" s="13"/>
    </row>
    <row r="641" spans="1:14" x14ac:dyDescent="0.35">
      <c r="A641" s="5">
        <v>640</v>
      </c>
      <c r="B641" s="5">
        <v>427</v>
      </c>
      <c r="C641" s="5">
        <v>1028</v>
      </c>
      <c r="D641" s="5">
        <v>2</v>
      </c>
      <c r="E641" s="5">
        <v>2753.45</v>
      </c>
      <c r="F641" s="5">
        <v>0.1</v>
      </c>
      <c r="G641" s="5">
        <f>IFERROR(INDEX(Products!$C$2:$C$86,MATCH(C641,Products!$A$2:$A$86,0)),"")</f>
        <v>3</v>
      </c>
      <c r="H641" s="12">
        <f>IFERROR(INDEX(Products!$D$2:$D$86,MATCH(C641,Products!$A$2:$A$86,0)),"")</f>
        <v>1672.88</v>
      </c>
      <c r="I641" s="12">
        <f t="shared" si="36"/>
        <v>4956.21</v>
      </c>
      <c r="J641" s="12">
        <f t="shared" si="37"/>
        <v>3345.76</v>
      </c>
      <c r="K641" s="12">
        <f t="shared" si="38"/>
        <v>1610.4499999999998</v>
      </c>
      <c r="L641" s="7">
        <f t="shared" si="39"/>
        <v>0.32493578762804637</v>
      </c>
      <c r="M641" s="5" t="str">
        <f>IF(COUNTIF(Returns!$B$2:$B$248,A641)&gt;0,"Yes","No")</f>
        <v>No</v>
      </c>
      <c r="N641" s="13"/>
    </row>
    <row r="642" spans="1:14" x14ac:dyDescent="0.35">
      <c r="A642" s="5">
        <v>641</v>
      </c>
      <c r="B642" s="5">
        <v>428</v>
      </c>
      <c r="C642" s="5">
        <v>1072</v>
      </c>
      <c r="D642" s="5">
        <v>1</v>
      </c>
      <c r="E642" s="5">
        <v>1404.39</v>
      </c>
      <c r="F642" s="5">
        <v>0.1</v>
      </c>
      <c r="G642" s="5">
        <f>IFERROR(INDEX(Products!$C$2:$C$86,MATCH(C642,Products!$A$2:$A$86,0)),"")</f>
        <v>7</v>
      </c>
      <c r="H642" s="12">
        <f>IFERROR(INDEX(Products!$D$2:$D$86,MATCH(C642,Products!$A$2:$A$86,0)),"")</f>
        <v>772.88</v>
      </c>
      <c r="I642" s="12">
        <f t="shared" ref="I642:I705" si="40">D642*E642*(1-F642)</f>
        <v>1263.951</v>
      </c>
      <c r="J642" s="12">
        <f t="shared" ref="J642:J705" si="41">D642*H642</f>
        <v>772.88</v>
      </c>
      <c r="K642" s="12">
        <f t="shared" ref="K642:K705" si="42">I642-J642</f>
        <v>491.07100000000003</v>
      </c>
      <c r="L642" s="7">
        <f t="shared" ref="L642:L705" si="43">IFERROR(K642/I642,0)</f>
        <v>0.38852059929538407</v>
      </c>
      <c r="M642" s="5" t="str">
        <f>IF(COUNTIF(Returns!$B$2:$B$248,A642)&gt;0,"Yes","No")</f>
        <v>No</v>
      </c>
      <c r="N642" s="13"/>
    </row>
    <row r="643" spans="1:14" x14ac:dyDescent="0.35">
      <c r="A643" s="5">
        <v>642</v>
      </c>
      <c r="B643" s="5">
        <v>428</v>
      </c>
      <c r="C643" s="5">
        <v>1043</v>
      </c>
      <c r="D643" s="5">
        <v>1</v>
      </c>
      <c r="E643" s="5">
        <v>567.48</v>
      </c>
      <c r="F643" s="5">
        <v>0.1</v>
      </c>
      <c r="G643" s="5">
        <f>IFERROR(INDEX(Products!$C$2:$C$86,MATCH(C643,Products!$A$2:$A$86,0)),"")</f>
        <v>4</v>
      </c>
      <c r="H643" s="12">
        <f>IFERROR(INDEX(Products!$D$2:$D$86,MATCH(C643,Products!$A$2:$A$86,0)),"")</f>
        <v>407.51</v>
      </c>
      <c r="I643" s="12">
        <f t="shared" si="40"/>
        <v>510.73200000000003</v>
      </c>
      <c r="J643" s="12">
        <f t="shared" si="41"/>
        <v>407.51</v>
      </c>
      <c r="K643" s="12">
        <f t="shared" si="42"/>
        <v>103.22200000000004</v>
      </c>
      <c r="L643" s="7">
        <f t="shared" si="43"/>
        <v>0.20210599688290537</v>
      </c>
      <c r="M643" s="5" t="str">
        <f>IF(COUNTIF(Returns!$B$2:$B$248,A643)&gt;0,"Yes","No")</f>
        <v>No</v>
      </c>
      <c r="N643" s="13"/>
    </row>
    <row r="644" spans="1:14" x14ac:dyDescent="0.35">
      <c r="A644" s="5">
        <v>643</v>
      </c>
      <c r="B644" s="5">
        <v>429</v>
      </c>
      <c r="C644" s="5">
        <v>1067</v>
      </c>
      <c r="D644" s="5">
        <v>1</v>
      </c>
      <c r="E644" s="5">
        <v>4128.99</v>
      </c>
      <c r="F644" s="5">
        <v>0.3</v>
      </c>
      <c r="G644" s="5">
        <f>IFERROR(INDEX(Products!$C$2:$C$86,MATCH(C644,Products!$A$2:$A$86,0)),"")</f>
        <v>7</v>
      </c>
      <c r="H644" s="12">
        <f>IFERROR(INDEX(Products!$D$2:$D$86,MATCH(C644,Products!$A$2:$A$86,0)),"")</f>
        <v>2213.3200000000002</v>
      </c>
      <c r="I644" s="12">
        <f t="shared" si="40"/>
        <v>2890.2929999999997</v>
      </c>
      <c r="J644" s="12">
        <f t="shared" si="41"/>
        <v>2213.3200000000002</v>
      </c>
      <c r="K644" s="12">
        <f t="shared" si="42"/>
        <v>676.9729999999995</v>
      </c>
      <c r="L644" s="7">
        <f t="shared" si="43"/>
        <v>0.23422296632209938</v>
      </c>
      <c r="M644" s="5" t="str">
        <f>IF(COUNTIF(Returns!$B$2:$B$248,A644)&gt;0,"Yes","No")</f>
        <v>No</v>
      </c>
      <c r="N644" s="13"/>
    </row>
    <row r="645" spans="1:14" x14ac:dyDescent="0.35">
      <c r="A645" s="5">
        <v>644</v>
      </c>
      <c r="B645" s="5">
        <v>430</v>
      </c>
      <c r="C645" s="5">
        <v>1061</v>
      </c>
      <c r="D645" s="5">
        <v>1</v>
      </c>
      <c r="E645" s="5">
        <v>1128.8399999999999</v>
      </c>
      <c r="F645" s="5">
        <v>0.3</v>
      </c>
      <c r="G645" s="5">
        <f>IFERROR(INDEX(Products!$C$2:$C$86,MATCH(C645,Products!$A$2:$A$86,0)),"")</f>
        <v>6</v>
      </c>
      <c r="H645" s="12">
        <f>IFERROR(INDEX(Products!$D$2:$D$86,MATCH(C645,Products!$A$2:$A$86,0)),"")</f>
        <v>705.26</v>
      </c>
      <c r="I645" s="12">
        <f t="shared" si="40"/>
        <v>790.18799999999987</v>
      </c>
      <c r="J645" s="12">
        <f t="shared" si="41"/>
        <v>705.26</v>
      </c>
      <c r="K645" s="12">
        <f t="shared" si="42"/>
        <v>84.927999999999884</v>
      </c>
      <c r="L645" s="7">
        <f t="shared" si="43"/>
        <v>0.10747822037287316</v>
      </c>
      <c r="M645" s="5" t="str">
        <f>IF(COUNTIF(Returns!$B$2:$B$248,A645)&gt;0,"Yes","No")</f>
        <v>No</v>
      </c>
      <c r="N645" s="13"/>
    </row>
    <row r="646" spans="1:14" x14ac:dyDescent="0.35">
      <c r="A646" s="5">
        <v>645</v>
      </c>
      <c r="B646" s="5">
        <v>430</v>
      </c>
      <c r="C646" s="5">
        <v>1001</v>
      </c>
      <c r="D646" s="5">
        <v>1</v>
      </c>
      <c r="E646" s="5">
        <v>3826.19</v>
      </c>
      <c r="F646" s="5">
        <v>0</v>
      </c>
      <c r="G646" s="5">
        <f>IFERROR(INDEX(Products!$C$2:$C$86,MATCH(C646,Products!$A$2:$A$86,0)),"")</f>
        <v>1</v>
      </c>
      <c r="H646" s="12">
        <f>IFERROR(INDEX(Products!$D$2:$D$86,MATCH(C646,Products!$A$2:$A$86,0)),"")</f>
        <v>3021.65</v>
      </c>
      <c r="I646" s="12">
        <f t="shared" si="40"/>
        <v>3826.19</v>
      </c>
      <c r="J646" s="12">
        <f t="shared" si="41"/>
        <v>3021.65</v>
      </c>
      <c r="K646" s="12">
        <f t="shared" si="42"/>
        <v>804.54</v>
      </c>
      <c r="L646" s="7">
        <f t="shared" si="43"/>
        <v>0.21027183699711721</v>
      </c>
      <c r="M646" s="5" t="str">
        <f>IF(COUNTIF(Returns!$B$2:$B$248,A646)&gt;0,"Yes","No")</f>
        <v>No</v>
      </c>
      <c r="N646" s="13"/>
    </row>
    <row r="647" spans="1:14" x14ac:dyDescent="0.35">
      <c r="A647" s="5">
        <v>646</v>
      </c>
      <c r="B647" s="5">
        <v>431</v>
      </c>
      <c r="C647" s="5">
        <v>1051</v>
      </c>
      <c r="D647" s="5">
        <v>1</v>
      </c>
      <c r="E647" s="5">
        <v>304.13</v>
      </c>
      <c r="F647" s="5">
        <v>0</v>
      </c>
      <c r="G647" s="5">
        <f>IFERROR(INDEX(Products!$C$2:$C$86,MATCH(C647,Products!$A$2:$A$86,0)),"")</f>
        <v>5</v>
      </c>
      <c r="H647" s="12">
        <f>IFERROR(INDEX(Products!$D$2:$D$86,MATCH(C647,Products!$A$2:$A$86,0)),"")</f>
        <v>176.98</v>
      </c>
      <c r="I647" s="12">
        <f t="shared" si="40"/>
        <v>304.13</v>
      </c>
      <c r="J647" s="12">
        <f t="shared" si="41"/>
        <v>176.98</v>
      </c>
      <c r="K647" s="12">
        <f t="shared" si="42"/>
        <v>127.15</v>
      </c>
      <c r="L647" s="7">
        <f t="shared" si="43"/>
        <v>0.41807779567947917</v>
      </c>
      <c r="M647" s="5" t="str">
        <f>IF(COUNTIF(Returns!$B$2:$B$248,A647)&gt;0,"Yes","No")</f>
        <v>No</v>
      </c>
      <c r="N647" s="13"/>
    </row>
    <row r="648" spans="1:14" x14ac:dyDescent="0.35">
      <c r="A648" s="5">
        <v>647</v>
      </c>
      <c r="B648" s="5">
        <v>432</v>
      </c>
      <c r="C648" s="5">
        <v>1085</v>
      </c>
      <c r="D648" s="5">
        <v>1</v>
      </c>
      <c r="E648" s="5">
        <v>234.72</v>
      </c>
      <c r="F648" s="5">
        <v>0.2</v>
      </c>
      <c r="G648" s="5">
        <f>IFERROR(INDEX(Products!$C$2:$C$86,MATCH(C648,Products!$A$2:$A$86,0)),"")</f>
        <v>8</v>
      </c>
      <c r="H648" s="12">
        <f>IFERROR(INDEX(Products!$D$2:$D$86,MATCH(C648,Products!$A$2:$A$86,0)),"")</f>
        <v>175.69</v>
      </c>
      <c r="I648" s="12">
        <f t="shared" si="40"/>
        <v>187.77600000000001</v>
      </c>
      <c r="J648" s="12">
        <f t="shared" si="41"/>
        <v>175.69</v>
      </c>
      <c r="K648" s="12">
        <f t="shared" si="42"/>
        <v>12.086000000000013</v>
      </c>
      <c r="L648" s="7">
        <f t="shared" si="43"/>
        <v>6.4363922972051874E-2</v>
      </c>
      <c r="M648" s="5" t="str">
        <f>IF(COUNTIF(Returns!$B$2:$B$248,A648)&gt;0,"Yes","No")</f>
        <v>No</v>
      </c>
      <c r="N648" s="13"/>
    </row>
    <row r="649" spans="1:14" x14ac:dyDescent="0.35">
      <c r="A649" s="5">
        <v>648</v>
      </c>
      <c r="B649" s="5">
        <v>433</v>
      </c>
      <c r="C649" s="5">
        <v>1041</v>
      </c>
      <c r="D649" s="5">
        <v>1</v>
      </c>
      <c r="E649" s="5">
        <v>767.68</v>
      </c>
      <c r="F649" s="5">
        <v>0</v>
      </c>
      <c r="G649" s="5">
        <f>IFERROR(INDEX(Products!$C$2:$C$86,MATCH(C649,Products!$A$2:$A$86,0)),"")</f>
        <v>4</v>
      </c>
      <c r="H649" s="12">
        <f>IFERROR(INDEX(Products!$D$2:$D$86,MATCH(C649,Products!$A$2:$A$86,0)),"")</f>
        <v>540.32000000000005</v>
      </c>
      <c r="I649" s="12">
        <f t="shared" si="40"/>
        <v>767.68</v>
      </c>
      <c r="J649" s="12">
        <f t="shared" si="41"/>
        <v>540.32000000000005</v>
      </c>
      <c r="K649" s="12">
        <f t="shared" si="42"/>
        <v>227.3599999999999</v>
      </c>
      <c r="L649" s="7">
        <f t="shared" si="43"/>
        <v>0.29616506877865767</v>
      </c>
      <c r="M649" s="5" t="str">
        <f>IF(COUNTIF(Returns!$B$2:$B$248,A649)&gt;0,"Yes","No")</f>
        <v>No</v>
      </c>
      <c r="N649" s="13"/>
    </row>
    <row r="650" spans="1:14" x14ac:dyDescent="0.35">
      <c r="A650" s="5">
        <v>649</v>
      </c>
      <c r="B650" s="5">
        <v>433</v>
      </c>
      <c r="C650" s="5">
        <v>1064</v>
      </c>
      <c r="D650" s="5">
        <v>1</v>
      </c>
      <c r="E650" s="5">
        <v>177.92</v>
      </c>
      <c r="F650" s="5">
        <v>0.2</v>
      </c>
      <c r="G650" s="5">
        <f>IFERROR(INDEX(Products!$C$2:$C$86,MATCH(C650,Products!$A$2:$A$86,0)),"")</f>
        <v>6</v>
      </c>
      <c r="H650" s="12">
        <f>IFERROR(INDEX(Products!$D$2:$D$86,MATCH(C650,Products!$A$2:$A$86,0)),"")</f>
        <v>95.97</v>
      </c>
      <c r="I650" s="12">
        <f t="shared" si="40"/>
        <v>142.33599999999998</v>
      </c>
      <c r="J650" s="12">
        <f t="shared" si="41"/>
        <v>95.97</v>
      </c>
      <c r="K650" s="12">
        <f t="shared" si="42"/>
        <v>46.365999999999985</v>
      </c>
      <c r="L650" s="7">
        <f t="shared" si="43"/>
        <v>0.32575033723021574</v>
      </c>
      <c r="M650" s="5" t="str">
        <f>IF(COUNTIF(Returns!$B$2:$B$248,A650)&gt;0,"Yes","No")</f>
        <v>No</v>
      </c>
      <c r="N650" s="13"/>
    </row>
    <row r="651" spans="1:14" x14ac:dyDescent="0.35">
      <c r="A651" s="5">
        <v>650</v>
      </c>
      <c r="B651" s="5">
        <v>433</v>
      </c>
      <c r="C651" s="5">
        <v>1056</v>
      </c>
      <c r="D651" s="5">
        <v>1</v>
      </c>
      <c r="E651" s="5">
        <v>1134.4000000000001</v>
      </c>
      <c r="F651" s="5">
        <v>0.1</v>
      </c>
      <c r="G651" s="5">
        <f>IFERROR(INDEX(Products!$C$2:$C$86,MATCH(C651,Products!$A$2:$A$86,0)),"")</f>
        <v>6</v>
      </c>
      <c r="H651" s="12">
        <f>IFERROR(INDEX(Products!$D$2:$D$86,MATCH(C651,Products!$A$2:$A$86,0)),"")</f>
        <v>798.2</v>
      </c>
      <c r="I651" s="12">
        <f t="shared" si="40"/>
        <v>1020.9600000000002</v>
      </c>
      <c r="J651" s="12">
        <f t="shared" si="41"/>
        <v>798.2</v>
      </c>
      <c r="K651" s="12">
        <f t="shared" si="42"/>
        <v>222.7600000000001</v>
      </c>
      <c r="L651" s="7">
        <f t="shared" si="43"/>
        <v>0.21818680457608533</v>
      </c>
      <c r="M651" s="5" t="str">
        <f>IF(COUNTIF(Returns!$B$2:$B$248,A651)&gt;0,"Yes","No")</f>
        <v>No</v>
      </c>
      <c r="N651" s="13"/>
    </row>
    <row r="652" spans="1:14" x14ac:dyDescent="0.35">
      <c r="A652" s="5">
        <v>651</v>
      </c>
      <c r="B652" s="5">
        <v>434</v>
      </c>
      <c r="C652" s="5">
        <v>1072</v>
      </c>
      <c r="D652" s="5">
        <v>1</v>
      </c>
      <c r="E652" s="5">
        <v>1404.39</v>
      </c>
      <c r="F652" s="5">
        <v>0</v>
      </c>
      <c r="G652" s="5">
        <f>IFERROR(INDEX(Products!$C$2:$C$86,MATCH(C652,Products!$A$2:$A$86,0)),"")</f>
        <v>7</v>
      </c>
      <c r="H652" s="12">
        <f>IFERROR(INDEX(Products!$D$2:$D$86,MATCH(C652,Products!$A$2:$A$86,0)),"")</f>
        <v>772.88</v>
      </c>
      <c r="I652" s="12">
        <f t="shared" si="40"/>
        <v>1404.39</v>
      </c>
      <c r="J652" s="12">
        <f t="shared" si="41"/>
        <v>772.88</v>
      </c>
      <c r="K652" s="12">
        <f t="shared" si="42"/>
        <v>631.5100000000001</v>
      </c>
      <c r="L652" s="7">
        <f t="shared" si="43"/>
        <v>0.44966853936584572</v>
      </c>
      <c r="M652" s="5" t="str">
        <f>IF(COUNTIF(Returns!$B$2:$B$248,A652)&gt;0,"Yes","No")</f>
        <v>No</v>
      </c>
      <c r="N652" s="13"/>
    </row>
    <row r="653" spans="1:14" x14ac:dyDescent="0.35">
      <c r="A653" s="5">
        <v>652</v>
      </c>
      <c r="B653" s="5">
        <v>434</v>
      </c>
      <c r="C653" s="5">
        <v>1001</v>
      </c>
      <c r="D653" s="5">
        <v>1</v>
      </c>
      <c r="E653" s="5">
        <v>3826.19</v>
      </c>
      <c r="F653" s="5">
        <v>0.05</v>
      </c>
      <c r="G653" s="5">
        <f>IFERROR(INDEX(Products!$C$2:$C$86,MATCH(C653,Products!$A$2:$A$86,0)),"")</f>
        <v>1</v>
      </c>
      <c r="H653" s="12">
        <f>IFERROR(INDEX(Products!$D$2:$D$86,MATCH(C653,Products!$A$2:$A$86,0)),"")</f>
        <v>3021.65</v>
      </c>
      <c r="I653" s="12">
        <f t="shared" si="40"/>
        <v>3634.8804999999998</v>
      </c>
      <c r="J653" s="12">
        <f t="shared" si="41"/>
        <v>3021.65</v>
      </c>
      <c r="K653" s="12">
        <f t="shared" si="42"/>
        <v>613.23049999999967</v>
      </c>
      <c r="L653" s="7">
        <f t="shared" si="43"/>
        <v>0.16870719683907071</v>
      </c>
      <c r="M653" s="5" t="str">
        <f>IF(COUNTIF(Returns!$B$2:$B$248,A653)&gt;0,"Yes","No")</f>
        <v>No</v>
      </c>
      <c r="N653" s="13"/>
    </row>
    <row r="654" spans="1:14" x14ac:dyDescent="0.35">
      <c r="A654" s="5">
        <v>653</v>
      </c>
      <c r="B654" s="5">
        <v>435</v>
      </c>
      <c r="C654" s="5">
        <v>1067</v>
      </c>
      <c r="D654" s="5">
        <v>1</v>
      </c>
      <c r="E654" s="5">
        <v>4128.99</v>
      </c>
      <c r="F654" s="5">
        <v>0.2</v>
      </c>
      <c r="G654" s="5">
        <f>IFERROR(INDEX(Products!$C$2:$C$86,MATCH(C654,Products!$A$2:$A$86,0)),"")</f>
        <v>7</v>
      </c>
      <c r="H654" s="12">
        <f>IFERROR(INDEX(Products!$D$2:$D$86,MATCH(C654,Products!$A$2:$A$86,0)),"")</f>
        <v>2213.3200000000002</v>
      </c>
      <c r="I654" s="12">
        <f t="shared" si="40"/>
        <v>3303.192</v>
      </c>
      <c r="J654" s="12">
        <f t="shared" si="41"/>
        <v>2213.3200000000002</v>
      </c>
      <c r="K654" s="12">
        <f t="shared" si="42"/>
        <v>1089.8719999999998</v>
      </c>
      <c r="L654" s="7">
        <f t="shared" si="43"/>
        <v>0.32994509553183704</v>
      </c>
      <c r="M654" s="5" t="str">
        <f>IF(COUNTIF(Returns!$B$2:$B$248,A654)&gt;0,"Yes","No")</f>
        <v>No</v>
      </c>
      <c r="N654" s="13"/>
    </row>
    <row r="655" spans="1:14" x14ac:dyDescent="0.35">
      <c r="A655" s="5">
        <v>654</v>
      </c>
      <c r="B655" s="5">
        <v>435</v>
      </c>
      <c r="C655" s="5">
        <v>1049</v>
      </c>
      <c r="D655" s="5">
        <v>2</v>
      </c>
      <c r="E655" s="5">
        <v>3970.29</v>
      </c>
      <c r="F655" s="5">
        <v>0.1</v>
      </c>
      <c r="G655" s="5">
        <f>IFERROR(INDEX(Products!$C$2:$C$86,MATCH(C655,Products!$A$2:$A$86,0)),"")</f>
        <v>5</v>
      </c>
      <c r="H655" s="12">
        <f>IFERROR(INDEX(Products!$D$2:$D$86,MATCH(C655,Products!$A$2:$A$86,0)),"")</f>
        <v>2490.89</v>
      </c>
      <c r="I655" s="12">
        <f t="shared" si="40"/>
        <v>7146.5219999999999</v>
      </c>
      <c r="J655" s="12">
        <f t="shared" si="41"/>
        <v>4981.78</v>
      </c>
      <c r="K655" s="12">
        <f t="shared" si="42"/>
        <v>2164.7420000000002</v>
      </c>
      <c r="L655" s="7">
        <f t="shared" si="43"/>
        <v>0.30290846372543179</v>
      </c>
      <c r="M655" s="5" t="str">
        <f>IF(COUNTIF(Returns!$B$2:$B$248,A655)&gt;0,"Yes","No")</f>
        <v>No</v>
      </c>
      <c r="N655" s="13"/>
    </row>
    <row r="656" spans="1:14" x14ac:dyDescent="0.35">
      <c r="A656" s="5">
        <v>655</v>
      </c>
      <c r="B656" s="5">
        <v>436</v>
      </c>
      <c r="C656" s="5">
        <v>1060</v>
      </c>
      <c r="D656" s="5">
        <v>1</v>
      </c>
      <c r="E656" s="5">
        <v>781.76</v>
      </c>
      <c r="F656" s="5">
        <v>0.25</v>
      </c>
      <c r="G656" s="5">
        <f>IFERROR(INDEX(Products!$C$2:$C$86,MATCH(C656,Products!$A$2:$A$86,0)),"")</f>
        <v>6</v>
      </c>
      <c r="H656" s="12">
        <f>IFERROR(INDEX(Products!$D$2:$D$86,MATCH(C656,Products!$A$2:$A$86,0)),"")</f>
        <v>579.36</v>
      </c>
      <c r="I656" s="12">
        <f t="shared" si="40"/>
        <v>586.31999999999994</v>
      </c>
      <c r="J656" s="12">
        <f t="shared" si="41"/>
        <v>579.36</v>
      </c>
      <c r="K656" s="12">
        <f t="shared" si="42"/>
        <v>6.9599999999999227</v>
      </c>
      <c r="L656" s="7">
        <f t="shared" si="43"/>
        <v>1.1870650839132083E-2</v>
      </c>
      <c r="M656" s="5" t="str">
        <f>IF(COUNTIF(Returns!$B$2:$B$248,A656)&gt;0,"Yes","No")</f>
        <v>Yes</v>
      </c>
      <c r="N656" s="13"/>
    </row>
    <row r="657" spans="1:14" x14ac:dyDescent="0.35">
      <c r="A657" s="5">
        <v>656</v>
      </c>
      <c r="B657" s="5">
        <v>437</v>
      </c>
      <c r="C657" s="5">
        <v>1029</v>
      </c>
      <c r="D657" s="5">
        <v>1</v>
      </c>
      <c r="E657" s="5">
        <v>951.92</v>
      </c>
      <c r="F657" s="5">
        <v>0.1</v>
      </c>
      <c r="G657" s="5">
        <f>IFERROR(INDEX(Products!$C$2:$C$86,MATCH(C657,Products!$A$2:$A$86,0)),"")</f>
        <v>3</v>
      </c>
      <c r="H657" s="12">
        <f>IFERROR(INDEX(Products!$D$2:$D$86,MATCH(C657,Products!$A$2:$A$86,0)),"")</f>
        <v>552.17999999999995</v>
      </c>
      <c r="I657" s="12">
        <f t="shared" si="40"/>
        <v>856.72799999999995</v>
      </c>
      <c r="J657" s="12">
        <f t="shared" si="41"/>
        <v>552.17999999999995</v>
      </c>
      <c r="K657" s="12">
        <f t="shared" si="42"/>
        <v>304.548</v>
      </c>
      <c r="L657" s="7">
        <f t="shared" si="43"/>
        <v>0.35547805137686644</v>
      </c>
      <c r="M657" s="5" t="str">
        <f>IF(COUNTIF(Returns!$B$2:$B$248,A657)&gt;0,"Yes","No")</f>
        <v>Yes</v>
      </c>
      <c r="N657" s="13"/>
    </row>
    <row r="658" spans="1:14" x14ac:dyDescent="0.35">
      <c r="A658" s="5">
        <v>657</v>
      </c>
      <c r="B658" s="5">
        <v>437</v>
      </c>
      <c r="C658" s="5">
        <v>1085</v>
      </c>
      <c r="D658" s="5">
        <v>2</v>
      </c>
      <c r="E658" s="5">
        <v>234.72</v>
      </c>
      <c r="F658" s="5">
        <v>0.2</v>
      </c>
      <c r="G658" s="5">
        <f>IFERROR(INDEX(Products!$C$2:$C$86,MATCH(C658,Products!$A$2:$A$86,0)),"")</f>
        <v>8</v>
      </c>
      <c r="H658" s="12">
        <f>IFERROR(INDEX(Products!$D$2:$D$86,MATCH(C658,Products!$A$2:$A$86,0)),"")</f>
        <v>175.69</v>
      </c>
      <c r="I658" s="12">
        <f t="shared" si="40"/>
        <v>375.55200000000002</v>
      </c>
      <c r="J658" s="12">
        <f t="shared" si="41"/>
        <v>351.38</v>
      </c>
      <c r="K658" s="12">
        <f t="shared" si="42"/>
        <v>24.172000000000025</v>
      </c>
      <c r="L658" s="7">
        <f t="shared" si="43"/>
        <v>6.4363922972051874E-2</v>
      </c>
      <c r="M658" s="5" t="str">
        <f>IF(COUNTIF(Returns!$B$2:$B$248,A658)&gt;0,"Yes","No")</f>
        <v>No</v>
      </c>
      <c r="N658" s="13"/>
    </row>
    <row r="659" spans="1:14" x14ac:dyDescent="0.35">
      <c r="A659" s="5">
        <v>658</v>
      </c>
      <c r="B659" s="5">
        <v>438</v>
      </c>
      <c r="C659" s="5">
        <v>1006</v>
      </c>
      <c r="D659" s="5">
        <v>1</v>
      </c>
      <c r="E659" s="5">
        <v>2046.37</v>
      </c>
      <c r="F659" s="5">
        <v>0.2</v>
      </c>
      <c r="G659" s="5">
        <f>IFERROR(INDEX(Products!$C$2:$C$86,MATCH(C659,Products!$A$2:$A$86,0)),"")</f>
        <v>1</v>
      </c>
      <c r="H659" s="12">
        <f>IFERROR(INDEX(Products!$D$2:$D$86,MATCH(C659,Products!$A$2:$A$86,0)),"")</f>
        <v>1296.42</v>
      </c>
      <c r="I659" s="12">
        <f t="shared" si="40"/>
        <v>1637.096</v>
      </c>
      <c r="J659" s="12">
        <f t="shared" si="41"/>
        <v>1296.42</v>
      </c>
      <c r="K659" s="12">
        <f t="shared" si="42"/>
        <v>340.67599999999993</v>
      </c>
      <c r="L659" s="7">
        <f t="shared" si="43"/>
        <v>0.20809775358317406</v>
      </c>
      <c r="M659" s="5" t="str">
        <f>IF(COUNTIF(Returns!$B$2:$B$248,A659)&gt;0,"Yes","No")</f>
        <v>Yes</v>
      </c>
      <c r="N659" s="13"/>
    </row>
    <row r="660" spans="1:14" x14ac:dyDescent="0.35">
      <c r="A660" s="5">
        <v>659</v>
      </c>
      <c r="B660" s="5">
        <v>438</v>
      </c>
      <c r="C660" s="5">
        <v>1005</v>
      </c>
      <c r="D660" s="5">
        <v>2</v>
      </c>
      <c r="E660" s="5">
        <v>2703.6</v>
      </c>
      <c r="F660" s="5">
        <v>0.2</v>
      </c>
      <c r="G660" s="5">
        <f>IFERROR(INDEX(Products!$C$2:$C$86,MATCH(C660,Products!$A$2:$A$86,0)),"")</f>
        <v>1</v>
      </c>
      <c r="H660" s="12">
        <f>IFERROR(INDEX(Products!$D$2:$D$86,MATCH(C660,Products!$A$2:$A$86,0)),"")</f>
        <v>2129.88</v>
      </c>
      <c r="I660" s="12">
        <f t="shared" si="40"/>
        <v>4325.76</v>
      </c>
      <c r="J660" s="12">
        <f t="shared" si="41"/>
        <v>4259.76</v>
      </c>
      <c r="K660" s="12">
        <f t="shared" si="42"/>
        <v>66</v>
      </c>
      <c r="L660" s="7">
        <f t="shared" si="43"/>
        <v>1.5257434531735463E-2</v>
      </c>
      <c r="M660" s="5" t="str">
        <f>IF(COUNTIF(Returns!$B$2:$B$248,A660)&gt;0,"Yes","No")</f>
        <v>Yes</v>
      </c>
      <c r="N660" s="13"/>
    </row>
    <row r="661" spans="1:14" x14ac:dyDescent="0.35">
      <c r="A661" s="5">
        <v>660</v>
      </c>
      <c r="B661" s="5">
        <v>439</v>
      </c>
      <c r="C661" s="5">
        <v>1079</v>
      </c>
      <c r="D661" s="5">
        <v>2</v>
      </c>
      <c r="E661" s="5">
        <v>395.97</v>
      </c>
      <c r="F661" s="5">
        <v>0</v>
      </c>
      <c r="G661" s="5">
        <f>IFERROR(INDEX(Products!$C$2:$C$86,MATCH(C661,Products!$A$2:$A$86,0)),"")</f>
        <v>8</v>
      </c>
      <c r="H661" s="12">
        <f>IFERROR(INDEX(Products!$D$2:$D$86,MATCH(C661,Products!$A$2:$A$86,0)),"")</f>
        <v>242.57</v>
      </c>
      <c r="I661" s="12">
        <f t="shared" si="40"/>
        <v>791.94</v>
      </c>
      <c r="J661" s="12">
        <f t="shared" si="41"/>
        <v>485.14</v>
      </c>
      <c r="K661" s="12">
        <f t="shared" si="42"/>
        <v>306.80000000000007</v>
      </c>
      <c r="L661" s="7">
        <f t="shared" si="43"/>
        <v>0.38740308609238078</v>
      </c>
      <c r="M661" s="5" t="str">
        <f>IF(COUNTIF(Returns!$B$2:$B$248,A661)&gt;0,"Yes","No")</f>
        <v>No</v>
      </c>
      <c r="N661" s="13"/>
    </row>
    <row r="662" spans="1:14" x14ac:dyDescent="0.35">
      <c r="A662" s="5">
        <v>661</v>
      </c>
      <c r="B662" s="5">
        <v>439</v>
      </c>
      <c r="C662" s="5">
        <v>1056</v>
      </c>
      <c r="D662" s="5">
        <v>1</v>
      </c>
      <c r="E662" s="5">
        <v>1134.4000000000001</v>
      </c>
      <c r="F662" s="5">
        <v>0.25</v>
      </c>
      <c r="G662" s="5">
        <f>IFERROR(INDEX(Products!$C$2:$C$86,MATCH(C662,Products!$A$2:$A$86,0)),"")</f>
        <v>6</v>
      </c>
      <c r="H662" s="12">
        <f>IFERROR(INDEX(Products!$D$2:$D$86,MATCH(C662,Products!$A$2:$A$86,0)),"")</f>
        <v>798.2</v>
      </c>
      <c r="I662" s="12">
        <f t="shared" si="40"/>
        <v>850.80000000000007</v>
      </c>
      <c r="J662" s="12">
        <f t="shared" si="41"/>
        <v>798.2</v>
      </c>
      <c r="K662" s="12">
        <f t="shared" si="42"/>
        <v>52.600000000000023</v>
      </c>
      <c r="L662" s="7">
        <f t="shared" si="43"/>
        <v>6.1824165491302326E-2</v>
      </c>
      <c r="M662" s="5" t="str">
        <f>IF(COUNTIF(Returns!$B$2:$B$248,A662)&gt;0,"Yes","No")</f>
        <v>No</v>
      </c>
      <c r="N662" s="13"/>
    </row>
    <row r="663" spans="1:14" x14ac:dyDescent="0.35">
      <c r="A663" s="5">
        <v>662</v>
      </c>
      <c r="B663" s="5">
        <v>440</v>
      </c>
      <c r="C663" s="5">
        <v>1001</v>
      </c>
      <c r="D663" s="5">
        <v>1</v>
      </c>
      <c r="E663" s="5">
        <v>3826.19</v>
      </c>
      <c r="F663" s="5">
        <v>0.05</v>
      </c>
      <c r="G663" s="5">
        <f>IFERROR(INDEX(Products!$C$2:$C$86,MATCH(C663,Products!$A$2:$A$86,0)),"")</f>
        <v>1</v>
      </c>
      <c r="H663" s="12">
        <f>IFERROR(INDEX(Products!$D$2:$D$86,MATCH(C663,Products!$A$2:$A$86,0)),"")</f>
        <v>3021.65</v>
      </c>
      <c r="I663" s="12">
        <f t="shared" si="40"/>
        <v>3634.8804999999998</v>
      </c>
      <c r="J663" s="12">
        <f t="shared" si="41"/>
        <v>3021.65</v>
      </c>
      <c r="K663" s="12">
        <f t="shared" si="42"/>
        <v>613.23049999999967</v>
      </c>
      <c r="L663" s="7">
        <f t="shared" si="43"/>
        <v>0.16870719683907071</v>
      </c>
      <c r="M663" s="5" t="str">
        <f>IF(COUNTIF(Returns!$B$2:$B$248,A663)&gt;0,"Yes","No")</f>
        <v>No</v>
      </c>
      <c r="N663" s="13"/>
    </row>
    <row r="664" spans="1:14" x14ac:dyDescent="0.35">
      <c r="A664" s="5">
        <v>663</v>
      </c>
      <c r="B664" s="5">
        <v>441</v>
      </c>
      <c r="C664" s="5">
        <v>1029</v>
      </c>
      <c r="D664" s="5">
        <v>1</v>
      </c>
      <c r="E664" s="5">
        <v>951.92</v>
      </c>
      <c r="F664" s="5">
        <v>0.1</v>
      </c>
      <c r="G664" s="5">
        <f>IFERROR(INDEX(Products!$C$2:$C$86,MATCH(C664,Products!$A$2:$A$86,0)),"")</f>
        <v>3</v>
      </c>
      <c r="H664" s="12">
        <f>IFERROR(INDEX(Products!$D$2:$D$86,MATCH(C664,Products!$A$2:$A$86,0)),"")</f>
        <v>552.17999999999995</v>
      </c>
      <c r="I664" s="12">
        <f t="shared" si="40"/>
        <v>856.72799999999995</v>
      </c>
      <c r="J664" s="12">
        <f t="shared" si="41"/>
        <v>552.17999999999995</v>
      </c>
      <c r="K664" s="12">
        <f t="shared" si="42"/>
        <v>304.548</v>
      </c>
      <c r="L664" s="7">
        <f t="shared" si="43"/>
        <v>0.35547805137686644</v>
      </c>
      <c r="M664" s="5" t="str">
        <f>IF(COUNTIF(Returns!$B$2:$B$248,A664)&gt;0,"Yes","No")</f>
        <v>No</v>
      </c>
      <c r="N664" s="13"/>
    </row>
    <row r="665" spans="1:14" x14ac:dyDescent="0.35">
      <c r="A665" s="5">
        <v>664</v>
      </c>
      <c r="B665" s="5">
        <v>441</v>
      </c>
      <c r="C665" s="5">
        <v>1001</v>
      </c>
      <c r="D665" s="5">
        <v>1</v>
      </c>
      <c r="E665" s="5">
        <v>3826.19</v>
      </c>
      <c r="F665" s="5">
        <v>0</v>
      </c>
      <c r="G665" s="5">
        <f>IFERROR(INDEX(Products!$C$2:$C$86,MATCH(C665,Products!$A$2:$A$86,0)),"")</f>
        <v>1</v>
      </c>
      <c r="H665" s="12">
        <f>IFERROR(INDEX(Products!$D$2:$D$86,MATCH(C665,Products!$A$2:$A$86,0)),"")</f>
        <v>3021.65</v>
      </c>
      <c r="I665" s="12">
        <f t="shared" si="40"/>
        <v>3826.19</v>
      </c>
      <c r="J665" s="12">
        <f t="shared" si="41"/>
        <v>3021.65</v>
      </c>
      <c r="K665" s="12">
        <f t="shared" si="42"/>
        <v>804.54</v>
      </c>
      <c r="L665" s="7">
        <f t="shared" si="43"/>
        <v>0.21027183699711721</v>
      </c>
      <c r="M665" s="5" t="str">
        <f>IF(COUNTIF(Returns!$B$2:$B$248,A665)&gt;0,"Yes","No")</f>
        <v>No</v>
      </c>
      <c r="N665" s="13"/>
    </row>
    <row r="666" spans="1:14" x14ac:dyDescent="0.35">
      <c r="A666" s="5">
        <v>665</v>
      </c>
      <c r="B666" s="5">
        <v>442</v>
      </c>
      <c r="C666" s="5">
        <v>1084</v>
      </c>
      <c r="D666" s="5">
        <v>1</v>
      </c>
      <c r="E666" s="5">
        <v>317.63</v>
      </c>
      <c r="F666" s="5">
        <v>0.2</v>
      </c>
      <c r="G666" s="5">
        <f>IFERROR(INDEX(Products!$C$2:$C$86,MATCH(C666,Products!$A$2:$A$86,0)),"")</f>
        <v>8</v>
      </c>
      <c r="H666" s="12">
        <f>IFERROR(INDEX(Products!$D$2:$D$86,MATCH(C666,Products!$A$2:$A$86,0)),"")</f>
        <v>188.52</v>
      </c>
      <c r="I666" s="12">
        <f t="shared" si="40"/>
        <v>254.10400000000001</v>
      </c>
      <c r="J666" s="12">
        <f t="shared" si="41"/>
        <v>188.52</v>
      </c>
      <c r="K666" s="12">
        <f t="shared" si="42"/>
        <v>65.584000000000003</v>
      </c>
      <c r="L666" s="7">
        <f t="shared" si="43"/>
        <v>0.25809904605988099</v>
      </c>
      <c r="M666" s="5" t="str">
        <f>IF(COUNTIF(Returns!$B$2:$B$248,A666)&gt;0,"Yes","No")</f>
        <v>No</v>
      </c>
      <c r="N666" s="13"/>
    </row>
    <row r="667" spans="1:14" x14ac:dyDescent="0.35">
      <c r="A667" s="5">
        <v>666</v>
      </c>
      <c r="B667" s="5">
        <v>442</v>
      </c>
      <c r="C667" s="5">
        <v>1067</v>
      </c>
      <c r="D667" s="5">
        <v>3</v>
      </c>
      <c r="E667" s="5">
        <v>4128.99</v>
      </c>
      <c r="F667" s="5">
        <v>0</v>
      </c>
      <c r="G667" s="5">
        <f>IFERROR(INDEX(Products!$C$2:$C$86,MATCH(C667,Products!$A$2:$A$86,0)),"")</f>
        <v>7</v>
      </c>
      <c r="H667" s="12">
        <f>IFERROR(INDEX(Products!$D$2:$D$86,MATCH(C667,Products!$A$2:$A$86,0)),"")</f>
        <v>2213.3200000000002</v>
      </c>
      <c r="I667" s="12">
        <f t="shared" si="40"/>
        <v>12386.97</v>
      </c>
      <c r="J667" s="12">
        <f t="shared" si="41"/>
        <v>6639.9600000000009</v>
      </c>
      <c r="K667" s="12">
        <f t="shared" si="42"/>
        <v>5747.0099999999984</v>
      </c>
      <c r="L667" s="7">
        <f t="shared" si="43"/>
        <v>0.46395607642546954</v>
      </c>
      <c r="M667" s="5" t="str">
        <f>IF(COUNTIF(Returns!$B$2:$B$248,A667)&gt;0,"Yes","No")</f>
        <v>No</v>
      </c>
      <c r="N667" s="13"/>
    </row>
    <row r="668" spans="1:14" x14ac:dyDescent="0.35">
      <c r="A668" s="5">
        <v>667</v>
      </c>
      <c r="B668" s="5">
        <v>443</v>
      </c>
      <c r="C668" s="5">
        <v>1038</v>
      </c>
      <c r="D668" s="5">
        <v>1</v>
      </c>
      <c r="E668" s="5">
        <v>930.61</v>
      </c>
      <c r="F668" s="5">
        <v>0.1</v>
      </c>
      <c r="G668" s="5">
        <f>IFERROR(INDEX(Products!$C$2:$C$86,MATCH(C668,Products!$A$2:$A$86,0)),"")</f>
        <v>4</v>
      </c>
      <c r="H668" s="12">
        <f>IFERROR(INDEX(Products!$D$2:$D$86,MATCH(C668,Products!$A$2:$A$86,0)),"")</f>
        <v>617.46</v>
      </c>
      <c r="I668" s="12">
        <f t="shared" si="40"/>
        <v>837.54899999999998</v>
      </c>
      <c r="J668" s="12">
        <f t="shared" si="41"/>
        <v>617.46</v>
      </c>
      <c r="K668" s="12">
        <f t="shared" si="42"/>
        <v>220.08899999999994</v>
      </c>
      <c r="L668" s="7">
        <f t="shared" si="43"/>
        <v>0.26277746137837898</v>
      </c>
      <c r="M668" s="5" t="str">
        <f>IF(COUNTIF(Returns!$B$2:$B$248,A668)&gt;0,"Yes","No")</f>
        <v>No</v>
      </c>
      <c r="N668" s="13"/>
    </row>
    <row r="669" spans="1:14" x14ac:dyDescent="0.35">
      <c r="A669" s="5">
        <v>668</v>
      </c>
      <c r="B669" s="5">
        <v>443</v>
      </c>
      <c r="C669" s="5">
        <v>1028</v>
      </c>
      <c r="D669" s="5">
        <v>2</v>
      </c>
      <c r="E669" s="5">
        <v>2753.45</v>
      </c>
      <c r="F669" s="5">
        <v>0.2</v>
      </c>
      <c r="G669" s="5">
        <f>IFERROR(INDEX(Products!$C$2:$C$86,MATCH(C669,Products!$A$2:$A$86,0)),"")</f>
        <v>3</v>
      </c>
      <c r="H669" s="12">
        <f>IFERROR(INDEX(Products!$D$2:$D$86,MATCH(C669,Products!$A$2:$A$86,0)),"")</f>
        <v>1672.88</v>
      </c>
      <c r="I669" s="12">
        <f t="shared" si="40"/>
        <v>4405.5199999999995</v>
      </c>
      <c r="J669" s="12">
        <f t="shared" si="41"/>
        <v>3345.76</v>
      </c>
      <c r="K669" s="12">
        <f t="shared" si="42"/>
        <v>1059.7599999999993</v>
      </c>
      <c r="L669" s="7">
        <f t="shared" si="43"/>
        <v>0.2405527610815521</v>
      </c>
      <c r="M669" s="5" t="str">
        <f>IF(COUNTIF(Returns!$B$2:$B$248,A669)&gt;0,"Yes","No")</f>
        <v>No</v>
      </c>
      <c r="N669" s="13"/>
    </row>
    <row r="670" spans="1:14" x14ac:dyDescent="0.35">
      <c r="A670" s="5">
        <v>669</v>
      </c>
      <c r="B670" s="5">
        <v>443</v>
      </c>
      <c r="C670" s="5">
        <v>1080</v>
      </c>
      <c r="D670" s="5">
        <v>1</v>
      </c>
      <c r="E670" s="5">
        <v>256.7</v>
      </c>
      <c r="F670" s="5">
        <v>0</v>
      </c>
      <c r="G670" s="5">
        <f>IFERROR(INDEX(Products!$C$2:$C$86,MATCH(C670,Products!$A$2:$A$86,0)),"")</f>
        <v>8</v>
      </c>
      <c r="H670" s="12">
        <f>IFERROR(INDEX(Products!$D$2:$D$86,MATCH(C670,Products!$A$2:$A$86,0)),"")</f>
        <v>184.26</v>
      </c>
      <c r="I670" s="12">
        <f t="shared" si="40"/>
        <v>256.7</v>
      </c>
      <c r="J670" s="12">
        <f t="shared" si="41"/>
        <v>184.26</v>
      </c>
      <c r="K670" s="12">
        <f t="shared" si="42"/>
        <v>72.44</v>
      </c>
      <c r="L670" s="7">
        <f t="shared" si="43"/>
        <v>0.28219711725749902</v>
      </c>
      <c r="M670" s="5" t="str">
        <f>IF(COUNTIF(Returns!$B$2:$B$248,A670)&gt;0,"Yes","No")</f>
        <v>No</v>
      </c>
      <c r="N670" s="13"/>
    </row>
    <row r="671" spans="1:14" x14ac:dyDescent="0.35">
      <c r="A671" s="5">
        <v>670</v>
      </c>
      <c r="B671" s="5">
        <v>444</v>
      </c>
      <c r="C671" s="5">
        <v>1005</v>
      </c>
      <c r="D671" s="5">
        <v>1</v>
      </c>
      <c r="E671" s="5">
        <v>2703.6</v>
      </c>
      <c r="F671" s="5">
        <v>0.25</v>
      </c>
      <c r="G671" s="5">
        <f>IFERROR(INDEX(Products!$C$2:$C$86,MATCH(C671,Products!$A$2:$A$86,0)),"")</f>
        <v>1</v>
      </c>
      <c r="H671" s="12">
        <f>IFERROR(INDEX(Products!$D$2:$D$86,MATCH(C671,Products!$A$2:$A$86,0)),"")</f>
        <v>2129.88</v>
      </c>
      <c r="I671" s="12">
        <f t="shared" si="40"/>
        <v>2027.6999999999998</v>
      </c>
      <c r="J671" s="12">
        <f t="shared" si="41"/>
        <v>2129.88</v>
      </c>
      <c r="K671" s="12">
        <f t="shared" si="42"/>
        <v>-102.18000000000029</v>
      </c>
      <c r="L671" s="7">
        <f t="shared" si="43"/>
        <v>-5.0392069832815654E-2</v>
      </c>
      <c r="M671" s="5" t="str">
        <f>IF(COUNTIF(Returns!$B$2:$B$248,A671)&gt;0,"Yes","No")</f>
        <v>No</v>
      </c>
      <c r="N671" s="13"/>
    </row>
    <row r="672" spans="1:14" x14ac:dyDescent="0.35">
      <c r="A672" s="5">
        <v>671</v>
      </c>
      <c r="B672" s="5">
        <v>445</v>
      </c>
      <c r="C672" s="5">
        <v>1043</v>
      </c>
      <c r="D672" s="5">
        <v>1</v>
      </c>
      <c r="E672" s="5">
        <v>567.48</v>
      </c>
      <c r="F672" s="5">
        <v>0.2</v>
      </c>
      <c r="G672" s="5">
        <f>IFERROR(INDEX(Products!$C$2:$C$86,MATCH(C672,Products!$A$2:$A$86,0)),"")</f>
        <v>4</v>
      </c>
      <c r="H672" s="12">
        <f>IFERROR(INDEX(Products!$D$2:$D$86,MATCH(C672,Products!$A$2:$A$86,0)),"")</f>
        <v>407.51</v>
      </c>
      <c r="I672" s="12">
        <f t="shared" si="40"/>
        <v>453.98400000000004</v>
      </c>
      <c r="J672" s="12">
        <f t="shared" si="41"/>
        <v>407.51</v>
      </c>
      <c r="K672" s="12">
        <f t="shared" si="42"/>
        <v>46.474000000000046</v>
      </c>
      <c r="L672" s="7">
        <f t="shared" si="43"/>
        <v>0.10236924649326858</v>
      </c>
      <c r="M672" s="5" t="str">
        <f>IF(COUNTIF(Returns!$B$2:$B$248,A672)&gt;0,"Yes","No")</f>
        <v>No</v>
      </c>
      <c r="N672" s="13"/>
    </row>
    <row r="673" spans="1:14" x14ac:dyDescent="0.35">
      <c r="A673" s="5">
        <v>672</v>
      </c>
      <c r="B673" s="5">
        <v>446</v>
      </c>
      <c r="C673" s="5">
        <v>1081</v>
      </c>
      <c r="D673" s="5">
        <v>2</v>
      </c>
      <c r="E673" s="5">
        <v>163.27000000000001</v>
      </c>
      <c r="F673" s="5">
        <v>0.1</v>
      </c>
      <c r="G673" s="5">
        <f>IFERROR(INDEX(Products!$C$2:$C$86,MATCH(C673,Products!$A$2:$A$86,0)),"")</f>
        <v>8</v>
      </c>
      <c r="H673" s="12">
        <f>IFERROR(INDEX(Products!$D$2:$D$86,MATCH(C673,Products!$A$2:$A$86,0)),"")</f>
        <v>98.34</v>
      </c>
      <c r="I673" s="12">
        <f t="shared" si="40"/>
        <v>293.88600000000002</v>
      </c>
      <c r="J673" s="12">
        <f t="shared" si="41"/>
        <v>196.68</v>
      </c>
      <c r="K673" s="12">
        <f t="shared" si="42"/>
        <v>97.206000000000017</v>
      </c>
      <c r="L673" s="7">
        <f t="shared" si="43"/>
        <v>0.33076090729058211</v>
      </c>
      <c r="M673" s="5" t="str">
        <f>IF(COUNTIF(Returns!$B$2:$B$248,A673)&gt;0,"Yes","No")</f>
        <v>No</v>
      </c>
      <c r="N673" s="13"/>
    </row>
    <row r="674" spans="1:14" x14ac:dyDescent="0.35">
      <c r="A674" s="5">
        <v>673</v>
      </c>
      <c r="B674" s="5">
        <v>446</v>
      </c>
      <c r="C674" s="5">
        <v>1026</v>
      </c>
      <c r="D674" s="5">
        <v>3</v>
      </c>
      <c r="E674" s="5">
        <v>1413.81</v>
      </c>
      <c r="F674" s="5">
        <v>0.15</v>
      </c>
      <c r="G674" s="5">
        <f>IFERROR(INDEX(Products!$C$2:$C$86,MATCH(C674,Products!$A$2:$A$86,0)),"")</f>
        <v>3</v>
      </c>
      <c r="H674" s="12">
        <f>IFERROR(INDEX(Products!$D$2:$D$86,MATCH(C674,Products!$A$2:$A$86,0)),"")</f>
        <v>1019.93</v>
      </c>
      <c r="I674" s="12">
        <f t="shared" si="40"/>
        <v>3605.2155000000002</v>
      </c>
      <c r="J674" s="12">
        <f t="shared" si="41"/>
        <v>3059.79</v>
      </c>
      <c r="K674" s="12">
        <f t="shared" si="42"/>
        <v>545.42550000000028</v>
      </c>
      <c r="L674" s="7">
        <f t="shared" si="43"/>
        <v>0.15128790498099218</v>
      </c>
      <c r="M674" s="5" t="str">
        <f>IF(COUNTIF(Returns!$B$2:$B$248,A674)&gt;0,"Yes","No")</f>
        <v>No</v>
      </c>
      <c r="N674" s="13"/>
    </row>
    <row r="675" spans="1:14" x14ac:dyDescent="0.35">
      <c r="A675" s="5">
        <v>674</v>
      </c>
      <c r="B675" s="5">
        <v>447</v>
      </c>
      <c r="C675" s="5">
        <v>1061</v>
      </c>
      <c r="D675" s="5">
        <v>1</v>
      </c>
      <c r="E675" s="5">
        <v>1128.8399999999999</v>
      </c>
      <c r="F675" s="5">
        <v>0.05</v>
      </c>
      <c r="G675" s="5">
        <f>IFERROR(INDEX(Products!$C$2:$C$86,MATCH(C675,Products!$A$2:$A$86,0)),"")</f>
        <v>6</v>
      </c>
      <c r="H675" s="12">
        <f>IFERROR(INDEX(Products!$D$2:$D$86,MATCH(C675,Products!$A$2:$A$86,0)),"")</f>
        <v>705.26</v>
      </c>
      <c r="I675" s="12">
        <f t="shared" si="40"/>
        <v>1072.3979999999999</v>
      </c>
      <c r="J675" s="12">
        <f t="shared" si="41"/>
        <v>705.26</v>
      </c>
      <c r="K675" s="12">
        <f t="shared" si="42"/>
        <v>367.13799999999992</v>
      </c>
      <c r="L675" s="7">
        <f t="shared" si="43"/>
        <v>0.34235237290632764</v>
      </c>
      <c r="M675" s="5" t="str">
        <f>IF(COUNTIF(Returns!$B$2:$B$248,A675)&gt;0,"Yes","No")</f>
        <v>No</v>
      </c>
      <c r="N675" s="13"/>
    </row>
    <row r="676" spans="1:14" x14ac:dyDescent="0.35">
      <c r="A676" s="5">
        <v>675</v>
      </c>
      <c r="B676" s="5">
        <v>448</v>
      </c>
      <c r="C676" s="5">
        <v>1001</v>
      </c>
      <c r="D676" s="5">
        <v>1</v>
      </c>
      <c r="E676" s="5">
        <v>3826.19</v>
      </c>
      <c r="F676" s="5">
        <v>0.05</v>
      </c>
      <c r="G676" s="5">
        <f>IFERROR(INDEX(Products!$C$2:$C$86,MATCH(C676,Products!$A$2:$A$86,0)),"")</f>
        <v>1</v>
      </c>
      <c r="H676" s="12">
        <f>IFERROR(INDEX(Products!$D$2:$D$86,MATCH(C676,Products!$A$2:$A$86,0)),"")</f>
        <v>3021.65</v>
      </c>
      <c r="I676" s="12">
        <f t="shared" si="40"/>
        <v>3634.8804999999998</v>
      </c>
      <c r="J676" s="12">
        <f t="shared" si="41"/>
        <v>3021.65</v>
      </c>
      <c r="K676" s="12">
        <f t="shared" si="42"/>
        <v>613.23049999999967</v>
      </c>
      <c r="L676" s="7">
        <f t="shared" si="43"/>
        <v>0.16870719683907071</v>
      </c>
      <c r="M676" s="5" t="str">
        <f>IF(COUNTIF(Returns!$B$2:$B$248,A676)&gt;0,"Yes","No")</f>
        <v>No</v>
      </c>
      <c r="N676" s="13"/>
    </row>
    <row r="677" spans="1:14" x14ac:dyDescent="0.35">
      <c r="A677" s="5">
        <v>676</v>
      </c>
      <c r="B677" s="5">
        <v>448</v>
      </c>
      <c r="C677" s="5">
        <v>1072</v>
      </c>
      <c r="D677" s="5">
        <v>1</v>
      </c>
      <c r="E677" s="5">
        <v>1404.39</v>
      </c>
      <c r="F677" s="5">
        <v>0</v>
      </c>
      <c r="G677" s="5">
        <f>IFERROR(INDEX(Products!$C$2:$C$86,MATCH(C677,Products!$A$2:$A$86,0)),"")</f>
        <v>7</v>
      </c>
      <c r="H677" s="12">
        <f>IFERROR(INDEX(Products!$D$2:$D$86,MATCH(C677,Products!$A$2:$A$86,0)),"")</f>
        <v>772.88</v>
      </c>
      <c r="I677" s="12">
        <f t="shared" si="40"/>
        <v>1404.39</v>
      </c>
      <c r="J677" s="12">
        <f t="shared" si="41"/>
        <v>772.88</v>
      </c>
      <c r="K677" s="12">
        <f t="shared" si="42"/>
        <v>631.5100000000001</v>
      </c>
      <c r="L677" s="7">
        <f t="shared" si="43"/>
        <v>0.44966853936584572</v>
      </c>
      <c r="M677" s="5" t="str">
        <f>IF(COUNTIF(Returns!$B$2:$B$248,A677)&gt;0,"Yes","No")</f>
        <v>No</v>
      </c>
      <c r="N677" s="13"/>
    </row>
    <row r="678" spans="1:14" x14ac:dyDescent="0.35">
      <c r="A678" s="5">
        <v>677</v>
      </c>
      <c r="B678" s="5">
        <v>449</v>
      </c>
      <c r="C678" s="5">
        <v>1083</v>
      </c>
      <c r="D678" s="5">
        <v>1</v>
      </c>
      <c r="E678" s="5">
        <v>679.39</v>
      </c>
      <c r="F678" s="5">
        <v>0.3</v>
      </c>
      <c r="G678" s="5">
        <f>IFERROR(INDEX(Products!$C$2:$C$86,MATCH(C678,Products!$A$2:$A$86,0)),"")</f>
        <v>8</v>
      </c>
      <c r="H678" s="12">
        <f>IFERROR(INDEX(Products!$D$2:$D$86,MATCH(C678,Products!$A$2:$A$86,0)),"")</f>
        <v>524.20000000000005</v>
      </c>
      <c r="I678" s="12">
        <f t="shared" si="40"/>
        <v>475.57299999999998</v>
      </c>
      <c r="J678" s="12">
        <f t="shared" si="41"/>
        <v>524.20000000000005</v>
      </c>
      <c r="K678" s="12">
        <f t="shared" si="42"/>
        <v>-48.627000000000066</v>
      </c>
      <c r="L678" s="7">
        <f t="shared" si="43"/>
        <v>-0.1022492866499992</v>
      </c>
      <c r="M678" s="5" t="str">
        <f>IF(COUNTIF(Returns!$B$2:$B$248,A678)&gt;0,"Yes","No")</f>
        <v>No</v>
      </c>
      <c r="N678" s="13"/>
    </row>
    <row r="679" spans="1:14" x14ac:dyDescent="0.35">
      <c r="A679" s="5">
        <v>678</v>
      </c>
      <c r="B679" s="5">
        <v>449</v>
      </c>
      <c r="C679" s="5">
        <v>1084</v>
      </c>
      <c r="D679" s="5">
        <v>1</v>
      </c>
      <c r="E679" s="5">
        <v>317.63</v>
      </c>
      <c r="F679" s="5">
        <v>0</v>
      </c>
      <c r="G679" s="5">
        <f>IFERROR(INDEX(Products!$C$2:$C$86,MATCH(C679,Products!$A$2:$A$86,0)),"")</f>
        <v>8</v>
      </c>
      <c r="H679" s="12">
        <f>IFERROR(INDEX(Products!$D$2:$D$86,MATCH(C679,Products!$A$2:$A$86,0)),"")</f>
        <v>188.52</v>
      </c>
      <c r="I679" s="12">
        <f t="shared" si="40"/>
        <v>317.63</v>
      </c>
      <c r="J679" s="12">
        <f t="shared" si="41"/>
        <v>188.52</v>
      </c>
      <c r="K679" s="12">
        <f t="shared" si="42"/>
        <v>129.10999999999999</v>
      </c>
      <c r="L679" s="7">
        <f t="shared" si="43"/>
        <v>0.40647923684790477</v>
      </c>
      <c r="M679" s="5" t="str">
        <f>IF(COUNTIF(Returns!$B$2:$B$248,A679)&gt;0,"Yes","No")</f>
        <v>No</v>
      </c>
      <c r="N679" s="13"/>
    </row>
    <row r="680" spans="1:14" x14ac:dyDescent="0.35">
      <c r="A680" s="5">
        <v>679</v>
      </c>
      <c r="B680" s="5">
        <v>449</v>
      </c>
      <c r="C680" s="5">
        <v>1001</v>
      </c>
      <c r="D680" s="5">
        <v>1</v>
      </c>
      <c r="E680" s="5">
        <v>3826.19</v>
      </c>
      <c r="F680" s="5">
        <v>0</v>
      </c>
      <c r="G680" s="5">
        <f>IFERROR(INDEX(Products!$C$2:$C$86,MATCH(C680,Products!$A$2:$A$86,0)),"")</f>
        <v>1</v>
      </c>
      <c r="H680" s="12">
        <f>IFERROR(INDEX(Products!$D$2:$D$86,MATCH(C680,Products!$A$2:$A$86,0)),"")</f>
        <v>3021.65</v>
      </c>
      <c r="I680" s="12">
        <f t="shared" si="40"/>
        <v>3826.19</v>
      </c>
      <c r="J680" s="12">
        <f t="shared" si="41"/>
        <v>3021.65</v>
      </c>
      <c r="K680" s="12">
        <f t="shared" si="42"/>
        <v>804.54</v>
      </c>
      <c r="L680" s="7">
        <f t="shared" si="43"/>
        <v>0.21027183699711721</v>
      </c>
      <c r="M680" s="5" t="str">
        <f>IF(COUNTIF(Returns!$B$2:$B$248,A680)&gt;0,"Yes","No")</f>
        <v>No</v>
      </c>
      <c r="N680" s="13"/>
    </row>
    <row r="681" spans="1:14" x14ac:dyDescent="0.35">
      <c r="A681" s="5">
        <v>680</v>
      </c>
      <c r="B681" s="5">
        <v>449</v>
      </c>
      <c r="C681" s="5">
        <v>1053</v>
      </c>
      <c r="D681" s="5">
        <v>2</v>
      </c>
      <c r="E681" s="5">
        <v>1295.03</v>
      </c>
      <c r="F681" s="5">
        <v>0.25</v>
      </c>
      <c r="G681" s="5">
        <f>IFERROR(INDEX(Products!$C$2:$C$86,MATCH(C681,Products!$A$2:$A$86,0)),"")</f>
        <v>5</v>
      </c>
      <c r="H681" s="12">
        <f>IFERROR(INDEX(Products!$D$2:$D$86,MATCH(C681,Products!$A$2:$A$86,0)),"")</f>
        <v>777.04</v>
      </c>
      <c r="I681" s="12">
        <f t="shared" si="40"/>
        <v>1942.5450000000001</v>
      </c>
      <c r="J681" s="12">
        <f t="shared" si="41"/>
        <v>1554.08</v>
      </c>
      <c r="K681" s="12">
        <f t="shared" si="42"/>
        <v>388.46500000000015</v>
      </c>
      <c r="L681" s="7">
        <f t="shared" si="43"/>
        <v>0.19997734930207545</v>
      </c>
      <c r="M681" s="5" t="str">
        <f>IF(COUNTIF(Returns!$B$2:$B$248,A681)&gt;0,"Yes","No")</f>
        <v>No</v>
      </c>
      <c r="N681" s="13"/>
    </row>
    <row r="682" spans="1:14" x14ac:dyDescent="0.35">
      <c r="A682" s="5">
        <v>681</v>
      </c>
      <c r="B682" s="5">
        <v>450</v>
      </c>
      <c r="C682" s="5">
        <v>1067</v>
      </c>
      <c r="D682" s="5">
        <v>1</v>
      </c>
      <c r="E682" s="5">
        <v>4128.99</v>
      </c>
      <c r="F682" s="5">
        <v>0.1</v>
      </c>
      <c r="G682" s="5">
        <f>IFERROR(INDEX(Products!$C$2:$C$86,MATCH(C682,Products!$A$2:$A$86,0)),"")</f>
        <v>7</v>
      </c>
      <c r="H682" s="12">
        <f>IFERROR(INDEX(Products!$D$2:$D$86,MATCH(C682,Products!$A$2:$A$86,0)),"")</f>
        <v>2213.3200000000002</v>
      </c>
      <c r="I682" s="12">
        <f t="shared" si="40"/>
        <v>3716.0909999999999</v>
      </c>
      <c r="J682" s="12">
        <f t="shared" si="41"/>
        <v>2213.3200000000002</v>
      </c>
      <c r="K682" s="12">
        <f t="shared" si="42"/>
        <v>1502.7709999999997</v>
      </c>
      <c r="L682" s="7">
        <f t="shared" si="43"/>
        <v>0.40439564047274401</v>
      </c>
      <c r="M682" s="5" t="str">
        <f>IF(COUNTIF(Returns!$B$2:$B$248,A682)&gt;0,"Yes","No")</f>
        <v>No</v>
      </c>
      <c r="N682" s="13"/>
    </row>
    <row r="683" spans="1:14" x14ac:dyDescent="0.35">
      <c r="A683" s="5">
        <v>682</v>
      </c>
      <c r="B683" s="5">
        <v>451</v>
      </c>
      <c r="C683" s="5">
        <v>1085</v>
      </c>
      <c r="D683" s="5">
        <v>1</v>
      </c>
      <c r="E683" s="5">
        <v>234.72</v>
      </c>
      <c r="F683" s="5">
        <v>0.1</v>
      </c>
      <c r="G683" s="5">
        <f>IFERROR(INDEX(Products!$C$2:$C$86,MATCH(C683,Products!$A$2:$A$86,0)),"")</f>
        <v>8</v>
      </c>
      <c r="H683" s="12">
        <f>IFERROR(INDEX(Products!$D$2:$D$86,MATCH(C683,Products!$A$2:$A$86,0)),"")</f>
        <v>175.69</v>
      </c>
      <c r="I683" s="12">
        <f t="shared" si="40"/>
        <v>211.24799999999999</v>
      </c>
      <c r="J683" s="12">
        <f t="shared" si="41"/>
        <v>175.69</v>
      </c>
      <c r="K683" s="12">
        <f t="shared" si="42"/>
        <v>35.557999999999993</v>
      </c>
      <c r="L683" s="7">
        <f t="shared" si="43"/>
        <v>0.16832348708626824</v>
      </c>
      <c r="M683" s="5" t="str">
        <f>IF(COUNTIF(Returns!$B$2:$B$248,A683)&gt;0,"Yes","No")</f>
        <v>No</v>
      </c>
      <c r="N683" s="13"/>
    </row>
    <row r="684" spans="1:14" x14ac:dyDescent="0.35">
      <c r="A684" s="5">
        <v>683</v>
      </c>
      <c r="B684" s="5">
        <v>451</v>
      </c>
      <c r="C684" s="5">
        <v>1038</v>
      </c>
      <c r="D684" s="5">
        <v>1</v>
      </c>
      <c r="E684" s="5">
        <v>930.61</v>
      </c>
      <c r="F684" s="5">
        <v>0</v>
      </c>
      <c r="G684" s="5">
        <f>IFERROR(INDEX(Products!$C$2:$C$86,MATCH(C684,Products!$A$2:$A$86,0)),"")</f>
        <v>4</v>
      </c>
      <c r="H684" s="12">
        <f>IFERROR(INDEX(Products!$D$2:$D$86,MATCH(C684,Products!$A$2:$A$86,0)),"")</f>
        <v>617.46</v>
      </c>
      <c r="I684" s="12">
        <f t="shared" si="40"/>
        <v>930.61</v>
      </c>
      <c r="J684" s="12">
        <f t="shared" si="41"/>
        <v>617.46</v>
      </c>
      <c r="K684" s="12">
        <f t="shared" si="42"/>
        <v>313.14999999999998</v>
      </c>
      <c r="L684" s="7">
        <f t="shared" si="43"/>
        <v>0.33649971524054112</v>
      </c>
      <c r="M684" s="5" t="str">
        <f>IF(COUNTIF(Returns!$B$2:$B$248,A684)&gt;0,"Yes","No")</f>
        <v>No</v>
      </c>
      <c r="N684" s="13"/>
    </row>
    <row r="685" spans="1:14" x14ac:dyDescent="0.35">
      <c r="A685" s="5">
        <v>684</v>
      </c>
      <c r="B685" s="5">
        <v>452</v>
      </c>
      <c r="C685" s="5">
        <v>1019</v>
      </c>
      <c r="D685" s="5">
        <v>1</v>
      </c>
      <c r="E685" s="5">
        <v>1255.73</v>
      </c>
      <c r="F685" s="5">
        <v>0.3</v>
      </c>
      <c r="G685" s="5">
        <f>IFERROR(INDEX(Products!$C$2:$C$86,MATCH(C685,Products!$A$2:$A$86,0)),"")</f>
        <v>2</v>
      </c>
      <c r="H685" s="12">
        <f>IFERROR(INDEX(Products!$D$2:$D$86,MATCH(C685,Products!$A$2:$A$86,0)),"")</f>
        <v>760.11</v>
      </c>
      <c r="I685" s="12">
        <f t="shared" si="40"/>
        <v>879.01099999999997</v>
      </c>
      <c r="J685" s="12">
        <f t="shared" si="41"/>
        <v>760.11</v>
      </c>
      <c r="K685" s="12">
        <f t="shared" si="42"/>
        <v>118.90099999999995</v>
      </c>
      <c r="L685" s="7">
        <f t="shared" si="43"/>
        <v>0.13526679415843482</v>
      </c>
      <c r="M685" s="5" t="str">
        <f>IF(COUNTIF(Returns!$B$2:$B$248,A685)&gt;0,"Yes","No")</f>
        <v>No</v>
      </c>
      <c r="N685" s="13"/>
    </row>
    <row r="686" spans="1:14" x14ac:dyDescent="0.35">
      <c r="A686" s="5">
        <v>685</v>
      </c>
      <c r="B686" s="5">
        <v>453</v>
      </c>
      <c r="C686" s="5">
        <v>1067</v>
      </c>
      <c r="D686" s="5">
        <v>1</v>
      </c>
      <c r="E686" s="5">
        <v>4128.99</v>
      </c>
      <c r="F686" s="5">
        <v>0.25</v>
      </c>
      <c r="G686" s="5">
        <f>IFERROR(INDEX(Products!$C$2:$C$86,MATCH(C686,Products!$A$2:$A$86,0)),"")</f>
        <v>7</v>
      </c>
      <c r="H686" s="12">
        <f>IFERROR(INDEX(Products!$D$2:$D$86,MATCH(C686,Products!$A$2:$A$86,0)),"")</f>
        <v>2213.3200000000002</v>
      </c>
      <c r="I686" s="12">
        <f t="shared" si="40"/>
        <v>3096.7424999999998</v>
      </c>
      <c r="J686" s="12">
        <f t="shared" si="41"/>
        <v>2213.3200000000002</v>
      </c>
      <c r="K686" s="12">
        <f t="shared" si="42"/>
        <v>883.42249999999967</v>
      </c>
      <c r="L686" s="7">
        <f t="shared" si="43"/>
        <v>0.28527476856729278</v>
      </c>
      <c r="M686" s="5" t="str">
        <f>IF(COUNTIF(Returns!$B$2:$B$248,A686)&gt;0,"Yes","No")</f>
        <v>No</v>
      </c>
      <c r="N686" s="13"/>
    </row>
    <row r="687" spans="1:14" x14ac:dyDescent="0.35">
      <c r="A687" s="5">
        <v>686</v>
      </c>
      <c r="B687" s="5">
        <v>454</v>
      </c>
      <c r="C687" s="5">
        <v>1083</v>
      </c>
      <c r="D687" s="5">
        <v>3</v>
      </c>
      <c r="E687" s="5">
        <v>679.39</v>
      </c>
      <c r="F687" s="5">
        <v>0.1</v>
      </c>
      <c r="G687" s="5">
        <f>IFERROR(INDEX(Products!$C$2:$C$86,MATCH(C687,Products!$A$2:$A$86,0)),"")</f>
        <v>8</v>
      </c>
      <c r="H687" s="12">
        <f>IFERROR(INDEX(Products!$D$2:$D$86,MATCH(C687,Products!$A$2:$A$86,0)),"")</f>
        <v>524.20000000000005</v>
      </c>
      <c r="I687" s="12">
        <f t="shared" si="40"/>
        <v>1834.3530000000001</v>
      </c>
      <c r="J687" s="12">
        <f t="shared" si="41"/>
        <v>1572.6000000000001</v>
      </c>
      <c r="K687" s="12">
        <f t="shared" si="42"/>
        <v>261.75299999999993</v>
      </c>
      <c r="L687" s="7">
        <f t="shared" si="43"/>
        <v>0.14269499927222293</v>
      </c>
      <c r="M687" s="5" t="str">
        <f>IF(COUNTIF(Returns!$B$2:$B$248,A687)&gt;0,"Yes","No")</f>
        <v>No</v>
      </c>
      <c r="N687" s="13"/>
    </row>
    <row r="688" spans="1:14" x14ac:dyDescent="0.35">
      <c r="A688" s="5">
        <v>687</v>
      </c>
      <c r="B688" s="5">
        <v>455</v>
      </c>
      <c r="C688" s="5">
        <v>1028</v>
      </c>
      <c r="D688" s="5">
        <v>1</v>
      </c>
      <c r="E688" s="5">
        <v>2753.45</v>
      </c>
      <c r="F688" s="5">
        <v>0</v>
      </c>
      <c r="G688" s="5">
        <f>IFERROR(INDEX(Products!$C$2:$C$86,MATCH(C688,Products!$A$2:$A$86,0)),"")</f>
        <v>3</v>
      </c>
      <c r="H688" s="12">
        <f>IFERROR(INDEX(Products!$D$2:$D$86,MATCH(C688,Products!$A$2:$A$86,0)),"")</f>
        <v>1672.88</v>
      </c>
      <c r="I688" s="12">
        <f t="shared" si="40"/>
        <v>2753.45</v>
      </c>
      <c r="J688" s="12">
        <f t="shared" si="41"/>
        <v>1672.88</v>
      </c>
      <c r="K688" s="12">
        <f t="shared" si="42"/>
        <v>1080.5699999999997</v>
      </c>
      <c r="L688" s="7">
        <f t="shared" si="43"/>
        <v>0.39244220886524173</v>
      </c>
      <c r="M688" s="5" t="str">
        <f>IF(COUNTIF(Returns!$B$2:$B$248,A688)&gt;0,"Yes","No")</f>
        <v>No</v>
      </c>
      <c r="N688" s="13"/>
    </row>
    <row r="689" spans="1:14" x14ac:dyDescent="0.35">
      <c r="A689" s="5">
        <v>688</v>
      </c>
      <c r="B689" s="5">
        <v>455</v>
      </c>
      <c r="C689" s="5">
        <v>1053</v>
      </c>
      <c r="D689" s="5">
        <v>1</v>
      </c>
      <c r="E689" s="5">
        <v>1295.03</v>
      </c>
      <c r="F689" s="5">
        <v>0.1</v>
      </c>
      <c r="G689" s="5">
        <f>IFERROR(INDEX(Products!$C$2:$C$86,MATCH(C689,Products!$A$2:$A$86,0)),"")</f>
        <v>5</v>
      </c>
      <c r="H689" s="12">
        <f>IFERROR(INDEX(Products!$D$2:$D$86,MATCH(C689,Products!$A$2:$A$86,0)),"")</f>
        <v>777.04</v>
      </c>
      <c r="I689" s="12">
        <f t="shared" si="40"/>
        <v>1165.527</v>
      </c>
      <c r="J689" s="12">
        <f t="shared" si="41"/>
        <v>777.04</v>
      </c>
      <c r="K689" s="12">
        <f t="shared" si="42"/>
        <v>388.48700000000008</v>
      </c>
      <c r="L689" s="7">
        <f t="shared" si="43"/>
        <v>0.33331445775172952</v>
      </c>
      <c r="M689" s="5" t="str">
        <f>IF(COUNTIF(Returns!$B$2:$B$248,A689)&gt;0,"Yes","No")</f>
        <v>No</v>
      </c>
      <c r="N689" s="13"/>
    </row>
    <row r="690" spans="1:14" x14ac:dyDescent="0.35">
      <c r="A690" s="5">
        <v>689</v>
      </c>
      <c r="B690" s="5">
        <v>456</v>
      </c>
      <c r="C690" s="5">
        <v>1040</v>
      </c>
      <c r="D690" s="5">
        <v>1</v>
      </c>
      <c r="E690" s="5">
        <v>419.14</v>
      </c>
      <c r="F690" s="5">
        <v>0.05</v>
      </c>
      <c r="G690" s="5">
        <f>IFERROR(INDEX(Products!$C$2:$C$86,MATCH(C690,Products!$A$2:$A$86,0)),"")</f>
        <v>4</v>
      </c>
      <c r="H690" s="12">
        <f>IFERROR(INDEX(Products!$D$2:$D$86,MATCH(C690,Products!$A$2:$A$86,0)),"")</f>
        <v>297.2</v>
      </c>
      <c r="I690" s="12">
        <f t="shared" si="40"/>
        <v>398.18299999999999</v>
      </c>
      <c r="J690" s="12">
        <f t="shared" si="41"/>
        <v>297.2</v>
      </c>
      <c r="K690" s="12">
        <f t="shared" si="42"/>
        <v>100.983</v>
      </c>
      <c r="L690" s="7">
        <f t="shared" si="43"/>
        <v>0.25360952125027941</v>
      </c>
      <c r="M690" s="5" t="str">
        <f>IF(COUNTIF(Returns!$B$2:$B$248,A690)&gt;0,"Yes","No")</f>
        <v>No</v>
      </c>
      <c r="N690" s="13"/>
    </row>
    <row r="691" spans="1:14" x14ac:dyDescent="0.35">
      <c r="A691" s="5">
        <v>690</v>
      </c>
      <c r="B691" s="5">
        <v>456</v>
      </c>
      <c r="C691" s="5">
        <v>1017</v>
      </c>
      <c r="D691" s="5">
        <v>1</v>
      </c>
      <c r="E691" s="5">
        <v>978.37</v>
      </c>
      <c r="F691" s="5">
        <v>0.2</v>
      </c>
      <c r="G691" s="5">
        <f>IFERROR(INDEX(Products!$C$2:$C$86,MATCH(C691,Products!$A$2:$A$86,0)),"")</f>
        <v>2</v>
      </c>
      <c r="H691" s="12">
        <f>IFERROR(INDEX(Products!$D$2:$D$86,MATCH(C691,Products!$A$2:$A$86,0)),"")</f>
        <v>519.71</v>
      </c>
      <c r="I691" s="12">
        <f t="shared" si="40"/>
        <v>782.69600000000003</v>
      </c>
      <c r="J691" s="12">
        <f t="shared" si="41"/>
        <v>519.71</v>
      </c>
      <c r="K691" s="12">
        <f t="shared" si="42"/>
        <v>262.98599999999999</v>
      </c>
      <c r="L691" s="7">
        <f t="shared" si="43"/>
        <v>0.33600018397947606</v>
      </c>
      <c r="M691" s="5" t="str">
        <f>IF(COUNTIF(Returns!$B$2:$B$248,A691)&gt;0,"Yes","No")</f>
        <v>Yes</v>
      </c>
      <c r="N691" s="13"/>
    </row>
    <row r="692" spans="1:14" x14ac:dyDescent="0.35">
      <c r="A692" s="5">
        <v>691</v>
      </c>
      <c r="B692" s="5">
        <v>457</v>
      </c>
      <c r="C692" s="5">
        <v>1069</v>
      </c>
      <c r="D692" s="5">
        <v>2</v>
      </c>
      <c r="E692" s="5">
        <v>545.38</v>
      </c>
      <c r="F692" s="5">
        <v>0.2</v>
      </c>
      <c r="G692" s="5">
        <f>IFERROR(INDEX(Products!$C$2:$C$86,MATCH(C692,Products!$A$2:$A$86,0)),"")</f>
        <v>7</v>
      </c>
      <c r="H692" s="12">
        <f>IFERROR(INDEX(Products!$D$2:$D$86,MATCH(C692,Products!$A$2:$A$86,0)),"")</f>
        <v>312.64999999999998</v>
      </c>
      <c r="I692" s="12">
        <f t="shared" si="40"/>
        <v>872.60800000000006</v>
      </c>
      <c r="J692" s="12">
        <f t="shared" si="41"/>
        <v>625.29999999999995</v>
      </c>
      <c r="K692" s="12">
        <f t="shared" si="42"/>
        <v>247.30800000000011</v>
      </c>
      <c r="L692" s="7">
        <f t="shared" si="43"/>
        <v>0.28341248303934879</v>
      </c>
      <c r="M692" s="5" t="str">
        <f>IF(COUNTIF(Returns!$B$2:$B$248,A692)&gt;0,"Yes","No")</f>
        <v>No</v>
      </c>
      <c r="N692" s="13"/>
    </row>
    <row r="693" spans="1:14" x14ac:dyDescent="0.35">
      <c r="A693" s="5">
        <v>692</v>
      </c>
      <c r="B693" s="5">
        <v>457</v>
      </c>
      <c r="C693" s="5">
        <v>1072</v>
      </c>
      <c r="D693" s="5">
        <v>1</v>
      </c>
      <c r="E693" s="5">
        <v>1404.39</v>
      </c>
      <c r="F693" s="5">
        <v>0.15</v>
      </c>
      <c r="G693" s="5">
        <f>IFERROR(INDEX(Products!$C$2:$C$86,MATCH(C693,Products!$A$2:$A$86,0)),"")</f>
        <v>7</v>
      </c>
      <c r="H693" s="12">
        <f>IFERROR(INDEX(Products!$D$2:$D$86,MATCH(C693,Products!$A$2:$A$86,0)),"")</f>
        <v>772.88</v>
      </c>
      <c r="I693" s="12">
        <f t="shared" si="40"/>
        <v>1193.7315000000001</v>
      </c>
      <c r="J693" s="12">
        <f t="shared" si="41"/>
        <v>772.88</v>
      </c>
      <c r="K693" s="12">
        <f t="shared" si="42"/>
        <v>420.8515000000001</v>
      </c>
      <c r="L693" s="7">
        <f t="shared" si="43"/>
        <v>0.35255122278334788</v>
      </c>
      <c r="M693" s="5" t="str">
        <f>IF(COUNTIF(Returns!$B$2:$B$248,A693)&gt;0,"Yes","No")</f>
        <v>No</v>
      </c>
      <c r="N693" s="13"/>
    </row>
    <row r="694" spans="1:14" x14ac:dyDescent="0.35">
      <c r="A694" s="5">
        <v>693</v>
      </c>
      <c r="B694" s="5">
        <v>458</v>
      </c>
      <c r="C694" s="5">
        <v>1066</v>
      </c>
      <c r="D694" s="5">
        <v>1</v>
      </c>
      <c r="E694" s="5">
        <v>1123.68</v>
      </c>
      <c r="F694" s="5">
        <v>0</v>
      </c>
      <c r="G694" s="5">
        <f>IFERROR(INDEX(Products!$C$2:$C$86,MATCH(C694,Products!$A$2:$A$86,0)),"")</f>
        <v>7</v>
      </c>
      <c r="H694" s="12">
        <f>IFERROR(INDEX(Products!$D$2:$D$86,MATCH(C694,Products!$A$2:$A$86,0)),"")</f>
        <v>872.66</v>
      </c>
      <c r="I694" s="12">
        <f t="shared" si="40"/>
        <v>1123.68</v>
      </c>
      <c r="J694" s="12">
        <f t="shared" si="41"/>
        <v>872.66</v>
      </c>
      <c r="K694" s="12">
        <f t="shared" si="42"/>
        <v>251.0200000000001</v>
      </c>
      <c r="L694" s="7">
        <f t="shared" si="43"/>
        <v>0.22339100099672513</v>
      </c>
      <c r="M694" s="5" t="str">
        <f>IF(COUNTIF(Returns!$B$2:$B$248,A694)&gt;0,"Yes","No")</f>
        <v>No</v>
      </c>
      <c r="N694" s="13"/>
    </row>
    <row r="695" spans="1:14" x14ac:dyDescent="0.35">
      <c r="A695" s="5">
        <v>694</v>
      </c>
      <c r="B695" s="5">
        <v>459</v>
      </c>
      <c r="C695" s="5">
        <v>1041</v>
      </c>
      <c r="D695" s="5">
        <v>2</v>
      </c>
      <c r="E695" s="5">
        <v>767.68</v>
      </c>
      <c r="F695" s="5">
        <v>0</v>
      </c>
      <c r="G695" s="5">
        <f>IFERROR(INDEX(Products!$C$2:$C$86,MATCH(C695,Products!$A$2:$A$86,0)),"")</f>
        <v>4</v>
      </c>
      <c r="H695" s="12">
        <f>IFERROR(INDEX(Products!$D$2:$D$86,MATCH(C695,Products!$A$2:$A$86,0)),"")</f>
        <v>540.32000000000005</v>
      </c>
      <c r="I695" s="12">
        <f t="shared" si="40"/>
        <v>1535.36</v>
      </c>
      <c r="J695" s="12">
        <f t="shared" si="41"/>
        <v>1080.6400000000001</v>
      </c>
      <c r="K695" s="12">
        <f t="shared" si="42"/>
        <v>454.7199999999998</v>
      </c>
      <c r="L695" s="7">
        <f t="shared" si="43"/>
        <v>0.29616506877865767</v>
      </c>
      <c r="M695" s="5" t="str">
        <f>IF(COUNTIF(Returns!$B$2:$B$248,A695)&gt;0,"Yes","No")</f>
        <v>No</v>
      </c>
      <c r="N695" s="13"/>
    </row>
    <row r="696" spans="1:14" x14ac:dyDescent="0.35">
      <c r="A696" s="5">
        <v>695</v>
      </c>
      <c r="B696" s="5">
        <v>460</v>
      </c>
      <c r="C696" s="5">
        <v>1006</v>
      </c>
      <c r="D696" s="5">
        <v>1</v>
      </c>
      <c r="E696" s="5">
        <v>2046.37</v>
      </c>
      <c r="F696" s="5">
        <v>0</v>
      </c>
      <c r="G696" s="5">
        <f>IFERROR(INDEX(Products!$C$2:$C$86,MATCH(C696,Products!$A$2:$A$86,0)),"")</f>
        <v>1</v>
      </c>
      <c r="H696" s="12">
        <f>IFERROR(INDEX(Products!$D$2:$D$86,MATCH(C696,Products!$A$2:$A$86,0)),"")</f>
        <v>1296.42</v>
      </c>
      <c r="I696" s="12">
        <f t="shared" si="40"/>
        <v>2046.37</v>
      </c>
      <c r="J696" s="12">
        <f t="shared" si="41"/>
        <v>1296.42</v>
      </c>
      <c r="K696" s="12">
        <f t="shared" si="42"/>
        <v>749.94999999999982</v>
      </c>
      <c r="L696" s="7">
        <f t="shared" si="43"/>
        <v>0.3664782028665392</v>
      </c>
      <c r="M696" s="5" t="str">
        <f>IF(COUNTIF(Returns!$B$2:$B$248,A696)&gt;0,"Yes","No")</f>
        <v>No</v>
      </c>
      <c r="N696" s="13"/>
    </row>
    <row r="697" spans="1:14" x14ac:dyDescent="0.35">
      <c r="A697" s="5">
        <v>696</v>
      </c>
      <c r="B697" s="5">
        <v>461</v>
      </c>
      <c r="C697" s="5">
        <v>1003</v>
      </c>
      <c r="D697" s="5">
        <v>1</v>
      </c>
      <c r="E697" s="5">
        <v>5778.51</v>
      </c>
      <c r="F697" s="5">
        <v>0.2</v>
      </c>
      <c r="G697" s="5">
        <f>IFERROR(INDEX(Products!$C$2:$C$86,MATCH(C697,Products!$A$2:$A$86,0)),"")</f>
        <v>1</v>
      </c>
      <c r="H697" s="12">
        <f>IFERROR(INDEX(Products!$D$2:$D$86,MATCH(C697,Products!$A$2:$A$86,0)),"")</f>
        <v>3419.53</v>
      </c>
      <c r="I697" s="12">
        <f t="shared" si="40"/>
        <v>4622.808</v>
      </c>
      <c r="J697" s="12">
        <f t="shared" si="41"/>
        <v>3419.53</v>
      </c>
      <c r="K697" s="12">
        <f t="shared" si="42"/>
        <v>1203.2779999999998</v>
      </c>
      <c r="L697" s="7">
        <f t="shared" si="43"/>
        <v>0.26029158035548949</v>
      </c>
      <c r="M697" s="5" t="str">
        <f>IF(COUNTIF(Returns!$B$2:$B$248,A697)&gt;0,"Yes","No")</f>
        <v>No</v>
      </c>
      <c r="N697" s="13"/>
    </row>
    <row r="698" spans="1:14" x14ac:dyDescent="0.35">
      <c r="A698" s="5">
        <v>697</v>
      </c>
      <c r="B698" s="5">
        <v>461</v>
      </c>
      <c r="C698" s="5">
        <v>1028</v>
      </c>
      <c r="D698" s="5">
        <v>1</v>
      </c>
      <c r="E698" s="5">
        <v>2753.45</v>
      </c>
      <c r="F698" s="5">
        <v>0.2</v>
      </c>
      <c r="G698" s="5">
        <f>IFERROR(INDEX(Products!$C$2:$C$86,MATCH(C698,Products!$A$2:$A$86,0)),"")</f>
        <v>3</v>
      </c>
      <c r="H698" s="12">
        <f>IFERROR(INDEX(Products!$D$2:$D$86,MATCH(C698,Products!$A$2:$A$86,0)),"")</f>
        <v>1672.88</v>
      </c>
      <c r="I698" s="12">
        <f t="shared" si="40"/>
        <v>2202.7599999999998</v>
      </c>
      <c r="J698" s="12">
        <f t="shared" si="41"/>
        <v>1672.88</v>
      </c>
      <c r="K698" s="12">
        <f t="shared" si="42"/>
        <v>529.87999999999965</v>
      </c>
      <c r="L698" s="7">
        <f t="shared" si="43"/>
        <v>0.2405527610815521</v>
      </c>
      <c r="M698" s="5" t="str">
        <f>IF(COUNTIF(Returns!$B$2:$B$248,A698)&gt;0,"Yes","No")</f>
        <v>No</v>
      </c>
      <c r="N698" s="13"/>
    </row>
    <row r="699" spans="1:14" x14ac:dyDescent="0.35">
      <c r="A699" s="5">
        <v>698</v>
      </c>
      <c r="B699" s="5">
        <v>462</v>
      </c>
      <c r="C699" s="5">
        <v>1085</v>
      </c>
      <c r="D699" s="5">
        <v>1</v>
      </c>
      <c r="E699" s="5">
        <v>234.72</v>
      </c>
      <c r="F699" s="5">
        <v>0.15</v>
      </c>
      <c r="G699" s="5">
        <f>IFERROR(INDEX(Products!$C$2:$C$86,MATCH(C699,Products!$A$2:$A$86,0)),"")</f>
        <v>8</v>
      </c>
      <c r="H699" s="12">
        <f>IFERROR(INDEX(Products!$D$2:$D$86,MATCH(C699,Products!$A$2:$A$86,0)),"")</f>
        <v>175.69</v>
      </c>
      <c r="I699" s="12">
        <f t="shared" si="40"/>
        <v>199.512</v>
      </c>
      <c r="J699" s="12">
        <f t="shared" si="41"/>
        <v>175.69</v>
      </c>
      <c r="K699" s="12">
        <f t="shared" si="42"/>
        <v>23.822000000000003</v>
      </c>
      <c r="L699" s="7">
        <f t="shared" si="43"/>
        <v>0.11940133926781347</v>
      </c>
      <c r="M699" s="5" t="str">
        <f>IF(COUNTIF(Returns!$B$2:$B$248,A699)&gt;0,"Yes","No")</f>
        <v>No</v>
      </c>
      <c r="N699" s="13"/>
    </row>
    <row r="700" spans="1:14" x14ac:dyDescent="0.35">
      <c r="A700" s="5">
        <v>699</v>
      </c>
      <c r="B700" s="5">
        <v>463</v>
      </c>
      <c r="C700" s="5">
        <v>1001</v>
      </c>
      <c r="D700" s="5">
        <v>1</v>
      </c>
      <c r="E700" s="5">
        <v>3826.19</v>
      </c>
      <c r="F700" s="5">
        <v>0.1</v>
      </c>
      <c r="G700" s="5">
        <f>IFERROR(INDEX(Products!$C$2:$C$86,MATCH(C700,Products!$A$2:$A$86,0)),"")</f>
        <v>1</v>
      </c>
      <c r="H700" s="12">
        <f>IFERROR(INDEX(Products!$D$2:$D$86,MATCH(C700,Products!$A$2:$A$86,0)),"")</f>
        <v>3021.65</v>
      </c>
      <c r="I700" s="12">
        <f t="shared" si="40"/>
        <v>3443.5709999999999</v>
      </c>
      <c r="J700" s="12">
        <f t="shared" si="41"/>
        <v>3021.65</v>
      </c>
      <c r="K700" s="12">
        <f t="shared" si="42"/>
        <v>421.92099999999982</v>
      </c>
      <c r="L700" s="7">
        <f t="shared" si="43"/>
        <v>0.12252426333013021</v>
      </c>
      <c r="M700" s="5" t="str">
        <f>IF(COUNTIF(Returns!$B$2:$B$248,A700)&gt;0,"Yes","No")</f>
        <v>No</v>
      </c>
      <c r="N700" s="13"/>
    </row>
    <row r="701" spans="1:14" x14ac:dyDescent="0.35">
      <c r="A701" s="5">
        <v>700</v>
      </c>
      <c r="B701" s="5">
        <v>464</v>
      </c>
      <c r="C701" s="5">
        <v>1067</v>
      </c>
      <c r="D701" s="5">
        <v>2</v>
      </c>
      <c r="E701" s="5">
        <v>4128.99</v>
      </c>
      <c r="F701" s="5">
        <v>0</v>
      </c>
      <c r="G701" s="5">
        <f>IFERROR(INDEX(Products!$C$2:$C$86,MATCH(C701,Products!$A$2:$A$86,0)),"")</f>
        <v>7</v>
      </c>
      <c r="H701" s="12">
        <f>IFERROR(INDEX(Products!$D$2:$D$86,MATCH(C701,Products!$A$2:$A$86,0)),"")</f>
        <v>2213.3200000000002</v>
      </c>
      <c r="I701" s="12">
        <f t="shared" si="40"/>
        <v>8257.98</v>
      </c>
      <c r="J701" s="12">
        <f t="shared" si="41"/>
        <v>4426.6400000000003</v>
      </c>
      <c r="K701" s="12">
        <f t="shared" si="42"/>
        <v>3831.3399999999992</v>
      </c>
      <c r="L701" s="7">
        <f t="shared" si="43"/>
        <v>0.4639560764254696</v>
      </c>
      <c r="M701" s="5" t="str">
        <f>IF(COUNTIF(Returns!$B$2:$B$248,A701)&gt;0,"Yes","No")</f>
        <v>No</v>
      </c>
      <c r="N701" s="13"/>
    </row>
    <row r="702" spans="1:14" x14ac:dyDescent="0.35">
      <c r="A702" s="5">
        <v>701</v>
      </c>
      <c r="B702" s="5">
        <v>465</v>
      </c>
      <c r="C702" s="5">
        <v>1085</v>
      </c>
      <c r="D702" s="5">
        <v>1</v>
      </c>
      <c r="E702" s="5">
        <v>234.72</v>
      </c>
      <c r="F702" s="5">
        <v>0.15</v>
      </c>
      <c r="G702" s="5">
        <f>IFERROR(INDEX(Products!$C$2:$C$86,MATCH(C702,Products!$A$2:$A$86,0)),"")</f>
        <v>8</v>
      </c>
      <c r="H702" s="12">
        <f>IFERROR(INDEX(Products!$D$2:$D$86,MATCH(C702,Products!$A$2:$A$86,0)),"")</f>
        <v>175.69</v>
      </c>
      <c r="I702" s="12">
        <f t="shared" si="40"/>
        <v>199.512</v>
      </c>
      <c r="J702" s="12">
        <f t="shared" si="41"/>
        <v>175.69</v>
      </c>
      <c r="K702" s="12">
        <f t="shared" si="42"/>
        <v>23.822000000000003</v>
      </c>
      <c r="L702" s="7">
        <f t="shared" si="43"/>
        <v>0.11940133926781347</v>
      </c>
      <c r="M702" s="5" t="str">
        <f>IF(COUNTIF(Returns!$B$2:$B$248,A702)&gt;0,"Yes","No")</f>
        <v>No</v>
      </c>
      <c r="N702" s="13"/>
    </row>
    <row r="703" spans="1:14" x14ac:dyDescent="0.35">
      <c r="A703" s="5">
        <v>702</v>
      </c>
      <c r="B703" s="5">
        <v>466</v>
      </c>
      <c r="C703" s="5">
        <v>1080</v>
      </c>
      <c r="D703" s="5">
        <v>1</v>
      </c>
      <c r="E703" s="5">
        <v>256.7</v>
      </c>
      <c r="F703" s="5">
        <v>0.1</v>
      </c>
      <c r="G703" s="5">
        <f>IFERROR(INDEX(Products!$C$2:$C$86,MATCH(C703,Products!$A$2:$A$86,0)),"")</f>
        <v>8</v>
      </c>
      <c r="H703" s="12">
        <f>IFERROR(INDEX(Products!$D$2:$D$86,MATCH(C703,Products!$A$2:$A$86,0)),"")</f>
        <v>184.26</v>
      </c>
      <c r="I703" s="12">
        <f t="shared" si="40"/>
        <v>231.03</v>
      </c>
      <c r="J703" s="12">
        <f t="shared" si="41"/>
        <v>184.26</v>
      </c>
      <c r="K703" s="12">
        <f t="shared" si="42"/>
        <v>46.77000000000001</v>
      </c>
      <c r="L703" s="7">
        <f t="shared" si="43"/>
        <v>0.20244124139722119</v>
      </c>
      <c r="M703" s="5" t="str">
        <f>IF(COUNTIF(Returns!$B$2:$B$248,A703)&gt;0,"Yes","No")</f>
        <v>No</v>
      </c>
      <c r="N703" s="13"/>
    </row>
    <row r="704" spans="1:14" x14ac:dyDescent="0.35">
      <c r="A704" s="5">
        <v>703</v>
      </c>
      <c r="B704" s="5">
        <v>466</v>
      </c>
      <c r="C704" s="5">
        <v>1067</v>
      </c>
      <c r="D704" s="5">
        <v>1</v>
      </c>
      <c r="E704" s="5">
        <v>4128.99</v>
      </c>
      <c r="F704" s="5">
        <v>0.15</v>
      </c>
      <c r="G704" s="5">
        <f>IFERROR(INDEX(Products!$C$2:$C$86,MATCH(C704,Products!$A$2:$A$86,0)),"")</f>
        <v>7</v>
      </c>
      <c r="H704" s="12">
        <f>IFERROR(INDEX(Products!$D$2:$D$86,MATCH(C704,Products!$A$2:$A$86,0)),"")</f>
        <v>2213.3200000000002</v>
      </c>
      <c r="I704" s="12">
        <f t="shared" si="40"/>
        <v>3509.6414999999997</v>
      </c>
      <c r="J704" s="12">
        <f t="shared" si="41"/>
        <v>2213.3200000000002</v>
      </c>
      <c r="K704" s="12">
        <f t="shared" si="42"/>
        <v>1296.3214999999996</v>
      </c>
      <c r="L704" s="7">
        <f t="shared" si="43"/>
        <v>0.36936008991231717</v>
      </c>
      <c r="M704" s="5" t="str">
        <f>IF(COUNTIF(Returns!$B$2:$B$248,A704)&gt;0,"Yes","No")</f>
        <v>No</v>
      </c>
      <c r="N704" s="13"/>
    </row>
    <row r="705" spans="1:14" x14ac:dyDescent="0.35">
      <c r="A705" s="5">
        <v>704</v>
      </c>
      <c r="B705" s="5">
        <v>467</v>
      </c>
      <c r="C705" s="5">
        <v>1001</v>
      </c>
      <c r="D705" s="5">
        <v>1</v>
      </c>
      <c r="E705" s="5">
        <v>3826.19</v>
      </c>
      <c r="F705" s="5">
        <v>0.1</v>
      </c>
      <c r="G705" s="5">
        <f>IFERROR(INDEX(Products!$C$2:$C$86,MATCH(C705,Products!$A$2:$A$86,0)),"")</f>
        <v>1</v>
      </c>
      <c r="H705" s="12">
        <f>IFERROR(INDEX(Products!$D$2:$D$86,MATCH(C705,Products!$A$2:$A$86,0)),"")</f>
        <v>3021.65</v>
      </c>
      <c r="I705" s="12">
        <f t="shared" si="40"/>
        <v>3443.5709999999999</v>
      </c>
      <c r="J705" s="12">
        <f t="shared" si="41"/>
        <v>3021.65</v>
      </c>
      <c r="K705" s="12">
        <f t="shared" si="42"/>
        <v>421.92099999999982</v>
      </c>
      <c r="L705" s="7">
        <f t="shared" si="43"/>
        <v>0.12252426333013021</v>
      </c>
      <c r="M705" s="5" t="str">
        <f>IF(COUNTIF(Returns!$B$2:$B$248,A705)&gt;0,"Yes","No")</f>
        <v>No</v>
      </c>
      <c r="N705" s="13"/>
    </row>
    <row r="706" spans="1:14" x14ac:dyDescent="0.35">
      <c r="A706" s="5">
        <v>705</v>
      </c>
      <c r="B706" s="5">
        <v>468</v>
      </c>
      <c r="C706" s="5">
        <v>1048</v>
      </c>
      <c r="D706" s="5">
        <v>1</v>
      </c>
      <c r="E706" s="5">
        <v>448.35</v>
      </c>
      <c r="F706" s="5">
        <v>0</v>
      </c>
      <c r="G706" s="5">
        <f>IFERROR(INDEX(Products!$C$2:$C$86,MATCH(C706,Products!$A$2:$A$86,0)),"")</f>
        <v>5</v>
      </c>
      <c r="H706" s="12">
        <f>IFERROR(INDEX(Products!$D$2:$D$86,MATCH(C706,Products!$A$2:$A$86,0)),"")</f>
        <v>299.29000000000002</v>
      </c>
      <c r="I706" s="12">
        <f t="shared" ref="I706:I769" si="44">D706*E706*(1-F706)</f>
        <v>448.35</v>
      </c>
      <c r="J706" s="12">
        <f t="shared" ref="J706:J769" si="45">D706*H706</f>
        <v>299.29000000000002</v>
      </c>
      <c r="K706" s="12">
        <f t="shared" ref="K706:K769" si="46">I706-J706</f>
        <v>149.06</v>
      </c>
      <c r="L706" s="7">
        <f t="shared" ref="L706:L769" si="47">IFERROR(K706/I706,0)</f>
        <v>0.33246347719415636</v>
      </c>
      <c r="M706" s="5" t="str">
        <f>IF(COUNTIF(Returns!$B$2:$B$248,A706)&gt;0,"Yes","No")</f>
        <v>No</v>
      </c>
      <c r="N706" s="13"/>
    </row>
    <row r="707" spans="1:14" x14ac:dyDescent="0.35">
      <c r="A707" s="5">
        <v>706</v>
      </c>
      <c r="B707" s="5">
        <v>468</v>
      </c>
      <c r="C707" s="5">
        <v>1001</v>
      </c>
      <c r="D707" s="5">
        <v>1</v>
      </c>
      <c r="E707" s="5">
        <v>3826.19</v>
      </c>
      <c r="F707" s="5">
        <v>0.1</v>
      </c>
      <c r="G707" s="5">
        <f>IFERROR(INDEX(Products!$C$2:$C$86,MATCH(C707,Products!$A$2:$A$86,0)),"")</f>
        <v>1</v>
      </c>
      <c r="H707" s="12">
        <f>IFERROR(INDEX(Products!$D$2:$D$86,MATCH(C707,Products!$A$2:$A$86,0)),"")</f>
        <v>3021.65</v>
      </c>
      <c r="I707" s="12">
        <f t="shared" si="44"/>
        <v>3443.5709999999999</v>
      </c>
      <c r="J707" s="12">
        <f t="shared" si="45"/>
        <v>3021.65</v>
      </c>
      <c r="K707" s="12">
        <f t="shared" si="46"/>
        <v>421.92099999999982</v>
      </c>
      <c r="L707" s="7">
        <f t="shared" si="47"/>
        <v>0.12252426333013021</v>
      </c>
      <c r="M707" s="5" t="str">
        <f>IF(COUNTIF(Returns!$B$2:$B$248,A707)&gt;0,"Yes","No")</f>
        <v>No</v>
      </c>
      <c r="N707" s="13"/>
    </row>
    <row r="708" spans="1:14" x14ac:dyDescent="0.35">
      <c r="A708" s="5">
        <v>707</v>
      </c>
      <c r="B708" s="5">
        <v>469</v>
      </c>
      <c r="C708" s="5">
        <v>1030</v>
      </c>
      <c r="D708" s="5">
        <v>2</v>
      </c>
      <c r="E708" s="5">
        <v>799.21</v>
      </c>
      <c r="F708" s="5">
        <v>0</v>
      </c>
      <c r="G708" s="5">
        <f>IFERROR(INDEX(Products!$C$2:$C$86,MATCH(C708,Products!$A$2:$A$86,0)),"")</f>
        <v>3</v>
      </c>
      <c r="H708" s="12">
        <f>IFERROR(INDEX(Products!$D$2:$D$86,MATCH(C708,Products!$A$2:$A$86,0)),"")</f>
        <v>534</v>
      </c>
      <c r="I708" s="12">
        <f t="shared" si="44"/>
        <v>1598.42</v>
      </c>
      <c r="J708" s="12">
        <f t="shared" si="45"/>
        <v>1068</v>
      </c>
      <c r="K708" s="12">
        <f t="shared" si="46"/>
        <v>530.42000000000007</v>
      </c>
      <c r="L708" s="7">
        <f t="shared" si="47"/>
        <v>0.33184019218978744</v>
      </c>
      <c r="M708" s="5" t="str">
        <f>IF(COUNTIF(Returns!$B$2:$B$248,A708)&gt;0,"Yes","No")</f>
        <v>No</v>
      </c>
      <c r="N708" s="13"/>
    </row>
    <row r="709" spans="1:14" x14ac:dyDescent="0.35">
      <c r="A709" s="5">
        <v>708</v>
      </c>
      <c r="B709" s="5">
        <v>469</v>
      </c>
      <c r="C709" s="5">
        <v>1062</v>
      </c>
      <c r="D709" s="5">
        <v>1</v>
      </c>
      <c r="E709" s="5">
        <v>1145.77</v>
      </c>
      <c r="F709" s="5">
        <v>0.1</v>
      </c>
      <c r="G709" s="5">
        <f>IFERROR(INDEX(Products!$C$2:$C$86,MATCH(C709,Products!$A$2:$A$86,0)),"")</f>
        <v>6</v>
      </c>
      <c r="H709" s="12">
        <f>IFERROR(INDEX(Products!$D$2:$D$86,MATCH(C709,Products!$A$2:$A$86,0)),"")</f>
        <v>718.47</v>
      </c>
      <c r="I709" s="12">
        <f t="shared" si="44"/>
        <v>1031.193</v>
      </c>
      <c r="J709" s="12">
        <f t="shared" si="45"/>
        <v>718.47</v>
      </c>
      <c r="K709" s="12">
        <f t="shared" si="46"/>
        <v>312.72299999999996</v>
      </c>
      <c r="L709" s="7">
        <f t="shared" si="47"/>
        <v>0.30326330764464071</v>
      </c>
      <c r="M709" s="5" t="str">
        <f>IF(COUNTIF(Returns!$B$2:$B$248,A709)&gt;0,"Yes","No")</f>
        <v>No</v>
      </c>
      <c r="N709" s="13"/>
    </row>
    <row r="710" spans="1:14" x14ac:dyDescent="0.35">
      <c r="A710" s="5">
        <v>709</v>
      </c>
      <c r="B710" s="5">
        <v>469</v>
      </c>
      <c r="C710" s="5">
        <v>1067</v>
      </c>
      <c r="D710" s="5">
        <v>2</v>
      </c>
      <c r="E710" s="5">
        <v>4128.99</v>
      </c>
      <c r="F710" s="5">
        <v>0.1</v>
      </c>
      <c r="G710" s="5">
        <f>IFERROR(INDEX(Products!$C$2:$C$86,MATCH(C710,Products!$A$2:$A$86,0)),"")</f>
        <v>7</v>
      </c>
      <c r="H710" s="12">
        <f>IFERROR(INDEX(Products!$D$2:$D$86,MATCH(C710,Products!$A$2:$A$86,0)),"")</f>
        <v>2213.3200000000002</v>
      </c>
      <c r="I710" s="12">
        <f t="shared" si="44"/>
        <v>7432.1819999999998</v>
      </c>
      <c r="J710" s="12">
        <f t="shared" si="45"/>
        <v>4426.6400000000003</v>
      </c>
      <c r="K710" s="12">
        <f t="shared" si="46"/>
        <v>3005.5419999999995</v>
      </c>
      <c r="L710" s="7">
        <f t="shared" si="47"/>
        <v>0.40439564047274401</v>
      </c>
      <c r="M710" s="5" t="str">
        <f>IF(COUNTIF(Returns!$B$2:$B$248,A710)&gt;0,"Yes","No")</f>
        <v>No</v>
      </c>
      <c r="N710" s="13"/>
    </row>
    <row r="711" spans="1:14" x14ac:dyDescent="0.35">
      <c r="A711" s="5">
        <v>710</v>
      </c>
      <c r="B711" s="5">
        <v>470</v>
      </c>
      <c r="C711" s="5">
        <v>1068</v>
      </c>
      <c r="D711" s="5">
        <v>1</v>
      </c>
      <c r="E711" s="5">
        <v>550.08000000000004</v>
      </c>
      <c r="F711" s="5">
        <v>0.15</v>
      </c>
      <c r="G711" s="5">
        <f>IFERROR(INDEX(Products!$C$2:$C$86,MATCH(C711,Products!$A$2:$A$86,0)),"")</f>
        <v>7</v>
      </c>
      <c r="H711" s="12">
        <f>IFERROR(INDEX(Products!$D$2:$D$86,MATCH(C711,Products!$A$2:$A$86,0)),"")</f>
        <v>351.29</v>
      </c>
      <c r="I711" s="12">
        <f t="shared" si="44"/>
        <v>467.56800000000004</v>
      </c>
      <c r="J711" s="12">
        <f t="shared" si="45"/>
        <v>351.29</v>
      </c>
      <c r="K711" s="12">
        <f t="shared" si="46"/>
        <v>116.27800000000002</v>
      </c>
      <c r="L711" s="7">
        <f t="shared" si="47"/>
        <v>0.24868682202374845</v>
      </c>
      <c r="M711" s="5" t="str">
        <f>IF(COUNTIF(Returns!$B$2:$B$248,A711)&gt;0,"Yes","No")</f>
        <v>No</v>
      </c>
      <c r="N711" s="13"/>
    </row>
    <row r="712" spans="1:14" x14ac:dyDescent="0.35">
      <c r="A712" s="5">
        <v>711</v>
      </c>
      <c r="B712" s="5">
        <v>471</v>
      </c>
      <c r="C712" s="5">
        <v>1032</v>
      </c>
      <c r="D712" s="5">
        <v>1</v>
      </c>
      <c r="E712" s="5">
        <v>2472.7199999999998</v>
      </c>
      <c r="F712" s="5">
        <v>0</v>
      </c>
      <c r="G712" s="5">
        <f>IFERROR(INDEX(Products!$C$2:$C$86,MATCH(C712,Products!$A$2:$A$86,0)),"")</f>
        <v>3</v>
      </c>
      <c r="H712" s="12">
        <f>IFERROR(INDEX(Products!$D$2:$D$86,MATCH(C712,Products!$A$2:$A$86,0)),"")</f>
        <v>1458.83</v>
      </c>
      <c r="I712" s="12">
        <f t="shared" si="44"/>
        <v>2472.7199999999998</v>
      </c>
      <c r="J712" s="12">
        <f t="shared" si="45"/>
        <v>1458.83</v>
      </c>
      <c r="K712" s="12">
        <f t="shared" si="46"/>
        <v>1013.8899999999999</v>
      </c>
      <c r="L712" s="7">
        <f t="shared" si="47"/>
        <v>0.41003025008897082</v>
      </c>
      <c r="M712" s="5" t="str">
        <f>IF(COUNTIF(Returns!$B$2:$B$248,A712)&gt;0,"Yes","No")</f>
        <v>No</v>
      </c>
      <c r="N712" s="13"/>
    </row>
    <row r="713" spans="1:14" x14ac:dyDescent="0.35">
      <c r="A713" s="5">
        <v>712</v>
      </c>
      <c r="B713" s="5">
        <v>472</v>
      </c>
      <c r="C713" s="5">
        <v>1066</v>
      </c>
      <c r="D713" s="5">
        <v>1</v>
      </c>
      <c r="E713" s="5">
        <v>1123.68</v>
      </c>
      <c r="F713" s="5">
        <v>0.05</v>
      </c>
      <c r="G713" s="5">
        <f>IFERROR(INDEX(Products!$C$2:$C$86,MATCH(C713,Products!$A$2:$A$86,0)),"")</f>
        <v>7</v>
      </c>
      <c r="H713" s="12">
        <f>IFERROR(INDEX(Products!$D$2:$D$86,MATCH(C713,Products!$A$2:$A$86,0)),"")</f>
        <v>872.66</v>
      </c>
      <c r="I713" s="12">
        <f t="shared" si="44"/>
        <v>1067.4960000000001</v>
      </c>
      <c r="J713" s="12">
        <f t="shared" si="45"/>
        <v>872.66</v>
      </c>
      <c r="K713" s="12">
        <f t="shared" si="46"/>
        <v>194.83600000000013</v>
      </c>
      <c r="L713" s="7">
        <f t="shared" si="47"/>
        <v>0.18251684315444752</v>
      </c>
      <c r="M713" s="5" t="str">
        <f>IF(COUNTIF(Returns!$B$2:$B$248,A713)&gt;0,"Yes","No")</f>
        <v>No</v>
      </c>
      <c r="N713" s="13"/>
    </row>
    <row r="714" spans="1:14" x14ac:dyDescent="0.35">
      <c r="A714" s="5">
        <v>713</v>
      </c>
      <c r="B714" s="5">
        <v>473</v>
      </c>
      <c r="C714" s="5">
        <v>1001</v>
      </c>
      <c r="D714" s="5">
        <v>1</v>
      </c>
      <c r="E714" s="5">
        <v>3826.19</v>
      </c>
      <c r="F714" s="5">
        <v>0</v>
      </c>
      <c r="G714" s="5">
        <f>IFERROR(INDEX(Products!$C$2:$C$86,MATCH(C714,Products!$A$2:$A$86,0)),"")</f>
        <v>1</v>
      </c>
      <c r="H714" s="12">
        <f>IFERROR(INDEX(Products!$D$2:$D$86,MATCH(C714,Products!$A$2:$A$86,0)),"")</f>
        <v>3021.65</v>
      </c>
      <c r="I714" s="12">
        <f t="shared" si="44"/>
        <v>3826.19</v>
      </c>
      <c r="J714" s="12">
        <f t="shared" si="45"/>
        <v>3021.65</v>
      </c>
      <c r="K714" s="12">
        <f t="shared" si="46"/>
        <v>804.54</v>
      </c>
      <c r="L714" s="7">
        <f t="shared" si="47"/>
        <v>0.21027183699711721</v>
      </c>
      <c r="M714" s="5" t="str">
        <f>IF(COUNTIF(Returns!$B$2:$B$248,A714)&gt;0,"Yes","No")</f>
        <v>No</v>
      </c>
      <c r="N714" s="13"/>
    </row>
    <row r="715" spans="1:14" x14ac:dyDescent="0.35">
      <c r="A715" s="5">
        <v>714</v>
      </c>
      <c r="B715" s="5">
        <v>473</v>
      </c>
      <c r="C715" s="5">
        <v>1053</v>
      </c>
      <c r="D715" s="5">
        <v>1</v>
      </c>
      <c r="E715" s="5">
        <v>1295.03</v>
      </c>
      <c r="F715" s="5">
        <v>0.1</v>
      </c>
      <c r="G715" s="5">
        <f>IFERROR(INDEX(Products!$C$2:$C$86,MATCH(C715,Products!$A$2:$A$86,0)),"")</f>
        <v>5</v>
      </c>
      <c r="H715" s="12">
        <f>IFERROR(INDEX(Products!$D$2:$D$86,MATCH(C715,Products!$A$2:$A$86,0)),"")</f>
        <v>777.04</v>
      </c>
      <c r="I715" s="12">
        <f t="shared" si="44"/>
        <v>1165.527</v>
      </c>
      <c r="J715" s="12">
        <f t="shared" si="45"/>
        <v>777.04</v>
      </c>
      <c r="K715" s="12">
        <f t="shared" si="46"/>
        <v>388.48700000000008</v>
      </c>
      <c r="L715" s="7">
        <f t="shared" si="47"/>
        <v>0.33331445775172952</v>
      </c>
      <c r="M715" s="5" t="str">
        <f>IF(COUNTIF(Returns!$B$2:$B$248,A715)&gt;0,"Yes","No")</f>
        <v>No</v>
      </c>
      <c r="N715" s="13"/>
    </row>
    <row r="716" spans="1:14" x14ac:dyDescent="0.35">
      <c r="A716" s="5">
        <v>715</v>
      </c>
      <c r="B716" s="5">
        <v>474</v>
      </c>
      <c r="C716" s="5">
        <v>1085</v>
      </c>
      <c r="D716" s="5">
        <v>1</v>
      </c>
      <c r="E716" s="5">
        <v>234.72</v>
      </c>
      <c r="F716" s="5">
        <v>0.1</v>
      </c>
      <c r="G716" s="5">
        <f>IFERROR(INDEX(Products!$C$2:$C$86,MATCH(C716,Products!$A$2:$A$86,0)),"")</f>
        <v>8</v>
      </c>
      <c r="H716" s="12">
        <f>IFERROR(INDEX(Products!$D$2:$D$86,MATCH(C716,Products!$A$2:$A$86,0)),"")</f>
        <v>175.69</v>
      </c>
      <c r="I716" s="12">
        <f t="shared" si="44"/>
        <v>211.24799999999999</v>
      </c>
      <c r="J716" s="12">
        <f t="shared" si="45"/>
        <v>175.69</v>
      </c>
      <c r="K716" s="12">
        <f t="shared" si="46"/>
        <v>35.557999999999993</v>
      </c>
      <c r="L716" s="7">
        <f t="shared" si="47"/>
        <v>0.16832348708626824</v>
      </c>
      <c r="M716" s="5" t="str">
        <f>IF(COUNTIF(Returns!$B$2:$B$248,A716)&gt;0,"Yes","No")</f>
        <v>No</v>
      </c>
      <c r="N716" s="13"/>
    </row>
    <row r="717" spans="1:14" x14ac:dyDescent="0.35">
      <c r="A717" s="5">
        <v>716</v>
      </c>
      <c r="B717" s="5">
        <v>474</v>
      </c>
      <c r="C717" s="5">
        <v>1028</v>
      </c>
      <c r="D717" s="5">
        <v>1</v>
      </c>
      <c r="E717" s="5">
        <v>2753.45</v>
      </c>
      <c r="F717" s="5">
        <v>0.1</v>
      </c>
      <c r="G717" s="5">
        <f>IFERROR(INDEX(Products!$C$2:$C$86,MATCH(C717,Products!$A$2:$A$86,0)),"")</f>
        <v>3</v>
      </c>
      <c r="H717" s="12">
        <f>IFERROR(INDEX(Products!$D$2:$D$86,MATCH(C717,Products!$A$2:$A$86,0)),"")</f>
        <v>1672.88</v>
      </c>
      <c r="I717" s="12">
        <f t="shared" si="44"/>
        <v>2478.105</v>
      </c>
      <c r="J717" s="12">
        <f t="shared" si="45"/>
        <v>1672.88</v>
      </c>
      <c r="K717" s="12">
        <f t="shared" si="46"/>
        <v>805.22499999999991</v>
      </c>
      <c r="L717" s="7">
        <f t="shared" si="47"/>
        <v>0.32493578762804637</v>
      </c>
      <c r="M717" s="5" t="str">
        <f>IF(COUNTIF(Returns!$B$2:$B$248,A717)&gt;0,"Yes","No")</f>
        <v>No</v>
      </c>
      <c r="N717" s="13"/>
    </row>
    <row r="718" spans="1:14" x14ac:dyDescent="0.35">
      <c r="A718" s="5">
        <v>717</v>
      </c>
      <c r="B718" s="5">
        <v>475</v>
      </c>
      <c r="C718" s="5">
        <v>1033</v>
      </c>
      <c r="D718" s="5">
        <v>3</v>
      </c>
      <c r="E718" s="5">
        <v>3738.1</v>
      </c>
      <c r="F718" s="5">
        <v>0</v>
      </c>
      <c r="G718" s="5">
        <f>IFERROR(INDEX(Products!$C$2:$C$86,MATCH(C718,Products!$A$2:$A$86,0)),"")</f>
        <v>3</v>
      </c>
      <c r="H718" s="12">
        <f>IFERROR(INDEX(Products!$D$2:$D$86,MATCH(C718,Products!$A$2:$A$86,0)),"")</f>
        <v>2130.6999999999998</v>
      </c>
      <c r="I718" s="12">
        <f t="shared" si="44"/>
        <v>11214.3</v>
      </c>
      <c r="J718" s="12">
        <f t="shared" si="45"/>
        <v>6392.0999999999995</v>
      </c>
      <c r="K718" s="12">
        <f t="shared" si="46"/>
        <v>4822.2</v>
      </c>
      <c r="L718" s="7">
        <f t="shared" si="47"/>
        <v>0.43000454776490732</v>
      </c>
      <c r="M718" s="5" t="str">
        <f>IF(COUNTIF(Returns!$B$2:$B$248,A718)&gt;0,"Yes","No")</f>
        <v>No</v>
      </c>
      <c r="N718" s="13"/>
    </row>
    <row r="719" spans="1:14" x14ac:dyDescent="0.35">
      <c r="A719" s="5">
        <v>718</v>
      </c>
      <c r="B719" s="5">
        <v>476</v>
      </c>
      <c r="C719" s="5">
        <v>1038</v>
      </c>
      <c r="D719" s="5">
        <v>1</v>
      </c>
      <c r="E719" s="5">
        <v>930.61</v>
      </c>
      <c r="F719" s="5">
        <v>0.15</v>
      </c>
      <c r="G719" s="5">
        <f>IFERROR(INDEX(Products!$C$2:$C$86,MATCH(C719,Products!$A$2:$A$86,0)),"")</f>
        <v>4</v>
      </c>
      <c r="H719" s="12">
        <f>IFERROR(INDEX(Products!$D$2:$D$86,MATCH(C719,Products!$A$2:$A$86,0)),"")</f>
        <v>617.46</v>
      </c>
      <c r="I719" s="12">
        <f t="shared" si="44"/>
        <v>791.01850000000002</v>
      </c>
      <c r="J719" s="12">
        <f t="shared" si="45"/>
        <v>617.46</v>
      </c>
      <c r="K719" s="12">
        <f t="shared" si="46"/>
        <v>173.55849999999998</v>
      </c>
      <c r="L719" s="7">
        <f t="shared" si="47"/>
        <v>0.21941142969475427</v>
      </c>
      <c r="M719" s="5" t="str">
        <f>IF(COUNTIF(Returns!$B$2:$B$248,A719)&gt;0,"Yes","No")</f>
        <v>No</v>
      </c>
      <c r="N719" s="13"/>
    </row>
    <row r="720" spans="1:14" x14ac:dyDescent="0.35">
      <c r="A720" s="5">
        <v>719</v>
      </c>
      <c r="B720" s="5">
        <v>476</v>
      </c>
      <c r="C720" s="5">
        <v>1066</v>
      </c>
      <c r="D720" s="5">
        <v>1</v>
      </c>
      <c r="E720" s="5">
        <v>1123.68</v>
      </c>
      <c r="F720" s="5">
        <v>0.15</v>
      </c>
      <c r="G720" s="5">
        <f>IFERROR(INDEX(Products!$C$2:$C$86,MATCH(C720,Products!$A$2:$A$86,0)),"")</f>
        <v>7</v>
      </c>
      <c r="H720" s="12">
        <f>IFERROR(INDEX(Products!$D$2:$D$86,MATCH(C720,Products!$A$2:$A$86,0)),"")</f>
        <v>872.66</v>
      </c>
      <c r="I720" s="12">
        <f t="shared" si="44"/>
        <v>955.12800000000004</v>
      </c>
      <c r="J720" s="12">
        <f t="shared" si="45"/>
        <v>872.66</v>
      </c>
      <c r="K720" s="12">
        <f t="shared" si="46"/>
        <v>82.468000000000075</v>
      </c>
      <c r="L720" s="7">
        <f t="shared" si="47"/>
        <v>8.6342354113794248E-2</v>
      </c>
      <c r="M720" s="5" t="str">
        <f>IF(COUNTIF(Returns!$B$2:$B$248,A720)&gt;0,"Yes","No")</f>
        <v>No</v>
      </c>
      <c r="N720" s="13"/>
    </row>
    <row r="721" spans="1:14" x14ac:dyDescent="0.35">
      <c r="A721" s="5">
        <v>720</v>
      </c>
      <c r="B721" s="5">
        <v>476</v>
      </c>
      <c r="C721" s="5">
        <v>1067</v>
      </c>
      <c r="D721" s="5">
        <v>1</v>
      </c>
      <c r="E721" s="5">
        <v>4128.99</v>
      </c>
      <c r="F721" s="5">
        <v>0.3</v>
      </c>
      <c r="G721" s="5">
        <f>IFERROR(INDEX(Products!$C$2:$C$86,MATCH(C721,Products!$A$2:$A$86,0)),"")</f>
        <v>7</v>
      </c>
      <c r="H721" s="12">
        <f>IFERROR(INDEX(Products!$D$2:$D$86,MATCH(C721,Products!$A$2:$A$86,0)),"")</f>
        <v>2213.3200000000002</v>
      </c>
      <c r="I721" s="12">
        <f t="shared" si="44"/>
        <v>2890.2929999999997</v>
      </c>
      <c r="J721" s="12">
        <f t="shared" si="45"/>
        <v>2213.3200000000002</v>
      </c>
      <c r="K721" s="12">
        <f t="shared" si="46"/>
        <v>676.9729999999995</v>
      </c>
      <c r="L721" s="7">
        <f t="shared" si="47"/>
        <v>0.23422296632209938</v>
      </c>
      <c r="M721" s="5" t="str">
        <f>IF(COUNTIF(Returns!$B$2:$B$248,A721)&gt;0,"Yes","No")</f>
        <v>No</v>
      </c>
      <c r="N721" s="13"/>
    </row>
    <row r="722" spans="1:14" x14ac:dyDescent="0.35">
      <c r="A722" s="5">
        <v>721</v>
      </c>
      <c r="B722" s="5">
        <v>477</v>
      </c>
      <c r="C722" s="5">
        <v>1006</v>
      </c>
      <c r="D722" s="5">
        <v>1</v>
      </c>
      <c r="E722" s="5">
        <v>2046.37</v>
      </c>
      <c r="F722" s="5">
        <v>0</v>
      </c>
      <c r="G722" s="5">
        <f>IFERROR(INDEX(Products!$C$2:$C$86,MATCH(C722,Products!$A$2:$A$86,0)),"")</f>
        <v>1</v>
      </c>
      <c r="H722" s="12">
        <f>IFERROR(INDEX(Products!$D$2:$D$86,MATCH(C722,Products!$A$2:$A$86,0)),"")</f>
        <v>1296.42</v>
      </c>
      <c r="I722" s="12">
        <f t="shared" si="44"/>
        <v>2046.37</v>
      </c>
      <c r="J722" s="12">
        <f t="shared" si="45"/>
        <v>1296.42</v>
      </c>
      <c r="K722" s="12">
        <f t="shared" si="46"/>
        <v>749.94999999999982</v>
      </c>
      <c r="L722" s="7">
        <f t="shared" si="47"/>
        <v>0.3664782028665392</v>
      </c>
      <c r="M722" s="5" t="str">
        <f>IF(COUNTIF(Returns!$B$2:$B$248,A722)&gt;0,"Yes","No")</f>
        <v>No</v>
      </c>
      <c r="N722" s="13"/>
    </row>
    <row r="723" spans="1:14" x14ac:dyDescent="0.35">
      <c r="A723" s="5">
        <v>722</v>
      </c>
      <c r="B723" s="5">
        <v>478</v>
      </c>
      <c r="C723" s="5">
        <v>1009</v>
      </c>
      <c r="D723" s="5">
        <v>2</v>
      </c>
      <c r="E723" s="5">
        <v>2129.15</v>
      </c>
      <c r="F723" s="5">
        <v>0.1</v>
      </c>
      <c r="G723" s="5">
        <f>IFERROR(INDEX(Products!$C$2:$C$86,MATCH(C723,Products!$A$2:$A$86,0)),"")</f>
        <v>1</v>
      </c>
      <c r="H723" s="12">
        <f>IFERROR(INDEX(Products!$D$2:$D$86,MATCH(C723,Products!$A$2:$A$86,0)),"")</f>
        <v>1303.81</v>
      </c>
      <c r="I723" s="12">
        <f t="shared" si="44"/>
        <v>3832.4700000000003</v>
      </c>
      <c r="J723" s="12">
        <f t="shared" si="45"/>
        <v>2607.62</v>
      </c>
      <c r="K723" s="12">
        <f t="shared" si="46"/>
        <v>1224.8500000000004</v>
      </c>
      <c r="L723" s="7">
        <f t="shared" si="47"/>
        <v>0.31959806599921209</v>
      </c>
      <c r="M723" s="5" t="str">
        <f>IF(COUNTIF(Returns!$B$2:$B$248,A723)&gt;0,"Yes","No")</f>
        <v>No</v>
      </c>
      <c r="N723" s="13"/>
    </row>
    <row r="724" spans="1:14" x14ac:dyDescent="0.35">
      <c r="A724" s="5">
        <v>723</v>
      </c>
      <c r="B724" s="5">
        <v>478</v>
      </c>
      <c r="C724" s="5">
        <v>1045</v>
      </c>
      <c r="D724" s="5">
        <v>1</v>
      </c>
      <c r="E724" s="5">
        <v>197.92</v>
      </c>
      <c r="F724" s="5">
        <v>0.15</v>
      </c>
      <c r="G724" s="5">
        <f>IFERROR(INDEX(Products!$C$2:$C$86,MATCH(C724,Products!$A$2:$A$86,0)),"")</f>
        <v>4</v>
      </c>
      <c r="H724" s="12">
        <f>IFERROR(INDEX(Products!$D$2:$D$86,MATCH(C724,Products!$A$2:$A$86,0)),"")</f>
        <v>154.55000000000001</v>
      </c>
      <c r="I724" s="12">
        <f t="shared" si="44"/>
        <v>168.23199999999997</v>
      </c>
      <c r="J724" s="12">
        <f t="shared" si="45"/>
        <v>154.55000000000001</v>
      </c>
      <c r="K724" s="12">
        <f t="shared" si="46"/>
        <v>13.68199999999996</v>
      </c>
      <c r="L724" s="7">
        <f t="shared" si="47"/>
        <v>8.1328165866184562E-2</v>
      </c>
      <c r="M724" s="5" t="str">
        <f>IF(COUNTIF(Returns!$B$2:$B$248,A724)&gt;0,"Yes","No")</f>
        <v>No</v>
      </c>
      <c r="N724" s="13"/>
    </row>
    <row r="725" spans="1:14" x14ac:dyDescent="0.35">
      <c r="A725" s="5">
        <v>724</v>
      </c>
      <c r="B725" s="5">
        <v>478</v>
      </c>
      <c r="C725" s="5">
        <v>1001</v>
      </c>
      <c r="D725" s="5">
        <v>1</v>
      </c>
      <c r="E725" s="5">
        <v>3826.19</v>
      </c>
      <c r="F725" s="5">
        <v>0.1</v>
      </c>
      <c r="G725" s="5">
        <f>IFERROR(INDEX(Products!$C$2:$C$86,MATCH(C725,Products!$A$2:$A$86,0)),"")</f>
        <v>1</v>
      </c>
      <c r="H725" s="12">
        <f>IFERROR(INDEX(Products!$D$2:$D$86,MATCH(C725,Products!$A$2:$A$86,0)),"")</f>
        <v>3021.65</v>
      </c>
      <c r="I725" s="12">
        <f t="shared" si="44"/>
        <v>3443.5709999999999</v>
      </c>
      <c r="J725" s="12">
        <f t="shared" si="45"/>
        <v>3021.65</v>
      </c>
      <c r="K725" s="12">
        <f t="shared" si="46"/>
        <v>421.92099999999982</v>
      </c>
      <c r="L725" s="7">
        <f t="shared" si="47"/>
        <v>0.12252426333013021</v>
      </c>
      <c r="M725" s="5" t="str">
        <f>IF(COUNTIF(Returns!$B$2:$B$248,A725)&gt;0,"Yes","No")</f>
        <v>No</v>
      </c>
      <c r="N725" s="13"/>
    </row>
    <row r="726" spans="1:14" x14ac:dyDescent="0.35">
      <c r="A726" s="5">
        <v>725</v>
      </c>
      <c r="B726" s="5">
        <v>478</v>
      </c>
      <c r="C726" s="5">
        <v>1032</v>
      </c>
      <c r="D726" s="5">
        <v>1</v>
      </c>
      <c r="E726" s="5">
        <v>2472.7199999999998</v>
      </c>
      <c r="F726" s="5">
        <v>0</v>
      </c>
      <c r="G726" s="5">
        <f>IFERROR(INDEX(Products!$C$2:$C$86,MATCH(C726,Products!$A$2:$A$86,0)),"")</f>
        <v>3</v>
      </c>
      <c r="H726" s="12">
        <f>IFERROR(INDEX(Products!$D$2:$D$86,MATCH(C726,Products!$A$2:$A$86,0)),"")</f>
        <v>1458.83</v>
      </c>
      <c r="I726" s="12">
        <f t="shared" si="44"/>
        <v>2472.7199999999998</v>
      </c>
      <c r="J726" s="12">
        <f t="shared" si="45"/>
        <v>1458.83</v>
      </c>
      <c r="K726" s="12">
        <f t="shared" si="46"/>
        <v>1013.8899999999999</v>
      </c>
      <c r="L726" s="7">
        <f t="shared" si="47"/>
        <v>0.41003025008897082</v>
      </c>
      <c r="M726" s="5" t="str">
        <f>IF(COUNTIF(Returns!$B$2:$B$248,A726)&gt;0,"Yes","No")</f>
        <v>No</v>
      </c>
      <c r="N726" s="13"/>
    </row>
    <row r="727" spans="1:14" x14ac:dyDescent="0.35">
      <c r="A727" s="5">
        <v>726</v>
      </c>
      <c r="B727" s="5">
        <v>479</v>
      </c>
      <c r="C727" s="5">
        <v>1084</v>
      </c>
      <c r="D727" s="5">
        <v>1</v>
      </c>
      <c r="E727" s="5">
        <v>317.63</v>
      </c>
      <c r="F727" s="5">
        <v>0.1</v>
      </c>
      <c r="G727" s="5">
        <f>IFERROR(INDEX(Products!$C$2:$C$86,MATCH(C727,Products!$A$2:$A$86,0)),"")</f>
        <v>8</v>
      </c>
      <c r="H727" s="12">
        <f>IFERROR(INDEX(Products!$D$2:$D$86,MATCH(C727,Products!$A$2:$A$86,0)),"")</f>
        <v>188.52</v>
      </c>
      <c r="I727" s="12">
        <f t="shared" si="44"/>
        <v>285.86700000000002</v>
      </c>
      <c r="J727" s="12">
        <f t="shared" si="45"/>
        <v>188.52</v>
      </c>
      <c r="K727" s="12">
        <f t="shared" si="46"/>
        <v>97.347000000000008</v>
      </c>
      <c r="L727" s="7">
        <f t="shared" si="47"/>
        <v>0.34053248538656089</v>
      </c>
      <c r="M727" s="5" t="str">
        <f>IF(COUNTIF(Returns!$B$2:$B$248,A727)&gt;0,"Yes","No")</f>
        <v>No</v>
      </c>
      <c r="N727" s="13"/>
    </row>
    <row r="728" spans="1:14" x14ac:dyDescent="0.35">
      <c r="A728" s="5">
        <v>727</v>
      </c>
      <c r="B728" s="5">
        <v>479</v>
      </c>
      <c r="C728" s="5">
        <v>1048</v>
      </c>
      <c r="D728" s="5">
        <v>1</v>
      </c>
      <c r="E728" s="5">
        <v>448.35</v>
      </c>
      <c r="F728" s="5">
        <v>0</v>
      </c>
      <c r="G728" s="5">
        <f>IFERROR(INDEX(Products!$C$2:$C$86,MATCH(C728,Products!$A$2:$A$86,0)),"")</f>
        <v>5</v>
      </c>
      <c r="H728" s="12">
        <f>IFERROR(INDEX(Products!$D$2:$D$86,MATCH(C728,Products!$A$2:$A$86,0)),"")</f>
        <v>299.29000000000002</v>
      </c>
      <c r="I728" s="12">
        <f t="shared" si="44"/>
        <v>448.35</v>
      </c>
      <c r="J728" s="12">
        <f t="shared" si="45"/>
        <v>299.29000000000002</v>
      </c>
      <c r="K728" s="12">
        <f t="shared" si="46"/>
        <v>149.06</v>
      </c>
      <c r="L728" s="7">
        <f t="shared" si="47"/>
        <v>0.33246347719415636</v>
      </c>
      <c r="M728" s="5" t="str">
        <f>IF(COUNTIF(Returns!$B$2:$B$248,A728)&gt;0,"Yes","No")</f>
        <v>No</v>
      </c>
      <c r="N728" s="13"/>
    </row>
    <row r="729" spans="1:14" x14ac:dyDescent="0.35">
      <c r="A729" s="5">
        <v>728</v>
      </c>
      <c r="B729" s="5">
        <v>480</v>
      </c>
      <c r="C729" s="5">
        <v>1049</v>
      </c>
      <c r="D729" s="5">
        <v>1</v>
      </c>
      <c r="E729" s="5">
        <v>3970.29</v>
      </c>
      <c r="F729" s="5">
        <v>0</v>
      </c>
      <c r="G729" s="5">
        <f>IFERROR(INDEX(Products!$C$2:$C$86,MATCH(C729,Products!$A$2:$A$86,0)),"")</f>
        <v>5</v>
      </c>
      <c r="H729" s="12">
        <f>IFERROR(INDEX(Products!$D$2:$D$86,MATCH(C729,Products!$A$2:$A$86,0)),"")</f>
        <v>2490.89</v>
      </c>
      <c r="I729" s="12">
        <f t="shared" si="44"/>
        <v>3970.29</v>
      </c>
      <c r="J729" s="12">
        <f t="shared" si="45"/>
        <v>2490.89</v>
      </c>
      <c r="K729" s="12">
        <f t="shared" si="46"/>
        <v>1479.4</v>
      </c>
      <c r="L729" s="7">
        <f t="shared" si="47"/>
        <v>0.37261761735288862</v>
      </c>
      <c r="M729" s="5" t="str">
        <f>IF(COUNTIF(Returns!$B$2:$B$248,A729)&gt;0,"Yes","No")</f>
        <v>No</v>
      </c>
      <c r="N729" s="13"/>
    </row>
    <row r="730" spans="1:14" x14ac:dyDescent="0.35">
      <c r="A730" s="5">
        <v>729</v>
      </c>
      <c r="B730" s="5">
        <v>481</v>
      </c>
      <c r="C730" s="5">
        <v>1028</v>
      </c>
      <c r="D730" s="5">
        <v>1</v>
      </c>
      <c r="E730" s="5">
        <v>2753.45</v>
      </c>
      <c r="F730" s="5">
        <v>0.1</v>
      </c>
      <c r="G730" s="5">
        <f>IFERROR(INDEX(Products!$C$2:$C$86,MATCH(C730,Products!$A$2:$A$86,0)),"")</f>
        <v>3</v>
      </c>
      <c r="H730" s="12">
        <f>IFERROR(INDEX(Products!$D$2:$D$86,MATCH(C730,Products!$A$2:$A$86,0)),"")</f>
        <v>1672.88</v>
      </c>
      <c r="I730" s="12">
        <f t="shared" si="44"/>
        <v>2478.105</v>
      </c>
      <c r="J730" s="12">
        <f t="shared" si="45"/>
        <v>1672.88</v>
      </c>
      <c r="K730" s="12">
        <f t="shared" si="46"/>
        <v>805.22499999999991</v>
      </c>
      <c r="L730" s="7">
        <f t="shared" si="47"/>
        <v>0.32493578762804637</v>
      </c>
      <c r="M730" s="5" t="str">
        <f>IF(COUNTIF(Returns!$B$2:$B$248,A730)&gt;0,"Yes","No")</f>
        <v>No</v>
      </c>
      <c r="N730" s="13"/>
    </row>
    <row r="731" spans="1:14" x14ac:dyDescent="0.35">
      <c r="A731" s="5">
        <v>730</v>
      </c>
      <c r="B731" s="5">
        <v>482</v>
      </c>
      <c r="C731" s="5">
        <v>1001</v>
      </c>
      <c r="D731" s="5">
        <v>1</v>
      </c>
      <c r="E731" s="5">
        <v>3826.19</v>
      </c>
      <c r="F731" s="5">
        <v>0</v>
      </c>
      <c r="G731" s="5">
        <f>IFERROR(INDEX(Products!$C$2:$C$86,MATCH(C731,Products!$A$2:$A$86,0)),"")</f>
        <v>1</v>
      </c>
      <c r="H731" s="12">
        <f>IFERROR(INDEX(Products!$D$2:$D$86,MATCH(C731,Products!$A$2:$A$86,0)),"")</f>
        <v>3021.65</v>
      </c>
      <c r="I731" s="12">
        <f t="shared" si="44"/>
        <v>3826.19</v>
      </c>
      <c r="J731" s="12">
        <f t="shared" si="45"/>
        <v>3021.65</v>
      </c>
      <c r="K731" s="12">
        <f t="shared" si="46"/>
        <v>804.54</v>
      </c>
      <c r="L731" s="7">
        <f t="shared" si="47"/>
        <v>0.21027183699711721</v>
      </c>
      <c r="M731" s="5" t="str">
        <f>IF(COUNTIF(Returns!$B$2:$B$248,A731)&gt;0,"Yes","No")</f>
        <v>No</v>
      </c>
      <c r="N731" s="13"/>
    </row>
    <row r="732" spans="1:14" x14ac:dyDescent="0.35">
      <c r="A732" s="5">
        <v>731</v>
      </c>
      <c r="B732" s="5">
        <v>483</v>
      </c>
      <c r="C732" s="5">
        <v>1027</v>
      </c>
      <c r="D732" s="5">
        <v>1</v>
      </c>
      <c r="E732" s="5">
        <v>1445.05</v>
      </c>
      <c r="F732" s="5">
        <v>0.05</v>
      </c>
      <c r="G732" s="5">
        <f>IFERROR(INDEX(Products!$C$2:$C$86,MATCH(C732,Products!$A$2:$A$86,0)),"")</f>
        <v>3</v>
      </c>
      <c r="H732" s="12">
        <f>IFERROR(INDEX(Products!$D$2:$D$86,MATCH(C732,Products!$A$2:$A$86,0)),"")</f>
        <v>777.4</v>
      </c>
      <c r="I732" s="12">
        <f t="shared" si="44"/>
        <v>1372.7974999999999</v>
      </c>
      <c r="J732" s="12">
        <f t="shared" si="45"/>
        <v>777.4</v>
      </c>
      <c r="K732" s="12">
        <f t="shared" si="46"/>
        <v>595.39749999999992</v>
      </c>
      <c r="L732" s="7">
        <f t="shared" si="47"/>
        <v>0.43371108994589513</v>
      </c>
      <c r="M732" s="5" t="str">
        <f>IF(COUNTIF(Returns!$B$2:$B$248,A732)&gt;0,"Yes","No")</f>
        <v>No</v>
      </c>
      <c r="N732" s="13"/>
    </row>
    <row r="733" spans="1:14" x14ac:dyDescent="0.35">
      <c r="A733" s="5">
        <v>732</v>
      </c>
      <c r="B733" s="5">
        <v>484</v>
      </c>
      <c r="C733" s="5">
        <v>1083</v>
      </c>
      <c r="D733" s="5">
        <v>2</v>
      </c>
      <c r="E733" s="5">
        <v>679.39</v>
      </c>
      <c r="F733" s="5">
        <v>0.1</v>
      </c>
      <c r="G733" s="5">
        <f>IFERROR(INDEX(Products!$C$2:$C$86,MATCH(C733,Products!$A$2:$A$86,0)),"")</f>
        <v>8</v>
      </c>
      <c r="H733" s="12">
        <f>IFERROR(INDEX(Products!$D$2:$D$86,MATCH(C733,Products!$A$2:$A$86,0)),"")</f>
        <v>524.20000000000005</v>
      </c>
      <c r="I733" s="12">
        <f t="shared" si="44"/>
        <v>1222.902</v>
      </c>
      <c r="J733" s="12">
        <f t="shared" si="45"/>
        <v>1048.4000000000001</v>
      </c>
      <c r="K733" s="12">
        <f t="shared" si="46"/>
        <v>174.50199999999995</v>
      </c>
      <c r="L733" s="7">
        <f t="shared" si="47"/>
        <v>0.14269499927222293</v>
      </c>
      <c r="M733" s="5" t="str">
        <f>IF(COUNTIF(Returns!$B$2:$B$248,A733)&gt;0,"Yes","No")</f>
        <v>No</v>
      </c>
      <c r="N733" s="13"/>
    </row>
    <row r="734" spans="1:14" x14ac:dyDescent="0.35">
      <c r="A734" s="5">
        <v>733</v>
      </c>
      <c r="B734" s="5">
        <v>484</v>
      </c>
      <c r="C734" s="5">
        <v>1028</v>
      </c>
      <c r="D734" s="5">
        <v>1</v>
      </c>
      <c r="E734" s="5">
        <v>2753.45</v>
      </c>
      <c r="F734" s="5">
        <v>0.15</v>
      </c>
      <c r="G734" s="5">
        <f>IFERROR(INDEX(Products!$C$2:$C$86,MATCH(C734,Products!$A$2:$A$86,0)),"")</f>
        <v>3</v>
      </c>
      <c r="H734" s="12">
        <f>IFERROR(INDEX(Products!$D$2:$D$86,MATCH(C734,Products!$A$2:$A$86,0)),"")</f>
        <v>1672.88</v>
      </c>
      <c r="I734" s="12">
        <f t="shared" si="44"/>
        <v>2340.4324999999999</v>
      </c>
      <c r="J734" s="12">
        <f t="shared" si="45"/>
        <v>1672.88</v>
      </c>
      <c r="K734" s="12">
        <f t="shared" si="46"/>
        <v>667.55249999999978</v>
      </c>
      <c r="L734" s="7">
        <f t="shared" si="47"/>
        <v>0.28522612807675496</v>
      </c>
      <c r="M734" s="5" t="str">
        <f>IF(COUNTIF(Returns!$B$2:$B$248,A734)&gt;0,"Yes","No")</f>
        <v>No</v>
      </c>
      <c r="N734" s="13"/>
    </row>
    <row r="735" spans="1:14" x14ac:dyDescent="0.35">
      <c r="A735" s="5">
        <v>734</v>
      </c>
      <c r="B735" s="5">
        <v>485</v>
      </c>
      <c r="C735" s="5">
        <v>1041</v>
      </c>
      <c r="D735" s="5">
        <v>1</v>
      </c>
      <c r="E735" s="5">
        <v>767.68</v>
      </c>
      <c r="F735" s="5">
        <v>0.25</v>
      </c>
      <c r="G735" s="5">
        <f>IFERROR(INDEX(Products!$C$2:$C$86,MATCH(C735,Products!$A$2:$A$86,0)),"")</f>
        <v>4</v>
      </c>
      <c r="H735" s="12">
        <f>IFERROR(INDEX(Products!$D$2:$D$86,MATCH(C735,Products!$A$2:$A$86,0)),"")</f>
        <v>540.32000000000005</v>
      </c>
      <c r="I735" s="12">
        <f t="shared" si="44"/>
        <v>575.76</v>
      </c>
      <c r="J735" s="12">
        <f t="shared" si="45"/>
        <v>540.32000000000005</v>
      </c>
      <c r="K735" s="12">
        <f t="shared" si="46"/>
        <v>35.439999999999941</v>
      </c>
      <c r="L735" s="7">
        <f t="shared" si="47"/>
        <v>6.1553425038210263E-2</v>
      </c>
      <c r="M735" s="5" t="str">
        <f>IF(COUNTIF(Returns!$B$2:$B$248,A735)&gt;0,"Yes","No")</f>
        <v>No</v>
      </c>
      <c r="N735" s="13"/>
    </row>
    <row r="736" spans="1:14" x14ac:dyDescent="0.35">
      <c r="A736" s="5">
        <v>735</v>
      </c>
      <c r="B736" s="5">
        <v>486</v>
      </c>
      <c r="C736" s="5">
        <v>1004</v>
      </c>
      <c r="D736" s="5">
        <v>1</v>
      </c>
      <c r="E736" s="5">
        <v>5301.74</v>
      </c>
      <c r="F736" s="5">
        <v>0.1</v>
      </c>
      <c r="G736" s="5">
        <f>IFERROR(INDEX(Products!$C$2:$C$86,MATCH(C736,Products!$A$2:$A$86,0)),"")</f>
        <v>1</v>
      </c>
      <c r="H736" s="12">
        <f>IFERROR(INDEX(Products!$D$2:$D$86,MATCH(C736,Products!$A$2:$A$86,0)),"")</f>
        <v>4057.94</v>
      </c>
      <c r="I736" s="12">
        <f t="shared" si="44"/>
        <v>4771.5659999999998</v>
      </c>
      <c r="J736" s="12">
        <f t="shared" si="45"/>
        <v>4057.94</v>
      </c>
      <c r="K736" s="12">
        <f t="shared" si="46"/>
        <v>713.62599999999975</v>
      </c>
      <c r="L736" s="7">
        <f t="shared" si="47"/>
        <v>0.14955802769992069</v>
      </c>
      <c r="M736" s="5" t="str">
        <f>IF(COUNTIF(Returns!$B$2:$B$248,A736)&gt;0,"Yes","No")</f>
        <v>No</v>
      </c>
      <c r="N736" s="13"/>
    </row>
    <row r="737" spans="1:14" x14ac:dyDescent="0.35">
      <c r="A737" s="5">
        <v>736</v>
      </c>
      <c r="B737" s="5">
        <v>487</v>
      </c>
      <c r="C737" s="5">
        <v>1031</v>
      </c>
      <c r="D737" s="5">
        <v>1</v>
      </c>
      <c r="E737" s="5">
        <v>4123.9799999999996</v>
      </c>
      <c r="F737" s="5">
        <v>0.05</v>
      </c>
      <c r="G737" s="5">
        <f>IFERROR(INDEX(Products!$C$2:$C$86,MATCH(C737,Products!$A$2:$A$86,0)),"")</f>
        <v>3</v>
      </c>
      <c r="H737" s="12">
        <f>IFERROR(INDEX(Products!$D$2:$D$86,MATCH(C737,Products!$A$2:$A$86,0)),"")</f>
        <v>2475.38</v>
      </c>
      <c r="I737" s="12">
        <f t="shared" si="44"/>
        <v>3917.7809999999995</v>
      </c>
      <c r="J737" s="12">
        <f t="shared" si="45"/>
        <v>2475.38</v>
      </c>
      <c r="K737" s="12">
        <f t="shared" si="46"/>
        <v>1442.4009999999994</v>
      </c>
      <c r="L737" s="7">
        <f t="shared" si="47"/>
        <v>0.36816784807522412</v>
      </c>
      <c r="M737" s="5" t="str">
        <f>IF(COUNTIF(Returns!$B$2:$B$248,A737)&gt;0,"Yes","No")</f>
        <v>No</v>
      </c>
      <c r="N737" s="13"/>
    </row>
    <row r="738" spans="1:14" x14ac:dyDescent="0.35">
      <c r="A738" s="5">
        <v>737</v>
      </c>
      <c r="B738" s="5">
        <v>487</v>
      </c>
      <c r="C738" s="5">
        <v>1026</v>
      </c>
      <c r="D738" s="5">
        <v>2</v>
      </c>
      <c r="E738" s="5">
        <v>1413.81</v>
      </c>
      <c r="F738" s="5">
        <v>0.1</v>
      </c>
      <c r="G738" s="5">
        <f>IFERROR(INDEX(Products!$C$2:$C$86,MATCH(C738,Products!$A$2:$A$86,0)),"")</f>
        <v>3</v>
      </c>
      <c r="H738" s="12">
        <f>IFERROR(INDEX(Products!$D$2:$D$86,MATCH(C738,Products!$A$2:$A$86,0)),"")</f>
        <v>1019.93</v>
      </c>
      <c r="I738" s="12">
        <f t="shared" si="44"/>
        <v>2544.8580000000002</v>
      </c>
      <c r="J738" s="12">
        <f t="shared" si="45"/>
        <v>2039.86</v>
      </c>
      <c r="K738" s="12">
        <f t="shared" si="46"/>
        <v>504.99800000000027</v>
      </c>
      <c r="L738" s="7">
        <f t="shared" si="47"/>
        <v>0.19843857692649267</v>
      </c>
      <c r="M738" s="5" t="str">
        <f>IF(COUNTIF(Returns!$B$2:$B$248,A738)&gt;0,"Yes","No")</f>
        <v>No</v>
      </c>
      <c r="N738" s="13"/>
    </row>
    <row r="739" spans="1:14" x14ac:dyDescent="0.35">
      <c r="A739" s="5">
        <v>738</v>
      </c>
      <c r="B739" s="5">
        <v>488</v>
      </c>
      <c r="C739" s="5">
        <v>1056</v>
      </c>
      <c r="D739" s="5">
        <v>1</v>
      </c>
      <c r="E739" s="5">
        <v>1134.4000000000001</v>
      </c>
      <c r="F739" s="5">
        <v>0.15</v>
      </c>
      <c r="G739" s="5">
        <f>IFERROR(INDEX(Products!$C$2:$C$86,MATCH(C739,Products!$A$2:$A$86,0)),"")</f>
        <v>6</v>
      </c>
      <c r="H739" s="12">
        <f>IFERROR(INDEX(Products!$D$2:$D$86,MATCH(C739,Products!$A$2:$A$86,0)),"")</f>
        <v>798.2</v>
      </c>
      <c r="I739" s="12">
        <f t="shared" si="44"/>
        <v>964.24</v>
      </c>
      <c r="J739" s="12">
        <f t="shared" si="45"/>
        <v>798.2</v>
      </c>
      <c r="K739" s="12">
        <f t="shared" si="46"/>
        <v>166.03999999999996</v>
      </c>
      <c r="L739" s="7">
        <f t="shared" si="47"/>
        <v>0.17219779308056082</v>
      </c>
      <c r="M739" s="5" t="str">
        <f>IF(COUNTIF(Returns!$B$2:$B$248,A739)&gt;0,"Yes","No")</f>
        <v>No</v>
      </c>
      <c r="N739" s="13"/>
    </row>
    <row r="740" spans="1:14" x14ac:dyDescent="0.35">
      <c r="A740" s="5">
        <v>739</v>
      </c>
      <c r="B740" s="5">
        <v>488</v>
      </c>
      <c r="C740" s="5">
        <v>1068</v>
      </c>
      <c r="D740" s="5">
        <v>1</v>
      </c>
      <c r="E740" s="5">
        <v>550.08000000000004</v>
      </c>
      <c r="F740" s="5">
        <v>0</v>
      </c>
      <c r="G740" s="5">
        <f>IFERROR(INDEX(Products!$C$2:$C$86,MATCH(C740,Products!$A$2:$A$86,0)),"")</f>
        <v>7</v>
      </c>
      <c r="H740" s="12">
        <f>IFERROR(INDEX(Products!$D$2:$D$86,MATCH(C740,Products!$A$2:$A$86,0)),"")</f>
        <v>351.29</v>
      </c>
      <c r="I740" s="12">
        <f t="shared" si="44"/>
        <v>550.08000000000004</v>
      </c>
      <c r="J740" s="12">
        <f t="shared" si="45"/>
        <v>351.29</v>
      </c>
      <c r="K740" s="12">
        <f t="shared" si="46"/>
        <v>198.79000000000002</v>
      </c>
      <c r="L740" s="7">
        <f t="shared" si="47"/>
        <v>0.36138379872018617</v>
      </c>
      <c r="M740" s="5" t="str">
        <f>IF(COUNTIF(Returns!$B$2:$B$248,A740)&gt;0,"Yes","No")</f>
        <v>No</v>
      </c>
      <c r="N740" s="13"/>
    </row>
    <row r="741" spans="1:14" x14ac:dyDescent="0.35">
      <c r="A741" s="5">
        <v>740</v>
      </c>
      <c r="B741" s="5">
        <v>489</v>
      </c>
      <c r="C741" s="5">
        <v>1072</v>
      </c>
      <c r="D741" s="5">
        <v>2</v>
      </c>
      <c r="E741" s="5">
        <v>1404.39</v>
      </c>
      <c r="F741" s="5">
        <v>0.15</v>
      </c>
      <c r="G741" s="5">
        <f>IFERROR(INDEX(Products!$C$2:$C$86,MATCH(C741,Products!$A$2:$A$86,0)),"")</f>
        <v>7</v>
      </c>
      <c r="H741" s="12">
        <f>IFERROR(INDEX(Products!$D$2:$D$86,MATCH(C741,Products!$A$2:$A$86,0)),"")</f>
        <v>772.88</v>
      </c>
      <c r="I741" s="12">
        <f t="shared" si="44"/>
        <v>2387.4630000000002</v>
      </c>
      <c r="J741" s="12">
        <f t="shared" si="45"/>
        <v>1545.76</v>
      </c>
      <c r="K741" s="12">
        <f t="shared" si="46"/>
        <v>841.7030000000002</v>
      </c>
      <c r="L741" s="7">
        <f t="shared" si="47"/>
        <v>0.35255122278334788</v>
      </c>
      <c r="M741" s="5" t="str">
        <f>IF(COUNTIF(Returns!$B$2:$B$248,A741)&gt;0,"Yes","No")</f>
        <v>No</v>
      </c>
      <c r="N741" s="13"/>
    </row>
    <row r="742" spans="1:14" x14ac:dyDescent="0.35">
      <c r="A742" s="5">
        <v>741</v>
      </c>
      <c r="B742" s="5">
        <v>490</v>
      </c>
      <c r="C742" s="5">
        <v>1067</v>
      </c>
      <c r="D742" s="5">
        <v>1</v>
      </c>
      <c r="E742" s="5">
        <v>4128.99</v>
      </c>
      <c r="F742" s="5">
        <v>0.25</v>
      </c>
      <c r="G742" s="5">
        <f>IFERROR(INDEX(Products!$C$2:$C$86,MATCH(C742,Products!$A$2:$A$86,0)),"")</f>
        <v>7</v>
      </c>
      <c r="H742" s="12">
        <f>IFERROR(INDEX(Products!$D$2:$D$86,MATCH(C742,Products!$A$2:$A$86,0)),"")</f>
        <v>2213.3200000000002</v>
      </c>
      <c r="I742" s="12">
        <f t="shared" si="44"/>
        <v>3096.7424999999998</v>
      </c>
      <c r="J742" s="12">
        <f t="shared" si="45"/>
        <v>2213.3200000000002</v>
      </c>
      <c r="K742" s="12">
        <f t="shared" si="46"/>
        <v>883.42249999999967</v>
      </c>
      <c r="L742" s="7">
        <f t="shared" si="47"/>
        <v>0.28527476856729278</v>
      </c>
      <c r="M742" s="5" t="str">
        <f>IF(COUNTIF(Returns!$B$2:$B$248,A742)&gt;0,"Yes","No")</f>
        <v>No</v>
      </c>
      <c r="N742" s="13"/>
    </row>
    <row r="743" spans="1:14" x14ac:dyDescent="0.35">
      <c r="A743" s="5">
        <v>742</v>
      </c>
      <c r="B743" s="5">
        <v>490</v>
      </c>
      <c r="C743" s="5">
        <v>1056</v>
      </c>
      <c r="D743" s="5">
        <v>1</v>
      </c>
      <c r="E743" s="5">
        <v>1134.4000000000001</v>
      </c>
      <c r="F743" s="5">
        <v>0.25</v>
      </c>
      <c r="G743" s="5">
        <f>IFERROR(INDEX(Products!$C$2:$C$86,MATCH(C743,Products!$A$2:$A$86,0)),"")</f>
        <v>6</v>
      </c>
      <c r="H743" s="12">
        <f>IFERROR(INDEX(Products!$D$2:$D$86,MATCH(C743,Products!$A$2:$A$86,0)),"")</f>
        <v>798.2</v>
      </c>
      <c r="I743" s="12">
        <f t="shared" si="44"/>
        <v>850.80000000000007</v>
      </c>
      <c r="J743" s="12">
        <f t="shared" si="45"/>
        <v>798.2</v>
      </c>
      <c r="K743" s="12">
        <f t="shared" si="46"/>
        <v>52.600000000000023</v>
      </c>
      <c r="L743" s="7">
        <f t="shared" si="47"/>
        <v>6.1824165491302326E-2</v>
      </c>
      <c r="M743" s="5" t="str">
        <f>IF(COUNTIF(Returns!$B$2:$B$248,A743)&gt;0,"Yes","No")</f>
        <v>No</v>
      </c>
      <c r="N743" s="13"/>
    </row>
    <row r="744" spans="1:14" x14ac:dyDescent="0.35">
      <c r="A744" s="5">
        <v>743</v>
      </c>
      <c r="B744" s="5">
        <v>490</v>
      </c>
      <c r="C744" s="5">
        <v>1039</v>
      </c>
      <c r="D744" s="5">
        <v>1</v>
      </c>
      <c r="E744" s="5">
        <v>1284.94</v>
      </c>
      <c r="F744" s="5">
        <v>0.05</v>
      </c>
      <c r="G744" s="5">
        <f>IFERROR(INDEX(Products!$C$2:$C$86,MATCH(C744,Products!$A$2:$A$86,0)),"")</f>
        <v>4</v>
      </c>
      <c r="H744" s="12">
        <f>IFERROR(INDEX(Products!$D$2:$D$86,MATCH(C744,Products!$A$2:$A$86,0)),"")</f>
        <v>829.93</v>
      </c>
      <c r="I744" s="12">
        <f t="shared" si="44"/>
        <v>1220.693</v>
      </c>
      <c r="J744" s="12">
        <f t="shared" si="45"/>
        <v>829.93</v>
      </c>
      <c r="K744" s="12">
        <f t="shared" si="46"/>
        <v>390.76300000000003</v>
      </c>
      <c r="L744" s="7">
        <f t="shared" si="47"/>
        <v>0.32011570476770168</v>
      </c>
      <c r="M744" s="5" t="str">
        <f>IF(COUNTIF(Returns!$B$2:$B$248,A744)&gt;0,"Yes","No")</f>
        <v>No</v>
      </c>
      <c r="N744" s="13"/>
    </row>
    <row r="745" spans="1:14" x14ac:dyDescent="0.35">
      <c r="A745" s="5">
        <v>744</v>
      </c>
      <c r="B745" s="5">
        <v>490</v>
      </c>
      <c r="C745" s="5">
        <v>1040</v>
      </c>
      <c r="D745" s="5">
        <v>1</v>
      </c>
      <c r="E745" s="5">
        <v>419.14</v>
      </c>
      <c r="F745" s="5">
        <v>0</v>
      </c>
      <c r="G745" s="5">
        <f>IFERROR(INDEX(Products!$C$2:$C$86,MATCH(C745,Products!$A$2:$A$86,0)),"")</f>
        <v>4</v>
      </c>
      <c r="H745" s="12">
        <f>IFERROR(INDEX(Products!$D$2:$D$86,MATCH(C745,Products!$A$2:$A$86,0)),"")</f>
        <v>297.2</v>
      </c>
      <c r="I745" s="12">
        <f t="shared" si="44"/>
        <v>419.14</v>
      </c>
      <c r="J745" s="12">
        <f t="shared" si="45"/>
        <v>297.2</v>
      </c>
      <c r="K745" s="12">
        <f t="shared" si="46"/>
        <v>121.94</v>
      </c>
      <c r="L745" s="7">
        <f t="shared" si="47"/>
        <v>0.29092904518776541</v>
      </c>
      <c r="M745" s="5" t="str">
        <f>IF(COUNTIF(Returns!$B$2:$B$248,A745)&gt;0,"Yes","No")</f>
        <v>No</v>
      </c>
      <c r="N745" s="13"/>
    </row>
    <row r="746" spans="1:14" x14ac:dyDescent="0.35">
      <c r="A746" s="5">
        <v>745</v>
      </c>
      <c r="B746" s="5">
        <v>491</v>
      </c>
      <c r="C746" s="5">
        <v>1084</v>
      </c>
      <c r="D746" s="5">
        <v>1</v>
      </c>
      <c r="E746" s="5">
        <v>317.63</v>
      </c>
      <c r="F746" s="5">
        <v>0</v>
      </c>
      <c r="G746" s="5">
        <f>IFERROR(INDEX(Products!$C$2:$C$86,MATCH(C746,Products!$A$2:$A$86,0)),"")</f>
        <v>8</v>
      </c>
      <c r="H746" s="12">
        <f>IFERROR(INDEX(Products!$D$2:$D$86,MATCH(C746,Products!$A$2:$A$86,0)),"")</f>
        <v>188.52</v>
      </c>
      <c r="I746" s="12">
        <f t="shared" si="44"/>
        <v>317.63</v>
      </c>
      <c r="J746" s="12">
        <f t="shared" si="45"/>
        <v>188.52</v>
      </c>
      <c r="K746" s="12">
        <f t="shared" si="46"/>
        <v>129.10999999999999</v>
      </c>
      <c r="L746" s="7">
        <f t="shared" si="47"/>
        <v>0.40647923684790477</v>
      </c>
      <c r="M746" s="5" t="str">
        <f>IF(COUNTIF(Returns!$B$2:$B$248,A746)&gt;0,"Yes","No")</f>
        <v>No</v>
      </c>
      <c r="N746" s="13"/>
    </row>
    <row r="747" spans="1:14" x14ac:dyDescent="0.35">
      <c r="A747" s="5">
        <v>746</v>
      </c>
      <c r="B747" s="5">
        <v>492</v>
      </c>
      <c r="C747" s="5">
        <v>1067</v>
      </c>
      <c r="D747" s="5">
        <v>1</v>
      </c>
      <c r="E747" s="5">
        <v>4128.99</v>
      </c>
      <c r="F747" s="5">
        <v>0.15</v>
      </c>
      <c r="G747" s="5">
        <f>IFERROR(INDEX(Products!$C$2:$C$86,MATCH(C747,Products!$A$2:$A$86,0)),"")</f>
        <v>7</v>
      </c>
      <c r="H747" s="12">
        <f>IFERROR(INDEX(Products!$D$2:$D$86,MATCH(C747,Products!$A$2:$A$86,0)),"")</f>
        <v>2213.3200000000002</v>
      </c>
      <c r="I747" s="12">
        <f t="shared" si="44"/>
        <v>3509.6414999999997</v>
      </c>
      <c r="J747" s="12">
        <f t="shared" si="45"/>
        <v>2213.3200000000002</v>
      </c>
      <c r="K747" s="12">
        <f t="shared" si="46"/>
        <v>1296.3214999999996</v>
      </c>
      <c r="L747" s="7">
        <f t="shared" si="47"/>
        <v>0.36936008991231717</v>
      </c>
      <c r="M747" s="5" t="str">
        <f>IF(COUNTIF(Returns!$B$2:$B$248,A747)&gt;0,"Yes","No")</f>
        <v>No</v>
      </c>
      <c r="N747" s="13"/>
    </row>
    <row r="748" spans="1:14" x14ac:dyDescent="0.35">
      <c r="A748" s="5">
        <v>747</v>
      </c>
      <c r="B748" s="5">
        <v>493</v>
      </c>
      <c r="C748" s="5">
        <v>1023</v>
      </c>
      <c r="D748" s="5">
        <v>1</v>
      </c>
      <c r="E748" s="5">
        <v>203.79</v>
      </c>
      <c r="F748" s="5">
        <v>0.2</v>
      </c>
      <c r="G748" s="5">
        <f>IFERROR(INDEX(Products!$C$2:$C$86,MATCH(C748,Products!$A$2:$A$86,0)),"")</f>
        <v>2</v>
      </c>
      <c r="H748" s="12">
        <f>IFERROR(INDEX(Products!$D$2:$D$86,MATCH(C748,Products!$A$2:$A$86,0)),"")</f>
        <v>145.43</v>
      </c>
      <c r="I748" s="12">
        <f t="shared" si="44"/>
        <v>163.03200000000001</v>
      </c>
      <c r="J748" s="12">
        <f t="shared" si="45"/>
        <v>145.43</v>
      </c>
      <c r="K748" s="12">
        <f t="shared" si="46"/>
        <v>17.602000000000004</v>
      </c>
      <c r="L748" s="7">
        <f t="shared" si="47"/>
        <v>0.10796653417733944</v>
      </c>
      <c r="M748" s="5" t="str">
        <f>IF(COUNTIF(Returns!$B$2:$B$248,A748)&gt;0,"Yes","No")</f>
        <v>No</v>
      </c>
      <c r="N748" s="13"/>
    </row>
    <row r="749" spans="1:14" x14ac:dyDescent="0.35">
      <c r="A749" s="5">
        <v>748</v>
      </c>
      <c r="B749" s="5">
        <v>493</v>
      </c>
      <c r="C749" s="5">
        <v>1063</v>
      </c>
      <c r="D749" s="5">
        <v>1</v>
      </c>
      <c r="E749" s="5">
        <v>117.54</v>
      </c>
      <c r="F749" s="5">
        <v>0.3</v>
      </c>
      <c r="G749" s="5">
        <f>IFERROR(INDEX(Products!$C$2:$C$86,MATCH(C749,Products!$A$2:$A$86,0)),"")</f>
        <v>6</v>
      </c>
      <c r="H749" s="12">
        <f>IFERROR(INDEX(Products!$D$2:$D$86,MATCH(C749,Products!$A$2:$A$86,0)),"")</f>
        <v>80.47</v>
      </c>
      <c r="I749" s="12">
        <f t="shared" si="44"/>
        <v>82.278000000000006</v>
      </c>
      <c r="J749" s="12">
        <f t="shared" si="45"/>
        <v>80.47</v>
      </c>
      <c r="K749" s="12">
        <f t="shared" si="46"/>
        <v>1.8080000000000069</v>
      </c>
      <c r="L749" s="7">
        <f t="shared" si="47"/>
        <v>2.1974282311188979E-2</v>
      </c>
      <c r="M749" s="5" t="str">
        <f>IF(COUNTIF(Returns!$B$2:$B$248,A749)&gt;0,"Yes","No")</f>
        <v>No</v>
      </c>
      <c r="N749" s="13"/>
    </row>
    <row r="750" spans="1:14" x14ac:dyDescent="0.35">
      <c r="A750" s="5">
        <v>749</v>
      </c>
      <c r="B750" s="5">
        <v>494</v>
      </c>
      <c r="C750" s="5">
        <v>1038</v>
      </c>
      <c r="D750" s="5">
        <v>1</v>
      </c>
      <c r="E750" s="5">
        <v>930.61</v>
      </c>
      <c r="F750" s="5">
        <v>0</v>
      </c>
      <c r="G750" s="5">
        <f>IFERROR(INDEX(Products!$C$2:$C$86,MATCH(C750,Products!$A$2:$A$86,0)),"")</f>
        <v>4</v>
      </c>
      <c r="H750" s="12">
        <f>IFERROR(INDEX(Products!$D$2:$D$86,MATCH(C750,Products!$A$2:$A$86,0)),"")</f>
        <v>617.46</v>
      </c>
      <c r="I750" s="12">
        <f t="shared" si="44"/>
        <v>930.61</v>
      </c>
      <c r="J750" s="12">
        <f t="shared" si="45"/>
        <v>617.46</v>
      </c>
      <c r="K750" s="12">
        <f t="shared" si="46"/>
        <v>313.14999999999998</v>
      </c>
      <c r="L750" s="7">
        <f t="shared" si="47"/>
        <v>0.33649971524054112</v>
      </c>
      <c r="M750" s="5" t="str">
        <f>IF(COUNTIF(Returns!$B$2:$B$248,A750)&gt;0,"Yes","No")</f>
        <v>No</v>
      </c>
      <c r="N750" s="13"/>
    </row>
    <row r="751" spans="1:14" x14ac:dyDescent="0.35">
      <c r="A751" s="5">
        <v>750</v>
      </c>
      <c r="B751" s="5">
        <v>495</v>
      </c>
      <c r="C751" s="5">
        <v>1043</v>
      </c>
      <c r="D751" s="5">
        <v>1</v>
      </c>
      <c r="E751" s="5">
        <v>567.48</v>
      </c>
      <c r="F751" s="5">
        <v>0.1</v>
      </c>
      <c r="G751" s="5">
        <f>IFERROR(INDEX(Products!$C$2:$C$86,MATCH(C751,Products!$A$2:$A$86,0)),"")</f>
        <v>4</v>
      </c>
      <c r="H751" s="12">
        <f>IFERROR(INDEX(Products!$D$2:$D$86,MATCH(C751,Products!$A$2:$A$86,0)),"")</f>
        <v>407.51</v>
      </c>
      <c r="I751" s="12">
        <f t="shared" si="44"/>
        <v>510.73200000000003</v>
      </c>
      <c r="J751" s="12">
        <f t="shared" si="45"/>
        <v>407.51</v>
      </c>
      <c r="K751" s="12">
        <f t="shared" si="46"/>
        <v>103.22200000000004</v>
      </c>
      <c r="L751" s="7">
        <f t="shared" si="47"/>
        <v>0.20210599688290537</v>
      </c>
      <c r="M751" s="5" t="str">
        <f>IF(COUNTIF(Returns!$B$2:$B$248,A751)&gt;0,"Yes","No")</f>
        <v>No</v>
      </c>
      <c r="N751" s="13"/>
    </row>
    <row r="752" spans="1:14" x14ac:dyDescent="0.35">
      <c r="A752" s="5">
        <v>751</v>
      </c>
      <c r="B752" s="5">
        <v>496</v>
      </c>
      <c r="C752" s="5">
        <v>1080</v>
      </c>
      <c r="D752" s="5">
        <v>1</v>
      </c>
      <c r="E752" s="5">
        <v>256.7</v>
      </c>
      <c r="F752" s="5">
        <v>0.2</v>
      </c>
      <c r="G752" s="5">
        <f>IFERROR(INDEX(Products!$C$2:$C$86,MATCH(C752,Products!$A$2:$A$86,0)),"")</f>
        <v>8</v>
      </c>
      <c r="H752" s="12">
        <f>IFERROR(INDEX(Products!$D$2:$D$86,MATCH(C752,Products!$A$2:$A$86,0)),"")</f>
        <v>184.26</v>
      </c>
      <c r="I752" s="12">
        <f t="shared" si="44"/>
        <v>205.36</v>
      </c>
      <c r="J752" s="12">
        <f t="shared" si="45"/>
        <v>184.26</v>
      </c>
      <c r="K752" s="12">
        <f t="shared" si="46"/>
        <v>21.100000000000023</v>
      </c>
      <c r="L752" s="7">
        <f t="shared" si="47"/>
        <v>0.10274639657187389</v>
      </c>
      <c r="M752" s="5" t="str">
        <f>IF(COUNTIF(Returns!$B$2:$B$248,A752)&gt;0,"Yes","No")</f>
        <v>No</v>
      </c>
      <c r="N752" s="13"/>
    </row>
    <row r="753" spans="1:14" x14ac:dyDescent="0.35">
      <c r="A753" s="5">
        <v>752</v>
      </c>
      <c r="B753" s="5">
        <v>497</v>
      </c>
      <c r="C753" s="5">
        <v>1027</v>
      </c>
      <c r="D753" s="5">
        <v>2</v>
      </c>
      <c r="E753" s="5">
        <v>1445.05</v>
      </c>
      <c r="F753" s="5">
        <v>0</v>
      </c>
      <c r="G753" s="5">
        <f>IFERROR(INDEX(Products!$C$2:$C$86,MATCH(C753,Products!$A$2:$A$86,0)),"")</f>
        <v>3</v>
      </c>
      <c r="H753" s="12">
        <f>IFERROR(INDEX(Products!$D$2:$D$86,MATCH(C753,Products!$A$2:$A$86,0)),"")</f>
        <v>777.4</v>
      </c>
      <c r="I753" s="12">
        <f t="shared" si="44"/>
        <v>2890.1</v>
      </c>
      <c r="J753" s="12">
        <f t="shared" si="45"/>
        <v>1554.8</v>
      </c>
      <c r="K753" s="12">
        <f t="shared" si="46"/>
        <v>1335.3</v>
      </c>
      <c r="L753" s="7">
        <f t="shared" si="47"/>
        <v>0.46202553544860037</v>
      </c>
      <c r="M753" s="5" t="str">
        <f>IF(COUNTIF(Returns!$B$2:$B$248,A753)&gt;0,"Yes","No")</f>
        <v>No</v>
      </c>
      <c r="N753" s="13"/>
    </row>
    <row r="754" spans="1:14" x14ac:dyDescent="0.35">
      <c r="A754" s="5">
        <v>753</v>
      </c>
      <c r="B754" s="5">
        <v>497</v>
      </c>
      <c r="C754" s="5">
        <v>1067</v>
      </c>
      <c r="D754" s="5">
        <v>1</v>
      </c>
      <c r="E754" s="5">
        <v>4128.99</v>
      </c>
      <c r="F754" s="5">
        <v>0.25</v>
      </c>
      <c r="G754" s="5">
        <f>IFERROR(INDEX(Products!$C$2:$C$86,MATCH(C754,Products!$A$2:$A$86,0)),"")</f>
        <v>7</v>
      </c>
      <c r="H754" s="12">
        <f>IFERROR(INDEX(Products!$D$2:$D$86,MATCH(C754,Products!$A$2:$A$86,0)),"")</f>
        <v>2213.3200000000002</v>
      </c>
      <c r="I754" s="12">
        <f t="shared" si="44"/>
        <v>3096.7424999999998</v>
      </c>
      <c r="J754" s="12">
        <f t="shared" si="45"/>
        <v>2213.3200000000002</v>
      </c>
      <c r="K754" s="12">
        <f t="shared" si="46"/>
        <v>883.42249999999967</v>
      </c>
      <c r="L754" s="7">
        <f t="shared" si="47"/>
        <v>0.28527476856729278</v>
      </c>
      <c r="M754" s="5" t="str">
        <f>IF(COUNTIF(Returns!$B$2:$B$248,A754)&gt;0,"Yes","No")</f>
        <v>No</v>
      </c>
      <c r="N754" s="13"/>
    </row>
    <row r="755" spans="1:14" x14ac:dyDescent="0.35">
      <c r="A755" s="5">
        <v>754</v>
      </c>
      <c r="B755" s="5">
        <v>498</v>
      </c>
      <c r="C755" s="5">
        <v>1045</v>
      </c>
      <c r="D755" s="5">
        <v>1</v>
      </c>
      <c r="E755" s="5">
        <v>197.92</v>
      </c>
      <c r="F755" s="5">
        <v>0</v>
      </c>
      <c r="G755" s="5">
        <f>IFERROR(INDEX(Products!$C$2:$C$86,MATCH(C755,Products!$A$2:$A$86,0)),"")</f>
        <v>4</v>
      </c>
      <c r="H755" s="12">
        <f>IFERROR(INDEX(Products!$D$2:$D$86,MATCH(C755,Products!$A$2:$A$86,0)),"")</f>
        <v>154.55000000000001</v>
      </c>
      <c r="I755" s="12">
        <f t="shared" si="44"/>
        <v>197.92</v>
      </c>
      <c r="J755" s="12">
        <f t="shared" si="45"/>
        <v>154.55000000000001</v>
      </c>
      <c r="K755" s="12">
        <f t="shared" si="46"/>
        <v>43.369999999999976</v>
      </c>
      <c r="L755" s="7">
        <f t="shared" si="47"/>
        <v>0.21912894098625696</v>
      </c>
      <c r="M755" s="5" t="str">
        <f>IF(COUNTIF(Returns!$B$2:$B$248,A755)&gt;0,"Yes","No")</f>
        <v>No</v>
      </c>
      <c r="N755" s="13"/>
    </row>
    <row r="756" spans="1:14" x14ac:dyDescent="0.35">
      <c r="A756" s="5">
        <v>755</v>
      </c>
      <c r="B756" s="5">
        <v>499</v>
      </c>
      <c r="C756" s="5">
        <v>1067</v>
      </c>
      <c r="D756" s="5">
        <v>1</v>
      </c>
      <c r="E756" s="5">
        <v>4128.99</v>
      </c>
      <c r="F756" s="5">
        <v>0</v>
      </c>
      <c r="G756" s="5">
        <f>IFERROR(INDEX(Products!$C$2:$C$86,MATCH(C756,Products!$A$2:$A$86,0)),"")</f>
        <v>7</v>
      </c>
      <c r="H756" s="12">
        <f>IFERROR(INDEX(Products!$D$2:$D$86,MATCH(C756,Products!$A$2:$A$86,0)),"")</f>
        <v>2213.3200000000002</v>
      </c>
      <c r="I756" s="12">
        <f t="shared" si="44"/>
        <v>4128.99</v>
      </c>
      <c r="J756" s="12">
        <f t="shared" si="45"/>
        <v>2213.3200000000002</v>
      </c>
      <c r="K756" s="12">
        <f t="shared" si="46"/>
        <v>1915.6699999999996</v>
      </c>
      <c r="L756" s="7">
        <f t="shared" si="47"/>
        <v>0.4639560764254696</v>
      </c>
      <c r="M756" s="5" t="str">
        <f>IF(COUNTIF(Returns!$B$2:$B$248,A756)&gt;0,"Yes","No")</f>
        <v>Yes</v>
      </c>
      <c r="N756" s="13"/>
    </row>
    <row r="757" spans="1:14" x14ac:dyDescent="0.35">
      <c r="A757" s="5">
        <v>756</v>
      </c>
      <c r="B757" s="5">
        <v>499</v>
      </c>
      <c r="C757" s="5">
        <v>1029</v>
      </c>
      <c r="D757" s="5">
        <v>1</v>
      </c>
      <c r="E757" s="5">
        <v>951.92</v>
      </c>
      <c r="F757" s="5">
        <v>0.2</v>
      </c>
      <c r="G757" s="5">
        <f>IFERROR(INDEX(Products!$C$2:$C$86,MATCH(C757,Products!$A$2:$A$86,0)),"")</f>
        <v>3</v>
      </c>
      <c r="H757" s="12">
        <f>IFERROR(INDEX(Products!$D$2:$D$86,MATCH(C757,Products!$A$2:$A$86,0)),"")</f>
        <v>552.17999999999995</v>
      </c>
      <c r="I757" s="12">
        <f t="shared" si="44"/>
        <v>761.53600000000006</v>
      </c>
      <c r="J757" s="12">
        <f t="shared" si="45"/>
        <v>552.17999999999995</v>
      </c>
      <c r="K757" s="12">
        <f t="shared" si="46"/>
        <v>209.35600000000011</v>
      </c>
      <c r="L757" s="7">
        <f t="shared" si="47"/>
        <v>0.27491280779897481</v>
      </c>
      <c r="M757" s="5" t="str">
        <f>IF(COUNTIF(Returns!$B$2:$B$248,A757)&gt;0,"Yes","No")</f>
        <v>No</v>
      </c>
      <c r="N757" s="13"/>
    </row>
    <row r="758" spans="1:14" x14ac:dyDescent="0.35">
      <c r="A758" s="5">
        <v>757</v>
      </c>
      <c r="B758" s="5">
        <v>500</v>
      </c>
      <c r="C758" s="5">
        <v>1043</v>
      </c>
      <c r="D758" s="5">
        <v>1</v>
      </c>
      <c r="E758" s="5">
        <v>567.48</v>
      </c>
      <c r="F758" s="5">
        <v>0.15</v>
      </c>
      <c r="G758" s="5">
        <f>IFERROR(INDEX(Products!$C$2:$C$86,MATCH(C758,Products!$A$2:$A$86,0)),"")</f>
        <v>4</v>
      </c>
      <c r="H758" s="12">
        <f>IFERROR(INDEX(Products!$D$2:$D$86,MATCH(C758,Products!$A$2:$A$86,0)),"")</f>
        <v>407.51</v>
      </c>
      <c r="I758" s="12">
        <f t="shared" si="44"/>
        <v>482.358</v>
      </c>
      <c r="J758" s="12">
        <f t="shared" si="45"/>
        <v>407.51</v>
      </c>
      <c r="K758" s="12">
        <f t="shared" si="46"/>
        <v>74.848000000000013</v>
      </c>
      <c r="L758" s="7">
        <f t="shared" si="47"/>
        <v>0.15517105552307625</v>
      </c>
      <c r="M758" s="5" t="str">
        <f>IF(COUNTIF(Returns!$B$2:$B$248,A758)&gt;0,"Yes","No")</f>
        <v>No</v>
      </c>
      <c r="N758" s="13"/>
    </row>
    <row r="759" spans="1:14" x14ac:dyDescent="0.35">
      <c r="A759" s="5">
        <v>758</v>
      </c>
      <c r="B759" s="5">
        <v>501</v>
      </c>
      <c r="C759" s="5">
        <v>1038</v>
      </c>
      <c r="D759" s="5">
        <v>2</v>
      </c>
      <c r="E759" s="5">
        <v>930.61</v>
      </c>
      <c r="F759" s="5">
        <v>0.1</v>
      </c>
      <c r="G759" s="5">
        <f>IFERROR(INDEX(Products!$C$2:$C$86,MATCH(C759,Products!$A$2:$A$86,0)),"")</f>
        <v>4</v>
      </c>
      <c r="H759" s="12">
        <f>IFERROR(INDEX(Products!$D$2:$D$86,MATCH(C759,Products!$A$2:$A$86,0)),"")</f>
        <v>617.46</v>
      </c>
      <c r="I759" s="12">
        <f t="shared" si="44"/>
        <v>1675.098</v>
      </c>
      <c r="J759" s="12">
        <f t="shared" si="45"/>
        <v>1234.92</v>
      </c>
      <c r="K759" s="12">
        <f t="shared" si="46"/>
        <v>440.17799999999988</v>
      </c>
      <c r="L759" s="7">
        <f t="shared" si="47"/>
        <v>0.26277746137837898</v>
      </c>
      <c r="M759" s="5" t="str">
        <f>IF(COUNTIF(Returns!$B$2:$B$248,A759)&gt;0,"Yes","No")</f>
        <v>No</v>
      </c>
      <c r="N759" s="13"/>
    </row>
    <row r="760" spans="1:14" x14ac:dyDescent="0.35">
      <c r="A760" s="5">
        <v>759</v>
      </c>
      <c r="B760" s="5">
        <v>502</v>
      </c>
      <c r="C760" s="5">
        <v>1031</v>
      </c>
      <c r="D760" s="5">
        <v>1</v>
      </c>
      <c r="E760" s="5">
        <v>4123.9799999999996</v>
      </c>
      <c r="F760" s="5">
        <v>0.1</v>
      </c>
      <c r="G760" s="5">
        <f>IFERROR(INDEX(Products!$C$2:$C$86,MATCH(C760,Products!$A$2:$A$86,0)),"")</f>
        <v>3</v>
      </c>
      <c r="H760" s="12">
        <f>IFERROR(INDEX(Products!$D$2:$D$86,MATCH(C760,Products!$A$2:$A$86,0)),"")</f>
        <v>2475.38</v>
      </c>
      <c r="I760" s="12">
        <f t="shared" si="44"/>
        <v>3711.5819999999999</v>
      </c>
      <c r="J760" s="12">
        <f t="shared" si="45"/>
        <v>2475.38</v>
      </c>
      <c r="K760" s="12">
        <f t="shared" si="46"/>
        <v>1236.2019999999998</v>
      </c>
      <c r="L760" s="7">
        <f t="shared" si="47"/>
        <v>0.33306606185718107</v>
      </c>
      <c r="M760" s="5" t="str">
        <f>IF(COUNTIF(Returns!$B$2:$B$248,A760)&gt;0,"Yes","No")</f>
        <v>No</v>
      </c>
      <c r="N760" s="13"/>
    </row>
    <row r="761" spans="1:14" x14ac:dyDescent="0.35">
      <c r="A761" s="5">
        <v>760</v>
      </c>
      <c r="B761" s="5">
        <v>503</v>
      </c>
      <c r="C761" s="5">
        <v>1049</v>
      </c>
      <c r="D761" s="5">
        <v>1</v>
      </c>
      <c r="E761" s="5">
        <v>3970.29</v>
      </c>
      <c r="F761" s="5">
        <v>0.1</v>
      </c>
      <c r="G761" s="5">
        <f>IFERROR(INDEX(Products!$C$2:$C$86,MATCH(C761,Products!$A$2:$A$86,0)),"")</f>
        <v>5</v>
      </c>
      <c r="H761" s="12">
        <f>IFERROR(INDEX(Products!$D$2:$D$86,MATCH(C761,Products!$A$2:$A$86,0)),"")</f>
        <v>2490.89</v>
      </c>
      <c r="I761" s="12">
        <f t="shared" si="44"/>
        <v>3573.261</v>
      </c>
      <c r="J761" s="12">
        <f t="shared" si="45"/>
        <v>2490.89</v>
      </c>
      <c r="K761" s="12">
        <f t="shared" si="46"/>
        <v>1082.3710000000001</v>
      </c>
      <c r="L761" s="7">
        <f t="shared" si="47"/>
        <v>0.30290846372543179</v>
      </c>
      <c r="M761" s="5" t="str">
        <f>IF(COUNTIF(Returns!$B$2:$B$248,A761)&gt;0,"Yes","No")</f>
        <v>No</v>
      </c>
      <c r="N761" s="13"/>
    </row>
    <row r="762" spans="1:14" x14ac:dyDescent="0.35">
      <c r="A762" s="5">
        <v>761</v>
      </c>
      <c r="B762" s="5">
        <v>503</v>
      </c>
      <c r="C762" s="5">
        <v>1038</v>
      </c>
      <c r="D762" s="5">
        <v>1</v>
      </c>
      <c r="E762" s="5">
        <v>930.61</v>
      </c>
      <c r="F762" s="5">
        <v>0.1</v>
      </c>
      <c r="G762" s="5">
        <f>IFERROR(INDEX(Products!$C$2:$C$86,MATCH(C762,Products!$A$2:$A$86,0)),"")</f>
        <v>4</v>
      </c>
      <c r="H762" s="12">
        <f>IFERROR(INDEX(Products!$D$2:$D$86,MATCH(C762,Products!$A$2:$A$86,0)),"")</f>
        <v>617.46</v>
      </c>
      <c r="I762" s="12">
        <f t="shared" si="44"/>
        <v>837.54899999999998</v>
      </c>
      <c r="J762" s="12">
        <f t="shared" si="45"/>
        <v>617.46</v>
      </c>
      <c r="K762" s="12">
        <f t="shared" si="46"/>
        <v>220.08899999999994</v>
      </c>
      <c r="L762" s="7">
        <f t="shared" si="47"/>
        <v>0.26277746137837898</v>
      </c>
      <c r="M762" s="5" t="str">
        <f>IF(COUNTIF(Returns!$B$2:$B$248,A762)&gt;0,"Yes","No")</f>
        <v>No</v>
      </c>
      <c r="N762" s="13"/>
    </row>
    <row r="763" spans="1:14" x14ac:dyDescent="0.35">
      <c r="A763" s="5">
        <v>762</v>
      </c>
      <c r="B763" s="5">
        <v>504</v>
      </c>
      <c r="C763" s="5">
        <v>1085</v>
      </c>
      <c r="D763" s="5">
        <v>1</v>
      </c>
      <c r="E763" s="5">
        <v>234.72</v>
      </c>
      <c r="F763" s="5">
        <v>0.1</v>
      </c>
      <c r="G763" s="5">
        <f>IFERROR(INDEX(Products!$C$2:$C$86,MATCH(C763,Products!$A$2:$A$86,0)),"")</f>
        <v>8</v>
      </c>
      <c r="H763" s="12">
        <f>IFERROR(INDEX(Products!$D$2:$D$86,MATCH(C763,Products!$A$2:$A$86,0)),"")</f>
        <v>175.69</v>
      </c>
      <c r="I763" s="12">
        <f t="shared" si="44"/>
        <v>211.24799999999999</v>
      </c>
      <c r="J763" s="12">
        <f t="shared" si="45"/>
        <v>175.69</v>
      </c>
      <c r="K763" s="12">
        <f t="shared" si="46"/>
        <v>35.557999999999993</v>
      </c>
      <c r="L763" s="7">
        <f t="shared" si="47"/>
        <v>0.16832348708626824</v>
      </c>
      <c r="M763" s="5" t="str">
        <f>IF(COUNTIF(Returns!$B$2:$B$248,A763)&gt;0,"Yes","No")</f>
        <v>No</v>
      </c>
      <c r="N763" s="13"/>
    </row>
    <row r="764" spans="1:14" x14ac:dyDescent="0.35">
      <c r="A764" s="5">
        <v>763</v>
      </c>
      <c r="B764" s="5">
        <v>504</v>
      </c>
      <c r="C764" s="5">
        <v>1061</v>
      </c>
      <c r="D764" s="5">
        <v>1</v>
      </c>
      <c r="E764" s="5">
        <v>1128.8399999999999</v>
      </c>
      <c r="F764" s="5">
        <v>0.15</v>
      </c>
      <c r="G764" s="5">
        <f>IFERROR(INDEX(Products!$C$2:$C$86,MATCH(C764,Products!$A$2:$A$86,0)),"")</f>
        <v>6</v>
      </c>
      <c r="H764" s="12">
        <f>IFERROR(INDEX(Products!$D$2:$D$86,MATCH(C764,Products!$A$2:$A$86,0)),"")</f>
        <v>705.26</v>
      </c>
      <c r="I764" s="12">
        <f t="shared" si="44"/>
        <v>959.5139999999999</v>
      </c>
      <c r="J764" s="12">
        <f t="shared" si="45"/>
        <v>705.26</v>
      </c>
      <c r="K764" s="12">
        <f t="shared" si="46"/>
        <v>254.25399999999991</v>
      </c>
      <c r="L764" s="7">
        <f t="shared" si="47"/>
        <v>0.26498206383648382</v>
      </c>
      <c r="M764" s="5" t="str">
        <f>IF(COUNTIF(Returns!$B$2:$B$248,A764)&gt;0,"Yes","No")</f>
        <v>No</v>
      </c>
      <c r="N764" s="13"/>
    </row>
    <row r="765" spans="1:14" x14ac:dyDescent="0.35">
      <c r="A765" s="5">
        <v>764</v>
      </c>
      <c r="B765" s="5">
        <v>505</v>
      </c>
      <c r="C765" s="5">
        <v>1085</v>
      </c>
      <c r="D765" s="5">
        <v>2</v>
      </c>
      <c r="E765" s="5">
        <v>234.72</v>
      </c>
      <c r="F765" s="5">
        <v>0.05</v>
      </c>
      <c r="G765" s="5">
        <f>IFERROR(INDEX(Products!$C$2:$C$86,MATCH(C765,Products!$A$2:$A$86,0)),"")</f>
        <v>8</v>
      </c>
      <c r="H765" s="12">
        <f>IFERROR(INDEX(Products!$D$2:$D$86,MATCH(C765,Products!$A$2:$A$86,0)),"")</f>
        <v>175.69</v>
      </c>
      <c r="I765" s="12">
        <f t="shared" si="44"/>
        <v>445.96799999999996</v>
      </c>
      <c r="J765" s="12">
        <f t="shared" si="45"/>
        <v>351.38</v>
      </c>
      <c r="K765" s="12">
        <f t="shared" si="46"/>
        <v>94.587999999999965</v>
      </c>
      <c r="L765" s="7">
        <f t="shared" si="47"/>
        <v>0.21209593513435937</v>
      </c>
      <c r="M765" s="5" t="str">
        <f>IF(COUNTIF(Returns!$B$2:$B$248,A765)&gt;0,"Yes","No")</f>
        <v>No</v>
      </c>
      <c r="N765" s="13"/>
    </row>
    <row r="766" spans="1:14" x14ac:dyDescent="0.35">
      <c r="A766" s="5">
        <v>765</v>
      </c>
      <c r="B766" s="5">
        <v>505</v>
      </c>
      <c r="C766" s="5">
        <v>1019</v>
      </c>
      <c r="D766" s="5">
        <v>1</v>
      </c>
      <c r="E766" s="5">
        <v>1255.73</v>
      </c>
      <c r="F766" s="5">
        <v>0.1</v>
      </c>
      <c r="G766" s="5">
        <f>IFERROR(INDEX(Products!$C$2:$C$86,MATCH(C766,Products!$A$2:$A$86,0)),"")</f>
        <v>2</v>
      </c>
      <c r="H766" s="12">
        <f>IFERROR(INDEX(Products!$D$2:$D$86,MATCH(C766,Products!$A$2:$A$86,0)),"")</f>
        <v>760.11</v>
      </c>
      <c r="I766" s="12">
        <f t="shared" si="44"/>
        <v>1130.1570000000002</v>
      </c>
      <c r="J766" s="12">
        <f t="shared" si="45"/>
        <v>760.11</v>
      </c>
      <c r="K766" s="12">
        <f t="shared" si="46"/>
        <v>370.04700000000014</v>
      </c>
      <c r="L766" s="7">
        <f t="shared" si="47"/>
        <v>0.32742972878989385</v>
      </c>
      <c r="M766" s="5" t="str">
        <f>IF(COUNTIF(Returns!$B$2:$B$248,A766)&gt;0,"Yes","No")</f>
        <v>No</v>
      </c>
      <c r="N766" s="13"/>
    </row>
    <row r="767" spans="1:14" x14ac:dyDescent="0.35">
      <c r="A767" s="5">
        <v>766</v>
      </c>
      <c r="B767" s="5">
        <v>506</v>
      </c>
      <c r="C767" s="5">
        <v>1038</v>
      </c>
      <c r="D767" s="5">
        <v>1</v>
      </c>
      <c r="E767" s="5">
        <v>930.61</v>
      </c>
      <c r="F767" s="5">
        <v>0.2</v>
      </c>
      <c r="G767" s="5">
        <f>IFERROR(INDEX(Products!$C$2:$C$86,MATCH(C767,Products!$A$2:$A$86,0)),"")</f>
        <v>4</v>
      </c>
      <c r="H767" s="12">
        <f>IFERROR(INDEX(Products!$D$2:$D$86,MATCH(C767,Products!$A$2:$A$86,0)),"")</f>
        <v>617.46</v>
      </c>
      <c r="I767" s="12">
        <f t="shared" si="44"/>
        <v>744.48800000000006</v>
      </c>
      <c r="J767" s="12">
        <f t="shared" si="45"/>
        <v>617.46</v>
      </c>
      <c r="K767" s="12">
        <f t="shared" si="46"/>
        <v>127.02800000000002</v>
      </c>
      <c r="L767" s="7">
        <f t="shared" si="47"/>
        <v>0.17062464405067646</v>
      </c>
      <c r="M767" s="5" t="str">
        <f>IF(COUNTIF(Returns!$B$2:$B$248,A767)&gt;0,"Yes","No")</f>
        <v>No</v>
      </c>
      <c r="N767" s="13"/>
    </row>
    <row r="768" spans="1:14" x14ac:dyDescent="0.35">
      <c r="A768" s="5">
        <v>767</v>
      </c>
      <c r="B768" s="5">
        <v>507</v>
      </c>
      <c r="C768" s="5">
        <v>1046</v>
      </c>
      <c r="D768" s="5">
        <v>1</v>
      </c>
      <c r="E768" s="5">
        <v>675.87</v>
      </c>
      <c r="F768" s="5">
        <v>0.25</v>
      </c>
      <c r="G768" s="5">
        <f>IFERROR(INDEX(Products!$C$2:$C$86,MATCH(C768,Products!$A$2:$A$86,0)),"")</f>
        <v>5</v>
      </c>
      <c r="H768" s="12">
        <f>IFERROR(INDEX(Products!$D$2:$D$86,MATCH(C768,Products!$A$2:$A$86,0)),"")</f>
        <v>407.68</v>
      </c>
      <c r="I768" s="12">
        <f t="shared" si="44"/>
        <v>506.90250000000003</v>
      </c>
      <c r="J768" s="12">
        <f t="shared" si="45"/>
        <v>407.68</v>
      </c>
      <c r="K768" s="12">
        <f t="shared" si="46"/>
        <v>99.222500000000025</v>
      </c>
      <c r="L768" s="7">
        <f t="shared" si="47"/>
        <v>0.19574277104571397</v>
      </c>
      <c r="M768" s="5" t="str">
        <f>IF(COUNTIF(Returns!$B$2:$B$248,A768)&gt;0,"Yes","No")</f>
        <v>Yes</v>
      </c>
      <c r="N768" s="13"/>
    </row>
    <row r="769" spans="1:14" x14ac:dyDescent="0.35">
      <c r="A769" s="5">
        <v>768</v>
      </c>
      <c r="B769" s="5">
        <v>508</v>
      </c>
      <c r="C769" s="5">
        <v>1064</v>
      </c>
      <c r="D769" s="5">
        <v>1</v>
      </c>
      <c r="E769" s="5">
        <v>177.92</v>
      </c>
      <c r="F769" s="5">
        <v>0.15</v>
      </c>
      <c r="G769" s="5">
        <f>IFERROR(INDEX(Products!$C$2:$C$86,MATCH(C769,Products!$A$2:$A$86,0)),"")</f>
        <v>6</v>
      </c>
      <c r="H769" s="12">
        <f>IFERROR(INDEX(Products!$D$2:$D$86,MATCH(C769,Products!$A$2:$A$86,0)),"")</f>
        <v>95.97</v>
      </c>
      <c r="I769" s="12">
        <f t="shared" si="44"/>
        <v>151.232</v>
      </c>
      <c r="J769" s="12">
        <f t="shared" si="45"/>
        <v>95.97</v>
      </c>
      <c r="K769" s="12">
        <f t="shared" si="46"/>
        <v>55.262</v>
      </c>
      <c r="L769" s="7">
        <f t="shared" si="47"/>
        <v>0.36541208209902665</v>
      </c>
      <c r="M769" s="5" t="str">
        <f>IF(COUNTIF(Returns!$B$2:$B$248,A769)&gt;0,"Yes","No")</f>
        <v>No</v>
      </c>
      <c r="N769" s="13"/>
    </row>
    <row r="770" spans="1:14" x14ac:dyDescent="0.35">
      <c r="A770" s="5">
        <v>769</v>
      </c>
      <c r="B770" s="5">
        <v>509</v>
      </c>
      <c r="C770" s="5">
        <v>1067</v>
      </c>
      <c r="D770" s="5">
        <v>1</v>
      </c>
      <c r="E770" s="5">
        <v>4128.99</v>
      </c>
      <c r="F770" s="5">
        <v>0</v>
      </c>
      <c r="G770" s="5">
        <f>IFERROR(INDEX(Products!$C$2:$C$86,MATCH(C770,Products!$A$2:$A$86,0)),"")</f>
        <v>7</v>
      </c>
      <c r="H770" s="12">
        <f>IFERROR(INDEX(Products!$D$2:$D$86,MATCH(C770,Products!$A$2:$A$86,0)),"")</f>
        <v>2213.3200000000002</v>
      </c>
      <c r="I770" s="12">
        <f t="shared" ref="I770:I833" si="48">D770*E770*(1-F770)</f>
        <v>4128.99</v>
      </c>
      <c r="J770" s="12">
        <f t="shared" ref="J770:J833" si="49">D770*H770</f>
        <v>2213.3200000000002</v>
      </c>
      <c r="K770" s="12">
        <f t="shared" ref="K770:K833" si="50">I770-J770</f>
        <v>1915.6699999999996</v>
      </c>
      <c r="L770" s="7">
        <f t="shared" ref="L770:L833" si="51">IFERROR(K770/I770,0)</f>
        <v>0.4639560764254696</v>
      </c>
      <c r="M770" s="5" t="str">
        <f>IF(COUNTIF(Returns!$B$2:$B$248,A770)&gt;0,"Yes","No")</f>
        <v>No</v>
      </c>
      <c r="N770" s="13"/>
    </row>
    <row r="771" spans="1:14" x14ac:dyDescent="0.35">
      <c r="A771" s="5">
        <v>770</v>
      </c>
      <c r="B771" s="5">
        <v>509</v>
      </c>
      <c r="C771" s="5">
        <v>1057</v>
      </c>
      <c r="D771" s="5">
        <v>1</v>
      </c>
      <c r="E771" s="5">
        <v>670.06</v>
      </c>
      <c r="F771" s="5">
        <v>0</v>
      </c>
      <c r="G771" s="5">
        <f>IFERROR(INDEX(Products!$C$2:$C$86,MATCH(C771,Products!$A$2:$A$86,0)),"")</f>
        <v>6</v>
      </c>
      <c r="H771" s="12">
        <f>IFERROR(INDEX(Products!$D$2:$D$86,MATCH(C771,Products!$A$2:$A$86,0)),"")</f>
        <v>490.48</v>
      </c>
      <c r="I771" s="12">
        <f t="shared" si="48"/>
        <v>670.06</v>
      </c>
      <c r="J771" s="12">
        <f t="shared" si="49"/>
        <v>490.48</v>
      </c>
      <c r="K771" s="12">
        <f t="shared" si="50"/>
        <v>179.57999999999993</v>
      </c>
      <c r="L771" s="7">
        <f t="shared" si="51"/>
        <v>0.26800585022236806</v>
      </c>
      <c r="M771" s="5" t="str">
        <f>IF(COUNTIF(Returns!$B$2:$B$248,A771)&gt;0,"Yes","No")</f>
        <v>No</v>
      </c>
      <c r="N771" s="13"/>
    </row>
    <row r="772" spans="1:14" x14ac:dyDescent="0.35">
      <c r="A772" s="5">
        <v>771</v>
      </c>
      <c r="B772" s="5">
        <v>510</v>
      </c>
      <c r="C772" s="5">
        <v>1080</v>
      </c>
      <c r="D772" s="5">
        <v>1</v>
      </c>
      <c r="E772" s="5">
        <v>256.7</v>
      </c>
      <c r="F772" s="5">
        <v>0</v>
      </c>
      <c r="G772" s="5">
        <f>IFERROR(INDEX(Products!$C$2:$C$86,MATCH(C772,Products!$A$2:$A$86,0)),"")</f>
        <v>8</v>
      </c>
      <c r="H772" s="12">
        <f>IFERROR(INDEX(Products!$D$2:$D$86,MATCH(C772,Products!$A$2:$A$86,0)),"")</f>
        <v>184.26</v>
      </c>
      <c r="I772" s="12">
        <f t="shared" si="48"/>
        <v>256.7</v>
      </c>
      <c r="J772" s="12">
        <f t="shared" si="49"/>
        <v>184.26</v>
      </c>
      <c r="K772" s="12">
        <f t="shared" si="50"/>
        <v>72.44</v>
      </c>
      <c r="L772" s="7">
        <f t="shared" si="51"/>
        <v>0.28219711725749902</v>
      </c>
      <c r="M772" s="5" t="str">
        <f>IF(COUNTIF(Returns!$B$2:$B$248,A772)&gt;0,"Yes","No")</f>
        <v>No</v>
      </c>
      <c r="N772" s="13"/>
    </row>
    <row r="773" spans="1:14" x14ac:dyDescent="0.35">
      <c r="A773" s="5">
        <v>772</v>
      </c>
      <c r="B773" s="5">
        <v>511</v>
      </c>
      <c r="C773" s="5">
        <v>1032</v>
      </c>
      <c r="D773" s="5">
        <v>1</v>
      </c>
      <c r="E773" s="5">
        <v>2472.7199999999998</v>
      </c>
      <c r="F773" s="5">
        <v>0</v>
      </c>
      <c r="G773" s="5">
        <f>IFERROR(INDEX(Products!$C$2:$C$86,MATCH(C773,Products!$A$2:$A$86,0)),"")</f>
        <v>3</v>
      </c>
      <c r="H773" s="12">
        <f>IFERROR(INDEX(Products!$D$2:$D$86,MATCH(C773,Products!$A$2:$A$86,0)),"")</f>
        <v>1458.83</v>
      </c>
      <c r="I773" s="12">
        <f t="shared" si="48"/>
        <v>2472.7199999999998</v>
      </c>
      <c r="J773" s="12">
        <f t="shared" si="49"/>
        <v>1458.83</v>
      </c>
      <c r="K773" s="12">
        <f t="shared" si="50"/>
        <v>1013.8899999999999</v>
      </c>
      <c r="L773" s="7">
        <f t="shared" si="51"/>
        <v>0.41003025008897082</v>
      </c>
      <c r="M773" s="5" t="str">
        <f>IF(COUNTIF(Returns!$B$2:$B$248,A773)&gt;0,"Yes","No")</f>
        <v>No</v>
      </c>
      <c r="N773" s="13"/>
    </row>
    <row r="774" spans="1:14" x14ac:dyDescent="0.35">
      <c r="A774" s="5">
        <v>773</v>
      </c>
      <c r="B774" s="5">
        <v>512</v>
      </c>
      <c r="C774" s="5">
        <v>1053</v>
      </c>
      <c r="D774" s="5">
        <v>1</v>
      </c>
      <c r="E774" s="5">
        <v>1295.03</v>
      </c>
      <c r="F774" s="5">
        <v>0.05</v>
      </c>
      <c r="G774" s="5">
        <f>IFERROR(INDEX(Products!$C$2:$C$86,MATCH(C774,Products!$A$2:$A$86,0)),"")</f>
        <v>5</v>
      </c>
      <c r="H774" s="12">
        <f>IFERROR(INDEX(Products!$D$2:$D$86,MATCH(C774,Products!$A$2:$A$86,0)),"")</f>
        <v>777.04</v>
      </c>
      <c r="I774" s="12">
        <f t="shared" si="48"/>
        <v>1230.2784999999999</v>
      </c>
      <c r="J774" s="12">
        <f t="shared" si="49"/>
        <v>777.04</v>
      </c>
      <c r="K774" s="12">
        <f t="shared" si="50"/>
        <v>453.23849999999993</v>
      </c>
      <c r="L774" s="7">
        <f t="shared" si="51"/>
        <v>0.3684031705016384</v>
      </c>
      <c r="M774" s="5" t="str">
        <f>IF(COUNTIF(Returns!$B$2:$B$248,A774)&gt;0,"Yes","No")</f>
        <v>No</v>
      </c>
      <c r="N774" s="13"/>
    </row>
    <row r="775" spans="1:14" x14ac:dyDescent="0.35">
      <c r="A775" s="5">
        <v>774</v>
      </c>
      <c r="B775" s="5">
        <v>513</v>
      </c>
      <c r="C775" s="5">
        <v>1038</v>
      </c>
      <c r="D775" s="5">
        <v>1</v>
      </c>
      <c r="E775" s="5">
        <v>930.61</v>
      </c>
      <c r="F775" s="5">
        <v>0.25</v>
      </c>
      <c r="G775" s="5">
        <f>IFERROR(INDEX(Products!$C$2:$C$86,MATCH(C775,Products!$A$2:$A$86,0)),"")</f>
        <v>4</v>
      </c>
      <c r="H775" s="12">
        <f>IFERROR(INDEX(Products!$D$2:$D$86,MATCH(C775,Products!$A$2:$A$86,0)),"")</f>
        <v>617.46</v>
      </c>
      <c r="I775" s="12">
        <f t="shared" si="48"/>
        <v>697.95749999999998</v>
      </c>
      <c r="J775" s="12">
        <f t="shared" si="49"/>
        <v>617.46</v>
      </c>
      <c r="K775" s="12">
        <f t="shared" si="50"/>
        <v>80.497499999999945</v>
      </c>
      <c r="L775" s="7">
        <f t="shared" si="51"/>
        <v>0.1153329536540548</v>
      </c>
      <c r="M775" s="5" t="str">
        <f>IF(COUNTIF(Returns!$B$2:$B$248,A775)&gt;0,"Yes","No")</f>
        <v>No</v>
      </c>
      <c r="N775" s="13"/>
    </row>
    <row r="776" spans="1:14" x14ac:dyDescent="0.35">
      <c r="A776" s="5">
        <v>775</v>
      </c>
      <c r="B776" s="5">
        <v>514</v>
      </c>
      <c r="C776" s="5">
        <v>1005</v>
      </c>
      <c r="D776" s="5">
        <v>2</v>
      </c>
      <c r="E776" s="5">
        <v>2703.6</v>
      </c>
      <c r="F776" s="5">
        <v>0.2</v>
      </c>
      <c r="G776" s="5">
        <f>IFERROR(INDEX(Products!$C$2:$C$86,MATCH(C776,Products!$A$2:$A$86,0)),"")</f>
        <v>1</v>
      </c>
      <c r="H776" s="12">
        <f>IFERROR(INDEX(Products!$D$2:$D$86,MATCH(C776,Products!$A$2:$A$86,0)),"")</f>
        <v>2129.88</v>
      </c>
      <c r="I776" s="12">
        <f t="shared" si="48"/>
        <v>4325.76</v>
      </c>
      <c r="J776" s="12">
        <f t="shared" si="49"/>
        <v>4259.76</v>
      </c>
      <c r="K776" s="12">
        <f t="shared" si="50"/>
        <v>66</v>
      </c>
      <c r="L776" s="7">
        <f t="shared" si="51"/>
        <v>1.5257434531735463E-2</v>
      </c>
      <c r="M776" s="5" t="str">
        <f>IF(COUNTIF(Returns!$B$2:$B$248,A776)&gt;0,"Yes","No")</f>
        <v>No</v>
      </c>
      <c r="N776" s="13"/>
    </row>
    <row r="777" spans="1:14" x14ac:dyDescent="0.35">
      <c r="A777" s="5">
        <v>776</v>
      </c>
      <c r="B777" s="5">
        <v>515</v>
      </c>
      <c r="C777" s="5">
        <v>1006</v>
      </c>
      <c r="D777" s="5">
        <v>2</v>
      </c>
      <c r="E777" s="5">
        <v>2046.37</v>
      </c>
      <c r="F777" s="5">
        <v>0.25</v>
      </c>
      <c r="G777" s="5">
        <f>IFERROR(INDEX(Products!$C$2:$C$86,MATCH(C777,Products!$A$2:$A$86,0)),"")</f>
        <v>1</v>
      </c>
      <c r="H777" s="12">
        <f>IFERROR(INDEX(Products!$D$2:$D$86,MATCH(C777,Products!$A$2:$A$86,0)),"")</f>
        <v>1296.42</v>
      </c>
      <c r="I777" s="12">
        <f t="shared" si="48"/>
        <v>3069.5549999999998</v>
      </c>
      <c r="J777" s="12">
        <f t="shared" si="49"/>
        <v>2592.84</v>
      </c>
      <c r="K777" s="12">
        <f t="shared" si="50"/>
        <v>476.71499999999969</v>
      </c>
      <c r="L777" s="7">
        <f t="shared" si="51"/>
        <v>0.15530427048871895</v>
      </c>
      <c r="M777" s="5" t="str">
        <f>IF(COUNTIF(Returns!$B$2:$B$248,A777)&gt;0,"Yes","No")</f>
        <v>No</v>
      </c>
      <c r="N777" s="13"/>
    </row>
    <row r="778" spans="1:14" x14ac:dyDescent="0.35">
      <c r="A778" s="5">
        <v>777</v>
      </c>
      <c r="B778" s="5">
        <v>516</v>
      </c>
      <c r="C778" s="5">
        <v>1085</v>
      </c>
      <c r="D778" s="5">
        <v>1</v>
      </c>
      <c r="E778" s="5">
        <v>234.72</v>
      </c>
      <c r="F778" s="5">
        <v>0.05</v>
      </c>
      <c r="G778" s="5">
        <f>IFERROR(INDEX(Products!$C$2:$C$86,MATCH(C778,Products!$A$2:$A$86,0)),"")</f>
        <v>8</v>
      </c>
      <c r="H778" s="12">
        <f>IFERROR(INDEX(Products!$D$2:$D$86,MATCH(C778,Products!$A$2:$A$86,0)),"")</f>
        <v>175.69</v>
      </c>
      <c r="I778" s="12">
        <f t="shared" si="48"/>
        <v>222.98399999999998</v>
      </c>
      <c r="J778" s="12">
        <f t="shared" si="49"/>
        <v>175.69</v>
      </c>
      <c r="K778" s="12">
        <f t="shared" si="50"/>
        <v>47.293999999999983</v>
      </c>
      <c r="L778" s="7">
        <f t="shared" si="51"/>
        <v>0.21209593513435937</v>
      </c>
      <c r="M778" s="5" t="str">
        <f>IF(COUNTIF(Returns!$B$2:$B$248,A778)&gt;0,"Yes","No")</f>
        <v>No</v>
      </c>
      <c r="N778" s="13"/>
    </row>
    <row r="779" spans="1:14" x14ac:dyDescent="0.35">
      <c r="A779" s="5">
        <v>778</v>
      </c>
      <c r="B779" s="5">
        <v>517</v>
      </c>
      <c r="C779" s="5">
        <v>1051</v>
      </c>
      <c r="D779" s="5">
        <v>1</v>
      </c>
      <c r="E779" s="5">
        <v>304.13</v>
      </c>
      <c r="F779" s="5">
        <v>0.2</v>
      </c>
      <c r="G779" s="5">
        <f>IFERROR(INDEX(Products!$C$2:$C$86,MATCH(C779,Products!$A$2:$A$86,0)),"")</f>
        <v>5</v>
      </c>
      <c r="H779" s="12">
        <f>IFERROR(INDEX(Products!$D$2:$D$86,MATCH(C779,Products!$A$2:$A$86,0)),"")</f>
        <v>176.98</v>
      </c>
      <c r="I779" s="12">
        <f t="shared" si="48"/>
        <v>243.304</v>
      </c>
      <c r="J779" s="12">
        <f t="shared" si="49"/>
        <v>176.98</v>
      </c>
      <c r="K779" s="12">
        <f t="shared" si="50"/>
        <v>66.324000000000012</v>
      </c>
      <c r="L779" s="7">
        <f t="shared" si="51"/>
        <v>0.27259724459934903</v>
      </c>
      <c r="M779" s="5" t="str">
        <f>IF(COUNTIF(Returns!$B$2:$B$248,A779)&gt;0,"Yes","No")</f>
        <v>No</v>
      </c>
      <c r="N779" s="13"/>
    </row>
    <row r="780" spans="1:14" x14ac:dyDescent="0.35">
      <c r="A780" s="5">
        <v>779</v>
      </c>
      <c r="B780" s="5">
        <v>517</v>
      </c>
      <c r="C780" s="5">
        <v>1005</v>
      </c>
      <c r="D780" s="5">
        <v>1</v>
      </c>
      <c r="E780" s="5">
        <v>2703.6</v>
      </c>
      <c r="F780" s="5">
        <v>0.1</v>
      </c>
      <c r="G780" s="5">
        <f>IFERROR(INDEX(Products!$C$2:$C$86,MATCH(C780,Products!$A$2:$A$86,0)),"")</f>
        <v>1</v>
      </c>
      <c r="H780" s="12">
        <f>IFERROR(INDEX(Products!$D$2:$D$86,MATCH(C780,Products!$A$2:$A$86,0)),"")</f>
        <v>2129.88</v>
      </c>
      <c r="I780" s="12">
        <f t="shared" si="48"/>
        <v>2433.2399999999998</v>
      </c>
      <c r="J780" s="12">
        <f t="shared" si="49"/>
        <v>2129.88</v>
      </c>
      <c r="K780" s="12">
        <f t="shared" si="50"/>
        <v>303.35999999999967</v>
      </c>
      <c r="L780" s="7">
        <f t="shared" si="51"/>
        <v>0.12467327513932029</v>
      </c>
      <c r="M780" s="5" t="str">
        <f>IF(COUNTIF(Returns!$B$2:$B$248,A780)&gt;0,"Yes","No")</f>
        <v>No</v>
      </c>
      <c r="N780" s="13"/>
    </row>
    <row r="781" spans="1:14" x14ac:dyDescent="0.35">
      <c r="A781" s="5">
        <v>780</v>
      </c>
      <c r="B781" s="5">
        <v>518</v>
      </c>
      <c r="C781" s="5">
        <v>1065</v>
      </c>
      <c r="D781" s="5">
        <v>1</v>
      </c>
      <c r="E781" s="5">
        <v>1433.45</v>
      </c>
      <c r="F781" s="5">
        <v>0.2</v>
      </c>
      <c r="G781" s="5">
        <f>IFERROR(INDEX(Products!$C$2:$C$86,MATCH(C781,Products!$A$2:$A$86,0)),"")</f>
        <v>6</v>
      </c>
      <c r="H781" s="12">
        <f>IFERROR(INDEX(Products!$D$2:$D$86,MATCH(C781,Products!$A$2:$A$86,0)),"")</f>
        <v>800.55</v>
      </c>
      <c r="I781" s="12">
        <f t="shared" si="48"/>
        <v>1146.76</v>
      </c>
      <c r="J781" s="12">
        <f t="shared" si="49"/>
        <v>800.55</v>
      </c>
      <c r="K781" s="12">
        <f t="shared" si="50"/>
        <v>346.21000000000004</v>
      </c>
      <c r="L781" s="7">
        <f t="shared" si="51"/>
        <v>0.30190275210157314</v>
      </c>
      <c r="M781" s="5" t="str">
        <f>IF(COUNTIF(Returns!$B$2:$B$248,A781)&gt;0,"Yes","No")</f>
        <v>No</v>
      </c>
      <c r="N781" s="13"/>
    </row>
    <row r="782" spans="1:14" x14ac:dyDescent="0.35">
      <c r="A782" s="5">
        <v>781</v>
      </c>
      <c r="B782" s="5">
        <v>519</v>
      </c>
      <c r="C782" s="5">
        <v>1061</v>
      </c>
      <c r="D782" s="5">
        <v>1</v>
      </c>
      <c r="E782" s="5">
        <v>1128.8399999999999</v>
      </c>
      <c r="F782" s="5">
        <v>0.15</v>
      </c>
      <c r="G782" s="5">
        <f>IFERROR(INDEX(Products!$C$2:$C$86,MATCH(C782,Products!$A$2:$A$86,0)),"")</f>
        <v>6</v>
      </c>
      <c r="H782" s="12">
        <f>IFERROR(INDEX(Products!$D$2:$D$86,MATCH(C782,Products!$A$2:$A$86,0)),"")</f>
        <v>705.26</v>
      </c>
      <c r="I782" s="12">
        <f t="shared" si="48"/>
        <v>959.5139999999999</v>
      </c>
      <c r="J782" s="12">
        <f t="shared" si="49"/>
        <v>705.26</v>
      </c>
      <c r="K782" s="12">
        <f t="shared" si="50"/>
        <v>254.25399999999991</v>
      </c>
      <c r="L782" s="7">
        <f t="shared" si="51"/>
        <v>0.26498206383648382</v>
      </c>
      <c r="M782" s="5" t="str">
        <f>IF(COUNTIF(Returns!$B$2:$B$248,A782)&gt;0,"Yes","No")</f>
        <v>No</v>
      </c>
      <c r="N782" s="13"/>
    </row>
    <row r="783" spans="1:14" x14ac:dyDescent="0.35">
      <c r="A783" s="5">
        <v>782</v>
      </c>
      <c r="B783" s="5">
        <v>520</v>
      </c>
      <c r="C783" s="5">
        <v>1001</v>
      </c>
      <c r="D783" s="5">
        <v>1</v>
      </c>
      <c r="E783" s="5">
        <v>3826.19</v>
      </c>
      <c r="F783" s="5">
        <v>0</v>
      </c>
      <c r="G783" s="5">
        <f>IFERROR(INDEX(Products!$C$2:$C$86,MATCH(C783,Products!$A$2:$A$86,0)),"")</f>
        <v>1</v>
      </c>
      <c r="H783" s="12">
        <f>IFERROR(INDEX(Products!$D$2:$D$86,MATCH(C783,Products!$A$2:$A$86,0)),"")</f>
        <v>3021.65</v>
      </c>
      <c r="I783" s="12">
        <f t="shared" si="48"/>
        <v>3826.19</v>
      </c>
      <c r="J783" s="12">
        <f t="shared" si="49"/>
        <v>3021.65</v>
      </c>
      <c r="K783" s="12">
        <f t="shared" si="50"/>
        <v>804.54</v>
      </c>
      <c r="L783" s="7">
        <f t="shared" si="51"/>
        <v>0.21027183699711721</v>
      </c>
      <c r="M783" s="5" t="str">
        <f>IF(COUNTIF(Returns!$B$2:$B$248,A783)&gt;0,"Yes","No")</f>
        <v>No</v>
      </c>
      <c r="N783" s="13"/>
    </row>
    <row r="784" spans="1:14" x14ac:dyDescent="0.35">
      <c r="A784" s="5">
        <v>783</v>
      </c>
      <c r="B784" s="5">
        <v>521</v>
      </c>
      <c r="C784" s="5">
        <v>1030</v>
      </c>
      <c r="D784" s="5">
        <v>1</v>
      </c>
      <c r="E784" s="5">
        <v>799.21</v>
      </c>
      <c r="F784" s="5">
        <v>0.25</v>
      </c>
      <c r="G784" s="5">
        <f>IFERROR(INDEX(Products!$C$2:$C$86,MATCH(C784,Products!$A$2:$A$86,0)),"")</f>
        <v>3</v>
      </c>
      <c r="H784" s="12">
        <f>IFERROR(INDEX(Products!$D$2:$D$86,MATCH(C784,Products!$A$2:$A$86,0)),"")</f>
        <v>534</v>
      </c>
      <c r="I784" s="12">
        <f t="shared" si="48"/>
        <v>599.40750000000003</v>
      </c>
      <c r="J784" s="12">
        <f t="shared" si="49"/>
        <v>534</v>
      </c>
      <c r="K784" s="12">
        <f t="shared" si="50"/>
        <v>65.407500000000027</v>
      </c>
      <c r="L784" s="7">
        <f t="shared" si="51"/>
        <v>0.10912025625304993</v>
      </c>
      <c r="M784" s="5" t="str">
        <f>IF(COUNTIF(Returns!$B$2:$B$248,A784)&gt;0,"Yes","No")</f>
        <v>No</v>
      </c>
      <c r="N784" s="13"/>
    </row>
    <row r="785" spans="1:14" x14ac:dyDescent="0.35">
      <c r="A785" s="5">
        <v>784</v>
      </c>
      <c r="B785" s="5">
        <v>522</v>
      </c>
      <c r="C785" s="5">
        <v>1033</v>
      </c>
      <c r="D785" s="5">
        <v>1</v>
      </c>
      <c r="E785" s="5">
        <v>3738.1</v>
      </c>
      <c r="F785" s="5">
        <v>0.05</v>
      </c>
      <c r="G785" s="5">
        <f>IFERROR(INDEX(Products!$C$2:$C$86,MATCH(C785,Products!$A$2:$A$86,0)),"")</f>
        <v>3</v>
      </c>
      <c r="H785" s="12">
        <f>IFERROR(INDEX(Products!$D$2:$D$86,MATCH(C785,Products!$A$2:$A$86,0)),"")</f>
        <v>2130.6999999999998</v>
      </c>
      <c r="I785" s="12">
        <f t="shared" si="48"/>
        <v>3551.1949999999997</v>
      </c>
      <c r="J785" s="12">
        <f t="shared" si="49"/>
        <v>2130.6999999999998</v>
      </c>
      <c r="K785" s="12">
        <f t="shared" si="50"/>
        <v>1420.4949999999999</v>
      </c>
      <c r="L785" s="7">
        <f t="shared" si="51"/>
        <v>0.40000478712095505</v>
      </c>
      <c r="M785" s="5" t="str">
        <f>IF(COUNTIF(Returns!$B$2:$B$248,A785)&gt;0,"Yes","No")</f>
        <v>No</v>
      </c>
      <c r="N785" s="13"/>
    </row>
    <row r="786" spans="1:14" x14ac:dyDescent="0.35">
      <c r="A786" s="5">
        <v>785</v>
      </c>
      <c r="B786" s="5">
        <v>523</v>
      </c>
      <c r="C786" s="5">
        <v>1038</v>
      </c>
      <c r="D786" s="5">
        <v>2</v>
      </c>
      <c r="E786" s="5">
        <v>930.61</v>
      </c>
      <c r="F786" s="5">
        <v>0.05</v>
      </c>
      <c r="G786" s="5">
        <f>IFERROR(INDEX(Products!$C$2:$C$86,MATCH(C786,Products!$A$2:$A$86,0)),"")</f>
        <v>4</v>
      </c>
      <c r="H786" s="12">
        <f>IFERROR(INDEX(Products!$D$2:$D$86,MATCH(C786,Products!$A$2:$A$86,0)),"")</f>
        <v>617.46</v>
      </c>
      <c r="I786" s="12">
        <f t="shared" si="48"/>
        <v>1768.1589999999999</v>
      </c>
      <c r="J786" s="12">
        <f t="shared" si="49"/>
        <v>1234.92</v>
      </c>
      <c r="K786" s="12">
        <f t="shared" si="50"/>
        <v>533.23899999999981</v>
      </c>
      <c r="L786" s="7">
        <f t="shared" si="51"/>
        <v>0.30157864762162218</v>
      </c>
      <c r="M786" s="5" t="str">
        <f>IF(COUNTIF(Returns!$B$2:$B$248,A786)&gt;0,"Yes","No")</f>
        <v>No</v>
      </c>
      <c r="N786" s="13"/>
    </row>
    <row r="787" spans="1:14" x14ac:dyDescent="0.35">
      <c r="A787" s="5">
        <v>786</v>
      </c>
      <c r="B787" s="5">
        <v>523</v>
      </c>
      <c r="C787" s="5">
        <v>1029</v>
      </c>
      <c r="D787" s="5">
        <v>1</v>
      </c>
      <c r="E787" s="5">
        <v>951.92</v>
      </c>
      <c r="F787" s="5">
        <v>0</v>
      </c>
      <c r="G787" s="5">
        <f>IFERROR(INDEX(Products!$C$2:$C$86,MATCH(C787,Products!$A$2:$A$86,0)),"")</f>
        <v>3</v>
      </c>
      <c r="H787" s="12">
        <f>IFERROR(INDEX(Products!$D$2:$D$86,MATCH(C787,Products!$A$2:$A$86,0)),"")</f>
        <v>552.17999999999995</v>
      </c>
      <c r="I787" s="12">
        <f t="shared" si="48"/>
        <v>951.92</v>
      </c>
      <c r="J787" s="12">
        <f t="shared" si="49"/>
        <v>552.17999999999995</v>
      </c>
      <c r="K787" s="12">
        <f t="shared" si="50"/>
        <v>399.74</v>
      </c>
      <c r="L787" s="7">
        <f t="shared" si="51"/>
        <v>0.41993024623917979</v>
      </c>
      <c r="M787" s="5" t="str">
        <f>IF(COUNTIF(Returns!$B$2:$B$248,A787)&gt;0,"Yes","No")</f>
        <v>No</v>
      </c>
      <c r="N787" s="13"/>
    </row>
    <row r="788" spans="1:14" x14ac:dyDescent="0.35">
      <c r="A788" s="5">
        <v>787</v>
      </c>
      <c r="B788" s="5">
        <v>524</v>
      </c>
      <c r="C788" s="5">
        <v>1021</v>
      </c>
      <c r="D788" s="5">
        <v>2</v>
      </c>
      <c r="E788" s="5">
        <v>841.78</v>
      </c>
      <c r="F788" s="5">
        <v>0</v>
      </c>
      <c r="G788" s="5">
        <f>IFERROR(INDEX(Products!$C$2:$C$86,MATCH(C788,Products!$A$2:$A$86,0)),"")</f>
        <v>2</v>
      </c>
      <c r="H788" s="12">
        <f>IFERROR(INDEX(Products!$D$2:$D$86,MATCH(C788,Products!$A$2:$A$86,0)),"")</f>
        <v>657.75</v>
      </c>
      <c r="I788" s="12">
        <f t="shared" si="48"/>
        <v>1683.56</v>
      </c>
      <c r="J788" s="12">
        <f t="shared" si="49"/>
        <v>1315.5</v>
      </c>
      <c r="K788" s="12">
        <f t="shared" si="50"/>
        <v>368.05999999999995</v>
      </c>
      <c r="L788" s="7">
        <f t="shared" si="51"/>
        <v>0.21862006700087908</v>
      </c>
      <c r="M788" s="5" t="str">
        <f>IF(COUNTIF(Returns!$B$2:$B$248,A788)&gt;0,"Yes","No")</f>
        <v>No</v>
      </c>
      <c r="N788" s="13"/>
    </row>
    <row r="789" spans="1:14" x14ac:dyDescent="0.35">
      <c r="A789" s="5">
        <v>788</v>
      </c>
      <c r="B789" s="5">
        <v>524</v>
      </c>
      <c r="C789" s="5">
        <v>1053</v>
      </c>
      <c r="D789" s="5">
        <v>1</v>
      </c>
      <c r="E789" s="5">
        <v>1295.03</v>
      </c>
      <c r="F789" s="5">
        <v>0.1</v>
      </c>
      <c r="G789" s="5">
        <f>IFERROR(INDEX(Products!$C$2:$C$86,MATCH(C789,Products!$A$2:$A$86,0)),"")</f>
        <v>5</v>
      </c>
      <c r="H789" s="12">
        <f>IFERROR(INDEX(Products!$D$2:$D$86,MATCH(C789,Products!$A$2:$A$86,0)),"")</f>
        <v>777.04</v>
      </c>
      <c r="I789" s="12">
        <f t="shared" si="48"/>
        <v>1165.527</v>
      </c>
      <c r="J789" s="12">
        <f t="shared" si="49"/>
        <v>777.04</v>
      </c>
      <c r="K789" s="12">
        <f t="shared" si="50"/>
        <v>388.48700000000008</v>
      </c>
      <c r="L789" s="7">
        <f t="shared" si="51"/>
        <v>0.33331445775172952</v>
      </c>
      <c r="M789" s="5" t="str">
        <f>IF(COUNTIF(Returns!$B$2:$B$248,A789)&gt;0,"Yes","No")</f>
        <v>No</v>
      </c>
      <c r="N789" s="13"/>
    </row>
    <row r="790" spans="1:14" x14ac:dyDescent="0.35">
      <c r="A790" s="5">
        <v>789</v>
      </c>
      <c r="B790" s="5">
        <v>525</v>
      </c>
      <c r="C790" s="5">
        <v>1033</v>
      </c>
      <c r="D790" s="5">
        <v>1</v>
      </c>
      <c r="E790" s="5">
        <v>3738.1</v>
      </c>
      <c r="F790" s="5">
        <v>0.25</v>
      </c>
      <c r="G790" s="5">
        <f>IFERROR(INDEX(Products!$C$2:$C$86,MATCH(C790,Products!$A$2:$A$86,0)),"")</f>
        <v>3</v>
      </c>
      <c r="H790" s="12">
        <f>IFERROR(INDEX(Products!$D$2:$D$86,MATCH(C790,Products!$A$2:$A$86,0)),"")</f>
        <v>2130.6999999999998</v>
      </c>
      <c r="I790" s="12">
        <f t="shared" si="48"/>
        <v>2803.5749999999998</v>
      </c>
      <c r="J790" s="12">
        <f t="shared" si="49"/>
        <v>2130.6999999999998</v>
      </c>
      <c r="K790" s="12">
        <f t="shared" si="50"/>
        <v>672.875</v>
      </c>
      <c r="L790" s="7">
        <f t="shared" si="51"/>
        <v>0.24000606368654309</v>
      </c>
      <c r="M790" s="5" t="str">
        <f>IF(COUNTIF(Returns!$B$2:$B$248,A790)&gt;0,"Yes","No")</f>
        <v>No</v>
      </c>
      <c r="N790" s="13"/>
    </row>
    <row r="791" spans="1:14" x14ac:dyDescent="0.35">
      <c r="A791" s="5">
        <v>790</v>
      </c>
      <c r="B791" s="5">
        <v>525</v>
      </c>
      <c r="C791" s="5">
        <v>1056</v>
      </c>
      <c r="D791" s="5">
        <v>2</v>
      </c>
      <c r="E791" s="5">
        <v>1134.4000000000001</v>
      </c>
      <c r="F791" s="5">
        <v>0</v>
      </c>
      <c r="G791" s="5">
        <f>IFERROR(INDEX(Products!$C$2:$C$86,MATCH(C791,Products!$A$2:$A$86,0)),"")</f>
        <v>6</v>
      </c>
      <c r="H791" s="12">
        <f>IFERROR(INDEX(Products!$D$2:$D$86,MATCH(C791,Products!$A$2:$A$86,0)),"")</f>
        <v>798.2</v>
      </c>
      <c r="I791" s="12">
        <f t="shared" si="48"/>
        <v>2268.8000000000002</v>
      </c>
      <c r="J791" s="12">
        <f t="shared" si="49"/>
        <v>1596.4</v>
      </c>
      <c r="K791" s="12">
        <f t="shared" si="50"/>
        <v>672.40000000000009</v>
      </c>
      <c r="L791" s="7">
        <f t="shared" si="51"/>
        <v>0.29636812411847674</v>
      </c>
      <c r="M791" s="5" t="str">
        <f>IF(COUNTIF(Returns!$B$2:$B$248,A791)&gt;0,"Yes","No")</f>
        <v>No</v>
      </c>
      <c r="N791" s="13"/>
    </row>
    <row r="792" spans="1:14" x14ac:dyDescent="0.35">
      <c r="A792" s="5">
        <v>791</v>
      </c>
      <c r="B792" s="5">
        <v>526</v>
      </c>
      <c r="C792" s="5">
        <v>1068</v>
      </c>
      <c r="D792" s="5">
        <v>2</v>
      </c>
      <c r="E792" s="5">
        <v>550.08000000000004</v>
      </c>
      <c r="F792" s="5">
        <v>0.1</v>
      </c>
      <c r="G792" s="5">
        <f>IFERROR(INDEX(Products!$C$2:$C$86,MATCH(C792,Products!$A$2:$A$86,0)),"")</f>
        <v>7</v>
      </c>
      <c r="H792" s="12">
        <f>IFERROR(INDEX(Products!$D$2:$D$86,MATCH(C792,Products!$A$2:$A$86,0)),"")</f>
        <v>351.29</v>
      </c>
      <c r="I792" s="12">
        <f t="shared" si="48"/>
        <v>990.14400000000012</v>
      </c>
      <c r="J792" s="12">
        <f t="shared" si="49"/>
        <v>702.58</v>
      </c>
      <c r="K792" s="12">
        <f t="shared" si="50"/>
        <v>287.56400000000008</v>
      </c>
      <c r="L792" s="7">
        <f t="shared" si="51"/>
        <v>0.29042644302242909</v>
      </c>
      <c r="M792" s="5" t="str">
        <f>IF(COUNTIF(Returns!$B$2:$B$248,A792)&gt;0,"Yes","No")</f>
        <v>No</v>
      </c>
      <c r="N792" s="13"/>
    </row>
    <row r="793" spans="1:14" x14ac:dyDescent="0.35">
      <c r="A793" s="5">
        <v>792</v>
      </c>
      <c r="B793" s="5">
        <v>526</v>
      </c>
      <c r="C793" s="5">
        <v>1052</v>
      </c>
      <c r="D793" s="5">
        <v>1</v>
      </c>
      <c r="E793" s="5">
        <v>2801.53</v>
      </c>
      <c r="F793" s="5">
        <v>0.05</v>
      </c>
      <c r="G793" s="5">
        <f>IFERROR(INDEX(Products!$C$2:$C$86,MATCH(C793,Products!$A$2:$A$86,0)),"")</f>
        <v>5</v>
      </c>
      <c r="H793" s="12">
        <f>IFERROR(INDEX(Products!$D$2:$D$86,MATCH(C793,Products!$A$2:$A$86,0)),"")</f>
        <v>1752.02</v>
      </c>
      <c r="I793" s="12">
        <f t="shared" si="48"/>
        <v>2661.4535000000001</v>
      </c>
      <c r="J793" s="12">
        <f t="shared" si="49"/>
        <v>1752.02</v>
      </c>
      <c r="K793" s="12">
        <f t="shared" si="50"/>
        <v>909.43350000000009</v>
      </c>
      <c r="L793" s="7">
        <f t="shared" si="51"/>
        <v>0.34170557554358927</v>
      </c>
      <c r="M793" s="5" t="str">
        <f>IF(COUNTIF(Returns!$B$2:$B$248,A793)&gt;0,"Yes","No")</f>
        <v>No</v>
      </c>
      <c r="N793" s="13"/>
    </row>
    <row r="794" spans="1:14" x14ac:dyDescent="0.35">
      <c r="A794" s="5">
        <v>793</v>
      </c>
      <c r="B794" s="5">
        <v>527</v>
      </c>
      <c r="C794" s="5">
        <v>1072</v>
      </c>
      <c r="D794" s="5">
        <v>1</v>
      </c>
      <c r="E794" s="5">
        <v>1404.39</v>
      </c>
      <c r="F794" s="5">
        <v>0.1</v>
      </c>
      <c r="G794" s="5">
        <f>IFERROR(INDEX(Products!$C$2:$C$86,MATCH(C794,Products!$A$2:$A$86,0)),"")</f>
        <v>7</v>
      </c>
      <c r="H794" s="12">
        <f>IFERROR(INDEX(Products!$D$2:$D$86,MATCH(C794,Products!$A$2:$A$86,0)),"")</f>
        <v>772.88</v>
      </c>
      <c r="I794" s="12">
        <f t="shared" si="48"/>
        <v>1263.951</v>
      </c>
      <c r="J794" s="12">
        <f t="shared" si="49"/>
        <v>772.88</v>
      </c>
      <c r="K794" s="12">
        <f t="shared" si="50"/>
        <v>491.07100000000003</v>
      </c>
      <c r="L794" s="7">
        <f t="shared" si="51"/>
        <v>0.38852059929538407</v>
      </c>
      <c r="M794" s="5" t="str">
        <f>IF(COUNTIF(Returns!$B$2:$B$248,A794)&gt;0,"Yes","No")</f>
        <v>No</v>
      </c>
      <c r="N794" s="13"/>
    </row>
    <row r="795" spans="1:14" x14ac:dyDescent="0.35">
      <c r="A795" s="5">
        <v>794</v>
      </c>
      <c r="B795" s="5">
        <v>527</v>
      </c>
      <c r="C795" s="5">
        <v>1056</v>
      </c>
      <c r="D795" s="5">
        <v>1</v>
      </c>
      <c r="E795" s="5">
        <v>1134.4000000000001</v>
      </c>
      <c r="F795" s="5">
        <v>0.1</v>
      </c>
      <c r="G795" s="5">
        <f>IFERROR(INDEX(Products!$C$2:$C$86,MATCH(C795,Products!$A$2:$A$86,0)),"")</f>
        <v>6</v>
      </c>
      <c r="H795" s="12">
        <f>IFERROR(INDEX(Products!$D$2:$D$86,MATCH(C795,Products!$A$2:$A$86,0)),"")</f>
        <v>798.2</v>
      </c>
      <c r="I795" s="12">
        <f t="shared" si="48"/>
        <v>1020.9600000000002</v>
      </c>
      <c r="J795" s="12">
        <f t="shared" si="49"/>
        <v>798.2</v>
      </c>
      <c r="K795" s="12">
        <f t="shared" si="50"/>
        <v>222.7600000000001</v>
      </c>
      <c r="L795" s="7">
        <f t="shared" si="51"/>
        <v>0.21818680457608533</v>
      </c>
      <c r="M795" s="5" t="str">
        <f>IF(COUNTIF(Returns!$B$2:$B$248,A795)&gt;0,"Yes","No")</f>
        <v>No</v>
      </c>
      <c r="N795" s="13"/>
    </row>
    <row r="796" spans="1:14" x14ac:dyDescent="0.35">
      <c r="A796" s="5">
        <v>795</v>
      </c>
      <c r="B796" s="5">
        <v>528</v>
      </c>
      <c r="C796" s="5">
        <v>1080</v>
      </c>
      <c r="D796" s="5">
        <v>2</v>
      </c>
      <c r="E796" s="5">
        <v>256.7</v>
      </c>
      <c r="F796" s="5">
        <v>0.3</v>
      </c>
      <c r="G796" s="5">
        <f>IFERROR(INDEX(Products!$C$2:$C$86,MATCH(C796,Products!$A$2:$A$86,0)),"")</f>
        <v>8</v>
      </c>
      <c r="H796" s="12">
        <f>IFERROR(INDEX(Products!$D$2:$D$86,MATCH(C796,Products!$A$2:$A$86,0)),"")</f>
        <v>184.26</v>
      </c>
      <c r="I796" s="12">
        <f t="shared" si="48"/>
        <v>359.37999999999994</v>
      </c>
      <c r="J796" s="12">
        <f t="shared" si="49"/>
        <v>368.52</v>
      </c>
      <c r="K796" s="12">
        <f t="shared" si="50"/>
        <v>-9.1400000000000432</v>
      </c>
      <c r="L796" s="7">
        <f t="shared" si="51"/>
        <v>-2.5432689632144373E-2</v>
      </c>
      <c r="M796" s="5" t="str">
        <f>IF(COUNTIF(Returns!$B$2:$B$248,A796)&gt;0,"Yes","No")</f>
        <v>No</v>
      </c>
      <c r="N796" s="13"/>
    </row>
    <row r="797" spans="1:14" x14ac:dyDescent="0.35">
      <c r="A797" s="5">
        <v>796</v>
      </c>
      <c r="B797" s="5">
        <v>529</v>
      </c>
      <c r="C797" s="5">
        <v>1066</v>
      </c>
      <c r="D797" s="5">
        <v>1</v>
      </c>
      <c r="E797" s="5">
        <v>1123.68</v>
      </c>
      <c r="F797" s="5">
        <v>0.05</v>
      </c>
      <c r="G797" s="5">
        <f>IFERROR(INDEX(Products!$C$2:$C$86,MATCH(C797,Products!$A$2:$A$86,0)),"")</f>
        <v>7</v>
      </c>
      <c r="H797" s="12">
        <f>IFERROR(INDEX(Products!$D$2:$D$86,MATCH(C797,Products!$A$2:$A$86,0)),"")</f>
        <v>872.66</v>
      </c>
      <c r="I797" s="12">
        <f t="shared" si="48"/>
        <v>1067.4960000000001</v>
      </c>
      <c r="J797" s="12">
        <f t="shared" si="49"/>
        <v>872.66</v>
      </c>
      <c r="K797" s="12">
        <f t="shared" si="50"/>
        <v>194.83600000000013</v>
      </c>
      <c r="L797" s="7">
        <f t="shared" si="51"/>
        <v>0.18251684315444752</v>
      </c>
      <c r="M797" s="5" t="str">
        <f>IF(COUNTIF(Returns!$B$2:$B$248,A797)&gt;0,"Yes","No")</f>
        <v>No</v>
      </c>
      <c r="N797" s="13"/>
    </row>
    <row r="798" spans="1:14" x14ac:dyDescent="0.35">
      <c r="A798" s="5">
        <v>797</v>
      </c>
      <c r="B798" s="5">
        <v>530</v>
      </c>
      <c r="C798" s="5">
        <v>1001</v>
      </c>
      <c r="D798" s="5">
        <v>1</v>
      </c>
      <c r="E798" s="5">
        <v>3826.19</v>
      </c>
      <c r="F798" s="5">
        <v>0</v>
      </c>
      <c r="G798" s="5">
        <f>IFERROR(INDEX(Products!$C$2:$C$86,MATCH(C798,Products!$A$2:$A$86,0)),"")</f>
        <v>1</v>
      </c>
      <c r="H798" s="12">
        <f>IFERROR(INDEX(Products!$D$2:$D$86,MATCH(C798,Products!$A$2:$A$86,0)),"")</f>
        <v>3021.65</v>
      </c>
      <c r="I798" s="12">
        <f t="shared" si="48"/>
        <v>3826.19</v>
      </c>
      <c r="J798" s="12">
        <f t="shared" si="49"/>
        <v>3021.65</v>
      </c>
      <c r="K798" s="12">
        <f t="shared" si="50"/>
        <v>804.54</v>
      </c>
      <c r="L798" s="7">
        <f t="shared" si="51"/>
        <v>0.21027183699711721</v>
      </c>
      <c r="M798" s="5" t="str">
        <f>IF(COUNTIF(Returns!$B$2:$B$248,A798)&gt;0,"Yes","No")</f>
        <v>No</v>
      </c>
      <c r="N798" s="13"/>
    </row>
    <row r="799" spans="1:14" x14ac:dyDescent="0.35">
      <c r="A799" s="5">
        <v>798</v>
      </c>
      <c r="B799" s="5">
        <v>530</v>
      </c>
      <c r="C799" s="5">
        <v>1067</v>
      </c>
      <c r="D799" s="5">
        <v>2</v>
      </c>
      <c r="E799" s="5">
        <v>4128.99</v>
      </c>
      <c r="F799" s="5">
        <v>0.15</v>
      </c>
      <c r="G799" s="5">
        <f>IFERROR(INDEX(Products!$C$2:$C$86,MATCH(C799,Products!$A$2:$A$86,0)),"")</f>
        <v>7</v>
      </c>
      <c r="H799" s="12">
        <f>IFERROR(INDEX(Products!$D$2:$D$86,MATCH(C799,Products!$A$2:$A$86,0)),"")</f>
        <v>2213.3200000000002</v>
      </c>
      <c r="I799" s="12">
        <f t="shared" si="48"/>
        <v>7019.2829999999994</v>
      </c>
      <c r="J799" s="12">
        <f t="shared" si="49"/>
        <v>4426.6400000000003</v>
      </c>
      <c r="K799" s="12">
        <f t="shared" si="50"/>
        <v>2592.6429999999991</v>
      </c>
      <c r="L799" s="7">
        <f t="shared" si="51"/>
        <v>0.36936008991231717</v>
      </c>
      <c r="M799" s="5" t="str">
        <f>IF(COUNTIF(Returns!$B$2:$B$248,A799)&gt;0,"Yes","No")</f>
        <v>No</v>
      </c>
      <c r="N799" s="13"/>
    </row>
    <row r="800" spans="1:14" x14ac:dyDescent="0.35">
      <c r="A800" s="5">
        <v>799</v>
      </c>
      <c r="B800" s="5">
        <v>531</v>
      </c>
      <c r="C800" s="5">
        <v>1001</v>
      </c>
      <c r="D800" s="5">
        <v>1</v>
      </c>
      <c r="E800" s="5">
        <v>3826.19</v>
      </c>
      <c r="F800" s="5">
        <v>0.15</v>
      </c>
      <c r="G800" s="5">
        <f>IFERROR(INDEX(Products!$C$2:$C$86,MATCH(C800,Products!$A$2:$A$86,0)),"")</f>
        <v>1</v>
      </c>
      <c r="H800" s="12">
        <f>IFERROR(INDEX(Products!$D$2:$D$86,MATCH(C800,Products!$A$2:$A$86,0)),"")</f>
        <v>3021.65</v>
      </c>
      <c r="I800" s="12">
        <f t="shared" si="48"/>
        <v>3252.2615000000001</v>
      </c>
      <c r="J800" s="12">
        <f t="shared" si="49"/>
        <v>3021.65</v>
      </c>
      <c r="K800" s="12">
        <f t="shared" si="50"/>
        <v>230.61149999999998</v>
      </c>
      <c r="L800" s="7">
        <f t="shared" si="51"/>
        <v>7.0908043526020273E-2</v>
      </c>
      <c r="M800" s="5" t="str">
        <f>IF(COUNTIF(Returns!$B$2:$B$248,A800)&gt;0,"Yes","No")</f>
        <v>No</v>
      </c>
      <c r="N800" s="13"/>
    </row>
    <row r="801" spans="1:14" x14ac:dyDescent="0.35">
      <c r="A801" s="5">
        <v>800</v>
      </c>
      <c r="B801" s="5">
        <v>531</v>
      </c>
      <c r="C801" s="5">
        <v>1052</v>
      </c>
      <c r="D801" s="5">
        <v>1</v>
      </c>
      <c r="E801" s="5">
        <v>2801.53</v>
      </c>
      <c r="F801" s="5">
        <v>0.15</v>
      </c>
      <c r="G801" s="5">
        <f>IFERROR(INDEX(Products!$C$2:$C$86,MATCH(C801,Products!$A$2:$A$86,0)),"")</f>
        <v>5</v>
      </c>
      <c r="H801" s="12">
        <f>IFERROR(INDEX(Products!$D$2:$D$86,MATCH(C801,Products!$A$2:$A$86,0)),"")</f>
        <v>1752.02</v>
      </c>
      <c r="I801" s="12">
        <f t="shared" si="48"/>
        <v>2381.3005000000003</v>
      </c>
      <c r="J801" s="12">
        <f t="shared" si="49"/>
        <v>1752.02</v>
      </c>
      <c r="K801" s="12">
        <f t="shared" si="50"/>
        <v>629.2805000000003</v>
      </c>
      <c r="L801" s="7">
        <f t="shared" si="51"/>
        <v>0.26425917266636456</v>
      </c>
      <c r="M801" s="5" t="str">
        <f>IF(COUNTIF(Returns!$B$2:$B$248,A801)&gt;0,"Yes","No")</f>
        <v>No</v>
      </c>
      <c r="N801" s="13"/>
    </row>
    <row r="802" spans="1:14" x14ac:dyDescent="0.35">
      <c r="A802" s="5">
        <v>801</v>
      </c>
      <c r="B802" s="5">
        <v>532</v>
      </c>
      <c r="C802" s="5">
        <v>1009</v>
      </c>
      <c r="D802" s="5">
        <v>1</v>
      </c>
      <c r="E802" s="5">
        <v>2129.15</v>
      </c>
      <c r="F802" s="5">
        <v>0.25</v>
      </c>
      <c r="G802" s="5">
        <f>IFERROR(INDEX(Products!$C$2:$C$86,MATCH(C802,Products!$A$2:$A$86,0)),"")</f>
        <v>1</v>
      </c>
      <c r="H802" s="12">
        <f>IFERROR(INDEX(Products!$D$2:$D$86,MATCH(C802,Products!$A$2:$A$86,0)),"")</f>
        <v>1303.81</v>
      </c>
      <c r="I802" s="12">
        <f t="shared" si="48"/>
        <v>1596.8625000000002</v>
      </c>
      <c r="J802" s="12">
        <f t="shared" si="49"/>
        <v>1303.81</v>
      </c>
      <c r="K802" s="12">
        <f t="shared" si="50"/>
        <v>293.05250000000024</v>
      </c>
      <c r="L802" s="7">
        <f t="shared" si="51"/>
        <v>0.18351767919905451</v>
      </c>
      <c r="M802" s="5" t="str">
        <f>IF(COUNTIF(Returns!$B$2:$B$248,A802)&gt;0,"Yes","No")</f>
        <v>No</v>
      </c>
      <c r="N802" s="13"/>
    </row>
    <row r="803" spans="1:14" x14ac:dyDescent="0.35">
      <c r="A803" s="5">
        <v>802</v>
      </c>
      <c r="B803" s="5">
        <v>533</v>
      </c>
      <c r="C803" s="5">
        <v>1006</v>
      </c>
      <c r="D803" s="5">
        <v>1</v>
      </c>
      <c r="E803" s="5">
        <v>2046.37</v>
      </c>
      <c r="F803" s="5">
        <v>0.05</v>
      </c>
      <c r="G803" s="5">
        <f>IFERROR(INDEX(Products!$C$2:$C$86,MATCH(C803,Products!$A$2:$A$86,0)),"")</f>
        <v>1</v>
      </c>
      <c r="H803" s="12">
        <f>IFERROR(INDEX(Products!$D$2:$D$86,MATCH(C803,Products!$A$2:$A$86,0)),"")</f>
        <v>1296.42</v>
      </c>
      <c r="I803" s="12">
        <f t="shared" si="48"/>
        <v>1944.0514999999998</v>
      </c>
      <c r="J803" s="12">
        <f t="shared" si="49"/>
        <v>1296.42</v>
      </c>
      <c r="K803" s="12">
        <f t="shared" si="50"/>
        <v>647.63149999999973</v>
      </c>
      <c r="L803" s="7">
        <f t="shared" si="51"/>
        <v>0.33313495038583074</v>
      </c>
      <c r="M803" s="5" t="str">
        <f>IF(COUNTIF(Returns!$B$2:$B$248,A803)&gt;0,"Yes","No")</f>
        <v>No</v>
      </c>
      <c r="N803" s="13"/>
    </row>
    <row r="804" spans="1:14" x14ac:dyDescent="0.35">
      <c r="A804" s="5">
        <v>803</v>
      </c>
      <c r="B804" s="5">
        <v>534</v>
      </c>
      <c r="C804" s="5">
        <v>1056</v>
      </c>
      <c r="D804" s="5">
        <v>1</v>
      </c>
      <c r="E804" s="5">
        <v>1134.4000000000001</v>
      </c>
      <c r="F804" s="5">
        <v>0.15</v>
      </c>
      <c r="G804" s="5">
        <f>IFERROR(INDEX(Products!$C$2:$C$86,MATCH(C804,Products!$A$2:$A$86,0)),"")</f>
        <v>6</v>
      </c>
      <c r="H804" s="12">
        <f>IFERROR(INDEX(Products!$D$2:$D$86,MATCH(C804,Products!$A$2:$A$86,0)),"")</f>
        <v>798.2</v>
      </c>
      <c r="I804" s="12">
        <f t="shared" si="48"/>
        <v>964.24</v>
      </c>
      <c r="J804" s="12">
        <f t="shared" si="49"/>
        <v>798.2</v>
      </c>
      <c r="K804" s="12">
        <f t="shared" si="50"/>
        <v>166.03999999999996</v>
      </c>
      <c r="L804" s="7">
        <f t="shared" si="51"/>
        <v>0.17219779308056082</v>
      </c>
      <c r="M804" s="5" t="str">
        <f>IF(COUNTIF(Returns!$B$2:$B$248,A804)&gt;0,"Yes","No")</f>
        <v>No</v>
      </c>
      <c r="N804" s="13"/>
    </row>
    <row r="805" spans="1:14" x14ac:dyDescent="0.35">
      <c r="A805" s="5">
        <v>804</v>
      </c>
      <c r="B805" s="5">
        <v>534</v>
      </c>
      <c r="C805" s="5">
        <v>1038</v>
      </c>
      <c r="D805" s="5">
        <v>1</v>
      </c>
      <c r="E805" s="5">
        <v>930.61</v>
      </c>
      <c r="F805" s="5">
        <v>0.1</v>
      </c>
      <c r="G805" s="5">
        <f>IFERROR(INDEX(Products!$C$2:$C$86,MATCH(C805,Products!$A$2:$A$86,0)),"")</f>
        <v>4</v>
      </c>
      <c r="H805" s="12">
        <f>IFERROR(INDEX(Products!$D$2:$D$86,MATCH(C805,Products!$A$2:$A$86,0)),"")</f>
        <v>617.46</v>
      </c>
      <c r="I805" s="12">
        <f t="shared" si="48"/>
        <v>837.54899999999998</v>
      </c>
      <c r="J805" s="12">
        <f t="shared" si="49"/>
        <v>617.46</v>
      </c>
      <c r="K805" s="12">
        <f t="shared" si="50"/>
        <v>220.08899999999994</v>
      </c>
      <c r="L805" s="7">
        <f t="shared" si="51"/>
        <v>0.26277746137837898</v>
      </c>
      <c r="M805" s="5" t="str">
        <f>IF(COUNTIF(Returns!$B$2:$B$248,A805)&gt;0,"Yes","No")</f>
        <v>No</v>
      </c>
      <c r="N805" s="13"/>
    </row>
    <row r="806" spans="1:14" x14ac:dyDescent="0.35">
      <c r="A806" s="5">
        <v>805</v>
      </c>
      <c r="B806" s="5">
        <v>535</v>
      </c>
      <c r="C806" s="5">
        <v>1033</v>
      </c>
      <c r="D806" s="5">
        <v>1</v>
      </c>
      <c r="E806" s="5">
        <v>3738.1</v>
      </c>
      <c r="F806" s="5">
        <v>0.1</v>
      </c>
      <c r="G806" s="5">
        <f>IFERROR(INDEX(Products!$C$2:$C$86,MATCH(C806,Products!$A$2:$A$86,0)),"")</f>
        <v>3</v>
      </c>
      <c r="H806" s="12">
        <f>IFERROR(INDEX(Products!$D$2:$D$86,MATCH(C806,Products!$A$2:$A$86,0)),"")</f>
        <v>2130.6999999999998</v>
      </c>
      <c r="I806" s="12">
        <f t="shared" si="48"/>
        <v>3364.29</v>
      </c>
      <c r="J806" s="12">
        <f t="shared" si="49"/>
        <v>2130.6999999999998</v>
      </c>
      <c r="K806" s="12">
        <f t="shared" si="50"/>
        <v>1233.5900000000001</v>
      </c>
      <c r="L806" s="7">
        <f t="shared" si="51"/>
        <v>0.36667171973878593</v>
      </c>
      <c r="M806" s="5" t="str">
        <f>IF(COUNTIF(Returns!$B$2:$B$248,A806)&gt;0,"Yes","No")</f>
        <v>No</v>
      </c>
      <c r="N806" s="13"/>
    </row>
    <row r="807" spans="1:14" x14ac:dyDescent="0.35">
      <c r="A807" s="5">
        <v>806</v>
      </c>
      <c r="B807" s="5">
        <v>535</v>
      </c>
      <c r="C807" s="5">
        <v>1085</v>
      </c>
      <c r="D807" s="5">
        <v>1</v>
      </c>
      <c r="E807" s="5">
        <v>234.72</v>
      </c>
      <c r="F807" s="5">
        <v>0</v>
      </c>
      <c r="G807" s="5">
        <f>IFERROR(INDEX(Products!$C$2:$C$86,MATCH(C807,Products!$A$2:$A$86,0)),"")</f>
        <v>8</v>
      </c>
      <c r="H807" s="12">
        <f>IFERROR(INDEX(Products!$D$2:$D$86,MATCH(C807,Products!$A$2:$A$86,0)),"")</f>
        <v>175.69</v>
      </c>
      <c r="I807" s="12">
        <f t="shared" si="48"/>
        <v>234.72</v>
      </c>
      <c r="J807" s="12">
        <f t="shared" si="49"/>
        <v>175.69</v>
      </c>
      <c r="K807" s="12">
        <f t="shared" si="50"/>
        <v>59.03</v>
      </c>
      <c r="L807" s="7">
        <f t="shared" si="51"/>
        <v>0.25149113837764148</v>
      </c>
      <c r="M807" s="5" t="str">
        <f>IF(COUNTIF(Returns!$B$2:$B$248,A807)&gt;0,"Yes","No")</f>
        <v>No</v>
      </c>
      <c r="N807" s="13"/>
    </row>
    <row r="808" spans="1:14" x14ac:dyDescent="0.35">
      <c r="A808" s="5">
        <v>807</v>
      </c>
      <c r="B808" s="5">
        <v>536</v>
      </c>
      <c r="C808" s="5">
        <v>1085</v>
      </c>
      <c r="D808" s="5">
        <v>2</v>
      </c>
      <c r="E808" s="5">
        <v>234.72</v>
      </c>
      <c r="F808" s="5">
        <v>0.2</v>
      </c>
      <c r="G808" s="5">
        <f>IFERROR(INDEX(Products!$C$2:$C$86,MATCH(C808,Products!$A$2:$A$86,0)),"")</f>
        <v>8</v>
      </c>
      <c r="H808" s="12">
        <f>IFERROR(INDEX(Products!$D$2:$D$86,MATCH(C808,Products!$A$2:$A$86,0)),"")</f>
        <v>175.69</v>
      </c>
      <c r="I808" s="12">
        <f t="shared" si="48"/>
        <v>375.55200000000002</v>
      </c>
      <c r="J808" s="12">
        <f t="shared" si="49"/>
        <v>351.38</v>
      </c>
      <c r="K808" s="12">
        <f t="shared" si="50"/>
        <v>24.172000000000025</v>
      </c>
      <c r="L808" s="7">
        <f t="shared" si="51"/>
        <v>6.4363922972051874E-2</v>
      </c>
      <c r="M808" s="5" t="str">
        <f>IF(COUNTIF(Returns!$B$2:$B$248,A808)&gt;0,"Yes","No")</f>
        <v>No</v>
      </c>
      <c r="N808" s="13"/>
    </row>
    <row r="809" spans="1:14" x14ac:dyDescent="0.35">
      <c r="A809" s="5">
        <v>808</v>
      </c>
      <c r="B809" s="5">
        <v>537</v>
      </c>
      <c r="C809" s="5">
        <v>1014</v>
      </c>
      <c r="D809" s="5">
        <v>1</v>
      </c>
      <c r="E809" s="5">
        <v>1024.3800000000001</v>
      </c>
      <c r="F809" s="5">
        <v>0.1</v>
      </c>
      <c r="G809" s="5">
        <f>IFERROR(INDEX(Products!$C$2:$C$86,MATCH(C809,Products!$A$2:$A$86,0)),"")</f>
        <v>1</v>
      </c>
      <c r="H809" s="12">
        <f>IFERROR(INDEX(Products!$D$2:$D$86,MATCH(C809,Products!$A$2:$A$86,0)),"")</f>
        <v>780.26</v>
      </c>
      <c r="I809" s="12">
        <f t="shared" si="48"/>
        <v>921.94200000000012</v>
      </c>
      <c r="J809" s="12">
        <f t="shared" si="49"/>
        <v>780.26</v>
      </c>
      <c r="K809" s="12">
        <f t="shared" si="50"/>
        <v>141.68200000000013</v>
      </c>
      <c r="L809" s="7">
        <f t="shared" si="51"/>
        <v>0.15367778016404515</v>
      </c>
      <c r="M809" s="5" t="str">
        <f>IF(COUNTIF(Returns!$B$2:$B$248,A809)&gt;0,"Yes","No")</f>
        <v>No</v>
      </c>
      <c r="N809" s="13"/>
    </row>
    <row r="810" spans="1:14" x14ac:dyDescent="0.35">
      <c r="A810" s="5">
        <v>809</v>
      </c>
      <c r="B810" s="5">
        <v>538</v>
      </c>
      <c r="C810" s="5">
        <v>1085</v>
      </c>
      <c r="D810" s="5">
        <v>3</v>
      </c>
      <c r="E810" s="5">
        <v>234.72</v>
      </c>
      <c r="F810" s="5">
        <v>0.3</v>
      </c>
      <c r="G810" s="5">
        <f>IFERROR(INDEX(Products!$C$2:$C$86,MATCH(C810,Products!$A$2:$A$86,0)),"")</f>
        <v>8</v>
      </c>
      <c r="H810" s="12">
        <f>IFERROR(INDEX(Products!$D$2:$D$86,MATCH(C810,Products!$A$2:$A$86,0)),"")</f>
        <v>175.69</v>
      </c>
      <c r="I810" s="12">
        <f t="shared" si="48"/>
        <v>492.91199999999992</v>
      </c>
      <c r="J810" s="12">
        <f t="shared" si="49"/>
        <v>527.06999999999994</v>
      </c>
      <c r="K810" s="12">
        <f t="shared" si="50"/>
        <v>-34.158000000000015</v>
      </c>
      <c r="L810" s="7">
        <f t="shared" si="51"/>
        <v>-6.9298373746226549E-2</v>
      </c>
      <c r="M810" s="5" t="str">
        <f>IF(COUNTIF(Returns!$B$2:$B$248,A810)&gt;0,"Yes","No")</f>
        <v>No</v>
      </c>
      <c r="N810" s="13"/>
    </row>
    <row r="811" spans="1:14" x14ac:dyDescent="0.35">
      <c r="A811" s="5">
        <v>810</v>
      </c>
      <c r="B811" s="5">
        <v>539</v>
      </c>
      <c r="C811" s="5">
        <v>1067</v>
      </c>
      <c r="D811" s="5">
        <v>2</v>
      </c>
      <c r="E811" s="5">
        <v>4128.99</v>
      </c>
      <c r="F811" s="5">
        <v>0.1</v>
      </c>
      <c r="G811" s="5">
        <f>IFERROR(INDEX(Products!$C$2:$C$86,MATCH(C811,Products!$A$2:$A$86,0)),"")</f>
        <v>7</v>
      </c>
      <c r="H811" s="12">
        <f>IFERROR(INDEX(Products!$D$2:$D$86,MATCH(C811,Products!$A$2:$A$86,0)),"")</f>
        <v>2213.3200000000002</v>
      </c>
      <c r="I811" s="12">
        <f t="shared" si="48"/>
        <v>7432.1819999999998</v>
      </c>
      <c r="J811" s="12">
        <f t="shared" si="49"/>
        <v>4426.6400000000003</v>
      </c>
      <c r="K811" s="12">
        <f t="shared" si="50"/>
        <v>3005.5419999999995</v>
      </c>
      <c r="L811" s="7">
        <f t="shared" si="51"/>
        <v>0.40439564047274401</v>
      </c>
      <c r="M811" s="5" t="str">
        <f>IF(COUNTIF(Returns!$B$2:$B$248,A811)&gt;0,"Yes","No")</f>
        <v>No</v>
      </c>
      <c r="N811" s="13"/>
    </row>
    <row r="812" spans="1:14" x14ac:dyDescent="0.35">
      <c r="A812" s="5">
        <v>811</v>
      </c>
      <c r="B812" s="5">
        <v>539</v>
      </c>
      <c r="C812" s="5">
        <v>1065</v>
      </c>
      <c r="D812" s="5">
        <v>1</v>
      </c>
      <c r="E812" s="5">
        <v>1433.45</v>
      </c>
      <c r="F812" s="5">
        <v>0</v>
      </c>
      <c r="G812" s="5">
        <f>IFERROR(INDEX(Products!$C$2:$C$86,MATCH(C812,Products!$A$2:$A$86,0)),"")</f>
        <v>6</v>
      </c>
      <c r="H812" s="12">
        <f>IFERROR(INDEX(Products!$D$2:$D$86,MATCH(C812,Products!$A$2:$A$86,0)),"")</f>
        <v>800.55</v>
      </c>
      <c r="I812" s="12">
        <f t="shared" si="48"/>
        <v>1433.45</v>
      </c>
      <c r="J812" s="12">
        <f t="shared" si="49"/>
        <v>800.55</v>
      </c>
      <c r="K812" s="12">
        <f t="shared" si="50"/>
        <v>632.90000000000009</v>
      </c>
      <c r="L812" s="7">
        <f t="shared" si="51"/>
        <v>0.44152220168125855</v>
      </c>
      <c r="M812" s="5" t="str">
        <f>IF(COUNTIF(Returns!$B$2:$B$248,A812)&gt;0,"Yes","No")</f>
        <v>No</v>
      </c>
      <c r="N812" s="13"/>
    </row>
    <row r="813" spans="1:14" x14ac:dyDescent="0.35">
      <c r="A813" s="5">
        <v>812</v>
      </c>
      <c r="B813" s="5">
        <v>540</v>
      </c>
      <c r="C813" s="5">
        <v>1033</v>
      </c>
      <c r="D813" s="5">
        <v>1</v>
      </c>
      <c r="E813" s="5">
        <v>3738.1</v>
      </c>
      <c r="F813" s="5">
        <v>0.25</v>
      </c>
      <c r="G813" s="5">
        <f>IFERROR(INDEX(Products!$C$2:$C$86,MATCH(C813,Products!$A$2:$A$86,0)),"")</f>
        <v>3</v>
      </c>
      <c r="H813" s="12">
        <f>IFERROR(INDEX(Products!$D$2:$D$86,MATCH(C813,Products!$A$2:$A$86,0)),"")</f>
        <v>2130.6999999999998</v>
      </c>
      <c r="I813" s="12">
        <f t="shared" si="48"/>
        <v>2803.5749999999998</v>
      </c>
      <c r="J813" s="12">
        <f t="shared" si="49"/>
        <v>2130.6999999999998</v>
      </c>
      <c r="K813" s="12">
        <f t="shared" si="50"/>
        <v>672.875</v>
      </c>
      <c r="L813" s="7">
        <f t="shared" si="51"/>
        <v>0.24000606368654309</v>
      </c>
      <c r="M813" s="5" t="str">
        <f>IF(COUNTIF(Returns!$B$2:$B$248,A813)&gt;0,"Yes","No")</f>
        <v>No</v>
      </c>
      <c r="N813" s="13"/>
    </row>
    <row r="814" spans="1:14" x14ac:dyDescent="0.35">
      <c r="A814" s="5">
        <v>813</v>
      </c>
      <c r="B814" s="5">
        <v>541</v>
      </c>
      <c r="C814" s="5">
        <v>1017</v>
      </c>
      <c r="D814" s="5">
        <v>1</v>
      </c>
      <c r="E814" s="5">
        <v>978.37</v>
      </c>
      <c r="F814" s="5">
        <v>0.25</v>
      </c>
      <c r="G814" s="5">
        <f>IFERROR(INDEX(Products!$C$2:$C$86,MATCH(C814,Products!$A$2:$A$86,0)),"")</f>
        <v>2</v>
      </c>
      <c r="H814" s="12">
        <f>IFERROR(INDEX(Products!$D$2:$D$86,MATCH(C814,Products!$A$2:$A$86,0)),"")</f>
        <v>519.71</v>
      </c>
      <c r="I814" s="12">
        <f t="shared" si="48"/>
        <v>733.77750000000003</v>
      </c>
      <c r="J814" s="12">
        <f t="shared" si="49"/>
        <v>519.71</v>
      </c>
      <c r="K814" s="12">
        <f t="shared" si="50"/>
        <v>214.0675</v>
      </c>
      <c r="L814" s="7">
        <f t="shared" si="51"/>
        <v>0.29173352957810778</v>
      </c>
      <c r="M814" s="5" t="str">
        <f>IF(COUNTIF(Returns!$B$2:$B$248,A814)&gt;0,"Yes","No")</f>
        <v>No</v>
      </c>
      <c r="N814" s="13"/>
    </row>
    <row r="815" spans="1:14" x14ac:dyDescent="0.35">
      <c r="A815" s="5">
        <v>814</v>
      </c>
      <c r="B815" s="5">
        <v>541</v>
      </c>
      <c r="C815" s="5">
        <v>1085</v>
      </c>
      <c r="D815" s="5">
        <v>2</v>
      </c>
      <c r="E815" s="5">
        <v>234.72</v>
      </c>
      <c r="F815" s="5">
        <v>0.05</v>
      </c>
      <c r="G815" s="5">
        <f>IFERROR(INDEX(Products!$C$2:$C$86,MATCH(C815,Products!$A$2:$A$86,0)),"")</f>
        <v>8</v>
      </c>
      <c r="H815" s="12">
        <f>IFERROR(INDEX(Products!$D$2:$D$86,MATCH(C815,Products!$A$2:$A$86,0)),"")</f>
        <v>175.69</v>
      </c>
      <c r="I815" s="12">
        <f t="shared" si="48"/>
        <v>445.96799999999996</v>
      </c>
      <c r="J815" s="12">
        <f t="shared" si="49"/>
        <v>351.38</v>
      </c>
      <c r="K815" s="12">
        <f t="shared" si="50"/>
        <v>94.587999999999965</v>
      </c>
      <c r="L815" s="7">
        <f t="shared" si="51"/>
        <v>0.21209593513435937</v>
      </c>
      <c r="M815" s="5" t="str">
        <f>IF(COUNTIF(Returns!$B$2:$B$248,A815)&gt;0,"Yes","No")</f>
        <v>No</v>
      </c>
      <c r="N815" s="13"/>
    </row>
    <row r="816" spans="1:14" x14ac:dyDescent="0.35">
      <c r="A816" s="5">
        <v>815</v>
      </c>
      <c r="B816" s="5">
        <v>541</v>
      </c>
      <c r="C816" s="5">
        <v>1009</v>
      </c>
      <c r="D816" s="5">
        <v>3</v>
      </c>
      <c r="E816" s="5">
        <v>2129.15</v>
      </c>
      <c r="F816" s="5">
        <v>0</v>
      </c>
      <c r="G816" s="5">
        <f>IFERROR(INDEX(Products!$C$2:$C$86,MATCH(C816,Products!$A$2:$A$86,0)),"")</f>
        <v>1</v>
      </c>
      <c r="H816" s="12">
        <f>IFERROR(INDEX(Products!$D$2:$D$86,MATCH(C816,Products!$A$2:$A$86,0)),"")</f>
        <v>1303.81</v>
      </c>
      <c r="I816" s="12">
        <f t="shared" si="48"/>
        <v>6387.4500000000007</v>
      </c>
      <c r="J816" s="12">
        <f t="shared" si="49"/>
        <v>3911.43</v>
      </c>
      <c r="K816" s="12">
        <f t="shared" si="50"/>
        <v>2476.0200000000009</v>
      </c>
      <c r="L816" s="7">
        <f t="shared" si="51"/>
        <v>0.38763825939929092</v>
      </c>
      <c r="M816" s="5" t="str">
        <f>IF(COUNTIF(Returns!$B$2:$B$248,A816)&gt;0,"Yes","No")</f>
        <v>No</v>
      </c>
      <c r="N816" s="13"/>
    </row>
    <row r="817" spans="1:14" x14ac:dyDescent="0.35">
      <c r="A817" s="5">
        <v>816</v>
      </c>
      <c r="B817" s="5">
        <v>542</v>
      </c>
      <c r="C817" s="5">
        <v>1044</v>
      </c>
      <c r="D817" s="5">
        <v>1</v>
      </c>
      <c r="E817" s="5">
        <v>1419.88</v>
      </c>
      <c r="F817" s="5">
        <v>0.1</v>
      </c>
      <c r="G817" s="5">
        <f>IFERROR(INDEX(Products!$C$2:$C$86,MATCH(C817,Products!$A$2:$A$86,0)),"")</f>
        <v>4</v>
      </c>
      <c r="H817" s="12">
        <f>IFERROR(INDEX(Products!$D$2:$D$86,MATCH(C817,Products!$A$2:$A$86,0)),"")</f>
        <v>897.98</v>
      </c>
      <c r="I817" s="12">
        <f t="shared" si="48"/>
        <v>1277.8920000000001</v>
      </c>
      <c r="J817" s="12">
        <f t="shared" si="49"/>
        <v>897.98</v>
      </c>
      <c r="K817" s="12">
        <f t="shared" si="50"/>
        <v>379.91200000000003</v>
      </c>
      <c r="L817" s="7">
        <f t="shared" si="51"/>
        <v>0.29729585911798495</v>
      </c>
      <c r="M817" s="5" t="str">
        <f>IF(COUNTIF(Returns!$B$2:$B$248,A817)&gt;0,"Yes","No")</f>
        <v>No</v>
      </c>
      <c r="N817" s="13"/>
    </row>
    <row r="818" spans="1:14" x14ac:dyDescent="0.35">
      <c r="A818" s="5">
        <v>817</v>
      </c>
      <c r="B818" s="5">
        <v>543</v>
      </c>
      <c r="C818" s="5">
        <v>1071</v>
      </c>
      <c r="D818" s="5">
        <v>1</v>
      </c>
      <c r="E818" s="5">
        <v>2036.4</v>
      </c>
      <c r="F818" s="5">
        <v>0.05</v>
      </c>
      <c r="G818" s="5">
        <f>IFERROR(INDEX(Products!$C$2:$C$86,MATCH(C818,Products!$A$2:$A$86,0)),"")</f>
        <v>7</v>
      </c>
      <c r="H818" s="12">
        <f>IFERROR(INDEX(Products!$D$2:$D$86,MATCH(C818,Products!$A$2:$A$86,0)),"")</f>
        <v>1266.9100000000001</v>
      </c>
      <c r="I818" s="12">
        <f t="shared" si="48"/>
        <v>1934.58</v>
      </c>
      <c r="J818" s="12">
        <f t="shared" si="49"/>
        <v>1266.9100000000001</v>
      </c>
      <c r="K818" s="12">
        <f t="shared" si="50"/>
        <v>667.66999999999985</v>
      </c>
      <c r="L818" s="7">
        <f t="shared" si="51"/>
        <v>0.34512400624424933</v>
      </c>
      <c r="M818" s="5" t="str">
        <f>IF(COUNTIF(Returns!$B$2:$B$248,A818)&gt;0,"Yes","No")</f>
        <v>No</v>
      </c>
      <c r="N818" s="13"/>
    </row>
    <row r="819" spans="1:14" x14ac:dyDescent="0.35">
      <c r="A819" s="5">
        <v>818</v>
      </c>
      <c r="B819" s="5">
        <v>544</v>
      </c>
      <c r="C819" s="5">
        <v>1006</v>
      </c>
      <c r="D819" s="5">
        <v>2</v>
      </c>
      <c r="E819" s="5">
        <v>2046.37</v>
      </c>
      <c r="F819" s="5">
        <v>0.15</v>
      </c>
      <c r="G819" s="5">
        <f>IFERROR(INDEX(Products!$C$2:$C$86,MATCH(C819,Products!$A$2:$A$86,0)),"")</f>
        <v>1</v>
      </c>
      <c r="H819" s="12">
        <f>IFERROR(INDEX(Products!$D$2:$D$86,MATCH(C819,Products!$A$2:$A$86,0)),"")</f>
        <v>1296.42</v>
      </c>
      <c r="I819" s="12">
        <f t="shared" si="48"/>
        <v>3478.8289999999997</v>
      </c>
      <c r="J819" s="12">
        <f t="shared" si="49"/>
        <v>2592.84</v>
      </c>
      <c r="K819" s="12">
        <f t="shared" si="50"/>
        <v>885.98899999999958</v>
      </c>
      <c r="L819" s="7">
        <f t="shared" si="51"/>
        <v>0.25468023866651673</v>
      </c>
      <c r="M819" s="5" t="str">
        <f>IF(COUNTIF(Returns!$B$2:$B$248,A819)&gt;0,"Yes","No")</f>
        <v>Yes</v>
      </c>
      <c r="N819" s="13"/>
    </row>
    <row r="820" spans="1:14" x14ac:dyDescent="0.35">
      <c r="A820" s="5">
        <v>819</v>
      </c>
      <c r="B820" s="5">
        <v>544</v>
      </c>
      <c r="C820" s="5">
        <v>1016</v>
      </c>
      <c r="D820" s="5">
        <v>1</v>
      </c>
      <c r="E820" s="5">
        <v>1279.19</v>
      </c>
      <c r="F820" s="5">
        <v>0.15</v>
      </c>
      <c r="G820" s="5">
        <f>IFERROR(INDEX(Products!$C$2:$C$86,MATCH(C820,Products!$A$2:$A$86,0)),"")</f>
        <v>2</v>
      </c>
      <c r="H820" s="12">
        <f>IFERROR(INDEX(Products!$D$2:$D$86,MATCH(C820,Products!$A$2:$A$86,0)),"")</f>
        <v>741.85</v>
      </c>
      <c r="I820" s="12">
        <f t="shared" si="48"/>
        <v>1087.3115</v>
      </c>
      <c r="J820" s="12">
        <f t="shared" si="49"/>
        <v>741.85</v>
      </c>
      <c r="K820" s="12">
        <f t="shared" si="50"/>
        <v>345.4615</v>
      </c>
      <c r="L820" s="7">
        <f t="shared" si="51"/>
        <v>0.31772081873501751</v>
      </c>
      <c r="M820" s="5" t="str">
        <f>IF(COUNTIF(Returns!$B$2:$B$248,A820)&gt;0,"Yes","No")</f>
        <v>No</v>
      </c>
      <c r="N820" s="13"/>
    </row>
    <row r="821" spans="1:14" x14ac:dyDescent="0.35">
      <c r="A821" s="5">
        <v>820</v>
      </c>
      <c r="B821" s="5">
        <v>545</v>
      </c>
      <c r="C821" s="5">
        <v>1072</v>
      </c>
      <c r="D821" s="5">
        <v>2</v>
      </c>
      <c r="E821" s="5">
        <v>1404.39</v>
      </c>
      <c r="F821" s="5">
        <v>0.2</v>
      </c>
      <c r="G821" s="5">
        <f>IFERROR(INDEX(Products!$C$2:$C$86,MATCH(C821,Products!$A$2:$A$86,0)),"")</f>
        <v>7</v>
      </c>
      <c r="H821" s="12">
        <f>IFERROR(INDEX(Products!$D$2:$D$86,MATCH(C821,Products!$A$2:$A$86,0)),"")</f>
        <v>772.88</v>
      </c>
      <c r="I821" s="12">
        <f t="shared" si="48"/>
        <v>2247.0240000000003</v>
      </c>
      <c r="J821" s="12">
        <f t="shared" si="49"/>
        <v>1545.76</v>
      </c>
      <c r="K821" s="12">
        <f t="shared" si="50"/>
        <v>701.26400000000035</v>
      </c>
      <c r="L821" s="7">
        <f t="shared" si="51"/>
        <v>0.31208567420730721</v>
      </c>
      <c r="M821" s="5" t="str">
        <f>IF(COUNTIF(Returns!$B$2:$B$248,A821)&gt;0,"Yes","No")</f>
        <v>No</v>
      </c>
      <c r="N821" s="13"/>
    </row>
    <row r="822" spans="1:14" x14ac:dyDescent="0.35">
      <c r="A822" s="5">
        <v>821</v>
      </c>
      <c r="B822" s="5">
        <v>545</v>
      </c>
      <c r="C822" s="5">
        <v>1043</v>
      </c>
      <c r="D822" s="5">
        <v>1</v>
      </c>
      <c r="E822" s="5">
        <v>567.48</v>
      </c>
      <c r="F822" s="5">
        <v>0.15</v>
      </c>
      <c r="G822" s="5">
        <f>IFERROR(INDEX(Products!$C$2:$C$86,MATCH(C822,Products!$A$2:$A$86,0)),"")</f>
        <v>4</v>
      </c>
      <c r="H822" s="12">
        <f>IFERROR(INDEX(Products!$D$2:$D$86,MATCH(C822,Products!$A$2:$A$86,0)),"")</f>
        <v>407.51</v>
      </c>
      <c r="I822" s="12">
        <f t="shared" si="48"/>
        <v>482.358</v>
      </c>
      <c r="J822" s="12">
        <f t="shared" si="49"/>
        <v>407.51</v>
      </c>
      <c r="K822" s="12">
        <f t="shared" si="50"/>
        <v>74.848000000000013</v>
      </c>
      <c r="L822" s="7">
        <f t="shared" si="51"/>
        <v>0.15517105552307625</v>
      </c>
      <c r="M822" s="5" t="str">
        <f>IF(COUNTIF(Returns!$B$2:$B$248,A822)&gt;0,"Yes","No")</f>
        <v>No</v>
      </c>
      <c r="N822" s="13"/>
    </row>
    <row r="823" spans="1:14" x14ac:dyDescent="0.35">
      <c r="A823" s="5">
        <v>822</v>
      </c>
      <c r="B823" s="5">
        <v>546</v>
      </c>
      <c r="C823" s="5">
        <v>1028</v>
      </c>
      <c r="D823" s="5">
        <v>1</v>
      </c>
      <c r="E823" s="5">
        <v>2753.45</v>
      </c>
      <c r="F823" s="5">
        <v>0.1</v>
      </c>
      <c r="G823" s="5">
        <f>IFERROR(INDEX(Products!$C$2:$C$86,MATCH(C823,Products!$A$2:$A$86,0)),"")</f>
        <v>3</v>
      </c>
      <c r="H823" s="12">
        <f>IFERROR(INDEX(Products!$D$2:$D$86,MATCH(C823,Products!$A$2:$A$86,0)),"")</f>
        <v>1672.88</v>
      </c>
      <c r="I823" s="12">
        <f t="shared" si="48"/>
        <v>2478.105</v>
      </c>
      <c r="J823" s="12">
        <f t="shared" si="49"/>
        <v>1672.88</v>
      </c>
      <c r="K823" s="12">
        <f t="shared" si="50"/>
        <v>805.22499999999991</v>
      </c>
      <c r="L823" s="7">
        <f t="shared" si="51"/>
        <v>0.32493578762804637</v>
      </c>
      <c r="M823" s="5" t="str">
        <f>IF(COUNTIF(Returns!$B$2:$B$248,A823)&gt;0,"Yes","No")</f>
        <v>No</v>
      </c>
      <c r="N823" s="13"/>
    </row>
    <row r="824" spans="1:14" x14ac:dyDescent="0.35">
      <c r="A824" s="5">
        <v>823</v>
      </c>
      <c r="B824" s="5">
        <v>547</v>
      </c>
      <c r="C824" s="5">
        <v>1038</v>
      </c>
      <c r="D824" s="5">
        <v>1</v>
      </c>
      <c r="E824" s="5">
        <v>930.61</v>
      </c>
      <c r="F824" s="5">
        <v>0</v>
      </c>
      <c r="G824" s="5">
        <f>IFERROR(INDEX(Products!$C$2:$C$86,MATCH(C824,Products!$A$2:$A$86,0)),"")</f>
        <v>4</v>
      </c>
      <c r="H824" s="12">
        <f>IFERROR(INDEX(Products!$D$2:$D$86,MATCH(C824,Products!$A$2:$A$86,0)),"")</f>
        <v>617.46</v>
      </c>
      <c r="I824" s="12">
        <f t="shared" si="48"/>
        <v>930.61</v>
      </c>
      <c r="J824" s="12">
        <f t="shared" si="49"/>
        <v>617.46</v>
      </c>
      <c r="K824" s="12">
        <f t="shared" si="50"/>
        <v>313.14999999999998</v>
      </c>
      <c r="L824" s="7">
        <f t="shared" si="51"/>
        <v>0.33649971524054112</v>
      </c>
      <c r="M824" s="5" t="str">
        <f>IF(COUNTIF(Returns!$B$2:$B$248,A824)&gt;0,"Yes","No")</f>
        <v>No</v>
      </c>
      <c r="N824" s="13"/>
    </row>
    <row r="825" spans="1:14" x14ac:dyDescent="0.35">
      <c r="A825" s="5">
        <v>824</v>
      </c>
      <c r="B825" s="5">
        <v>548</v>
      </c>
      <c r="C825" s="5">
        <v>1009</v>
      </c>
      <c r="D825" s="5">
        <v>2</v>
      </c>
      <c r="E825" s="5">
        <v>2129.15</v>
      </c>
      <c r="F825" s="5">
        <v>0</v>
      </c>
      <c r="G825" s="5">
        <f>IFERROR(INDEX(Products!$C$2:$C$86,MATCH(C825,Products!$A$2:$A$86,0)),"")</f>
        <v>1</v>
      </c>
      <c r="H825" s="12">
        <f>IFERROR(INDEX(Products!$D$2:$D$86,MATCH(C825,Products!$A$2:$A$86,0)),"")</f>
        <v>1303.81</v>
      </c>
      <c r="I825" s="12">
        <f t="shared" si="48"/>
        <v>4258.3</v>
      </c>
      <c r="J825" s="12">
        <f t="shared" si="49"/>
        <v>2607.62</v>
      </c>
      <c r="K825" s="12">
        <f t="shared" si="50"/>
        <v>1650.6800000000003</v>
      </c>
      <c r="L825" s="7">
        <f t="shared" si="51"/>
        <v>0.38763825939929086</v>
      </c>
      <c r="M825" s="5" t="str">
        <f>IF(COUNTIF(Returns!$B$2:$B$248,A825)&gt;0,"Yes","No")</f>
        <v>No</v>
      </c>
      <c r="N825" s="13"/>
    </row>
    <row r="826" spans="1:14" x14ac:dyDescent="0.35">
      <c r="A826" s="5">
        <v>825</v>
      </c>
      <c r="B826" s="5">
        <v>549</v>
      </c>
      <c r="C826" s="5">
        <v>1085</v>
      </c>
      <c r="D826" s="5">
        <v>1</v>
      </c>
      <c r="E826" s="5">
        <v>234.72</v>
      </c>
      <c r="F826" s="5">
        <v>0</v>
      </c>
      <c r="G826" s="5">
        <f>IFERROR(INDEX(Products!$C$2:$C$86,MATCH(C826,Products!$A$2:$A$86,0)),"")</f>
        <v>8</v>
      </c>
      <c r="H826" s="12">
        <f>IFERROR(INDEX(Products!$D$2:$D$86,MATCH(C826,Products!$A$2:$A$86,0)),"")</f>
        <v>175.69</v>
      </c>
      <c r="I826" s="12">
        <f t="shared" si="48"/>
        <v>234.72</v>
      </c>
      <c r="J826" s="12">
        <f t="shared" si="49"/>
        <v>175.69</v>
      </c>
      <c r="K826" s="12">
        <f t="shared" si="50"/>
        <v>59.03</v>
      </c>
      <c r="L826" s="7">
        <f t="shared" si="51"/>
        <v>0.25149113837764148</v>
      </c>
      <c r="M826" s="5" t="str">
        <f>IF(COUNTIF(Returns!$B$2:$B$248,A826)&gt;0,"Yes","No")</f>
        <v>No</v>
      </c>
      <c r="N826" s="13"/>
    </row>
    <row r="827" spans="1:14" x14ac:dyDescent="0.35">
      <c r="A827" s="5">
        <v>826</v>
      </c>
      <c r="B827" s="5">
        <v>550</v>
      </c>
      <c r="C827" s="5">
        <v>1053</v>
      </c>
      <c r="D827" s="5">
        <v>2</v>
      </c>
      <c r="E827" s="5">
        <v>1295.03</v>
      </c>
      <c r="F827" s="5">
        <v>0.15</v>
      </c>
      <c r="G827" s="5">
        <f>IFERROR(INDEX(Products!$C$2:$C$86,MATCH(C827,Products!$A$2:$A$86,0)),"")</f>
        <v>5</v>
      </c>
      <c r="H827" s="12">
        <f>IFERROR(INDEX(Products!$D$2:$D$86,MATCH(C827,Products!$A$2:$A$86,0)),"")</f>
        <v>777.04</v>
      </c>
      <c r="I827" s="12">
        <f t="shared" si="48"/>
        <v>2201.5509999999999</v>
      </c>
      <c r="J827" s="12">
        <f t="shared" si="49"/>
        <v>1554.08</v>
      </c>
      <c r="K827" s="12">
        <f t="shared" si="50"/>
        <v>647.471</v>
      </c>
      <c r="L827" s="7">
        <f t="shared" si="51"/>
        <v>0.29409766114889002</v>
      </c>
      <c r="M827" s="5" t="str">
        <f>IF(COUNTIF(Returns!$B$2:$B$248,A827)&gt;0,"Yes","No")</f>
        <v>No</v>
      </c>
      <c r="N827" s="13"/>
    </row>
    <row r="828" spans="1:14" x14ac:dyDescent="0.35">
      <c r="A828" s="5">
        <v>827</v>
      </c>
      <c r="B828" s="5">
        <v>551</v>
      </c>
      <c r="C828" s="5">
        <v>1073</v>
      </c>
      <c r="D828" s="5">
        <v>1</v>
      </c>
      <c r="E828" s="5">
        <v>1588.01</v>
      </c>
      <c r="F828" s="5">
        <v>0.2</v>
      </c>
      <c r="G828" s="5">
        <f>IFERROR(INDEX(Products!$C$2:$C$86,MATCH(C828,Products!$A$2:$A$86,0)),"")</f>
        <v>7</v>
      </c>
      <c r="H828" s="12">
        <f>IFERROR(INDEX(Products!$D$2:$D$86,MATCH(C828,Products!$A$2:$A$86,0)),"")</f>
        <v>1144.3699999999999</v>
      </c>
      <c r="I828" s="12">
        <f t="shared" si="48"/>
        <v>1270.4080000000001</v>
      </c>
      <c r="J828" s="12">
        <f t="shared" si="49"/>
        <v>1144.3699999999999</v>
      </c>
      <c r="K828" s="12">
        <f t="shared" si="50"/>
        <v>126.03800000000024</v>
      </c>
      <c r="L828" s="7">
        <f t="shared" si="51"/>
        <v>9.9210647288115489E-2</v>
      </c>
      <c r="M828" s="5" t="str">
        <f>IF(COUNTIF(Returns!$B$2:$B$248,A828)&gt;0,"Yes","No")</f>
        <v>No</v>
      </c>
      <c r="N828" s="13"/>
    </row>
    <row r="829" spans="1:14" x14ac:dyDescent="0.35">
      <c r="A829" s="5">
        <v>828</v>
      </c>
      <c r="B829" s="5">
        <v>552</v>
      </c>
      <c r="C829" s="5">
        <v>1085</v>
      </c>
      <c r="D829" s="5">
        <v>1</v>
      </c>
      <c r="E829" s="5">
        <v>234.72</v>
      </c>
      <c r="F829" s="5">
        <v>0.3</v>
      </c>
      <c r="G829" s="5">
        <f>IFERROR(INDEX(Products!$C$2:$C$86,MATCH(C829,Products!$A$2:$A$86,0)),"")</f>
        <v>8</v>
      </c>
      <c r="H829" s="12">
        <f>IFERROR(INDEX(Products!$D$2:$D$86,MATCH(C829,Products!$A$2:$A$86,0)),"")</f>
        <v>175.69</v>
      </c>
      <c r="I829" s="12">
        <f t="shared" si="48"/>
        <v>164.304</v>
      </c>
      <c r="J829" s="12">
        <f t="shared" si="49"/>
        <v>175.69</v>
      </c>
      <c r="K829" s="12">
        <f t="shared" si="50"/>
        <v>-11.385999999999996</v>
      </c>
      <c r="L829" s="7">
        <f t="shared" si="51"/>
        <v>-6.929837374622648E-2</v>
      </c>
      <c r="M829" s="5" t="str">
        <f>IF(COUNTIF(Returns!$B$2:$B$248,A829)&gt;0,"Yes","No")</f>
        <v>No</v>
      </c>
      <c r="N829" s="13"/>
    </row>
    <row r="830" spans="1:14" x14ac:dyDescent="0.35">
      <c r="A830" s="5">
        <v>829</v>
      </c>
      <c r="B830" s="5">
        <v>553</v>
      </c>
      <c r="C830" s="5">
        <v>1072</v>
      </c>
      <c r="D830" s="5">
        <v>2</v>
      </c>
      <c r="E830" s="5">
        <v>1404.39</v>
      </c>
      <c r="F830" s="5">
        <v>0.2</v>
      </c>
      <c r="G830" s="5">
        <f>IFERROR(INDEX(Products!$C$2:$C$86,MATCH(C830,Products!$A$2:$A$86,0)),"")</f>
        <v>7</v>
      </c>
      <c r="H830" s="12">
        <f>IFERROR(INDEX(Products!$D$2:$D$86,MATCH(C830,Products!$A$2:$A$86,0)),"")</f>
        <v>772.88</v>
      </c>
      <c r="I830" s="12">
        <f t="shared" si="48"/>
        <v>2247.0240000000003</v>
      </c>
      <c r="J830" s="12">
        <f t="shared" si="49"/>
        <v>1545.76</v>
      </c>
      <c r="K830" s="12">
        <f t="shared" si="50"/>
        <v>701.26400000000035</v>
      </c>
      <c r="L830" s="7">
        <f t="shared" si="51"/>
        <v>0.31208567420730721</v>
      </c>
      <c r="M830" s="5" t="str">
        <f>IF(COUNTIF(Returns!$B$2:$B$248,A830)&gt;0,"Yes","No")</f>
        <v>No</v>
      </c>
      <c r="N830" s="13"/>
    </row>
    <row r="831" spans="1:14" x14ac:dyDescent="0.35">
      <c r="A831" s="5">
        <v>830</v>
      </c>
      <c r="B831" s="5">
        <v>554</v>
      </c>
      <c r="C831" s="5">
        <v>1067</v>
      </c>
      <c r="D831" s="5">
        <v>1</v>
      </c>
      <c r="E831" s="5">
        <v>4128.99</v>
      </c>
      <c r="F831" s="5">
        <v>0</v>
      </c>
      <c r="G831" s="5">
        <f>IFERROR(INDEX(Products!$C$2:$C$86,MATCH(C831,Products!$A$2:$A$86,0)),"")</f>
        <v>7</v>
      </c>
      <c r="H831" s="12">
        <f>IFERROR(INDEX(Products!$D$2:$D$86,MATCH(C831,Products!$A$2:$A$86,0)),"")</f>
        <v>2213.3200000000002</v>
      </c>
      <c r="I831" s="12">
        <f t="shared" si="48"/>
        <v>4128.99</v>
      </c>
      <c r="J831" s="12">
        <f t="shared" si="49"/>
        <v>2213.3200000000002</v>
      </c>
      <c r="K831" s="12">
        <f t="shared" si="50"/>
        <v>1915.6699999999996</v>
      </c>
      <c r="L831" s="7">
        <f t="shared" si="51"/>
        <v>0.4639560764254696</v>
      </c>
      <c r="M831" s="5" t="str">
        <f>IF(COUNTIF(Returns!$B$2:$B$248,A831)&gt;0,"Yes","No")</f>
        <v>No</v>
      </c>
      <c r="N831" s="13"/>
    </row>
    <row r="832" spans="1:14" x14ac:dyDescent="0.35">
      <c r="A832" s="5">
        <v>831</v>
      </c>
      <c r="B832" s="5">
        <v>555</v>
      </c>
      <c r="C832" s="5">
        <v>1046</v>
      </c>
      <c r="D832" s="5">
        <v>2</v>
      </c>
      <c r="E832" s="5">
        <v>675.87</v>
      </c>
      <c r="F832" s="5">
        <v>0</v>
      </c>
      <c r="G832" s="5">
        <f>IFERROR(INDEX(Products!$C$2:$C$86,MATCH(C832,Products!$A$2:$A$86,0)),"")</f>
        <v>5</v>
      </c>
      <c r="H832" s="12">
        <f>IFERROR(INDEX(Products!$D$2:$D$86,MATCH(C832,Products!$A$2:$A$86,0)),"")</f>
        <v>407.68</v>
      </c>
      <c r="I832" s="12">
        <f t="shared" si="48"/>
        <v>1351.74</v>
      </c>
      <c r="J832" s="12">
        <f t="shared" si="49"/>
        <v>815.36</v>
      </c>
      <c r="K832" s="12">
        <f t="shared" si="50"/>
        <v>536.38</v>
      </c>
      <c r="L832" s="7">
        <f t="shared" si="51"/>
        <v>0.39680707828428541</v>
      </c>
      <c r="M832" s="5" t="str">
        <f>IF(COUNTIF(Returns!$B$2:$B$248,A832)&gt;0,"Yes","No")</f>
        <v>No</v>
      </c>
      <c r="N832" s="13"/>
    </row>
    <row r="833" spans="1:14" x14ac:dyDescent="0.35">
      <c r="A833" s="5">
        <v>832</v>
      </c>
      <c r="B833" s="5">
        <v>555</v>
      </c>
      <c r="C833" s="5">
        <v>1041</v>
      </c>
      <c r="D833" s="5">
        <v>1</v>
      </c>
      <c r="E833" s="5">
        <v>767.68</v>
      </c>
      <c r="F833" s="5">
        <v>0.15</v>
      </c>
      <c r="G833" s="5">
        <f>IFERROR(INDEX(Products!$C$2:$C$86,MATCH(C833,Products!$A$2:$A$86,0)),"")</f>
        <v>4</v>
      </c>
      <c r="H833" s="12">
        <f>IFERROR(INDEX(Products!$D$2:$D$86,MATCH(C833,Products!$A$2:$A$86,0)),"")</f>
        <v>540.32000000000005</v>
      </c>
      <c r="I833" s="12">
        <f t="shared" si="48"/>
        <v>652.52799999999991</v>
      </c>
      <c r="J833" s="12">
        <f t="shared" si="49"/>
        <v>540.32000000000005</v>
      </c>
      <c r="K833" s="12">
        <f t="shared" si="50"/>
        <v>112.20799999999986</v>
      </c>
      <c r="L833" s="7">
        <f t="shared" si="51"/>
        <v>0.17195890444547954</v>
      </c>
      <c r="M833" s="5" t="str">
        <f>IF(COUNTIF(Returns!$B$2:$B$248,A833)&gt;0,"Yes","No")</f>
        <v>No</v>
      </c>
      <c r="N833" s="13"/>
    </row>
    <row r="834" spans="1:14" x14ac:dyDescent="0.35">
      <c r="A834" s="5">
        <v>833</v>
      </c>
      <c r="B834" s="5">
        <v>555</v>
      </c>
      <c r="C834" s="5">
        <v>1009</v>
      </c>
      <c r="D834" s="5">
        <v>1</v>
      </c>
      <c r="E834" s="5">
        <v>2129.15</v>
      </c>
      <c r="F834" s="5">
        <v>0.25</v>
      </c>
      <c r="G834" s="5">
        <f>IFERROR(INDEX(Products!$C$2:$C$86,MATCH(C834,Products!$A$2:$A$86,0)),"")</f>
        <v>1</v>
      </c>
      <c r="H834" s="12">
        <f>IFERROR(INDEX(Products!$D$2:$D$86,MATCH(C834,Products!$A$2:$A$86,0)),"")</f>
        <v>1303.81</v>
      </c>
      <c r="I834" s="12">
        <f t="shared" ref="I834:I897" si="52">D834*E834*(1-F834)</f>
        <v>1596.8625000000002</v>
      </c>
      <c r="J834" s="12">
        <f t="shared" ref="J834:J897" si="53">D834*H834</f>
        <v>1303.81</v>
      </c>
      <c r="K834" s="12">
        <f t="shared" ref="K834:K897" si="54">I834-J834</f>
        <v>293.05250000000024</v>
      </c>
      <c r="L834" s="7">
        <f t="shared" ref="L834:L897" si="55">IFERROR(K834/I834,0)</f>
        <v>0.18351767919905451</v>
      </c>
      <c r="M834" s="5" t="str">
        <f>IF(COUNTIF(Returns!$B$2:$B$248,A834)&gt;0,"Yes","No")</f>
        <v>No</v>
      </c>
      <c r="N834" s="13"/>
    </row>
    <row r="835" spans="1:14" x14ac:dyDescent="0.35">
      <c r="A835" s="5">
        <v>834</v>
      </c>
      <c r="B835" s="5">
        <v>556</v>
      </c>
      <c r="C835" s="5">
        <v>1026</v>
      </c>
      <c r="D835" s="5">
        <v>1</v>
      </c>
      <c r="E835" s="5">
        <v>1413.81</v>
      </c>
      <c r="F835" s="5">
        <v>0.2</v>
      </c>
      <c r="G835" s="5">
        <f>IFERROR(INDEX(Products!$C$2:$C$86,MATCH(C835,Products!$A$2:$A$86,0)),"")</f>
        <v>3</v>
      </c>
      <c r="H835" s="12">
        <f>IFERROR(INDEX(Products!$D$2:$D$86,MATCH(C835,Products!$A$2:$A$86,0)),"")</f>
        <v>1019.93</v>
      </c>
      <c r="I835" s="12">
        <f t="shared" si="52"/>
        <v>1131.048</v>
      </c>
      <c r="J835" s="12">
        <f t="shared" si="53"/>
        <v>1019.93</v>
      </c>
      <c r="K835" s="12">
        <f t="shared" si="54"/>
        <v>111.11800000000005</v>
      </c>
      <c r="L835" s="7">
        <f t="shared" si="55"/>
        <v>9.8243399042304169E-2</v>
      </c>
      <c r="M835" s="5" t="str">
        <f>IF(COUNTIF(Returns!$B$2:$B$248,A835)&gt;0,"Yes","No")</f>
        <v>No</v>
      </c>
      <c r="N835" s="13"/>
    </row>
    <row r="836" spans="1:14" x14ac:dyDescent="0.35">
      <c r="A836" s="5">
        <v>835</v>
      </c>
      <c r="B836" s="5">
        <v>556</v>
      </c>
      <c r="C836" s="5">
        <v>1033</v>
      </c>
      <c r="D836" s="5">
        <v>1</v>
      </c>
      <c r="E836" s="5">
        <v>3738.1</v>
      </c>
      <c r="F836" s="5">
        <v>0.2</v>
      </c>
      <c r="G836" s="5">
        <f>IFERROR(INDEX(Products!$C$2:$C$86,MATCH(C836,Products!$A$2:$A$86,0)),"")</f>
        <v>3</v>
      </c>
      <c r="H836" s="12">
        <f>IFERROR(INDEX(Products!$D$2:$D$86,MATCH(C836,Products!$A$2:$A$86,0)),"")</f>
        <v>2130.6999999999998</v>
      </c>
      <c r="I836" s="12">
        <f t="shared" si="52"/>
        <v>2990.48</v>
      </c>
      <c r="J836" s="12">
        <f t="shared" si="53"/>
        <v>2130.6999999999998</v>
      </c>
      <c r="K836" s="12">
        <f t="shared" si="54"/>
        <v>859.7800000000002</v>
      </c>
      <c r="L836" s="7">
        <f t="shared" si="55"/>
        <v>0.28750568470613419</v>
      </c>
      <c r="M836" s="5" t="str">
        <f>IF(COUNTIF(Returns!$B$2:$B$248,A836)&gt;0,"Yes","No")</f>
        <v>No</v>
      </c>
      <c r="N836" s="13"/>
    </row>
    <row r="837" spans="1:14" x14ac:dyDescent="0.35">
      <c r="A837" s="5">
        <v>836</v>
      </c>
      <c r="B837" s="5">
        <v>556</v>
      </c>
      <c r="C837" s="5">
        <v>1080</v>
      </c>
      <c r="D837" s="5">
        <v>1</v>
      </c>
      <c r="E837" s="5">
        <v>256.7</v>
      </c>
      <c r="F837" s="5">
        <v>0.05</v>
      </c>
      <c r="G837" s="5">
        <f>IFERROR(INDEX(Products!$C$2:$C$86,MATCH(C837,Products!$A$2:$A$86,0)),"")</f>
        <v>8</v>
      </c>
      <c r="H837" s="12">
        <f>IFERROR(INDEX(Products!$D$2:$D$86,MATCH(C837,Products!$A$2:$A$86,0)),"")</f>
        <v>184.26</v>
      </c>
      <c r="I837" s="12">
        <f t="shared" si="52"/>
        <v>243.86499999999998</v>
      </c>
      <c r="J837" s="12">
        <f t="shared" si="53"/>
        <v>184.26</v>
      </c>
      <c r="K837" s="12">
        <f t="shared" si="54"/>
        <v>59.60499999999999</v>
      </c>
      <c r="L837" s="7">
        <f t="shared" si="55"/>
        <v>0.24441801816578843</v>
      </c>
      <c r="M837" s="5" t="str">
        <f>IF(COUNTIF(Returns!$B$2:$B$248,A837)&gt;0,"Yes","No")</f>
        <v>No</v>
      </c>
      <c r="N837" s="13"/>
    </row>
    <row r="838" spans="1:14" x14ac:dyDescent="0.35">
      <c r="A838" s="5">
        <v>837</v>
      </c>
      <c r="B838" s="5">
        <v>557</v>
      </c>
      <c r="C838" s="5">
        <v>1006</v>
      </c>
      <c r="D838" s="5">
        <v>2</v>
      </c>
      <c r="E838" s="5">
        <v>2046.37</v>
      </c>
      <c r="F838" s="5">
        <v>0</v>
      </c>
      <c r="G838" s="5">
        <f>IFERROR(INDEX(Products!$C$2:$C$86,MATCH(C838,Products!$A$2:$A$86,0)),"")</f>
        <v>1</v>
      </c>
      <c r="H838" s="12">
        <f>IFERROR(INDEX(Products!$D$2:$D$86,MATCH(C838,Products!$A$2:$A$86,0)),"")</f>
        <v>1296.42</v>
      </c>
      <c r="I838" s="12">
        <f t="shared" si="52"/>
        <v>4092.74</v>
      </c>
      <c r="J838" s="12">
        <f t="shared" si="53"/>
        <v>2592.84</v>
      </c>
      <c r="K838" s="12">
        <f t="shared" si="54"/>
        <v>1499.8999999999996</v>
      </c>
      <c r="L838" s="7">
        <f t="shared" si="55"/>
        <v>0.3664782028665392</v>
      </c>
      <c r="M838" s="5" t="str">
        <f>IF(COUNTIF(Returns!$B$2:$B$248,A838)&gt;0,"Yes","No")</f>
        <v>No</v>
      </c>
      <c r="N838" s="13"/>
    </row>
    <row r="839" spans="1:14" x14ac:dyDescent="0.35">
      <c r="A839" s="5">
        <v>838</v>
      </c>
      <c r="B839" s="5">
        <v>558</v>
      </c>
      <c r="C839" s="5">
        <v>1067</v>
      </c>
      <c r="D839" s="5">
        <v>1</v>
      </c>
      <c r="E839" s="5">
        <v>4128.99</v>
      </c>
      <c r="F839" s="5">
        <v>0.05</v>
      </c>
      <c r="G839" s="5">
        <f>IFERROR(INDEX(Products!$C$2:$C$86,MATCH(C839,Products!$A$2:$A$86,0)),"")</f>
        <v>7</v>
      </c>
      <c r="H839" s="12">
        <f>IFERROR(INDEX(Products!$D$2:$D$86,MATCH(C839,Products!$A$2:$A$86,0)),"")</f>
        <v>2213.3200000000002</v>
      </c>
      <c r="I839" s="12">
        <f t="shared" si="52"/>
        <v>3922.5404999999996</v>
      </c>
      <c r="J839" s="12">
        <f t="shared" si="53"/>
        <v>2213.3200000000002</v>
      </c>
      <c r="K839" s="12">
        <f t="shared" si="54"/>
        <v>1709.2204999999994</v>
      </c>
      <c r="L839" s="7">
        <f t="shared" si="55"/>
        <v>0.43574323834259954</v>
      </c>
      <c r="M839" s="5" t="str">
        <f>IF(COUNTIF(Returns!$B$2:$B$248,A839)&gt;0,"Yes","No")</f>
        <v>No</v>
      </c>
      <c r="N839" s="13"/>
    </row>
    <row r="840" spans="1:14" x14ac:dyDescent="0.35">
      <c r="A840" s="5">
        <v>839</v>
      </c>
      <c r="B840" s="5">
        <v>558</v>
      </c>
      <c r="C840" s="5">
        <v>1038</v>
      </c>
      <c r="D840" s="5">
        <v>1</v>
      </c>
      <c r="E840" s="5">
        <v>930.61</v>
      </c>
      <c r="F840" s="5">
        <v>0</v>
      </c>
      <c r="G840" s="5">
        <f>IFERROR(INDEX(Products!$C$2:$C$86,MATCH(C840,Products!$A$2:$A$86,0)),"")</f>
        <v>4</v>
      </c>
      <c r="H840" s="12">
        <f>IFERROR(INDEX(Products!$D$2:$D$86,MATCH(C840,Products!$A$2:$A$86,0)),"")</f>
        <v>617.46</v>
      </c>
      <c r="I840" s="12">
        <f t="shared" si="52"/>
        <v>930.61</v>
      </c>
      <c r="J840" s="12">
        <f t="shared" si="53"/>
        <v>617.46</v>
      </c>
      <c r="K840" s="12">
        <f t="shared" si="54"/>
        <v>313.14999999999998</v>
      </c>
      <c r="L840" s="7">
        <f t="shared" si="55"/>
        <v>0.33649971524054112</v>
      </c>
      <c r="M840" s="5" t="str">
        <f>IF(COUNTIF(Returns!$B$2:$B$248,A840)&gt;0,"Yes","No")</f>
        <v>No</v>
      </c>
      <c r="N840" s="13"/>
    </row>
    <row r="841" spans="1:14" x14ac:dyDescent="0.35">
      <c r="A841" s="5">
        <v>840</v>
      </c>
      <c r="B841" s="5">
        <v>559</v>
      </c>
      <c r="C841" s="5">
        <v>1001</v>
      </c>
      <c r="D841" s="5">
        <v>1</v>
      </c>
      <c r="E841" s="5">
        <v>3826.19</v>
      </c>
      <c r="F841" s="5">
        <v>0</v>
      </c>
      <c r="G841" s="5">
        <f>IFERROR(INDEX(Products!$C$2:$C$86,MATCH(C841,Products!$A$2:$A$86,0)),"")</f>
        <v>1</v>
      </c>
      <c r="H841" s="12">
        <f>IFERROR(INDEX(Products!$D$2:$D$86,MATCH(C841,Products!$A$2:$A$86,0)),"")</f>
        <v>3021.65</v>
      </c>
      <c r="I841" s="12">
        <f t="shared" si="52"/>
        <v>3826.19</v>
      </c>
      <c r="J841" s="12">
        <f t="shared" si="53"/>
        <v>3021.65</v>
      </c>
      <c r="K841" s="12">
        <f t="shared" si="54"/>
        <v>804.54</v>
      </c>
      <c r="L841" s="7">
        <f t="shared" si="55"/>
        <v>0.21027183699711721</v>
      </c>
      <c r="M841" s="5" t="str">
        <f>IF(COUNTIF(Returns!$B$2:$B$248,A841)&gt;0,"Yes","No")</f>
        <v>Yes</v>
      </c>
      <c r="N841" s="13"/>
    </row>
    <row r="842" spans="1:14" x14ac:dyDescent="0.35">
      <c r="A842" s="5">
        <v>841</v>
      </c>
      <c r="B842" s="5">
        <v>560</v>
      </c>
      <c r="C842" s="5">
        <v>1061</v>
      </c>
      <c r="D842" s="5">
        <v>1</v>
      </c>
      <c r="E842" s="5">
        <v>1128.8399999999999</v>
      </c>
      <c r="F842" s="5">
        <v>0.25</v>
      </c>
      <c r="G842" s="5">
        <f>IFERROR(INDEX(Products!$C$2:$C$86,MATCH(C842,Products!$A$2:$A$86,0)),"")</f>
        <v>6</v>
      </c>
      <c r="H842" s="12">
        <f>IFERROR(INDEX(Products!$D$2:$D$86,MATCH(C842,Products!$A$2:$A$86,0)),"")</f>
        <v>705.26</v>
      </c>
      <c r="I842" s="12">
        <f t="shared" si="52"/>
        <v>846.62999999999988</v>
      </c>
      <c r="J842" s="12">
        <f t="shared" si="53"/>
        <v>705.26</v>
      </c>
      <c r="K842" s="12">
        <f t="shared" si="54"/>
        <v>141.36999999999989</v>
      </c>
      <c r="L842" s="7">
        <f t="shared" si="55"/>
        <v>0.16697967234801497</v>
      </c>
      <c r="M842" s="5" t="str">
        <f>IF(COUNTIF(Returns!$B$2:$B$248,A842)&gt;0,"Yes","No")</f>
        <v>No</v>
      </c>
      <c r="N842" s="13"/>
    </row>
    <row r="843" spans="1:14" x14ac:dyDescent="0.35">
      <c r="A843" s="5">
        <v>842</v>
      </c>
      <c r="B843" s="5">
        <v>561</v>
      </c>
      <c r="C843" s="5">
        <v>1001</v>
      </c>
      <c r="D843" s="5">
        <v>2</v>
      </c>
      <c r="E843" s="5">
        <v>3826.19</v>
      </c>
      <c r="F843" s="5">
        <v>0</v>
      </c>
      <c r="G843" s="5">
        <f>IFERROR(INDEX(Products!$C$2:$C$86,MATCH(C843,Products!$A$2:$A$86,0)),"")</f>
        <v>1</v>
      </c>
      <c r="H843" s="12">
        <f>IFERROR(INDEX(Products!$D$2:$D$86,MATCH(C843,Products!$A$2:$A$86,0)),"")</f>
        <v>3021.65</v>
      </c>
      <c r="I843" s="12">
        <f t="shared" si="52"/>
        <v>7652.38</v>
      </c>
      <c r="J843" s="12">
        <f t="shared" si="53"/>
        <v>6043.3</v>
      </c>
      <c r="K843" s="12">
        <f t="shared" si="54"/>
        <v>1609.08</v>
      </c>
      <c r="L843" s="7">
        <f t="shared" si="55"/>
        <v>0.21027183699711721</v>
      </c>
      <c r="M843" s="5" t="str">
        <f>IF(COUNTIF(Returns!$B$2:$B$248,A843)&gt;0,"Yes","No")</f>
        <v>No</v>
      </c>
      <c r="N843" s="13"/>
    </row>
    <row r="844" spans="1:14" x14ac:dyDescent="0.35">
      <c r="A844" s="5">
        <v>843</v>
      </c>
      <c r="B844" s="5">
        <v>562</v>
      </c>
      <c r="C844" s="5">
        <v>1043</v>
      </c>
      <c r="D844" s="5">
        <v>1</v>
      </c>
      <c r="E844" s="5">
        <v>567.48</v>
      </c>
      <c r="F844" s="5">
        <v>0.2</v>
      </c>
      <c r="G844" s="5">
        <f>IFERROR(INDEX(Products!$C$2:$C$86,MATCH(C844,Products!$A$2:$A$86,0)),"")</f>
        <v>4</v>
      </c>
      <c r="H844" s="12">
        <f>IFERROR(INDEX(Products!$D$2:$D$86,MATCH(C844,Products!$A$2:$A$86,0)),"")</f>
        <v>407.51</v>
      </c>
      <c r="I844" s="12">
        <f t="shared" si="52"/>
        <v>453.98400000000004</v>
      </c>
      <c r="J844" s="12">
        <f t="shared" si="53"/>
        <v>407.51</v>
      </c>
      <c r="K844" s="12">
        <f t="shared" si="54"/>
        <v>46.474000000000046</v>
      </c>
      <c r="L844" s="7">
        <f t="shared" si="55"/>
        <v>0.10236924649326858</v>
      </c>
      <c r="M844" s="5" t="str">
        <f>IF(COUNTIF(Returns!$B$2:$B$248,A844)&gt;0,"Yes","No")</f>
        <v>No</v>
      </c>
      <c r="N844" s="13"/>
    </row>
    <row r="845" spans="1:14" x14ac:dyDescent="0.35">
      <c r="A845" s="5">
        <v>844</v>
      </c>
      <c r="B845" s="5">
        <v>562</v>
      </c>
      <c r="C845" s="5">
        <v>1056</v>
      </c>
      <c r="D845" s="5">
        <v>2</v>
      </c>
      <c r="E845" s="5">
        <v>1134.4000000000001</v>
      </c>
      <c r="F845" s="5">
        <v>0</v>
      </c>
      <c r="G845" s="5">
        <f>IFERROR(INDEX(Products!$C$2:$C$86,MATCH(C845,Products!$A$2:$A$86,0)),"")</f>
        <v>6</v>
      </c>
      <c r="H845" s="12">
        <f>IFERROR(INDEX(Products!$D$2:$D$86,MATCH(C845,Products!$A$2:$A$86,0)),"")</f>
        <v>798.2</v>
      </c>
      <c r="I845" s="12">
        <f t="shared" si="52"/>
        <v>2268.8000000000002</v>
      </c>
      <c r="J845" s="12">
        <f t="shared" si="53"/>
        <v>1596.4</v>
      </c>
      <c r="K845" s="12">
        <f t="shared" si="54"/>
        <v>672.40000000000009</v>
      </c>
      <c r="L845" s="7">
        <f t="shared" si="55"/>
        <v>0.29636812411847674</v>
      </c>
      <c r="M845" s="5" t="str">
        <f>IF(COUNTIF(Returns!$B$2:$B$248,A845)&gt;0,"Yes","No")</f>
        <v>No</v>
      </c>
      <c r="N845" s="13"/>
    </row>
    <row r="846" spans="1:14" x14ac:dyDescent="0.35">
      <c r="A846" s="5">
        <v>845</v>
      </c>
      <c r="B846" s="5">
        <v>563</v>
      </c>
      <c r="C846" s="5">
        <v>1049</v>
      </c>
      <c r="D846" s="5">
        <v>1</v>
      </c>
      <c r="E846" s="5">
        <v>3970.29</v>
      </c>
      <c r="F846" s="5">
        <v>0.25</v>
      </c>
      <c r="G846" s="5">
        <f>IFERROR(INDEX(Products!$C$2:$C$86,MATCH(C846,Products!$A$2:$A$86,0)),"")</f>
        <v>5</v>
      </c>
      <c r="H846" s="12">
        <f>IFERROR(INDEX(Products!$D$2:$D$86,MATCH(C846,Products!$A$2:$A$86,0)),"")</f>
        <v>2490.89</v>
      </c>
      <c r="I846" s="12">
        <f t="shared" si="52"/>
        <v>2977.7174999999997</v>
      </c>
      <c r="J846" s="12">
        <f t="shared" si="53"/>
        <v>2490.89</v>
      </c>
      <c r="K846" s="12">
        <f t="shared" si="54"/>
        <v>486.82749999999987</v>
      </c>
      <c r="L846" s="7">
        <f t="shared" si="55"/>
        <v>0.16349015647051807</v>
      </c>
      <c r="M846" s="5" t="str">
        <f>IF(COUNTIF(Returns!$B$2:$B$248,A846)&gt;0,"Yes","No")</f>
        <v>No</v>
      </c>
      <c r="N846" s="13"/>
    </row>
    <row r="847" spans="1:14" x14ac:dyDescent="0.35">
      <c r="A847" s="5">
        <v>846</v>
      </c>
      <c r="B847" s="5">
        <v>563</v>
      </c>
      <c r="C847" s="5">
        <v>1052</v>
      </c>
      <c r="D847" s="5">
        <v>1</v>
      </c>
      <c r="E847" s="5">
        <v>2801.53</v>
      </c>
      <c r="F847" s="5">
        <v>0</v>
      </c>
      <c r="G847" s="5">
        <f>IFERROR(INDEX(Products!$C$2:$C$86,MATCH(C847,Products!$A$2:$A$86,0)),"")</f>
        <v>5</v>
      </c>
      <c r="H847" s="12">
        <f>IFERROR(INDEX(Products!$D$2:$D$86,MATCH(C847,Products!$A$2:$A$86,0)),"")</f>
        <v>1752.02</v>
      </c>
      <c r="I847" s="12">
        <f t="shared" si="52"/>
        <v>2801.53</v>
      </c>
      <c r="J847" s="12">
        <f t="shared" si="53"/>
        <v>1752.02</v>
      </c>
      <c r="K847" s="12">
        <f t="shared" si="54"/>
        <v>1049.5100000000002</v>
      </c>
      <c r="L847" s="7">
        <f t="shared" si="55"/>
        <v>0.37462029676640984</v>
      </c>
      <c r="M847" s="5" t="str">
        <f>IF(COUNTIF(Returns!$B$2:$B$248,A847)&gt;0,"Yes","No")</f>
        <v>No</v>
      </c>
      <c r="N847" s="13"/>
    </row>
    <row r="848" spans="1:14" x14ac:dyDescent="0.35">
      <c r="A848" s="5">
        <v>847</v>
      </c>
      <c r="B848" s="5">
        <v>564</v>
      </c>
      <c r="C848" s="5">
        <v>1047</v>
      </c>
      <c r="D848" s="5">
        <v>1</v>
      </c>
      <c r="E848" s="5">
        <v>3066.17</v>
      </c>
      <c r="F848" s="5">
        <v>0</v>
      </c>
      <c r="G848" s="5">
        <f>IFERROR(INDEX(Products!$C$2:$C$86,MATCH(C848,Products!$A$2:$A$86,0)),"")</f>
        <v>5</v>
      </c>
      <c r="H848" s="12">
        <f>IFERROR(INDEX(Products!$D$2:$D$86,MATCH(C848,Products!$A$2:$A$86,0)),"")</f>
        <v>2011.39</v>
      </c>
      <c r="I848" s="12">
        <f t="shared" si="52"/>
        <v>3066.17</v>
      </c>
      <c r="J848" s="12">
        <f t="shared" si="53"/>
        <v>2011.39</v>
      </c>
      <c r="K848" s="12">
        <f t="shared" si="54"/>
        <v>1054.78</v>
      </c>
      <c r="L848" s="7">
        <f t="shared" si="55"/>
        <v>0.34400571396889279</v>
      </c>
      <c r="M848" s="5" t="str">
        <f>IF(COUNTIF(Returns!$B$2:$B$248,A848)&gt;0,"Yes","No")</f>
        <v>No</v>
      </c>
      <c r="N848" s="13"/>
    </row>
    <row r="849" spans="1:14" x14ac:dyDescent="0.35">
      <c r="A849" s="5">
        <v>848</v>
      </c>
      <c r="B849" s="5">
        <v>565</v>
      </c>
      <c r="C849" s="5">
        <v>1080</v>
      </c>
      <c r="D849" s="5">
        <v>1</v>
      </c>
      <c r="E849" s="5">
        <v>256.7</v>
      </c>
      <c r="F849" s="5">
        <v>0</v>
      </c>
      <c r="G849" s="5">
        <f>IFERROR(INDEX(Products!$C$2:$C$86,MATCH(C849,Products!$A$2:$A$86,0)),"")</f>
        <v>8</v>
      </c>
      <c r="H849" s="12">
        <f>IFERROR(INDEX(Products!$D$2:$D$86,MATCH(C849,Products!$A$2:$A$86,0)),"")</f>
        <v>184.26</v>
      </c>
      <c r="I849" s="12">
        <f t="shared" si="52"/>
        <v>256.7</v>
      </c>
      <c r="J849" s="12">
        <f t="shared" si="53"/>
        <v>184.26</v>
      </c>
      <c r="K849" s="12">
        <f t="shared" si="54"/>
        <v>72.44</v>
      </c>
      <c r="L849" s="7">
        <f t="shared" si="55"/>
        <v>0.28219711725749902</v>
      </c>
      <c r="M849" s="5" t="str">
        <f>IF(COUNTIF(Returns!$B$2:$B$248,A849)&gt;0,"Yes","No")</f>
        <v>No</v>
      </c>
      <c r="N849" s="13"/>
    </row>
    <row r="850" spans="1:14" x14ac:dyDescent="0.35">
      <c r="A850" s="5">
        <v>849</v>
      </c>
      <c r="B850" s="5">
        <v>565</v>
      </c>
      <c r="C850" s="5">
        <v>1067</v>
      </c>
      <c r="D850" s="5">
        <v>1</v>
      </c>
      <c r="E850" s="5">
        <v>4128.99</v>
      </c>
      <c r="F850" s="5">
        <v>0.05</v>
      </c>
      <c r="G850" s="5">
        <f>IFERROR(INDEX(Products!$C$2:$C$86,MATCH(C850,Products!$A$2:$A$86,0)),"")</f>
        <v>7</v>
      </c>
      <c r="H850" s="12">
        <f>IFERROR(INDEX(Products!$D$2:$D$86,MATCH(C850,Products!$A$2:$A$86,0)),"")</f>
        <v>2213.3200000000002</v>
      </c>
      <c r="I850" s="12">
        <f t="shared" si="52"/>
        <v>3922.5404999999996</v>
      </c>
      <c r="J850" s="12">
        <f t="shared" si="53"/>
        <v>2213.3200000000002</v>
      </c>
      <c r="K850" s="12">
        <f t="shared" si="54"/>
        <v>1709.2204999999994</v>
      </c>
      <c r="L850" s="7">
        <f t="shared" si="55"/>
        <v>0.43574323834259954</v>
      </c>
      <c r="M850" s="5" t="str">
        <f>IF(COUNTIF(Returns!$B$2:$B$248,A850)&gt;0,"Yes","No")</f>
        <v>No</v>
      </c>
      <c r="N850" s="13"/>
    </row>
    <row r="851" spans="1:14" x14ac:dyDescent="0.35">
      <c r="A851" s="5">
        <v>850</v>
      </c>
      <c r="B851" s="5">
        <v>566</v>
      </c>
      <c r="C851" s="5">
        <v>1085</v>
      </c>
      <c r="D851" s="5">
        <v>1</v>
      </c>
      <c r="E851" s="5">
        <v>234.72</v>
      </c>
      <c r="F851" s="5">
        <v>0.3</v>
      </c>
      <c r="G851" s="5">
        <f>IFERROR(INDEX(Products!$C$2:$C$86,MATCH(C851,Products!$A$2:$A$86,0)),"")</f>
        <v>8</v>
      </c>
      <c r="H851" s="12">
        <f>IFERROR(INDEX(Products!$D$2:$D$86,MATCH(C851,Products!$A$2:$A$86,0)),"")</f>
        <v>175.69</v>
      </c>
      <c r="I851" s="12">
        <f t="shared" si="52"/>
        <v>164.304</v>
      </c>
      <c r="J851" s="12">
        <f t="shared" si="53"/>
        <v>175.69</v>
      </c>
      <c r="K851" s="12">
        <f t="shared" si="54"/>
        <v>-11.385999999999996</v>
      </c>
      <c r="L851" s="7">
        <f t="shared" si="55"/>
        <v>-6.929837374622648E-2</v>
      </c>
      <c r="M851" s="5" t="str">
        <f>IF(COUNTIF(Returns!$B$2:$B$248,A851)&gt;0,"Yes","No")</f>
        <v>No</v>
      </c>
      <c r="N851" s="13"/>
    </row>
    <row r="852" spans="1:14" x14ac:dyDescent="0.35">
      <c r="A852" s="5">
        <v>851</v>
      </c>
      <c r="B852" s="5">
        <v>566</v>
      </c>
      <c r="C852" s="5">
        <v>1006</v>
      </c>
      <c r="D852" s="5">
        <v>3</v>
      </c>
      <c r="E852" s="5">
        <v>2046.37</v>
      </c>
      <c r="F852" s="5">
        <v>0</v>
      </c>
      <c r="G852" s="5">
        <f>IFERROR(INDEX(Products!$C$2:$C$86,MATCH(C852,Products!$A$2:$A$86,0)),"")</f>
        <v>1</v>
      </c>
      <c r="H852" s="12">
        <f>IFERROR(INDEX(Products!$D$2:$D$86,MATCH(C852,Products!$A$2:$A$86,0)),"")</f>
        <v>1296.42</v>
      </c>
      <c r="I852" s="12">
        <f t="shared" si="52"/>
        <v>6139.11</v>
      </c>
      <c r="J852" s="12">
        <f t="shared" si="53"/>
        <v>3889.26</v>
      </c>
      <c r="K852" s="12">
        <f t="shared" si="54"/>
        <v>2249.8499999999995</v>
      </c>
      <c r="L852" s="7">
        <f t="shared" si="55"/>
        <v>0.3664782028665392</v>
      </c>
      <c r="M852" s="5" t="str">
        <f>IF(COUNTIF(Returns!$B$2:$B$248,A852)&gt;0,"Yes","No")</f>
        <v>No</v>
      </c>
      <c r="N852" s="13"/>
    </row>
    <row r="853" spans="1:14" x14ac:dyDescent="0.35">
      <c r="A853" s="5">
        <v>852</v>
      </c>
      <c r="B853" s="5">
        <v>567</v>
      </c>
      <c r="C853" s="5">
        <v>1053</v>
      </c>
      <c r="D853" s="5">
        <v>1</v>
      </c>
      <c r="E853" s="5">
        <v>1295.03</v>
      </c>
      <c r="F853" s="5">
        <v>0.1</v>
      </c>
      <c r="G853" s="5">
        <f>IFERROR(INDEX(Products!$C$2:$C$86,MATCH(C853,Products!$A$2:$A$86,0)),"")</f>
        <v>5</v>
      </c>
      <c r="H853" s="12">
        <f>IFERROR(INDEX(Products!$D$2:$D$86,MATCH(C853,Products!$A$2:$A$86,0)),"")</f>
        <v>777.04</v>
      </c>
      <c r="I853" s="12">
        <f t="shared" si="52"/>
        <v>1165.527</v>
      </c>
      <c r="J853" s="12">
        <f t="shared" si="53"/>
        <v>777.04</v>
      </c>
      <c r="K853" s="12">
        <f t="shared" si="54"/>
        <v>388.48700000000008</v>
      </c>
      <c r="L853" s="7">
        <f t="shared" si="55"/>
        <v>0.33331445775172952</v>
      </c>
      <c r="M853" s="5" t="str">
        <f>IF(COUNTIF(Returns!$B$2:$B$248,A853)&gt;0,"Yes","No")</f>
        <v>No</v>
      </c>
      <c r="N853" s="13"/>
    </row>
    <row r="854" spans="1:14" x14ac:dyDescent="0.35">
      <c r="A854" s="5">
        <v>853</v>
      </c>
      <c r="B854" s="5">
        <v>568</v>
      </c>
      <c r="C854" s="5">
        <v>1060</v>
      </c>
      <c r="D854" s="5">
        <v>1</v>
      </c>
      <c r="E854" s="5">
        <v>781.76</v>
      </c>
      <c r="F854" s="5">
        <v>0</v>
      </c>
      <c r="G854" s="5">
        <f>IFERROR(INDEX(Products!$C$2:$C$86,MATCH(C854,Products!$A$2:$A$86,0)),"")</f>
        <v>6</v>
      </c>
      <c r="H854" s="12">
        <f>IFERROR(INDEX(Products!$D$2:$D$86,MATCH(C854,Products!$A$2:$A$86,0)),"")</f>
        <v>579.36</v>
      </c>
      <c r="I854" s="12">
        <f t="shared" si="52"/>
        <v>781.76</v>
      </c>
      <c r="J854" s="12">
        <f t="shared" si="53"/>
        <v>579.36</v>
      </c>
      <c r="K854" s="12">
        <f t="shared" si="54"/>
        <v>202.39999999999998</v>
      </c>
      <c r="L854" s="7">
        <f t="shared" si="55"/>
        <v>0.25890298812934914</v>
      </c>
      <c r="M854" s="5" t="str">
        <f>IF(COUNTIF(Returns!$B$2:$B$248,A854)&gt;0,"Yes","No")</f>
        <v>No</v>
      </c>
      <c r="N854" s="13"/>
    </row>
    <row r="855" spans="1:14" x14ac:dyDescent="0.35">
      <c r="A855" s="5">
        <v>854</v>
      </c>
      <c r="B855" s="5">
        <v>568</v>
      </c>
      <c r="C855" s="5">
        <v>1009</v>
      </c>
      <c r="D855" s="5">
        <v>1</v>
      </c>
      <c r="E855" s="5">
        <v>2129.15</v>
      </c>
      <c r="F855" s="5">
        <v>0.1</v>
      </c>
      <c r="G855" s="5">
        <f>IFERROR(INDEX(Products!$C$2:$C$86,MATCH(C855,Products!$A$2:$A$86,0)),"")</f>
        <v>1</v>
      </c>
      <c r="H855" s="12">
        <f>IFERROR(INDEX(Products!$D$2:$D$86,MATCH(C855,Products!$A$2:$A$86,0)),"")</f>
        <v>1303.81</v>
      </c>
      <c r="I855" s="12">
        <f t="shared" si="52"/>
        <v>1916.2350000000001</v>
      </c>
      <c r="J855" s="12">
        <f t="shared" si="53"/>
        <v>1303.81</v>
      </c>
      <c r="K855" s="12">
        <f t="shared" si="54"/>
        <v>612.42500000000018</v>
      </c>
      <c r="L855" s="7">
        <f t="shared" si="55"/>
        <v>0.31959806599921209</v>
      </c>
      <c r="M855" s="5" t="str">
        <f>IF(COUNTIF(Returns!$B$2:$B$248,A855)&gt;0,"Yes","No")</f>
        <v>No</v>
      </c>
      <c r="N855" s="13"/>
    </row>
    <row r="856" spans="1:14" x14ac:dyDescent="0.35">
      <c r="A856" s="5">
        <v>855</v>
      </c>
      <c r="B856" s="5">
        <v>569</v>
      </c>
      <c r="C856" s="5">
        <v>1003</v>
      </c>
      <c r="D856" s="5">
        <v>1</v>
      </c>
      <c r="E856" s="5">
        <v>5778.51</v>
      </c>
      <c r="F856" s="5">
        <v>0.25</v>
      </c>
      <c r="G856" s="5">
        <f>IFERROR(INDEX(Products!$C$2:$C$86,MATCH(C856,Products!$A$2:$A$86,0)),"")</f>
        <v>1</v>
      </c>
      <c r="H856" s="12">
        <f>IFERROR(INDEX(Products!$D$2:$D$86,MATCH(C856,Products!$A$2:$A$86,0)),"")</f>
        <v>3419.53</v>
      </c>
      <c r="I856" s="12">
        <f t="shared" si="52"/>
        <v>4333.8824999999997</v>
      </c>
      <c r="J856" s="12">
        <f t="shared" si="53"/>
        <v>3419.53</v>
      </c>
      <c r="K856" s="12">
        <f t="shared" si="54"/>
        <v>914.35249999999951</v>
      </c>
      <c r="L856" s="7">
        <f t="shared" si="55"/>
        <v>0.2109776857125221</v>
      </c>
      <c r="M856" s="5" t="str">
        <f>IF(COUNTIF(Returns!$B$2:$B$248,A856)&gt;0,"Yes","No")</f>
        <v>No</v>
      </c>
      <c r="N856" s="13"/>
    </row>
    <row r="857" spans="1:14" x14ac:dyDescent="0.35">
      <c r="A857" s="5">
        <v>856</v>
      </c>
      <c r="B857" s="5">
        <v>569</v>
      </c>
      <c r="C857" s="5">
        <v>1022</v>
      </c>
      <c r="D857" s="5">
        <v>1</v>
      </c>
      <c r="E857" s="5">
        <v>383.8</v>
      </c>
      <c r="F857" s="5">
        <v>0.15</v>
      </c>
      <c r="G857" s="5">
        <f>IFERROR(INDEX(Products!$C$2:$C$86,MATCH(C857,Products!$A$2:$A$86,0)),"")</f>
        <v>2</v>
      </c>
      <c r="H857" s="12">
        <f>IFERROR(INDEX(Products!$D$2:$D$86,MATCH(C857,Products!$A$2:$A$86,0)),"")</f>
        <v>266.88</v>
      </c>
      <c r="I857" s="12">
        <f t="shared" si="52"/>
        <v>326.23</v>
      </c>
      <c r="J857" s="12">
        <f t="shared" si="53"/>
        <v>266.88</v>
      </c>
      <c r="K857" s="12">
        <f t="shared" si="54"/>
        <v>59.350000000000023</v>
      </c>
      <c r="L857" s="7">
        <f t="shared" si="55"/>
        <v>0.1819268614167919</v>
      </c>
      <c r="M857" s="5" t="str">
        <f>IF(COUNTIF(Returns!$B$2:$B$248,A857)&gt;0,"Yes","No")</f>
        <v>No</v>
      </c>
      <c r="N857" s="13"/>
    </row>
    <row r="858" spans="1:14" x14ac:dyDescent="0.35">
      <c r="A858" s="5">
        <v>857</v>
      </c>
      <c r="B858" s="5">
        <v>570</v>
      </c>
      <c r="C858" s="5">
        <v>1052</v>
      </c>
      <c r="D858" s="5">
        <v>2</v>
      </c>
      <c r="E858" s="5">
        <v>2801.53</v>
      </c>
      <c r="F858" s="5">
        <v>0</v>
      </c>
      <c r="G858" s="5">
        <f>IFERROR(INDEX(Products!$C$2:$C$86,MATCH(C858,Products!$A$2:$A$86,0)),"")</f>
        <v>5</v>
      </c>
      <c r="H858" s="12">
        <f>IFERROR(INDEX(Products!$D$2:$D$86,MATCH(C858,Products!$A$2:$A$86,0)),"")</f>
        <v>1752.02</v>
      </c>
      <c r="I858" s="12">
        <f t="shared" si="52"/>
        <v>5603.06</v>
      </c>
      <c r="J858" s="12">
        <f t="shared" si="53"/>
        <v>3504.04</v>
      </c>
      <c r="K858" s="12">
        <f t="shared" si="54"/>
        <v>2099.0200000000004</v>
      </c>
      <c r="L858" s="7">
        <f t="shared" si="55"/>
        <v>0.37462029676640984</v>
      </c>
      <c r="M858" s="5" t="str">
        <f>IF(COUNTIF(Returns!$B$2:$B$248,A858)&gt;0,"Yes","No")</f>
        <v>No</v>
      </c>
      <c r="N858" s="13"/>
    </row>
    <row r="859" spans="1:14" x14ac:dyDescent="0.35">
      <c r="A859" s="5">
        <v>858</v>
      </c>
      <c r="B859" s="5">
        <v>570</v>
      </c>
      <c r="C859" s="5">
        <v>1026</v>
      </c>
      <c r="D859" s="5">
        <v>1</v>
      </c>
      <c r="E859" s="5">
        <v>1413.81</v>
      </c>
      <c r="F859" s="5">
        <v>0</v>
      </c>
      <c r="G859" s="5">
        <f>IFERROR(INDEX(Products!$C$2:$C$86,MATCH(C859,Products!$A$2:$A$86,0)),"")</f>
        <v>3</v>
      </c>
      <c r="H859" s="12">
        <f>IFERROR(INDEX(Products!$D$2:$D$86,MATCH(C859,Products!$A$2:$A$86,0)),"")</f>
        <v>1019.93</v>
      </c>
      <c r="I859" s="12">
        <f t="shared" si="52"/>
        <v>1413.81</v>
      </c>
      <c r="J859" s="12">
        <f t="shared" si="53"/>
        <v>1019.93</v>
      </c>
      <c r="K859" s="12">
        <f t="shared" si="54"/>
        <v>393.88</v>
      </c>
      <c r="L859" s="7">
        <f t="shared" si="55"/>
        <v>0.27859471923384332</v>
      </c>
      <c r="M859" s="5" t="str">
        <f>IF(COUNTIF(Returns!$B$2:$B$248,A859)&gt;0,"Yes","No")</f>
        <v>No</v>
      </c>
      <c r="N859" s="13"/>
    </row>
    <row r="860" spans="1:14" x14ac:dyDescent="0.35">
      <c r="A860" s="5">
        <v>859</v>
      </c>
      <c r="B860" s="5">
        <v>571</v>
      </c>
      <c r="C860" s="5">
        <v>1085</v>
      </c>
      <c r="D860" s="5">
        <v>2</v>
      </c>
      <c r="E860" s="5">
        <v>234.72</v>
      </c>
      <c r="F860" s="5">
        <v>0</v>
      </c>
      <c r="G860" s="5">
        <f>IFERROR(INDEX(Products!$C$2:$C$86,MATCH(C860,Products!$A$2:$A$86,0)),"")</f>
        <v>8</v>
      </c>
      <c r="H860" s="12">
        <f>IFERROR(INDEX(Products!$D$2:$D$86,MATCH(C860,Products!$A$2:$A$86,0)),"")</f>
        <v>175.69</v>
      </c>
      <c r="I860" s="12">
        <f t="shared" si="52"/>
        <v>469.44</v>
      </c>
      <c r="J860" s="12">
        <f t="shared" si="53"/>
        <v>351.38</v>
      </c>
      <c r="K860" s="12">
        <f t="shared" si="54"/>
        <v>118.06</v>
      </c>
      <c r="L860" s="7">
        <f t="shared" si="55"/>
        <v>0.25149113837764148</v>
      </c>
      <c r="M860" s="5" t="str">
        <f>IF(COUNTIF(Returns!$B$2:$B$248,A860)&gt;0,"Yes","No")</f>
        <v>No</v>
      </c>
      <c r="N860" s="13"/>
    </row>
    <row r="861" spans="1:14" x14ac:dyDescent="0.35">
      <c r="A861" s="5">
        <v>860</v>
      </c>
      <c r="B861" s="5">
        <v>572</v>
      </c>
      <c r="C861" s="5">
        <v>1039</v>
      </c>
      <c r="D861" s="5">
        <v>1</v>
      </c>
      <c r="E861" s="5">
        <v>1284.94</v>
      </c>
      <c r="F861" s="5">
        <v>0.1</v>
      </c>
      <c r="G861" s="5">
        <f>IFERROR(INDEX(Products!$C$2:$C$86,MATCH(C861,Products!$A$2:$A$86,0)),"")</f>
        <v>4</v>
      </c>
      <c r="H861" s="12">
        <f>IFERROR(INDEX(Products!$D$2:$D$86,MATCH(C861,Products!$A$2:$A$86,0)),"")</f>
        <v>829.93</v>
      </c>
      <c r="I861" s="12">
        <f t="shared" si="52"/>
        <v>1156.4460000000001</v>
      </c>
      <c r="J861" s="12">
        <f t="shared" si="53"/>
        <v>829.93</v>
      </c>
      <c r="K861" s="12">
        <f t="shared" si="54"/>
        <v>326.51600000000019</v>
      </c>
      <c r="L861" s="7">
        <f t="shared" si="55"/>
        <v>0.28234435503257405</v>
      </c>
      <c r="M861" s="5" t="str">
        <f>IF(COUNTIF(Returns!$B$2:$B$248,A861)&gt;0,"Yes","No")</f>
        <v>No</v>
      </c>
      <c r="N861" s="13"/>
    </row>
    <row r="862" spans="1:14" x14ac:dyDescent="0.35">
      <c r="A862" s="5">
        <v>861</v>
      </c>
      <c r="B862" s="5">
        <v>573</v>
      </c>
      <c r="C862" s="5">
        <v>1001</v>
      </c>
      <c r="D862" s="5">
        <v>1</v>
      </c>
      <c r="E862" s="5">
        <v>3826.19</v>
      </c>
      <c r="F862" s="5">
        <v>0.25</v>
      </c>
      <c r="G862" s="5">
        <f>IFERROR(INDEX(Products!$C$2:$C$86,MATCH(C862,Products!$A$2:$A$86,0)),"")</f>
        <v>1</v>
      </c>
      <c r="H862" s="12">
        <f>IFERROR(INDEX(Products!$D$2:$D$86,MATCH(C862,Products!$A$2:$A$86,0)),"")</f>
        <v>3021.65</v>
      </c>
      <c r="I862" s="12">
        <f t="shared" si="52"/>
        <v>2869.6424999999999</v>
      </c>
      <c r="J862" s="12">
        <f t="shared" si="53"/>
        <v>3021.65</v>
      </c>
      <c r="K862" s="12">
        <f t="shared" si="54"/>
        <v>-152.00750000000016</v>
      </c>
      <c r="L862" s="7">
        <f t="shared" si="55"/>
        <v>-5.2970884003843741E-2</v>
      </c>
      <c r="M862" s="5" t="str">
        <f>IF(COUNTIF(Returns!$B$2:$B$248,A862)&gt;0,"Yes","No")</f>
        <v>No</v>
      </c>
      <c r="N862" s="13"/>
    </row>
    <row r="863" spans="1:14" x14ac:dyDescent="0.35">
      <c r="A863" s="5">
        <v>862</v>
      </c>
      <c r="B863" s="5">
        <v>574</v>
      </c>
      <c r="C863" s="5">
        <v>1017</v>
      </c>
      <c r="D863" s="5">
        <v>1</v>
      </c>
      <c r="E863" s="5">
        <v>978.37</v>
      </c>
      <c r="F863" s="5">
        <v>0.3</v>
      </c>
      <c r="G863" s="5">
        <f>IFERROR(INDEX(Products!$C$2:$C$86,MATCH(C863,Products!$A$2:$A$86,0)),"")</f>
        <v>2</v>
      </c>
      <c r="H863" s="12">
        <f>IFERROR(INDEX(Products!$D$2:$D$86,MATCH(C863,Products!$A$2:$A$86,0)),"")</f>
        <v>519.71</v>
      </c>
      <c r="I863" s="12">
        <f t="shared" si="52"/>
        <v>684.85899999999992</v>
      </c>
      <c r="J863" s="12">
        <f t="shared" si="53"/>
        <v>519.71</v>
      </c>
      <c r="K863" s="12">
        <f t="shared" si="54"/>
        <v>165.14899999999989</v>
      </c>
      <c r="L863" s="7">
        <f t="shared" si="55"/>
        <v>0.24114306740511537</v>
      </c>
      <c r="M863" s="5" t="str">
        <f>IF(COUNTIF(Returns!$B$2:$B$248,A863)&gt;0,"Yes","No")</f>
        <v>No</v>
      </c>
      <c r="N863" s="13"/>
    </row>
    <row r="864" spans="1:14" x14ac:dyDescent="0.35">
      <c r="A864" s="5">
        <v>863</v>
      </c>
      <c r="B864" s="5">
        <v>575</v>
      </c>
      <c r="C864" s="5">
        <v>1037</v>
      </c>
      <c r="D864" s="5">
        <v>2</v>
      </c>
      <c r="E864" s="5">
        <v>1161.6300000000001</v>
      </c>
      <c r="F864" s="5">
        <v>0.05</v>
      </c>
      <c r="G864" s="5">
        <f>IFERROR(INDEX(Products!$C$2:$C$86,MATCH(C864,Products!$A$2:$A$86,0)),"")</f>
        <v>4</v>
      </c>
      <c r="H864" s="12">
        <f>IFERROR(INDEX(Products!$D$2:$D$86,MATCH(C864,Products!$A$2:$A$86,0)),"")</f>
        <v>798.62</v>
      </c>
      <c r="I864" s="12">
        <f t="shared" si="52"/>
        <v>2207.0970000000002</v>
      </c>
      <c r="J864" s="12">
        <f t="shared" si="53"/>
        <v>1597.24</v>
      </c>
      <c r="K864" s="12">
        <f t="shared" si="54"/>
        <v>609.8570000000002</v>
      </c>
      <c r="L864" s="7">
        <f t="shared" si="55"/>
        <v>0.27631635582849334</v>
      </c>
      <c r="M864" s="5" t="str">
        <f>IF(COUNTIF(Returns!$B$2:$B$248,A864)&gt;0,"Yes","No")</f>
        <v>No</v>
      </c>
      <c r="N864" s="13"/>
    </row>
    <row r="865" spans="1:14" x14ac:dyDescent="0.35">
      <c r="A865" s="5">
        <v>864</v>
      </c>
      <c r="B865" s="5">
        <v>575</v>
      </c>
      <c r="C865" s="5">
        <v>1053</v>
      </c>
      <c r="D865" s="5">
        <v>1</v>
      </c>
      <c r="E865" s="5">
        <v>1295.03</v>
      </c>
      <c r="F865" s="5">
        <v>0.15</v>
      </c>
      <c r="G865" s="5">
        <f>IFERROR(INDEX(Products!$C$2:$C$86,MATCH(C865,Products!$A$2:$A$86,0)),"")</f>
        <v>5</v>
      </c>
      <c r="H865" s="12">
        <f>IFERROR(INDEX(Products!$D$2:$D$86,MATCH(C865,Products!$A$2:$A$86,0)),"")</f>
        <v>777.04</v>
      </c>
      <c r="I865" s="12">
        <f t="shared" si="52"/>
        <v>1100.7755</v>
      </c>
      <c r="J865" s="12">
        <f t="shared" si="53"/>
        <v>777.04</v>
      </c>
      <c r="K865" s="12">
        <f t="shared" si="54"/>
        <v>323.7355</v>
      </c>
      <c r="L865" s="7">
        <f t="shared" si="55"/>
        <v>0.29409766114889002</v>
      </c>
      <c r="M865" s="5" t="str">
        <f>IF(COUNTIF(Returns!$B$2:$B$248,A865)&gt;0,"Yes","No")</f>
        <v>No</v>
      </c>
      <c r="N865" s="13"/>
    </row>
    <row r="866" spans="1:14" x14ac:dyDescent="0.35">
      <c r="A866" s="5">
        <v>865</v>
      </c>
      <c r="B866" s="5">
        <v>576</v>
      </c>
      <c r="C866" s="5">
        <v>1069</v>
      </c>
      <c r="D866" s="5">
        <v>1</v>
      </c>
      <c r="E866" s="5">
        <v>545.38</v>
      </c>
      <c r="F866" s="5">
        <v>0.1</v>
      </c>
      <c r="G866" s="5">
        <f>IFERROR(INDEX(Products!$C$2:$C$86,MATCH(C866,Products!$A$2:$A$86,0)),"")</f>
        <v>7</v>
      </c>
      <c r="H866" s="12">
        <f>IFERROR(INDEX(Products!$D$2:$D$86,MATCH(C866,Products!$A$2:$A$86,0)),"")</f>
        <v>312.64999999999998</v>
      </c>
      <c r="I866" s="12">
        <f t="shared" si="52"/>
        <v>490.84199999999998</v>
      </c>
      <c r="J866" s="12">
        <f t="shared" si="53"/>
        <v>312.64999999999998</v>
      </c>
      <c r="K866" s="12">
        <f t="shared" si="54"/>
        <v>178.19200000000001</v>
      </c>
      <c r="L866" s="7">
        <f t="shared" si="55"/>
        <v>0.36303331825719887</v>
      </c>
      <c r="M866" s="5" t="str">
        <f>IF(COUNTIF(Returns!$B$2:$B$248,A866)&gt;0,"Yes","No")</f>
        <v>No</v>
      </c>
      <c r="N866" s="13"/>
    </row>
    <row r="867" spans="1:14" x14ac:dyDescent="0.35">
      <c r="A867" s="5">
        <v>866</v>
      </c>
      <c r="B867" s="5">
        <v>577</v>
      </c>
      <c r="C867" s="5">
        <v>1037</v>
      </c>
      <c r="D867" s="5">
        <v>1</v>
      </c>
      <c r="E867" s="5">
        <v>1161.6300000000001</v>
      </c>
      <c r="F867" s="5">
        <v>0.05</v>
      </c>
      <c r="G867" s="5">
        <f>IFERROR(INDEX(Products!$C$2:$C$86,MATCH(C867,Products!$A$2:$A$86,0)),"")</f>
        <v>4</v>
      </c>
      <c r="H867" s="12">
        <f>IFERROR(INDEX(Products!$D$2:$D$86,MATCH(C867,Products!$A$2:$A$86,0)),"")</f>
        <v>798.62</v>
      </c>
      <c r="I867" s="12">
        <f t="shared" si="52"/>
        <v>1103.5485000000001</v>
      </c>
      <c r="J867" s="12">
        <f t="shared" si="53"/>
        <v>798.62</v>
      </c>
      <c r="K867" s="12">
        <f t="shared" si="54"/>
        <v>304.9285000000001</v>
      </c>
      <c r="L867" s="7">
        <f t="shared" si="55"/>
        <v>0.27631635582849334</v>
      </c>
      <c r="M867" s="5" t="str">
        <f>IF(COUNTIF(Returns!$B$2:$B$248,A867)&gt;0,"Yes","No")</f>
        <v>No</v>
      </c>
      <c r="N867" s="13"/>
    </row>
    <row r="868" spans="1:14" x14ac:dyDescent="0.35">
      <c r="A868" s="5">
        <v>867</v>
      </c>
      <c r="B868" s="5">
        <v>577</v>
      </c>
      <c r="C868" s="5">
        <v>1039</v>
      </c>
      <c r="D868" s="5">
        <v>1</v>
      </c>
      <c r="E868" s="5">
        <v>1284.94</v>
      </c>
      <c r="F868" s="5">
        <v>0.3</v>
      </c>
      <c r="G868" s="5">
        <f>IFERROR(INDEX(Products!$C$2:$C$86,MATCH(C868,Products!$A$2:$A$86,0)),"")</f>
        <v>4</v>
      </c>
      <c r="H868" s="12">
        <f>IFERROR(INDEX(Products!$D$2:$D$86,MATCH(C868,Products!$A$2:$A$86,0)),"")</f>
        <v>829.93</v>
      </c>
      <c r="I868" s="12">
        <f t="shared" si="52"/>
        <v>899.45799999999997</v>
      </c>
      <c r="J868" s="12">
        <f t="shared" si="53"/>
        <v>829.93</v>
      </c>
      <c r="K868" s="12">
        <f t="shared" si="54"/>
        <v>69.52800000000002</v>
      </c>
      <c r="L868" s="7">
        <f t="shared" si="55"/>
        <v>7.7299885041880803E-2</v>
      </c>
      <c r="M868" s="5" t="str">
        <f>IF(COUNTIF(Returns!$B$2:$B$248,A868)&gt;0,"Yes","No")</f>
        <v>No</v>
      </c>
      <c r="N868" s="13"/>
    </row>
    <row r="869" spans="1:14" x14ac:dyDescent="0.35">
      <c r="A869" s="5">
        <v>868</v>
      </c>
      <c r="B869" s="5">
        <v>578</v>
      </c>
      <c r="C869" s="5">
        <v>1080</v>
      </c>
      <c r="D869" s="5">
        <v>1</v>
      </c>
      <c r="E869" s="5">
        <v>256.7</v>
      </c>
      <c r="F869" s="5">
        <v>0</v>
      </c>
      <c r="G869" s="5">
        <f>IFERROR(INDEX(Products!$C$2:$C$86,MATCH(C869,Products!$A$2:$A$86,0)),"")</f>
        <v>8</v>
      </c>
      <c r="H869" s="12">
        <f>IFERROR(INDEX(Products!$D$2:$D$86,MATCH(C869,Products!$A$2:$A$86,0)),"")</f>
        <v>184.26</v>
      </c>
      <c r="I869" s="12">
        <f t="shared" si="52"/>
        <v>256.7</v>
      </c>
      <c r="J869" s="12">
        <f t="shared" si="53"/>
        <v>184.26</v>
      </c>
      <c r="K869" s="12">
        <f t="shared" si="54"/>
        <v>72.44</v>
      </c>
      <c r="L869" s="7">
        <f t="shared" si="55"/>
        <v>0.28219711725749902</v>
      </c>
      <c r="M869" s="5" t="str">
        <f>IF(COUNTIF(Returns!$B$2:$B$248,A869)&gt;0,"Yes","No")</f>
        <v>No</v>
      </c>
      <c r="N869" s="13"/>
    </row>
    <row r="870" spans="1:14" x14ac:dyDescent="0.35">
      <c r="A870" s="5">
        <v>869</v>
      </c>
      <c r="B870" s="5">
        <v>578</v>
      </c>
      <c r="C870" s="5">
        <v>1033</v>
      </c>
      <c r="D870" s="5">
        <v>1</v>
      </c>
      <c r="E870" s="5">
        <v>3738.1</v>
      </c>
      <c r="F870" s="5">
        <v>0</v>
      </c>
      <c r="G870" s="5">
        <f>IFERROR(INDEX(Products!$C$2:$C$86,MATCH(C870,Products!$A$2:$A$86,0)),"")</f>
        <v>3</v>
      </c>
      <c r="H870" s="12">
        <f>IFERROR(INDEX(Products!$D$2:$D$86,MATCH(C870,Products!$A$2:$A$86,0)),"")</f>
        <v>2130.6999999999998</v>
      </c>
      <c r="I870" s="12">
        <f t="shared" si="52"/>
        <v>3738.1</v>
      </c>
      <c r="J870" s="12">
        <f t="shared" si="53"/>
        <v>2130.6999999999998</v>
      </c>
      <c r="K870" s="12">
        <f t="shared" si="54"/>
        <v>1607.4</v>
      </c>
      <c r="L870" s="7">
        <f t="shared" si="55"/>
        <v>0.43000454776490732</v>
      </c>
      <c r="M870" s="5" t="str">
        <f>IF(COUNTIF(Returns!$B$2:$B$248,A870)&gt;0,"Yes","No")</f>
        <v>No</v>
      </c>
      <c r="N870" s="13"/>
    </row>
    <row r="871" spans="1:14" x14ac:dyDescent="0.35">
      <c r="A871" s="5">
        <v>870</v>
      </c>
      <c r="B871" s="5">
        <v>578</v>
      </c>
      <c r="C871" s="5">
        <v>1056</v>
      </c>
      <c r="D871" s="5">
        <v>1</v>
      </c>
      <c r="E871" s="5">
        <v>1134.4000000000001</v>
      </c>
      <c r="F871" s="5">
        <v>0.25</v>
      </c>
      <c r="G871" s="5">
        <f>IFERROR(INDEX(Products!$C$2:$C$86,MATCH(C871,Products!$A$2:$A$86,0)),"")</f>
        <v>6</v>
      </c>
      <c r="H871" s="12">
        <f>IFERROR(INDEX(Products!$D$2:$D$86,MATCH(C871,Products!$A$2:$A$86,0)),"")</f>
        <v>798.2</v>
      </c>
      <c r="I871" s="12">
        <f t="shared" si="52"/>
        <v>850.80000000000007</v>
      </c>
      <c r="J871" s="12">
        <f t="shared" si="53"/>
        <v>798.2</v>
      </c>
      <c r="K871" s="12">
        <f t="shared" si="54"/>
        <v>52.600000000000023</v>
      </c>
      <c r="L871" s="7">
        <f t="shared" si="55"/>
        <v>6.1824165491302326E-2</v>
      </c>
      <c r="M871" s="5" t="str">
        <f>IF(COUNTIF(Returns!$B$2:$B$248,A871)&gt;0,"Yes","No")</f>
        <v>No</v>
      </c>
      <c r="N871" s="13"/>
    </row>
    <row r="872" spans="1:14" x14ac:dyDescent="0.35">
      <c r="A872" s="5">
        <v>871</v>
      </c>
      <c r="B872" s="5">
        <v>579</v>
      </c>
      <c r="C872" s="5">
        <v>1023</v>
      </c>
      <c r="D872" s="5">
        <v>1</v>
      </c>
      <c r="E872" s="5">
        <v>203.79</v>
      </c>
      <c r="F872" s="5">
        <v>0.1</v>
      </c>
      <c r="G872" s="5">
        <f>IFERROR(INDEX(Products!$C$2:$C$86,MATCH(C872,Products!$A$2:$A$86,0)),"")</f>
        <v>2</v>
      </c>
      <c r="H872" s="12">
        <f>IFERROR(INDEX(Products!$D$2:$D$86,MATCH(C872,Products!$A$2:$A$86,0)),"")</f>
        <v>145.43</v>
      </c>
      <c r="I872" s="12">
        <f t="shared" si="52"/>
        <v>183.411</v>
      </c>
      <c r="J872" s="12">
        <f t="shared" si="53"/>
        <v>145.43</v>
      </c>
      <c r="K872" s="12">
        <f t="shared" si="54"/>
        <v>37.980999999999995</v>
      </c>
      <c r="L872" s="7">
        <f t="shared" si="55"/>
        <v>0.20708136371319055</v>
      </c>
      <c r="M872" s="5" t="str">
        <f>IF(COUNTIF(Returns!$B$2:$B$248,A872)&gt;0,"Yes","No")</f>
        <v>No</v>
      </c>
      <c r="N872" s="13"/>
    </row>
    <row r="873" spans="1:14" x14ac:dyDescent="0.35">
      <c r="A873" s="5">
        <v>872</v>
      </c>
      <c r="B873" s="5">
        <v>580</v>
      </c>
      <c r="C873" s="5">
        <v>1067</v>
      </c>
      <c r="D873" s="5">
        <v>1</v>
      </c>
      <c r="E873" s="5">
        <v>4128.99</v>
      </c>
      <c r="F873" s="5">
        <v>0.2</v>
      </c>
      <c r="G873" s="5">
        <f>IFERROR(INDEX(Products!$C$2:$C$86,MATCH(C873,Products!$A$2:$A$86,0)),"")</f>
        <v>7</v>
      </c>
      <c r="H873" s="12">
        <f>IFERROR(INDEX(Products!$D$2:$D$86,MATCH(C873,Products!$A$2:$A$86,0)),"")</f>
        <v>2213.3200000000002</v>
      </c>
      <c r="I873" s="12">
        <f t="shared" si="52"/>
        <v>3303.192</v>
      </c>
      <c r="J873" s="12">
        <f t="shared" si="53"/>
        <v>2213.3200000000002</v>
      </c>
      <c r="K873" s="12">
        <f t="shared" si="54"/>
        <v>1089.8719999999998</v>
      </c>
      <c r="L873" s="7">
        <f t="shared" si="55"/>
        <v>0.32994509553183704</v>
      </c>
      <c r="M873" s="5" t="str">
        <f>IF(COUNTIF(Returns!$B$2:$B$248,A873)&gt;0,"Yes","No")</f>
        <v>No</v>
      </c>
      <c r="N873" s="13"/>
    </row>
    <row r="874" spans="1:14" x14ac:dyDescent="0.35">
      <c r="A874" s="5">
        <v>873</v>
      </c>
      <c r="B874" s="5">
        <v>580</v>
      </c>
      <c r="C874" s="5">
        <v>1049</v>
      </c>
      <c r="D874" s="5">
        <v>1</v>
      </c>
      <c r="E874" s="5">
        <v>3970.29</v>
      </c>
      <c r="F874" s="5">
        <v>0.1</v>
      </c>
      <c r="G874" s="5">
        <f>IFERROR(INDEX(Products!$C$2:$C$86,MATCH(C874,Products!$A$2:$A$86,0)),"")</f>
        <v>5</v>
      </c>
      <c r="H874" s="12">
        <f>IFERROR(INDEX(Products!$D$2:$D$86,MATCH(C874,Products!$A$2:$A$86,0)),"")</f>
        <v>2490.89</v>
      </c>
      <c r="I874" s="12">
        <f t="shared" si="52"/>
        <v>3573.261</v>
      </c>
      <c r="J874" s="12">
        <f t="shared" si="53"/>
        <v>2490.89</v>
      </c>
      <c r="K874" s="12">
        <f t="shared" si="54"/>
        <v>1082.3710000000001</v>
      </c>
      <c r="L874" s="7">
        <f t="shared" si="55"/>
        <v>0.30290846372543179</v>
      </c>
      <c r="M874" s="5" t="str">
        <f>IF(COUNTIF(Returns!$B$2:$B$248,A874)&gt;0,"Yes","No")</f>
        <v>Yes</v>
      </c>
      <c r="N874" s="13"/>
    </row>
    <row r="875" spans="1:14" x14ac:dyDescent="0.35">
      <c r="A875" s="5">
        <v>874</v>
      </c>
      <c r="B875" s="5">
        <v>581</v>
      </c>
      <c r="C875" s="5">
        <v>1039</v>
      </c>
      <c r="D875" s="5">
        <v>1</v>
      </c>
      <c r="E875" s="5">
        <v>1284.94</v>
      </c>
      <c r="F875" s="5">
        <v>0.1</v>
      </c>
      <c r="G875" s="5">
        <f>IFERROR(INDEX(Products!$C$2:$C$86,MATCH(C875,Products!$A$2:$A$86,0)),"")</f>
        <v>4</v>
      </c>
      <c r="H875" s="12">
        <f>IFERROR(INDEX(Products!$D$2:$D$86,MATCH(C875,Products!$A$2:$A$86,0)),"")</f>
        <v>829.93</v>
      </c>
      <c r="I875" s="12">
        <f t="shared" si="52"/>
        <v>1156.4460000000001</v>
      </c>
      <c r="J875" s="12">
        <f t="shared" si="53"/>
        <v>829.93</v>
      </c>
      <c r="K875" s="12">
        <f t="shared" si="54"/>
        <v>326.51600000000019</v>
      </c>
      <c r="L875" s="7">
        <f t="shared" si="55"/>
        <v>0.28234435503257405</v>
      </c>
      <c r="M875" s="5" t="str">
        <f>IF(COUNTIF(Returns!$B$2:$B$248,A875)&gt;0,"Yes","No")</f>
        <v>No</v>
      </c>
      <c r="N875" s="13"/>
    </row>
    <row r="876" spans="1:14" x14ac:dyDescent="0.35">
      <c r="A876" s="5">
        <v>875</v>
      </c>
      <c r="B876" s="5">
        <v>581</v>
      </c>
      <c r="C876" s="5">
        <v>1061</v>
      </c>
      <c r="D876" s="5">
        <v>1</v>
      </c>
      <c r="E876" s="5">
        <v>1128.8399999999999</v>
      </c>
      <c r="F876" s="5">
        <v>0.05</v>
      </c>
      <c r="G876" s="5">
        <f>IFERROR(INDEX(Products!$C$2:$C$86,MATCH(C876,Products!$A$2:$A$86,0)),"")</f>
        <v>6</v>
      </c>
      <c r="H876" s="12">
        <f>IFERROR(INDEX(Products!$D$2:$D$86,MATCH(C876,Products!$A$2:$A$86,0)),"")</f>
        <v>705.26</v>
      </c>
      <c r="I876" s="12">
        <f t="shared" si="52"/>
        <v>1072.3979999999999</v>
      </c>
      <c r="J876" s="12">
        <f t="shared" si="53"/>
        <v>705.26</v>
      </c>
      <c r="K876" s="12">
        <f t="shared" si="54"/>
        <v>367.13799999999992</v>
      </c>
      <c r="L876" s="7">
        <f t="shared" si="55"/>
        <v>0.34235237290632764</v>
      </c>
      <c r="M876" s="5" t="str">
        <f>IF(COUNTIF(Returns!$B$2:$B$248,A876)&gt;0,"Yes","No")</f>
        <v>No</v>
      </c>
      <c r="N876" s="13"/>
    </row>
    <row r="877" spans="1:14" x14ac:dyDescent="0.35">
      <c r="A877" s="5">
        <v>876</v>
      </c>
      <c r="B877" s="5">
        <v>582</v>
      </c>
      <c r="C877" s="5">
        <v>1080</v>
      </c>
      <c r="D877" s="5">
        <v>1</v>
      </c>
      <c r="E877" s="5">
        <v>256.7</v>
      </c>
      <c r="F877" s="5">
        <v>0.2</v>
      </c>
      <c r="G877" s="5">
        <f>IFERROR(INDEX(Products!$C$2:$C$86,MATCH(C877,Products!$A$2:$A$86,0)),"")</f>
        <v>8</v>
      </c>
      <c r="H877" s="12">
        <f>IFERROR(INDEX(Products!$D$2:$D$86,MATCH(C877,Products!$A$2:$A$86,0)),"")</f>
        <v>184.26</v>
      </c>
      <c r="I877" s="12">
        <f t="shared" si="52"/>
        <v>205.36</v>
      </c>
      <c r="J877" s="12">
        <f t="shared" si="53"/>
        <v>184.26</v>
      </c>
      <c r="K877" s="12">
        <f t="shared" si="54"/>
        <v>21.100000000000023</v>
      </c>
      <c r="L877" s="7">
        <f t="shared" si="55"/>
        <v>0.10274639657187389</v>
      </c>
      <c r="M877" s="5" t="str">
        <f>IF(COUNTIF(Returns!$B$2:$B$248,A877)&gt;0,"Yes","No")</f>
        <v>No</v>
      </c>
      <c r="N877" s="13"/>
    </row>
    <row r="878" spans="1:14" x14ac:dyDescent="0.35">
      <c r="A878" s="5">
        <v>877</v>
      </c>
      <c r="B878" s="5">
        <v>582</v>
      </c>
      <c r="C878" s="5">
        <v>1056</v>
      </c>
      <c r="D878" s="5">
        <v>3</v>
      </c>
      <c r="E878" s="5">
        <v>1134.4000000000001</v>
      </c>
      <c r="F878" s="5">
        <v>0.25</v>
      </c>
      <c r="G878" s="5">
        <f>IFERROR(INDEX(Products!$C$2:$C$86,MATCH(C878,Products!$A$2:$A$86,0)),"")</f>
        <v>6</v>
      </c>
      <c r="H878" s="12">
        <f>IFERROR(INDEX(Products!$D$2:$D$86,MATCH(C878,Products!$A$2:$A$86,0)),"")</f>
        <v>798.2</v>
      </c>
      <c r="I878" s="12">
        <f t="shared" si="52"/>
        <v>2552.4</v>
      </c>
      <c r="J878" s="12">
        <f t="shared" si="53"/>
        <v>2394.6000000000004</v>
      </c>
      <c r="K878" s="12">
        <f t="shared" si="54"/>
        <v>157.79999999999973</v>
      </c>
      <c r="L878" s="7">
        <f t="shared" si="55"/>
        <v>6.1824165491302194E-2</v>
      </c>
      <c r="M878" s="5" t="str">
        <f>IF(COUNTIF(Returns!$B$2:$B$248,A878)&gt;0,"Yes","No")</f>
        <v>No</v>
      </c>
      <c r="N878" s="13"/>
    </row>
    <row r="879" spans="1:14" x14ac:dyDescent="0.35">
      <c r="A879" s="5">
        <v>878</v>
      </c>
      <c r="B879" s="5">
        <v>583</v>
      </c>
      <c r="C879" s="5">
        <v>1023</v>
      </c>
      <c r="D879" s="5">
        <v>1</v>
      </c>
      <c r="E879" s="5">
        <v>203.79</v>
      </c>
      <c r="F879" s="5">
        <v>0.05</v>
      </c>
      <c r="G879" s="5">
        <f>IFERROR(INDEX(Products!$C$2:$C$86,MATCH(C879,Products!$A$2:$A$86,0)),"")</f>
        <v>2</v>
      </c>
      <c r="H879" s="12">
        <f>IFERROR(INDEX(Products!$D$2:$D$86,MATCH(C879,Products!$A$2:$A$86,0)),"")</f>
        <v>145.43</v>
      </c>
      <c r="I879" s="12">
        <f t="shared" si="52"/>
        <v>193.60049999999998</v>
      </c>
      <c r="J879" s="12">
        <f t="shared" si="53"/>
        <v>145.43</v>
      </c>
      <c r="K879" s="12">
        <f t="shared" si="54"/>
        <v>48.170499999999976</v>
      </c>
      <c r="L879" s="7">
        <f t="shared" si="55"/>
        <v>0.24881392351775941</v>
      </c>
      <c r="M879" s="5" t="str">
        <f>IF(COUNTIF(Returns!$B$2:$B$248,A879)&gt;0,"Yes","No")</f>
        <v>No</v>
      </c>
      <c r="N879" s="13"/>
    </row>
    <row r="880" spans="1:14" x14ac:dyDescent="0.35">
      <c r="A880" s="5">
        <v>879</v>
      </c>
      <c r="B880" s="5">
        <v>584</v>
      </c>
      <c r="C880" s="5">
        <v>1006</v>
      </c>
      <c r="D880" s="5">
        <v>1</v>
      </c>
      <c r="E880" s="5">
        <v>2046.37</v>
      </c>
      <c r="F880" s="5">
        <v>0.25</v>
      </c>
      <c r="G880" s="5">
        <f>IFERROR(INDEX(Products!$C$2:$C$86,MATCH(C880,Products!$A$2:$A$86,0)),"")</f>
        <v>1</v>
      </c>
      <c r="H880" s="12">
        <f>IFERROR(INDEX(Products!$D$2:$D$86,MATCH(C880,Products!$A$2:$A$86,0)),"")</f>
        <v>1296.42</v>
      </c>
      <c r="I880" s="12">
        <f t="shared" si="52"/>
        <v>1534.7774999999999</v>
      </c>
      <c r="J880" s="12">
        <f t="shared" si="53"/>
        <v>1296.42</v>
      </c>
      <c r="K880" s="12">
        <f t="shared" si="54"/>
        <v>238.35749999999985</v>
      </c>
      <c r="L880" s="7">
        <f t="shared" si="55"/>
        <v>0.15530427048871895</v>
      </c>
      <c r="M880" s="5" t="str">
        <f>IF(COUNTIF(Returns!$B$2:$B$248,A880)&gt;0,"Yes","No")</f>
        <v>No</v>
      </c>
      <c r="N880" s="13"/>
    </row>
    <row r="881" spans="1:14" x14ac:dyDescent="0.35">
      <c r="A881" s="5">
        <v>880</v>
      </c>
      <c r="B881" s="5">
        <v>584</v>
      </c>
      <c r="C881" s="5">
        <v>1061</v>
      </c>
      <c r="D881" s="5">
        <v>1</v>
      </c>
      <c r="E881" s="5">
        <v>1128.8399999999999</v>
      </c>
      <c r="F881" s="5">
        <v>0.05</v>
      </c>
      <c r="G881" s="5">
        <f>IFERROR(INDEX(Products!$C$2:$C$86,MATCH(C881,Products!$A$2:$A$86,0)),"")</f>
        <v>6</v>
      </c>
      <c r="H881" s="12">
        <f>IFERROR(INDEX(Products!$D$2:$D$86,MATCH(C881,Products!$A$2:$A$86,0)),"")</f>
        <v>705.26</v>
      </c>
      <c r="I881" s="12">
        <f t="shared" si="52"/>
        <v>1072.3979999999999</v>
      </c>
      <c r="J881" s="12">
        <f t="shared" si="53"/>
        <v>705.26</v>
      </c>
      <c r="K881" s="12">
        <f t="shared" si="54"/>
        <v>367.13799999999992</v>
      </c>
      <c r="L881" s="7">
        <f t="shared" si="55"/>
        <v>0.34235237290632764</v>
      </c>
      <c r="M881" s="5" t="str">
        <f>IF(COUNTIF(Returns!$B$2:$B$248,A881)&gt;0,"Yes","No")</f>
        <v>No</v>
      </c>
      <c r="N881" s="13"/>
    </row>
    <row r="882" spans="1:14" x14ac:dyDescent="0.35">
      <c r="A882" s="5">
        <v>881</v>
      </c>
      <c r="B882" s="5">
        <v>584</v>
      </c>
      <c r="C882" s="5">
        <v>1001</v>
      </c>
      <c r="D882" s="5">
        <v>1</v>
      </c>
      <c r="E882" s="5">
        <v>3826.19</v>
      </c>
      <c r="F882" s="5">
        <v>0</v>
      </c>
      <c r="G882" s="5">
        <f>IFERROR(INDEX(Products!$C$2:$C$86,MATCH(C882,Products!$A$2:$A$86,0)),"")</f>
        <v>1</v>
      </c>
      <c r="H882" s="12">
        <f>IFERROR(INDEX(Products!$D$2:$D$86,MATCH(C882,Products!$A$2:$A$86,0)),"")</f>
        <v>3021.65</v>
      </c>
      <c r="I882" s="12">
        <f t="shared" si="52"/>
        <v>3826.19</v>
      </c>
      <c r="J882" s="12">
        <f t="shared" si="53"/>
        <v>3021.65</v>
      </c>
      <c r="K882" s="12">
        <f t="shared" si="54"/>
        <v>804.54</v>
      </c>
      <c r="L882" s="7">
        <f t="shared" si="55"/>
        <v>0.21027183699711721</v>
      </c>
      <c r="M882" s="5" t="str">
        <f>IF(COUNTIF(Returns!$B$2:$B$248,A882)&gt;0,"Yes","No")</f>
        <v>No</v>
      </c>
      <c r="N882" s="13"/>
    </row>
    <row r="883" spans="1:14" x14ac:dyDescent="0.35">
      <c r="A883" s="5">
        <v>882</v>
      </c>
      <c r="B883" s="5">
        <v>585</v>
      </c>
      <c r="C883" s="5">
        <v>1008</v>
      </c>
      <c r="D883" s="5">
        <v>1</v>
      </c>
      <c r="E883" s="5">
        <v>4916.16</v>
      </c>
      <c r="F883" s="5">
        <v>0.15</v>
      </c>
      <c r="G883" s="5">
        <f>IFERROR(INDEX(Products!$C$2:$C$86,MATCH(C883,Products!$A$2:$A$86,0)),"")</f>
        <v>1</v>
      </c>
      <c r="H883" s="12">
        <f>IFERROR(INDEX(Products!$D$2:$D$86,MATCH(C883,Products!$A$2:$A$86,0)),"")</f>
        <v>3064.53</v>
      </c>
      <c r="I883" s="12">
        <f t="shared" si="52"/>
        <v>4178.7359999999999</v>
      </c>
      <c r="J883" s="12">
        <f t="shared" si="53"/>
        <v>3064.53</v>
      </c>
      <c r="K883" s="12">
        <f t="shared" si="54"/>
        <v>1114.2059999999997</v>
      </c>
      <c r="L883" s="7">
        <f t="shared" si="55"/>
        <v>0.26663708834441796</v>
      </c>
      <c r="M883" s="5" t="str">
        <f>IF(COUNTIF(Returns!$B$2:$B$248,A883)&gt;0,"Yes","No")</f>
        <v>No</v>
      </c>
      <c r="N883" s="13"/>
    </row>
    <row r="884" spans="1:14" x14ac:dyDescent="0.35">
      <c r="A884" s="5">
        <v>883</v>
      </c>
      <c r="B884" s="5">
        <v>586</v>
      </c>
      <c r="C884" s="5">
        <v>1084</v>
      </c>
      <c r="D884" s="5">
        <v>1</v>
      </c>
      <c r="E884" s="5">
        <v>317.63</v>
      </c>
      <c r="F884" s="5">
        <v>0.1</v>
      </c>
      <c r="G884" s="5">
        <f>IFERROR(INDEX(Products!$C$2:$C$86,MATCH(C884,Products!$A$2:$A$86,0)),"")</f>
        <v>8</v>
      </c>
      <c r="H884" s="12">
        <f>IFERROR(INDEX(Products!$D$2:$D$86,MATCH(C884,Products!$A$2:$A$86,0)),"")</f>
        <v>188.52</v>
      </c>
      <c r="I884" s="12">
        <f t="shared" si="52"/>
        <v>285.86700000000002</v>
      </c>
      <c r="J884" s="12">
        <f t="shared" si="53"/>
        <v>188.52</v>
      </c>
      <c r="K884" s="12">
        <f t="shared" si="54"/>
        <v>97.347000000000008</v>
      </c>
      <c r="L884" s="7">
        <f t="shared" si="55"/>
        <v>0.34053248538656089</v>
      </c>
      <c r="M884" s="5" t="str">
        <f>IF(COUNTIF(Returns!$B$2:$B$248,A884)&gt;0,"Yes","No")</f>
        <v>No</v>
      </c>
      <c r="N884" s="13"/>
    </row>
    <row r="885" spans="1:14" x14ac:dyDescent="0.35">
      <c r="A885" s="5">
        <v>884</v>
      </c>
      <c r="B885" s="5">
        <v>586</v>
      </c>
      <c r="C885" s="5">
        <v>1080</v>
      </c>
      <c r="D885" s="5">
        <v>1</v>
      </c>
      <c r="E885" s="5">
        <v>256.7</v>
      </c>
      <c r="F885" s="5">
        <v>0</v>
      </c>
      <c r="G885" s="5">
        <f>IFERROR(INDEX(Products!$C$2:$C$86,MATCH(C885,Products!$A$2:$A$86,0)),"")</f>
        <v>8</v>
      </c>
      <c r="H885" s="12">
        <f>IFERROR(INDEX(Products!$D$2:$D$86,MATCH(C885,Products!$A$2:$A$86,0)),"")</f>
        <v>184.26</v>
      </c>
      <c r="I885" s="12">
        <f t="shared" si="52"/>
        <v>256.7</v>
      </c>
      <c r="J885" s="12">
        <f t="shared" si="53"/>
        <v>184.26</v>
      </c>
      <c r="K885" s="12">
        <f t="shared" si="54"/>
        <v>72.44</v>
      </c>
      <c r="L885" s="7">
        <f t="shared" si="55"/>
        <v>0.28219711725749902</v>
      </c>
      <c r="M885" s="5" t="str">
        <f>IF(COUNTIF(Returns!$B$2:$B$248,A885)&gt;0,"Yes","No")</f>
        <v>No</v>
      </c>
      <c r="N885" s="13"/>
    </row>
    <row r="886" spans="1:14" x14ac:dyDescent="0.35">
      <c r="A886" s="5">
        <v>885</v>
      </c>
      <c r="B886" s="5">
        <v>587</v>
      </c>
      <c r="C886" s="5">
        <v>1038</v>
      </c>
      <c r="D886" s="5">
        <v>2</v>
      </c>
      <c r="E886" s="5">
        <v>930.61</v>
      </c>
      <c r="F886" s="5">
        <v>0</v>
      </c>
      <c r="G886" s="5">
        <f>IFERROR(INDEX(Products!$C$2:$C$86,MATCH(C886,Products!$A$2:$A$86,0)),"")</f>
        <v>4</v>
      </c>
      <c r="H886" s="12">
        <f>IFERROR(INDEX(Products!$D$2:$D$86,MATCH(C886,Products!$A$2:$A$86,0)),"")</f>
        <v>617.46</v>
      </c>
      <c r="I886" s="12">
        <f t="shared" si="52"/>
        <v>1861.22</v>
      </c>
      <c r="J886" s="12">
        <f t="shared" si="53"/>
        <v>1234.92</v>
      </c>
      <c r="K886" s="12">
        <f t="shared" si="54"/>
        <v>626.29999999999995</v>
      </c>
      <c r="L886" s="7">
        <f t="shared" si="55"/>
        <v>0.33649971524054112</v>
      </c>
      <c r="M886" s="5" t="str">
        <f>IF(COUNTIF(Returns!$B$2:$B$248,A886)&gt;0,"Yes","No")</f>
        <v>No</v>
      </c>
      <c r="N886" s="13"/>
    </row>
    <row r="887" spans="1:14" x14ac:dyDescent="0.35">
      <c r="A887" s="5">
        <v>886</v>
      </c>
      <c r="B887" s="5">
        <v>588</v>
      </c>
      <c r="C887" s="5">
        <v>1060</v>
      </c>
      <c r="D887" s="5">
        <v>1</v>
      </c>
      <c r="E887" s="5">
        <v>781.76</v>
      </c>
      <c r="F887" s="5">
        <v>0.05</v>
      </c>
      <c r="G887" s="5">
        <f>IFERROR(INDEX(Products!$C$2:$C$86,MATCH(C887,Products!$A$2:$A$86,0)),"")</f>
        <v>6</v>
      </c>
      <c r="H887" s="12">
        <f>IFERROR(INDEX(Products!$D$2:$D$86,MATCH(C887,Products!$A$2:$A$86,0)),"")</f>
        <v>579.36</v>
      </c>
      <c r="I887" s="12">
        <f t="shared" si="52"/>
        <v>742.67199999999991</v>
      </c>
      <c r="J887" s="12">
        <f t="shared" si="53"/>
        <v>579.36</v>
      </c>
      <c r="K887" s="12">
        <f t="shared" si="54"/>
        <v>163.3119999999999</v>
      </c>
      <c r="L887" s="7">
        <f t="shared" si="55"/>
        <v>0.21989788224142007</v>
      </c>
      <c r="M887" s="5" t="str">
        <f>IF(COUNTIF(Returns!$B$2:$B$248,A887)&gt;0,"Yes","No")</f>
        <v>No</v>
      </c>
      <c r="N887" s="13"/>
    </row>
    <row r="888" spans="1:14" x14ac:dyDescent="0.35">
      <c r="A888" s="5">
        <v>887</v>
      </c>
      <c r="B888" s="5">
        <v>588</v>
      </c>
      <c r="C888" s="5">
        <v>1052</v>
      </c>
      <c r="D888" s="5">
        <v>1</v>
      </c>
      <c r="E888" s="5">
        <v>2801.53</v>
      </c>
      <c r="F888" s="5">
        <v>0.2</v>
      </c>
      <c r="G888" s="5">
        <f>IFERROR(INDEX(Products!$C$2:$C$86,MATCH(C888,Products!$A$2:$A$86,0)),"")</f>
        <v>5</v>
      </c>
      <c r="H888" s="12">
        <f>IFERROR(INDEX(Products!$D$2:$D$86,MATCH(C888,Products!$A$2:$A$86,0)),"")</f>
        <v>1752.02</v>
      </c>
      <c r="I888" s="12">
        <f t="shared" si="52"/>
        <v>2241.2240000000002</v>
      </c>
      <c r="J888" s="12">
        <f t="shared" si="53"/>
        <v>1752.02</v>
      </c>
      <c r="K888" s="12">
        <f t="shared" si="54"/>
        <v>489.20400000000018</v>
      </c>
      <c r="L888" s="7">
        <f t="shared" si="55"/>
        <v>0.2182753709580123</v>
      </c>
      <c r="M888" s="5" t="str">
        <f>IF(COUNTIF(Returns!$B$2:$B$248,A888)&gt;0,"Yes","No")</f>
        <v>No</v>
      </c>
      <c r="N888" s="13"/>
    </row>
    <row r="889" spans="1:14" x14ac:dyDescent="0.35">
      <c r="A889" s="5">
        <v>888</v>
      </c>
      <c r="B889" s="5">
        <v>588</v>
      </c>
      <c r="C889" s="5">
        <v>1085</v>
      </c>
      <c r="D889" s="5">
        <v>1</v>
      </c>
      <c r="E889" s="5">
        <v>234.72</v>
      </c>
      <c r="F889" s="5">
        <v>0.15</v>
      </c>
      <c r="G889" s="5">
        <f>IFERROR(INDEX(Products!$C$2:$C$86,MATCH(C889,Products!$A$2:$A$86,0)),"")</f>
        <v>8</v>
      </c>
      <c r="H889" s="12">
        <f>IFERROR(INDEX(Products!$D$2:$D$86,MATCH(C889,Products!$A$2:$A$86,0)),"")</f>
        <v>175.69</v>
      </c>
      <c r="I889" s="12">
        <f t="shared" si="52"/>
        <v>199.512</v>
      </c>
      <c r="J889" s="12">
        <f t="shared" si="53"/>
        <v>175.69</v>
      </c>
      <c r="K889" s="12">
        <f t="shared" si="54"/>
        <v>23.822000000000003</v>
      </c>
      <c r="L889" s="7">
        <f t="shared" si="55"/>
        <v>0.11940133926781347</v>
      </c>
      <c r="M889" s="5" t="str">
        <f>IF(COUNTIF(Returns!$B$2:$B$248,A889)&gt;0,"Yes","No")</f>
        <v>No</v>
      </c>
      <c r="N889" s="13"/>
    </row>
    <row r="890" spans="1:14" x14ac:dyDescent="0.35">
      <c r="A890" s="5">
        <v>889</v>
      </c>
      <c r="B890" s="5">
        <v>589</v>
      </c>
      <c r="C890" s="5">
        <v>1006</v>
      </c>
      <c r="D890" s="5">
        <v>1</v>
      </c>
      <c r="E890" s="5">
        <v>2046.37</v>
      </c>
      <c r="F890" s="5">
        <v>0</v>
      </c>
      <c r="G890" s="5">
        <f>IFERROR(INDEX(Products!$C$2:$C$86,MATCH(C890,Products!$A$2:$A$86,0)),"")</f>
        <v>1</v>
      </c>
      <c r="H890" s="12">
        <f>IFERROR(INDEX(Products!$D$2:$D$86,MATCH(C890,Products!$A$2:$A$86,0)),"")</f>
        <v>1296.42</v>
      </c>
      <c r="I890" s="12">
        <f t="shared" si="52"/>
        <v>2046.37</v>
      </c>
      <c r="J890" s="12">
        <f t="shared" si="53"/>
        <v>1296.42</v>
      </c>
      <c r="K890" s="12">
        <f t="shared" si="54"/>
        <v>749.94999999999982</v>
      </c>
      <c r="L890" s="7">
        <f t="shared" si="55"/>
        <v>0.3664782028665392</v>
      </c>
      <c r="M890" s="5" t="str">
        <f>IF(COUNTIF(Returns!$B$2:$B$248,A890)&gt;0,"Yes","No")</f>
        <v>No</v>
      </c>
      <c r="N890" s="13"/>
    </row>
    <row r="891" spans="1:14" x14ac:dyDescent="0.35">
      <c r="A891" s="5">
        <v>890</v>
      </c>
      <c r="B891" s="5">
        <v>590</v>
      </c>
      <c r="C891" s="5">
        <v>1032</v>
      </c>
      <c r="D891" s="5">
        <v>1</v>
      </c>
      <c r="E891" s="5">
        <v>2472.7199999999998</v>
      </c>
      <c r="F891" s="5">
        <v>0.1</v>
      </c>
      <c r="G891" s="5">
        <f>IFERROR(INDEX(Products!$C$2:$C$86,MATCH(C891,Products!$A$2:$A$86,0)),"")</f>
        <v>3</v>
      </c>
      <c r="H891" s="12">
        <f>IFERROR(INDEX(Products!$D$2:$D$86,MATCH(C891,Products!$A$2:$A$86,0)),"")</f>
        <v>1458.83</v>
      </c>
      <c r="I891" s="12">
        <f t="shared" si="52"/>
        <v>2225.4479999999999</v>
      </c>
      <c r="J891" s="12">
        <f t="shared" si="53"/>
        <v>1458.83</v>
      </c>
      <c r="K891" s="12">
        <f t="shared" si="54"/>
        <v>766.61799999999994</v>
      </c>
      <c r="L891" s="7">
        <f t="shared" si="55"/>
        <v>0.34447805565441203</v>
      </c>
      <c r="M891" s="5" t="str">
        <f>IF(COUNTIF(Returns!$B$2:$B$248,A891)&gt;0,"Yes","No")</f>
        <v>No</v>
      </c>
      <c r="N891" s="13"/>
    </row>
    <row r="892" spans="1:14" x14ac:dyDescent="0.35">
      <c r="A892" s="5">
        <v>891</v>
      </c>
      <c r="B892" s="5">
        <v>591</v>
      </c>
      <c r="C892" s="5">
        <v>1053</v>
      </c>
      <c r="D892" s="5">
        <v>1</v>
      </c>
      <c r="E892" s="5">
        <v>1295.03</v>
      </c>
      <c r="F892" s="5">
        <v>0.05</v>
      </c>
      <c r="G892" s="5">
        <f>IFERROR(INDEX(Products!$C$2:$C$86,MATCH(C892,Products!$A$2:$A$86,0)),"")</f>
        <v>5</v>
      </c>
      <c r="H892" s="12">
        <f>IFERROR(INDEX(Products!$D$2:$D$86,MATCH(C892,Products!$A$2:$A$86,0)),"")</f>
        <v>777.04</v>
      </c>
      <c r="I892" s="12">
        <f t="shared" si="52"/>
        <v>1230.2784999999999</v>
      </c>
      <c r="J892" s="12">
        <f t="shared" si="53"/>
        <v>777.04</v>
      </c>
      <c r="K892" s="12">
        <f t="shared" si="54"/>
        <v>453.23849999999993</v>
      </c>
      <c r="L892" s="7">
        <f t="shared" si="55"/>
        <v>0.3684031705016384</v>
      </c>
      <c r="M892" s="5" t="str">
        <f>IF(COUNTIF(Returns!$B$2:$B$248,A892)&gt;0,"Yes","No")</f>
        <v>No</v>
      </c>
      <c r="N892" s="13"/>
    </row>
    <row r="893" spans="1:14" x14ac:dyDescent="0.35">
      <c r="A893" s="5">
        <v>892</v>
      </c>
      <c r="B893" s="5">
        <v>592</v>
      </c>
      <c r="C893" s="5">
        <v>1080</v>
      </c>
      <c r="D893" s="5">
        <v>1</v>
      </c>
      <c r="E893" s="5">
        <v>256.7</v>
      </c>
      <c r="F893" s="5">
        <v>0.15</v>
      </c>
      <c r="G893" s="5">
        <f>IFERROR(INDEX(Products!$C$2:$C$86,MATCH(C893,Products!$A$2:$A$86,0)),"")</f>
        <v>8</v>
      </c>
      <c r="H893" s="12">
        <f>IFERROR(INDEX(Products!$D$2:$D$86,MATCH(C893,Products!$A$2:$A$86,0)),"")</f>
        <v>184.26</v>
      </c>
      <c r="I893" s="12">
        <f t="shared" si="52"/>
        <v>218.19499999999999</v>
      </c>
      <c r="J893" s="12">
        <f t="shared" si="53"/>
        <v>184.26</v>
      </c>
      <c r="K893" s="12">
        <f t="shared" si="54"/>
        <v>33.935000000000002</v>
      </c>
      <c r="L893" s="7">
        <f t="shared" si="55"/>
        <v>0.15552602030294005</v>
      </c>
      <c r="M893" s="5" t="str">
        <f>IF(COUNTIF(Returns!$B$2:$B$248,A893)&gt;0,"Yes","No")</f>
        <v>No</v>
      </c>
      <c r="N893" s="13"/>
    </row>
    <row r="894" spans="1:14" x14ac:dyDescent="0.35">
      <c r="A894" s="5">
        <v>893</v>
      </c>
      <c r="B894" s="5">
        <v>593</v>
      </c>
      <c r="C894" s="5">
        <v>1038</v>
      </c>
      <c r="D894" s="5">
        <v>1</v>
      </c>
      <c r="E894" s="5">
        <v>930.61</v>
      </c>
      <c r="F894" s="5">
        <v>0.1</v>
      </c>
      <c r="G894" s="5">
        <f>IFERROR(INDEX(Products!$C$2:$C$86,MATCH(C894,Products!$A$2:$A$86,0)),"")</f>
        <v>4</v>
      </c>
      <c r="H894" s="12">
        <f>IFERROR(INDEX(Products!$D$2:$D$86,MATCH(C894,Products!$A$2:$A$86,0)),"")</f>
        <v>617.46</v>
      </c>
      <c r="I894" s="12">
        <f t="shared" si="52"/>
        <v>837.54899999999998</v>
      </c>
      <c r="J894" s="12">
        <f t="shared" si="53"/>
        <v>617.46</v>
      </c>
      <c r="K894" s="12">
        <f t="shared" si="54"/>
        <v>220.08899999999994</v>
      </c>
      <c r="L894" s="7">
        <f t="shared" si="55"/>
        <v>0.26277746137837898</v>
      </c>
      <c r="M894" s="5" t="str">
        <f>IF(COUNTIF(Returns!$B$2:$B$248,A894)&gt;0,"Yes","No")</f>
        <v>No</v>
      </c>
      <c r="N894" s="13"/>
    </row>
    <row r="895" spans="1:14" x14ac:dyDescent="0.35">
      <c r="A895" s="5">
        <v>894</v>
      </c>
      <c r="B895" s="5">
        <v>593</v>
      </c>
      <c r="C895" s="5">
        <v>1011</v>
      </c>
      <c r="D895" s="5">
        <v>1</v>
      </c>
      <c r="E895" s="5">
        <v>6310.6</v>
      </c>
      <c r="F895" s="5">
        <v>0.05</v>
      </c>
      <c r="G895" s="5">
        <f>IFERROR(INDEX(Products!$C$2:$C$86,MATCH(C895,Products!$A$2:$A$86,0)),"")</f>
        <v>1</v>
      </c>
      <c r="H895" s="12">
        <f>IFERROR(INDEX(Products!$D$2:$D$86,MATCH(C895,Products!$A$2:$A$86,0)),"")</f>
        <v>3703.86</v>
      </c>
      <c r="I895" s="12">
        <f t="shared" si="52"/>
        <v>5995.07</v>
      </c>
      <c r="J895" s="12">
        <f t="shared" si="53"/>
        <v>3703.86</v>
      </c>
      <c r="K895" s="12">
        <f t="shared" si="54"/>
        <v>2291.2099999999996</v>
      </c>
      <c r="L895" s="7">
        <f t="shared" si="55"/>
        <v>0.38218235983900101</v>
      </c>
      <c r="M895" s="5" t="str">
        <f>IF(COUNTIF(Returns!$B$2:$B$248,A895)&gt;0,"Yes","No")</f>
        <v>No</v>
      </c>
      <c r="N895" s="13"/>
    </row>
    <row r="896" spans="1:14" x14ac:dyDescent="0.35">
      <c r="A896" s="5">
        <v>895</v>
      </c>
      <c r="B896" s="5">
        <v>594</v>
      </c>
      <c r="C896" s="5">
        <v>1081</v>
      </c>
      <c r="D896" s="5">
        <v>1</v>
      </c>
      <c r="E896" s="5">
        <v>163.27000000000001</v>
      </c>
      <c r="F896" s="5">
        <v>0.2</v>
      </c>
      <c r="G896" s="5">
        <f>IFERROR(INDEX(Products!$C$2:$C$86,MATCH(C896,Products!$A$2:$A$86,0)),"")</f>
        <v>8</v>
      </c>
      <c r="H896" s="12">
        <f>IFERROR(INDEX(Products!$D$2:$D$86,MATCH(C896,Products!$A$2:$A$86,0)),"")</f>
        <v>98.34</v>
      </c>
      <c r="I896" s="12">
        <f t="shared" si="52"/>
        <v>130.61600000000001</v>
      </c>
      <c r="J896" s="12">
        <f t="shared" si="53"/>
        <v>98.34</v>
      </c>
      <c r="K896" s="12">
        <f t="shared" si="54"/>
        <v>32.27600000000001</v>
      </c>
      <c r="L896" s="7">
        <f t="shared" si="55"/>
        <v>0.24710602070190488</v>
      </c>
      <c r="M896" s="5" t="str">
        <f>IF(COUNTIF(Returns!$B$2:$B$248,A896)&gt;0,"Yes","No")</f>
        <v>No</v>
      </c>
      <c r="N896" s="13"/>
    </row>
    <row r="897" spans="1:14" x14ac:dyDescent="0.35">
      <c r="A897" s="5">
        <v>896</v>
      </c>
      <c r="B897" s="5">
        <v>595</v>
      </c>
      <c r="C897" s="5">
        <v>1078</v>
      </c>
      <c r="D897" s="5">
        <v>1</v>
      </c>
      <c r="E897" s="5">
        <v>174.98</v>
      </c>
      <c r="F897" s="5">
        <v>0</v>
      </c>
      <c r="G897" s="5">
        <f>IFERROR(INDEX(Products!$C$2:$C$86,MATCH(C897,Products!$A$2:$A$86,0)),"")</f>
        <v>8</v>
      </c>
      <c r="H897" s="12">
        <f>IFERROR(INDEX(Products!$D$2:$D$86,MATCH(C897,Products!$A$2:$A$86,0)),"")</f>
        <v>125.34</v>
      </c>
      <c r="I897" s="12">
        <f t="shared" si="52"/>
        <v>174.98</v>
      </c>
      <c r="J897" s="12">
        <f t="shared" si="53"/>
        <v>125.34</v>
      </c>
      <c r="K897" s="12">
        <f t="shared" si="54"/>
        <v>49.639999999999986</v>
      </c>
      <c r="L897" s="7">
        <f t="shared" si="55"/>
        <v>0.28368956452165955</v>
      </c>
      <c r="M897" s="5" t="str">
        <f>IF(COUNTIF(Returns!$B$2:$B$248,A897)&gt;0,"Yes","No")</f>
        <v>No</v>
      </c>
      <c r="N897" s="13"/>
    </row>
    <row r="898" spans="1:14" x14ac:dyDescent="0.35">
      <c r="A898" s="5">
        <v>897</v>
      </c>
      <c r="B898" s="5">
        <v>596</v>
      </c>
      <c r="C898" s="5">
        <v>1052</v>
      </c>
      <c r="D898" s="5">
        <v>2</v>
      </c>
      <c r="E898" s="5">
        <v>2801.53</v>
      </c>
      <c r="F898" s="5">
        <v>0.1</v>
      </c>
      <c r="G898" s="5">
        <f>IFERROR(INDEX(Products!$C$2:$C$86,MATCH(C898,Products!$A$2:$A$86,0)),"")</f>
        <v>5</v>
      </c>
      <c r="H898" s="12">
        <f>IFERROR(INDEX(Products!$D$2:$D$86,MATCH(C898,Products!$A$2:$A$86,0)),"")</f>
        <v>1752.02</v>
      </c>
      <c r="I898" s="12">
        <f t="shared" ref="I898:I961" si="56">D898*E898*(1-F898)</f>
        <v>5042.7540000000008</v>
      </c>
      <c r="J898" s="12">
        <f t="shared" ref="J898:J961" si="57">D898*H898</f>
        <v>3504.04</v>
      </c>
      <c r="K898" s="12">
        <f t="shared" ref="K898:K961" si="58">I898-J898</f>
        <v>1538.7140000000009</v>
      </c>
      <c r="L898" s="7">
        <f t="shared" ref="L898:L961" si="59">IFERROR(K898/I898,0)</f>
        <v>0.30513366307378875</v>
      </c>
      <c r="M898" s="5" t="str">
        <f>IF(COUNTIF(Returns!$B$2:$B$248,A898)&gt;0,"Yes","No")</f>
        <v>No</v>
      </c>
      <c r="N898" s="13"/>
    </row>
    <row r="899" spans="1:14" x14ac:dyDescent="0.35">
      <c r="A899" s="5">
        <v>898</v>
      </c>
      <c r="B899" s="5">
        <v>597</v>
      </c>
      <c r="C899" s="5">
        <v>1085</v>
      </c>
      <c r="D899" s="5">
        <v>1</v>
      </c>
      <c r="E899" s="5">
        <v>234.72</v>
      </c>
      <c r="F899" s="5">
        <v>0.15</v>
      </c>
      <c r="G899" s="5">
        <f>IFERROR(INDEX(Products!$C$2:$C$86,MATCH(C899,Products!$A$2:$A$86,0)),"")</f>
        <v>8</v>
      </c>
      <c r="H899" s="12">
        <f>IFERROR(INDEX(Products!$D$2:$D$86,MATCH(C899,Products!$A$2:$A$86,0)),"")</f>
        <v>175.69</v>
      </c>
      <c r="I899" s="12">
        <f t="shared" si="56"/>
        <v>199.512</v>
      </c>
      <c r="J899" s="12">
        <f t="shared" si="57"/>
        <v>175.69</v>
      </c>
      <c r="K899" s="12">
        <f t="shared" si="58"/>
        <v>23.822000000000003</v>
      </c>
      <c r="L899" s="7">
        <f t="shared" si="59"/>
        <v>0.11940133926781347</v>
      </c>
      <c r="M899" s="5" t="str">
        <f>IF(COUNTIF(Returns!$B$2:$B$248,A899)&gt;0,"Yes","No")</f>
        <v>No</v>
      </c>
      <c r="N899" s="13"/>
    </row>
    <row r="900" spans="1:14" x14ac:dyDescent="0.35">
      <c r="A900" s="5">
        <v>899</v>
      </c>
      <c r="B900" s="5">
        <v>598</v>
      </c>
      <c r="C900" s="5">
        <v>1041</v>
      </c>
      <c r="D900" s="5">
        <v>3</v>
      </c>
      <c r="E900" s="5">
        <v>767.68</v>
      </c>
      <c r="F900" s="5">
        <v>0.1</v>
      </c>
      <c r="G900" s="5">
        <f>IFERROR(INDEX(Products!$C$2:$C$86,MATCH(C900,Products!$A$2:$A$86,0)),"")</f>
        <v>4</v>
      </c>
      <c r="H900" s="12">
        <f>IFERROR(INDEX(Products!$D$2:$D$86,MATCH(C900,Products!$A$2:$A$86,0)),"")</f>
        <v>540.32000000000005</v>
      </c>
      <c r="I900" s="12">
        <f t="shared" si="56"/>
        <v>2072.7359999999999</v>
      </c>
      <c r="J900" s="12">
        <f t="shared" si="57"/>
        <v>1620.96</v>
      </c>
      <c r="K900" s="12">
        <f t="shared" si="58"/>
        <v>451.77599999999984</v>
      </c>
      <c r="L900" s="7">
        <f t="shared" si="59"/>
        <v>0.2179611875318419</v>
      </c>
      <c r="M900" s="5" t="str">
        <f>IF(COUNTIF(Returns!$B$2:$B$248,A900)&gt;0,"Yes","No")</f>
        <v>No</v>
      </c>
      <c r="N900" s="13"/>
    </row>
    <row r="901" spans="1:14" x14ac:dyDescent="0.35">
      <c r="A901" s="5">
        <v>900</v>
      </c>
      <c r="B901" s="5">
        <v>598</v>
      </c>
      <c r="C901" s="5">
        <v>1009</v>
      </c>
      <c r="D901" s="5">
        <v>1</v>
      </c>
      <c r="E901" s="5">
        <v>2129.15</v>
      </c>
      <c r="F901" s="5">
        <v>0.15</v>
      </c>
      <c r="G901" s="5">
        <f>IFERROR(INDEX(Products!$C$2:$C$86,MATCH(C901,Products!$A$2:$A$86,0)),"")</f>
        <v>1</v>
      </c>
      <c r="H901" s="12">
        <f>IFERROR(INDEX(Products!$D$2:$D$86,MATCH(C901,Products!$A$2:$A$86,0)),"")</f>
        <v>1303.81</v>
      </c>
      <c r="I901" s="12">
        <f t="shared" si="56"/>
        <v>1809.7774999999999</v>
      </c>
      <c r="J901" s="12">
        <f t="shared" si="57"/>
        <v>1303.81</v>
      </c>
      <c r="K901" s="12">
        <f t="shared" si="58"/>
        <v>505.96749999999997</v>
      </c>
      <c r="L901" s="7">
        <f t="shared" si="59"/>
        <v>0.27957442282269507</v>
      </c>
      <c r="M901" s="5" t="str">
        <f>IF(COUNTIF(Returns!$B$2:$B$248,A901)&gt;0,"Yes","No")</f>
        <v>No</v>
      </c>
      <c r="N901" s="13"/>
    </row>
    <row r="902" spans="1:14" x14ac:dyDescent="0.35">
      <c r="A902" s="5">
        <v>901</v>
      </c>
      <c r="B902" s="5">
        <v>599</v>
      </c>
      <c r="C902" s="5">
        <v>1038</v>
      </c>
      <c r="D902" s="5">
        <v>1</v>
      </c>
      <c r="E902" s="5">
        <v>930.61</v>
      </c>
      <c r="F902" s="5">
        <v>0.05</v>
      </c>
      <c r="G902" s="5">
        <f>IFERROR(INDEX(Products!$C$2:$C$86,MATCH(C902,Products!$A$2:$A$86,0)),"")</f>
        <v>4</v>
      </c>
      <c r="H902" s="12">
        <f>IFERROR(INDEX(Products!$D$2:$D$86,MATCH(C902,Products!$A$2:$A$86,0)),"")</f>
        <v>617.46</v>
      </c>
      <c r="I902" s="12">
        <f t="shared" si="56"/>
        <v>884.07949999999994</v>
      </c>
      <c r="J902" s="12">
        <f t="shared" si="57"/>
        <v>617.46</v>
      </c>
      <c r="K902" s="12">
        <f t="shared" si="58"/>
        <v>266.6194999999999</v>
      </c>
      <c r="L902" s="7">
        <f t="shared" si="59"/>
        <v>0.30157864762162218</v>
      </c>
      <c r="M902" s="5" t="str">
        <f>IF(COUNTIF(Returns!$B$2:$B$248,A902)&gt;0,"Yes","No")</f>
        <v>No</v>
      </c>
      <c r="N902" s="13"/>
    </row>
    <row r="903" spans="1:14" x14ac:dyDescent="0.35">
      <c r="A903" s="5">
        <v>902</v>
      </c>
      <c r="B903" s="5">
        <v>600</v>
      </c>
      <c r="C903" s="5">
        <v>1061</v>
      </c>
      <c r="D903" s="5">
        <v>1</v>
      </c>
      <c r="E903" s="5">
        <v>1128.8399999999999</v>
      </c>
      <c r="F903" s="5">
        <v>0</v>
      </c>
      <c r="G903" s="5">
        <f>IFERROR(INDEX(Products!$C$2:$C$86,MATCH(C903,Products!$A$2:$A$86,0)),"")</f>
        <v>6</v>
      </c>
      <c r="H903" s="12">
        <f>IFERROR(INDEX(Products!$D$2:$D$86,MATCH(C903,Products!$A$2:$A$86,0)),"")</f>
        <v>705.26</v>
      </c>
      <c r="I903" s="12">
        <f t="shared" si="56"/>
        <v>1128.8399999999999</v>
      </c>
      <c r="J903" s="12">
        <f t="shared" si="57"/>
        <v>705.26</v>
      </c>
      <c r="K903" s="12">
        <f t="shared" si="58"/>
        <v>423.57999999999993</v>
      </c>
      <c r="L903" s="7">
        <f t="shared" si="59"/>
        <v>0.37523475426101127</v>
      </c>
      <c r="M903" s="5" t="str">
        <f>IF(COUNTIF(Returns!$B$2:$B$248,A903)&gt;0,"Yes","No")</f>
        <v>No</v>
      </c>
      <c r="N903" s="13"/>
    </row>
    <row r="904" spans="1:14" x14ac:dyDescent="0.35">
      <c r="A904" s="5">
        <v>903</v>
      </c>
      <c r="B904" s="5">
        <v>600</v>
      </c>
      <c r="C904" s="5">
        <v>1082</v>
      </c>
      <c r="D904" s="5">
        <v>1</v>
      </c>
      <c r="E904" s="5">
        <v>337.61</v>
      </c>
      <c r="F904" s="5">
        <v>0.1</v>
      </c>
      <c r="G904" s="5">
        <f>IFERROR(INDEX(Products!$C$2:$C$86,MATCH(C904,Products!$A$2:$A$86,0)),"")</f>
        <v>8</v>
      </c>
      <c r="H904" s="12">
        <f>IFERROR(INDEX(Products!$D$2:$D$86,MATCH(C904,Products!$A$2:$A$86,0)),"")</f>
        <v>183.63</v>
      </c>
      <c r="I904" s="12">
        <f t="shared" si="56"/>
        <v>303.84900000000005</v>
      </c>
      <c r="J904" s="12">
        <f t="shared" si="57"/>
        <v>183.63</v>
      </c>
      <c r="K904" s="12">
        <f t="shared" si="58"/>
        <v>120.21900000000005</v>
      </c>
      <c r="L904" s="7">
        <f t="shared" si="59"/>
        <v>0.39565376223058174</v>
      </c>
      <c r="M904" s="5" t="str">
        <f>IF(COUNTIF(Returns!$B$2:$B$248,A904)&gt;0,"Yes","No")</f>
        <v>No</v>
      </c>
      <c r="N904" s="13"/>
    </row>
    <row r="905" spans="1:14" x14ac:dyDescent="0.35">
      <c r="A905" s="5">
        <v>904</v>
      </c>
      <c r="B905" s="5">
        <v>601</v>
      </c>
      <c r="C905" s="5">
        <v>1064</v>
      </c>
      <c r="D905" s="5">
        <v>1</v>
      </c>
      <c r="E905" s="5">
        <v>177.92</v>
      </c>
      <c r="F905" s="5">
        <v>0.25</v>
      </c>
      <c r="G905" s="5">
        <f>IFERROR(INDEX(Products!$C$2:$C$86,MATCH(C905,Products!$A$2:$A$86,0)),"")</f>
        <v>6</v>
      </c>
      <c r="H905" s="12">
        <f>IFERROR(INDEX(Products!$D$2:$D$86,MATCH(C905,Products!$A$2:$A$86,0)),"")</f>
        <v>95.97</v>
      </c>
      <c r="I905" s="12">
        <f t="shared" si="56"/>
        <v>133.44</v>
      </c>
      <c r="J905" s="12">
        <f t="shared" si="57"/>
        <v>95.97</v>
      </c>
      <c r="K905" s="12">
        <f t="shared" si="58"/>
        <v>37.47</v>
      </c>
      <c r="L905" s="7">
        <f t="shared" si="59"/>
        <v>0.28080035971223022</v>
      </c>
      <c r="M905" s="5" t="str">
        <f>IF(COUNTIF(Returns!$B$2:$B$248,A905)&gt;0,"Yes","No")</f>
        <v>No</v>
      </c>
      <c r="N905" s="13"/>
    </row>
    <row r="906" spans="1:14" x14ac:dyDescent="0.35">
      <c r="A906" s="5">
        <v>905</v>
      </c>
      <c r="B906" s="5">
        <v>602</v>
      </c>
      <c r="C906" s="5">
        <v>1049</v>
      </c>
      <c r="D906" s="5">
        <v>1</v>
      </c>
      <c r="E906" s="5">
        <v>3970.29</v>
      </c>
      <c r="F906" s="5">
        <v>0</v>
      </c>
      <c r="G906" s="5">
        <f>IFERROR(INDEX(Products!$C$2:$C$86,MATCH(C906,Products!$A$2:$A$86,0)),"")</f>
        <v>5</v>
      </c>
      <c r="H906" s="12">
        <f>IFERROR(INDEX(Products!$D$2:$D$86,MATCH(C906,Products!$A$2:$A$86,0)),"")</f>
        <v>2490.89</v>
      </c>
      <c r="I906" s="12">
        <f t="shared" si="56"/>
        <v>3970.29</v>
      </c>
      <c r="J906" s="12">
        <f t="shared" si="57"/>
        <v>2490.89</v>
      </c>
      <c r="K906" s="12">
        <f t="shared" si="58"/>
        <v>1479.4</v>
      </c>
      <c r="L906" s="7">
        <f t="shared" si="59"/>
        <v>0.37261761735288862</v>
      </c>
      <c r="M906" s="5" t="str">
        <f>IF(COUNTIF(Returns!$B$2:$B$248,A906)&gt;0,"Yes","No")</f>
        <v>No</v>
      </c>
      <c r="N906" s="13"/>
    </row>
    <row r="907" spans="1:14" x14ac:dyDescent="0.35">
      <c r="A907" s="5">
        <v>906</v>
      </c>
      <c r="B907" s="5">
        <v>603</v>
      </c>
      <c r="C907" s="5">
        <v>1052</v>
      </c>
      <c r="D907" s="5">
        <v>2</v>
      </c>
      <c r="E907" s="5">
        <v>2801.53</v>
      </c>
      <c r="F907" s="5">
        <v>0.05</v>
      </c>
      <c r="G907" s="5">
        <f>IFERROR(INDEX(Products!$C$2:$C$86,MATCH(C907,Products!$A$2:$A$86,0)),"")</f>
        <v>5</v>
      </c>
      <c r="H907" s="12">
        <f>IFERROR(INDEX(Products!$D$2:$D$86,MATCH(C907,Products!$A$2:$A$86,0)),"")</f>
        <v>1752.02</v>
      </c>
      <c r="I907" s="12">
        <f t="shared" si="56"/>
        <v>5322.9070000000002</v>
      </c>
      <c r="J907" s="12">
        <f t="shared" si="57"/>
        <v>3504.04</v>
      </c>
      <c r="K907" s="12">
        <f t="shared" si="58"/>
        <v>1818.8670000000002</v>
      </c>
      <c r="L907" s="7">
        <f t="shared" si="59"/>
        <v>0.34170557554358927</v>
      </c>
      <c r="M907" s="5" t="str">
        <f>IF(COUNTIF(Returns!$B$2:$B$248,A907)&gt;0,"Yes","No")</f>
        <v>No</v>
      </c>
      <c r="N907" s="13"/>
    </row>
    <row r="908" spans="1:14" x14ac:dyDescent="0.35">
      <c r="A908" s="5">
        <v>907</v>
      </c>
      <c r="B908" s="5">
        <v>603</v>
      </c>
      <c r="C908" s="5">
        <v>1041</v>
      </c>
      <c r="D908" s="5">
        <v>2</v>
      </c>
      <c r="E908" s="5">
        <v>767.68</v>
      </c>
      <c r="F908" s="5">
        <v>0.2</v>
      </c>
      <c r="G908" s="5">
        <f>IFERROR(INDEX(Products!$C$2:$C$86,MATCH(C908,Products!$A$2:$A$86,0)),"")</f>
        <v>4</v>
      </c>
      <c r="H908" s="12">
        <f>IFERROR(INDEX(Products!$D$2:$D$86,MATCH(C908,Products!$A$2:$A$86,0)),"")</f>
        <v>540.32000000000005</v>
      </c>
      <c r="I908" s="12">
        <f t="shared" si="56"/>
        <v>1228.288</v>
      </c>
      <c r="J908" s="12">
        <f t="shared" si="57"/>
        <v>1080.6400000000001</v>
      </c>
      <c r="K908" s="12">
        <f t="shared" si="58"/>
        <v>147.64799999999991</v>
      </c>
      <c r="L908" s="7">
        <f t="shared" si="59"/>
        <v>0.12020633597332214</v>
      </c>
      <c r="M908" s="5" t="str">
        <f>IF(COUNTIF(Returns!$B$2:$B$248,A908)&gt;0,"Yes","No")</f>
        <v>No</v>
      </c>
      <c r="N908" s="13"/>
    </row>
    <row r="909" spans="1:14" x14ac:dyDescent="0.35">
      <c r="A909" s="5">
        <v>908</v>
      </c>
      <c r="B909" s="5">
        <v>603</v>
      </c>
      <c r="C909" s="5">
        <v>1029</v>
      </c>
      <c r="D909" s="5">
        <v>1</v>
      </c>
      <c r="E909" s="5">
        <v>951.92</v>
      </c>
      <c r="F909" s="5">
        <v>0.05</v>
      </c>
      <c r="G909" s="5">
        <f>IFERROR(INDEX(Products!$C$2:$C$86,MATCH(C909,Products!$A$2:$A$86,0)),"")</f>
        <v>3</v>
      </c>
      <c r="H909" s="12">
        <f>IFERROR(INDEX(Products!$D$2:$D$86,MATCH(C909,Products!$A$2:$A$86,0)),"")</f>
        <v>552.17999999999995</v>
      </c>
      <c r="I909" s="12">
        <f t="shared" si="56"/>
        <v>904.32399999999996</v>
      </c>
      <c r="J909" s="12">
        <f t="shared" si="57"/>
        <v>552.17999999999995</v>
      </c>
      <c r="K909" s="12">
        <f t="shared" si="58"/>
        <v>352.14400000000001</v>
      </c>
      <c r="L909" s="7">
        <f t="shared" si="59"/>
        <v>0.38940025919913662</v>
      </c>
      <c r="M909" s="5" t="str">
        <f>IF(COUNTIF(Returns!$B$2:$B$248,A909)&gt;0,"Yes","No")</f>
        <v>No</v>
      </c>
      <c r="N909" s="13"/>
    </row>
    <row r="910" spans="1:14" x14ac:dyDescent="0.35">
      <c r="A910" s="5">
        <v>909</v>
      </c>
      <c r="B910" s="5">
        <v>604</v>
      </c>
      <c r="C910" s="5">
        <v>1057</v>
      </c>
      <c r="D910" s="5">
        <v>1</v>
      </c>
      <c r="E910" s="5">
        <v>670.06</v>
      </c>
      <c r="F910" s="5">
        <v>0.1</v>
      </c>
      <c r="G910" s="5">
        <f>IFERROR(INDEX(Products!$C$2:$C$86,MATCH(C910,Products!$A$2:$A$86,0)),"")</f>
        <v>6</v>
      </c>
      <c r="H910" s="12">
        <f>IFERROR(INDEX(Products!$D$2:$D$86,MATCH(C910,Products!$A$2:$A$86,0)),"")</f>
        <v>490.48</v>
      </c>
      <c r="I910" s="12">
        <f t="shared" si="56"/>
        <v>603.05399999999997</v>
      </c>
      <c r="J910" s="12">
        <f t="shared" si="57"/>
        <v>490.48</v>
      </c>
      <c r="K910" s="12">
        <f t="shared" si="58"/>
        <v>112.57399999999996</v>
      </c>
      <c r="L910" s="7">
        <f t="shared" si="59"/>
        <v>0.18667316691374231</v>
      </c>
      <c r="M910" s="5" t="str">
        <f>IF(COUNTIF(Returns!$B$2:$B$248,A910)&gt;0,"Yes","No")</f>
        <v>Yes</v>
      </c>
      <c r="N910" s="13"/>
    </row>
    <row r="911" spans="1:14" x14ac:dyDescent="0.35">
      <c r="A911" s="5">
        <v>910</v>
      </c>
      <c r="B911" s="5">
        <v>605</v>
      </c>
      <c r="C911" s="5">
        <v>1041</v>
      </c>
      <c r="D911" s="5">
        <v>1</v>
      </c>
      <c r="E911" s="5">
        <v>767.68</v>
      </c>
      <c r="F911" s="5">
        <v>0.05</v>
      </c>
      <c r="G911" s="5">
        <f>IFERROR(INDEX(Products!$C$2:$C$86,MATCH(C911,Products!$A$2:$A$86,0)),"")</f>
        <v>4</v>
      </c>
      <c r="H911" s="12">
        <f>IFERROR(INDEX(Products!$D$2:$D$86,MATCH(C911,Products!$A$2:$A$86,0)),"")</f>
        <v>540.32000000000005</v>
      </c>
      <c r="I911" s="12">
        <f t="shared" si="56"/>
        <v>729.29599999999994</v>
      </c>
      <c r="J911" s="12">
        <f t="shared" si="57"/>
        <v>540.32000000000005</v>
      </c>
      <c r="K911" s="12">
        <f t="shared" si="58"/>
        <v>188.97599999999989</v>
      </c>
      <c r="L911" s="7">
        <f t="shared" si="59"/>
        <v>0.25912112503016593</v>
      </c>
      <c r="M911" s="5" t="str">
        <f>IF(COUNTIF(Returns!$B$2:$B$248,A911)&gt;0,"Yes","No")</f>
        <v>No</v>
      </c>
      <c r="N911" s="13"/>
    </row>
    <row r="912" spans="1:14" x14ac:dyDescent="0.35">
      <c r="A912" s="5">
        <v>911</v>
      </c>
      <c r="B912" s="5">
        <v>605</v>
      </c>
      <c r="C912" s="5">
        <v>1027</v>
      </c>
      <c r="D912" s="5">
        <v>2</v>
      </c>
      <c r="E912" s="5">
        <v>1445.05</v>
      </c>
      <c r="F912" s="5">
        <v>0.05</v>
      </c>
      <c r="G912" s="5">
        <f>IFERROR(INDEX(Products!$C$2:$C$86,MATCH(C912,Products!$A$2:$A$86,0)),"")</f>
        <v>3</v>
      </c>
      <c r="H912" s="12">
        <f>IFERROR(INDEX(Products!$D$2:$D$86,MATCH(C912,Products!$A$2:$A$86,0)),"")</f>
        <v>777.4</v>
      </c>
      <c r="I912" s="12">
        <f t="shared" si="56"/>
        <v>2745.5949999999998</v>
      </c>
      <c r="J912" s="12">
        <f t="shared" si="57"/>
        <v>1554.8</v>
      </c>
      <c r="K912" s="12">
        <f t="shared" si="58"/>
        <v>1190.7949999999998</v>
      </c>
      <c r="L912" s="7">
        <f t="shared" si="59"/>
        <v>0.43371108994589513</v>
      </c>
      <c r="M912" s="5" t="str">
        <f>IF(COUNTIF(Returns!$B$2:$B$248,A912)&gt;0,"Yes","No")</f>
        <v>No</v>
      </c>
      <c r="N912" s="13"/>
    </row>
    <row r="913" spans="1:14" x14ac:dyDescent="0.35">
      <c r="A913" s="5">
        <v>912</v>
      </c>
      <c r="B913" s="5">
        <v>606</v>
      </c>
      <c r="C913" s="5">
        <v>1041</v>
      </c>
      <c r="D913" s="5">
        <v>1</v>
      </c>
      <c r="E913" s="5">
        <v>767.68</v>
      </c>
      <c r="F913" s="5">
        <v>0.2</v>
      </c>
      <c r="G913" s="5">
        <f>IFERROR(INDEX(Products!$C$2:$C$86,MATCH(C913,Products!$A$2:$A$86,0)),"")</f>
        <v>4</v>
      </c>
      <c r="H913" s="12">
        <f>IFERROR(INDEX(Products!$D$2:$D$86,MATCH(C913,Products!$A$2:$A$86,0)),"")</f>
        <v>540.32000000000005</v>
      </c>
      <c r="I913" s="12">
        <f t="shared" si="56"/>
        <v>614.14400000000001</v>
      </c>
      <c r="J913" s="12">
        <f t="shared" si="57"/>
        <v>540.32000000000005</v>
      </c>
      <c r="K913" s="12">
        <f t="shared" si="58"/>
        <v>73.823999999999955</v>
      </c>
      <c r="L913" s="7">
        <f t="shared" si="59"/>
        <v>0.12020633597332214</v>
      </c>
      <c r="M913" s="5" t="str">
        <f>IF(COUNTIF(Returns!$B$2:$B$248,A913)&gt;0,"Yes","No")</f>
        <v>No</v>
      </c>
      <c r="N913" s="13"/>
    </row>
    <row r="914" spans="1:14" x14ac:dyDescent="0.35">
      <c r="A914" s="5">
        <v>913</v>
      </c>
      <c r="B914" s="5">
        <v>607</v>
      </c>
      <c r="C914" s="5">
        <v>1072</v>
      </c>
      <c r="D914" s="5">
        <v>1</v>
      </c>
      <c r="E914" s="5">
        <v>1404.39</v>
      </c>
      <c r="F914" s="5">
        <v>0.05</v>
      </c>
      <c r="G914" s="5">
        <f>IFERROR(INDEX(Products!$C$2:$C$86,MATCH(C914,Products!$A$2:$A$86,0)),"")</f>
        <v>7</v>
      </c>
      <c r="H914" s="12">
        <f>IFERROR(INDEX(Products!$D$2:$D$86,MATCH(C914,Products!$A$2:$A$86,0)),"")</f>
        <v>772.88</v>
      </c>
      <c r="I914" s="12">
        <f t="shared" si="56"/>
        <v>1334.1704999999999</v>
      </c>
      <c r="J914" s="12">
        <f t="shared" si="57"/>
        <v>772.88</v>
      </c>
      <c r="K914" s="12">
        <f t="shared" si="58"/>
        <v>561.29049999999995</v>
      </c>
      <c r="L914" s="7">
        <f t="shared" si="59"/>
        <v>0.42070372564825859</v>
      </c>
      <c r="M914" s="5" t="str">
        <f>IF(COUNTIF(Returns!$B$2:$B$248,A914)&gt;0,"Yes","No")</f>
        <v>No</v>
      </c>
      <c r="N914" s="13"/>
    </row>
    <row r="915" spans="1:14" x14ac:dyDescent="0.35">
      <c r="A915" s="5">
        <v>914</v>
      </c>
      <c r="B915" s="5">
        <v>608</v>
      </c>
      <c r="C915" s="5">
        <v>1033</v>
      </c>
      <c r="D915" s="5">
        <v>1</v>
      </c>
      <c r="E915" s="5">
        <v>3738.1</v>
      </c>
      <c r="F915" s="5">
        <v>0.1</v>
      </c>
      <c r="G915" s="5">
        <f>IFERROR(INDEX(Products!$C$2:$C$86,MATCH(C915,Products!$A$2:$A$86,0)),"")</f>
        <v>3</v>
      </c>
      <c r="H915" s="12">
        <f>IFERROR(INDEX(Products!$D$2:$D$86,MATCH(C915,Products!$A$2:$A$86,0)),"")</f>
        <v>2130.6999999999998</v>
      </c>
      <c r="I915" s="12">
        <f t="shared" si="56"/>
        <v>3364.29</v>
      </c>
      <c r="J915" s="12">
        <f t="shared" si="57"/>
        <v>2130.6999999999998</v>
      </c>
      <c r="K915" s="12">
        <f t="shared" si="58"/>
        <v>1233.5900000000001</v>
      </c>
      <c r="L915" s="7">
        <f t="shared" si="59"/>
        <v>0.36667171973878593</v>
      </c>
      <c r="M915" s="5" t="str">
        <f>IF(COUNTIF(Returns!$B$2:$B$248,A915)&gt;0,"Yes","No")</f>
        <v>No</v>
      </c>
      <c r="N915" s="13"/>
    </row>
    <row r="916" spans="1:14" x14ac:dyDescent="0.35">
      <c r="A916" s="5">
        <v>915</v>
      </c>
      <c r="B916" s="5">
        <v>609</v>
      </c>
      <c r="C916" s="5">
        <v>1085</v>
      </c>
      <c r="D916" s="5">
        <v>1</v>
      </c>
      <c r="E916" s="5">
        <v>234.72</v>
      </c>
      <c r="F916" s="5">
        <v>0.1</v>
      </c>
      <c r="G916" s="5">
        <f>IFERROR(INDEX(Products!$C$2:$C$86,MATCH(C916,Products!$A$2:$A$86,0)),"")</f>
        <v>8</v>
      </c>
      <c r="H916" s="12">
        <f>IFERROR(INDEX(Products!$D$2:$D$86,MATCH(C916,Products!$A$2:$A$86,0)),"")</f>
        <v>175.69</v>
      </c>
      <c r="I916" s="12">
        <f t="shared" si="56"/>
        <v>211.24799999999999</v>
      </c>
      <c r="J916" s="12">
        <f t="shared" si="57"/>
        <v>175.69</v>
      </c>
      <c r="K916" s="12">
        <f t="shared" si="58"/>
        <v>35.557999999999993</v>
      </c>
      <c r="L916" s="7">
        <f t="shared" si="59"/>
        <v>0.16832348708626824</v>
      </c>
      <c r="M916" s="5" t="str">
        <f>IF(COUNTIF(Returns!$B$2:$B$248,A916)&gt;0,"Yes","No")</f>
        <v>No</v>
      </c>
      <c r="N916" s="13"/>
    </row>
    <row r="917" spans="1:14" x14ac:dyDescent="0.35">
      <c r="A917" s="5">
        <v>916</v>
      </c>
      <c r="B917" s="5">
        <v>610</v>
      </c>
      <c r="C917" s="5">
        <v>1028</v>
      </c>
      <c r="D917" s="5">
        <v>1</v>
      </c>
      <c r="E917" s="5">
        <v>2753.45</v>
      </c>
      <c r="F917" s="5">
        <v>0</v>
      </c>
      <c r="G917" s="5">
        <f>IFERROR(INDEX(Products!$C$2:$C$86,MATCH(C917,Products!$A$2:$A$86,0)),"")</f>
        <v>3</v>
      </c>
      <c r="H917" s="12">
        <f>IFERROR(INDEX(Products!$D$2:$D$86,MATCH(C917,Products!$A$2:$A$86,0)),"")</f>
        <v>1672.88</v>
      </c>
      <c r="I917" s="12">
        <f t="shared" si="56"/>
        <v>2753.45</v>
      </c>
      <c r="J917" s="12">
        <f t="shared" si="57"/>
        <v>1672.88</v>
      </c>
      <c r="K917" s="12">
        <f t="shared" si="58"/>
        <v>1080.5699999999997</v>
      </c>
      <c r="L917" s="7">
        <f t="shared" si="59"/>
        <v>0.39244220886524173</v>
      </c>
      <c r="M917" s="5" t="str">
        <f>IF(COUNTIF(Returns!$B$2:$B$248,A917)&gt;0,"Yes","No")</f>
        <v>No</v>
      </c>
      <c r="N917" s="13"/>
    </row>
    <row r="918" spans="1:14" x14ac:dyDescent="0.35">
      <c r="A918" s="5">
        <v>917</v>
      </c>
      <c r="B918" s="5">
        <v>611</v>
      </c>
      <c r="C918" s="5">
        <v>1085</v>
      </c>
      <c r="D918" s="5">
        <v>2</v>
      </c>
      <c r="E918" s="5">
        <v>234.72</v>
      </c>
      <c r="F918" s="5">
        <v>0.3</v>
      </c>
      <c r="G918" s="5">
        <f>IFERROR(INDEX(Products!$C$2:$C$86,MATCH(C918,Products!$A$2:$A$86,0)),"")</f>
        <v>8</v>
      </c>
      <c r="H918" s="12">
        <f>IFERROR(INDEX(Products!$D$2:$D$86,MATCH(C918,Products!$A$2:$A$86,0)),"")</f>
        <v>175.69</v>
      </c>
      <c r="I918" s="12">
        <f t="shared" si="56"/>
        <v>328.608</v>
      </c>
      <c r="J918" s="12">
        <f t="shared" si="57"/>
        <v>351.38</v>
      </c>
      <c r="K918" s="12">
        <f t="shared" si="58"/>
        <v>-22.771999999999991</v>
      </c>
      <c r="L918" s="7">
        <f t="shared" si="59"/>
        <v>-6.929837374622648E-2</v>
      </c>
      <c r="M918" s="5" t="str">
        <f>IF(COUNTIF(Returns!$B$2:$B$248,A918)&gt;0,"Yes","No")</f>
        <v>No</v>
      </c>
      <c r="N918" s="13"/>
    </row>
    <row r="919" spans="1:14" x14ac:dyDescent="0.35">
      <c r="A919" s="5">
        <v>918</v>
      </c>
      <c r="B919" s="5">
        <v>611</v>
      </c>
      <c r="C919" s="5">
        <v>1056</v>
      </c>
      <c r="D919" s="5">
        <v>1</v>
      </c>
      <c r="E919" s="5">
        <v>1134.4000000000001</v>
      </c>
      <c r="F919" s="5">
        <v>0.2</v>
      </c>
      <c r="G919" s="5">
        <f>IFERROR(INDEX(Products!$C$2:$C$86,MATCH(C919,Products!$A$2:$A$86,0)),"")</f>
        <v>6</v>
      </c>
      <c r="H919" s="12">
        <f>IFERROR(INDEX(Products!$D$2:$D$86,MATCH(C919,Products!$A$2:$A$86,0)),"")</f>
        <v>798.2</v>
      </c>
      <c r="I919" s="12">
        <f t="shared" si="56"/>
        <v>907.5200000000001</v>
      </c>
      <c r="J919" s="12">
        <f t="shared" si="57"/>
        <v>798.2</v>
      </c>
      <c r="K919" s="12">
        <f t="shared" si="58"/>
        <v>109.32000000000005</v>
      </c>
      <c r="L919" s="7">
        <f t="shared" si="59"/>
        <v>0.12046015514809595</v>
      </c>
      <c r="M919" s="5" t="str">
        <f>IF(COUNTIF(Returns!$B$2:$B$248,A919)&gt;0,"Yes","No")</f>
        <v>No</v>
      </c>
      <c r="N919" s="13"/>
    </row>
    <row r="920" spans="1:14" x14ac:dyDescent="0.35">
      <c r="A920" s="5">
        <v>919</v>
      </c>
      <c r="B920" s="5">
        <v>612</v>
      </c>
      <c r="C920" s="5">
        <v>1001</v>
      </c>
      <c r="D920" s="5">
        <v>1</v>
      </c>
      <c r="E920" s="5">
        <v>3826.19</v>
      </c>
      <c r="F920" s="5">
        <v>0.3</v>
      </c>
      <c r="G920" s="5">
        <f>IFERROR(INDEX(Products!$C$2:$C$86,MATCH(C920,Products!$A$2:$A$86,0)),"")</f>
        <v>1</v>
      </c>
      <c r="H920" s="12">
        <f>IFERROR(INDEX(Products!$D$2:$D$86,MATCH(C920,Products!$A$2:$A$86,0)),"")</f>
        <v>3021.65</v>
      </c>
      <c r="I920" s="12">
        <f t="shared" si="56"/>
        <v>2678.3330000000001</v>
      </c>
      <c r="J920" s="12">
        <f t="shared" si="57"/>
        <v>3021.65</v>
      </c>
      <c r="K920" s="12">
        <f t="shared" si="58"/>
        <v>-343.31700000000001</v>
      </c>
      <c r="L920" s="7">
        <f t="shared" si="59"/>
        <v>-0.12818309000411823</v>
      </c>
      <c r="M920" s="5" t="str">
        <f>IF(COUNTIF(Returns!$B$2:$B$248,A920)&gt;0,"Yes","No")</f>
        <v>No</v>
      </c>
      <c r="N920" s="13"/>
    </row>
    <row r="921" spans="1:14" x14ac:dyDescent="0.35">
      <c r="A921" s="5">
        <v>920</v>
      </c>
      <c r="B921" s="5">
        <v>612</v>
      </c>
      <c r="C921" s="5">
        <v>1032</v>
      </c>
      <c r="D921" s="5">
        <v>1</v>
      </c>
      <c r="E921" s="5">
        <v>2472.7199999999998</v>
      </c>
      <c r="F921" s="5">
        <v>0</v>
      </c>
      <c r="G921" s="5">
        <f>IFERROR(INDEX(Products!$C$2:$C$86,MATCH(C921,Products!$A$2:$A$86,0)),"")</f>
        <v>3</v>
      </c>
      <c r="H921" s="12">
        <f>IFERROR(INDEX(Products!$D$2:$D$86,MATCH(C921,Products!$A$2:$A$86,0)),"")</f>
        <v>1458.83</v>
      </c>
      <c r="I921" s="12">
        <f t="shared" si="56"/>
        <v>2472.7199999999998</v>
      </c>
      <c r="J921" s="12">
        <f t="shared" si="57"/>
        <v>1458.83</v>
      </c>
      <c r="K921" s="12">
        <f t="shared" si="58"/>
        <v>1013.8899999999999</v>
      </c>
      <c r="L921" s="7">
        <f t="shared" si="59"/>
        <v>0.41003025008897082</v>
      </c>
      <c r="M921" s="5" t="str">
        <f>IF(COUNTIF(Returns!$B$2:$B$248,A921)&gt;0,"Yes","No")</f>
        <v>No</v>
      </c>
      <c r="N921" s="13"/>
    </row>
    <row r="922" spans="1:14" x14ac:dyDescent="0.35">
      <c r="A922" s="5">
        <v>921</v>
      </c>
      <c r="B922" s="5">
        <v>613</v>
      </c>
      <c r="C922" s="5">
        <v>1084</v>
      </c>
      <c r="D922" s="5">
        <v>1</v>
      </c>
      <c r="E922" s="5">
        <v>317.63</v>
      </c>
      <c r="F922" s="5">
        <v>0.05</v>
      </c>
      <c r="G922" s="5">
        <f>IFERROR(INDEX(Products!$C$2:$C$86,MATCH(C922,Products!$A$2:$A$86,0)),"")</f>
        <v>8</v>
      </c>
      <c r="H922" s="12">
        <f>IFERROR(INDEX(Products!$D$2:$D$86,MATCH(C922,Products!$A$2:$A$86,0)),"")</f>
        <v>188.52</v>
      </c>
      <c r="I922" s="12">
        <f t="shared" si="56"/>
        <v>301.74849999999998</v>
      </c>
      <c r="J922" s="12">
        <f t="shared" si="57"/>
        <v>188.52</v>
      </c>
      <c r="K922" s="12">
        <f t="shared" si="58"/>
        <v>113.22849999999997</v>
      </c>
      <c r="L922" s="7">
        <f t="shared" si="59"/>
        <v>0.37524130194516286</v>
      </c>
      <c r="M922" s="5" t="str">
        <f>IF(COUNTIF(Returns!$B$2:$B$248,A922)&gt;0,"Yes","No")</f>
        <v>No</v>
      </c>
      <c r="N922" s="13"/>
    </row>
    <row r="923" spans="1:14" x14ac:dyDescent="0.35">
      <c r="A923" s="5">
        <v>922</v>
      </c>
      <c r="B923" s="5">
        <v>613</v>
      </c>
      <c r="C923" s="5">
        <v>1073</v>
      </c>
      <c r="D923" s="5">
        <v>1</v>
      </c>
      <c r="E923" s="5">
        <v>1588.01</v>
      </c>
      <c r="F923" s="5">
        <v>0.2</v>
      </c>
      <c r="G923" s="5">
        <f>IFERROR(INDEX(Products!$C$2:$C$86,MATCH(C923,Products!$A$2:$A$86,0)),"")</f>
        <v>7</v>
      </c>
      <c r="H923" s="12">
        <f>IFERROR(INDEX(Products!$D$2:$D$86,MATCH(C923,Products!$A$2:$A$86,0)),"")</f>
        <v>1144.3699999999999</v>
      </c>
      <c r="I923" s="12">
        <f t="shared" si="56"/>
        <v>1270.4080000000001</v>
      </c>
      <c r="J923" s="12">
        <f t="shared" si="57"/>
        <v>1144.3699999999999</v>
      </c>
      <c r="K923" s="12">
        <f t="shared" si="58"/>
        <v>126.03800000000024</v>
      </c>
      <c r="L923" s="7">
        <f t="shared" si="59"/>
        <v>9.9210647288115489E-2</v>
      </c>
      <c r="M923" s="5" t="str">
        <f>IF(COUNTIF(Returns!$B$2:$B$248,A923)&gt;0,"Yes","No")</f>
        <v>No</v>
      </c>
      <c r="N923" s="13"/>
    </row>
    <row r="924" spans="1:14" x14ac:dyDescent="0.35">
      <c r="A924" s="5">
        <v>923</v>
      </c>
      <c r="B924" s="5">
        <v>614</v>
      </c>
      <c r="C924" s="5">
        <v>1038</v>
      </c>
      <c r="D924" s="5">
        <v>1</v>
      </c>
      <c r="E924" s="5">
        <v>930.61</v>
      </c>
      <c r="F924" s="5">
        <v>0.15</v>
      </c>
      <c r="G924" s="5">
        <f>IFERROR(INDEX(Products!$C$2:$C$86,MATCH(C924,Products!$A$2:$A$86,0)),"")</f>
        <v>4</v>
      </c>
      <c r="H924" s="12">
        <f>IFERROR(INDEX(Products!$D$2:$D$86,MATCH(C924,Products!$A$2:$A$86,0)),"")</f>
        <v>617.46</v>
      </c>
      <c r="I924" s="12">
        <f t="shared" si="56"/>
        <v>791.01850000000002</v>
      </c>
      <c r="J924" s="12">
        <f t="shared" si="57"/>
        <v>617.46</v>
      </c>
      <c r="K924" s="12">
        <f t="shared" si="58"/>
        <v>173.55849999999998</v>
      </c>
      <c r="L924" s="7">
        <f t="shared" si="59"/>
        <v>0.21941142969475427</v>
      </c>
      <c r="M924" s="5" t="str">
        <f>IF(COUNTIF(Returns!$B$2:$B$248,A924)&gt;0,"Yes","No")</f>
        <v>No</v>
      </c>
      <c r="N924" s="13"/>
    </row>
    <row r="925" spans="1:14" x14ac:dyDescent="0.35">
      <c r="A925" s="5">
        <v>924</v>
      </c>
      <c r="B925" s="5">
        <v>615</v>
      </c>
      <c r="C925" s="5">
        <v>1066</v>
      </c>
      <c r="D925" s="5">
        <v>1</v>
      </c>
      <c r="E925" s="5">
        <v>1123.68</v>
      </c>
      <c r="F925" s="5">
        <v>0</v>
      </c>
      <c r="G925" s="5">
        <f>IFERROR(INDEX(Products!$C$2:$C$86,MATCH(C925,Products!$A$2:$A$86,0)),"")</f>
        <v>7</v>
      </c>
      <c r="H925" s="12">
        <f>IFERROR(INDEX(Products!$D$2:$D$86,MATCH(C925,Products!$A$2:$A$86,0)),"")</f>
        <v>872.66</v>
      </c>
      <c r="I925" s="12">
        <f t="shared" si="56"/>
        <v>1123.68</v>
      </c>
      <c r="J925" s="12">
        <f t="shared" si="57"/>
        <v>872.66</v>
      </c>
      <c r="K925" s="12">
        <f t="shared" si="58"/>
        <v>251.0200000000001</v>
      </c>
      <c r="L925" s="7">
        <f t="shared" si="59"/>
        <v>0.22339100099672513</v>
      </c>
      <c r="M925" s="5" t="str">
        <f>IF(COUNTIF(Returns!$B$2:$B$248,A925)&gt;0,"Yes","No")</f>
        <v>No</v>
      </c>
      <c r="N925" s="13"/>
    </row>
    <row r="926" spans="1:14" x14ac:dyDescent="0.35">
      <c r="A926" s="5">
        <v>925</v>
      </c>
      <c r="B926" s="5">
        <v>616</v>
      </c>
      <c r="C926" s="5">
        <v>1084</v>
      </c>
      <c r="D926" s="5">
        <v>1</v>
      </c>
      <c r="E926" s="5">
        <v>317.63</v>
      </c>
      <c r="F926" s="5">
        <v>0.3</v>
      </c>
      <c r="G926" s="5">
        <f>IFERROR(INDEX(Products!$C$2:$C$86,MATCH(C926,Products!$A$2:$A$86,0)),"")</f>
        <v>8</v>
      </c>
      <c r="H926" s="12">
        <f>IFERROR(INDEX(Products!$D$2:$D$86,MATCH(C926,Products!$A$2:$A$86,0)),"")</f>
        <v>188.52</v>
      </c>
      <c r="I926" s="12">
        <f t="shared" si="56"/>
        <v>222.34099999999998</v>
      </c>
      <c r="J926" s="12">
        <f t="shared" si="57"/>
        <v>188.52</v>
      </c>
      <c r="K926" s="12">
        <f t="shared" si="58"/>
        <v>33.82099999999997</v>
      </c>
      <c r="L926" s="7">
        <f t="shared" si="59"/>
        <v>0.15211319549700672</v>
      </c>
      <c r="M926" s="5" t="str">
        <f>IF(COUNTIF(Returns!$B$2:$B$248,A926)&gt;0,"Yes","No")</f>
        <v>No</v>
      </c>
      <c r="N926" s="13"/>
    </row>
    <row r="927" spans="1:14" x14ac:dyDescent="0.35">
      <c r="A927" s="5">
        <v>926</v>
      </c>
      <c r="B927" s="5">
        <v>617</v>
      </c>
      <c r="C927" s="5">
        <v>1061</v>
      </c>
      <c r="D927" s="5">
        <v>1</v>
      </c>
      <c r="E927" s="5">
        <v>1128.8399999999999</v>
      </c>
      <c r="F927" s="5">
        <v>0</v>
      </c>
      <c r="G927" s="5">
        <f>IFERROR(INDEX(Products!$C$2:$C$86,MATCH(C927,Products!$A$2:$A$86,0)),"")</f>
        <v>6</v>
      </c>
      <c r="H927" s="12">
        <f>IFERROR(INDEX(Products!$D$2:$D$86,MATCH(C927,Products!$A$2:$A$86,0)),"")</f>
        <v>705.26</v>
      </c>
      <c r="I927" s="12">
        <f t="shared" si="56"/>
        <v>1128.8399999999999</v>
      </c>
      <c r="J927" s="12">
        <f t="shared" si="57"/>
        <v>705.26</v>
      </c>
      <c r="K927" s="12">
        <f t="shared" si="58"/>
        <v>423.57999999999993</v>
      </c>
      <c r="L927" s="7">
        <f t="shared" si="59"/>
        <v>0.37523475426101127</v>
      </c>
      <c r="M927" s="5" t="str">
        <f>IF(COUNTIF(Returns!$B$2:$B$248,A927)&gt;0,"Yes","No")</f>
        <v>No</v>
      </c>
      <c r="N927" s="13"/>
    </row>
    <row r="928" spans="1:14" x14ac:dyDescent="0.35">
      <c r="A928" s="5">
        <v>927</v>
      </c>
      <c r="B928" s="5">
        <v>618</v>
      </c>
      <c r="C928" s="5">
        <v>1044</v>
      </c>
      <c r="D928" s="5">
        <v>1</v>
      </c>
      <c r="E928" s="5">
        <v>1419.88</v>
      </c>
      <c r="F928" s="5">
        <v>0.15</v>
      </c>
      <c r="G928" s="5">
        <f>IFERROR(INDEX(Products!$C$2:$C$86,MATCH(C928,Products!$A$2:$A$86,0)),"")</f>
        <v>4</v>
      </c>
      <c r="H928" s="12">
        <f>IFERROR(INDEX(Products!$D$2:$D$86,MATCH(C928,Products!$A$2:$A$86,0)),"")</f>
        <v>897.98</v>
      </c>
      <c r="I928" s="12">
        <f t="shared" si="56"/>
        <v>1206.8980000000001</v>
      </c>
      <c r="J928" s="12">
        <f t="shared" si="57"/>
        <v>897.98</v>
      </c>
      <c r="K928" s="12">
        <f t="shared" si="58"/>
        <v>308.91800000000012</v>
      </c>
      <c r="L928" s="7">
        <f t="shared" si="59"/>
        <v>0.25596032141904296</v>
      </c>
      <c r="M928" s="5" t="str">
        <f>IF(COUNTIF(Returns!$B$2:$B$248,A928)&gt;0,"Yes","No")</f>
        <v>No</v>
      </c>
      <c r="N928" s="13"/>
    </row>
    <row r="929" spans="1:14" x14ac:dyDescent="0.35">
      <c r="A929" s="5">
        <v>928</v>
      </c>
      <c r="B929" s="5">
        <v>619</v>
      </c>
      <c r="C929" s="5">
        <v>1061</v>
      </c>
      <c r="D929" s="5">
        <v>1</v>
      </c>
      <c r="E929" s="5">
        <v>1128.8399999999999</v>
      </c>
      <c r="F929" s="5">
        <v>0</v>
      </c>
      <c r="G929" s="5">
        <f>IFERROR(INDEX(Products!$C$2:$C$86,MATCH(C929,Products!$A$2:$A$86,0)),"")</f>
        <v>6</v>
      </c>
      <c r="H929" s="12">
        <f>IFERROR(INDEX(Products!$D$2:$D$86,MATCH(C929,Products!$A$2:$A$86,0)),"")</f>
        <v>705.26</v>
      </c>
      <c r="I929" s="12">
        <f t="shared" si="56"/>
        <v>1128.8399999999999</v>
      </c>
      <c r="J929" s="12">
        <f t="shared" si="57"/>
        <v>705.26</v>
      </c>
      <c r="K929" s="12">
        <f t="shared" si="58"/>
        <v>423.57999999999993</v>
      </c>
      <c r="L929" s="7">
        <f t="shared" si="59"/>
        <v>0.37523475426101127</v>
      </c>
      <c r="M929" s="5" t="str">
        <f>IF(COUNTIF(Returns!$B$2:$B$248,A929)&gt;0,"Yes","No")</f>
        <v>No</v>
      </c>
      <c r="N929" s="13"/>
    </row>
    <row r="930" spans="1:14" x14ac:dyDescent="0.35">
      <c r="A930" s="5">
        <v>929</v>
      </c>
      <c r="B930" s="5">
        <v>620</v>
      </c>
      <c r="C930" s="5">
        <v>1047</v>
      </c>
      <c r="D930" s="5">
        <v>1</v>
      </c>
      <c r="E930" s="5">
        <v>3066.17</v>
      </c>
      <c r="F930" s="5">
        <v>0.05</v>
      </c>
      <c r="G930" s="5">
        <f>IFERROR(INDEX(Products!$C$2:$C$86,MATCH(C930,Products!$A$2:$A$86,0)),"")</f>
        <v>5</v>
      </c>
      <c r="H930" s="12">
        <f>IFERROR(INDEX(Products!$D$2:$D$86,MATCH(C930,Products!$A$2:$A$86,0)),"")</f>
        <v>2011.39</v>
      </c>
      <c r="I930" s="12">
        <f t="shared" si="56"/>
        <v>2912.8615</v>
      </c>
      <c r="J930" s="12">
        <f t="shared" si="57"/>
        <v>2011.39</v>
      </c>
      <c r="K930" s="12">
        <f t="shared" si="58"/>
        <v>901.47149999999988</v>
      </c>
      <c r="L930" s="7">
        <f t="shared" si="59"/>
        <v>0.30947969891462396</v>
      </c>
      <c r="M930" s="5" t="str">
        <f>IF(COUNTIF(Returns!$B$2:$B$248,A930)&gt;0,"Yes","No")</f>
        <v>No</v>
      </c>
      <c r="N930" s="13"/>
    </row>
    <row r="931" spans="1:14" x14ac:dyDescent="0.35">
      <c r="A931" s="5">
        <v>930</v>
      </c>
      <c r="B931" s="5">
        <v>621</v>
      </c>
      <c r="C931" s="5">
        <v>1066</v>
      </c>
      <c r="D931" s="5">
        <v>1</v>
      </c>
      <c r="E931" s="5">
        <v>1123.68</v>
      </c>
      <c r="F931" s="5">
        <v>0</v>
      </c>
      <c r="G931" s="5">
        <f>IFERROR(INDEX(Products!$C$2:$C$86,MATCH(C931,Products!$A$2:$A$86,0)),"")</f>
        <v>7</v>
      </c>
      <c r="H931" s="12">
        <f>IFERROR(INDEX(Products!$D$2:$D$86,MATCH(C931,Products!$A$2:$A$86,0)),"")</f>
        <v>872.66</v>
      </c>
      <c r="I931" s="12">
        <f t="shared" si="56"/>
        <v>1123.68</v>
      </c>
      <c r="J931" s="12">
        <f t="shared" si="57"/>
        <v>872.66</v>
      </c>
      <c r="K931" s="12">
        <f t="shared" si="58"/>
        <v>251.0200000000001</v>
      </c>
      <c r="L931" s="7">
        <f t="shared" si="59"/>
        <v>0.22339100099672513</v>
      </c>
      <c r="M931" s="5" t="str">
        <f>IF(COUNTIF(Returns!$B$2:$B$248,A931)&gt;0,"Yes","No")</f>
        <v>No</v>
      </c>
      <c r="N931" s="13"/>
    </row>
    <row r="932" spans="1:14" x14ac:dyDescent="0.35">
      <c r="A932" s="5">
        <v>931</v>
      </c>
      <c r="B932" s="5">
        <v>622</v>
      </c>
      <c r="C932" s="5">
        <v>1070</v>
      </c>
      <c r="D932" s="5">
        <v>2</v>
      </c>
      <c r="E932" s="5">
        <v>2599.85</v>
      </c>
      <c r="F932" s="5">
        <v>0.3</v>
      </c>
      <c r="G932" s="5">
        <f>IFERROR(INDEX(Products!$C$2:$C$86,MATCH(C932,Products!$A$2:$A$86,0)),"")</f>
        <v>7</v>
      </c>
      <c r="H932" s="12">
        <f>IFERROR(INDEX(Products!$D$2:$D$86,MATCH(C932,Products!$A$2:$A$86,0)),"")</f>
        <v>1949.71</v>
      </c>
      <c r="I932" s="12">
        <f t="shared" si="56"/>
        <v>3639.7899999999995</v>
      </c>
      <c r="J932" s="12">
        <f t="shared" si="57"/>
        <v>3899.42</v>
      </c>
      <c r="K932" s="12">
        <f t="shared" si="58"/>
        <v>-259.63000000000056</v>
      </c>
      <c r="L932" s="7">
        <f t="shared" si="59"/>
        <v>-7.1331038329134538E-2</v>
      </c>
      <c r="M932" s="5" t="str">
        <f>IF(COUNTIF(Returns!$B$2:$B$248,A932)&gt;0,"Yes","No")</f>
        <v>No</v>
      </c>
      <c r="N932" s="13"/>
    </row>
    <row r="933" spans="1:14" x14ac:dyDescent="0.35">
      <c r="A933" s="5">
        <v>932</v>
      </c>
      <c r="B933" s="5">
        <v>623</v>
      </c>
      <c r="C933" s="5">
        <v>1067</v>
      </c>
      <c r="D933" s="5">
        <v>1</v>
      </c>
      <c r="E933" s="5">
        <v>4128.99</v>
      </c>
      <c r="F933" s="5">
        <v>0</v>
      </c>
      <c r="G933" s="5">
        <f>IFERROR(INDEX(Products!$C$2:$C$86,MATCH(C933,Products!$A$2:$A$86,0)),"")</f>
        <v>7</v>
      </c>
      <c r="H933" s="12">
        <f>IFERROR(INDEX(Products!$D$2:$D$86,MATCH(C933,Products!$A$2:$A$86,0)),"")</f>
        <v>2213.3200000000002</v>
      </c>
      <c r="I933" s="12">
        <f t="shared" si="56"/>
        <v>4128.99</v>
      </c>
      <c r="J933" s="12">
        <f t="shared" si="57"/>
        <v>2213.3200000000002</v>
      </c>
      <c r="K933" s="12">
        <f t="shared" si="58"/>
        <v>1915.6699999999996</v>
      </c>
      <c r="L933" s="7">
        <f t="shared" si="59"/>
        <v>0.4639560764254696</v>
      </c>
      <c r="M933" s="5" t="str">
        <f>IF(COUNTIF(Returns!$B$2:$B$248,A933)&gt;0,"Yes","No")</f>
        <v>No</v>
      </c>
      <c r="N933" s="13"/>
    </row>
    <row r="934" spans="1:14" x14ac:dyDescent="0.35">
      <c r="A934" s="5">
        <v>933</v>
      </c>
      <c r="B934" s="5">
        <v>624</v>
      </c>
      <c r="C934" s="5">
        <v>1056</v>
      </c>
      <c r="D934" s="5">
        <v>1</v>
      </c>
      <c r="E934" s="5">
        <v>1134.4000000000001</v>
      </c>
      <c r="F934" s="5">
        <v>0.15</v>
      </c>
      <c r="G934" s="5">
        <f>IFERROR(INDEX(Products!$C$2:$C$86,MATCH(C934,Products!$A$2:$A$86,0)),"")</f>
        <v>6</v>
      </c>
      <c r="H934" s="12">
        <f>IFERROR(INDEX(Products!$D$2:$D$86,MATCH(C934,Products!$A$2:$A$86,0)),"")</f>
        <v>798.2</v>
      </c>
      <c r="I934" s="12">
        <f t="shared" si="56"/>
        <v>964.24</v>
      </c>
      <c r="J934" s="12">
        <f t="shared" si="57"/>
        <v>798.2</v>
      </c>
      <c r="K934" s="12">
        <f t="shared" si="58"/>
        <v>166.03999999999996</v>
      </c>
      <c r="L934" s="7">
        <f t="shared" si="59"/>
        <v>0.17219779308056082</v>
      </c>
      <c r="M934" s="5" t="str">
        <f>IF(COUNTIF(Returns!$B$2:$B$248,A934)&gt;0,"Yes","No")</f>
        <v>No</v>
      </c>
      <c r="N934" s="13"/>
    </row>
    <row r="935" spans="1:14" x14ac:dyDescent="0.35">
      <c r="A935" s="5">
        <v>934</v>
      </c>
      <c r="B935" s="5">
        <v>625</v>
      </c>
      <c r="C935" s="5">
        <v>1085</v>
      </c>
      <c r="D935" s="5">
        <v>1</v>
      </c>
      <c r="E935" s="5">
        <v>234.72</v>
      </c>
      <c r="F935" s="5">
        <v>0</v>
      </c>
      <c r="G935" s="5">
        <f>IFERROR(INDEX(Products!$C$2:$C$86,MATCH(C935,Products!$A$2:$A$86,0)),"")</f>
        <v>8</v>
      </c>
      <c r="H935" s="12">
        <f>IFERROR(INDEX(Products!$D$2:$D$86,MATCH(C935,Products!$A$2:$A$86,0)),"")</f>
        <v>175.69</v>
      </c>
      <c r="I935" s="12">
        <f t="shared" si="56"/>
        <v>234.72</v>
      </c>
      <c r="J935" s="12">
        <f t="shared" si="57"/>
        <v>175.69</v>
      </c>
      <c r="K935" s="12">
        <f t="shared" si="58"/>
        <v>59.03</v>
      </c>
      <c r="L935" s="7">
        <f t="shared" si="59"/>
        <v>0.25149113837764148</v>
      </c>
      <c r="M935" s="5" t="str">
        <f>IF(COUNTIF(Returns!$B$2:$B$248,A935)&gt;0,"Yes","No")</f>
        <v>No</v>
      </c>
      <c r="N935" s="13"/>
    </row>
    <row r="936" spans="1:14" x14ac:dyDescent="0.35">
      <c r="A936" s="5">
        <v>935</v>
      </c>
      <c r="B936" s="5">
        <v>626</v>
      </c>
      <c r="C936" s="5">
        <v>1059</v>
      </c>
      <c r="D936" s="5">
        <v>3</v>
      </c>
      <c r="E936" s="5">
        <v>540.76</v>
      </c>
      <c r="F936" s="5">
        <v>0</v>
      </c>
      <c r="G936" s="5">
        <f>IFERROR(INDEX(Products!$C$2:$C$86,MATCH(C936,Products!$A$2:$A$86,0)),"")</f>
        <v>6</v>
      </c>
      <c r="H936" s="12">
        <f>IFERROR(INDEX(Products!$D$2:$D$86,MATCH(C936,Products!$A$2:$A$86,0)),"")</f>
        <v>324.72000000000003</v>
      </c>
      <c r="I936" s="12">
        <f t="shared" si="56"/>
        <v>1622.28</v>
      </c>
      <c r="J936" s="12">
        <f t="shared" si="57"/>
        <v>974.16000000000008</v>
      </c>
      <c r="K936" s="12">
        <f t="shared" si="58"/>
        <v>648.11999999999989</v>
      </c>
      <c r="L936" s="7">
        <f t="shared" si="59"/>
        <v>0.39951179820992672</v>
      </c>
      <c r="M936" s="5" t="str">
        <f>IF(COUNTIF(Returns!$B$2:$B$248,A936)&gt;0,"Yes","No")</f>
        <v>No</v>
      </c>
      <c r="N936" s="13"/>
    </row>
    <row r="937" spans="1:14" x14ac:dyDescent="0.35">
      <c r="A937" s="5">
        <v>936</v>
      </c>
      <c r="B937" s="5">
        <v>626</v>
      </c>
      <c r="C937" s="5">
        <v>1044</v>
      </c>
      <c r="D937" s="5">
        <v>1</v>
      </c>
      <c r="E937" s="5">
        <v>1419.88</v>
      </c>
      <c r="F937" s="5">
        <v>0</v>
      </c>
      <c r="G937" s="5">
        <f>IFERROR(INDEX(Products!$C$2:$C$86,MATCH(C937,Products!$A$2:$A$86,0)),"")</f>
        <v>4</v>
      </c>
      <c r="H937" s="12">
        <f>IFERROR(INDEX(Products!$D$2:$D$86,MATCH(C937,Products!$A$2:$A$86,0)),"")</f>
        <v>897.98</v>
      </c>
      <c r="I937" s="12">
        <f t="shared" si="56"/>
        <v>1419.88</v>
      </c>
      <c r="J937" s="12">
        <f t="shared" si="57"/>
        <v>897.98</v>
      </c>
      <c r="K937" s="12">
        <f t="shared" si="58"/>
        <v>521.90000000000009</v>
      </c>
      <c r="L937" s="7">
        <f t="shared" si="59"/>
        <v>0.36756627320618646</v>
      </c>
      <c r="M937" s="5" t="str">
        <f>IF(COUNTIF(Returns!$B$2:$B$248,A937)&gt;0,"Yes","No")</f>
        <v>No</v>
      </c>
      <c r="N937" s="13"/>
    </row>
    <row r="938" spans="1:14" x14ac:dyDescent="0.35">
      <c r="A938" s="5">
        <v>937</v>
      </c>
      <c r="B938" s="5">
        <v>627</v>
      </c>
      <c r="C938" s="5">
        <v>1033</v>
      </c>
      <c r="D938" s="5">
        <v>1</v>
      </c>
      <c r="E938" s="5">
        <v>3738.1</v>
      </c>
      <c r="F938" s="5">
        <v>0.15</v>
      </c>
      <c r="G938" s="5">
        <f>IFERROR(INDEX(Products!$C$2:$C$86,MATCH(C938,Products!$A$2:$A$86,0)),"")</f>
        <v>3</v>
      </c>
      <c r="H938" s="12">
        <f>IFERROR(INDEX(Products!$D$2:$D$86,MATCH(C938,Products!$A$2:$A$86,0)),"")</f>
        <v>2130.6999999999998</v>
      </c>
      <c r="I938" s="12">
        <f t="shared" si="56"/>
        <v>3177.3849999999998</v>
      </c>
      <c r="J938" s="12">
        <f t="shared" si="57"/>
        <v>2130.6999999999998</v>
      </c>
      <c r="K938" s="12">
        <f t="shared" si="58"/>
        <v>1046.6849999999999</v>
      </c>
      <c r="L938" s="7">
        <f t="shared" si="59"/>
        <v>0.32941711501753801</v>
      </c>
      <c r="M938" s="5" t="str">
        <f>IF(COUNTIF(Returns!$B$2:$B$248,A938)&gt;0,"Yes","No")</f>
        <v>No</v>
      </c>
      <c r="N938" s="13"/>
    </row>
    <row r="939" spans="1:14" x14ac:dyDescent="0.35">
      <c r="A939" s="5">
        <v>938</v>
      </c>
      <c r="B939" s="5">
        <v>628</v>
      </c>
      <c r="C939" s="5">
        <v>1049</v>
      </c>
      <c r="D939" s="5">
        <v>1</v>
      </c>
      <c r="E939" s="5">
        <v>3970.29</v>
      </c>
      <c r="F939" s="5">
        <v>0.2</v>
      </c>
      <c r="G939" s="5">
        <f>IFERROR(INDEX(Products!$C$2:$C$86,MATCH(C939,Products!$A$2:$A$86,0)),"")</f>
        <v>5</v>
      </c>
      <c r="H939" s="12">
        <f>IFERROR(INDEX(Products!$D$2:$D$86,MATCH(C939,Products!$A$2:$A$86,0)),"")</f>
        <v>2490.89</v>
      </c>
      <c r="I939" s="12">
        <f t="shared" si="56"/>
        <v>3176.232</v>
      </c>
      <c r="J939" s="12">
        <f t="shared" si="57"/>
        <v>2490.89</v>
      </c>
      <c r="K939" s="12">
        <f t="shared" si="58"/>
        <v>685.3420000000001</v>
      </c>
      <c r="L939" s="7">
        <f t="shared" si="59"/>
        <v>0.21577202169111076</v>
      </c>
      <c r="M939" s="5" t="str">
        <f>IF(COUNTIF(Returns!$B$2:$B$248,A939)&gt;0,"Yes","No")</f>
        <v>No</v>
      </c>
      <c r="N939" s="13"/>
    </row>
    <row r="940" spans="1:14" x14ac:dyDescent="0.35">
      <c r="A940" s="5">
        <v>939</v>
      </c>
      <c r="B940" s="5">
        <v>629</v>
      </c>
      <c r="C940" s="5">
        <v>1001</v>
      </c>
      <c r="D940" s="5">
        <v>2</v>
      </c>
      <c r="E940" s="5">
        <v>3826.19</v>
      </c>
      <c r="F940" s="5">
        <v>0.1</v>
      </c>
      <c r="G940" s="5">
        <f>IFERROR(INDEX(Products!$C$2:$C$86,MATCH(C940,Products!$A$2:$A$86,0)),"")</f>
        <v>1</v>
      </c>
      <c r="H940" s="12">
        <f>IFERROR(INDEX(Products!$D$2:$D$86,MATCH(C940,Products!$A$2:$A$86,0)),"")</f>
        <v>3021.65</v>
      </c>
      <c r="I940" s="12">
        <f t="shared" si="56"/>
        <v>6887.1419999999998</v>
      </c>
      <c r="J940" s="12">
        <f t="shared" si="57"/>
        <v>6043.3</v>
      </c>
      <c r="K940" s="12">
        <f t="shared" si="58"/>
        <v>843.84199999999964</v>
      </c>
      <c r="L940" s="7">
        <f t="shared" si="59"/>
        <v>0.12252426333013021</v>
      </c>
      <c r="M940" s="5" t="str">
        <f>IF(COUNTIF(Returns!$B$2:$B$248,A940)&gt;0,"Yes","No")</f>
        <v>No</v>
      </c>
      <c r="N940" s="13"/>
    </row>
    <row r="941" spans="1:14" x14ac:dyDescent="0.35">
      <c r="A941" s="5">
        <v>940</v>
      </c>
      <c r="B941" s="5">
        <v>630</v>
      </c>
      <c r="C941" s="5">
        <v>1085</v>
      </c>
      <c r="D941" s="5">
        <v>1</v>
      </c>
      <c r="E941" s="5">
        <v>234.72</v>
      </c>
      <c r="F941" s="5">
        <v>0</v>
      </c>
      <c r="G941" s="5">
        <f>IFERROR(INDEX(Products!$C$2:$C$86,MATCH(C941,Products!$A$2:$A$86,0)),"")</f>
        <v>8</v>
      </c>
      <c r="H941" s="12">
        <f>IFERROR(INDEX(Products!$D$2:$D$86,MATCH(C941,Products!$A$2:$A$86,0)),"")</f>
        <v>175.69</v>
      </c>
      <c r="I941" s="12">
        <f t="shared" si="56"/>
        <v>234.72</v>
      </c>
      <c r="J941" s="12">
        <f t="shared" si="57"/>
        <v>175.69</v>
      </c>
      <c r="K941" s="12">
        <f t="shared" si="58"/>
        <v>59.03</v>
      </c>
      <c r="L941" s="7">
        <f t="shared" si="59"/>
        <v>0.25149113837764148</v>
      </c>
      <c r="M941" s="5" t="str">
        <f>IF(COUNTIF(Returns!$B$2:$B$248,A941)&gt;0,"Yes","No")</f>
        <v>No</v>
      </c>
      <c r="N941" s="13"/>
    </row>
    <row r="942" spans="1:14" x14ac:dyDescent="0.35">
      <c r="A942" s="5">
        <v>941</v>
      </c>
      <c r="B942" s="5">
        <v>631</v>
      </c>
      <c r="C942" s="5">
        <v>1082</v>
      </c>
      <c r="D942" s="5">
        <v>1</v>
      </c>
      <c r="E942" s="5">
        <v>337.61</v>
      </c>
      <c r="F942" s="5">
        <v>0</v>
      </c>
      <c r="G942" s="5">
        <f>IFERROR(INDEX(Products!$C$2:$C$86,MATCH(C942,Products!$A$2:$A$86,0)),"")</f>
        <v>8</v>
      </c>
      <c r="H942" s="12">
        <f>IFERROR(INDEX(Products!$D$2:$D$86,MATCH(C942,Products!$A$2:$A$86,0)),"")</f>
        <v>183.63</v>
      </c>
      <c r="I942" s="12">
        <f t="shared" si="56"/>
        <v>337.61</v>
      </c>
      <c r="J942" s="12">
        <f t="shared" si="57"/>
        <v>183.63</v>
      </c>
      <c r="K942" s="12">
        <f t="shared" si="58"/>
        <v>153.98000000000002</v>
      </c>
      <c r="L942" s="7">
        <f t="shared" si="59"/>
        <v>0.45608838600752349</v>
      </c>
      <c r="M942" s="5" t="str">
        <f>IF(COUNTIF(Returns!$B$2:$B$248,A942)&gt;0,"Yes","No")</f>
        <v>No</v>
      </c>
      <c r="N942" s="13"/>
    </row>
    <row r="943" spans="1:14" x14ac:dyDescent="0.35">
      <c r="A943" s="5">
        <v>942</v>
      </c>
      <c r="B943" s="5">
        <v>632</v>
      </c>
      <c r="C943" s="5">
        <v>1049</v>
      </c>
      <c r="D943" s="5">
        <v>2</v>
      </c>
      <c r="E943" s="5">
        <v>3970.29</v>
      </c>
      <c r="F943" s="5">
        <v>0</v>
      </c>
      <c r="G943" s="5">
        <f>IFERROR(INDEX(Products!$C$2:$C$86,MATCH(C943,Products!$A$2:$A$86,0)),"")</f>
        <v>5</v>
      </c>
      <c r="H943" s="12">
        <f>IFERROR(INDEX(Products!$D$2:$D$86,MATCH(C943,Products!$A$2:$A$86,0)),"")</f>
        <v>2490.89</v>
      </c>
      <c r="I943" s="12">
        <f t="shared" si="56"/>
        <v>7940.58</v>
      </c>
      <c r="J943" s="12">
        <f t="shared" si="57"/>
        <v>4981.78</v>
      </c>
      <c r="K943" s="12">
        <f t="shared" si="58"/>
        <v>2958.8</v>
      </c>
      <c r="L943" s="7">
        <f t="shared" si="59"/>
        <v>0.37261761735288862</v>
      </c>
      <c r="M943" s="5" t="str">
        <f>IF(COUNTIF(Returns!$B$2:$B$248,A943)&gt;0,"Yes","No")</f>
        <v>No</v>
      </c>
      <c r="N943" s="13"/>
    </row>
    <row r="944" spans="1:14" x14ac:dyDescent="0.35">
      <c r="A944" s="5">
        <v>943</v>
      </c>
      <c r="B944" s="5">
        <v>633</v>
      </c>
      <c r="C944" s="5">
        <v>1073</v>
      </c>
      <c r="D944" s="5">
        <v>2</v>
      </c>
      <c r="E944" s="5">
        <v>1588.01</v>
      </c>
      <c r="F944" s="5">
        <v>0.1</v>
      </c>
      <c r="G944" s="5">
        <f>IFERROR(INDEX(Products!$C$2:$C$86,MATCH(C944,Products!$A$2:$A$86,0)),"")</f>
        <v>7</v>
      </c>
      <c r="H944" s="12">
        <f>IFERROR(INDEX(Products!$D$2:$D$86,MATCH(C944,Products!$A$2:$A$86,0)),"")</f>
        <v>1144.3699999999999</v>
      </c>
      <c r="I944" s="12">
        <f t="shared" si="56"/>
        <v>2858.4180000000001</v>
      </c>
      <c r="J944" s="12">
        <f t="shared" si="57"/>
        <v>2288.7399999999998</v>
      </c>
      <c r="K944" s="12">
        <f t="shared" si="58"/>
        <v>569.67800000000034</v>
      </c>
      <c r="L944" s="7">
        <f t="shared" si="59"/>
        <v>0.1992983531449915</v>
      </c>
      <c r="M944" s="5" t="str">
        <f>IF(COUNTIF(Returns!$B$2:$B$248,A944)&gt;0,"Yes","No")</f>
        <v>No</v>
      </c>
      <c r="N944" s="13"/>
    </row>
    <row r="945" spans="1:14" x14ac:dyDescent="0.35">
      <c r="A945" s="5">
        <v>944</v>
      </c>
      <c r="B945" s="5">
        <v>634</v>
      </c>
      <c r="C945" s="5">
        <v>1061</v>
      </c>
      <c r="D945" s="5">
        <v>2</v>
      </c>
      <c r="E945" s="5">
        <v>1128.8399999999999</v>
      </c>
      <c r="F945" s="5">
        <v>0.05</v>
      </c>
      <c r="G945" s="5">
        <f>IFERROR(INDEX(Products!$C$2:$C$86,MATCH(C945,Products!$A$2:$A$86,0)),"")</f>
        <v>6</v>
      </c>
      <c r="H945" s="12">
        <f>IFERROR(INDEX(Products!$D$2:$D$86,MATCH(C945,Products!$A$2:$A$86,0)),"")</f>
        <v>705.26</v>
      </c>
      <c r="I945" s="12">
        <f t="shared" si="56"/>
        <v>2144.7959999999998</v>
      </c>
      <c r="J945" s="12">
        <f t="shared" si="57"/>
        <v>1410.52</v>
      </c>
      <c r="K945" s="12">
        <f t="shared" si="58"/>
        <v>734.27599999999984</v>
      </c>
      <c r="L945" s="7">
        <f t="shared" si="59"/>
        <v>0.34235237290632764</v>
      </c>
      <c r="M945" s="5" t="str">
        <f>IF(COUNTIF(Returns!$B$2:$B$248,A945)&gt;0,"Yes","No")</f>
        <v>No</v>
      </c>
      <c r="N945" s="13"/>
    </row>
    <row r="946" spans="1:14" x14ac:dyDescent="0.35">
      <c r="A946" s="5">
        <v>945</v>
      </c>
      <c r="B946" s="5">
        <v>634</v>
      </c>
      <c r="C946" s="5">
        <v>1017</v>
      </c>
      <c r="D946" s="5">
        <v>2</v>
      </c>
      <c r="E946" s="5">
        <v>978.37</v>
      </c>
      <c r="F946" s="5">
        <v>0</v>
      </c>
      <c r="G946" s="5">
        <f>IFERROR(INDEX(Products!$C$2:$C$86,MATCH(C946,Products!$A$2:$A$86,0)),"")</f>
        <v>2</v>
      </c>
      <c r="H946" s="12">
        <f>IFERROR(INDEX(Products!$D$2:$D$86,MATCH(C946,Products!$A$2:$A$86,0)),"")</f>
        <v>519.71</v>
      </c>
      <c r="I946" s="12">
        <f t="shared" si="56"/>
        <v>1956.74</v>
      </c>
      <c r="J946" s="12">
        <f t="shared" si="57"/>
        <v>1039.42</v>
      </c>
      <c r="K946" s="12">
        <f t="shared" si="58"/>
        <v>917.31999999999994</v>
      </c>
      <c r="L946" s="7">
        <f t="shared" si="59"/>
        <v>0.46880014718358082</v>
      </c>
      <c r="M946" s="5" t="str">
        <f>IF(COUNTIF(Returns!$B$2:$B$248,A946)&gt;0,"Yes","No")</f>
        <v>No</v>
      </c>
      <c r="N946" s="13"/>
    </row>
    <row r="947" spans="1:14" x14ac:dyDescent="0.35">
      <c r="A947" s="5">
        <v>946</v>
      </c>
      <c r="B947" s="5">
        <v>634</v>
      </c>
      <c r="C947" s="5">
        <v>1007</v>
      </c>
      <c r="D947" s="5">
        <v>1</v>
      </c>
      <c r="E947" s="5">
        <v>701.76</v>
      </c>
      <c r="F947" s="5">
        <v>0.25</v>
      </c>
      <c r="G947" s="5">
        <f>IFERROR(INDEX(Products!$C$2:$C$86,MATCH(C947,Products!$A$2:$A$86,0)),"")</f>
        <v>1</v>
      </c>
      <c r="H947" s="12">
        <f>IFERROR(INDEX(Products!$D$2:$D$86,MATCH(C947,Products!$A$2:$A$86,0)),"")</f>
        <v>508.8</v>
      </c>
      <c r="I947" s="12">
        <f t="shared" si="56"/>
        <v>526.31999999999994</v>
      </c>
      <c r="J947" s="12">
        <f t="shared" si="57"/>
        <v>508.8</v>
      </c>
      <c r="K947" s="12">
        <f t="shared" si="58"/>
        <v>17.519999999999925</v>
      </c>
      <c r="L947" s="7">
        <f t="shared" si="59"/>
        <v>3.3287733698130276E-2</v>
      </c>
      <c r="M947" s="5" t="str">
        <f>IF(COUNTIF(Returns!$B$2:$B$248,A947)&gt;0,"Yes","No")</f>
        <v>Yes</v>
      </c>
      <c r="N947" s="13"/>
    </row>
    <row r="948" spans="1:14" x14ac:dyDescent="0.35">
      <c r="A948" s="5">
        <v>947</v>
      </c>
      <c r="B948" s="5">
        <v>635</v>
      </c>
      <c r="C948" s="5">
        <v>1070</v>
      </c>
      <c r="D948" s="5">
        <v>1</v>
      </c>
      <c r="E948" s="5">
        <v>2599.85</v>
      </c>
      <c r="F948" s="5">
        <v>0.2</v>
      </c>
      <c r="G948" s="5">
        <f>IFERROR(INDEX(Products!$C$2:$C$86,MATCH(C948,Products!$A$2:$A$86,0)),"")</f>
        <v>7</v>
      </c>
      <c r="H948" s="12">
        <f>IFERROR(INDEX(Products!$D$2:$D$86,MATCH(C948,Products!$A$2:$A$86,0)),"")</f>
        <v>1949.71</v>
      </c>
      <c r="I948" s="12">
        <f t="shared" si="56"/>
        <v>2079.88</v>
      </c>
      <c r="J948" s="12">
        <f t="shared" si="57"/>
        <v>1949.71</v>
      </c>
      <c r="K948" s="12">
        <f t="shared" si="58"/>
        <v>130.17000000000007</v>
      </c>
      <c r="L948" s="7">
        <f t="shared" si="59"/>
        <v>6.2585341462007449E-2</v>
      </c>
      <c r="M948" s="5" t="str">
        <f>IF(COUNTIF(Returns!$B$2:$B$248,A948)&gt;0,"Yes","No")</f>
        <v>No</v>
      </c>
      <c r="N948" s="13"/>
    </row>
    <row r="949" spans="1:14" x14ac:dyDescent="0.35">
      <c r="A949" s="5">
        <v>948</v>
      </c>
      <c r="B949" s="5">
        <v>636</v>
      </c>
      <c r="C949" s="5">
        <v>1085</v>
      </c>
      <c r="D949" s="5">
        <v>1</v>
      </c>
      <c r="E949" s="5">
        <v>234.72</v>
      </c>
      <c r="F949" s="5">
        <v>0</v>
      </c>
      <c r="G949" s="5">
        <f>IFERROR(INDEX(Products!$C$2:$C$86,MATCH(C949,Products!$A$2:$A$86,0)),"")</f>
        <v>8</v>
      </c>
      <c r="H949" s="12">
        <f>IFERROR(INDEX(Products!$D$2:$D$86,MATCH(C949,Products!$A$2:$A$86,0)),"")</f>
        <v>175.69</v>
      </c>
      <c r="I949" s="12">
        <f t="shared" si="56"/>
        <v>234.72</v>
      </c>
      <c r="J949" s="12">
        <f t="shared" si="57"/>
        <v>175.69</v>
      </c>
      <c r="K949" s="12">
        <f t="shared" si="58"/>
        <v>59.03</v>
      </c>
      <c r="L949" s="7">
        <f t="shared" si="59"/>
        <v>0.25149113837764148</v>
      </c>
      <c r="M949" s="5" t="str">
        <f>IF(COUNTIF(Returns!$B$2:$B$248,A949)&gt;0,"Yes","No")</f>
        <v>No</v>
      </c>
      <c r="N949" s="13"/>
    </row>
    <row r="950" spans="1:14" x14ac:dyDescent="0.35">
      <c r="A950" s="5">
        <v>949</v>
      </c>
      <c r="B950" s="5">
        <v>637</v>
      </c>
      <c r="C950" s="5">
        <v>1001</v>
      </c>
      <c r="D950" s="5">
        <v>2</v>
      </c>
      <c r="E950" s="5">
        <v>3826.19</v>
      </c>
      <c r="F950" s="5">
        <v>0.1</v>
      </c>
      <c r="G950" s="5">
        <f>IFERROR(INDEX(Products!$C$2:$C$86,MATCH(C950,Products!$A$2:$A$86,0)),"")</f>
        <v>1</v>
      </c>
      <c r="H950" s="12">
        <f>IFERROR(INDEX(Products!$D$2:$D$86,MATCH(C950,Products!$A$2:$A$86,0)),"")</f>
        <v>3021.65</v>
      </c>
      <c r="I950" s="12">
        <f t="shared" si="56"/>
        <v>6887.1419999999998</v>
      </c>
      <c r="J950" s="12">
        <f t="shared" si="57"/>
        <v>6043.3</v>
      </c>
      <c r="K950" s="12">
        <f t="shared" si="58"/>
        <v>843.84199999999964</v>
      </c>
      <c r="L950" s="7">
        <f t="shared" si="59"/>
        <v>0.12252426333013021</v>
      </c>
      <c r="M950" s="5" t="str">
        <f>IF(COUNTIF(Returns!$B$2:$B$248,A950)&gt;0,"Yes","No")</f>
        <v>No</v>
      </c>
      <c r="N950" s="13"/>
    </row>
    <row r="951" spans="1:14" x14ac:dyDescent="0.35">
      <c r="A951" s="5">
        <v>950</v>
      </c>
      <c r="B951" s="5">
        <v>638</v>
      </c>
      <c r="C951" s="5">
        <v>1001</v>
      </c>
      <c r="D951" s="5">
        <v>1</v>
      </c>
      <c r="E951" s="5">
        <v>3826.19</v>
      </c>
      <c r="F951" s="5">
        <v>0.15</v>
      </c>
      <c r="G951" s="5">
        <f>IFERROR(INDEX(Products!$C$2:$C$86,MATCH(C951,Products!$A$2:$A$86,0)),"")</f>
        <v>1</v>
      </c>
      <c r="H951" s="12">
        <f>IFERROR(INDEX(Products!$D$2:$D$86,MATCH(C951,Products!$A$2:$A$86,0)),"")</f>
        <v>3021.65</v>
      </c>
      <c r="I951" s="12">
        <f t="shared" si="56"/>
        <v>3252.2615000000001</v>
      </c>
      <c r="J951" s="12">
        <f t="shared" si="57"/>
        <v>3021.65</v>
      </c>
      <c r="K951" s="12">
        <f t="shared" si="58"/>
        <v>230.61149999999998</v>
      </c>
      <c r="L951" s="7">
        <f t="shared" si="59"/>
        <v>7.0908043526020273E-2</v>
      </c>
      <c r="M951" s="5" t="str">
        <f>IF(COUNTIF(Returns!$B$2:$B$248,A951)&gt;0,"Yes","No")</f>
        <v>No</v>
      </c>
      <c r="N951" s="13"/>
    </row>
    <row r="952" spans="1:14" x14ac:dyDescent="0.35">
      <c r="A952" s="5">
        <v>951</v>
      </c>
      <c r="B952" s="5">
        <v>639</v>
      </c>
      <c r="C952" s="5">
        <v>1052</v>
      </c>
      <c r="D952" s="5">
        <v>1</v>
      </c>
      <c r="E952" s="5">
        <v>2801.53</v>
      </c>
      <c r="F952" s="5">
        <v>0.1</v>
      </c>
      <c r="G952" s="5">
        <f>IFERROR(INDEX(Products!$C$2:$C$86,MATCH(C952,Products!$A$2:$A$86,0)),"")</f>
        <v>5</v>
      </c>
      <c r="H952" s="12">
        <f>IFERROR(INDEX(Products!$D$2:$D$86,MATCH(C952,Products!$A$2:$A$86,0)),"")</f>
        <v>1752.02</v>
      </c>
      <c r="I952" s="12">
        <f t="shared" si="56"/>
        <v>2521.3770000000004</v>
      </c>
      <c r="J952" s="12">
        <f t="shared" si="57"/>
        <v>1752.02</v>
      </c>
      <c r="K952" s="12">
        <f t="shared" si="58"/>
        <v>769.35700000000043</v>
      </c>
      <c r="L952" s="7">
        <f t="shared" si="59"/>
        <v>0.30513366307378875</v>
      </c>
      <c r="M952" s="5" t="str">
        <f>IF(COUNTIF(Returns!$B$2:$B$248,A952)&gt;0,"Yes","No")</f>
        <v>No</v>
      </c>
      <c r="N952" s="13"/>
    </row>
    <row r="953" spans="1:14" x14ac:dyDescent="0.35">
      <c r="A953" s="5">
        <v>952</v>
      </c>
      <c r="B953" s="5">
        <v>639</v>
      </c>
      <c r="C953" s="5">
        <v>1006</v>
      </c>
      <c r="D953" s="5">
        <v>2</v>
      </c>
      <c r="E953" s="5">
        <v>2046.37</v>
      </c>
      <c r="F953" s="5">
        <v>0.1</v>
      </c>
      <c r="G953" s="5">
        <f>IFERROR(INDEX(Products!$C$2:$C$86,MATCH(C953,Products!$A$2:$A$86,0)),"")</f>
        <v>1</v>
      </c>
      <c r="H953" s="12">
        <f>IFERROR(INDEX(Products!$D$2:$D$86,MATCH(C953,Products!$A$2:$A$86,0)),"")</f>
        <v>1296.42</v>
      </c>
      <c r="I953" s="12">
        <f t="shared" si="56"/>
        <v>3683.4659999999999</v>
      </c>
      <c r="J953" s="12">
        <f t="shared" si="57"/>
        <v>2592.84</v>
      </c>
      <c r="K953" s="12">
        <f t="shared" si="58"/>
        <v>1090.6259999999997</v>
      </c>
      <c r="L953" s="7">
        <f t="shared" si="59"/>
        <v>0.29608689207393246</v>
      </c>
      <c r="M953" s="5" t="str">
        <f>IF(COUNTIF(Returns!$B$2:$B$248,A953)&gt;0,"Yes","No")</f>
        <v>No</v>
      </c>
      <c r="N953" s="13"/>
    </row>
    <row r="954" spans="1:14" x14ac:dyDescent="0.35">
      <c r="A954" s="5">
        <v>953</v>
      </c>
      <c r="B954" s="5">
        <v>640</v>
      </c>
      <c r="C954" s="5">
        <v>1009</v>
      </c>
      <c r="D954" s="5">
        <v>1</v>
      </c>
      <c r="E954" s="5">
        <v>2129.15</v>
      </c>
      <c r="F954" s="5">
        <v>0.2</v>
      </c>
      <c r="G954" s="5">
        <f>IFERROR(INDEX(Products!$C$2:$C$86,MATCH(C954,Products!$A$2:$A$86,0)),"")</f>
        <v>1</v>
      </c>
      <c r="H954" s="12">
        <f>IFERROR(INDEX(Products!$D$2:$D$86,MATCH(C954,Products!$A$2:$A$86,0)),"")</f>
        <v>1303.81</v>
      </c>
      <c r="I954" s="12">
        <f t="shared" si="56"/>
        <v>1703.3200000000002</v>
      </c>
      <c r="J954" s="12">
        <f t="shared" si="57"/>
        <v>1303.81</v>
      </c>
      <c r="K954" s="12">
        <f t="shared" si="58"/>
        <v>399.51000000000022</v>
      </c>
      <c r="L954" s="7">
        <f t="shared" si="59"/>
        <v>0.23454782424911361</v>
      </c>
      <c r="M954" s="5" t="str">
        <f>IF(COUNTIF(Returns!$B$2:$B$248,A954)&gt;0,"Yes","No")</f>
        <v>No</v>
      </c>
      <c r="N954" s="13"/>
    </row>
    <row r="955" spans="1:14" x14ac:dyDescent="0.35">
      <c r="A955" s="5">
        <v>954</v>
      </c>
      <c r="B955" s="5">
        <v>640</v>
      </c>
      <c r="C955" s="5">
        <v>1028</v>
      </c>
      <c r="D955" s="5">
        <v>2</v>
      </c>
      <c r="E955" s="5">
        <v>2753.45</v>
      </c>
      <c r="F955" s="5">
        <v>0</v>
      </c>
      <c r="G955" s="5">
        <f>IFERROR(INDEX(Products!$C$2:$C$86,MATCH(C955,Products!$A$2:$A$86,0)),"")</f>
        <v>3</v>
      </c>
      <c r="H955" s="12">
        <f>IFERROR(INDEX(Products!$D$2:$D$86,MATCH(C955,Products!$A$2:$A$86,0)),"")</f>
        <v>1672.88</v>
      </c>
      <c r="I955" s="12">
        <f t="shared" si="56"/>
        <v>5506.9</v>
      </c>
      <c r="J955" s="12">
        <f t="shared" si="57"/>
        <v>3345.76</v>
      </c>
      <c r="K955" s="12">
        <f t="shared" si="58"/>
        <v>2161.1399999999994</v>
      </c>
      <c r="L955" s="7">
        <f t="shared" si="59"/>
        <v>0.39244220886524173</v>
      </c>
      <c r="M955" s="5" t="str">
        <f>IF(COUNTIF(Returns!$B$2:$B$248,A955)&gt;0,"Yes","No")</f>
        <v>No</v>
      </c>
      <c r="N955" s="13"/>
    </row>
    <row r="956" spans="1:14" x14ac:dyDescent="0.35">
      <c r="A956" s="5">
        <v>955</v>
      </c>
      <c r="B956" s="5">
        <v>640</v>
      </c>
      <c r="C956" s="5">
        <v>1061</v>
      </c>
      <c r="D956" s="5">
        <v>2</v>
      </c>
      <c r="E956" s="5">
        <v>1128.8399999999999</v>
      </c>
      <c r="F956" s="5">
        <v>0</v>
      </c>
      <c r="G956" s="5">
        <f>IFERROR(INDEX(Products!$C$2:$C$86,MATCH(C956,Products!$A$2:$A$86,0)),"")</f>
        <v>6</v>
      </c>
      <c r="H956" s="12">
        <f>IFERROR(INDEX(Products!$D$2:$D$86,MATCH(C956,Products!$A$2:$A$86,0)),"")</f>
        <v>705.26</v>
      </c>
      <c r="I956" s="12">
        <f t="shared" si="56"/>
        <v>2257.6799999999998</v>
      </c>
      <c r="J956" s="12">
        <f t="shared" si="57"/>
        <v>1410.52</v>
      </c>
      <c r="K956" s="12">
        <f t="shared" si="58"/>
        <v>847.15999999999985</v>
      </c>
      <c r="L956" s="7">
        <f t="shared" si="59"/>
        <v>0.37523475426101127</v>
      </c>
      <c r="M956" s="5" t="str">
        <f>IF(COUNTIF(Returns!$B$2:$B$248,A956)&gt;0,"Yes","No")</f>
        <v>No</v>
      </c>
      <c r="N956" s="13"/>
    </row>
    <row r="957" spans="1:14" x14ac:dyDescent="0.35">
      <c r="A957" s="5">
        <v>956</v>
      </c>
      <c r="B957" s="5">
        <v>641</v>
      </c>
      <c r="C957" s="5">
        <v>1056</v>
      </c>
      <c r="D957" s="5">
        <v>1</v>
      </c>
      <c r="E957" s="5">
        <v>1134.4000000000001</v>
      </c>
      <c r="F957" s="5">
        <v>0</v>
      </c>
      <c r="G957" s="5">
        <f>IFERROR(INDEX(Products!$C$2:$C$86,MATCH(C957,Products!$A$2:$A$86,0)),"")</f>
        <v>6</v>
      </c>
      <c r="H957" s="12">
        <f>IFERROR(INDEX(Products!$D$2:$D$86,MATCH(C957,Products!$A$2:$A$86,0)),"")</f>
        <v>798.2</v>
      </c>
      <c r="I957" s="12">
        <f t="shared" si="56"/>
        <v>1134.4000000000001</v>
      </c>
      <c r="J957" s="12">
        <f t="shared" si="57"/>
        <v>798.2</v>
      </c>
      <c r="K957" s="12">
        <f t="shared" si="58"/>
        <v>336.20000000000005</v>
      </c>
      <c r="L957" s="7">
        <f t="shared" si="59"/>
        <v>0.29636812411847674</v>
      </c>
      <c r="M957" s="5" t="str">
        <f>IF(COUNTIF(Returns!$B$2:$B$248,A957)&gt;0,"Yes","No")</f>
        <v>No</v>
      </c>
      <c r="N957" s="13"/>
    </row>
    <row r="958" spans="1:14" x14ac:dyDescent="0.35">
      <c r="A958" s="5">
        <v>957</v>
      </c>
      <c r="B958" s="5">
        <v>641</v>
      </c>
      <c r="C958" s="5">
        <v>1017</v>
      </c>
      <c r="D958" s="5">
        <v>1</v>
      </c>
      <c r="E958" s="5">
        <v>978.37</v>
      </c>
      <c r="F958" s="5">
        <v>0</v>
      </c>
      <c r="G958" s="5">
        <f>IFERROR(INDEX(Products!$C$2:$C$86,MATCH(C958,Products!$A$2:$A$86,0)),"")</f>
        <v>2</v>
      </c>
      <c r="H958" s="12">
        <f>IFERROR(INDEX(Products!$D$2:$D$86,MATCH(C958,Products!$A$2:$A$86,0)),"")</f>
        <v>519.71</v>
      </c>
      <c r="I958" s="12">
        <f t="shared" si="56"/>
        <v>978.37</v>
      </c>
      <c r="J958" s="12">
        <f t="shared" si="57"/>
        <v>519.71</v>
      </c>
      <c r="K958" s="12">
        <f t="shared" si="58"/>
        <v>458.65999999999997</v>
      </c>
      <c r="L958" s="7">
        <f t="shared" si="59"/>
        <v>0.46880014718358082</v>
      </c>
      <c r="M958" s="5" t="str">
        <f>IF(COUNTIF(Returns!$B$2:$B$248,A958)&gt;0,"Yes","No")</f>
        <v>No</v>
      </c>
      <c r="N958" s="13"/>
    </row>
    <row r="959" spans="1:14" x14ac:dyDescent="0.35">
      <c r="A959" s="5">
        <v>958</v>
      </c>
      <c r="B959" s="5">
        <v>642</v>
      </c>
      <c r="C959" s="5">
        <v>1067</v>
      </c>
      <c r="D959" s="5">
        <v>1</v>
      </c>
      <c r="E959" s="5">
        <v>4128.99</v>
      </c>
      <c r="F959" s="5">
        <v>0.1</v>
      </c>
      <c r="G959" s="5">
        <f>IFERROR(INDEX(Products!$C$2:$C$86,MATCH(C959,Products!$A$2:$A$86,0)),"")</f>
        <v>7</v>
      </c>
      <c r="H959" s="12">
        <f>IFERROR(INDEX(Products!$D$2:$D$86,MATCH(C959,Products!$A$2:$A$86,0)),"")</f>
        <v>2213.3200000000002</v>
      </c>
      <c r="I959" s="12">
        <f t="shared" si="56"/>
        <v>3716.0909999999999</v>
      </c>
      <c r="J959" s="12">
        <f t="shared" si="57"/>
        <v>2213.3200000000002</v>
      </c>
      <c r="K959" s="12">
        <f t="shared" si="58"/>
        <v>1502.7709999999997</v>
      </c>
      <c r="L959" s="7">
        <f t="shared" si="59"/>
        <v>0.40439564047274401</v>
      </c>
      <c r="M959" s="5" t="str">
        <f>IF(COUNTIF(Returns!$B$2:$B$248,A959)&gt;0,"Yes","No")</f>
        <v>No</v>
      </c>
      <c r="N959" s="13"/>
    </row>
    <row r="960" spans="1:14" x14ac:dyDescent="0.35">
      <c r="A960" s="5">
        <v>959</v>
      </c>
      <c r="B960" s="5">
        <v>643</v>
      </c>
      <c r="C960" s="5">
        <v>1072</v>
      </c>
      <c r="D960" s="5">
        <v>1</v>
      </c>
      <c r="E960" s="5">
        <v>1404.39</v>
      </c>
      <c r="F960" s="5">
        <v>0</v>
      </c>
      <c r="G960" s="5">
        <f>IFERROR(INDEX(Products!$C$2:$C$86,MATCH(C960,Products!$A$2:$A$86,0)),"")</f>
        <v>7</v>
      </c>
      <c r="H960" s="12">
        <f>IFERROR(INDEX(Products!$D$2:$D$86,MATCH(C960,Products!$A$2:$A$86,0)),"")</f>
        <v>772.88</v>
      </c>
      <c r="I960" s="12">
        <f t="shared" si="56"/>
        <v>1404.39</v>
      </c>
      <c r="J960" s="12">
        <f t="shared" si="57"/>
        <v>772.88</v>
      </c>
      <c r="K960" s="12">
        <f t="shared" si="58"/>
        <v>631.5100000000001</v>
      </c>
      <c r="L960" s="7">
        <f t="shared" si="59"/>
        <v>0.44966853936584572</v>
      </c>
      <c r="M960" s="5" t="str">
        <f>IF(COUNTIF(Returns!$B$2:$B$248,A960)&gt;0,"Yes","No")</f>
        <v>No</v>
      </c>
      <c r="N960" s="13"/>
    </row>
    <row r="961" spans="1:14" x14ac:dyDescent="0.35">
      <c r="A961" s="5">
        <v>960</v>
      </c>
      <c r="B961" s="5">
        <v>644</v>
      </c>
      <c r="C961" s="5">
        <v>1039</v>
      </c>
      <c r="D961" s="5">
        <v>1</v>
      </c>
      <c r="E961" s="5">
        <v>1284.94</v>
      </c>
      <c r="F961" s="5">
        <v>0.1</v>
      </c>
      <c r="G961" s="5">
        <f>IFERROR(INDEX(Products!$C$2:$C$86,MATCH(C961,Products!$A$2:$A$86,0)),"")</f>
        <v>4</v>
      </c>
      <c r="H961" s="12">
        <f>IFERROR(INDEX(Products!$D$2:$D$86,MATCH(C961,Products!$A$2:$A$86,0)),"")</f>
        <v>829.93</v>
      </c>
      <c r="I961" s="12">
        <f t="shared" si="56"/>
        <v>1156.4460000000001</v>
      </c>
      <c r="J961" s="12">
        <f t="shared" si="57"/>
        <v>829.93</v>
      </c>
      <c r="K961" s="12">
        <f t="shared" si="58"/>
        <v>326.51600000000019</v>
      </c>
      <c r="L961" s="7">
        <f t="shared" si="59"/>
        <v>0.28234435503257405</v>
      </c>
      <c r="M961" s="5" t="str">
        <f>IF(COUNTIF(Returns!$B$2:$B$248,A961)&gt;0,"Yes","No")</f>
        <v>No</v>
      </c>
      <c r="N961" s="13"/>
    </row>
    <row r="962" spans="1:14" x14ac:dyDescent="0.35">
      <c r="A962" s="5">
        <v>961</v>
      </c>
      <c r="B962" s="5">
        <v>645</v>
      </c>
      <c r="C962" s="5">
        <v>1085</v>
      </c>
      <c r="D962" s="5">
        <v>2</v>
      </c>
      <c r="E962" s="5">
        <v>234.72</v>
      </c>
      <c r="F962" s="5">
        <v>0.15</v>
      </c>
      <c r="G962" s="5">
        <f>IFERROR(INDEX(Products!$C$2:$C$86,MATCH(C962,Products!$A$2:$A$86,0)),"")</f>
        <v>8</v>
      </c>
      <c r="H962" s="12">
        <f>IFERROR(INDEX(Products!$D$2:$D$86,MATCH(C962,Products!$A$2:$A$86,0)),"")</f>
        <v>175.69</v>
      </c>
      <c r="I962" s="12">
        <f t="shared" ref="I962:I1025" si="60">D962*E962*(1-F962)</f>
        <v>399.024</v>
      </c>
      <c r="J962" s="12">
        <f t="shared" ref="J962:J1025" si="61">D962*H962</f>
        <v>351.38</v>
      </c>
      <c r="K962" s="12">
        <f t="shared" ref="K962:K1025" si="62">I962-J962</f>
        <v>47.644000000000005</v>
      </c>
      <c r="L962" s="7">
        <f t="shared" ref="L962:L1025" si="63">IFERROR(K962/I962,0)</f>
        <v>0.11940133926781347</v>
      </c>
      <c r="M962" s="5" t="str">
        <f>IF(COUNTIF(Returns!$B$2:$B$248,A962)&gt;0,"Yes","No")</f>
        <v>No</v>
      </c>
      <c r="N962" s="13"/>
    </row>
    <row r="963" spans="1:14" x14ac:dyDescent="0.35">
      <c r="A963" s="5">
        <v>962</v>
      </c>
      <c r="B963" s="5">
        <v>645</v>
      </c>
      <c r="C963" s="5">
        <v>1001</v>
      </c>
      <c r="D963" s="5">
        <v>2</v>
      </c>
      <c r="E963" s="5">
        <v>3826.19</v>
      </c>
      <c r="F963" s="5">
        <v>0</v>
      </c>
      <c r="G963" s="5">
        <f>IFERROR(INDEX(Products!$C$2:$C$86,MATCH(C963,Products!$A$2:$A$86,0)),"")</f>
        <v>1</v>
      </c>
      <c r="H963" s="12">
        <f>IFERROR(INDEX(Products!$D$2:$D$86,MATCH(C963,Products!$A$2:$A$86,0)),"")</f>
        <v>3021.65</v>
      </c>
      <c r="I963" s="12">
        <f t="shared" si="60"/>
        <v>7652.38</v>
      </c>
      <c r="J963" s="12">
        <f t="shared" si="61"/>
        <v>6043.3</v>
      </c>
      <c r="K963" s="12">
        <f t="shared" si="62"/>
        <v>1609.08</v>
      </c>
      <c r="L963" s="7">
        <f t="shared" si="63"/>
        <v>0.21027183699711721</v>
      </c>
      <c r="M963" s="5" t="str">
        <f>IF(COUNTIF(Returns!$B$2:$B$248,A963)&gt;0,"Yes","No")</f>
        <v>No</v>
      </c>
      <c r="N963" s="13"/>
    </row>
    <row r="964" spans="1:14" x14ac:dyDescent="0.35">
      <c r="A964" s="5">
        <v>963</v>
      </c>
      <c r="B964" s="5">
        <v>646</v>
      </c>
      <c r="C964" s="5">
        <v>1001</v>
      </c>
      <c r="D964" s="5">
        <v>1</v>
      </c>
      <c r="E964" s="5">
        <v>3826.19</v>
      </c>
      <c r="F964" s="5">
        <v>0.25</v>
      </c>
      <c r="G964" s="5">
        <f>IFERROR(INDEX(Products!$C$2:$C$86,MATCH(C964,Products!$A$2:$A$86,0)),"")</f>
        <v>1</v>
      </c>
      <c r="H964" s="12">
        <f>IFERROR(INDEX(Products!$D$2:$D$86,MATCH(C964,Products!$A$2:$A$86,0)),"")</f>
        <v>3021.65</v>
      </c>
      <c r="I964" s="12">
        <f t="shared" si="60"/>
        <v>2869.6424999999999</v>
      </c>
      <c r="J964" s="12">
        <f t="shared" si="61"/>
        <v>3021.65</v>
      </c>
      <c r="K964" s="12">
        <f t="shared" si="62"/>
        <v>-152.00750000000016</v>
      </c>
      <c r="L964" s="7">
        <f t="shared" si="63"/>
        <v>-5.2970884003843741E-2</v>
      </c>
      <c r="M964" s="5" t="str">
        <f>IF(COUNTIF(Returns!$B$2:$B$248,A964)&gt;0,"Yes","No")</f>
        <v>No</v>
      </c>
      <c r="N964" s="13"/>
    </row>
    <row r="965" spans="1:14" x14ac:dyDescent="0.35">
      <c r="A965" s="5">
        <v>964</v>
      </c>
      <c r="B965" s="5">
        <v>647</v>
      </c>
      <c r="C965" s="5">
        <v>1053</v>
      </c>
      <c r="D965" s="5">
        <v>1</v>
      </c>
      <c r="E965" s="5">
        <v>1295.03</v>
      </c>
      <c r="F965" s="5">
        <v>0.05</v>
      </c>
      <c r="G965" s="5">
        <f>IFERROR(INDEX(Products!$C$2:$C$86,MATCH(C965,Products!$A$2:$A$86,0)),"")</f>
        <v>5</v>
      </c>
      <c r="H965" s="12">
        <f>IFERROR(INDEX(Products!$D$2:$D$86,MATCH(C965,Products!$A$2:$A$86,0)),"")</f>
        <v>777.04</v>
      </c>
      <c r="I965" s="12">
        <f t="shared" si="60"/>
        <v>1230.2784999999999</v>
      </c>
      <c r="J965" s="12">
        <f t="shared" si="61"/>
        <v>777.04</v>
      </c>
      <c r="K965" s="12">
        <f t="shared" si="62"/>
        <v>453.23849999999993</v>
      </c>
      <c r="L965" s="7">
        <f t="shared" si="63"/>
        <v>0.3684031705016384</v>
      </c>
      <c r="M965" s="5" t="str">
        <f>IF(COUNTIF(Returns!$B$2:$B$248,A965)&gt;0,"Yes","No")</f>
        <v>No</v>
      </c>
      <c r="N965" s="13"/>
    </row>
    <row r="966" spans="1:14" x14ac:dyDescent="0.35">
      <c r="A966" s="5">
        <v>965</v>
      </c>
      <c r="B966" s="5">
        <v>647</v>
      </c>
      <c r="C966" s="5">
        <v>1044</v>
      </c>
      <c r="D966" s="5">
        <v>1</v>
      </c>
      <c r="E966" s="5">
        <v>1419.88</v>
      </c>
      <c r="F966" s="5">
        <v>0.15</v>
      </c>
      <c r="G966" s="5">
        <f>IFERROR(INDEX(Products!$C$2:$C$86,MATCH(C966,Products!$A$2:$A$86,0)),"")</f>
        <v>4</v>
      </c>
      <c r="H966" s="12">
        <f>IFERROR(INDEX(Products!$D$2:$D$86,MATCH(C966,Products!$A$2:$A$86,0)),"")</f>
        <v>897.98</v>
      </c>
      <c r="I966" s="12">
        <f t="shared" si="60"/>
        <v>1206.8980000000001</v>
      </c>
      <c r="J966" s="12">
        <f t="shared" si="61"/>
        <v>897.98</v>
      </c>
      <c r="K966" s="12">
        <f t="shared" si="62"/>
        <v>308.91800000000012</v>
      </c>
      <c r="L966" s="7">
        <f t="shared" si="63"/>
        <v>0.25596032141904296</v>
      </c>
      <c r="M966" s="5" t="str">
        <f>IF(COUNTIF(Returns!$B$2:$B$248,A966)&gt;0,"Yes","No")</f>
        <v>No</v>
      </c>
      <c r="N966" s="13"/>
    </row>
    <row r="967" spans="1:14" x14ac:dyDescent="0.35">
      <c r="A967" s="5">
        <v>966</v>
      </c>
      <c r="B967" s="5">
        <v>648</v>
      </c>
      <c r="C967" s="5">
        <v>1065</v>
      </c>
      <c r="D967" s="5">
        <v>2</v>
      </c>
      <c r="E967" s="5">
        <v>1433.45</v>
      </c>
      <c r="F967" s="5">
        <v>0.1</v>
      </c>
      <c r="G967" s="5">
        <f>IFERROR(INDEX(Products!$C$2:$C$86,MATCH(C967,Products!$A$2:$A$86,0)),"")</f>
        <v>6</v>
      </c>
      <c r="H967" s="12">
        <f>IFERROR(INDEX(Products!$D$2:$D$86,MATCH(C967,Products!$A$2:$A$86,0)),"")</f>
        <v>800.55</v>
      </c>
      <c r="I967" s="12">
        <f t="shared" si="60"/>
        <v>2580.21</v>
      </c>
      <c r="J967" s="12">
        <f t="shared" si="61"/>
        <v>1601.1</v>
      </c>
      <c r="K967" s="12">
        <f t="shared" si="62"/>
        <v>979.11000000000013</v>
      </c>
      <c r="L967" s="7">
        <f t="shared" si="63"/>
        <v>0.37946911297917618</v>
      </c>
      <c r="M967" s="5" t="str">
        <f>IF(COUNTIF(Returns!$B$2:$B$248,A967)&gt;0,"Yes","No")</f>
        <v>No</v>
      </c>
      <c r="N967" s="13"/>
    </row>
    <row r="968" spans="1:14" x14ac:dyDescent="0.35">
      <c r="A968" s="5">
        <v>967</v>
      </c>
      <c r="B968" s="5">
        <v>649</v>
      </c>
      <c r="C968" s="5">
        <v>1085</v>
      </c>
      <c r="D968" s="5">
        <v>1</v>
      </c>
      <c r="E968" s="5">
        <v>234.72</v>
      </c>
      <c r="F968" s="5">
        <v>0.1</v>
      </c>
      <c r="G968" s="5">
        <f>IFERROR(INDEX(Products!$C$2:$C$86,MATCH(C968,Products!$A$2:$A$86,0)),"")</f>
        <v>8</v>
      </c>
      <c r="H968" s="12">
        <f>IFERROR(INDEX(Products!$D$2:$D$86,MATCH(C968,Products!$A$2:$A$86,0)),"")</f>
        <v>175.69</v>
      </c>
      <c r="I968" s="12">
        <f t="shared" si="60"/>
        <v>211.24799999999999</v>
      </c>
      <c r="J968" s="12">
        <f t="shared" si="61"/>
        <v>175.69</v>
      </c>
      <c r="K968" s="12">
        <f t="shared" si="62"/>
        <v>35.557999999999993</v>
      </c>
      <c r="L968" s="7">
        <f t="shared" si="63"/>
        <v>0.16832348708626824</v>
      </c>
      <c r="M968" s="5" t="str">
        <f>IF(COUNTIF(Returns!$B$2:$B$248,A968)&gt;0,"Yes","No")</f>
        <v>No</v>
      </c>
      <c r="N968" s="13"/>
    </row>
    <row r="969" spans="1:14" x14ac:dyDescent="0.35">
      <c r="A969" s="5">
        <v>968</v>
      </c>
      <c r="B969" s="5">
        <v>649</v>
      </c>
      <c r="C969" s="5">
        <v>1067</v>
      </c>
      <c r="D969" s="5">
        <v>2</v>
      </c>
      <c r="E969" s="5">
        <v>4128.99</v>
      </c>
      <c r="F969" s="5">
        <v>0.15</v>
      </c>
      <c r="G969" s="5">
        <f>IFERROR(INDEX(Products!$C$2:$C$86,MATCH(C969,Products!$A$2:$A$86,0)),"")</f>
        <v>7</v>
      </c>
      <c r="H969" s="12">
        <f>IFERROR(INDEX(Products!$D$2:$D$86,MATCH(C969,Products!$A$2:$A$86,0)),"")</f>
        <v>2213.3200000000002</v>
      </c>
      <c r="I969" s="12">
        <f t="shared" si="60"/>
        <v>7019.2829999999994</v>
      </c>
      <c r="J969" s="12">
        <f t="shared" si="61"/>
        <v>4426.6400000000003</v>
      </c>
      <c r="K969" s="12">
        <f t="shared" si="62"/>
        <v>2592.6429999999991</v>
      </c>
      <c r="L969" s="7">
        <f t="shared" si="63"/>
        <v>0.36936008991231717</v>
      </c>
      <c r="M969" s="5" t="str">
        <f>IF(COUNTIF(Returns!$B$2:$B$248,A969)&gt;0,"Yes","No")</f>
        <v>No</v>
      </c>
      <c r="N969" s="13"/>
    </row>
    <row r="970" spans="1:14" x14ac:dyDescent="0.35">
      <c r="A970" s="5">
        <v>969</v>
      </c>
      <c r="B970" s="5">
        <v>649</v>
      </c>
      <c r="C970" s="5">
        <v>1084</v>
      </c>
      <c r="D970" s="5">
        <v>1</v>
      </c>
      <c r="E970" s="5">
        <v>317.63</v>
      </c>
      <c r="F970" s="5">
        <v>0</v>
      </c>
      <c r="G970" s="5">
        <f>IFERROR(INDEX(Products!$C$2:$C$86,MATCH(C970,Products!$A$2:$A$86,0)),"")</f>
        <v>8</v>
      </c>
      <c r="H970" s="12">
        <f>IFERROR(INDEX(Products!$D$2:$D$86,MATCH(C970,Products!$A$2:$A$86,0)),"")</f>
        <v>188.52</v>
      </c>
      <c r="I970" s="12">
        <f t="shared" si="60"/>
        <v>317.63</v>
      </c>
      <c r="J970" s="12">
        <f t="shared" si="61"/>
        <v>188.52</v>
      </c>
      <c r="K970" s="12">
        <f t="shared" si="62"/>
        <v>129.10999999999999</v>
      </c>
      <c r="L970" s="7">
        <f t="shared" si="63"/>
        <v>0.40647923684790477</v>
      </c>
      <c r="M970" s="5" t="str">
        <f>IF(COUNTIF(Returns!$B$2:$B$248,A970)&gt;0,"Yes","No")</f>
        <v>No</v>
      </c>
      <c r="N970" s="13"/>
    </row>
    <row r="971" spans="1:14" x14ac:dyDescent="0.35">
      <c r="A971" s="5">
        <v>970</v>
      </c>
      <c r="B971" s="5">
        <v>650</v>
      </c>
      <c r="C971" s="5">
        <v>1053</v>
      </c>
      <c r="D971" s="5">
        <v>1</v>
      </c>
      <c r="E971" s="5">
        <v>1295.03</v>
      </c>
      <c r="F971" s="5">
        <v>0</v>
      </c>
      <c r="G971" s="5">
        <f>IFERROR(INDEX(Products!$C$2:$C$86,MATCH(C971,Products!$A$2:$A$86,0)),"")</f>
        <v>5</v>
      </c>
      <c r="H971" s="12">
        <f>IFERROR(INDEX(Products!$D$2:$D$86,MATCH(C971,Products!$A$2:$A$86,0)),"")</f>
        <v>777.04</v>
      </c>
      <c r="I971" s="12">
        <f t="shared" si="60"/>
        <v>1295.03</v>
      </c>
      <c r="J971" s="12">
        <f t="shared" si="61"/>
        <v>777.04</v>
      </c>
      <c r="K971" s="12">
        <f t="shared" si="62"/>
        <v>517.99</v>
      </c>
      <c r="L971" s="7">
        <f t="shared" si="63"/>
        <v>0.39998301197655656</v>
      </c>
      <c r="M971" s="5" t="str">
        <f>IF(COUNTIF(Returns!$B$2:$B$248,A971)&gt;0,"Yes","No")</f>
        <v>No</v>
      </c>
      <c r="N971" s="13"/>
    </row>
    <row r="972" spans="1:14" x14ac:dyDescent="0.35">
      <c r="A972" s="5">
        <v>971</v>
      </c>
      <c r="B972" s="5">
        <v>650</v>
      </c>
      <c r="C972" s="5">
        <v>1061</v>
      </c>
      <c r="D972" s="5">
        <v>1</v>
      </c>
      <c r="E972" s="5">
        <v>1128.8399999999999</v>
      </c>
      <c r="F972" s="5">
        <v>0.2</v>
      </c>
      <c r="G972" s="5">
        <f>IFERROR(INDEX(Products!$C$2:$C$86,MATCH(C972,Products!$A$2:$A$86,0)),"")</f>
        <v>6</v>
      </c>
      <c r="H972" s="12">
        <f>IFERROR(INDEX(Products!$D$2:$D$86,MATCH(C972,Products!$A$2:$A$86,0)),"")</f>
        <v>705.26</v>
      </c>
      <c r="I972" s="12">
        <f t="shared" si="60"/>
        <v>903.072</v>
      </c>
      <c r="J972" s="12">
        <f t="shared" si="61"/>
        <v>705.26</v>
      </c>
      <c r="K972" s="12">
        <f t="shared" si="62"/>
        <v>197.81200000000001</v>
      </c>
      <c r="L972" s="7">
        <f t="shared" si="63"/>
        <v>0.21904344282626415</v>
      </c>
      <c r="M972" s="5" t="str">
        <f>IF(COUNTIF(Returns!$B$2:$B$248,A972)&gt;0,"Yes","No")</f>
        <v>No</v>
      </c>
      <c r="N972" s="13"/>
    </row>
    <row r="973" spans="1:14" x14ac:dyDescent="0.35">
      <c r="A973" s="5">
        <v>972</v>
      </c>
      <c r="B973" s="5">
        <v>651</v>
      </c>
      <c r="C973" s="5">
        <v>1066</v>
      </c>
      <c r="D973" s="5">
        <v>1</v>
      </c>
      <c r="E973" s="5">
        <v>1123.68</v>
      </c>
      <c r="F973" s="5">
        <v>0.05</v>
      </c>
      <c r="G973" s="5">
        <f>IFERROR(INDEX(Products!$C$2:$C$86,MATCH(C973,Products!$A$2:$A$86,0)),"")</f>
        <v>7</v>
      </c>
      <c r="H973" s="12">
        <f>IFERROR(INDEX(Products!$D$2:$D$86,MATCH(C973,Products!$A$2:$A$86,0)),"")</f>
        <v>872.66</v>
      </c>
      <c r="I973" s="12">
        <f t="shared" si="60"/>
        <v>1067.4960000000001</v>
      </c>
      <c r="J973" s="12">
        <f t="shared" si="61"/>
        <v>872.66</v>
      </c>
      <c r="K973" s="12">
        <f t="shared" si="62"/>
        <v>194.83600000000013</v>
      </c>
      <c r="L973" s="7">
        <f t="shared" si="63"/>
        <v>0.18251684315444752</v>
      </c>
      <c r="M973" s="5" t="str">
        <f>IF(COUNTIF(Returns!$B$2:$B$248,A973)&gt;0,"Yes","No")</f>
        <v>No</v>
      </c>
      <c r="N973" s="13"/>
    </row>
    <row r="974" spans="1:14" x14ac:dyDescent="0.35">
      <c r="A974" s="5">
        <v>973</v>
      </c>
      <c r="B974" s="5">
        <v>652</v>
      </c>
      <c r="C974" s="5">
        <v>1056</v>
      </c>
      <c r="D974" s="5">
        <v>1</v>
      </c>
      <c r="E974" s="5">
        <v>1134.4000000000001</v>
      </c>
      <c r="F974" s="5">
        <v>0.1</v>
      </c>
      <c r="G974" s="5">
        <f>IFERROR(INDEX(Products!$C$2:$C$86,MATCH(C974,Products!$A$2:$A$86,0)),"")</f>
        <v>6</v>
      </c>
      <c r="H974" s="12">
        <f>IFERROR(INDEX(Products!$D$2:$D$86,MATCH(C974,Products!$A$2:$A$86,0)),"")</f>
        <v>798.2</v>
      </c>
      <c r="I974" s="12">
        <f t="shared" si="60"/>
        <v>1020.9600000000002</v>
      </c>
      <c r="J974" s="12">
        <f t="shared" si="61"/>
        <v>798.2</v>
      </c>
      <c r="K974" s="12">
        <f t="shared" si="62"/>
        <v>222.7600000000001</v>
      </c>
      <c r="L974" s="7">
        <f t="shared" si="63"/>
        <v>0.21818680457608533</v>
      </c>
      <c r="M974" s="5" t="str">
        <f>IF(COUNTIF(Returns!$B$2:$B$248,A974)&gt;0,"Yes","No")</f>
        <v>No</v>
      </c>
      <c r="N974" s="13"/>
    </row>
    <row r="975" spans="1:14" x14ac:dyDescent="0.35">
      <c r="A975" s="5">
        <v>974</v>
      </c>
      <c r="B975" s="5">
        <v>652</v>
      </c>
      <c r="C975" s="5">
        <v>1050</v>
      </c>
      <c r="D975" s="5">
        <v>1</v>
      </c>
      <c r="E975" s="5">
        <v>4400.7700000000004</v>
      </c>
      <c r="F975" s="5">
        <v>0.25</v>
      </c>
      <c r="G975" s="5">
        <f>IFERROR(INDEX(Products!$C$2:$C$86,MATCH(C975,Products!$A$2:$A$86,0)),"")</f>
        <v>5</v>
      </c>
      <c r="H975" s="12">
        <f>IFERROR(INDEX(Products!$D$2:$D$86,MATCH(C975,Products!$A$2:$A$86,0)),"")</f>
        <v>2432.0300000000002</v>
      </c>
      <c r="I975" s="12">
        <f t="shared" si="60"/>
        <v>3300.5775000000003</v>
      </c>
      <c r="J975" s="12">
        <f t="shared" si="61"/>
        <v>2432.0300000000002</v>
      </c>
      <c r="K975" s="12">
        <f t="shared" si="62"/>
        <v>868.54750000000013</v>
      </c>
      <c r="L975" s="7">
        <f t="shared" si="63"/>
        <v>0.26315016084306458</v>
      </c>
      <c r="M975" s="5" t="str">
        <f>IF(COUNTIF(Returns!$B$2:$B$248,A975)&gt;0,"Yes","No")</f>
        <v>No</v>
      </c>
      <c r="N975" s="13"/>
    </row>
    <row r="976" spans="1:14" x14ac:dyDescent="0.35">
      <c r="A976" s="5">
        <v>975</v>
      </c>
      <c r="B976" s="5">
        <v>653</v>
      </c>
      <c r="C976" s="5">
        <v>1023</v>
      </c>
      <c r="D976" s="5">
        <v>2</v>
      </c>
      <c r="E976" s="5">
        <v>203.79</v>
      </c>
      <c r="F976" s="5">
        <v>0.2</v>
      </c>
      <c r="G976" s="5">
        <f>IFERROR(INDEX(Products!$C$2:$C$86,MATCH(C976,Products!$A$2:$A$86,0)),"")</f>
        <v>2</v>
      </c>
      <c r="H976" s="12">
        <f>IFERROR(INDEX(Products!$D$2:$D$86,MATCH(C976,Products!$A$2:$A$86,0)),"")</f>
        <v>145.43</v>
      </c>
      <c r="I976" s="12">
        <f t="shared" si="60"/>
        <v>326.06400000000002</v>
      </c>
      <c r="J976" s="12">
        <f t="shared" si="61"/>
        <v>290.86</v>
      </c>
      <c r="K976" s="12">
        <f t="shared" si="62"/>
        <v>35.204000000000008</v>
      </c>
      <c r="L976" s="7">
        <f t="shared" si="63"/>
        <v>0.10796653417733944</v>
      </c>
      <c r="M976" s="5" t="str">
        <f>IF(COUNTIF(Returns!$B$2:$B$248,A976)&gt;0,"Yes","No")</f>
        <v>No</v>
      </c>
      <c r="N976" s="13"/>
    </row>
    <row r="977" spans="1:14" x14ac:dyDescent="0.35">
      <c r="A977" s="5">
        <v>976</v>
      </c>
      <c r="B977" s="5">
        <v>653</v>
      </c>
      <c r="C977" s="5">
        <v>1012</v>
      </c>
      <c r="D977" s="5">
        <v>2</v>
      </c>
      <c r="E977" s="5">
        <v>2425.1999999999998</v>
      </c>
      <c r="F977" s="5">
        <v>0.05</v>
      </c>
      <c r="G977" s="5">
        <f>IFERROR(INDEX(Products!$C$2:$C$86,MATCH(C977,Products!$A$2:$A$86,0)),"")</f>
        <v>1</v>
      </c>
      <c r="H977" s="12">
        <f>IFERROR(INDEX(Products!$D$2:$D$86,MATCH(C977,Products!$A$2:$A$86,0)),"")</f>
        <v>1795.03</v>
      </c>
      <c r="I977" s="12">
        <f t="shared" si="60"/>
        <v>4607.8799999999992</v>
      </c>
      <c r="J977" s="12">
        <f t="shared" si="61"/>
        <v>3590.06</v>
      </c>
      <c r="K977" s="12">
        <f t="shared" si="62"/>
        <v>1017.8199999999993</v>
      </c>
      <c r="L977" s="7">
        <f t="shared" si="63"/>
        <v>0.22088682865005152</v>
      </c>
      <c r="M977" s="5" t="str">
        <f>IF(COUNTIF(Returns!$B$2:$B$248,A977)&gt;0,"Yes","No")</f>
        <v>No</v>
      </c>
      <c r="N977" s="13"/>
    </row>
    <row r="978" spans="1:14" x14ac:dyDescent="0.35">
      <c r="A978" s="5">
        <v>977</v>
      </c>
      <c r="B978" s="5">
        <v>653</v>
      </c>
      <c r="C978" s="5">
        <v>1061</v>
      </c>
      <c r="D978" s="5">
        <v>1</v>
      </c>
      <c r="E978" s="5">
        <v>1128.8399999999999</v>
      </c>
      <c r="F978" s="5">
        <v>0.1</v>
      </c>
      <c r="G978" s="5">
        <f>IFERROR(INDEX(Products!$C$2:$C$86,MATCH(C978,Products!$A$2:$A$86,0)),"")</f>
        <v>6</v>
      </c>
      <c r="H978" s="12">
        <f>IFERROR(INDEX(Products!$D$2:$D$86,MATCH(C978,Products!$A$2:$A$86,0)),"")</f>
        <v>705.26</v>
      </c>
      <c r="I978" s="12">
        <f t="shared" si="60"/>
        <v>1015.9559999999999</v>
      </c>
      <c r="J978" s="12">
        <f t="shared" si="61"/>
        <v>705.26</v>
      </c>
      <c r="K978" s="12">
        <f t="shared" si="62"/>
        <v>310.69599999999991</v>
      </c>
      <c r="L978" s="7">
        <f t="shared" si="63"/>
        <v>0.30581639362334584</v>
      </c>
      <c r="M978" s="5" t="str">
        <f>IF(COUNTIF(Returns!$B$2:$B$248,A978)&gt;0,"Yes","No")</f>
        <v>No</v>
      </c>
      <c r="N978" s="13"/>
    </row>
    <row r="979" spans="1:14" x14ac:dyDescent="0.35">
      <c r="A979" s="5">
        <v>978</v>
      </c>
      <c r="B979" s="5">
        <v>653</v>
      </c>
      <c r="C979" s="5">
        <v>1019</v>
      </c>
      <c r="D979" s="5">
        <v>1</v>
      </c>
      <c r="E979" s="5">
        <v>1255.73</v>
      </c>
      <c r="F979" s="5">
        <v>0.1</v>
      </c>
      <c r="G979" s="5">
        <f>IFERROR(INDEX(Products!$C$2:$C$86,MATCH(C979,Products!$A$2:$A$86,0)),"")</f>
        <v>2</v>
      </c>
      <c r="H979" s="12">
        <f>IFERROR(INDEX(Products!$D$2:$D$86,MATCH(C979,Products!$A$2:$A$86,0)),"")</f>
        <v>760.11</v>
      </c>
      <c r="I979" s="12">
        <f t="shared" si="60"/>
        <v>1130.1570000000002</v>
      </c>
      <c r="J979" s="12">
        <f t="shared" si="61"/>
        <v>760.11</v>
      </c>
      <c r="K979" s="12">
        <f t="shared" si="62"/>
        <v>370.04700000000014</v>
      </c>
      <c r="L979" s="7">
        <f t="shared" si="63"/>
        <v>0.32742972878989385</v>
      </c>
      <c r="M979" s="5" t="str">
        <f>IF(COUNTIF(Returns!$B$2:$B$248,A979)&gt;0,"Yes","No")</f>
        <v>Yes</v>
      </c>
      <c r="N979" s="13"/>
    </row>
    <row r="980" spans="1:14" x14ac:dyDescent="0.35">
      <c r="A980" s="5">
        <v>979</v>
      </c>
      <c r="B980" s="5">
        <v>654</v>
      </c>
      <c r="C980" s="5">
        <v>1023</v>
      </c>
      <c r="D980" s="5">
        <v>1</v>
      </c>
      <c r="E980" s="5">
        <v>203.79</v>
      </c>
      <c r="F980" s="5">
        <v>0.2</v>
      </c>
      <c r="G980" s="5">
        <f>IFERROR(INDEX(Products!$C$2:$C$86,MATCH(C980,Products!$A$2:$A$86,0)),"")</f>
        <v>2</v>
      </c>
      <c r="H980" s="12">
        <f>IFERROR(INDEX(Products!$D$2:$D$86,MATCH(C980,Products!$A$2:$A$86,0)),"")</f>
        <v>145.43</v>
      </c>
      <c r="I980" s="12">
        <f t="shared" si="60"/>
        <v>163.03200000000001</v>
      </c>
      <c r="J980" s="12">
        <f t="shared" si="61"/>
        <v>145.43</v>
      </c>
      <c r="K980" s="12">
        <f t="shared" si="62"/>
        <v>17.602000000000004</v>
      </c>
      <c r="L980" s="7">
        <f t="shared" si="63"/>
        <v>0.10796653417733944</v>
      </c>
      <c r="M980" s="5" t="str">
        <f>IF(COUNTIF(Returns!$B$2:$B$248,A980)&gt;0,"Yes","No")</f>
        <v>No</v>
      </c>
      <c r="N980" s="13"/>
    </row>
    <row r="981" spans="1:14" x14ac:dyDescent="0.35">
      <c r="A981" s="5">
        <v>980</v>
      </c>
      <c r="B981" s="5">
        <v>655</v>
      </c>
      <c r="C981" s="5">
        <v>1067</v>
      </c>
      <c r="D981" s="5">
        <v>1</v>
      </c>
      <c r="E981" s="5">
        <v>4128.99</v>
      </c>
      <c r="F981" s="5">
        <v>0</v>
      </c>
      <c r="G981" s="5">
        <f>IFERROR(INDEX(Products!$C$2:$C$86,MATCH(C981,Products!$A$2:$A$86,0)),"")</f>
        <v>7</v>
      </c>
      <c r="H981" s="12">
        <f>IFERROR(INDEX(Products!$D$2:$D$86,MATCH(C981,Products!$A$2:$A$86,0)),"")</f>
        <v>2213.3200000000002</v>
      </c>
      <c r="I981" s="12">
        <f t="shared" si="60"/>
        <v>4128.99</v>
      </c>
      <c r="J981" s="12">
        <f t="shared" si="61"/>
        <v>2213.3200000000002</v>
      </c>
      <c r="K981" s="12">
        <f t="shared" si="62"/>
        <v>1915.6699999999996</v>
      </c>
      <c r="L981" s="7">
        <f t="shared" si="63"/>
        <v>0.4639560764254696</v>
      </c>
      <c r="M981" s="5" t="str">
        <f>IF(COUNTIF(Returns!$B$2:$B$248,A981)&gt;0,"Yes","No")</f>
        <v>No</v>
      </c>
      <c r="N981" s="13"/>
    </row>
    <row r="982" spans="1:14" x14ac:dyDescent="0.35">
      <c r="A982" s="5">
        <v>981</v>
      </c>
      <c r="B982" s="5">
        <v>656</v>
      </c>
      <c r="C982" s="5">
        <v>1061</v>
      </c>
      <c r="D982" s="5">
        <v>1</v>
      </c>
      <c r="E982" s="5">
        <v>1128.8399999999999</v>
      </c>
      <c r="F982" s="5">
        <v>0.15</v>
      </c>
      <c r="G982" s="5">
        <f>IFERROR(INDEX(Products!$C$2:$C$86,MATCH(C982,Products!$A$2:$A$86,0)),"")</f>
        <v>6</v>
      </c>
      <c r="H982" s="12">
        <f>IFERROR(INDEX(Products!$D$2:$D$86,MATCH(C982,Products!$A$2:$A$86,0)),"")</f>
        <v>705.26</v>
      </c>
      <c r="I982" s="12">
        <f t="shared" si="60"/>
        <v>959.5139999999999</v>
      </c>
      <c r="J982" s="12">
        <f t="shared" si="61"/>
        <v>705.26</v>
      </c>
      <c r="K982" s="12">
        <f t="shared" si="62"/>
        <v>254.25399999999991</v>
      </c>
      <c r="L982" s="7">
        <f t="shared" si="63"/>
        <v>0.26498206383648382</v>
      </c>
      <c r="M982" s="5" t="str">
        <f>IF(COUNTIF(Returns!$B$2:$B$248,A982)&gt;0,"Yes","No")</f>
        <v>No</v>
      </c>
      <c r="N982" s="13"/>
    </row>
    <row r="983" spans="1:14" x14ac:dyDescent="0.35">
      <c r="A983" s="5">
        <v>982</v>
      </c>
      <c r="B983" s="5">
        <v>657</v>
      </c>
      <c r="C983" s="5">
        <v>1050</v>
      </c>
      <c r="D983" s="5">
        <v>1</v>
      </c>
      <c r="E983" s="5">
        <v>4400.7700000000004</v>
      </c>
      <c r="F983" s="5">
        <v>0.05</v>
      </c>
      <c r="G983" s="5">
        <f>IFERROR(INDEX(Products!$C$2:$C$86,MATCH(C983,Products!$A$2:$A$86,0)),"")</f>
        <v>5</v>
      </c>
      <c r="H983" s="12">
        <f>IFERROR(INDEX(Products!$D$2:$D$86,MATCH(C983,Products!$A$2:$A$86,0)),"")</f>
        <v>2432.0300000000002</v>
      </c>
      <c r="I983" s="12">
        <f t="shared" si="60"/>
        <v>4180.7314999999999</v>
      </c>
      <c r="J983" s="12">
        <f t="shared" si="61"/>
        <v>2432.0300000000002</v>
      </c>
      <c r="K983" s="12">
        <f t="shared" si="62"/>
        <v>1748.7014999999997</v>
      </c>
      <c r="L983" s="7">
        <f t="shared" si="63"/>
        <v>0.41827644277084042</v>
      </c>
      <c r="M983" s="5" t="str">
        <f>IF(COUNTIF(Returns!$B$2:$B$248,A983)&gt;0,"Yes","No")</f>
        <v>No</v>
      </c>
      <c r="N983" s="13"/>
    </row>
    <row r="984" spans="1:14" x14ac:dyDescent="0.35">
      <c r="A984" s="5">
        <v>983</v>
      </c>
      <c r="B984" s="5">
        <v>658</v>
      </c>
      <c r="C984" s="5">
        <v>1006</v>
      </c>
      <c r="D984" s="5">
        <v>1</v>
      </c>
      <c r="E984" s="5">
        <v>2046.37</v>
      </c>
      <c r="F984" s="5">
        <v>0.15</v>
      </c>
      <c r="G984" s="5">
        <f>IFERROR(INDEX(Products!$C$2:$C$86,MATCH(C984,Products!$A$2:$A$86,0)),"")</f>
        <v>1</v>
      </c>
      <c r="H984" s="12">
        <f>IFERROR(INDEX(Products!$D$2:$D$86,MATCH(C984,Products!$A$2:$A$86,0)),"")</f>
        <v>1296.42</v>
      </c>
      <c r="I984" s="12">
        <f t="shared" si="60"/>
        <v>1739.4144999999999</v>
      </c>
      <c r="J984" s="12">
        <f t="shared" si="61"/>
        <v>1296.42</v>
      </c>
      <c r="K984" s="12">
        <f t="shared" si="62"/>
        <v>442.99449999999979</v>
      </c>
      <c r="L984" s="7">
        <f t="shared" si="63"/>
        <v>0.25468023866651673</v>
      </c>
      <c r="M984" s="5" t="str">
        <f>IF(COUNTIF(Returns!$B$2:$B$248,A984)&gt;0,"Yes","No")</f>
        <v>No</v>
      </c>
      <c r="N984" s="13"/>
    </row>
    <row r="985" spans="1:14" x14ac:dyDescent="0.35">
      <c r="A985" s="5">
        <v>984</v>
      </c>
      <c r="B985" s="5">
        <v>658</v>
      </c>
      <c r="C985" s="5">
        <v>1056</v>
      </c>
      <c r="D985" s="5">
        <v>2</v>
      </c>
      <c r="E985" s="5">
        <v>1134.4000000000001</v>
      </c>
      <c r="F985" s="5">
        <v>0</v>
      </c>
      <c r="G985" s="5">
        <f>IFERROR(INDEX(Products!$C$2:$C$86,MATCH(C985,Products!$A$2:$A$86,0)),"")</f>
        <v>6</v>
      </c>
      <c r="H985" s="12">
        <f>IFERROR(INDEX(Products!$D$2:$D$86,MATCH(C985,Products!$A$2:$A$86,0)),"")</f>
        <v>798.2</v>
      </c>
      <c r="I985" s="12">
        <f t="shared" si="60"/>
        <v>2268.8000000000002</v>
      </c>
      <c r="J985" s="12">
        <f t="shared" si="61"/>
        <v>1596.4</v>
      </c>
      <c r="K985" s="12">
        <f t="shared" si="62"/>
        <v>672.40000000000009</v>
      </c>
      <c r="L985" s="7">
        <f t="shared" si="63"/>
        <v>0.29636812411847674</v>
      </c>
      <c r="M985" s="5" t="str">
        <f>IF(COUNTIF(Returns!$B$2:$B$248,A985)&gt;0,"Yes","No")</f>
        <v>No</v>
      </c>
      <c r="N985" s="13"/>
    </row>
    <row r="986" spans="1:14" x14ac:dyDescent="0.35">
      <c r="A986" s="5">
        <v>985</v>
      </c>
      <c r="B986" s="5">
        <v>659</v>
      </c>
      <c r="C986" s="5">
        <v>1073</v>
      </c>
      <c r="D986" s="5">
        <v>1</v>
      </c>
      <c r="E986" s="5">
        <v>1588.01</v>
      </c>
      <c r="F986" s="5">
        <v>0.15</v>
      </c>
      <c r="G986" s="5">
        <f>IFERROR(INDEX(Products!$C$2:$C$86,MATCH(C986,Products!$A$2:$A$86,0)),"")</f>
        <v>7</v>
      </c>
      <c r="H986" s="12">
        <f>IFERROR(INDEX(Products!$D$2:$D$86,MATCH(C986,Products!$A$2:$A$86,0)),"")</f>
        <v>1144.3699999999999</v>
      </c>
      <c r="I986" s="12">
        <f t="shared" si="60"/>
        <v>1349.8084999999999</v>
      </c>
      <c r="J986" s="12">
        <f t="shared" si="61"/>
        <v>1144.3699999999999</v>
      </c>
      <c r="K986" s="12">
        <f t="shared" si="62"/>
        <v>205.43849999999998</v>
      </c>
      <c r="L986" s="7">
        <f t="shared" si="63"/>
        <v>0.15219825627116734</v>
      </c>
      <c r="M986" s="5" t="str">
        <f>IF(COUNTIF(Returns!$B$2:$B$248,A986)&gt;0,"Yes","No")</f>
        <v>No</v>
      </c>
      <c r="N986" s="13"/>
    </row>
    <row r="987" spans="1:14" x14ac:dyDescent="0.35">
      <c r="A987" s="5">
        <v>986</v>
      </c>
      <c r="B987" s="5">
        <v>660</v>
      </c>
      <c r="C987" s="5">
        <v>1039</v>
      </c>
      <c r="D987" s="5">
        <v>1</v>
      </c>
      <c r="E987" s="5">
        <v>1284.94</v>
      </c>
      <c r="F987" s="5">
        <v>0</v>
      </c>
      <c r="G987" s="5">
        <f>IFERROR(INDEX(Products!$C$2:$C$86,MATCH(C987,Products!$A$2:$A$86,0)),"")</f>
        <v>4</v>
      </c>
      <c r="H987" s="12">
        <f>IFERROR(INDEX(Products!$D$2:$D$86,MATCH(C987,Products!$A$2:$A$86,0)),"")</f>
        <v>829.93</v>
      </c>
      <c r="I987" s="12">
        <f t="shared" si="60"/>
        <v>1284.94</v>
      </c>
      <c r="J987" s="12">
        <f t="shared" si="61"/>
        <v>829.93</v>
      </c>
      <c r="K987" s="12">
        <f t="shared" si="62"/>
        <v>455.0100000000001</v>
      </c>
      <c r="L987" s="7">
        <f t="shared" si="63"/>
        <v>0.35410991952931659</v>
      </c>
      <c r="M987" s="5" t="str">
        <f>IF(COUNTIF(Returns!$B$2:$B$248,A987)&gt;0,"Yes","No")</f>
        <v>No</v>
      </c>
      <c r="N987" s="13"/>
    </row>
    <row r="988" spans="1:14" x14ac:dyDescent="0.35">
      <c r="A988" s="5">
        <v>987</v>
      </c>
      <c r="B988" s="5">
        <v>660</v>
      </c>
      <c r="C988" s="5">
        <v>1085</v>
      </c>
      <c r="D988" s="5">
        <v>1</v>
      </c>
      <c r="E988" s="5">
        <v>234.72</v>
      </c>
      <c r="F988" s="5">
        <v>0.2</v>
      </c>
      <c r="G988" s="5">
        <f>IFERROR(INDEX(Products!$C$2:$C$86,MATCH(C988,Products!$A$2:$A$86,0)),"")</f>
        <v>8</v>
      </c>
      <c r="H988" s="12">
        <f>IFERROR(INDEX(Products!$D$2:$D$86,MATCH(C988,Products!$A$2:$A$86,0)),"")</f>
        <v>175.69</v>
      </c>
      <c r="I988" s="12">
        <f t="shared" si="60"/>
        <v>187.77600000000001</v>
      </c>
      <c r="J988" s="12">
        <f t="shared" si="61"/>
        <v>175.69</v>
      </c>
      <c r="K988" s="12">
        <f t="shared" si="62"/>
        <v>12.086000000000013</v>
      </c>
      <c r="L988" s="7">
        <f t="shared" si="63"/>
        <v>6.4363922972051874E-2</v>
      </c>
      <c r="M988" s="5" t="str">
        <f>IF(COUNTIF(Returns!$B$2:$B$248,A988)&gt;0,"Yes","No")</f>
        <v>No</v>
      </c>
      <c r="N988" s="13"/>
    </row>
    <row r="989" spans="1:14" x14ac:dyDescent="0.35">
      <c r="A989" s="5">
        <v>988</v>
      </c>
      <c r="B989" s="5">
        <v>660</v>
      </c>
      <c r="C989" s="5">
        <v>1080</v>
      </c>
      <c r="D989" s="5">
        <v>1</v>
      </c>
      <c r="E989" s="5">
        <v>256.7</v>
      </c>
      <c r="F989" s="5">
        <v>0</v>
      </c>
      <c r="G989" s="5">
        <f>IFERROR(INDEX(Products!$C$2:$C$86,MATCH(C989,Products!$A$2:$A$86,0)),"")</f>
        <v>8</v>
      </c>
      <c r="H989" s="12">
        <f>IFERROR(INDEX(Products!$D$2:$D$86,MATCH(C989,Products!$A$2:$A$86,0)),"")</f>
        <v>184.26</v>
      </c>
      <c r="I989" s="12">
        <f t="shared" si="60"/>
        <v>256.7</v>
      </c>
      <c r="J989" s="12">
        <f t="shared" si="61"/>
        <v>184.26</v>
      </c>
      <c r="K989" s="12">
        <f t="shared" si="62"/>
        <v>72.44</v>
      </c>
      <c r="L989" s="7">
        <f t="shared" si="63"/>
        <v>0.28219711725749902</v>
      </c>
      <c r="M989" s="5" t="str">
        <f>IF(COUNTIF(Returns!$B$2:$B$248,A989)&gt;0,"Yes","No")</f>
        <v>No</v>
      </c>
      <c r="N989" s="13"/>
    </row>
    <row r="990" spans="1:14" x14ac:dyDescent="0.35">
      <c r="A990" s="5">
        <v>989</v>
      </c>
      <c r="B990" s="5">
        <v>661</v>
      </c>
      <c r="C990" s="5">
        <v>1036</v>
      </c>
      <c r="D990" s="5">
        <v>3</v>
      </c>
      <c r="E990" s="5">
        <v>471.33</v>
      </c>
      <c r="F990" s="5">
        <v>0</v>
      </c>
      <c r="G990" s="5">
        <f>IFERROR(INDEX(Products!$C$2:$C$86,MATCH(C990,Products!$A$2:$A$86,0)),"")</f>
        <v>4</v>
      </c>
      <c r="H990" s="12">
        <f>IFERROR(INDEX(Products!$D$2:$D$86,MATCH(C990,Products!$A$2:$A$86,0)),"")</f>
        <v>253.01</v>
      </c>
      <c r="I990" s="12">
        <f t="shared" si="60"/>
        <v>1413.99</v>
      </c>
      <c r="J990" s="12">
        <f t="shared" si="61"/>
        <v>759.03</v>
      </c>
      <c r="K990" s="12">
        <f t="shared" si="62"/>
        <v>654.96</v>
      </c>
      <c r="L990" s="7">
        <f t="shared" si="63"/>
        <v>0.46319988118727856</v>
      </c>
      <c r="M990" s="5" t="str">
        <f>IF(COUNTIF(Returns!$B$2:$B$248,A990)&gt;0,"Yes","No")</f>
        <v>No</v>
      </c>
      <c r="N990" s="13"/>
    </row>
    <row r="991" spans="1:14" x14ac:dyDescent="0.35">
      <c r="A991" s="5">
        <v>990</v>
      </c>
      <c r="B991" s="5">
        <v>662</v>
      </c>
      <c r="C991" s="5">
        <v>1067</v>
      </c>
      <c r="D991" s="5">
        <v>1</v>
      </c>
      <c r="E991" s="5">
        <v>4128.99</v>
      </c>
      <c r="F991" s="5">
        <v>0.1</v>
      </c>
      <c r="G991" s="5">
        <f>IFERROR(INDEX(Products!$C$2:$C$86,MATCH(C991,Products!$A$2:$A$86,0)),"")</f>
        <v>7</v>
      </c>
      <c r="H991" s="12">
        <f>IFERROR(INDEX(Products!$D$2:$D$86,MATCH(C991,Products!$A$2:$A$86,0)),"")</f>
        <v>2213.3200000000002</v>
      </c>
      <c r="I991" s="12">
        <f t="shared" si="60"/>
        <v>3716.0909999999999</v>
      </c>
      <c r="J991" s="12">
        <f t="shared" si="61"/>
        <v>2213.3200000000002</v>
      </c>
      <c r="K991" s="12">
        <f t="shared" si="62"/>
        <v>1502.7709999999997</v>
      </c>
      <c r="L991" s="7">
        <f t="shared" si="63"/>
        <v>0.40439564047274401</v>
      </c>
      <c r="M991" s="5" t="str">
        <f>IF(COUNTIF(Returns!$B$2:$B$248,A991)&gt;0,"Yes","No")</f>
        <v>No</v>
      </c>
      <c r="N991" s="13"/>
    </row>
    <row r="992" spans="1:14" x14ac:dyDescent="0.35">
      <c r="A992" s="5">
        <v>991</v>
      </c>
      <c r="B992" s="5">
        <v>663</v>
      </c>
      <c r="C992" s="5">
        <v>1009</v>
      </c>
      <c r="D992" s="5">
        <v>1</v>
      </c>
      <c r="E992" s="5">
        <v>2129.15</v>
      </c>
      <c r="F992" s="5">
        <v>0.05</v>
      </c>
      <c r="G992" s="5">
        <f>IFERROR(INDEX(Products!$C$2:$C$86,MATCH(C992,Products!$A$2:$A$86,0)),"")</f>
        <v>1</v>
      </c>
      <c r="H992" s="12">
        <f>IFERROR(INDEX(Products!$D$2:$D$86,MATCH(C992,Products!$A$2:$A$86,0)),"")</f>
        <v>1303.81</v>
      </c>
      <c r="I992" s="12">
        <f t="shared" si="60"/>
        <v>2022.6924999999999</v>
      </c>
      <c r="J992" s="12">
        <f t="shared" si="61"/>
        <v>1303.81</v>
      </c>
      <c r="K992" s="12">
        <f t="shared" si="62"/>
        <v>718.88249999999994</v>
      </c>
      <c r="L992" s="7">
        <f t="shared" si="63"/>
        <v>0.35540869410451664</v>
      </c>
      <c r="M992" s="5" t="str">
        <f>IF(COUNTIF(Returns!$B$2:$B$248,A992)&gt;0,"Yes","No")</f>
        <v>Yes</v>
      </c>
      <c r="N992" s="13"/>
    </row>
    <row r="993" spans="1:14" x14ac:dyDescent="0.35">
      <c r="A993" s="5">
        <v>992</v>
      </c>
      <c r="B993" s="5">
        <v>664</v>
      </c>
      <c r="C993" s="5">
        <v>1043</v>
      </c>
      <c r="D993" s="5">
        <v>1</v>
      </c>
      <c r="E993" s="5">
        <v>567.48</v>
      </c>
      <c r="F993" s="5">
        <v>0</v>
      </c>
      <c r="G993" s="5">
        <f>IFERROR(INDEX(Products!$C$2:$C$86,MATCH(C993,Products!$A$2:$A$86,0)),"")</f>
        <v>4</v>
      </c>
      <c r="H993" s="12">
        <f>IFERROR(INDEX(Products!$D$2:$D$86,MATCH(C993,Products!$A$2:$A$86,0)),"")</f>
        <v>407.51</v>
      </c>
      <c r="I993" s="12">
        <f t="shared" si="60"/>
        <v>567.48</v>
      </c>
      <c r="J993" s="12">
        <f t="shared" si="61"/>
        <v>407.51</v>
      </c>
      <c r="K993" s="12">
        <f t="shared" si="62"/>
        <v>159.97000000000003</v>
      </c>
      <c r="L993" s="7">
        <f t="shared" si="63"/>
        <v>0.28189539719461482</v>
      </c>
      <c r="M993" s="5" t="str">
        <f>IF(COUNTIF(Returns!$B$2:$B$248,A993)&gt;0,"Yes","No")</f>
        <v>No</v>
      </c>
      <c r="N993" s="13"/>
    </row>
    <row r="994" spans="1:14" x14ac:dyDescent="0.35">
      <c r="A994" s="5">
        <v>993</v>
      </c>
      <c r="B994" s="5">
        <v>664</v>
      </c>
      <c r="C994" s="5">
        <v>1080</v>
      </c>
      <c r="D994" s="5">
        <v>1</v>
      </c>
      <c r="E994" s="5">
        <v>256.7</v>
      </c>
      <c r="F994" s="5">
        <v>0.3</v>
      </c>
      <c r="G994" s="5">
        <f>IFERROR(INDEX(Products!$C$2:$C$86,MATCH(C994,Products!$A$2:$A$86,0)),"")</f>
        <v>8</v>
      </c>
      <c r="H994" s="12">
        <f>IFERROR(INDEX(Products!$D$2:$D$86,MATCH(C994,Products!$A$2:$A$86,0)),"")</f>
        <v>184.26</v>
      </c>
      <c r="I994" s="12">
        <f t="shared" si="60"/>
        <v>179.68999999999997</v>
      </c>
      <c r="J994" s="12">
        <f t="shared" si="61"/>
        <v>184.26</v>
      </c>
      <c r="K994" s="12">
        <f t="shared" si="62"/>
        <v>-4.5700000000000216</v>
      </c>
      <c r="L994" s="7">
        <f t="shared" si="63"/>
        <v>-2.5432689632144373E-2</v>
      </c>
      <c r="M994" s="5" t="str">
        <f>IF(COUNTIF(Returns!$B$2:$B$248,A994)&gt;0,"Yes","No")</f>
        <v>No</v>
      </c>
      <c r="N994" s="13"/>
    </row>
    <row r="995" spans="1:14" x14ac:dyDescent="0.35">
      <c r="A995" s="5">
        <v>994</v>
      </c>
      <c r="B995" s="5">
        <v>665</v>
      </c>
      <c r="C995" s="5">
        <v>1067</v>
      </c>
      <c r="D995" s="5">
        <v>1</v>
      </c>
      <c r="E995" s="5">
        <v>4128.99</v>
      </c>
      <c r="F995" s="5">
        <v>0.1</v>
      </c>
      <c r="G995" s="5">
        <f>IFERROR(INDEX(Products!$C$2:$C$86,MATCH(C995,Products!$A$2:$A$86,0)),"")</f>
        <v>7</v>
      </c>
      <c r="H995" s="12">
        <f>IFERROR(INDEX(Products!$D$2:$D$86,MATCH(C995,Products!$A$2:$A$86,0)),"")</f>
        <v>2213.3200000000002</v>
      </c>
      <c r="I995" s="12">
        <f t="shared" si="60"/>
        <v>3716.0909999999999</v>
      </c>
      <c r="J995" s="12">
        <f t="shared" si="61"/>
        <v>2213.3200000000002</v>
      </c>
      <c r="K995" s="12">
        <f t="shared" si="62"/>
        <v>1502.7709999999997</v>
      </c>
      <c r="L995" s="7">
        <f t="shared" si="63"/>
        <v>0.40439564047274401</v>
      </c>
      <c r="M995" s="5" t="str">
        <f>IF(COUNTIF(Returns!$B$2:$B$248,A995)&gt;0,"Yes","No")</f>
        <v>No</v>
      </c>
      <c r="N995" s="13"/>
    </row>
    <row r="996" spans="1:14" x14ac:dyDescent="0.35">
      <c r="A996" s="5">
        <v>995</v>
      </c>
      <c r="B996" s="5">
        <v>666</v>
      </c>
      <c r="C996" s="5">
        <v>1080</v>
      </c>
      <c r="D996" s="5">
        <v>2</v>
      </c>
      <c r="E996" s="5">
        <v>256.7</v>
      </c>
      <c r="F996" s="5">
        <v>0.1</v>
      </c>
      <c r="G996" s="5">
        <f>IFERROR(INDEX(Products!$C$2:$C$86,MATCH(C996,Products!$A$2:$A$86,0)),"")</f>
        <v>8</v>
      </c>
      <c r="H996" s="12">
        <f>IFERROR(INDEX(Products!$D$2:$D$86,MATCH(C996,Products!$A$2:$A$86,0)),"")</f>
        <v>184.26</v>
      </c>
      <c r="I996" s="12">
        <f t="shared" si="60"/>
        <v>462.06</v>
      </c>
      <c r="J996" s="12">
        <f t="shared" si="61"/>
        <v>368.52</v>
      </c>
      <c r="K996" s="12">
        <f t="shared" si="62"/>
        <v>93.54000000000002</v>
      </c>
      <c r="L996" s="7">
        <f t="shared" si="63"/>
        <v>0.20244124139722119</v>
      </c>
      <c r="M996" s="5" t="str">
        <f>IF(COUNTIF(Returns!$B$2:$B$248,A996)&gt;0,"Yes","No")</f>
        <v>No</v>
      </c>
      <c r="N996" s="13"/>
    </row>
    <row r="997" spans="1:14" x14ac:dyDescent="0.35">
      <c r="A997" s="5">
        <v>996</v>
      </c>
      <c r="B997" s="5">
        <v>666</v>
      </c>
      <c r="C997" s="5">
        <v>1046</v>
      </c>
      <c r="D997" s="5">
        <v>1</v>
      </c>
      <c r="E997" s="5">
        <v>675.87</v>
      </c>
      <c r="F997" s="5">
        <v>0.1</v>
      </c>
      <c r="G997" s="5">
        <f>IFERROR(INDEX(Products!$C$2:$C$86,MATCH(C997,Products!$A$2:$A$86,0)),"")</f>
        <v>5</v>
      </c>
      <c r="H997" s="12">
        <f>IFERROR(INDEX(Products!$D$2:$D$86,MATCH(C997,Products!$A$2:$A$86,0)),"")</f>
        <v>407.68</v>
      </c>
      <c r="I997" s="12">
        <f t="shared" si="60"/>
        <v>608.28300000000002</v>
      </c>
      <c r="J997" s="12">
        <f t="shared" si="61"/>
        <v>407.68</v>
      </c>
      <c r="K997" s="12">
        <f t="shared" si="62"/>
        <v>200.60300000000001</v>
      </c>
      <c r="L997" s="7">
        <f t="shared" si="63"/>
        <v>0.32978564253809495</v>
      </c>
      <c r="M997" s="5" t="str">
        <f>IF(COUNTIF(Returns!$B$2:$B$248,A997)&gt;0,"Yes","No")</f>
        <v>No</v>
      </c>
      <c r="N997" s="13"/>
    </row>
    <row r="998" spans="1:14" x14ac:dyDescent="0.35">
      <c r="A998" s="5">
        <v>997</v>
      </c>
      <c r="B998" s="5">
        <v>667</v>
      </c>
      <c r="C998" s="5">
        <v>1061</v>
      </c>
      <c r="D998" s="5">
        <v>1</v>
      </c>
      <c r="E998" s="5">
        <v>1128.8399999999999</v>
      </c>
      <c r="F998" s="5">
        <v>0.1</v>
      </c>
      <c r="G998" s="5">
        <f>IFERROR(INDEX(Products!$C$2:$C$86,MATCH(C998,Products!$A$2:$A$86,0)),"")</f>
        <v>6</v>
      </c>
      <c r="H998" s="12">
        <f>IFERROR(INDEX(Products!$D$2:$D$86,MATCH(C998,Products!$A$2:$A$86,0)),"")</f>
        <v>705.26</v>
      </c>
      <c r="I998" s="12">
        <f t="shared" si="60"/>
        <v>1015.9559999999999</v>
      </c>
      <c r="J998" s="12">
        <f t="shared" si="61"/>
        <v>705.26</v>
      </c>
      <c r="K998" s="12">
        <f t="shared" si="62"/>
        <v>310.69599999999991</v>
      </c>
      <c r="L998" s="7">
        <f t="shared" si="63"/>
        <v>0.30581639362334584</v>
      </c>
      <c r="M998" s="5" t="str">
        <f>IF(COUNTIF(Returns!$B$2:$B$248,A998)&gt;0,"Yes","No")</f>
        <v>No</v>
      </c>
      <c r="N998" s="13"/>
    </row>
    <row r="999" spans="1:14" x14ac:dyDescent="0.35">
      <c r="A999" s="5">
        <v>998</v>
      </c>
      <c r="B999" s="5">
        <v>667</v>
      </c>
      <c r="C999" s="5">
        <v>1085</v>
      </c>
      <c r="D999" s="5">
        <v>1</v>
      </c>
      <c r="E999" s="5">
        <v>234.72</v>
      </c>
      <c r="F999" s="5">
        <v>0.3</v>
      </c>
      <c r="G999" s="5">
        <f>IFERROR(INDEX(Products!$C$2:$C$86,MATCH(C999,Products!$A$2:$A$86,0)),"")</f>
        <v>8</v>
      </c>
      <c r="H999" s="12">
        <f>IFERROR(INDEX(Products!$D$2:$D$86,MATCH(C999,Products!$A$2:$A$86,0)),"")</f>
        <v>175.69</v>
      </c>
      <c r="I999" s="12">
        <f t="shared" si="60"/>
        <v>164.304</v>
      </c>
      <c r="J999" s="12">
        <f t="shared" si="61"/>
        <v>175.69</v>
      </c>
      <c r="K999" s="12">
        <f t="shared" si="62"/>
        <v>-11.385999999999996</v>
      </c>
      <c r="L999" s="7">
        <f t="shared" si="63"/>
        <v>-6.929837374622648E-2</v>
      </c>
      <c r="M999" s="5" t="str">
        <f>IF(COUNTIF(Returns!$B$2:$B$248,A999)&gt;0,"Yes","No")</f>
        <v>No</v>
      </c>
      <c r="N999" s="13"/>
    </row>
    <row r="1000" spans="1:14" x14ac:dyDescent="0.35">
      <c r="A1000" s="5">
        <v>999</v>
      </c>
      <c r="B1000" s="5">
        <v>668</v>
      </c>
      <c r="C1000" s="5">
        <v>1043</v>
      </c>
      <c r="D1000" s="5">
        <v>3</v>
      </c>
      <c r="E1000" s="5">
        <v>567.48</v>
      </c>
      <c r="F1000" s="5">
        <v>0</v>
      </c>
      <c r="G1000" s="5">
        <f>IFERROR(INDEX(Products!$C$2:$C$86,MATCH(C1000,Products!$A$2:$A$86,0)),"")</f>
        <v>4</v>
      </c>
      <c r="H1000" s="12">
        <f>IFERROR(INDEX(Products!$D$2:$D$86,MATCH(C1000,Products!$A$2:$A$86,0)),"")</f>
        <v>407.51</v>
      </c>
      <c r="I1000" s="12">
        <f t="shared" si="60"/>
        <v>1702.44</v>
      </c>
      <c r="J1000" s="12">
        <f t="shared" si="61"/>
        <v>1222.53</v>
      </c>
      <c r="K1000" s="12">
        <f t="shared" si="62"/>
        <v>479.91000000000008</v>
      </c>
      <c r="L1000" s="7">
        <f t="shared" si="63"/>
        <v>0.28189539719461482</v>
      </c>
      <c r="M1000" s="5" t="str">
        <f>IF(COUNTIF(Returns!$B$2:$B$248,A1000)&gt;0,"Yes","No")</f>
        <v>No</v>
      </c>
      <c r="N1000" s="13"/>
    </row>
    <row r="1001" spans="1:14" x14ac:dyDescent="0.35">
      <c r="A1001" s="5">
        <v>1000</v>
      </c>
      <c r="B1001" s="5">
        <v>669</v>
      </c>
      <c r="C1001" s="5">
        <v>1061</v>
      </c>
      <c r="D1001" s="5">
        <v>1</v>
      </c>
      <c r="E1001" s="5">
        <v>1128.8399999999999</v>
      </c>
      <c r="F1001" s="5">
        <v>0.1</v>
      </c>
      <c r="G1001" s="5">
        <f>IFERROR(INDEX(Products!$C$2:$C$86,MATCH(C1001,Products!$A$2:$A$86,0)),"")</f>
        <v>6</v>
      </c>
      <c r="H1001" s="12">
        <f>IFERROR(INDEX(Products!$D$2:$D$86,MATCH(C1001,Products!$A$2:$A$86,0)),"")</f>
        <v>705.26</v>
      </c>
      <c r="I1001" s="12">
        <f t="shared" si="60"/>
        <v>1015.9559999999999</v>
      </c>
      <c r="J1001" s="12">
        <f t="shared" si="61"/>
        <v>705.26</v>
      </c>
      <c r="K1001" s="12">
        <f t="shared" si="62"/>
        <v>310.69599999999991</v>
      </c>
      <c r="L1001" s="7">
        <f t="shared" si="63"/>
        <v>0.30581639362334584</v>
      </c>
      <c r="M1001" s="5" t="str">
        <f>IF(COUNTIF(Returns!$B$2:$B$248,A1001)&gt;0,"Yes","No")</f>
        <v>No</v>
      </c>
      <c r="N1001" s="13"/>
    </row>
    <row r="1002" spans="1:14" x14ac:dyDescent="0.35">
      <c r="A1002" s="5">
        <v>1001</v>
      </c>
      <c r="B1002" s="5">
        <v>669</v>
      </c>
      <c r="C1002" s="5">
        <v>1085</v>
      </c>
      <c r="D1002" s="5">
        <v>1</v>
      </c>
      <c r="E1002" s="5">
        <v>234.72</v>
      </c>
      <c r="F1002" s="5">
        <v>0.1</v>
      </c>
      <c r="G1002" s="5">
        <f>IFERROR(INDEX(Products!$C$2:$C$86,MATCH(C1002,Products!$A$2:$A$86,0)),"")</f>
        <v>8</v>
      </c>
      <c r="H1002" s="12">
        <f>IFERROR(INDEX(Products!$D$2:$D$86,MATCH(C1002,Products!$A$2:$A$86,0)),"")</f>
        <v>175.69</v>
      </c>
      <c r="I1002" s="12">
        <f t="shared" si="60"/>
        <v>211.24799999999999</v>
      </c>
      <c r="J1002" s="12">
        <f t="shared" si="61"/>
        <v>175.69</v>
      </c>
      <c r="K1002" s="12">
        <f t="shared" si="62"/>
        <v>35.557999999999993</v>
      </c>
      <c r="L1002" s="7">
        <f t="shared" si="63"/>
        <v>0.16832348708626824</v>
      </c>
      <c r="M1002" s="5" t="str">
        <f>IF(COUNTIF(Returns!$B$2:$B$248,A1002)&gt;0,"Yes","No")</f>
        <v>No</v>
      </c>
      <c r="N1002" s="13"/>
    </row>
    <row r="1003" spans="1:14" x14ac:dyDescent="0.35">
      <c r="A1003" s="5">
        <v>1002</v>
      </c>
      <c r="B1003" s="5">
        <v>670</v>
      </c>
      <c r="C1003" s="5">
        <v>1001</v>
      </c>
      <c r="D1003" s="5">
        <v>2</v>
      </c>
      <c r="E1003" s="5">
        <v>3826.19</v>
      </c>
      <c r="F1003" s="5">
        <v>0.1</v>
      </c>
      <c r="G1003" s="5">
        <f>IFERROR(INDEX(Products!$C$2:$C$86,MATCH(C1003,Products!$A$2:$A$86,0)),"")</f>
        <v>1</v>
      </c>
      <c r="H1003" s="12">
        <f>IFERROR(INDEX(Products!$D$2:$D$86,MATCH(C1003,Products!$A$2:$A$86,0)),"")</f>
        <v>3021.65</v>
      </c>
      <c r="I1003" s="12">
        <f t="shared" si="60"/>
        <v>6887.1419999999998</v>
      </c>
      <c r="J1003" s="12">
        <f t="shared" si="61"/>
        <v>6043.3</v>
      </c>
      <c r="K1003" s="12">
        <f t="shared" si="62"/>
        <v>843.84199999999964</v>
      </c>
      <c r="L1003" s="7">
        <f t="shared" si="63"/>
        <v>0.12252426333013021</v>
      </c>
      <c r="M1003" s="5" t="str">
        <f>IF(COUNTIF(Returns!$B$2:$B$248,A1003)&gt;0,"Yes","No")</f>
        <v>No</v>
      </c>
      <c r="N1003" s="13"/>
    </row>
    <row r="1004" spans="1:14" x14ac:dyDescent="0.35">
      <c r="A1004" s="5">
        <v>1003</v>
      </c>
      <c r="B1004" s="5">
        <v>671</v>
      </c>
      <c r="C1004" s="5">
        <v>1084</v>
      </c>
      <c r="D1004" s="5">
        <v>2</v>
      </c>
      <c r="E1004" s="5">
        <v>317.63</v>
      </c>
      <c r="F1004" s="5">
        <v>0.1</v>
      </c>
      <c r="G1004" s="5">
        <f>IFERROR(INDEX(Products!$C$2:$C$86,MATCH(C1004,Products!$A$2:$A$86,0)),"")</f>
        <v>8</v>
      </c>
      <c r="H1004" s="12">
        <f>IFERROR(INDEX(Products!$D$2:$D$86,MATCH(C1004,Products!$A$2:$A$86,0)),"")</f>
        <v>188.52</v>
      </c>
      <c r="I1004" s="12">
        <f t="shared" si="60"/>
        <v>571.73400000000004</v>
      </c>
      <c r="J1004" s="12">
        <f t="shared" si="61"/>
        <v>377.04</v>
      </c>
      <c r="K1004" s="12">
        <f t="shared" si="62"/>
        <v>194.69400000000002</v>
      </c>
      <c r="L1004" s="7">
        <f t="shared" si="63"/>
        <v>0.34053248538656089</v>
      </c>
      <c r="M1004" s="5" t="str">
        <f>IF(COUNTIF(Returns!$B$2:$B$248,A1004)&gt;0,"Yes","No")</f>
        <v>No</v>
      </c>
      <c r="N1004" s="13"/>
    </row>
    <row r="1005" spans="1:14" x14ac:dyDescent="0.35">
      <c r="A1005" s="5">
        <v>1004</v>
      </c>
      <c r="B1005" s="5">
        <v>671</v>
      </c>
      <c r="C1005" s="5">
        <v>1006</v>
      </c>
      <c r="D1005" s="5">
        <v>1</v>
      </c>
      <c r="E1005" s="5">
        <v>2046.37</v>
      </c>
      <c r="F1005" s="5">
        <v>0</v>
      </c>
      <c r="G1005" s="5">
        <f>IFERROR(INDEX(Products!$C$2:$C$86,MATCH(C1005,Products!$A$2:$A$86,0)),"")</f>
        <v>1</v>
      </c>
      <c r="H1005" s="12">
        <f>IFERROR(INDEX(Products!$D$2:$D$86,MATCH(C1005,Products!$A$2:$A$86,0)),"")</f>
        <v>1296.42</v>
      </c>
      <c r="I1005" s="12">
        <f t="shared" si="60"/>
        <v>2046.37</v>
      </c>
      <c r="J1005" s="12">
        <f t="shared" si="61"/>
        <v>1296.42</v>
      </c>
      <c r="K1005" s="12">
        <f t="shared" si="62"/>
        <v>749.94999999999982</v>
      </c>
      <c r="L1005" s="7">
        <f t="shared" si="63"/>
        <v>0.3664782028665392</v>
      </c>
      <c r="M1005" s="5" t="str">
        <f>IF(COUNTIF(Returns!$B$2:$B$248,A1005)&gt;0,"Yes","No")</f>
        <v>No</v>
      </c>
      <c r="N1005" s="13"/>
    </row>
    <row r="1006" spans="1:14" x14ac:dyDescent="0.35">
      <c r="A1006" s="5">
        <v>1005</v>
      </c>
      <c r="B1006" s="5">
        <v>672</v>
      </c>
      <c r="C1006" s="5">
        <v>1041</v>
      </c>
      <c r="D1006" s="5">
        <v>1</v>
      </c>
      <c r="E1006" s="5">
        <v>767.68</v>
      </c>
      <c r="F1006" s="5">
        <v>0.3</v>
      </c>
      <c r="G1006" s="5">
        <f>IFERROR(INDEX(Products!$C$2:$C$86,MATCH(C1006,Products!$A$2:$A$86,0)),"")</f>
        <v>4</v>
      </c>
      <c r="H1006" s="12">
        <f>IFERROR(INDEX(Products!$D$2:$D$86,MATCH(C1006,Products!$A$2:$A$86,0)),"")</f>
        <v>540.32000000000005</v>
      </c>
      <c r="I1006" s="12">
        <f t="shared" si="60"/>
        <v>537.37599999999998</v>
      </c>
      <c r="J1006" s="12">
        <f t="shared" si="61"/>
        <v>540.32000000000005</v>
      </c>
      <c r="K1006" s="12">
        <f t="shared" si="62"/>
        <v>-2.9440000000000737</v>
      </c>
      <c r="L1006" s="7">
        <f t="shared" si="63"/>
        <v>-5.4784731733461744E-3</v>
      </c>
      <c r="M1006" s="5" t="str">
        <f>IF(COUNTIF(Returns!$B$2:$B$248,A1006)&gt;0,"Yes","No")</f>
        <v>No</v>
      </c>
      <c r="N1006" s="13"/>
    </row>
    <row r="1007" spans="1:14" x14ac:dyDescent="0.35">
      <c r="A1007" s="5">
        <v>1006</v>
      </c>
      <c r="B1007" s="5">
        <v>673</v>
      </c>
      <c r="C1007" s="5">
        <v>1012</v>
      </c>
      <c r="D1007" s="5">
        <v>1</v>
      </c>
      <c r="E1007" s="5">
        <v>2425.1999999999998</v>
      </c>
      <c r="F1007" s="5">
        <v>0</v>
      </c>
      <c r="G1007" s="5">
        <f>IFERROR(INDEX(Products!$C$2:$C$86,MATCH(C1007,Products!$A$2:$A$86,0)),"")</f>
        <v>1</v>
      </c>
      <c r="H1007" s="12">
        <f>IFERROR(INDEX(Products!$D$2:$D$86,MATCH(C1007,Products!$A$2:$A$86,0)),"")</f>
        <v>1795.03</v>
      </c>
      <c r="I1007" s="12">
        <f t="shared" si="60"/>
        <v>2425.1999999999998</v>
      </c>
      <c r="J1007" s="12">
        <f t="shared" si="61"/>
        <v>1795.03</v>
      </c>
      <c r="K1007" s="12">
        <f t="shared" si="62"/>
        <v>630.16999999999985</v>
      </c>
      <c r="L1007" s="7">
        <f t="shared" si="63"/>
        <v>0.25984248721754905</v>
      </c>
      <c r="M1007" s="5" t="str">
        <f>IF(COUNTIF(Returns!$B$2:$B$248,A1007)&gt;0,"Yes","No")</f>
        <v>No</v>
      </c>
      <c r="N1007" s="13"/>
    </row>
    <row r="1008" spans="1:14" x14ac:dyDescent="0.35">
      <c r="A1008" s="5">
        <v>1007</v>
      </c>
      <c r="B1008" s="5">
        <v>674</v>
      </c>
      <c r="C1008" s="5">
        <v>1050</v>
      </c>
      <c r="D1008" s="5">
        <v>1</v>
      </c>
      <c r="E1008" s="5">
        <v>4400.7700000000004</v>
      </c>
      <c r="F1008" s="5">
        <v>0</v>
      </c>
      <c r="G1008" s="5">
        <f>IFERROR(INDEX(Products!$C$2:$C$86,MATCH(C1008,Products!$A$2:$A$86,0)),"")</f>
        <v>5</v>
      </c>
      <c r="H1008" s="12">
        <f>IFERROR(INDEX(Products!$D$2:$D$86,MATCH(C1008,Products!$A$2:$A$86,0)),"")</f>
        <v>2432.0300000000002</v>
      </c>
      <c r="I1008" s="12">
        <f t="shared" si="60"/>
        <v>4400.7700000000004</v>
      </c>
      <c r="J1008" s="12">
        <f t="shared" si="61"/>
        <v>2432.0300000000002</v>
      </c>
      <c r="K1008" s="12">
        <f t="shared" si="62"/>
        <v>1968.7400000000002</v>
      </c>
      <c r="L1008" s="7">
        <f t="shared" si="63"/>
        <v>0.44736262063229842</v>
      </c>
      <c r="M1008" s="5" t="str">
        <f>IF(COUNTIF(Returns!$B$2:$B$248,A1008)&gt;0,"Yes","No")</f>
        <v>No</v>
      </c>
      <c r="N1008" s="13"/>
    </row>
    <row r="1009" spans="1:14" x14ac:dyDescent="0.35">
      <c r="A1009" s="5">
        <v>1008</v>
      </c>
      <c r="B1009" s="5">
        <v>675</v>
      </c>
      <c r="C1009" s="5">
        <v>1077</v>
      </c>
      <c r="D1009" s="5">
        <v>2</v>
      </c>
      <c r="E1009" s="5">
        <v>470.49</v>
      </c>
      <c r="F1009" s="5">
        <v>0.05</v>
      </c>
      <c r="G1009" s="5">
        <f>IFERROR(INDEX(Products!$C$2:$C$86,MATCH(C1009,Products!$A$2:$A$86,0)),"")</f>
        <v>8</v>
      </c>
      <c r="H1009" s="12">
        <f>IFERROR(INDEX(Products!$D$2:$D$86,MATCH(C1009,Products!$A$2:$A$86,0)),"")</f>
        <v>296.57</v>
      </c>
      <c r="I1009" s="12">
        <f t="shared" si="60"/>
        <v>893.93099999999993</v>
      </c>
      <c r="J1009" s="12">
        <f t="shared" si="61"/>
        <v>593.14</v>
      </c>
      <c r="K1009" s="12">
        <f t="shared" si="62"/>
        <v>300.79099999999994</v>
      </c>
      <c r="L1009" s="7">
        <f t="shared" si="63"/>
        <v>0.33648122729830376</v>
      </c>
      <c r="M1009" s="5" t="str">
        <f>IF(COUNTIF(Returns!$B$2:$B$248,A1009)&gt;0,"Yes","No")</f>
        <v>No</v>
      </c>
      <c r="N1009" s="13"/>
    </row>
    <row r="1010" spans="1:14" x14ac:dyDescent="0.35">
      <c r="A1010" s="5">
        <v>1009</v>
      </c>
      <c r="B1010" s="5">
        <v>675</v>
      </c>
      <c r="C1010" s="5">
        <v>1005</v>
      </c>
      <c r="D1010" s="5">
        <v>1</v>
      </c>
      <c r="E1010" s="5">
        <v>2703.6</v>
      </c>
      <c r="F1010" s="5">
        <v>0</v>
      </c>
      <c r="G1010" s="5">
        <f>IFERROR(INDEX(Products!$C$2:$C$86,MATCH(C1010,Products!$A$2:$A$86,0)),"")</f>
        <v>1</v>
      </c>
      <c r="H1010" s="12">
        <f>IFERROR(INDEX(Products!$D$2:$D$86,MATCH(C1010,Products!$A$2:$A$86,0)),"")</f>
        <v>2129.88</v>
      </c>
      <c r="I1010" s="12">
        <f t="shared" si="60"/>
        <v>2703.6</v>
      </c>
      <c r="J1010" s="12">
        <f t="shared" si="61"/>
        <v>2129.88</v>
      </c>
      <c r="K1010" s="12">
        <f t="shared" si="62"/>
        <v>573.7199999999998</v>
      </c>
      <c r="L1010" s="7">
        <f t="shared" si="63"/>
        <v>0.2122059476253883</v>
      </c>
      <c r="M1010" s="5" t="str">
        <f>IF(COUNTIF(Returns!$B$2:$B$248,A1010)&gt;0,"Yes","No")</f>
        <v>No</v>
      </c>
      <c r="N1010" s="13"/>
    </row>
    <row r="1011" spans="1:14" x14ac:dyDescent="0.35">
      <c r="A1011" s="5">
        <v>1010</v>
      </c>
      <c r="B1011" s="5">
        <v>676</v>
      </c>
      <c r="C1011" s="5">
        <v>1044</v>
      </c>
      <c r="D1011" s="5">
        <v>3</v>
      </c>
      <c r="E1011" s="5">
        <v>1419.88</v>
      </c>
      <c r="F1011" s="5">
        <v>0.2</v>
      </c>
      <c r="G1011" s="5">
        <f>IFERROR(INDEX(Products!$C$2:$C$86,MATCH(C1011,Products!$A$2:$A$86,0)),"")</f>
        <v>4</v>
      </c>
      <c r="H1011" s="12">
        <f>IFERROR(INDEX(Products!$D$2:$D$86,MATCH(C1011,Products!$A$2:$A$86,0)),"")</f>
        <v>897.98</v>
      </c>
      <c r="I1011" s="12">
        <f t="shared" si="60"/>
        <v>3407.7120000000004</v>
      </c>
      <c r="J1011" s="12">
        <f t="shared" si="61"/>
        <v>2693.94</v>
      </c>
      <c r="K1011" s="12">
        <f t="shared" si="62"/>
        <v>713.77200000000039</v>
      </c>
      <c r="L1011" s="7">
        <f t="shared" si="63"/>
        <v>0.20945784150773314</v>
      </c>
      <c r="M1011" s="5" t="str">
        <f>IF(COUNTIF(Returns!$B$2:$B$248,A1011)&gt;0,"Yes","No")</f>
        <v>No</v>
      </c>
      <c r="N1011" s="13"/>
    </row>
    <row r="1012" spans="1:14" x14ac:dyDescent="0.35">
      <c r="A1012" s="5">
        <v>1011</v>
      </c>
      <c r="B1012" s="5">
        <v>677</v>
      </c>
      <c r="C1012" s="5">
        <v>1059</v>
      </c>
      <c r="D1012" s="5">
        <v>1</v>
      </c>
      <c r="E1012" s="5">
        <v>540.76</v>
      </c>
      <c r="F1012" s="5">
        <v>0.2</v>
      </c>
      <c r="G1012" s="5">
        <f>IFERROR(INDEX(Products!$C$2:$C$86,MATCH(C1012,Products!$A$2:$A$86,0)),"")</f>
        <v>6</v>
      </c>
      <c r="H1012" s="12">
        <f>IFERROR(INDEX(Products!$D$2:$D$86,MATCH(C1012,Products!$A$2:$A$86,0)),"")</f>
        <v>324.72000000000003</v>
      </c>
      <c r="I1012" s="12">
        <f t="shared" si="60"/>
        <v>432.608</v>
      </c>
      <c r="J1012" s="12">
        <f t="shared" si="61"/>
        <v>324.72000000000003</v>
      </c>
      <c r="K1012" s="12">
        <f t="shared" si="62"/>
        <v>107.88799999999998</v>
      </c>
      <c r="L1012" s="7">
        <f t="shared" si="63"/>
        <v>0.24938974776240841</v>
      </c>
      <c r="M1012" s="5" t="str">
        <f>IF(COUNTIF(Returns!$B$2:$B$248,A1012)&gt;0,"Yes","No")</f>
        <v>No</v>
      </c>
      <c r="N1012" s="13"/>
    </row>
    <row r="1013" spans="1:14" x14ac:dyDescent="0.35">
      <c r="A1013" s="5">
        <v>1012</v>
      </c>
      <c r="B1013" s="5">
        <v>678</v>
      </c>
      <c r="C1013" s="5">
        <v>1038</v>
      </c>
      <c r="D1013" s="5">
        <v>1</v>
      </c>
      <c r="E1013" s="5">
        <v>930.61</v>
      </c>
      <c r="F1013" s="5">
        <v>0.15</v>
      </c>
      <c r="G1013" s="5">
        <f>IFERROR(INDEX(Products!$C$2:$C$86,MATCH(C1013,Products!$A$2:$A$86,0)),"")</f>
        <v>4</v>
      </c>
      <c r="H1013" s="12">
        <f>IFERROR(INDEX(Products!$D$2:$D$86,MATCH(C1013,Products!$A$2:$A$86,0)),"")</f>
        <v>617.46</v>
      </c>
      <c r="I1013" s="12">
        <f t="shared" si="60"/>
        <v>791.01850000000002</v>
      </c>
      <c r="J1013" s="12">
        <f t="shared" si="61"/>
        <v>617.46</v>
      </c>
      <c r="K1013" s="12">
        <f t="shared" si="62"/>
        <v>173.55849999999998</v>
      </c>
      <c r="L1013" s="7">
        <f t="shared" si="63"/>
        <v>0.21941142969475427</v>
      </c>
      <c r="M1013" s="5" t="str">
        <f>IF(COUNTIF(Returns!$B$2:$B$248,A1013)&gt;0,"Yes","No")</f>
        <v>No</v>
      </c>
      <c r="N1013" s="13"/>
    </row>
    <row r="1014" spans="1:14" x14ac:dyDescent="0.35">
      <c r="A1014" s="5">
        <v>1013</v>
      </c>
      <c r="B1014" s="5">
        <v>678</v>
      </c>
      <c r="C1014" s="5">
        <v>1041</v>
      </c>
      <c r="D1014" s="5">
        <v>1</v>
      </c>
      <c r="E1014" s="5">
        <v>767.68</v>
      </c>
      <c r="F1014" s="5">
        <v>0.1</v>
      </c>
      <c r="G1014" s="5">
        <f>IFERROR(INDEX(Products!$C$2:$C$86,MATCH(C1014,Products!$A$2:$A$86,0)),"")</f>
        <v>4</v>
      </c>
      <c r="H1014" s="12">
        <f>IFERROR(INDEX(Products!$D$2:$D$86,MATCH(C1014,Products!$A$2:$A$86,0)),"")</f>
        <v>540.32000000000005</v>
      </c>
      <c r="I1014" s="12">
        <f t="shared" si="60"/>
        <v>690.91199999999992</v>
      </c>
      <c r="J1014" s="12">
        <f t="shared" si="61"/>
        <v>540.32000000000005</v>
      </c>
      <c r="K1014" s="12">
        <f t="shared" si="62"/>
        <v>150.59199999999987</v>
      </c>
      <c r="L1014" s="7">
        <f t="shared" si="63"/>
        <v>0.21796118753184182</v>
      </c>
      <c r="M1014" s="5" t="str">
        <f>IF(COUNTIF(Returns!$B$2:$B$248,A1014)&gt;0,"Yes","No")</f>
        <v>No</v>
      </c>
      <c r="N1014" s="13"/>
    </row>
    <row r="1015" spans="1:14" x14ac:dyDescent="0.35">
      <c r="A1015" s="5">
        <v>1014</v>
      </c>
      <c r="B1015" s="5">
        <v>678</v>
      </c>
      <c r="C1015" s="5">
        <v>1061</v>
      </c>
      <c r="D1015" s="5">
        <v>1</v>
      </c>
      <c r="E1015" s="5">
        <v>1128.8399999999999</v>
      </c>
      <c r="F1015" s="5">
        <v>0.15</v>
      </c>
      <c r="G1015" s="5">
        <f>IFERROR(INDEX(Products!$C$2:$C$86,MATCH(C1015,Products!$A$2:$A$86,0)),"")</f>
        <v>6</v>
      </c>
      <c r="H1015" s="12">
        <f>IFERROR(INDEX(Products!$D$2:$D$86,MATCH(C1015,Products!$A$2:$A$86,0)),"")</f>
        <v>705.26</v>
      </c>
      <c r="I1015" s="12">
        <f t="shared" si="60"/>
        <v>959.5139999999999</v>
      </c>
      <c r="J1015" s="12">
        <f t="shared" si="61"/>
        <v>705.26</v>
      </c>
      <c r="K1015" s="12">
        <f t="shared" si="62"/>
        <v>254.25399999999991</v>
      </c>
      <c r="L1015" s="7">
        <f t="shared" si="63"/>
        <v>0.26498206383648382</v>
      </c>
      <c r="M1015" s="5" t="str">
        <f>IF(COUNTIF(Returns!$B$2:$B$248,A1015)&gt;0,"Yes","No")</f>
        <v>No</v>
      </c>
      <c r="N1015" s="13"/>
    </row>
    <row r="1016" spans="1:14" x14ac:dyDescent="0.35">
      <c r="A1016" s="5">
        <v>1015</v>
      </c>
      <c r="B1016" s="5">
        <v>679</v>
      </c>
      <c r="C1016" s="5">
        <v>1064</v>
      </c>
      <c r="D1016" s="5">
        <v>1</v>
      </c>
      <c r="E1016" s="5">
        <v>177.92</v>
      </c>
      <c r="F1016" s="5">
        <v>0.2</v>
      </c>
      <c r="G1016" s="5">
        <f>IFERROR(INDEX(Products!$C$2:$C$86,MATCH(C1016,Products!$A$2:$A$86,0)),"")</f>
        <v>6</v>
      </c>
      <c r="H1016" s="12">
        <f>IFERROR(INDEX(Products!$D$2:$D$86,MATCH(C1016,Products!$A$2:$A$86,0)),"")</f>
        <v>95.97</v>
      </c>
      <c r="I1016" s="12">
        <f t="shared" si="60"/>
        <v>142.33599999999998</v>
      </c>
      <c r="J1016" s="12">
        <f t="shared" si="61"/>
        <v>95.97</v>
      </c>
      <c r="K1016" s="12">
        <f t="shared" si="62"/>
        <v>46.365999999999985</v>
      </c>
      <c r="L1016" s="7">
        <f t="shared" si="63"/>
        <v>0.32575033723021574</v>
      </c>
      <c r="M1016" s="5" t="str">
        <f>IF(COUNTIF(Returns!$B$2:$B$248,A1016)&gt;0,"Yes","No")</f>
        <v>Yes</v>
      </c>
      <c r="N1016" s="13"/>
    </row>
    <row r="1017" spans="1:14" x14ac:dyDescent="0.35">
      <c r="A1017" s="5">
        <v>1016</v>
      </c>
      <c r="B1017" s="5">
        <v>680</v>
      </c>
      <c r="C1017" s="5">
        <v>1028</v>
      </c>
      <c r="D1017" s="5">
        <v>1</v>
      </c>
      <c r="E1017" s="5">
        <v>2753.45</v>
      </c>
      <c r="F1017" s="5">
        <v>0</v>
      </c>
      <c r="G1017" s="5">
        <f>IFERROR(INDEX(Products!$C$2:$C$86,MATCH(C1017,Products!$A$2:$A$86,0)),"")</f>
        <v>3</v>
      </c>
      <c r="H1017" s="12">
        <f>IFERROR(INDEX(Products!$D$2:$D$86,MATCH(C1017,Products!$A$2:$A$86,0)),"")</f>
        <v>1672.88</v>
      </c>
      <c r="I1017" s="12">
        <f t="shared" si="60"/>
        <v>2753.45</v>
      </c>
      <c r="J1017" s="12">
        <f t="shared" si="61"/>
        <v>1672.88</v>
      </c>
      <c r="K1017" s="12">
        <f t="shared" si="62"/>
        <v>1080.5699999999997</v>
      </c>
      <c r="L1017" s="7">
        <f t="shared" si="63"/>
        <v>0.39244220886524173</v>
      </c>
      <c r="M1017" s="5" t="str">
        <f>IF(COUNTIF(Returns!$B$2:$B$248,A1017)&gt;0,"Yes","No")</f>
        <v>No</v>
      </c>
      <c r="N1017" s="13"/>
    </row>
    <row r="1018" spans="1:14" x14ac:dyDescent="0.35">
      <c r="A1018" s="5">
        <v>1017</v>
      </c>
      <c r="B1018" s="5">
        <v>680</v>
      </c>
      <c r="C1018" s="5">
        <v>1066</v>
      </c>
      <c r="D1018" s="5">
        <v>1</v>
      </c>
      <c r="E1018" s="5">
        <v>1123.68</v>
      </c>
      <c r="F1018" s="5">
        <v>0.2</v>
      </c>
      <c r="G1018" s="5">
        <f>IFERROR(INDEX(Products!$C$2:$C$86,MATCH(C1018,Products!$A$2:$A$86,0)),"")</f>
        <v>7</v>
      </c>
      <c r="H1018" s="12">
        <f>IFERROR(INDEX(Products!$D$2:$D$86,MATCH(C1018,Products!$A$2:$A$86,0)),"")</f>
        <v>872.66</v>
      </c>
      <c r="I1018" s="12">
        <f t="shared" si="60"/>
        <v>898.94400000000007</v>
      </c>
      <c r="J1018" s="12">
        <f t="shared" si="61"/>
        <v>872.66</v>
      </c>
      <c r="K1018" s="12">
        <f t="shared" si="62"/>
        <v>26.284000000000106</v>
      </c>
      <c r="L1018" s="7">
        <f t="shared" si="63"/>
        <v>2.9238751245906424E-2</v>
      </c>
      <c r="M1018" s="5" t="str">
        <f>IF(COUNTIF(Returns!$B$2:$B$248,A1018)&gt;0,"Yes","No")</f>
        <v>No</v>
      </c>
      <c r="N1018" s="13"/>
    </row>
    <row r="1019" spans="1:14" x14ac:dyDescent="0.35">
      <c r="A1019" s="5">
        <v>1018</v>
      </c>
      <c r="B1019" s="5">
        <v>680</v>
      </c>
      <c r="C1019" s="5">
        <v>1061</v>
      </c>
      <c r="D1019" s="5">
        <v>1</v>
      </c>
      <c r="E1019" s="5">
        <v>1128.8399999999999</v>
      </c>
      <c r="F1019" s="5">
        <v>0</v>
      </c>
      <c r="G1019" s="5">
        <f>IFERROR(INDEX(Products!$C$2:$C$86,MATCH(C1019,Products!$A$2:$A$86,0)),"")</f>
        <v>6</v>
      </c>
      <c r="H1019" s="12">
        <f>IFERROR(INDEX(Products!$D$2:$D$86,MATCH(C1019,Products!$A$2:$A$86,0)),"")</f>
        <v>705.26</v>
      </c>
      <c r="I1019" s="12">
        <f t="shared" si="60"/>
        <v>1128.8399999999999</v>
      </c>
      <c r="J1019" s="12">
        <f t="shared" si="61"/>
        <v>705.26</v>
      </c>
      <c r="K1019" s="12">
        <f t="shared" si="62"/>
        <v>423.57999999999993</v>
      </c>
      <c r="L1019" s="7">
        <f t="shared" si="63"/>
        <v>0.37523475426101127</v>
      </c>
      <c r="M1019" s="5" t="str">
        <f>IF(COUNTIF(Returns!$B$2:$B$248,A1019)&gt;0,"Yes","No")</f>
        <v>No</v>
      </c>
      <c r="N1019" s="13"/>
    </row>
    <row r="1020" spans="1:14" x14ac:dyDescent="0.35">
      <c r="A1020" s="5">
        <v>1019</v>
      </c>
      <c r="B1020" s="5">
        <v>681</v>
      </c>
      <c r="C1020" s="5">
        <v>1085</v>
      </c>
      <c r="D1020" s="5">
        <v>1</v>
      </c>
      <c r="E1020" s="5">
        <v>234.72</v>
      </c>
      <c r="F1020" s="5">
        <v>0</v>
      </c>
      <c r="G1020" s="5">
        <f>IFERROR(INDEX(Products!$C$2:$C$86,MATCH(C1020,Products!$A$2:$A$86,0)),"")</f>
        <v>8</v>
      </c>
      <c r="H1020" s="12">
        <f>IFERROR(INDEX(Products!$D$2:$D$86,MATCH(C1020,Products!$A$2:$A$86,0)),"")</f>
        <v>175.69</v>
      </c>
      <c r="I1020" s="12">
        <f t="shared" si="60"/>
        <v>234.72</v>
      </c>
      <c r="J1020" s="12">
        <f t="shared" si="61"/>
        <v>175.69</v>
      </c>
      <c r="K1020" s="12">
        <f t="shared" si="62"/>
        <v>59.03</v>
      </c>
      <c r="L1020" s="7">
        <f t="shared" si="63"/>
        <v>0.25149113837764148</v>
      </c>
      <c r="M1020" s="5" t="str">
        <f>IF(COUNTIF(Returns!$B$2:$B$248,A1020)&gt;0,"Yes","No")</f>
        <v>No</v>
      </c>
      <c r="N1020" s="13"/>
    </row>
    <row r="1021" spans="1:14" x14ac:dyDescent="0.35">
      <c r="A1021" s="5">
        <v>1020</v>
      </c>
      <c r="B1021" s="5">
        <v>681</v>
      </c>
      <c r="C1021" s="5">
        <v>1067</v>
      </c>
      <c r="D1021" s="5">
        <v>1</v>
      </c>
      <c r="E1021" s="5">
        <v>4128.99</v>
      </c>
      <c r="F1021" s="5">
        <v>0.1</v>
      </c>
      <c r="G1021" s="5">
        <f>IFERROR(INDEX(Products!$C$2:$C$86,MATCH(C1021,Products!$A$2:$A$86,0)),"")</f>
        <v>7</v>
      </c>
      <c r="H1021" s="12">
        <f>IFERROR(INDEX(Products!$D$2:$D$86,MATCH(C1021,Products!$A$2:$A$86,0)),"")</f>
        <v>2213.3200000000002</v>
      </c>
      <c r="I1021" s="12">
        <f t="shared" si="60"/>
        <v>3716.0909999999999</v>
      </c>
      <c r="J1021" s="12">
        <f t="shared" si="61"/>
        <v>2213.3200000000002</v>
      </c>
      <c r="K1021" s="12">
        <f t="shared" si="62"/>
        <v>1502.7709999999997</v>
      </c>
      <c r="L1021" s="7">
        <f t="shared" si="63"/>
        <v>0.40439564047274401</v>
      </c>
      <c r="M1021" s="5" t="str">
        <f>IF(COUNTIF(Returns!$B$2:$B$248,A1021)&gt;0,"Yes","No")</f>
        <v>No</v>
      </c>
      <c r="N1021" s="13"/>
    </row>
    <row r="1022" spans="1:14" x14ac:dyDescent="0.35">
      <c r="A1022" s="5">
        <v>1021</v>
      </c>
      <c r="B1022" s="5">
        <v>682</v>
      </c>
      <c r="C1022" s="5">
        <v>1085</v>
      </c>
      <c r="D1022" s="5">
        <v>1</v>
      </c>
      <c r="E1022" s="5">
        <v>234.72</v>
      </c>
      <c r="F1022" s="5">
        <v>0</v>
      </c>
      <c r="G1022" s="5">
        <f>IFERROR(INDEX(Products!$C$2:$C$86,MATCH(C1022,Products!$A$2:$A$86,0)),"")</f>
        <v>8</v>
      </c>
      <c r="H1022" s="12">
        <f>IFERROR(INDEX(Products!$D$2:$D$86,MATCH(C1022,Products!$A$2:$A$86,0)),"")</f>
        <v>175.69</v>
      </c>
      <c r="I1022" s="12">
        <f t="shared" si="60"/>
        <v>234.72</v>
      </c>
      <c r="J1022" s="12">
        <f t="shared" si="61"/>
        <v>175.69</v>
      </c>
      <c r="K1022" s="12">
        <f t="shared" si="62"/>
        <v>59.03</v>
      </c>
      <c r="L1022" s="7">
        <f t="shared" si="63"/>
        <v>0.25149113837764148</v>
      </c>
      <c r="M1022" s="5" t="str">
        <f>IF(COUNTIF(Returns!$B$2:$B$248,A1022)&gt;0,"Yes","No")</f>
        <v>No</v>
      </c>
      <c r="N1022" s="13"/>
    </row>
    <row r="1023" spans="1:14" x14ac:dyDescent="0.35">
      <c r="A1023" s="5">
        <v>1022</v>
      </c>
      <c r="B1023" s="5">
        <v>682</v>
      </c>
      <c r="C1023" s="5">
        <v>1006</v>
      </c>
      <c r="D1023" s="5">
        <v>1</v>
      </c>
      <c r="E1023" s="5">
        <v>2046.37</v>
      </c>
      <c r="F1023" s="5">
        <v>0.3</v>
      </c>
      <c r="G1023" s="5">
        <f>IFERROR(INDEX(Products!$C$2:$C$86,MATCH(C1023,Products!$A$2:$A$86,0)),"")</f>
        <v>1</v>
      </c>
      <c r="H1023" s="12">
        <f>IFERROR(INDEX(Products!$D$2:$D$86,MATCH(C1023,Products!$A$2:$A$86,0)),"")</f>
        <v>1296.42</v>
      </c>
      <c r="I1023" s="12">
        <f t="shared" si="60"/>
        <v>1432.4589999999998</v>
      </c>
      <c r="J1023" s="12">
        <f t="shared" si="61"/>
        <v>1296.42</v>
      </c>
      <c r="K1023" s="12">
        <f t="shared" si="62"/>
        <v>136.03899999999976</v>
      </c>
      <c r="L1023" s="7">
        <f t="shared" si="63"/>
        <v>9.4968861237913108E-2</v>
      </c>
      <c r="M1023" s="5" t="str">
        <f>IF(COUNTIF(Returns!$B$2:$B$248,A1023)&gt;0,"Yes","No")</f>
        <v>No</v>
      </c>
      <c r="N1023" s="13"/>
    </row>
    <row r="1024" spans="1:14" x14ac:dyDescent="0.35">
      <c r="A1024" s="5">
        <v>1023</v>
      </c>
      <c r="B1024" s="5">
        <v>683</v>
      </c>
      <c r="C1024" s="5">
        <v>1001</v>
      </c>
      <c r="D1024" s="5">
        <v>1</v>
      </c>
      <c r="E1024" s="5">
        <v>3826.19</v>
      </c>
      <c r="F1024" s="5">
        <v>0.05</v>
      </c>
      <c r="G1024" s="5">
        <f>IFERROR(INDEX(Products!$C$2:$C$86,MATCH(C1024,Products!$A$2:$A$86,0)),"")</f>
        <v>1</v>
      </c>
      <c r="H1024" s="12">
        <f>IFERROR(INDEX(Products!$D$2:$D$86,MATCH(C1024,Products!$A$2:$A$86,0)),"")</f>
        <v>3021.65</v>
      </c>
      <c r="I1024" s="12">
        <f t="shared" si="60"/>
        <v>3634.8804999999998</v>
      </c>
      <c r="J1024" s="12">
        <f t="shared" si="61"/>
        <v>3021.65</v>
      </c>
      <c r="K1024" s="12">
        <f t="shared" si="62"/>
        <v>613.23049999999967</v>
      </c>
      <c r="L1024" s="7">
        <f t="shared" si="63"/>
        <v>0.16870719683907071</v>
      </c>
      <c r="M1024" s="5" t="str">
        <f>IF(COUNTIF(Returns!$B$2:$B$248,A1024)&gt;0,"Yes","No")</f>
        <v>No</v>
      </c>
      <c r="N1024" s="13"/>
    </row>
    <row r="1025" spans="1:14" x14ac:dyDescent="0.35">
      <c r="A1025" s="5">
        <v>1024</v>
      </c>
      <c r="B1025" s="5">
        <v>684</v>
      </c>
      <c r="C1025" s="5">
        <v>1001</v>
      </c>
      <c r="D1025" s="5">
        <v>1</v>
      </c>
      <c r="E1025" s="5">
        <v>3826.19</v>
      </c>
      <c r="F1025" s="5">
        <v>0.1</v>
      </c>
      <c r="G1025" s="5">
        <f>IFERROR(INDEX(Products!$C$2:$C$86,MATCH(C1025,Products!$A$2:$A$86,0)),"")</f>
        <v>1</v>
      </c>
      <c r="H1025" s="12">
        <f>IFERROR(INDEX(Products!$D$2:$D$86,MATCH(C1025,Products!$A$2:$A$86,0)),"")</f>
        <v>3021.65</v>
      </c>
      <c r="I1025" s="12">
        <f t="shared" si="60"/>
        <v>3443.5709999999999</v>
      </c>
      <c r="J1025" s="12">
        <f t="shared" si="61"/>
        <v>3021.65</v>
      </c>
      <c r="K1025" s="12">
        <f t="shared" si="62"/>
        <v>421.92099999999982</v>
      </c>
      <c r="L1025" s="7">
        <f t="shared" si="63"/>
        <v>0.12252426333013021</v>
      </c>
      <c r="M1025" s="5" t="str">
        <f>IF(COUNTIF(Returns!$B$2:$B$248,A1025)&gt;0,"Yes","No")</f>
        <v>No</v>
      </c>
      <c r="N1025" s="13"/>
    </row>
    <row r="1026" spans="1:14" x14ac:dyDescent="0.35">
      <c r="A1026" s="5">
        <v>1025</v>
      </c>
      <c r="B1026" s="5">
        <v>685</v>
      </c>
      <c r="C1026" s="5">
        <v>1038</v>
      </c>
      <c r="D1026" s="5">
        <v>2</v>
      </c>
      <c r="E1026" s="5">
        <v>930.61</v>
      </c>
      <c r="F1026" s="5">
        <v>0.1</v>
      </c>
      <c r="G1026" s="5">
        <f>IFERROR(INDEX(Products!$C$2:$C$86,MATCH(C1026,Products!$A$2:$A$86,0)),"")</f>
        <v>4</v>
      </c>
      <c r="H1026" s="12">
        <f>IFERROR(INDEX(Products!$D$2:$D$86,MATCH(C1026,Products!$A$2:$A$86,0)),"")</f>
        <v>617.46</v>
      </c>
      <c r="I1026" s="12">
        <f t="shared" ref="I1026:I1089" si="64">D1026*E1026*(1-F1026)</f>
        <v>1675.098</v>
      </c>
      <c r="J1026" s="12">
        <f t="shared" ref="J1026:J1089" si="65">D1026*H1026</f>
        <v>1234.92</v>
      </c>
      <c r="K1026" s="12">
        <f t="shared" ref="K1026:K1089" si="66">I1026-J1026</f>
        <v>440.17799999999988</v>
      </c>
      <c r="L1026" s="7">
        <f t="shared" ref="L1026:L1089" si="67">IFERROR(K1026/I1026,0)</f>
        <v>0.26277746137837898</v>
      </c>
      <c r="M1026" s="5" t="str">
        <f>IF(COUNTIF(Returns!$B$2:$B$248,A1026)&gt;0,"Yes","No")</f>
        <v>No</v>
      </c>
      <c r="N1026" s="13"/>
    </row>
    <row r="1027" spans="1:14" x14ac:dyDescent="0.35">
      <c r="A1027" s="5">
        <v>1026</v>
      </c>
      <c r="B1027" s="5">
        <v>685</v>
      </c>
      <c r="C1027" s="5">
        <v>1016</v>
      </c>
      <c r="D1027" s="5">
        <v>1</v>
      </c>
      <c r="E1027" s="5">
        <v>1279.19</v>
      </c>
      <c r="F1027" s="5">
        <v>0.2</v>
      </c>
      <c r="G1027" s="5">
        <f>IFERROR(INDEX(Products!$C$2:$C$86,MATCH(C1027,Products!$A$2:$A$86,0)),"")</f>
        <v>2</v>
      </c>
      <c r="H1027" s="12">
        <f>IFERROR(INDEX(Products!$D$2:$D$86,MATCH(C1027,Products!$A$2:$A$86,0)),"")</f>
        <v>741.85</v>
      </c>
      <c r="I1027" s="12">
        <f t="shared" si="64"/>
        <v>1023.3520000000001</v>
      </c>
      <c r="J1027" s="12">
        <f t="shared" si="65"/>
        <v>741.85</v>
      </c>
      <c r="K1027" s="12">
        <f t="shared" si="66"/>
        <v>281.50200000000007</v>
      </c>
      <c r="L1027" s="7">
        <f t="shared" si="67"/>
        <v>0.27507836990595613</v>
      </c>
      <c r="M1027" s="5" t="str">
        <f>IF(COUNTIF(Returns!$B$2:$B$248,A1027)&gt;0,"Yes","No")</f>
        <v>No</v>
      </c>
      <c r="N1027" s="13"/>
    </row>
    <row r="1028" spans="1:14" x14ac:dyDescent="0.35">
      <c r="A1028" s="5">
        <v>1027</v>
      </c>
      <c r="B1028" s="5">
        <v>686</v>
      </c>
      <c r="C1028" s="5">
        <v>1067</v>
      </c>
      <c r="D1028" s="5">
        <v>1</v>
      </c>
      <c r="E1028" s="5">
        <v>4128.99</v>
      </c>
      <c r="F1028" s="5">
        <v>0.1</v>
      </c>
      <c r="G1028" s="5">
        <f>IFERROR(INDEX(Products!$C$2:$C$86,MATCH(C1028,Products!$A$2:$A$86,0)),"")</f>
        <v>7</v>
      </c>
      <c r="H1028" s="12">
        <f>IFERROR(INDEX(Products!$D$2:$D$86,MATCH(C1028,Products!$A$2:$A$86,0)),"")</f>
        <v>2213.3200000000002</v>
      </c>
      <c r="I1028" s="12">
        <f t="shared" si="64"/>
        <v>3716.0909999999999</v>
      </c>
      <c r="J1028" s="12">
        <f t="shared" si="65"/>
        <v>2213.3200000000002</v>
      </c>
      <c r="K1028" s="12">
        <f t="shared" si="66"/>
        <v>1502.7709999999997</v>
      </c>
      <c r="L1028" s="7">
        <f t="shared" si="67"/>
        <v>0.40439564047274401</v>
      </c>
      <c r="M1028" s="5" t="str">
        <f>IF(COUNTIF(Returns!$B$2:$B$248,A1028)&gt;0,"Yes","No")</f>
        <v>No</v>
      </c>
      <c r="N1028" s="13"/>
    </row>
    <row r="1029" spans="1:14" x14ac:dyDescent="0.35">
      <c r="A1029" s="5">
        <v>1028</v>
      </c>
      <c r="B1029" s="5">
        <v>686</v>
      </c>
      <c r="C1029" s="5">
        <v>1038</v>
      </c>
      <c r="D1029" s="5">
        <v>2</v>
      </c>
      <c r="E1029" s="5">
        <v>930.61</v>
      </c>
      <c r="F1029" s="5">
        <v>0.3</v>
      </c>
      <c r="G1029" s="5">
        <f>IFERROR(INDEX(Products!$C$2:$C$86,MATCH(C1029,Products!$A$2:$A$86,0)),"")</f>
        <v>4</v>
      </c>
      <c r="H1029" s="12">
        <f>IFERROR(INDEX(Products!$D$2:$D$86,MATCH(C1029,Products!$A$2:$A$86,0)),"")</f>
        <v>617.46</v>
      </c>
      <c r="I1029" s="12">
        <f t="shared" si="64"/>
        <v>1302.854</v>
      </c>
      <c r="J1029" s="12">
        <f t="shared" si="65"/>
        <v>1234.92</v>
      </c>
      <c r="K1029" s="12">
        <f t="shared" si="66"/>
        <v>67.933999999999969</v>
      </c>
      <c r="L1029" s="7">
        <f t="shared" si="67"/>
        <v>5.2142450343630187E-2</v>
      </c>
      <c r="M1029" s="5" t="str">
        <f>IF(COUNTIF(Returns!$B$2:$B$248,A1029)&gt;0,"Yes","No")</f>
        <v>Yes</v>
      </c>
      <c r="N1029" s="13"/>
    </row>
    <row r="1030" spans="1:14" x14ac:dyDescent="0.35">
      <c r="A1030" s="5">
        <v>1029</v>
      </c>
      <c r="B1030" s="5">
        <v>686</v>
      </c>
      <c r="C1030" s="5">
        <v>1049</v>
      </c>
      <c r="D1030" s="5">
        <v>1</v>
      </c>
      <c r="E1030" s="5">
        <v>3970.29</v>
      </c>
      <c r="F1030" s="5">
        <v>0</v>
      </c>
      <c r="G1030" s="5">
        <f>IFERROR(INDEX(Products!$C$2:$C$86,MATCH(C1030,Products!$A$2:$A$86,0)),"")</f>
        <v>5</v>
      </c>
      <c r="H1030" s="12">
        <f>IFERROR(INDEX(Products!$D$2:$D$86,MATCH(C1030,Products!$A$2:$A$86,0)),"")</f>
        <v>2490.89</v>
      </c>
      <c r="I1030" s="12">
        <f t="shared" si="64"/>
        <v>3970.29</v>
      </c>
      <c r="J1030" s="12">
        <f t="shared" si="65"/>
        <v>2490.89</v>
      </c>
      <c r="K1030" s="12">
        <f t="shared" si="66"/>
        <v>1479.4</v>
      </c>
      <c r="L1030" s="7">
        <f t="shared" si="67"/>
        <v>0.37261761735288862</v>
      </c>
      <c r="M1030" s="5" t="str">
        <f>IF(COUNTIF(Returns!$B$2:$B$248,A1030)&gt;0,"Yes","No")</f>
        <v>No</v>
      </c>
      <c r="N1030" s="13"/>
    </row>
    <row r="1031" spans="1:14" x14ac:dyDescent="0.35">
      <c r="A1031" s="5">
        <v>1030</v>
      </c>
      <c r="B1031" s="5">
        <v>686</v>
      </c>
      <c r="C1031" s="5">
        <v>1056</v>
      </c>
      <c r="D1031" s="5">
        <v>2</v>
      </c>
      <c r="E1031" s="5">
        <v>1134.4000000000001</v>
      </c>
      <c r="F1031" s="5">
        <v>0.25</v>
      </c>
      <c r="G1031" s="5">
        <f>IFERROR(INDEX(Products!$C$2:$C$86,MATCH(C1031,Products!$A$2:$A$86,0)),"")</f>
        <v>6</v>
      </c>
      <c r="H1031" s="12">
        <f>IFERROR(INDEX(Products!$D$2:$D$86,MATCH(C1031,Products!$A$2:$A$86,0)),"")</f>
        <v>798.2</v>
      </c>
      <c r="I1031" s="12">
        <f t="shared" si="64"/>
        <v>1701.6000000000001</v>
      </c>
      <c r="J1031" s="12">
        <f t="shared" si="65"/>
        <v>1596.4</v>
      </c>
      <c r="K1031" s="12">
        <f t="shared" si="66"/>
        <v>105.20000000000005</v>
      </c>
      <c r="L1031" s="7">
        <f t="shared" si="67"/>
        <v>6.1824165491302326E-2</v>
      </c>
      <c r="M1031" s="5" t="str">
        <f>IF(COUNTIF(Returns!$B$2:$B$248,A1031)&gt;0,"Yes","No")</f>
        <v>No</v>
      </c>
      <c r="N1031" s="13"/>
    </row>
    <row r="1032" spans="1:14" x14ac:dyDescent="0.35">
      <c r="A1032" s="5">
        <v>1031</v>
      </c>
      <c r="B1032" s="5">
        <v>687</v>
      </c>
      <c r="C1032" s="5">
        <v>1069</v>
      </c>
      <c r="D1032" s="5">
        <v>2</v>
      </c>
      <c r="E1032" s="5">
        <v>545.38</v>
      </c>
      <c r="F1032" s="5">
        <v>0.05</v>
      </c>
      <c r="G1032" s="5">
        <f>IFERROR(INDEX(Products!$C$2:$C$86,MATCH(C1032,Products!$A$2:$A$86,0)),"")</f>
        <v>7</v>
      </c>
      <c r="H1032" s="12">
        <f>IFERROR(INDEX(Products!$D$2:$D$86,MATCH(C1032,Products!$A$2:$A$86,0)),"")</f>
        <v>312.64999999999998</v>
      </c>
      <c r="I1032" s="12">
        <f t="shared" si="64"/>
        <v>1036.222</v>
      </c>
      <c r="J1032" s="12">
        <f t="shared" si="65"/>
        <v>625.29999999999995</v>
      </c>
      <c r="K1032" s="12">
        <f t="shared" si="66"/>
        <v>410.92200000000003</v>
      </c>
      <c r="L1032" s="7">
        <f t="shared" si="67"/>
        <v>0.39655788045418844</v>
      </c>
      <c r="M1032" s="5" t="str">
        <f>IF(COUNTIF(Returns!$B$2:$B$248,A1032)&gt;0,"Yes","No")</f>
        <v>No</v>
      </c>
      <c r="N1032" s="13"/>
    </row>
    <row r="1033" spans="1:14" x14ac:dyDescent="0.35">
      <c r="A1033" s="5">
        <v>1032</v>
      </c>
      <c r="B1033" s="5">
        <v>688</v>
      </c>
      <c r="C1033" s="5">
        <v>1084</v>
      </c>
      <c r="D1033" s="5">
        <v>1</v>
      </c>
      <c r="E1033" s="5">
        <v>317.63</v>
      </c>
      <c r="F1033" s="5">
        <v>0.15</v>
      </c>
      <c r="G1033" s="5">
        <f>IFERROR(INDEX(Products!$C$2:$C$86,MATCH(C1033,Products!$A$2:$A$86,0)),"")</f>
        <v>8</v>
      </c>
      <c r="H1033" s="12">
        <f>IFERROR(INDEX(Products!$D$2:$D$86,MATCH(C1033,Products!$A$2:$A$86,0)),"")</f>
        <v>188.52</v>
      </c>
      <c r="I1033" s="12">
        <f t="shared" si="64"/>
        <v>269.9855</v>
      </c>
      <c r="J1033" s="12">
        <f t="shared" si="65"/>
        <v>188.52</v>
      </c>
      <c r="K1033" s="12">
        <f t="shared" si="66"/>
        <v>81.465499999999992</v>
      </c>
      <c r="L1033" s="7">
        <f t="shared" si="67"/>
        <v>0.30174027864459385</v>
      </c>
      <c r="M1033" s="5" t="str">
        <f>IF(COUNTIF(Returns!$B$2:$B$248,A1033)&gt;0,"Yes","No")</f>
        <v>No</v>
      </c>
      <c r="N1033" s="13"/>
    </row>
    <row r="1034" spans="1:14" x14ac:dyDescent="0.35">
      <c r="A1034" s="5">
        <v>1033</v>
      </c>
      <c r="B1034" s="5">
        <v>689</v>
      </c>
      <c r="C1034" s="5">
        <v>1064</v>
      </c>
      <c r="D1034" s="5">
        <v>1</v>
      </c>
      <c r="E1034" s="5">
        <v>177.92</v>
      </c>
      <c r="F1034" s="5">
        <v>0</v>
      </c>
      <c r="G1034" s="5">
        <f>IFERROR(INDEX(Products!$C$2:$C$86,MATCH(C1034,Products!$A$2:$A$86,0)),"")</f>
        <v>6</v>
      </c>
      <c r="H1034" s="12">
        <f>IFERROR(INDEX(Products!$D$2:$D$86,MATCH(C1034,Products!$A$2:$A$86,0)),"")</f>
        <v>95.97</v>
      </c>
      <c r="I1034" s="12">
        <f t="shared" si="64"/>
        <v>177.92</v>
      </c>
      <c r="J1034" s="12">
        <f t="shared" si="65"/>
        <v>95.97</v>
      </c>
      <c r="K1034" s="12">
        <f t="shared" si="66"/>
        <v>81.949999999999989</v>
      </c>
      <c r="L1034" s="7">
        <f t="shared" si="67"/>
        <v>0.46060026978417262</v>
      </c>
      <c r="M1034" s="5" t="str">
        <f>IF(COUNTIF(Returns!$B$2:$B$248,A1034)&gt;0,"Yes","No")</f>
        <v>No</v>
      </c>
      <c r="N1034" s="13"/>
    </row>
    <row r="1035" spans="1:14" x14ac:dyDescent="0.35">
      <c r="A1035" s="5">
        <v>1034</v>
      </c>
      <c r="B1035" s="5">
        <v>690</v>
      </c>
      <c r="C1035" s="5">
        <v>1053</v>
      </c>
      <c r="D1035" s="5">
        <v>1</v>
      </c>
      <c r="E1035" s="5">
        <v>1295.03</v>
      </c>
      <c r="F1035" s="5">
        <v>0.05</v>
      </c>
      <c r="G1035" s="5">
        <f>IFERROR(INDEX(Products!$C$2:$C$86,MATCH(C1035,Products!$A$2:$A$86,0)),"")</f>
        <v>5</v>
      </c>
      <c r="H1035" s="12">
        <f>IFERROR(INDEX(Products!$D$2:$D$86,MATCH(C1035,Products!$A$2:$A$86,0)),"")</f>
        <v>777.04</v>
      </c>
      <c r="I1035" s="12">
        <f t="shared" si="64"/>
        <v>1230.2784999999999</v>
      </c>
      <c r="J1035" s="12">
        <f t="shared" si="65"/>
        <v>777.04</v>
      </c>
      <c r="K1035" s="12">
        <f t="shared" si="66"/>
        <v>453.23849999999993</v>
      </c>
      <c r="L1035" s="7">
        <f t="shared" si="67"/>
        <v>0.3684031705016384</v>
      </c>
      <c r="M1035" s="5" t="str">
        <f>IF(COUNTIF(Returns!$B$2:$B$248,A1035)&gt;0,"Yes","No")</f>
        <v>No</v>
      </c>
      <c r="N1035" s="13"/>
    </row>
    <row r="1036" spans="1:14" x14ac:dyDescent="0.35">
      <c r="A1036" s="5">
        <v>1035</v>
      </c>
      <c r="B1036" s="5">
        <v>691</v>
      </c>
      <c r="C1036" s="5">
        <v>1016</v>
      </c>
      <c r="D1036" s="5">
        <v>1</v>
      </c>
      <c r="E1036" s="5">
        <v>1279.19</v>
      </c>
      <c r="F1036" s="5">
        <v>0.15</v>
      </c>
      <c r="G1036" s="5">
        <f>IFERROR(INDEX(Products!$C$2:$C$86,MATCH(C1036,Products!$A$2:$A$86,0)),"")</f>
        <v>2</v>
      </c>
      <c r="H1036" s="12">
        <f>IFERROR(INDEX(Products!$D$2:$D$86,MATCH(C1036,Products!$A$2:$A$86,0)),"")</f>
        <v>741.85</v>
      </c>
      <c r="I1036" s="12">
        <f t="shared" si="64"/>
        <v>1087.3115</v>
      </c>
      <c r="J1036" s="12">
        <f t="shared" si="65"/>
        <v>741.85</v>
      </c>
      <c r="K1036" s="12">
        <f t="shared" si="66"/>
        <v>345.4615</v>
      </c>
      <c r="L1036" s="7">
        <f t="shared" si="67"/>
        <v>0.31772081873501751</v>
      </c>
      <c r="M1036" s="5" t="str">
        <f>IF(COUNTIF(Returns!$B$2:$B$248,A1036)&gt;0,"Yes","No")</f>
        <v>No</v>
      </c>
      <c r="N1036" s="13"/>
    </row>
    <row r="1037" spans="1:14" x14ac:dyDescent="0.35">
      <c r="A1037" s="5">
        <v>1036</v>
      </c>
      <c r="B1037" s="5">
        <v>692</v>
      </c>
      <c r="C1037" s="5">
        <v>1038</v>
      </c>
      <c r="D1037" s="5">
        <v>1</v>
      </c>
      <c r="E1037" s="5">
        <v>930.61</v>
      </c>
      <c r="F1037" s="5">
        <v>0</v>
      </c>
      <c r="G1037" s="5">
        <f>IFERROR(INDEX(Products!$C$2:$C$86,MATCH(C1037,Products!$A$2:$A$86,0)),"")</f>
        <v>4</v>
      </c>
      <c r="H1037" s="12">
        <f>IFERROR(INDEX(Products!$D$2:$D$86,MATCH(C1037,Products!$A$2:$A$86,0)),"")</f>
        <v>617.46</v>
      </c>
      <c r="I1037" s="12">
        <f t="shared" si="64"/>
        <v>930.61</v>
      </c>
      <c r="J1037" s="12">
        <f t="shared" si="65"/>
        <v>617.46</v>
      </c>
      <c r="K1037" s="12">
        <f t="shared" si="66"/>
        <v>313.14999999999998</v>
      </c>
      <c r="L1037" s="7">
        <f t="shared" si="67"/>
        <v>0.33649971524054112</v>
      </c>
      <c r="M1037" s="5" t="str">
        <f>IF(COUNTIF(Returns!$B$2:$B$248,A1037)&gt;0,"Yes","No")</f>
        <v>No</v>
      </c>
      <c r="N1037" s="13"/>
    </row>
    <row r="1038" spans="1:14" x14ac:dyDescent="0.35">
      <c r="A1038" s="5">
        <v>1037</v>
      </c>
      <c r="B1038" s="5">
        <v>692</v>
      </c>
      <c r="C1038" s="5">
        <v>1044</v>
      </c>
      <c r="D1038" s="5">
        <v>3</v>
      </c>
      <c r="E1038" s="5">
        <v>1419.88</v>
      </c>
      <c r="F1038" s="5">
        <v>0</v>
      </c>
      <c r="G1038" s="5">
        <f>IFERROR(INDEX(Products!$C$2:$C$86,MATCH(C1038,Products!$A$2:$A$86,0)),"")</f>
        <v>4</v>
      </c>
      <c r="H1038" s="12">
        <f>IFERROR(INDEX(Products!$D$2:$D$86,MATCH(C1038,Products!$A$2:$A$86,0)),"")</f>
        <v>897.98</v>
      </c>
      <c r="I1038" s="12">
        <f t="shared" si="64"/>
        <v>4259.6400000000003</v>
      </c>
      <c r="J1038" s="12">
        <f t="shared" si="65"/>
        <v>2693.94</v>
      </c>
      <c r="K1038" s="12">
        <f t="shared" si="66"/>
        <v>1565.7000000000003</v>
      </c>
      <c r="L1038" s="7">
        <f t="shared" si="67"/>
        <v>0.36756627320618646</v>
      </c>
      <c r="M1038" s="5" t="str">
        <f>IF(COUNTIF(Returns!$B$2:$B$248,A1038)&gt;0,"Yes","No")</f>
        <v>No</v>
      </c>
      <c r="N1038" s="13"/>
    </row>
    <row r="1039" spans="1:14" x14ac:dyDescent="0.35">
      <c r="A1039" s="5">
        <v>1038</v>
      </c>
      <c r="B1039" s="5">
        <v>693</v>
      </c>
      <c r="C1039" s="5">
        <v>1043</v>
      </c>
      <c r="D1039" s="5">
        <v>1</v>
      </c>
      <c r="E1039" s="5">
        <v>567.48</v>
      </c>
      <c r="F1039" s="5">
        <v>0.2</v>
      </c>
      <c r="G1039" s="5">
        <f>IFERROR(INDEX(Products!$C$2:$C$86,MATCH(C1039,Products!$A$2:$A$86,0)),"")</f>
        <v>4</v>
      </c>
      <c r="H1039" s="12">
        <f>IFERROR(INDEX(Products!$D$2:$D$86,MATCH(C1039,Products!$A$2:$A$86,0)),"")</f>
        <v>407.51</v>
      </c>
      <c r="I1039" s="12">
        <f t="shared" si="64"/>
        <v>453.98400000000004</v>
      </c>
      <c r="J1039" s="12">
        <f t="shared" si="65"/>
        <v>407.51</v>
      </c>
      <c r="K1039" s="12">
        <f t="shared" si="66"/>
        <v>46.474000000000046</v>
      </c>
      <c r="L1039" s="7">
        <f t="shared" si="67"/>
        <v>0.10236924649326858</v>
      </c>
      <c r="M1039" s="5" t="str">
        <f>IF(COUNTIF(Returns!$B$2:$B$248,A1039)&gt;0,"Yes","No")</f>
        <v>No</v>
      </c>
      <c r="N1039" s="13"/>
    </row>
    <row r="1040" spans="1:14" x14ac:dyDescent="0.35">
      <c r="A1040" s="5">
        <v>1039</v>
      </c>
      <c r="B1040" s="5">
        <v>694</v>
      </c>
      <c r="C1040" s="5">
        <v>1056</v>
      </c>
      <c r="D1040" s="5">
        <v>1</v>
      </c>
      <c r="E1040" s="5">
        <v>1134.4000000000001</v>
      </c>
      <c r="F1040" s="5">
        <v>0.25</v>
      </c>
      <c r="G1040" s="5">
        <f>IFERROR(INDEX(Products!$C$2:$C$86,MATCH(C1040,Products!$A$2:$A$86,0)),"")</f>
        <v>6</v>
      </c>
      <c r="H1040" s="12">
        <f>IFERROR(INDEX(Products!$D$2:$D$86,MATCH(C1040,Products!$A$2:$A$86,0)),"")</f>
        <v>798.2</v>
      </c>
      <c r="I1040" s="12">
        <f t="shared" si="64"/>
        <v>850.80000000000007</v>
      </c>
      <c r="J1040" s="12">
        <f t="shared" si="65"/>
        <v>798.2</v>
      </c>
      <c r="K1040" s="12">
        <f t="shared" si="66"/>
        <v>52.600000000000023</v>
      </c>
      <c r="L1040" s="7">
        <f t="shared" si="67"/>
        <v>6.1824165491302326E-2</v>
      </c>
      <c r="M1040" s="5" t="str">
        <f>IF(COUNTIF(Returns!$B$2:$B$248,A1040)&gt;0,"Yes","No")</f>
        <v>No</v>
      </c>
      <c r="N1040" s="13"/>
    </row>
    <row r="1041" spans="1:14" x14ac:dyDescent="0.35">
      <c r="A1041" s="5">
        <v>1040</v>
      </c>
      <c r="B1041" s="5">
        <v>694</v>
      </c>
      <c r="C1041" s="5">
        <v>1061</v>
      </c>
      <c r="D1041" s="5">
        <v>1</v>
      </c>
      <c r="E1041" s="5">
        <v>1128.8399999999999</v>
      </c>
      <c r="F1041" s="5">
        <v>0.25</v>
      </c>
      <c r="G1041" s="5">
        <f>IFERROR(INDEX(Products!$C$2:$C$86,MATCH(C1041,Products!$A$2:$A$86,0)),"")</f>
        <v>6</v>
      </c>
      <c r="H1041" s="12">
        <f>IFERROR(INDEX(Products!$D$2:$D$86,MATCH(C1041,Products!$A$2:$A$86,0)),"")</f>
        <v>705.26</v>
      </c>
      <c r="I1041" s="12">
        <f t="shared" si="64"/>
        <v>846.62999999999988</v>
      </c>
      <c r="J1041" s="12">
        <f t="shared" si="65"/>
        <v>705.26</v>
      </c>
      <c r="K1041" s="12">
        <f t="shared" si="66"/>
        <v>141.36999999999989</v>
      </c>
      <c r="L1041" s="7">
        <f t="shared" si="67"/>
        <v>0.16697967234801497</v>
      </c>
      <c r="M1041" s="5" t="str">
        <f>IF(COUNTIF(Returns!$B$2:$B$248,A1041)&gt;0,"Yes","No")</f>
        <v>No</v>
      </c>
      <c r="N1041" s="13"/>
    </row>
    <row r="1042" spans="1:14" x14ac:dyDescent="0.35">
      <c r="A1042" s="5">
        <v>1041</v>
      </c>
      <c r="B1042" s="5">
        <v>695</v>
      </c>
      <c r="C1042" s="5">
        <v>1057</v>
      </c>
      <c r="D1042" s="5">
        <v>2</v>
      </c>
      <c r="E1042" s="5">
        <v>670.06</v>
      </c>
      <c r="F1042" s="5">
        <v>0.1</v>
      </c>
      <c r="G1042" s="5">
        <f>IFERROR(INDEX(Products!$C$2:$C$86,MATCH(C1042,Products!$A$2:$A$86,0)),"")</f>
        <v>6</v>
      </c>
      <c r="H1042" s="12">
        <f>IFERROR(INDEX(Products!$D$2:$D$86,MATCH(C1042,Products!$A$2:$A$86,0)),"")</f>
        <v>490.48</v>
      </c>
      <c r="I1042" s="12">
        <f t="shared" si="64"/>
        <v>1206.1079999999999</v>
      </c>
      <c r="J1042" s="12">
        <f t="shared" si="65"/>
        <v>980.96</v>
      </c>
      <c r="K1042" s="12">
        <f t="shared" si="66"/>
        <v>225.14799999999991</v>
      </c>
      <c r="L1042" s="7">
        <f t="shared" si="67"/>
        <v>0.18667316691374231</v>
      </c>
      <c r="M1042" s="5" t="str">
        <f>IF(COUNTIF(Returns!$B$2:$B$248,A1042)&gt;0,"Yes","No")</f>
        <v>No</v>
      </c>
      <c r="N1042" s="13"/>
    </row>
    <row r="1043" spans="1:14" x14ac:dyDescent="0.35">
      <c r="A1043" s="5">
        <v>1042</v>
      </c>
      <c r="B1043" s="5">
        <v>696</v>
      </c>
      <c r="C1043" s="5">
        <v>1005</v>
      </c>
      <c r="D1043" s="5">
        <v>1</v>
      </c>
      <c r="E1043" s="5">
        <v>2703.6</v>
      </c>
      <c r="F1043" s="5">
        <v>0</v>
      </c>
      <c r="G1043" s="5">
        <f>IFERROR(INDEX(Products!$C$2:$C$86,MATCH(C1043,Products!$A$2:$A$86,0)),"")</f>
        <v>1</v>
      </c>
      <c r="H1043" s="12">
        <f>IFERROR(INDEX(Products!$D$2:$D$86,MATCH(C1043,Products!$A$2:$A$86,0)),"")</f>
        <v>2129.88</v>
      </c>
      <c r="I1043" s="12">
        <f t="shared" si="64"/>
        <v>2703.6</v>
      </c>
      <c r="J1043" s="12">
        <f t="shared" si="65"/>
        <v>2129.88</v>
      </c>
      <c r="K1043" s="12">
        <f t="shared" si="66"/>
        <v>573.7199999999998</v>
      </c>
      <c r="L1043" s="7">
        <f t="shared" si="67"/>
        <v>0.2122059476253883</v>
      </c>
      <c r="M1043" s="5" t="str">
        <f>IF(COUNTIF(Returns!$B$2:$B$248,A1043)&gt;0,"Yes","No")</f>
        <v>Yes</v>
      </c>
      <c r="N1043" s="13"/>
    </row>
    <row r="1044" spans="1:14" x14ac:dyDescent="0.35">
      <c r="A1044" s="5">
        <v>1043</v>
      </c>
      <c r="B1044" s="5">
        <v>696</v>
      </c>
      <c r="C1044" s="5">
        <v>1042</v>
      </c>
      <c r="D1044" s="5">
        <v>2</v>
      </c>
      <c r="E1044" s="5">
        <v>1025.6300000000001</v>
      </c>
      <c r="F1044" s="5">
        <v>0.15</v>
      </c>
      <c r="G1044" s="5">
        <f>IFERROR(INDEX(Products!$C$2:$C$86,MATCH(C1044,Products!$A$2:$A$86,0)),"")</f>
        <v>4</v>
      </c>
      <c r="H1044" s="12">
        <f>IFERROR(INDEX(Products!$D$2:$D$86,MATCH(C1044,Products!$A$2:$A$86,0)),"")</f>
        <v>559.36</v>
      </c>
      <c r="I1044" s="12">
        <f t="shared" si="64"/>
        <v>1743.5710000000001</v>
      </c>
      <c r="J1044" s="12">
        <f t="shared" si="65"/>
        <v>1118.72</v>
      </c>
      <c r="K1044" s="12">
        <f t="shared" si="66"/>
        <v>624.85100000000011</v>
      </c>
      <c r="L1044" s="7">
        <f t="shared" si="67"/>
        <v>0.35837427899408747</v>
      </c>
      <c r="M1044" s="5" t="str">
        <f>IF(COUNTIF(Returns!$B$2:$B$248,A1044)&gt;0,"Yes","No")</f>
        <v>No</v>
      </c>
      <c r="N1044" s="13"/>
    </row>
    <row r="1045" spans="1:14" x14ac:dyDescent="0.35">
      <c r="A1045" s="5">
        <v>1044</v>
      </c>
      <c r="B1045" s="5">
        <v>696</v>
      </c>
      <c r="C1045" s="5">
        <v>1049</v>
      </c>
      <c r="D1045" s="5">
        <v>1</v>
      </c>
      <c r="E1045" s="5">
        <v>3970.29</v>
      </c>
      <c r="F1045" s="5">
        <v>0</v>
      </c>
      <c r="G1045" s="5">
        <f>IFERROR(INDEX(Products!$C$2:$C$86,MATCH(C1045,Products!$A$2:$A$86,0)),"")</f>
        <v>5</v>
      </c>
      <c r="H1045" s="12">
        <f>IFERROR(INDEX(Products!$D$2:$D$86,MATCH(C1045,Products!$A$2:$A$86,0)),"")</f>
        <v>2490.89</v>
      </c>
      <c r="I1045" s="12">
        <f t="shared" si="64"/>
        <v>3970.29</v>
      </c>
      <c r="J1045" s="12">
        <f t="shared" si="65"/>
        <v>2490.89</v>
      </c>
      <c r="K1045" s="12">
        <f t="shared" si="66"/>
        <v>1479.4</v>
      </c>
      <c r="L1045" s="7">
        <f t="shared" si="67"/>
        <v>0.37261761735288862</v>
      </c>
      <c r="M1045" s="5" t="str">
        <f>IF(COUNTIF(Returns!$B$2:$B$248,A1045)&gt;0,"Yes","No")</f>
        <v>Yes</v>
      </c>
      <c r="N1045" s="13"/>
    </row>
    <row r="1046" spans="1:14" x14ac:dyDescent="0.35">
      <c r="A1046" s="5">
        <v>1045</v>
      </c>
      <c r="B1046" s="5">
        <v>697</v>
      </c>
      <c r="C1046" s="5">
        <v>1061</v>
      </c>
      <c r="D1046" s="5">
        <v>1</v>
      </c>
      <c r="E1046" s="5">
        <v>1128.8399999999999</v>
      </c>
      <c r="F1046" s="5">
        <v>0</v>
      </c>
      <c r="G1046" s="5">
        <f>IFERROR(INDEX(Products!$C$2:$C$86,MATCH(C1046,Products!$A$2:$A$86,0)),"")</f>
        <v>6</v>
      </c>
      <c r="H1046" s="12">
        <f>IFERROR(INDEX(Products!$D$2:$D$86,MATCH(C1046,Products!$A$2:$A$86,0)),"")</f>
        <v>705.26</v>
      </c>
      <c r="I1046" s="12">
        <f t="shared" si="64"/>
        <v>1128.8399999999999</v>
      </c>
      <c r="J1046" s="12">
        <f t="shared" si="65"/>
        <v>705.26</v>
      </c>
      <c r="K1046" s="12">
        <f t="shared" si="66"/>
        <v>423.57999999999993</v>
      </c>
      <c r="L1046" s="7">
        <f t="shared" si="67"/>
        <v>0.37523475426101127</v>
      </c>
      <c r="M1046" s="5" t="str">
        <f>IF(COUNTIF(Returns!$B$2:$B$248,A1046)&gt;0,"Yes","No")</f>
        <v>No</v>
      </c>
      <c r="N1046" s="13"/>
    </row>
    <row r="1047" spans="1:14" x14ac:dyDescent="0.35">
      <c r="A1047" s="5">
        <v>1046</v>
      </c>
      <c r="B1047" s="5">
        <v>698</v>
      </c>
      <c r="C1047" s="5">
        <v>1067</v>
      </c>
      <c r="D1047" s="5">
        <v>2</v>
      </c>
      <c r="E1047" s="5">
        <v>4128.99</v>
      </c>
      <c r="F1047" s="5">
        <v>0.1</v>
      </c>
      <c r="G1047" s="5">
        <f>IFERROR(INDEX(Products!$C$2:$C$86,MATCH(C1047,Products!$A$2:$A$86,0)),"")</f>
        <v>7</v>
      </c>
      <c r="H1047" s="12">
        <f>IFERROR(INDEX(Products!$D$2:$D$86,MATCH(C1047,Products!$A$2:$A$86,0)),"")</f>
        <v>2213.3200000000002</v>
      </c>
      <c r="I1047" s="12">
        <f t="shared" si="64"/>
        <v>7432.1819999999998</v>
      </c>
      <c r="J1047" s="12">
        <f t="shared" si="65"/>
        <v>4426.6400000000003</v>
      </c>
      <c r="K1047" s="12">
        <f t="shared" si="66"/>
        <v>3005.5419999999995</v>
      </c>
      <c r="L1047" s="7">
        <f t="shared" si="67"/>
        <v>0.40439564047274401</v>
      </c>
      <c r="M1047" s="5" t="str">
        <f>IF(COUNTIF(Returns!$B$2:$B$248,A1047)&gt;0,"Yes","No")</f>
        <v>No</v>
      </c>
      <c r="N1047" s="13"/>
    </row>
    <row r="1048" spans="1:14" x14ac:dyDescent="0.35">
      <c r="A1048" s="5">
        <v>1047</v>
      </c>
      <c r="B1048" s="5">
        <v>699</v>
      </c>
      <c r="C1048" s="5">
        <v>1085</v>
      </c>
      <c r="D1048" s="5">
        <v>1</v>
      </c>
      <c r="E1048" s="5">
        <v>234.72</v>
      </c>
      <c r="F1048" s="5">
        <v>0.3</v>
      </c>
      <c r="G1048" s="5">
        <f>IFERROR(INDEX(Products!$C$2:$C$86,MATCH(C1048,Products!$A$2:$A$86,0)),"")</f>
        <v>8</v>
      </c>
      <c r="H1048" s="12">
        <f>IFERROR(INDEX(Products!$D$2:$D$86,MATCH(C1048,Products!$A$2:$A$86,0)),"")</f>
        <v>175.69</v>
      </c>
      <c r="I1048" s="12">
        <f t="shared" si="64"/>
        <v>164.304</v>
      </c>
      <c r="J1048" s="12">
        <f t="shared" si="65"/>
        <v>175.69</v>
      </c>
      <c r="K1048" s="12">
        <f t="shared" si="66"/>
        <v>-11.385999999999996</v>
      </c>
      <c r="L1048" s="7">
        <f t="shared" si="67"/>
        <v>-6.929837374622648E-2</v>
      </c>
      <c r="M1048" s="5" t="str">
        <f>IF(COUNTIF(Returns!$B$2:$B$248,A1048)&gt;0,"Yes","No")</f>
        <v>No</v>
      </c>
      <c r="N1048" s="13"/>
    </row>
    <row r="1049" spans="1:14" x14ac:dyDescent="0.35">
      <c r="A1049" s="5">
        <v>1048</v>
      </c>
      <c r="B1049" s="5">
        <v>700</v>
      </c>
      <c r="C1049" s="5">
        <v>1067</v>
      </c>
      <c r="D1049" s="5">
        <v>1</v>
      </c>
      <c r="E1049" s="5">
        <v>4128.99</v>
      </c>
      <c r="F1049" s="5">
        <v>0</v>
      </c>
      <c r="G1049" s="5">
        <f>IFERROR(INDEX(Products!$C$2:$C$86,MATCH(C1049,Products!$A$2:$A$86,0)),"")</f>
        <v>7</v>
      </c>
      <c r="H1049" s="12">
        <f>IFERROR(INDEX(Products!$D$2:$D$86,MATCH(C1049,Products!$A$2:$A$86,0)),"")</f>
        <v>2213.3200000000002</v>
      </c>
      <c r="I1049" s="12">
        <f t="shared" si="64"/>
        <v>4128.99</v>
      </c>
      <c r="J1049" s="12">
        <f t="shared" si="65"/>
        <v>2213.3200000000002</v>
      </c>
      <c r="K1049" s="12">
        <f t="shared" si="66"/>
        <v>1915.6699999999996</v>
      </c>
      <c r="L1049" s="7">
        <f t="shared" si="67"/>
        <v>0.4639560764254696</v>
      </c>
      <c r="M1049" s="5" t="str">
        <f>IF(COUNTIF(Returns!$B$2:$B$248,A1049)&gt;0,"Yes","No")</f>
        <v>No</v>
      </c>
      <c r="N1049" s="13"/>
    </row>
    <row r="1050" spans="1:14" x14ac:dyDescent="0.35">
      <c r="A1050" s="5">
        <v>1049</v>
      </c>
      <c r="B1050" s="5">
        <v>701</v>
      </c>
      <c r="C1050" s="5">
        <v>1049</v>
      </c>
      <c r="D1050" s="5">
        <v>1</v>
      </c>
      <c r="E1050" s="5">
        <v>3970.29</v>
      </c>
      <c r="F1050" s="5">
        <v>0.05</v>
      </c>
      <c r="G1050" s="5">
        <f>IFERROR(INDEX(Products!$C$2:$C$86,MATCH(C1050,Products!$A$2:$A$86,0)),"")</f>
        <v>5</v>
      </c>
      <c r="H1050" s="12">
        <f>IFERROR(INDEX(Products!$D$2:$D$86,MATCH(C1050,Products!$A$2:$A$86,0)),"")</f>
        <v>2490.89</v>
      </c>
      <c r="I1050" s="12">
        <f t="shared" si="64"/>
        <v>3771.7754999999997</v>
      </c>
      <c r="J1050" s="12">
        <f t="shared" si="65"/>
        <v>2490.89</v>
      </c>
      <c r="K1050" s="12">
        <f t="shared" si="66"/>
        <v>1280.8854999999999</v>
      </c>
      <c r="L1050" s="7">
        <f t="shared" si="67"/>
        <v>0.339597491950409</v>
      </c>
      <c r="M1050" s="5" t="str">
        <f>IF(COUNTIF(Returns!$B$2:$B$248,A1050)&gt;0,"Yes","No")</f>
        <v>No</v>
      </c>
      <c r="N1050" s="13"/>
    </row>
    <row r="1051" spans="1:14" x14ac:dyDescent="0.35">
      <c r="A1051" s="5">
        <v>1050</v>
      </c>
      <c r="B1051" s="5">
        <v>701</v>
      </c>
      <c r="C1051" s="5">
        <v>1006</v>
      </c>
      <c r="D1051" s="5">
        <v>1</v>
      </c>
      <c r="E1051" s="5">
        <v>2046.37</v>
      </c>
      <c r="F1051" s="5">
        <v>0</v>
      </c>
      <c r="G1051" s="5">
        <f>IFERROR(INDEX(Products!$C$2:$C$86,MATCH(C1051,Products!$A$2:$A$86,0)),"")</f>
        <v>1</v>
      </c>
      <c r="H1051" s="12">
        <f>IFERROR(INDEX(Products!$D$2:$D$86,MATCH(C1051,Products!$A$2:$A$86,0)),"")</f>
        <v>1296.42</v>
      </c>
      <c r="I1051" s="12">
        <f t="shared" si="64"/>
        <v>2046.37</v>
      </c>
      <c r="J1051" s="12">
        <f t="shared" si="65"/>
        <v>1296.42</v>
      </c>
      <c r="K1051" s="12">
        <f t="shared" si="66"/>
        <v>749.94999999999982</v>
      </c>
      <c r="L1051" s="7">
        <f t="shared" si="67"/>
        <v>0.3664782028665392</v>
      </c>
      <c r="M1051" s="5" t="str">
        <f>IF(COUNTIF(Returns!$B$2:$B$248,A1051)&gt;0,"Yes","No")</f>
        <v>No</v>
      </c>
      <c r="N1051" s="13"/>
    </row>
    <row r="1052" spans="1:14" x14ac:dyDescent="0.35">
      <c r="A1052" s="5">
        <v>1051</v>
      </c>
      <c r="B1052" s="5">
        <v>702</v>
      </c>
      <c r="C1052" s="5">
        <v>1001</v>
      </c>
      <c r="D1052" s="5">
        <v>1</v>
      </c>
      <c r="E1052" s="5">
        <v>3826.19</v>
      </c>
      <c r="F1052" s="5">
        <v>0.15</v>
      </c>
      <c r="G1052" s="5">
        <f>IFERROR(INDEX(Products!$C$2:$C$86,MATCH(C1052,Products!$A$2:$A$86,0)),"")</f>
        <v>1</v>
      </c>
      <c r="H1052" s="12">
        <f>IFERROR(INDEX(Products!$D$2:$D$86,MATCH(C1052,Products!$A$2:$A$86,0)),"")</f>
        <v>3021.65</v>
      </c>
      <c r="I1052" s="12">
        <f t="shared" si="64"/>
        <v>3252.2615000000001</v>
      </c>
      <c r="J1052" s="12">
        <f t="shared" si="65"/>
        <v>3021.65</v>
      </c>
      <c r="K1052" s="12">
        <f t="shared" si="66"/>
        <v>230.61149999999998</v>
      </c>
      <c r="L1052" s="7">
        <f t="shared" si="67"/>
        <v>7.0908043526020273E-2</v>
      </c>
      <c r="M1052" s="5" t="str">
        <f>IF(COUNTIF(Returns!$B$2:$B$248,A1052)&gt;0,"Yes","No")</f>
        <v>No</v>
      </c>
      <c r="N1052" s="13"/>
    </row>
    <row r="1053" spans="1:14" x14ac:dyDescent="0.35">
      <c r="A1053" s="5">
        <v>1052</v>
      </c>
      <c r="B1053" s="5">
        <v>702</v>
      </c>
      <c r="C1053" s="5">
        <v>1079</v>
      </c>
      <c r="D1053" s="5">
        <v>1</v>
      </c>
      <c r="E1053" s="5">
        <v>395.97</v>
      </c>
      <c r="F1053" s="5">
        <v>0.2</v>
      </c>
      <c r="G1053" s="5">
        <f>IFERROR(INDEX(Products!$C$2:$C$86,MATCH(C1053,Products!$A$2:$A$86,0)),"")</f>
        <v>8</v>
      </c>
      <c r="H1053" s="12">
        <f>IFERROR(INDEX(Products!$D$2:$D$86,MATCH(C1053,Products!$A$2:$A$86,0)),"")</f>
        <v>242.57</v>
      </c>
      <c r="I1053" s="12">
        <f t="shared" si="64"/>
        <v>316.77600000000007</v>
      </c>
      <c r="J1053" s="12">
        <f t="shared" si="65"/>
        <v>242.57</v>
      </c>
      <c r="K1053" s="12">
        <f t="shared" si="66"/>
        <v>74.206000000000074</v>
      </c>
      <c r="L1053" s="7">
        <f t="shared" si="67"/>
        <v>0.2342538576154761</v>
      </c>
      <c r="M1053" s="5" t="str">
        <f>IF(COUNTIF(Returns!$B$2:$B$248,A1053)&gt;0,"Yes","No")</f>
        <v>No</v>
      </c>
      <c r="N1053" s="13"/>
    </row>
    <row r="1054" spans="1:14" x14ac:dyDescent="0.35">
      <c r="A1054" s="5">
        <v>1053</v>
      </c>
      <c r="B1054" s="5">
        <v>703</v>
      </c>
      <c r="C1054" s="5">
        <v>1064</v>
      </c>
      <c r="D1054" s="5">
        <v>1</v>
      </c>
      <c r="E1054" s="5">
        <v>177.92</v>
      </c>
      <c r="F1054" s="5">
        <v>0.2</v>
      </c>
      <c r="G1054" s="5">
        <f>IFERROR(INDEX(Products!$C$2:$C$86,MATCH(C1054,Products!$A$2:$A$86,0)),"")</f>
        <v>6</v>
      </c>
      <c r="H1054" s="12">
        <f>IFERROR(INDEX(Products!$D$2:$D$86,MATCH(C1054,Products!$A$2:$A$86,0)),"")</f>
        <v>95.97</v>
      </c>
      <c r="I1054" s="12">
        <f t="shared" si="64"/>
        <v>142.33599999999998</v>
      </c>
      <c r="J1054" s="12">
        <f t="shared" si="65"/>
        <v>95.97</v>
      </c>
      <c r="K1054" s="12">
        <f t="shared" si="66"/>
        <v>46.365999999999985</v>
      </c>
      <c r="L1054" s="7">
        <f t="shared" si="67"/>
        <v>0.32575033723021574</v>
      </c>
      <c r="M1054" s="5" t="str">
        <f>IF(COUNTIF(Returns!$B$2:$B$248,A1054)&gt;0,"Yes","No")</f>
        <v>No</v>
      </c>
      <c r="N1054" s="13"/>
    </row>
    <row r="1055" spans="1:14" x14ac:dyDescent="0.35">
      <c r="A1055" s="5">
        <v>1054</v>
      </c>
      <c r="B1055" s="5">
        <v>704</v>
      </c>
      <c r="C1055" s="5">
        <v>1017</v>
      </c>
      <c r="D1055" s="5">
        <v>1</v>
      </c>
      <c r="E1055" s="5">
        <v>978.37</v>
      </c>
      <c r="F1055" s="5">
        <v>0</v>
      </c>
      <c r="G1055" s="5">
        <f>IFERROR(INDEX(Products!$C$2:$C$86,MATCH(C1055,Products!$A$2:$A$86,0)),"")</f>
        <v>2</v>
      </c>
      <c r="H1055" s="12">
        <f>IFERROR(INDEX(Products!$D$2:$D$86,MATCH(C1055,Products!$A$2:$A$86,0)),"")</f>
        <v>519.71</v>
      </c>
      <c r="I1055" s="12">
        <f t="shared" si="64"/>
        <v>978.37</v>
      </c>
      <c r="J1055" s="12">
        <f t="shared" si="65"/>
        <v>519.71</v>
      </c>
      <c r="K1055" s="12">
        <f t="shared" si="66"/>
        <v>458.65999999999997</v>
      </c>
      <c r="L1055" s="7">
        <f t="shared" si="67"/>
        <v>0.46880014718358082</v>
      </c>
      <c r="M1055" s="5" t="str">
        <f>IF(COUNTIF(Returns!$B$2:$B$248,A1055)&gt;0,"Yes","No")</f>
        <v>No</v>
      </c>
      <c r="N1055" s="13"/>
    </row>
    <row r="1056" spans="1:14" x14ac:dyDescent="0.35">
      <c r="A1056" s="5">
        <v>1055</v>
      </c>
      <c r="B1056" s="5">
        <v>704</v>
      </c>
      <c r="C1056" s="5">
        <v>1007</v>
      </c>
      <c r="D1056" s="5">
        <v>1</v>
      </c>
      <c r="E1056" s="5">
        <v>701.76</v>
      </c>
      <c r="F1056" s="5">
        <v>0.05</v>
      </c>
      <c r="G1056" s="5">
        <f>IFERROR(INDEX(Products!$C$2:$C$86,MATCH(C1056,Products!$A$2:$A$86,0)),"")</f>
        <v>1</v>
      </c>
      <c r="H1056" s="12">
        <f>IFERROR(INDEX(Products!$D$2:$D$86,MATCH(C1056,Products!$A$2:$A$86,0)),"")</f>
        <v>508.8</v>
      </c>
      <c r="I1056" s="12">
        <f t="shared" si="64"/>
        <v>666.67199999999991</v>
      </c>
      <c r="J1056" s="12">
        <f t="shared" si="65"/>
        <v>508.8</v>
      </c>
      <c r="K1056" s="12">
        <f t="shared" si="66"/>
        <v>157.8719999999999</v>
      </c>
      <c r="L1056" s="7">
        <f t="shared" si="67"/>
        <v>0.23680610555115547</v>
      </c>
      <c r="M1056" s="5" t="str">
        <f>IF(COUNTIF(Returns!$B$2:$B$248,A1056)&gt;0,"Yes","No")</f>
        <v>No</v>
      </c>
      <c r="N1056" s="13"/>
    </row>
    <row r="1057" spans="1:14" x14ac:dyDescent="0.35">
      <c r="A1057" s="5">
        <v>1056</v>
      </c>
      <c r="B1057" s="5">
        <v>704</v>
      </c>
      <c r="C1057" s="5">
        <v>1061</v>
      </c>
      <c r="D1057" s="5">
        <v>1</v>
      </c>
      <c r="E1057" s="5">
        <v>1128.8399999999999</v>
      </c>
      <c r="F1057" s="5">
        <v>0</v>
      </c>
      <c r="G1057" s="5">
        <f>IFERROR(INDEX(Products!$C$2:$C$86,MATCH(C1057,Products!$A$2:$A$86,0)),"")</f>
        <v>6</v>
      </c>
      <c r="H1057" s="12">
        <f>IFERROR(INDEX(Products!$D$2:$D$86,MATCH(C1057,Products!$A$2:$A$86,0)),"")</f>
        <v>705.26</v>
      </c>
      <c r="I1057" s="12">
        <f t="shared" si="64"/>
        <v>1128.8399999999999</v>
      </c>
      <c r="J1057" s="12">
        <f t="shared" si="65"/>
        <v>705.26</v>
      </c>
      <c r="K1057" s="12">
        <f t="shared" si="66"/>
        <v>423.57999999999993</v>
      </c>
      <c r="L1057" s="7">
        <f t="shared" si="67"/>
        <v>0.37523475426101127</v>
      </c>
      <c r="M1057" s="5" t="str">
        <f>IF(COUNTIF(Returns!$B$2:$B$248,A1057)&gt;0,"Yes","No")</f>
        <v>No</v>
      </c>
      <c r="N1057" s="13"/>
    </row>
    <row r="1058" spans="1:14" x14ac:dyDescent="0.35">
      <c r="A1058" s="5">
        <v>1057</v>
      </c>
      <c r="B1058" s="5">
        <v>705</v>
      </c>
      <c r="C1058" s="5">
        <v>1038</v>
      </c>
      <c r="D1058" s="5">
        <v>2</v>
      </c>
      <c r="E1058" s="5">
        <v>930.61</v>
      </c>
      <c r="F1058" s="5">
        <v>0.15</v>
      </c>
      <c r="G1058" s="5">
        <f>IFERROR(INDEX(Products!$C$2:$C$86,MATCH(C1058,Products!$A$2:$A$86,0)),"")</f>
        <v>4</v>
      </c>
      <c r="H1058" s="12">
        <f>IFERROR(INDEX(Products!$D$2:$D$86,MATCH(C1058,Products!$A$2:$A$86,0)),"")</f>
        <v>617.46</v>
      </c>
      <c r="I1058" s="12">
        <f t="shared" si="64"/>
        <v>1582.037</v>
      </c>
      <c r="J1058" s="12">
        <f t="shared" si="65"/>
        <v>1234.92</v>
      </c>
      <c r="K1058" s="12">
        <f t="shared" si="66"/>
        <v>347.11699999999996</v>
      </c>
      <c r="L1058" s="7">
        <f t="shared" si="67"/>
        <v>0.21941142969475427</v>
      </c>
      <c r="M1058" s="5" t="str">
        <f>IF(COUNTIF(Returns!$B$2:$B$248,A1058)&gt;0,"Yes","No")</f>
        <v>No</v>
      </c>
      <c r="N1058" s="13"/>
    </row>
    <row r="1059" spans="1:14" x14ac:dyDescent="0.35">
      <c r="A1059" s="5">
        <v>1058</v>
      </c>
      <c r="B1059" s="5">
        <v>706</v>
      </c>
      <c r="C1059" s="5">
        <v>1028</v>
      </c>
      <c r="D1059" s="5">
        <v>1</v>
      </c>
      <c r="E1059" s="5">
        <v>2753.45</v>
      </c>
      <c r="F1059" s="5">
        <v>0.2</v>
      </c>
      <c r="G1059" s="5">
        <f>IFERROR(INDEX(Products!$C$2:$C$86,MATCH(C1059,Products!$A$2:$A$86,0)),"")</f>
        <v>3</v>
      </c>
      <c r="H1059" s="12">
        <f>IFERROR(INDEX(Products!$D$2:$D$86,MATCH(C1059,Products!$A$2:$A$86,0)),"")</f>
        <v>1672.88</v>
      </c>
      <c r="I1059" s="12">
        <f t="shared" si="64"/>
        <v>2202.7599999999998</v>
      </c>
      <c r="J1059" s="12">
        <f t="shared" si="65"/>
        <v>1672.88</v>
      </c>
      <c r="K1059" s="12">
        <f t="shared" si="66"/>
        <v>529.87999999999965</v>
      </c>
      <c r="L1059" s="7">
        <f t="shared" si="67"/>
        <v>0.2405527610815521</v>
      </c>
      <c r="M1059" s="5" t="str">
        <f>IF(COUNTIF(Returns!$B$2:$B$248,A1059)&gt;0,"Yes","No")</f>
        <v>Yes</v>
      </c>
      <c r="N1059" s="13"/>
    </row>
    <row r="1060" spans="1:14" x14ac:dyDescent="0.35">
      <c r="A1060" s="5">
        <v>1059</v>
      </c>
      <c r="B1060" s="5">
        <v>706</v>
      </c>
      <c r="C1060" s="5">
        <v>1085</v>
      </c>
      <c r="D1060" s="5">
        <v>1</v>
      </c>
      <c r="E1060" s="5">
        <v>234.72</v>
      </c>
      <c r="F1060" s="5">
        <v>0.3</v>
      </c>
      <c r="G1060" s="5">
        <f>IFERROR(INDEX(Products!$C$2:$C$86,MATCH(C1060,Products!$A$2:$A$86,0)),"")</f>
        <v>8</v>
      </c>
      <c r="H1060" s="12">
        <f>IFERROR(INDEX(Products!$D$2:$D$86,MATCH(C1060,Products!$A$2:$A$86,0)),"")</f>
        <v>175.69</v>
      </c>
      <c r="I1060" s="12">
        <f t="shared" si="64"/>
        <v>164.304</v>
      </c>
      <c r="J1060" s="12">
        <f t="shared" si="65"/>
        <v>175.69</v>
      </c>
      <c r="K1060" s="12">
        <f t="shared" si="66"/>
        <v>-11.385999999999996</v>
      </c>
      <c r="L1060" s="7">
        <f t="shared" si="67"/>
        <v>-6.929837374622648E-2</v>
      </c>
      <c r="M1060" s="5" t="str">
        <f>IF(COUNTIF(Returns!$B$2:$B$248,A1060)&gt;0,"Yes","No")</f>
        <v>No</v>
      </c>
      <c r="N1060" s="13"/>
    </row>
    <row r="1061" spans="1:14" x14ac:dyDescent="0.35">
      <c r="A1061" s="5">
        <v>1060</v>
      </c>
      <c r="B1061" s="5">
        <v>706</v>
      </c>
      <c r="C1061" s="5">
        <v>1061</v>
      </c>
      <c r="D1061" s="5">
        <v>3</v>
      </c>
      <c r="E1061" s="5">
        <v>1128.8399999999999</v>
      </c>
      <c r="F1061" s="5">
        <v>0.05</v>
      </c>
      <c r="G1061" s="5">
        <f>IFERROR(INDEX(Products!$C$2:$C$86,MATCH(C1061,Products!$A$2:$A$86,0)),"")</f>
        <v>6</v>
      </c>
      <c r="H1061" s="12">
        <f>IFERROR(INDEX(Products!$D$2:$D$86,MATCH(C1061,Products!$A$2:$A$86,0)),"")</f>
        <v>705.26</v>
      </c>
      <c r="I1061" s="12">
        <f t="shared" si="64"/>
        <v>3217.1939999999995</v>
      </c>
      <c r="J1061" s="12">
        <f t="shared" si="65"/>
        <v>2115.7799999999997</v>
      </c>
      <c r="K1061" s="12">
        <f t="shared" si="66"/>
        <v>1101.4139999999998</v>
      </c>
      <c r="L1061" s="7">
        <f t="shared" si="67"/>
        <v>0.34235237290632764</v>
      </c>
      <c r="M1061" s="5" t="str">
        <f>IF(COUNTIF(Returns!$B$2:$B$248,A1061)&gt;0,"Yes","No")</f>
        <v>No</v>
      </c>
      <c r="N1061" s="13"/>
    </row>
    <row r="1062" spans="1:14" x14ac:dyDescent="0.35">
      <c r="A1062" s="5">
        <v>1061</v>
      </c>
      <c r="B1062" s="5">
        <v>707</v>
      </c>
      <c r="C1062" s="5">
        <v>1085</v>
      </c>
      <c r="D1062" s="5">
        <v>2</v>
      </c>
      <c r="E1062" s="5">
        <v>234.72</v>
      </c>
      <c r="F1062" s="5">
        <v>0.25</v>
      </c>
      <c r="G1062" s="5">
        <f>IFERROR(INDEX(Products!$C$2:$C$86,MATCH(C1062,Products!$A$2:$A$86,0)),"")</f>
        <v>8</v>
      </c>
      <c r="H1062" s="12">
        <f>IFERROR(INDEX(Products!$D$2:$D$86,MATCH(C1062,Products!$A$2:$A$86,0)),"")</f>
        <v>175.69</v>
      </c>
      <c r="I1062" s="12">
        <f t="shared" si="64"/>
        <v>352.08</v>
      </c>
      <c r="J1062" s="12">
        <f t="shared" si="65"/>
        <v>351.38</v>
      </c>
      <c r="K1062" s="12">
        <f t="shared" si="66"/>
        <v>0.69999999999998863</v>
      </c>
      <c r="L1062" s="7">
        <f t="shared" si="67"/>
        <v>1.9881845035218948E-3</v>
      </c>
      <c r="M1062" s="5" t="str">
        <f>IF(COUNTIF(Returns!$B$2:$B$248,A1062)&gt;0,"Yes","No")</f>
        <v>No</v>
      </c>
      <c r="N1062" s="13"/>
    </row>
    <row r="1063" spans="1:14" x14ac:dyDescent="0.35">
      <c r="A1063" s="5">
        <v>1062</v>
      </c>
      <c r="B1063" s="5">
        <v>708</v>
      </c>
      <c r="C1063" s="5">
        <v>1001</v>
      </c>
      <c r="D1063" s="5">
        <v>1</v>
      </c>
      <c r="E1063" s="5">
        <v>3826.19</v>
      </c>
      <c r="F1063" s="5">
        <v>0</v>
      </c>
      <c r="G1063" s="5">
        <f>IFERROR(INDEX(Products!$C$2:$C$86,MATCH(C1063,Products!$A$2:$A$86,0)),"")</f>
        <v>1</v>
      </c>
      <c r="H1063" s="12">
        <f>IFERROR(INDEX(Products!$D$2:$D$86,MATCH(C1063,Products!$A$2:$A$86,0)),"")</f>
        <v>3021.65</v>
      </c>
      <c r="I1063" s="12">
        <f t="shared" si="64"/>
        <v>3826.19</v>
      </c>
      <c r="J1063" s="12">
        <f t="shared" si="65"/>
        <v>3021.65</v>
      </c>
      <c r="K1063" s="12">
        <f t="shared" si="66"/>
        <v>804.54</v>
      </c>
      <c r="L1063" s="7">
        <f t="shared" si="67"/>
        <v>0.21027183699711721</v>
      </c>
      <c r="M1063" s="5" t="str">
        <f>IF(COUNTIF(Returns!$B$2:$B$248,A1063)&gt;0,"Yes","No")</f>
        <v>No</v>
      </c>
      <c r="N1063" s="13"/>
    </row>
    <row r="1064" spans="1:14" x14ac:dyDescent="0.35">
      <c r="A1064" s="5">
        <v>1063</v>
      </c>
      <c r="B1064" s="5">
        <v>709</v>
      </c>
      <c r="C1064" s="5">
        <v>1001</v>
      </c>
      <c r="D1064" s="5">
        <v>1</v>
      </c>
      <c r="E1064" s="5">
        <v>3826.19</v>
      </c>
      <c r="F1064" s="5">
        <v>0.1</v>
      </c>
      <c r="G1064" s="5">
        <f>IFERROR(INDEX(Products!$C$2:$C$86,MATCH(C1064,Products!$A$2:$A$86,0)),"")</f>
        <v>1</v>
      </c>
      <c r="H1064" s="12">
        <f>IFERROR(INDEX(Products!$D$2:$D$86,MATCH(C1064,Products!$A$2:$A$86,0)),"")</f>
        <v>3021.65</v>
      </c>
      <c r="I1064" s="12">
        <f t="shared" si="64"/>
        <v>3443.5709999999999</v>
      </c>
      <c r="J1064" s="12">
        <f t="shared" si="65"/>
        <v>3021.65</v>
      </c>
      <c r="K1064" s="12">
        <f t="shared" si="66"/>
        <v>421.92099999999982</v>
      </c>
      <c r="L1064" s="7">
        <f t="shared" si="67"/>
        <v>0.12252426333013021</v>
      </c>
      <c r="M1064" s="5" t="str">
        <f>IF(COUNTIF(Returns!$B$2:$B$248,A1064)&gt;0,"Yes","No")</f>
        <v>No</v>
      </c>
      <c r="N1064" s="13"/>
    </row>
    <row r="1065" spans="1:14" x14ac:dyDescent="0.35">
      <c r="A1065" s="5">
        <v>1064</v>
      </c>
      <c r="B1065" s="5">
        <v>710</v>
      </c>
      <c r="C1065" s="5">
        <v>1001</v>
      </c>
      <c r="D1065" s="5">
        <v>2</v>
      </c>
      <c r="E1065" s="5">
        <v>3826.19</v>
      </c>
      <c r="F1065" s="5">
        <v>0.1</v>
      </c>
      <c r="G1065" s="5">
        <f>IFERROR(INDEX(Products!$C$2:$C$86,MATCH(C1065,Products!$A$2:$A$86,0)),"")</f>
        <v>1</v>
      </c>
      <c r="H1065" s="12">
        <f>IFERROR(INDEX(Products!$D$2:$D$86,MATCH(C1065,Products!$A$2:$A$86,0)),"")</f>
        <v>3021.65</v>
      </c>
      <c r="I1065" s="12">
        <f t="shared" si="64"/>
        <v>6887.1419999999998</v>
      </c>
      <c r="J1065" s="12">
        <f t="shared" si="65"/>
        <v>6043.3</v>
      </c>
      <c r="K1065" s="12">
        <f t="shared" si="66"/>
        <v>843.84199999999964</v>
      </c>
      <c r="L1065" s="7">
        <f t="shared" si="67"/>
        <v>0.12252426333013021</v>
      </c>
      <c r="M1065" s="5" t="str">
        <f>IF(COUNTIF(Returns!$B$2:$B$248,A1065)&gt;0,"Yes","No")</f>
        <v>No</v>
      </c>
      <c r="N1065" s="13"/>
    </row>
    <row r="1066" spans="1:14" x14ac:dyDescent="0.35">
      <c r="A1066" s="5">
        <v>1065</v>
      </c>
      <c r="B1066" s="5">
        <v>711</v>
      </c>
      <c r="C1066" s="5">
        <v>1006</v>
      </c>
      <c r="D1066" s="5">
        <v>1</v>
      </c>
      <c r="E1066" s="5">
        <v>2046.37</v>
      </c>
      <c r="F1066" s="5">
        <v>0.1</v>
      </c>
      <c r="G1066" s="5">
        <f>IFERROR(INDEX(Products!$C$2:$C$86,MATCH(C1066,Products!$A$2:$A$86,0)),"")</f>
        <v>1</v>
      </c>
      <c r="H1066" s="12">
        <f>IFERROR(INDEX(Products!$D$2:$D$86,MATCH(C1066,Products!$A$2:$A$86,0)),"")</f>
        <v>1296.42</v>
      </c>
      <c r="I1066" s="12">
        <f t="shared" si="64"/>
        <v>1841.7329999999999</v>
      </c>
      <c r="J1066" s="12">
        <f t="shared" si="65"/>
        <v>1296.42</v>
      </c>
      <c r="K1066" s="12">
        <f t="shared" si="66"/>
        <v>545.31299999999987</v>
      </c>
      <c r="L1066" s="7">
        <f t="shared" si="67"/>
        <v>0.29608689207393246</v>
      </c>
      <c r="M1066" s="5" t="str">
        <f>IF(COUNTIF(Returns!$B$2:$B$248,A1066)&gt;0,"Yes","No")</f>
        <v>No</v>
      </c>
      <c r="N1066" s="13"/>
    </row>
    <row r="1067" spans="1:14" x14ac:dyDescent="0.35">
      <c r="A1067" s="5">
        <v>1066</v>
      </c>
      <c r="B1067" s="5">
        <v>711</v>
      </c>
      <c r="C1067" s="5">
        <v>1067</v>
      </c>
      <c r="D1067" s="5">
        <v>2</v>
      </c>
      <c r="E1067" s="5">
        <v>4128.99</v>
      </c>
      <c r="F1067" s="5">
        <v>0.3</v>
      </c>
      <c r="G1067" s="5">
        <f>IFERROR(INDEX(Products!$C$2:$C$86,MATCH(C1067,Products!$A$2:$A$86,0)),"")</f>
        <v>7</v>
      </c>
      <c r="H1067" s="12">
        <f>IFERROR(INDEX(Products!$D$2:$D$86,MATCH(C1067,Products!$A$2:$A$86,0)),"")</f>
        <v>2213.3200000000002</v>
      </c>
      <c r="I1067" s="12">
        <f t="shared" si="64"/>
        <v>5780.5859999999993</v>
      </c>
      <c r="J1067" s="12">
        <f t="shared" si="65"/>
        <v>4426.6400000000003</v>
      </c>
      <c r="K1067" s="12">
        <f t="shared" si="66"/>
        <v>1353.945999999999</v>
      </c>
      <c r="L1067" s="7">
        <f t="shared" si="67"/>
        <v>0.23422296632209938</v>
      </c>
      <c r="M1067" s="5" t="str">
        <f>IF(COUNTIF(Returns!$B$2:$B$248,A1067)&gt;0,"Yes","No")</f>
        <v>No</v>
      </c>
      <c r="N1067" s="13"/>
    </row>
    <row r="1068" spans="1:14" x14ac:dyDescent="0.35">
      <c r="A1068" s="5">
        <v>1067</v>
      </c>
      <c r="B1068" s="5">
        <v>711</v>
      </c>
      <c r="C1068" s="5">
        <v>1046</v>
      </c>
      <c r="D1068" s="5">
        <v>1</v>
      </c>
      <c r="E1068" s="5">
        <v>675.87</v>
      </c>
      <c r="F1068" s="5">
        <v>0.1</v>
      </c>
      <c r="G1068" s="5">
        <f>IFERROR(INDEX(Products!$C$2:$C$86,MATCH(C1068,Products!$A$2:$A$86,0)),"")</f>
        <v>5</v>
      </c>
      <c r="H1068" s="12">
        <f>IFERROR(INDEX(Products!$D$2:$D$86,MATCH(C1068,Products!$A$2:$A$86,0)),"")</f>
        <v>407.68</v>
      </c>
      <c r="I1068" s="12">
        <f t="shared" si="64"/>
        <v>608.28300000000002</v>
      </c>
      <c r="J1068" s="12">
        <f t="shared" si="65"/>
        <v>407.68</v>
      </c>
      <c r="K1068" s="12">
        <f t="shared" si="66"/>
        <v>200.60300000000001</v>
      </c>
      <c r="L1068" s="7">
        <f t="shared" si="67"/>
        <v>0.32978564253809495</v>
      </c>
      <c r="M1068" s="5" t="str">
        <f>IF(COUNTIF(Returns!$B$2:$B$248,A1068)&gt;0,"Yes","No")</f>
        <v>No</v>
      </c>
      <c r="N1068" s="13"/>
    </row>
    <row r="1069" spans="1:14" x14ac:dyDescent="0.35">
      <c r="A1069" s="5">
        <v>1068</v>
      </c>
      <c r="B1069" s="5">
        <v>712</v>
      </c>
      <c r="C1069" s="5">
        <v>1023</v>
      </c>
      <c r="D1069" s="5">
        <v>1</v>
      </c>
      <c r="E1069" s="5">
        <v>203.79</v>
      </c>
      <c r="F1069" s="5">
        <v>0.1</v>
      </c>
      <c r="G1069" s="5">
        <f>IFERROR(INDEX(Products!$C$2:$C$86,MATCH(C1069,Products!$A$2:$A$86,0)),"")</f>
        <v>2</v>
      </c>
      <c r="H1069" s="12">
        <f>IFERROR(INDEX(Products!$D$2:$D$86,MATCH(C1069,Products!$A$2:$A$86,0)),"")</f>
        <v>145.43</v>
      </c>
      <c r="I1069" s="12">
        <f t="shared" si="64"/>
        <v>183.411</v>
      </c>
      <c r="J1069" s="12">
        <f t="shared" si="65"/>
        <v>145.43</v>
      </c>
      <c r="K1069" s="12">
        <f t="shared" si="66"/>
        <v>37.980999999999995</v>
      </c>
      <c r="L1069" s="7">
        <f t="shared" si="67"/>
        <v>0.20708136371319055</v>
      </c>
      <c r="M1069" s="5" t="str">
        <f>IF(COUNTIF(Returns!$B$2:$B$248,A1069)&gt;0,"Yes","No")</f>
        <v>No</v>
      </c>
      <c r="N1069" s="13"/>
    </row>
    <row r="1070" spans="1:14" x14ac:dyDescent="0.35">
      <c r="A1070" s="5">
        <v>1069</v>
      </c>
      <c r="B1070" s="5">
        <v>712</v>
      </c>
      <c r="C1070" s="5">
        <v>1055</v>
      </c>
      <c r="D1070" s="5">
        <v>1</v>
      </c>
      <c r="E1070" s="5">
        <v>2274.36</v>
      </c>
      <c r="F1070" s="5">
        <v>0.1</v>
      </c>
      <c r="G1070" s="5">
        <f>IFERROR(INDEX(Products!$C$2:$C$86,MATCH(C1070,Products!$A$2:$A$86,0)),"")</f>
        <v>5</v>
      </c>
      <c r="H1070" s="12">
        <f>IFERROR(INDEX(Products!$D$2:$D$86,MATCH(C1070,Products!$A$2:$A$86,0)),"")</f>
        <v>1216.25</v>
      </c>
      <c r="I1070" s="12">
        <f t="shared" si="64"/>
        <v>2046.9240000000002</v>
      </c>
      <c r="J1070" s="12">
        <f t="shared" si="65"/>
        <v>1216.25</v>
      </c>
      <c r="K1070" s="12">
        <f t="shared" si="66"/>
        <v>830.67400000000021</v>
      </c>
      <c r="L1070" s="7">
        <f t="shared" si="67"/>
        <v>0.40581575085347582</v>
      </c>
      <c r="M1070" s="5" t="str">
        <f>IF(COUNTIF(Returns!$B$2:$B$248,A1070)&gt;0,"Yes","No")</f>
        <v>No</v>
      </c>
      <c r="N1070" s="13"/>
    </row>
    <row r="1071" spans="1:14" x14ac:dyDescent="0.35">
      <c r="A1071" s="5">
        <v>1070</v>
      </c>
      <c r="B1071" s="5">
        <v>713</v>
      </c>
      <c r="C1071" s="5">
        <v>1065</v>
      </c>
      <c r="D1071" s="5">
        <v>1</v>
      </c>
      <c r="E1071" s="5">
        <v>1433.45</v>
      </c>
      <c r="F1071" s="5">
        <v>0.1</v>
      </c>
      <c r="G1071" s="5">
        <f>IFERROR(INDEX(Products!$C$2:$C$86,MATCH(C1071,Products!$A$2:$A$86,0)),"")</f>
        <v>6</v>
      </c>
      <c r="H1071" s="12">
        <f>IFERROR(INDEX(Products!$D$2:$D$86,MATCH(C1071,Products!$A$2:$A$86,0)),"")</f>
        <v>800.55</v>
      </c>
      <c r="I1071" s="12">
        <f t="shared" si="64"/>
        <v>1290.105</v>
      </c>
      <c r="J1071" s="12">
        <f t="shared" si="65"/>
        <v>800.55</v>
      </c>
      <c r="K1071" s="12">
        <f t="shared" si="66"/>
        <v>489.55500000000006</v>
      </c>
      <c r="L1071" s="7">
        <f t="shared" si="67"/>
        <v>0.37946911297917618</v>
      </c>
      <c r="M1071" s="5" t="str">
        <f>IF(COUNTIF(Returns!$B$2:$B$248,A1071)&gt;0,"Yes","No")</f>
        <v>No</v>
      </c>
      <c r="N1071" s="13"/>
    </row>
    <row r="1072" spans="1:14" x14ac:dyDescent="0.35">
      <c r="A1072" s="5">
        <v>1071</v>
      </c>
      <c r="B1072" s="5">
        <v>713</v>
      </c>
      <c r="C1072" s="5">
        <v>1001</v>
      </c>
      <c r="D1072" s="5">
        <v>1</v>
      </c>
      <c r="E1072" s="5">
        <v>3826.19</v>
      </c>
      <c r="F1072" s="5">
        <v>0.05</v>
      </c>
      <c r="G1072" s="5">
        <f>IFERROR(INDEX(Products!$C$2:$C$86,MATCH(C1072,Products!$A$2:$A$86,0)),"")</f>
        <v>1</v>
      </c>
      <c r="H1072" s="12">
        <f>IFERROR(INDEX(Products!$D$2:$D$86,MATCH(C1072,Products!$A$2:$A$86,0)),"")</f>
        <v>3021.65</v>
      </c>
      <c r="I1072" s="12">
        <f t="shared" si="64"/>
        <v>3634.8804999999998</v>
      </c>
      <c r="J1072" s="12">
        <f t="shared" si="65"/>
        <v>3021.65</v>
      </c>
      <c r="K1072" s="12">
        <f t="shared" si="66"/>
        <v>613.23049999999967</v>
      </c>
      <c r="L1072" s="7">
        <f t="shared" si="67"/>
        <v>0.16870719683907071</v>
      </c>
      <c r="M1072" s="5" t="str">
        <f>IF(COUNTIF(Returns!$B$2:$B$248,A1072)&gt;0,"Yes","No")</f>
        <v>No</v>
      </c>
      <c r="N1072" s="13"/>
    </row>
    <row r="1073" spans="1:14" x14ac:dyDescent="0.35">
      <c r="A1073" s="5">
        <v>1072</v>
      </c>
      <c r="B1073" s="5">
        <v>714</v>
      </c>
      <c r="C1073" s="5">
        <v>1072</v>
      </c>
      <c r="D1073" s="5">
        <v>1</v>
      </c>
      <c r="E1073" s="5">
        <v>1404.39</v>
      </c>
      <c r="F1073" s="5">
        <v>0.2</v>
      </c>
      <c r="G1073" s="5">
        <f>IFERROR(INDEX(Products!$C$2:$C$86,MATCH(C1073,Products!$A$2:$A$86,0)),"")</f>
        <v>7</v>
      </c>
      <c r="H1073" s="12">
        <f>IFERROR(INDEX(Products!$D$2:$D$86,MATCH(C1073,Products!$A$2:$A$86,0)),"")</f>
        <v>772.88</v>
      </c>
      <c r="I1073" s="12">
        <f t="shared" si="64"/>
        <v>1123.5120000000002</v>
      </c>
      <c r="J1073" s="12">
        <f t="shared" si="65"/>
        <v>772.88</v>
      </c>
      <c r="K1073" s="12">
        <f t="shared" si="66"/>
        <v>350.63200000000018</v>
      </c>
      <c r="L1073" s="7">
        <f t="shared" si="67"/>
        <v>0.31208567420730721</v>
      </c>
      <c r="M1073" s="5" t="str">
        <f>IF(COUNTIF(Returns!$B$2:$B$248,A1073)&gt;0,"Yes","No")</f>
        <v>No</v>
      </c>
      <c r="N1073" s="13"/>
    </row>
    <row r="1074" spans="1:14" x14ac:dyDescent="0.35">
      <c r="A1074" s="5">
        <v>1073</v>
      </c>
      <c r="B1074" s="5">
        <v>714</v>
      </c>
      <c r="C1074" s="5">
        <v>1056</v>
      </c>
      <c r="D1074" s="5">
        <v>2</v>
      </c>
      <c r="E1074" s="5">
        <v>1134.4000000000001</v>
      </c>
      <c r="F1074" s="5">
        <v>0.05</v>
      </c>
      <c r="G1074" s="5">
        <f>IFERROR(INDEX(Products!$C$2:$C$86,MATCH(C1074,Products!$A$2:$A$86,0)),"")</f>
        <v>6</v>
      </c>
      <c r="H1074" s="12">
        <f>IFERROR(INDEX(Products!$D$2:$D$86,MATCH(C1074,Products!$A$2:$A$86,0)),"")</f>
        <v>798.2</v>
      </c>
      <c r="I1074" s="12">
        <f t="shared" si="64"/>
        <v>2155.36</v>
      </c>
      <c r="J1074" s="12">
        <f t="shared" si="65"/>
        <v>1596.4</v>
      </c>
      <c r="K1074" s="12">
        <f t="shared" si="66"/>
        <v>558.96</v>
      </c>
      <c r="L1074" s="7">
        <f t="shared" si="67"/>
        <v>0.25933486749313339</v>
      </c>
      <c r="M1074" s="5" t="str">
        <f>IF(COUNTIF(Returns!$B$2:$B$248,A1074)&gt;0,"Yes","No")</f>
        <v>No</v>
      </c>
      <c r="N1074" s="13"/>
    </row>
    <row r="1075" spans="1:14" x14ac:dyDescent="0.35">
      <c r="A1075" s="5">
        <v>1074</v>
      </c>
      <c r="B1075" s="5">
        <v>715</v>
      </c>
      <c r="C1075" s="5">
        <v>1001</v>
      </c>
      <c r="D1075" s="5">
        <v>3</v>
      </c>
      <c r="E1075" s="5">
        <v>3826.19</v>
      </c>
      <c r="F1075" s="5">
        <v>0</v>
      </c>
      <c r="G1075" s="5">
        <f>IFERROR(INDEX(Products!$C$2:$C$86,MATCH(C1075,Products!$A$2:$A$86,0)),"")</f>
        <v>1</v>
      </c>
      <c r="H1075" s="12">
        <f>IFERROR(INDEX(Products!$D$2:$D$86,MATCH(C1075,Products!$A$2:$A$86,0)),"")</f>
        <v>3021.65</v>
      </c>
      <c r="I1075" s="12">
        <f t="shared" si="64"/>
        <v>11478.57</v>
      </c>
      <c r="J1075" s="12">
        <f t="shared" si="65"/>
        <v>9064.9500000000007</v>
      </c>
      <c r="K1075" s="12">
        <f t="shared" si="66"/>
        <v>2413.619999999999</v>
      </c>
      <c r="L1075" s="7">
        <f t="shared" si="67"/>
        <v>0.21027183699711716</v>
      </c>
      <c r="M1075" s="5" t="str">
        <f>IF(COUNTIF(Returns!$B$2:$B$248,A1075)&gt;0,"Yes","No")</f>
        <v>No</v>
      </c>
      <c r="N1075" s="13"/>
    </row>
    <row r="1076" spans="1:14" x14ac:dyDescent="0.35">
      <c r="A1076" s="5">
        <v>1075</v>
      </c>
      <c r="B1076" s="5">
        <v>716</v>
      </c>
      <c r="C1076" s="5">
        <v>1038</v>
      </c>
      <c r="D1076" s="5">
        <v>1</v>
      </c>
      <c r="E1076" s="5">
        <v>930.61</v>
      </c>
      <c r="F1076" s="5">
        <v>0.05</v>
      </c>
      <c r="G1076" s="5">
        <f>IFERROR(INDEX(Products!$C$2:$C$86,MATCH(C1076,Products!$A$2:$A$86,0)),"")</f>
        <v>4</v>
      </c>
      <c r="H1076" s="12">
        <f>IFERROR(INDEX(Products!$D$2:$D$86,MATCH(C1076,Products!$A$2:$A$86,0)),"")</f>
        <v>617.46</v>
      </c>
      <c r="I1076" s="12">
        <f t="shared" si="64"/>
        <v>884.07949999999994</v>
      </c>
      <c r="J1076" s="12">
        <f t="shared" si="65"/>
        <v>617.46</v>
      </c>
      <c r="K1076" s="12">
        <f t="shared" si="66"/>
        <v>266.6194999999999</v>
      </c>
      <c r="L1076" s="7">
        <f t="shared" si="67"/>
        <v>0.30157864762162218</v>
      </c>
      <c r="M1076" s="5" t="str">
        <f>IF(COUNTIF(Returns!$B$2:$B$248,A1076)&gt;0,"Yes","No")</f>
        <v>No</v>
      </c>
      <c r="N1076" s="13"/>
    </row>
    <row r="1077" spans="1:14" x14ac:dyDescent="0.35">
      <c r="A1077" s="5">
        <v>1076</v>
      </c>
      <c r="B1077" s="5">
        <v>716</v>
      </c>
      <c r="C1077" s="5">
        <v>1061</v>
      </c>
      <c r="D1077" s="5">
        <v>1</v>
      </c>
      <c r="E1077" s="5">
        <v>1128.8399999999999</v>
      </c>
      <c r="F1077" s="5">
        <v>0.05</v>
      </c>
      <c r="G1077" s="5">
        <f>IFERROR(INDEX(Products!$C$2:$C$86,MATCH(C1077,Products!$A$2:$A$86,0)),"")</f>
        <v>6</v>
      </c>
      <c r="H1077" s="12">
        <f>IFERROR(INDEX(Products!$D$2:$D$86,MATCH(C1077,Products!$A$2:$A$86,0)),"")</f>
        <v>705.26</v>
      </c>
      <c r="I1077" s="12">
        <f t="shared" si="64"/>
        <v>1072.3979999999999</v>
      </c>
      <c r="J1077" s="12">
        <f t="shared" si="65"/>
        <v>705.26</v>
      </c>
      <c r="K1077" s="12">
        <f t="shared" si="66"/>
        <v>367.13799999999992</v>
      </c>
      <c r="L1077" s="7">
        <f t="shared" si="67"/>
        <v>0.34235237290632764</v>
      </c>
      <c r="M1077" s="5" t="str">
        <f>IF(COUNTIF(Returns!$B$2:$B$248,A1077)&gt;0,"Yes","No")</f>
        <v>No</v>
      </c>
      <c r="N1077" s="13"/>
    </row>
    <row r="1078" spans="1:14" x14ac:dyDescent="0.35">
      <c r="A1078" s="5">
        <v>1077</v>
      </c>
      <c r="B1078" s="5">
        <v>717</v>
      </c>
      <c r="C1078" s="5">
        <v>1003</v>
      </c>
      <c r="D1078" s="5">
        <v>1</v>
      </c>
      <c r="E1078" s="5">
        <v>5778.51</v>
      </c>
      <c r="F1078" s="5">
        <v>0</v>
      </c>
      <c r="G1078" s="5">
        <f>IFERROR(INDEX(Products!$C$2:$C$86,MATCH(C1078,Products!$A$2:$A$86,0)),"")</f>
        <v>1</v>
      </c>
      <c r="H1078" s="12">
        <f>IFERROR(INDEX(Products!$D$2:$D$86,MATCH(C1078,Products!$A$2:$A$86,0)),"")</f>
        <v>3419.53</v>
      </c>
      <c r="I1078" s="12">
        <f t="shared" si="64"/>
        <v>5778.51</v>
      </c>
      <c r="J1078" s="12">
        <f t="shared" si="65"/>
        <v>3419.53</v>
      </c>
      <c r="K1078" s="12">
        <f t="shared" si="66"/>
        <v>2358.98</v>
      </c>
      <c r="L1078" s="7">
        <f t="shared" si="67"/>
        <v>0.40823326428439166</v>
      </c>
      <c r="M1078" s="5" t="str">
        <f>IF(COUNTIF(Returns!$B$2:$B$248,A1078)&gt;0,"Yes","No")</f>
        <v>No</v>
      </c>
      <c r="N1078" s="13"/>
    </row>
    <row r="1079" spans="1:14" x14ac:dyDescent="0.35">
      <c r="A1079" s="5">
        <v>1078</v>
      </c>
      <c r="B1079" s="5">
        <v>717</v>
      </c>
      <c r="C1079" s="5">
        <v>1084</v>
      </c>
      <c r="D1079" s="5">
        <v>1</v>
      </c>
      <c r="E1079" s="5">
        <v>317.63</v>
      </c>
      <c r="F1079" s="5">
        <v>0.1</v>
      </c>
      <c r="G1079" s="5">
        <f>IFERROR(INDEX(Products!$C$2:$C$86,MATCH(C1079,Products!$A$2:$A$86,0)),"")</f>
        <v>8</v>
      </c>
      <c r="H1079" s="12">
        <f>IFERROR(INDEX(Products!$D$2:$D$86,MATCH(C1079,Products!$A$2:$A$86,0)),"")</f>
        <v>188.52</v>
      </c>
      <c r="I1079" s="12">
        <f t="shared" si="64"/>
        <v>285.86700000000002</v>
      </c>
      <c r="J1079" s="12">
        <f t="shared" si="65"/>
        <v>188.52</v>
      </c>
      <c r="K1079" s="12">
        <f t="shared" si="66"/>
        <v>97.347000000000008</v>
      </c>
      <c r="L1079" s="7">
        <f t="shared" si="67"/>
        <v>0.34053248538656089</v>
      </c>
      <c r="M1079" s="5" t="str">
        <f>IF(COUNTIF(Returns!$B$2:$B$248,A1079)&gt;0,"Yes","No")</f>
        <v>No</v>
      </c>
      <c r="N1079" s="13"/>
    </row>
    <row r="1080" spans="1:14" x14ac:dyDescent="0.35">
      <c r="A1080" s="5">
        <v>1079</v>
      </c>
      <c r="B1080" s="5">
        <v>718</v>
      </c>
      <c r="C1080" s="5">
        <v>1067</v>
      </c>
      <c r="D1080" s="5">
        <v>1</v>
      </c>
      <c r="E1080" s="5">
        <v>4128.99</v>
      </c>
      <c r="F1080" s="5">
        <v>0.3</v>
      </c>
      <c r="G1080" s="5">
        <f>IFERROR(INDEX(Products!$C$2:$C$86,MATCH(C1080,Products!$A$2:$A$86,0)),"")</f>
        <v>7</v>
      </c>
      <c r="H1080" s="12">
        <f>IFERROR(INDEX(Products!$D$2:$D$86,MATCH(C1080,Products!$A$2:$A$86,0)),"")</f>
        <v>2213.3200000000002</v>
      </c>
      <c r="I1080" s="12">
        <f t="shared" si="64"/>
        <v>2890.2929999999997</v>
      </c>
      <c r="J1080" s="12">
        <f t="shared" si="65"/>
        <v>2213.3200000000002</v>
      </c>
      <c r="K1080" s="12">
        <f t="shared" si="66"/>
        <v>676.9729999999995</v>
      </c>
      <c r="L1080" s="7">
        <f t="shared" si="67"/>
        <v>0.23422296632209938</v>
      </c>
      <c r="M1080" s="5" t="str">
        <f>IF(COUNTIF(Returns!$B$2:$B$248,A1080)&gt;0,"Yes","No")</f>
        <v>No</v>
      </c>
      <c r="N1080" s="13"/>
    </row>
    <row r="1081" spans="1:14" x14ac:dyDescent="0.35">
      <c r="A1081" s="5">
        <v>1080</v>
      </c>
      <c r="B1081" s="5">
        <v>719</v>
      </c>
      <c r="C1081" s="5">
        <v>1032</v>
      </c>
      <c r="D1081" s="5">
        <v>1</v>
      </c>
      <c r="E1081" s="5">
        <v>2472.7199999999998</v>
      </c>
      <c r="F1081" s="5">
        <v>0.05</v>
      </c>
      <c r="G1081" s="5">
        <f>IFERROR(INDEX(Products!$C$2:$C$86,MATCH(C1081,Products!$A$2:$A$86,0)),"")</f>
        <v>3</v>
      </c>
      <c r="H1081" s="12">
        <f>IFERROR(INDEX(Products!$D$2:$D$86,MATCH(C1081,Products!$A$2:$A$86,0)),"")</f>
        <v>1458.83</v>
      </c>
      <c r="I1081" s="12">
        <f t="shared" si="64"/>
        <v>2349.0839999999998</v>
      </c>
      <c r="J1081" s="12">
        <f t="shared" si="65"/>
        <v>1458.83</v>
      </c>
      <c r="K1081" s="12">
        <f t="shared" si="66"/>
        <v>890.25399999999991</v>
      </c>
      <c r="L1081" s="7">
        <f t="shared" si="67"/>
        <v>0.37897921061996931</v>
      </c>
      <c r="M1081" s="5" t="str">
        <f>IF(COUNTIF(Returns!$B$2:$B$248,A1081)&gt;0,"Yes","No")</f>
        <v>No</v>
      </c>
      <c r="N1081" s="13"/>
    </row>
    <row r="1082" spans="1:14" x14ac:dyDescent="0.35">
      <c r="A1082" s="5">
        <v>1081</v>
      </c>
      <c r="B1082" s="5">
        <v>719</v>
      </c>
      <c r="C1082" s="5">
        <v>1006</v>
      </c>
      <c r="D1082" s="5">
        <v>3</v>
      </c>
      <c r="E1082" s="5">
        <v>2046.37</v>
      </c>
      <c r="F1082" s="5">
        <v>0.1</v>
      </c>
      <c r="G1082" s="5">
        <f>IFERROR(INDEX(Products!$C$2:$C$86,MATCH(C1082,Products!$A$2:$A$86,0)),"")</f>
        <v>1</v>
      </c>
      <c r="H1082" s="12">
        <f>IFERROR(INDEX(Products!$D$2:$D$86,MATCH(C1082,Products!$A$2:$A$86,0)),"")</f>
        <v>1296.42</v>
      </c>
      <c r="I1082" s="12">
        <f t="shared" si="64"/>
        <v>5525.1989999999996</v>
      </c>
      <c r="J1082" s="12">
        <f t="shared" si="65"/>
        <v>3889.26</v>
      </c>
      <c r="K1082" s="12">
        <f t="shared" si="66"/>
        <v>1635.9389999999994</v>
      </c>
      <c r="L1082" s="7">
        <f t="shared" si="67"/>
        <v>0.29608689207393246</v>
      </c>
      <c r="M1082" s="5" t="str">
        <f>IF(COUNTIF(Returns!$B$2:$B$248,A1082)&gt;0,"Yes","No")</f>
        <v>No</v>
      </c>
      <c r="N1082" s="13"/>
    </row>
    <row r="1083" spans="1:14" x14ac:dyDescent="0.35">
      <c r="A1083" s="5">
        <v>1082</v>
      </c>
      <c r="B1083" s="5">
        <v>720</v>
      </c>
      <c r="C1083" s="5">
        <v>1023</v>
      </c>
      <c r="D1083" s="5">
        <v>1</v>
      </c>
      <c r="E1083" s="5">
        <v>203.79</v>
      </c>
      <c r="F1083" s="5">
        <v>0</v>
      </c>
      <c r="G1083" s="5">
        <f>IFERROR(INDEX(Products!$C$2:$C$86,MATCH(C1083,Products!$A$2:$A$86,0)),"")</f>
        <v>2</v>
      </c>
      <c r="H1083" s="12">
        <f>IFERROR(INDEX(Products!$D$2:$D$86,MATCH(C1083,Products!$A$2:$A$86,0)),"")</f>
        <v>145.43</v>
      </c>
      <c r="I1083" s="12">
        <f t="shared" si="64"/>
        <v>203.79</v>
      </c>
      <c r="J1083" s="12">
        <f t="shared" si="65"/>
        <v>145.43</v>
      </c>
      <c r="K1083" s="12">
        <f t="shared" si="66"/>
        <v>58.359999999999985</v>
      </c>
      <c r="L1083" s="7">
        <f t="shared" si="67"/>
        <v>0.28637322734187148</v>
      </c>
      <c r="M1083" s="5" t="str">
        <f>IF(COUNTIF(Returns!$B$2:$B$248,A1083)&gt;0,"Yes","No")</f>
        <v>No</v>
      </c>
      <c r="N1083" s="13"/>
    </row>
    <row r="1084" spans="1:14" x14ac:dyDescent="0.35">
      <c r="A1084" s="5">
        <v>1083</v>
      </c>
      <c r="B1084" s="5">
        <v>720</v>
      </c>
      <c r="C1084" s="5">
        <v>1050</v>
      </c>
      <c r="D1084" s="5">
        <v>2</v>
      </c>
      <c r="E1084" s="5">
        <v>4400.7700000000004</v>
      </c>
      <c r="F1084" s="5">
        <v>0.15</v>
      </c>
      <c r="G1084" s="5">
        <f>IFERROR(INDEX(Products!$C$2:$C$86,MATCH(C1084,Products!$A$2:$A$86,0)),"")</f>
        <v>5</v>
      </c>
      <c r="H1084" s="12">
        <f>IFERROR(INDEX(Products!$D$2:$D$86,MATCH(C1084,Products!$A$2:$A$86,0)),"")</f>
        <v>2432.0300000000002</v>
      </c>
      <c r="I1084" s="12">
        <f t="shared" si="64"/>
        <v>7481.3090000000002</v>
      </c>
      <c r="J1084" s="12">
        <f t="shared" si="65"/>
        <v>4864.0600000000004</v>
      </c>
      <c r="K1084" s="12">
        <f t="shared" si="66"/>
        <v>2617.2489999999998</v>
      </c>
      <c r="L1084" s="7">
        <f t="shared" si="67"/>
        <v>0.3498383772144687</v>
      </c>
      <c r="M1084" s="5" t="str">
        <f>IF(COUNTIF(Returns!$B$2:$B$248,A1084)&gt;0,"Yes","No")</f>
        <v>No</v>
      </c>
      <c r="N1084" s="13"/>
    </row>
    <row r="1085" spans="1:14" x14ac:dyDescent="0.35">
      <c r="A1085" s="5">
        <v>1084</v>
      </c>
      <c r="B1085" s="5">
        <v>721</v>
      </c>
      <c r="C1085" s="5">
        <v>1037</v>
      </c>
      <c r="D1085" s="5">
        <v>1</v>
      </c>
      <c r="E1085" s="5">
        <v>1161.6300000000001</v>
      </c>
      <c r="F1085" s="5">
        <v>0.1</v>
      </c>
      <c r="G1085" s="5">
        <f>IFERROR(INDEX(Products!$C$2:$C$86,MATCH(C1085,Products!$A$2:$A$86,0)),"")</f>
        <v>4</v>
      </c>
      <c r="H1085" s="12">
        <f>IFERROR(INDEX(Products!$D$2:$D$86,MATCH(C1085,Products!$A$2:$A$86,0)),"")</f>
        <v>798.62</v>
      </c>
      <c r="I1085" s="12">
        <f t="shared" si="64"/>
        <v>1045.4670000000001</v>
      </c>
      <c r="J1085" s="12">
        <f t="shared" si="65"/>
        <v>798.62</v>
      </c>
      <c r="K1085" s="12">
        <f t="shared" si="66"/>
        <v>246.84700000000009</v>
      </c>
      <c r="L1085" s="7">
        <f t="shared" si="67"/>
        <v>0.2361117089300763</v>
      </c>
      <c r="M1085" s="5" t="str">
        <f>IF(COUNTIF(Returns!$B$2:$B$248,A1085)&gt;0,"Yes","No")</f>
        <v>No</v>
      </c>
      <c r="N1085" s="13"/>
    </row>
    <row r="1086" spans="1:14" x14ac:dyDescent="0.35">
      <c r="A1086" s="5">
        <v>1085</v>
      </c>
      <c r="B1086" s="5">
        <v>722</v>
      </c>
      <c r="C1086" s="5">
        <v>1067</v>
      </c>
      <c r="D1086" s="5">
        <v>1</v>
      </c>
      <c r="E1086" s="5">
        <v>4128.99</v>
      </c>
      <c r="F1086" s="5">
        <v>0.05</v>
      </c>
      <c r="G1086" s="5">
        <f>IFERROR(INDEX(Products!$C$2:$C$86,MATCH(C1086,Products!$A$2:$A$86,0)),"")</f>
        <v>7</v>
      </c>
      <c r="H1086" s="12">
        <f>IFERROR(INDEX(Products!$D$2:$D$86,MATCH(C1086,Products!$A$2:$A$86,0)),"")</f>
        <v>2213.3200000000002</v>
      </c>
      <c r="I1086" s="12">
        <f t="shared" si="64"/>
        <v>3922.5404999999996</v>
      </c>
      <c r="J1086" s="12">
        <f t="shared" si="65"/>
        <v>2213.3200000000002</v>
      </c>
      <c r="K1086" s="12">
        <f t="shared" si="66"/>
        <v>1709.2204999999994</v>
      </c>
      <c r="L1086" s="7">
        <f t="shared" si="67"/>
        <v>0.43574323834259954</v>
      </c>
      <c r="M1086" s="5" t="str">
        <f>IF(COUNTIF(Returns!$B$2:$B$248,A1086)&gt;0,"Yes","No")</f>
        <v>No</v>
      </c>
      <c r="N1086" s="13"/>
    </row>
    <row r="1087" spans="1:14" x14ac:dyDescent="0.35">
      <c r="A1087" s="5">
        <v>1086</v>
      </c>
      <c r="B1087" s="5">
        <v>723</v>
      </c>
      <c r="C1087" s="5">
        <v>1029</v>
      </c>
      <c r="D1087" s="5">
        <v>1</v>
      </c>
      <c r="E1087" s="5">
        <v>951.92</v>
      </c>
      <c r="F1087" s="5">
        <v>0.25</v>
      </c>
      <c r="G1087" s="5">
        <f>IFERROR(INDEX(Products!$C$2:$C$86,MATCH(C1087,Products!$A$2:$A$86,0)),"")</f>
        <v>3</v>
      </c>
      <c r="H1087" s="12">
        <f>IFERROR(INDEX(Products!$D$2:$D$86,MATCH(C1087,Products!$A$2:$A$86,0)),"")</f>
        <v>552.17999999999995</v>
      </c>
      <c r="I1087" s="12">
        <f t="shared" si="64"/>
        <v>713.93999999999994</v>
      </c>
      <c r="J1087" s="12">
        <f t="shared" si="65"/>
        <v>552.17999999999995</v>
      </c>
      <c r="K1087" s="12">
        <f t="shared" si="66"/>
        <v>161.76</v>
      </c>
      <c r="L1087" s="7">
        <f t="shared" si="67"/>
        <v>0.22657366165223969</v>
      </c>
      <c r="M1087" s="5" t="str">
        <f>IF(COUNTIF(Returns!$B$2:$B$248,A1087)&gt;0,"Yes","No")</f>
        <v>No</v>
      </c>
      <c r="N1087" s="13"/>
    </row>
    <row r="1088" spans="1:14" x14ac:dyDescent="0.35">
      <c r="A1088" s="5">
        <v>1087</v>
      </c>
      <c r="B1088" s="5">
        <v>724</v>
      </c>
      <c r="C1088" s="5">
        <v>1061</v>
      </c>
      <c r="D1088" s="5">
        <v>1</v>
      </c>
      <c r="E1088" s="5">
        <v>1128.8399999999999</v>
      </c>
      <c r="F1088" s="5">
        <v>0.25</v>
      </c>
      <c r="G1088" s="5">
        <f>IFERROR(INDEX(Products!$C$2:$C$86,MATCH(C1088,Products!$A$2:$A$86,0)),"")</f>
        <v>6</v>
      </c>
      <c r="H1088" s="12">
        <f>IFERROR(INDEX(Products!$D$2:$D$86,MATCH(C1088,Products!$A$2:$A$86,0)),"")</f>
        <v>705.26</v>
      </c>
      <c r="I1088" s="12">
        <f t="shared" si="64"/>
        <v>846.62999999999988</v>
      </c>
      <c r="J1088" s="12">
        <f t="shared" si="65"/>
        <v>705.26</v>
      </c>
      <c r="K1088" s="12">
        <f t="shared" si="66"/>
        <v>141.36999999999989</v>
      </c>
      <c r="L1088" s="7">
        <f t="shared" si="67"/>
        <v>0.16697967234801497</v>
      </c>
      <c r="M1088" s="5" t="str">
        <f>IF(COUNTIF(Returns!$B$2:$B$248,A1088)&gt;0,"Yes","No")</f>
        <v>Yes</v>
      </c>
      <c r="N1088" s="13"/>
    </row>
    <row r="1089" spans="1:14" x14ac:dyDescent="0.35">
      <c r="A1089" s="5">
        <v>1088</v>
      </c>
      <c r="B1089" s="5">
        <v>725</v>
      </c>
      <c r="C1089" s="5">
        <v>1060</v>
      </c>
      <c r="D1089" s="5">
        <v>1</v>
      </c>
      <c r="E1089" s="5">
        <v>781.76</v>
      </c>
      <c r="F1089" s="5">
        <v>0.05</v>
      </c>
      <c r="G1089" s="5">
        <f>IFERROR(INDEX(Products!$C$2:$C$86,MATCH(C1089,Products!$A$2:$A$86,0)),"")</f>
        <v>6</v>
      </c>
      <c r="H1089" s="12">
        <f>IFERROR(INDEX(Products!$D$2:$D$86,MATCH(C1089,Products!$A$2:$A$86,0)),"")</f>
        <v>579.36</v>
      </c>
      <c r="I1089" s="12">
        <f t="shared" si="64"/>
        <v>742.67199999999991</v>
      </c>
      <c r="J1089" s="12">
        <f t="shared" si="65"/>
        <v>579.36</v>
      </c>
      <c r="K1089" s="12">
        <f t="shared" si="66"/>
        <v>163.3119999999999</v>
      </c>
      <c r="L1089" s="7">
        <f t="shared" si="67"/>
        <v>0.21989788224142007</v>
      </c>
      <c r="M1089" s="5" t="str">
        <f>IF(COUNTIF(Returns!$B$2:$B$248,A1089)&gt;0,"Yes","No")</f>
        <v>No</v>
      </c>
      <c r="N1089" s="13"/>
    </row>
    <row r="1090" spans="1:14" x14ac:dyDescent="0.35">
      <c r="A1090" s="5">
        <v>1089</v>
      </c>
      <c r="B1090" s="5">
        <v>726</v>
      </c>
      <c r="C1090" s="5">
        <v>1064</v>
      </c>
      <c r="D1090" s="5">
        <v>1</v>
      </c>
      <c r="E1090" s="5">
        <v>177.92</v>
      </c>
      <c r="F1090" s="5">
        <v>0</v>
      </c>
      <c r="G1090" s="5">
        <f>IFERROR(INDEX(Products!$C$2:$C$86,MATCH(C1090,Products!$A$2:$A$86,0)),"")</f>
        <v>6</v>
      </c>
      <c r="H1090" s="12">
        <f>IFERROR(INDEX(Products!$D$2:$D$86,MATCH(C1090,Products!$A$2:$A$86,0)),"")</f>
        <v>95.97</v>
      </c>
      <c r="I1090" s="12">
        <f t="shared" ref="I1090:I1153" si="68">D1090*E1090*(1-F1090)</f>
        <v>177.92</v>
      </c>
      <c r="J1090" s="12">
        <f t="shared" ref="J1090:J1153" si="69">D1090*H1090</f>
        <v>95.97</v>
      </c>
      <c r="K1090" s="12">
        <f t="shared" ref="K1090:K1153" si="70">I1090-J1090</f>
        <v>81.949999999999989</v>
      </c>
      <c r="L1090" s="7">
        <f t="shared" ref="L1090:L1153" si="71">IFERROR(K1090/I1090,0)</f>
        <v>0.46060026978417262</v>
      </c>
      <c r="M1090" s="5" t="str">
        <f>IF(COUNTIF(Returns!$B$2:$B$248,A1090)&gt;0,"Yes","No")</f>
        <v>No</v>
      </c>
      <c r="N1090" s="13"/>
    </row>
    <row r="1091" spans="1:14" x14ac:dyDescent="0.35">
      <c r="A1091" s="5">
        <v>1090</v>
      </c>
      <c r="B1091" s="5">
        <v>727</v>
      </c>
      <c r="C1091" s="5">
        <v>1053</v>
      </c>
      <c r="D1091" s="5">
        <v>1</v>
      </c>
      <c r="E1091" s="5">
        <v>1295.03</v>
      </c>
      <c r="F1091" s="5">
        <v>0.2</v>
      </c>
      <c r="G1091" s="5">
        <f>IFERROR(INDEX(Products!$C$2:$C$86,MATCH(C1091,Products!$A$2:$A$86,0)),"")</f>
        <v>5</v>
      </c>
      <c r="H1091" s="12">
        <f>IFERROR(INDEX(Products!$D$2:$D$86,MATCH(C1091,Products!$A$2:$A$86,0)),"")</f>
        <v>777.04</v>
      </c>
      <c r="I1091" s="12">
        <f t="shared" si="68"/>
        <v>1036.0240000000001</v>
      </c>
      <c r="J1091" s="12">
        <f t="shared" si="69"/>
        <v>777.04</v>
      </c>
      <c r="K1091" s="12">
        <f t="shared" si="70"/>
        <v>258.98400000000015</v>
      </c>
      <c r="L1091" s="7">
        <f t="shared" si="71"/>
        <v>0.24997876497069577</v>
      </c>
      <c r="M1091" s="5" t="str">
        <f>IF(COUNTIF(Returns!$B$2:$B$248,A1091)&gt;0,"Yes","No")</f>
        <v>No</v>
      </c>
      <c r="N1091" s="13"/>
    </row>
    <row r="1092" spans="1:14" x14ac:dyDescent="0.35">
      <c r="A1092" s="5">
        <v>1091</v>
      </c>
      <c r="B1092" s="5">
        <v>727</v>
      </c>
      <c r="C1092" s="5">
        <v>1049</v>
      </c>
      <c r="D1092" s="5">
        <v>1</v>
      </c>
      <c r="E1092" s="5">
        <v>3970.29</v>
      </c>
      <c r="F1092" s="5">
        <v>0</v>
      </c>
      <c r="G1092" s="5">
        <f>IFERROR(INDEX(Products!$C$2:$C$86,MATCH(C1092,Products!$A$2:$A$86,0)),"")</f>
        <v>5</v>
      </c>
      <c r="H1092" s="12">
        <f>IFERROR(INDEX(Products!$D$2:$D$86,MATCH(C1092,Products!$A$2:$A$86,0)),"")</f>
        <v>2490.89</v>
      </c>
      <c r="I1092" s="12">
        <f t="shared" si="68"/>
        <v>3970.29</v>
      </c>
      <c r="J1092" s="12">
        <f t="shared" si="69"/>
        <v>2490.89</v>
      </c>
      <c r="K1092" s="12">
        <f t="shared" si="70"/>
        <v>1479.4</v>
      </c>
      <c r="L1092" s="7">
        <f t="shared" si="71"/>
        <v>0.37261761735288862</v>
      </c>
      <c r="M1092" s="5" t="str">
        <f>IF(COUNTIF(Returns!$B$2:$B$248,A1092)&gt;0,"Yes","No")</f>
        <v>No</v>
      </c>
      <c r="N1092" s="13"/>
    </row>
    <row r="1093" spans="1:14" x14ac:dyDescent="0.35">
      <c r="A1093" s="5">
        <v>1092</v>
      </c>
      <c r="B1093" s="5">
        <v>728</v>
      </c>
      <c r="C1093" s="5">
        <v>1047</v>
      </c>
      <c r="D1093" s="5">
        <v>1</v>
      </c>
      <c r="E1093" s="5">
        <v>3066.17</v>
      </c>
      <c r="F1093" s="5">
        <v>0</v>
      </c>
      <c r="G1093" s="5">
        <f>IFERROR(INDEX(Products!$C$2:$C$86,MATCH(C1093,Products!$A$2:$A$86,0)),"")</f>
        <v>5</v>
      </c>
      <c r="H1093" s="12">
        <f>IFERROR(INDEX(Products!$D$2:$D$86,MATCH(C1093,Products!$A$2:$A$86,0)),"")</f>
        <v>2011.39</v>
      </c>
      <c r="I1093" s="12">
        <f t="shared" si="68"/>
        <v>3066.17</v>
      </c>
      <c r="J1093" s="12">
        <f t="shared" si="69"/>
        <v>2011.39</v>
      </c>
      <c r="K1093" s="12">
        <f t="shared" si="70"/>
        <v>1054.78</v>
      </c>
      <c r="L1093" s="7">
        <f t="shared" si="71"/>
        <v>0.34400571396889279</v>
      </c>
      <c r="M1093" s="5" t="str">
        <f>IF(COUNTIF(Returns!$B$2:$B$248,A1093)&gt;0,"Yes","No")</f>
        <v>No</v>
      </c>
      <c r="N1093" s="13"/>
    </row>
    <row r="1094" spans="1:14" x14ac:dyDescent="0.35">
      <c r="A1094" s="5">
        <v>1093</v>
      </c>
      <c r="B1094" s="5">
        <v>728</v>
      </c>
      <c r="C1094" s="5">
        <v>1039</v>
      </c>
      <c r="D1094" s="5">
        <v>1</v>
      </c>
      <c r="E1094" s="5">
        <v>1284.94</v>
      </c>
      <c r="F1094" s="5">
        <v>0</v>
      </c>
      <c r="G1094" s="5">
        <f>IFERROR(INDEX(Products!$C$2:$C$86,MATCH(C1094,Products!$A$2:$A$86,0)),"")</f>
        <v>4</v>
      </c>
      <c r="H1094" s="12">
        <f>IFERROR(INDEX(Products!$D$2:$D$86,MATCH(C1094,Products!$A$2:$A$86,0)),"")</f>
        <v>829.93</v>
      </c>
      <c r="I1094" s="12">
        <f t="shared" si="68"/>
        <v>1284.94</v>
      </c>
      <c r="J1094" s="12">
        <f t="shared" si="69"/>
        <v>829.93</v>
      </c>
      <c r="K1094" s="12">
        <f t="shared" si="70"/>
        <v>455.0100000000001</v>
      </c>
      <c r="L1094" s="7">
        <f t="shared" si="71"/>
        <v>0.35410991952931659</v>
      </c>
      <c r="M1094" s="5" t="str">
        <f>IF(COUNTIF(Returns!$B$2:$B$248,A1094)&gt;0,"Yes","No")</f>
        <v>No</v>
      </c>
      <c r="N1094" s="13"/>
    </row>
    <row r="1095" spans="1:14" x14ac:dyDescent="0.35">
      <c r="A1095" s="5">
        <v>1094</v>
      </c>
      <c r="B1095" s="5">
        <v>729</v>
      </c>
      <c r="C1095" s="5">
        <v>1026</v>
      </c>
      <c r="D1095" s="5">
        <v>1</v>
      </c>
      <c r="E1095" s="5">
        <v>1413.81</v>
      </c>
      <c r="F1095" s="5">
        <v>0.2</v>
      </c>
      <c r="G1095" s="5">
        <f>IFERROR(INDEX(Products!$C$2:$C$86,MATCH(C1095,Products!$A$2:$A$86,0)),"")</f>
        <v>3</v>
      </c>
      <c r="H1095" s="12">
        <f>IFERROR(INDEX(Products!$D$2:$D$86,MATCH(C1095,Products!$A$2:$A$86,0)),"")</f>
        <v>1019.93</v>
      </c>
      <c r="I1095" s="12">
        <f t="shared" si="68"/>
        <v>1131.048</v>
      </c>
      <c r="J1095" s="12">
        <f t="shared" si="69"/>
        <v>1019.93</v>
      </c>
      <c r="K1095" s="12">
        <f t="shared" si="70"/>
        <v>111.11800000000005</v>
      </c>
      <c r="L1095" s="7">
        <f t="shared" si="71"/>
        <v>9.8243399042304169E-2</v>
      </c>
      <c r="M1095" s="5" t="str">
        <f>IF(COUNTIF(Returns!$B$2:$B$248,A1095)&gt;0,"Yes","No")</f>
        <v>No</v>
      </c>
      <c r="N1095" s="13"/>
    </row>
    <row r="1096" spans="1:14" x14ac:dyDescent="0.35">
      <c r="A1096" s="5">
        <v>1095</v>
      </c>
      <c r="B1096" s="5">
        <v>729</v>
      </c>
      <c r="C1096" s="5">
        <v>1053</v>
      </c>
      <c r="D1096" s="5">
        <v>1</v>
      </c>
      <c r="E1096" s="5">
        <v>1295.03</v>
      </c>
      <c r="F1096" s="5">
        <v>0.05</v>
      </c>
      <c r="G1096" s="5">
        <f>IFERROR(INDEX(Products!$C$2:$C$86,MATCH(C1096,Products!$A$2:$A$86,0)),"")</f>
        <v>5</v>
      </c>
      <c r="H1096" s="12">
        <f>IFERROR(INDEX(Products!$D$2:$D$86,MATCH(C1096,Products!$A$2:$A$86,0)),"")</f>
        <v>777.04</v>
      </c>
      <c r="I1096" s="12">
        <f t="shared" si="68"/>
        <v>1230.2784999999999</v>
      </c>
      <c r="J1096" s="12">
        <f t="shared" si="69"/>
        <v>777.04</v>
      </c>
      <c r="K1096" s="12">
        <f t="shared" si="70"/>
        <v>453.23849999999993</v>
      </c>
      <c r="L1096" s="7">
        <f t="shared" si="71"/>
        <v>0.3684031705016384</v>
      </c>
      <c r="M1096" s="5" t="str">
        <f>IF(COUNTIF(Returns!$B$2:$B$248,A1096)&gt;0,"Yes","No")</f>
        <v>No</v>
      </c>
      <c r="N1096" s="13"/>
    </row>
    <row r="1097" spans="1:14" x14ac:dyDescent="0.35">
      <c r="A1097" s="5">
        <v>1096</v>
      </c>
      <c r="B1097" s="5">
        <v>730</v>
      </c>
      <c r="C1097" s="5">
        <v>1017</v>
      </c>
      <c r="D1097" s="5">
        <v>1</v>
      </c>
      <c r="E1097" s="5">
        <v>978.37</v>
      </c>
      <c r="F1097" s="5">
        <v>0.2</v>
      </c>
      <c r="G1097" s="5">
        <f>IFERROR(INDEX(Products!$C$2:$C$86,MATCH(C1097,Products!$A$2:$A$86,0)),"")</f>
        <v>2</v>
      </c>
      <c r="H1097" s="12">
        <f>IFERROR(INDEX(Products!$D$2:$D$86,MATCH(C1097,Products!$A$2:$A$86,0)),"")</f>
        <v>519.71</v>
      </c>
      <c r="I1097" s="12">
        <f t="shared" si="68"/>
        <v>782.69600000000003</v>
      </c>
      <c r="J1097" s="12">
        <f t="shared" si="69"/>
        <v>519.71</v>
      </c>
      <c r="K1097" s="12">
        <f t="shared" si="70"/>
        <v>262.98599999999999</v>
      </c>
      <c r="L1097" s="7">
        <f t="shared" si="71"/>
        <v>0.33600018397947606</v>
      </c>
      <c r="M1097" s="5" t="str">
        <f>IF(COUNTIF(Returns!$B$2:$B$248,A1097)&gt;0,"Yes","No")</f>
        <v>No</v>
      </c>
      <c r="N1097" s="13"/>
    </row>
    <row r="1098" spans="1:14" x14ac:dyDescent="0.35">
      <c r="A1098" s="5">
        <v>1097</v>
      </c>
      <c r="B1098" s="5">
        <v>731</v>
      </c>
      <c r="C1098" s="5">
        <v>1022</v>
      </c>
      <c r="D1098" s="5">
        <v>1</v>
      </c>
      <c r="E1098" s="5">
        <v>383.8</v>
      </c>
      <c r="F1098" s="5">
        <v>0.1</v>
      </c>
      <c r="G1098" s="5">
        <f>IFERROR(INDEX(Products!$C$2:$C$86,MATCH(C1098,Products!$A$2:$A$86,0)),"")</f>
        <v>2</v>
      </c>
      <c r="H1098" s="12">
        <f>IFERROR(INDEX(Products!$D$2:$D$86,MATCH(C1098,Products!$A$2:$A$86,0)),"")</f>
        <v>266.88</v>
      </c>
      <c r="I1098" s="12">
        <f t="shared" si="68"/>
        <v>345.42</v>
      </c>
      <c r="J1098" s="12">
        <f t="shared" si="69"/>
        <v>266.88</v>
      </c>
      <c r="K1098" s="12">
        <f t="shared" si="70"/>
        <v>78.54000000000002</v>
      </c>
      <c r="L1098" s="7">
        <f t="shared" si="71"/>
        <v>0.22737536911585901</v>
      </c>
      <c r="M1098" s="5" t="str">
        <f>IF(COUNTIF(Returns!$B$2:$B$248,A1098)&gt;0,"Yes","No")</f>
        <v>No</v>
      </c>
      <c r="N1098" s="13"/>
    </row>
    <row r="1099" spans="1:14" x14ac:dyDescent="0.35">
      <c r="A1099" s="5">
        <v>1098</v>
      </c>
      <c r="B1099" s="5">
        <v>732</v>
      </c>
      <c r="C1099" s="5">
        <v>1033</v>
      </c>
      <c r="D1099" s="5">
        <v>1</v>
      </c>
      <c r="E1099" s="5">
        <v>3738.1</v>
      </c>
      <c r="F1099" s="5">
        <v>0</v>
      </c>
      <c r="G1099" s="5">
        <f>IFERROR(INDEX(Products!$C$2:$C$86,MATCH(C1099,Products!$A$2:$A$86,0)),"")</f>
        <v>3</v>
      </c>
      <c r="H1099" s="12">
        <f>IFERROR(INDEX(Products!$D$2:$D$86,MATCH(C1099,Products!$A$2:$A$86,0)),"")</f>
        <v>2130.6999999999998</v>
      </c>
      <c r="I1099" s="12">
        <f t="shared" si="68"/>
        <v>3738.1</v>
      </c>
      <c r="J1099" s="12">
        <f t="shared" si="69"/>
        <v>2130.6999999999998</v>
      </c>
      <c r="K1099" s="12">
        <f t="shared" si="70"/>
        <v>1607.4</v>
      </c>
      <c r="L1099" s="7">
        <f t="shared" si="71"/>
        <v>0.43000454776490732</v>
      </c>
      <c r="M1099" s="5" t="str">
        <f>IF(COUNTIF(Returns!$B$2:$B$248,A1099)&gt;0,"Yes","No")</f>
        <v>No</v>
      </c>
      <c r="N1099" s="13"/>
    </row>
    <row r="1100" spans="1:14" x14ac:dyDescent="0.35">
      <c r="A1100" s="5">
        <v>1099</v>
      </c>
      <c r="B1100" s="5">
        <v>732</v>
      </c>
      <c r="C1100" s="5">
        <v>1059</v>
      </c>
      <c r="D1100" s="5">
        <v>1</v>
      </c>
      <c r="E1100" s="5">
        <v>540.76</v>
      </c>
      <c r="F1100" s="5">
        <v>0.1</v>
      </c>
      <c r="G1100" s="5">
        <f>IFERROR(INDEX(Products!$C$2:$C$86,MATCH(C1100,Products!$A$2:$A$86,0)),"")</f>
        <v>6</v>
      </c>
      <c r="H1100" s="12">
        <f>IFERROR(INDEX(Products!$D$2:$D$86,MATCH(C1100,Products!$A$2:$A$86,0)),"")</f>
        <v>324.72000000000003</v>
      </c>
      <c r="I1100" s="12">
        <f t="shared" si="68"/>
        <v>486.68400000000003</v>
      </c>
      <c r="J1100" s="12">
        <f t="shared" si="69"/>
        <v>324.72000000000003</v>
      </c>
      <c r="K1100" s="12">
        <f t="shared" si="70"/>
        <v>161.964</v>
      </c>
      <c r="L1100" s="7">
        <f t="shared" si="71"/>
        <v>0.33279088689991859</v>
      </c>
      <c r="M1100" s="5" t="str">
        <f>IF(COUNTIF(Returns!$B$2:$B$248,A1100)&gt;0,"Yes","No")</f>
        <v>No</v>
      </c>
      <c r="N1100" s="13"/>
    </row>
    <row r="1101" spans="1:14" x14ac:dyDescent="0.35">
      <c r="A1101" s="5">
        <v>1100</v>
      </c>
      <c r="B1101" s="5">
        <v>733</v>
      </c>
      <c r="C1101" s="5">
        <v>1066</v>
      </c>
      <c r="D1101" s="5">
        <v>1</v>
      </c>
      <c r="E1101" s="5">
        <v>1123.68</v>
      </c>
      <c r="F1101" s="5">
        <v>0.05</v>
      </c>
      <c r="G1101" s="5">
        <f>IFERROR(INDEX(Products!$C$2:$C$86,MATCH(C1101,Products!$A$2:$A$86,0)),"")</f>
        <v>7</v>
      </c>
      <c r="H1101" s="12">
        <f>IFERROR(INDEX(Products!$D$2:$D$86,MATCH(C1101,Products!$A$2:$A$86,0)),"")</f>
        <v>872.66</v>
      </c>
      <c r="I1101" s="12">
        <f t="shared" si="68"/>
        <v>1067.4960000000001</v>
      </c>
      <c r="J1101" s="12">
        <f t="shared" si="69"/>
        <v>872.66</v>
      </c>
      <c r="K1101" s="12">
        <f t="shared" si="70"/>
        <v>194.83600000000013</v>
      </c>
      <c r="L1101" s="7">
        <f t="shared" si="71"/>
        <v>0.18251684315444752</v>
      </c>
      <c r="M1101" s="5" t="str">
        <f>IF(COUNTIF(Returns!$B$2:$B$248,A1101)&gt;0,"Yes","No")</f>
        <v>No</v>
      </c>
      <c r="N1101" s="13"/>
    </row>
    <row r="1102" spans="1:14" x14ac:dyDescent="0.35">
      <c r="A1102" s="5">
        <v>1101</v>
      </c>
      <c r="B1102" s="5">
        <v>733</v>
      </c>
      <c r="C1102" s="5">
        <v>1068</v>
      </c>
      <c r="D1102" s="5">
        <v>1</v>
      </c>
      <c r="E1102" s="5">
        <v>550.08000000000004</v>
      </c>
      <c r="F1102" s="5">
        <v>0</v>
      </c>
      <c r="G1102" s="5">
        <f>IFERROR(INDEX(Products!$C$2:$C$86,MATCH(C1102,Products!$A$2:$A$86,0)),"")</f>
        <v>7</v>
      </c>
      <c r="H1102" s="12">
        <f>IFERROR(INDEX(Products!$D$2:$D$86,MATCH(C1102,Products!$A$2:$A$86,0)),"")</f>
        <v>351.29</v>
      </c>
      <c r="I1102" s="12">
        <f t="shared" si="68"/>
        <v>550.08000000000004</v>
      </c>
      <c r="J1102" s="12">
        <f t="shared" si="69"/>
        <v>351.29</v>
      </c>
      <c r="K1102" s="12">
        <f t="shared" si="70"/>
        <v>198.79000000000002</v>
      </c>
      <c r="L1102" s="7">
        <f t="shared" si="71"/>
        <v>0.36138379872018617</v>
      </c>
      <c r="M1102" s="5" t="str">
        <f>IF(COUNTIF(Returns!$B$2:$B$248,A1102)&gt;0,"Yes","No")</f>
        <v>No</v>
      </c>
      <c r="N1102" s="13"/>
    </row>
    <row r="1103" spans="1:14" x14ac:dyDescent="0.35">
      <c r="A1103" s="5">
        <v>1102</v>
      </c>
      <c r="B1103" s="5">
        <v>733</v>
      </c>
      <c r="C1103" s="5">
        <v>1056</v>
      </c>
      <c r="D1103" s="5">
        <v>1</v>
      </c>
      <c r="E1103" s="5">
        <v>1134.4000000000001</v>
      </c>
      <c r="F1103" s="5">
        <v>0</v>
      </c>
      <c r="G1103" s="5">
        <f>IFERROR(INDEX(Products!$C$2:$C$86,MATCH(C1103,Products!$A$2:$A$86,0)),"")</f>
        <v>6</v>
      </c>
      <c r="H1103" s="12">
        <f>IFERROR(INDEX(Products!$D$2:$D$86,MATCH(C1103,Products!$A$2:$A$86,0)),"")</f>
        <v>798.2</v>
      </c>
      <c r="I1103" s="12">
        <f t="shared" si="68"/>
        <v>1134.4000000000001</v>
      </c>
      <c r="J1103" s="12">
        <f t="shared" si="69"/>
        <v>798.2</v>
      </c>
      <c r="K1103" s="12">
        <f t="shared" si="70"/>
        <v>336.20000000000005</v>
      </c>
      <c r="L1103" s="7">
        <f t="shared" si="71"/>
        <v>0.29636812411847674</v>
      </c>
      <c r="M1103" s="5" t="str">
        <f>IF(COUNTIF(Returns!$B$2:$B$248,A1103)&gt;0,"Yes","No")</f>
        <v>No</v>
      </c>
      <c r="N1103" s="13"/>
    </row>
    <row r="1104" spans="1:14" x14ac:dyDescent="0.35">
      <c r="A1104" s="5">
        <v>1103</v>
      </c>
      <c r="B1104" s="5">
        <v>734</v>
      </c>
      <c r="C1104" s="5">
        <v>1059</v>
      </c>
      <c r="D1104" s="5">
        <v>1</v>
      </c>
      <c r="E1104" s="5">
        <v>540.76</v>
      </c>
      <c r="F1104" s="5">
        <v>0.05</v>
      </c>
      <c r="G1104" s="5">
        <f>IFERROR(INDEX(Products!$C$2:$C$86,MATCH(C1104,Products!$A$2:$A$86,0)),"")</f>
        <v>6</v>
      </c>
      <c r="H1104" s="12">
        <f>IFERROR(INDEX(Products!$D$2:$D$86,MATCH(C1104,Products!$A$2:$A$86,0)),"")</f>
        <v>324.72000000000003</v>
      </c>
      <c r="I1104" s="12">
        <f t="shared" si="68"/>
        <v>513.72199999999998</v>
      </c>
      <c r="J1104" s="12">
        <f t="shared" si="69"/>
        <v>324.72000000000003</v>
      </c>
      <c r="K1104" s="12">
        <f t="shared" si="70"/>
        <v>189.00199999999995</v>
      </c>
      <c r="L1104" s="7">
        <f t="shared" si="71"/>
        <v>0.36790715601044915</v>
      </c>
      <c r="M1104" s="5" t="str">
        <f>IF(COUNTIF(Returns!$B$2:$B$248,A1104)&gt;0,"Yes","No")</f>
        <v>No</v>
      </c>
      <c r="N1104" s="13"/>
    </row>
    <row r="1105" spans="1:14" x14ac:dyDescent="0.35">
      <c r="A1105" s="5">
        <v>1104</v>
      </c>
      <c r="B1105" s="5">
        <v>735</v>
      </c>
      <c r="C1105" s="5">
        <v>1085</v>
      </c>
      <c r="D1105" s="5">
        <v>1</v>
      </c>
      <c r="E1105" s="5">
        <v>234.72</v>
      </c>
      <c r="F1105" s="5">
        <v>0.3</v>
      </c>
      <c r="G1105" s="5">
        <f>IFERROR(INDEX(Products!$C$2:$C$86,MATCH(C1105,Products!$A$2:$A$86,0)),"")</f>
        <v>8</v>
      </c>
      <c r="H1105" s="12">
        <f>IFERROR(INDEX(Products!$D$2:$D$86,MATCH(C1105,Products!$A$2:$A$86,0)),"")</f>
        <v>175.69</v>
      </c>
      <c r="I1105" s="12">
        <f t="shared" si="68"/>
        <v>164.304</v>
      </c>
      <c r="J1105" s="12">
        <f t="shared" si="69"/>
        <v>175.69</v>
      </c>
      <c r="K1105" s="12">
        <f t="shared" si="70"/>
        <v>-11.385999999999996</v>
      </c>
      <c r="L1105" s="7">
        <f t="shared" si="71"/>
        <v>-6.929837374622648E-2</v>
      </c>
      <c r="M1105" s="5" t="str">
        <f>IF(COUNTIF(Returns!$B$2:$B$248,A1105)&gt;0,"Yes","No")</f>
        <v>No</v>
      </c>
      <c r="N1105" s="13"/>
    </row>
    <row r="1106" spans="1:14" x14ac:dyDescent="0.35">
      <c r="A1106" s="5">
        <v>1105</v>
      </c>
      <c r="B1106" s="5">
        <v>736</v>
      </c>
      <c r="C1106" s="5">
        <v>1047</v>
      </c>
      <c r="D1106" s="5">
        <v>2</v>
      </c>
      <c r="E1106" s="5">
        <v>3066.17</v>
      </c>
      <c r="F1106" s="5">
        <v>0.3</v>
      </c>
      <c r="G1106" s="5">
        <f>IFERROR(INDEX(Products!$C$2:$C$86,MATCH(C1106,Products!$A$2:$A$86,0)),"")</f>
        <v>5</v>
      </c>
      <c r="H1106" s="12">
        <f>IFERROR(INDEX(Products!$D$2:$D$86,MATCH(C1106,Products!$A$2:$A$86,0)),"")</f>
        <v>2011.39</v>
      </c>
      <c r="I1106" s="12">
        <f t="shared" si="68"/>
        <v>4292.6379999999999</v>
      </c>
      <c r="J1106" s="12">
        <f t="shared" si="69"/>
        <v>4022.78</v>
      </c>
      <c r="K1106" s="12">
        <f t="shared" si="70"/>
        <v>269.85799999999972</v>
      </c>
      <c r="L1106" s="7">
        <f t="shared" si="71"/>
        <v>6.2865305669846772E-2</v>
      </c>
      <c r="M1106" s="5" t="str">
        <f>IF(COUNTIF(Returns!$B$2:$B$248,A1106)&gt;0,"Yes","No")</f>
        <v>No</v>
      </c>
      <c r="N1106" s="13"/>
    </row>
    <row r="1107" spans="1:14" x14ac:dyDescent="0.35">
      <c r="A1107" s="5">
        <v>1106</v>
      </c>
      <c r="B1107" s="5">
        <v>736</v>
      </c>
      <c r="C1107" s="5">
        <v>1041</v>
      </c>
      <c r="D1107" s="5">
        <v>3</v>
      </c>
      <c r="E1107" s="5">
        <v>767.68</v>
      </c>
      <c r="F1107" s="5">
        <v>0.05</v>
      </c>
      <c r="G1107" s="5">
        <f>IFERROR(INDEX(Products!$C$2:$C$86,MATCH(C1107,Products!$A$2:$A$86,0)),"")</f>
        <v>4</v>
      </c>
      <c r="H1107" s="12">
        <f>IFERROR(INDEX(Products!$D$2:$D$86,MATCH(C1107,Products!$A$2:$A$86,0)),"")</f>
        <v>540.32000000000005</v>
      </c>
      <c r="I1107" s="12">
        <f t="shared" si="68"/>
        <v>2187.8879999999999</v>
      </c>
      <c r="J1107" s="12">
        <f t="shared" si="69"/>
        <v>1620.96</v>
      </c>
      <c r="K1107" s="12">
        <f t="shared" si="70"/>
        <v>566.92799999999988</v>
      </c>
      <c r="L1107" s="7">
        <f t="shared" si="71"/>
        <v>0.25912112503016604</v>
      </c>
      <c r="M1107" s="5" t="str">
        <f>IF(COUNTIF(Returns!$B$2:$B$248,A1107)&gt;0,"Yes","No")</f>
        <v>No</v>
      </c>
      <c r="N1107" s="13"/>
    </row>
    <row r="1108" spans="1:14" x14ac:dyDescent="0.35">
      <c r="A1108" s="5">
        <v>1107</v>
      </c>
      <c r="B1108" s="5">
        <v>737</v>
      </c>
      <c r="C1108" s="5">
        <v>1053</v>
      </c>
      <c r="D1108" s="5">
        <v>2</v>
      </c>
      <c r="E1108" s="5">
        <v>1295.03</v>
      </c>
      <c r="F1108" s="5">
        <v>0</v>
      </c>
      <c r="G1108" s="5">
        <f>IFERROR(INDEX(Products!$C$2:$C$86,MATCH(C1108,Products!$A$2:$A$86,0)),"")</f>
        <v>5</v>
      </c>
      <c r="H1108" s="12">
        <f>IFERROR(INDEX(Products!$D$2:$D$86,MATCH(C1108,Products!$A$2:$A$86,0)),"")</f>
        <v>777.04</v>
      </c>
      <c r="I1108" s="12">
        <f t="shared" si="68"/>
        <v>2590.06</v>
      </c>
      <c r="J1108" s="12">
        <f t="shared" si="69"/>
        <v>1554.08</v>
      </c>
      <c r="K1108" s="12">
        <f t="shared" si="70"/>
        <v>1035.98</v>
      </c>
      <c r="L1108" s="7">
        <f t="shared" si="71"/>
        <v>0.39998301197655656</v>
      </c>
      <c r="M1108" s="5" t="str">
        <f>IF(COUNTIF(Returns!$B$2:$B$248,A1108)&gt;0,"Yes","No")</f>
        <v>No</v>
      </c>
      <c r="N1108" s="13"/>
    </row>
    <row r="1109" spans="1:14" x14ac:dyDescent="0.35">
      <c r="A1109" s="5">
        <v>1108</v>
      </c>
      <c r="B1109" s="5">
        <v>738</v>
      </c>
      <c r="C1109" s="5">
        <v>1065</v>
      </c>
      <c r="D1109" s="5">
        <v>1</v>
      </c>
      <c r="E1109" s="5">
        <v>1433.45</v>
      </c>
      <c r="F1109" s="5">
        <v>0.1</v>
      </c>
      <c r="G1109" s="5">
        <f>IFERROR(INDEX(Products!$C$2:$C$86,MATCH(C1109,Products!$A$2:$A$86,0)),"")</f>
        <v>6</v>
      </c>
      <c r="H1109" s="12">
        <f>IFERROR(INDEX(Products!$D$2:$D$86,MATCH(C1109,Products!$A$2:$A$86,0)),"")</f>
        <v>800.55</v>
      </c>
      <c r="I1109" s="12">
        <f t="shared" si="68"/>
        <v>1290.105</v>
      </c>
      <c r="J1109" s="12">
        <f t="shared" si="69"/>
        <v>800.55</v>
      </c>
      <c r="K1109" s="12">
        <f t="shared" si="70"/>
        <v>489.55500000000006</v>
      </c>
      <c r="L1109" s="7">
        <f t="shared" si="71"/>
        <v>0.37946911297917618</v>
      </c>
      <c r="M1109" s="5" t="str">
        <f>IF(COUNTIF(Returns!$B$2:$B$248,A1109)&gt;0,"Yes","No")</f>
        <v>No</v>
      </c>
      <c r="N1109" s="13"/>
    </row>
    <row r="1110" spans="1:14" x14ac:dyDescent="0.35">
      <c r="A1110" s="5">
        <v>1109</v>
      </c>
      <c r="B1110" s="5">
        <v>738</v>
      </c>
      <c r="C1110" s="5">
        <v>1064</v>
      </c>
      <c r="D1110" s="5">
        <v>1</v>
      </c>
      <c r="E1110" s="5">
        <v>177.92</v>
      </c>
      <c r="F1110" s="5">
        <v>0.25</v>
      </c>
      <c r="G1110" s="5">
        <f>IFERROR(INDEX(Products!$C$2:$C$86,MATCH(C1110,Products!$A$2:$A$86,0)),"")</f>
        <v>6</v>
      </c>
      <c r="H1110" s="12">
        <f>IFERROR(INDEX(Products!$D$2:$D$86,MATCH(C1110,Products!$A$2:$A$86,0)),"")</f>
        <v>95.97</v>
      </c>
      <c r="I1110" s="12">
        <f t="shared" si="68"/>
        <v>133.44</v>
      </c>
      <c r="J1110" s="12">
        <f t="shared" si="69"/>
        <v>95.97</v>
      </c>
      <c r="K1110" s="12">
        <f t="shared" si="70"/>
        <v>37.47</v>
      </c>
      <c r="L1110" s="7">
        <f t="shared" si="71"/>
        <v>0.28080035971223022</v>
      </c>
      <c r="M1110" s="5" t="str">
        <f>IF(COUNTIF(Returns!$B$2:$B$248,A1110)&gt;0,"Yes","No")</f>
        <v>No</v>
      </c>
      <c r="N1110" s="13"/>
    </row>
    <row r="1111" spans="1:14" x14ac:dyDescent="0.35">
      <c r="A1111" s="5">
        <v>1110</v>
      </c>
      <c r="B1111" s="5">
        <v>739</v>
      </c>
      <c r="C1111" s="5">
        <v>1001</v>
      </c>
      <c r="D1111" s="5">
        <v>1</v>
      </c>
      <c r="E1111" s="5">
        <v>3826.19</v>
      </c>
      <c r="F1111" s="5">
        <v>0</v>
      </c>
      <c r="G1111" s="5">
        <f>IFERROR(INDEX(Products!$C$2:$C$86,MATCH(C1111,Products!$A$2:$A$86,0)),"")</f>
        <v>1</v>
      </c>
      <c r="H1111" s="12">
        <f>IFERROR(INDEX(Products!$D$2:$D$86,MATCH(C1111,Products!$A$2:$A$86,0)),"")</f>
        <v>3021.65</v>
      </c>
      <c r="I1111" s="12">
        <f t="shared" si="68"/>
        <v>3826.19</v>
      </c>
      <c r="J1111" s="12">
        <f t="shared" si="69"/>
        <v>3021.65</v>
      </c>
      <c r="K1111" s="12">
        <f t="shared" si="70"/>
        <v>804.54</v>
      </c>
      <c r="L1111" s="7">
        <f t="shared" si="71"/>
        <v>0.21027183699711721</v>
      </c>
      <c r="M1111" s="5" t="str">
        <f>IF(COUNTIF(Returns!$B$2:$B$248,A1111)&gt;0,"Yes","No")</f>
        <v>No</v>
      </c>
      <c r="N1111" s="13"/>
    </row>
    <row r="1112" spans="1:14" x14ac:dyDescent="0.35">
      <c r="A1112" s="5">
        <v>1111</v>
      </c>
      <c r="B1112" s="5">
        <v>740</v>
      </c>
      <c r="C1112" s="5">
        <v>1067</v>
      </c>
      <c r="D1112" s="5">
        <v>2</v>
      </c>
      <c r="E1112" s="5">
        <v>4128.99</v>
      </c>
      <c r="F1112" s="5">
        <v>0.2</v>
      </c>
      <c r="G1112" s="5">
        <f>IFERROR(INDEX(Products!$C$2:$C$86,MATCH(C1112,Products!$A$2:$A$86,0)),"")</f>
        <v>7</v>
      </c>
      <c r="H1112" s="12">
        <f>IFERROR(INDEX(Products!$D$2:$D$86,MATCH(C1112,Products!$A$2:$A$86,0)),"")</f>
        <v>2213.3200000000002</v>
      </c>
      <c r="I1112" s="12">
        <f t="shared" si="68"/>
        <v>6606.384</v>
      </c>
      <c r="J1112" s="12">
        <f t="shared" si="69"/>
        <v>4426.6400000000003</v>
      </c>
      <c r="K1112" s="12">
        <f t="shared" si="70"/>
        <v>2179.7439999999997</v>
      </c>
      <c r="L1112" s="7">
        <f t="shared" si="71"/>
        <v>0.32994509553183704</v>
      </c>
      <c r="M1112" s="5" t="str">
        <f>IF(COUNTIF(Returns!$B$2:$B$248,A1112)&gt;0,"Yes","No")</f>
        <v>No</v>
      </c>
      <c r="N1112" s="13"/>
    </row>
    <row r="1113" spans="1:14" x14ac:dyDescent="0.35">
      <c r="A1113" s="5">
        <v>1112</v>
      </c>
      <c r="B1113" s="5">
        <v>741</v>
      </c>
      <c r="C1113" s="5">
        <v>1067</v>
      </c>
      <c r="D1113" s="5">
        <v>1</v>
      </c>
      <c r="E1113" s="5">
        <v>4128.99</v>
      </c>
      <c r="F1113" s="5">
        <v>0.3</v>
      </c>
      <c r="G1113" s="5">
        <f>IFERROR(INDEX(Products!$C$2:$C$86,MATCH(C1113,Products!$A$2:$A$86,0)),"")</f>
        <v>7</v>
      </c>
      <c r="H1113" s="12">
        <f>IFERROR(INDEX(Products!$D$2:$D$86,MATCH(C1113,Products!$A$2:$A$86,0)),"")</f>
        <v>2213.3200000000002</v>
      </c>
      <c r="I1113" s="12">
        <f t="shared" si="68"/>
        <v>2890.2929999999997</v>
      </c>
      <c r="J1113" s="12">
        <f t="shared" si="69"/>
        <v>2213.3200000000002</v>
      </c>
      <c r="K1113" s="12">
        <f t="shared" si="70"/>
        <v>676.9729999999995</v>
      </c>
      <c r="L1113" s="7">
        <f t="shared" si="71"/>
        <v>0.23422296632209938</v>
      </c>
      <c r="M1113" s="5" t="str">
        <f>IF(COUNTIF(Returns!$B$2:$B$248,A1113)&gt;0,"Yes","No")</f>
        <v>No</v>
      </c>
      <c r="N1113" s="13"/>
    </row>
    <row r="1114" spans="1:14" x14ac:dyDescent="0.35">
      <c r="A1114" s="5">
        <v>1113</v>
      </c>
      <c r="B1114" s="5">
        <v>742</v>
      </c>
      <c r="C1114" s="5">
        <v>1072</v>
      </c>
      <c r="D1114" s="5">
        <v>2</v>
      </c>
      <c r="E1114" s="5">
        <v>1404.39</v>
      </c>
      <c r="F1114" s="5">
        <v>0.1</v>
      </c>
      <c r="G1114" s="5">
        <f>IFERROR(INDEX(Products!$C$2:$C$86,MATCH(C1114,Products!$A$2:$A$86,0)),"")</f>
        <v>7</v>
      </c>
      <c r="H1114" s="12">
        <f>IFERROR(INDEX(Products!$D$2:$D$86,MATCH(C1114,Products!$A$2:$A$86,0)),"")</f>
        <v>772.88</v>
      </c>
      <c r="I1114" s="12">
        <f t="shared" si="68"/>
        <v>2527.902</v>
      </c>
      <c r="J1114" s="12">
        <f t="shared" si="69"/>
        <v>1545.76</v>
      </c>
      <c r="K1114" s="12">
        <f t="shared" si="70"/>
        <v>982.14200000000005</v>
      </c>
      <c r="L1114" s="7">
        <f t="shared" si="71"/>
        <v>0.38852059929538407</v>
      </c>
      <c r="M1114" s="5" t="str">
        <f>IF(COUNTIF(Returns!$B$2:$B$248,A1114)&gt;0,"Yes","No")</f>
        <v>No</v>
      </c>
      <c r="N1114" s="13"/>
    </row>
    <row r="1115" spans="1:14" x14ac:dyDescent="0.35">
      <c r="A1115" s="5">
        <v>1114</v>
      </c>
      <c r="B1115" s="5">
        <v>743</v>
      </c>
      <c r="C1115" s="5">
        <v>1001</v>
      </c>
      <c r="D1115" s="5">
        <v>2</v>
      </c>
      <c r="E1115" s="5">
        <v>3826.19</v>
      </c>
      <c r="F1115" s="5">
        <v>0</v>
      </c>
      <c r="G1115" s="5">
        <f>IFERROR(INDEX(Products!$C$2:$C$86,MATCH(C1115,Products!$A$2:$A$86,0)),"")</f>
        <v>1</v>
      </c>
      <c r="H1115" s="12">
        <f>IFERROR(INDEX(Products!$D$2:$D$86,MATCH(C1115,Products!$A$2:$A$86,0)),"")</f>
        <v>3021.65</v>
      </c>
      <c r="I1115" s="12">
        <f t="shared" si="68"/>
        <v>7652.38</v>
      </c>
      <c r="J1115" s="12">
        <f t="shared" si="69"/>
        <v>6043.3</v>
      </c>
      <c r="K1115" s="12">
        <f t="shared" si="70"/>
        <v>1609.08</v>
      </c>
      <c r="L1115" s="7">
        <f t="shared" si="71"/>
        <v>0.21027183699711721</v>
      </c>
      <c r="M1115" s="5" t="str">
        <f>IF(COUNTIF(Returns!$B$2:$B$248,A1115)&gt;0,"Yes","No")</f>
        <v>No</v>
      </c>
      <c r="N1115" s="13"/>
    </row>
    <row r="1116" spans="1:14" x14ac:dyDescent="0.35">
      <c r="A1116" s="5">
        <v>1115</v>
      </c>
      <c r="B1116" s="5">
        <v>744</v>
      </c>
      <c r="C1116" s="5">
        <v>1049</v>
      </c>
      <c r="D1116" s="5">
        <v>1</v>
      </c>
      <c r="E1116" s="5">
        <v>3970.29</v>
      </c>
      <c r="F1116" s="5">
        <v>0</v>
      </c>
      <c r="G1116" s="5">
        <f>IFERROR(INDEX(Products!$C$2:$C$86,MATCH(C1116,Products!$A$2:$A$86,0)),"")</f>
        <v>5</v>
      </c>
      <c r="H1116" s="12">
        <f>IFERROR(INDEX(Products!$D$2:$D$86,MATCH(C1116,Products!$A$2:$A$86,0)),"")</f>
        <v>2490.89</v>
      </c>
      <c r="I1116" s="12">
        <f t="shared" si="68"/>
        <v>3970.29</v>
      </c>
      <c r="J1116" s="12">
        <f t="shared" si="69"/>
        <v>2490.89</v>
      </c>
      <c r="K1116" s="12">
        <f t="shared" si="70"/>
        <v>1479.4</v>
      </c>
      <c r="L1116" s="7">
        <f t="shared" si="71"/>
        <v>0.37261761735288862</v>
      </c>
      <c r="M1116" s="5" t="str">
        <f>IF(COUNTIF(Returns!$B$2:$B$248,A1116)&gt;0,"Yes","No")</f>
        <v>No</v>
      </c>
      <c r="N1116" s="13"/>
    </row>
    <row r="1117" spans="1:14" x14ac:dyDescent="0.35">
      <c r="A1117" s="5">
        <v>1116</v>
      </c>
      <c r="B1117" s="5">
        <v>744</v>
      </c>
      <c r="C1117" s="5">
        <v>1001</v>
      </c>
      <c r="D1117" s="5">
        <v>1</v>
      </c>
      <c r="E1117" s="5">
        <v>3826.19</v>
      </c>
      <c r="F1117" s="5">
        <v>0.3</v>
      </c>
      <c r="G1117" s="5">
        <f>IFERROR(INDEX(Products!$C$2:$C$86,MATCH(C1117,Products!$A$2:$A$86,0)),"")</f>
        <v>1</v>
      </c>
      <c r="H1117" s="12">
        <f>IFERROR(INDEX(Products!$D$2:$D$86,MATCH(C1117,Products!$A$2:$A$86,0)),"")</f>
        <v>3021.65</v>
      </c>
      <c r="I1117" s="12">
        <f t="shared" si="68"/>
        <v>2678.3330000000001</v>
      </c>
      <c r="J1117" s="12">
        <f t="shared" si="69"/>
        <v>3021.65</v>
      </c>
      <c r="K1117" s="12">
        <f t="shared" si="70"/>
        <v>-343.31700000000001</v>
      </c>
      <c r="L1117" s="7">
        <f t="shared" si="71"/>
        <v>-0.12818309000411823</v>
      </c>
      <c r="M1117" s="5" t="str">
        <f>IF(COUNTIF(Returns!$B$2:$B$248,A1117)&gt;0,"Yes","No")</f>
        <v>No</v>
      </c>
      <c r="N1117" s="13"/>
    </row>
    <row r="1118" spans="1:14" x14ac:dyDescent="0.35">
      <c r="A1118" s="5">
        <v>1117</v>
      </c>
      <c r="B1118" s="5">
        <v>744</v>
      </c>
      <c r="C1118" s="5">
        <v>1043</v>
      </c>
      <c r="D1118" s="5">
        <v>2</v>
      </c>
      <c r="E1118" s="5">
        <v>567.48</v>
      </c>
      <c r="F1118" s="5">
        <v>0.3</v>
      </c>
      <c r="G1118" s="5">
        <f>IFERROR(INDEX(Products!$C$2:$C$86,MATCH(C1118,Products!$A$2:$A$86,0)),"")</f>
        <v>4</v>
      </c>
      <c r="H1118" s="12">
        <f>IFERROR(INDEX(Products!$D$2:$D$86,MATCH(C1118,Products!$A$2:$A$86,0)),"")</f>
        <v>407.51</v>
      </c>
      <c r="I1118" s="12">
        <f t="shared" si="68"/>
        <v>794.47199999999998</v>
      </c>
      <c r="J1118" s="12">
        <f t="shared" si="69"/>
        <v>815.02</v>
      </c>
      <c r="K1118" s="12">
        <f t="shared" si="70"/>
        <v>-20.548000000000002</v>
      </c>
      <c r="L1118" s="7">
        <f t="shared" si="71"/>
        <v>-2.5863718293407448E-2</v>
      </c>
      <c r="M1118" s="5" t="str">
        <f>IF(COUNTIF(Returns!$B$2:$B$248,A1118)&gt;0,"Yes","No")</f>
        <v>No</v>
      </c>
      <c r="N1118" s="13"/>
    </row>
    <row r="1119" spans="1:14" x14ac:dyDescent="0.35">
      <c r="A1119" s="5">
        <v>1118</v>
      </c>
      <c r="B1119" s="5">
        <v>745</v>
      </c>
      <c r="C1119" s="5">
        <v>1080</v>
      </c>
      <c r="D1119" s="5">
        <v>1</v>
      </c>
      <c r="E1119" s="5">
        <v>256.7</v>
      </c>
      <c r="F1119" s="5">
        <v>0.1</v>
      </c>
      <c r="G1119" s="5">
        <f>IFERROR(INDEX(Products!$C$2:$C$86,MATCH(C1119,Products!$A$2:$A$86,0)),"")</f>
        <v>8</v>
      </c>
      <c r="H1119" s="12">
        <f>IFERROR(INDEX(Products!$D$2:$D$86,MATCH(C1119,Products!$A$2:$A$86,0)),"")</f>
        <v>184.26</v>
      </c>
      <c r="I1119" s="12">
        <f t="shared" si="68"/>
        <v>231.03</v>
      </c>
      <c r="J1119" s="12">
        <f t="shared" si="69"/>
        <v>184.26</v>
      </c>
      <c r="K1119" s="12">
        <f t="shared" si="70"/>
        <v>46.77000000000001</v>
      </c>
      <c r="L1119" s="7">
        <f t="shared" si="71"/>
        <v>0.20244124139722119</v>
      </c>
      <c r="M1119" s="5" t="str">
        <f>IF(COUNTIF(Returns!$B$2:$B$248,A1119)&gt;0,"Yes","No")</f>
        <v>No</v>
      </c>
      <c r="N1119" s="13"/>
    </row>
    <row r="1120" spans="1:14" x14ac:dyDescent="0.35">
      <c r="A1120" s="5">
        <v>1119</v>
      </c>
      <c r="B1120" s="5">
        <v>746</v>
      </c>
      <c r="C1120" s="5">
        <v>1030</v>
      </c>
      <c r="D1120" s="5">
        <v>1</v>
      </c>
      <c r="E1120" s="5">
        <v>799.21</v>
      </c>
      <c r="F1120" s="5">
        <v>0.05</v>
      </c>
      <c r="G1120" s="5">
        <f>IFERROR(INDEX(Products!$C$2:$C$86,MATCH(C1120,Products!$A$2:$A$86,0)),"")</f>
        <v>3</v>
      </c>
      <c r="H1120" s="12">
        <f>IFERROR(INDEX(Products!$D$2:$D$86,MATCH(C1120,Products!$A$2:$A$86,0)),"")</f>
        <v>534</v>
      </c>
      <c r="I1120" s="12">
        <f t="shared" si="68"/>
        <v>759.24950000000001</v>
      </c>
      <c r="J1120" s="12">
        <f t="shared" si="69"/>
        <v>534</v>
      </c>
      <c r="K1120" s="12">
        <f t="shared" si="70"/>
        <v>225.24950000000001</v>
      </c>
      <c r="L1120" s="7">
        <f t="shared" si="71"/>
        <v>0.2966738865155657</v>
      </c>
      <c r="M1120" s="5" t="str">
        <f>IF(COUNTIF(Returns!$B$2:$B$248,A1120)&gt;0,"Yes","No")</f>
        <v>No</v>
      </c>
      <c r="N1120" s="13"/>
    </row>
    <row r="1121" spans="1:14" x14ac:dyDescent="0.35">
      <c r="A1121" s="5">
        <v>1120</v>
      </c>
      <c r="B1121" s="5">
        <v>746</v>
      </c>
      <c r="C1121" s="5">
        <v>1005</v>
      </c>
      <c r="D1121" s="5">
        <v>1</v>
      </c>
      <c r="E1121" s="5">
        <v>2703.6</v>
      </c>
      <c r="F1121" s="5">
        <v>0</v>
      </c>
      <c r="G1121" s="5">
        <f>IFERROR(INDEX(Products!$C$2:$C$86,MATCH(C1121,Products!$A$2:$A$86,0)),"")</f>
        <v>1</v>
      </c>
      <c r="H1121" s="12">
        <f>IFERROR(INDEX(Products!$D$2:$D$86,MATCH(C1121,Products!$A$2:$A$86,0)),"")</f>
        <v>2129.88</v>
      </c>
      <c r="I1121" s="12">
        <f t="shared" si="68"/>
        <v>2703.6</v>
      </c>
      <c r="J1121" s="12">
        <f t="shared" si="69"/>
        <v>2129.88</v>
      </c>
      <c r="K1121" s="12">
        <f t="shared" si="70"/>
        <v>573.7199999999998</v>
      </c>
      <c r="L1121" s="7">
        <f t="shared" si="71"/>
        <v>0.2122059476253883</v>
      </c>
      <c r="M1121" s="5" t="str">
        <f>IF(COUNTIF(Returns!$B$2:$B$248,A1121)&gt;0,"Yes","No")</f>
        <v>No</v>
      </c>
      <c r="N1121" s="13"/>
    </row>
    <row r="1122" spans="1:14" x14ac:dyDescent="0.35">
      <c r="A1122" s="5">
        <v>1121</v>
      </c>
      <c r="B1122" s="5">
        <v>746</v>
      </c>
      <c r="C1122" s="5">
        <v>1039</v>
      </c>
      <c r="D1122" s="5">
        <v>1</v>
      </c>
      <c r="E1122" s="5">
        <v>1284.94</v>
      </c>
      <c r="F1122" s="5">
        <v>0.1</v>
      </c>
      <c r="G1122" s="5">
        <f>IFERROR(INDEX(Products!$C$2:$C$86,MATCH(C1122,Products!$A$2:$A$86,0)),"")</f>
        <v>4</v>
      </c>
      <c r="H1122" s="12">
        <f>IFERROR(INDEX(Products!$D$2:$D$86,MATCH(C1122,Products!$A$2:$A$86,0)),"")</f>
        <v>829.93</v>
      </c>
      <c r="I1122" s="12">
        <f t="shared" si="68"/>
        <v>1156.4460000000001</v>
      </c>
      <c r="J1122" s="12">
        <f t="shared" si="69"/>
        <v>829.93</v>
      </c>
      <c r="K1122" s="12">
        <f t="shared" si="70"/>
        <v>326.51600000000019</v>
      </c>
      <c r="L1122" s="7">
        <f t="shared" si="71"/>
        <v>0.28234435503257405</v>
      </c>
      <c r="M1122" s="5" t="str">
        <f>IF(COUNTIF(Returns!$B$2:$B$248,A1122)&gt;0,"Yes","No")</f>
        <v>No</v>
      </c>
      <c r="N1122" s="13"/>
    </row>
    <row r="1123" spans="1:14" x14ac:dyDescent="0.35">
      <c r="A1123" s="5">
        <v>1122</v>
      </c>
      <c r="B1123" s="5">
        <v>746</v>
      </c>
      <c r="C1123" s="5">
        <v>1061</v>
      </c>
      <c r="D1123" s="5">
        <v>1</v>
      </c>
      <c r="E1123" s="5">
        <v>1128.8399999999999</v>
      </c>
      <c r="F1123" s="5">
        <v>0.1</v>
      </c>
      <c r="G1123" s="5">
        <f>IFERROR(INDEX(Products!$C$2:$C$86,MATCH(C1123,Products!$A$2:$A$86,0)),"")</f>
        <v>6</v>
      </c>
      <c r="H1123" s="12">
        <f>IFERROR(INDEX(Products!$D$2:$D$86,MATCH(C1123,Products!$A$2:$A$86,0)),"")</f>
        <v>705.26</v>
      </c>
      <c r="I1123" s="12">
        <f t="shared" si="68"/>
        <v>1015.9559999999999</v>
      </c>
      <c r="J1123" s="12">
        <f t="shared" si="69"/>
        <v>705.26</v>
      </c>
      <c r="K1123" s="12">
        <f t="shared" si="70"/>
        <v>310.69599999999991</v>
      </c>
      <c r="L1123" s="7">
        <f t="shared" si="71"/>
        <v>0.30581639362334584</v>
      </c>
      <c r="M1123" s="5" t="str">
        <f>IF(COUNTIF(Returns!$B$2:$B$248,A1123)&gt;0,"Yes","No")</f>
        <v>No</v>
      </c>
      <c r="N1123" s="13"/>
    </row>
    <row r="1124" spans="1:14" x14ac:dyDescent="0.35">
      <c r="A1124" s="5">
        <v>1123</v>
      </c>
      <c r="B1124" s="5">
        <v>747</v>
      </c>
      <c r="C1124" s="5">
        <v>1001</v>
      </c>
      <c r="D1124" s="5">
        <v>2</v>
      </c>
      <c r="E1124" s="5">
        <v>3826.19</v>
      </c>
      <c r="F1124" s="5">
        <v>0</v>
      </c>
      <c r="G1124" s="5">
        <f>IFERROR(INDEX(Products!$C$2:$C$86,MATCH(C1124,Products!$A$2:$A$86,0)),"")</f>
        <v>1</v>
      </c>
      <c r="H1124" s="12">
        <f>IFERROR(INDEX(Products!$D$2:$D$86,MATCH(C1124,Products!$A$2:$A$86,0)),"")</f>
        <v>3021.65</v>
      </c>
      <c r="I1124" s="12">
        <f t="shared" si="68"/>
        <v>7652.38</v>
      </c>
      <c r="J1124" s="12">
        <f t="shared" si="69"/>
        <v>6043.3</v>
      </c>
      <c r="K1124" s="12">
        <f t="shared" si="70"/>
        <v>1609.08</v>
      </c>
      <c r="L1124" s="7">
        <f t="shared" si="71"/>
        <v>0.21027183699711721</v>
      </c>
      <c r="M1124" s="5" t="str">
        <f>IF(COUNTIF(Returns!$B$2:$B$248,A1124)&gt;0,"Yes","No")</f>
        <v>No</v>
      </c>
      <c r="N1124" s="13"/>
    </row>
    <row r="1125" spans="1:14" x14ac:dyDescent="0.35">
      <c r="A1125" s="5">
        <v>1124</v>
      </c>
      <c r="B1125" s="5">
        <v>747</v>
      </c>
      <c r="C1125" s="5">
        <v>1085</v>
      </c>
      <c r="D1125" s="5">
        <v>1</v>
      </c>
      <c r="E1125" s="5">
        <v>234.72</v>
      </c>
      <c r="F1125" s="5">
        <v>0</v>
      </c>
      <c r="G1125" s="5">
        <f>IFERROR(INDEX(Products!$C$2:$C$86,MATCH(C1125,Products!$A$2:$A$86,0)),"")</f>
        <v>8</v>
      </c>
      <c r="H1125" s="12">
        <f>IFERROR(INDEX(Products!$D$2:$D$86,MATCH(C1125,Products!$A$2:$A$86,0)),"")</f>
        <v>175.69</v>
      </c>
      <c r="I1125" s="12">
        <f t="shared" si="68"/>
        <v>234.72</v>
      </c>
      <c r="J1125" s="12">
        <f t="shared" si="69"/>
        <v>175.69</v>
      </c>
      <c r="K1125" s="12">
        <f t="shared" si="70"/>
        <v>59.03</v>
      </c>
      <c r="L1125" s="7">
        <f t="shared" si="71"/>
        <v>0.25149113837764148</v>
      </c>
      <c r="M1125" s="5" t="str">
        <f>IF(COUNTIF(Returns!$B$2:$B$248,A1125)&gt;0,"Yes","No")</f>
        <v>No</v>
      </c>
      <c r="N1125" s="13"/>
    </row>
    <row r="1126" spans="1:14" x14ac:dyDescent="0.35">
      <c r="A1126" s="5">
        <v>1125</v>
      </c>
      <c r="B1126" s="5">
        <v>748</v>
      </c>
      <c r="C1126" s="5">
        <v>1066</v>
      </c>
      <c r="D1126" s="5">
        <v>1</v>
      </c>
      <c r="E1126" s="5">
        <v>1123.68</v>
      </c>
      <c r="F1126" s="5">
        <v>0.05</v>
      </c>
      <c r="G1126" s="5">
        <f>IFERROR(INDEX(Products!$C$2:$C$86,MATCH(C1126,Products!$A$2:$A$86,0)),"")</f>
        <v>7</v>
      </c>
      <c r="H1126" s="12">
        <f>IFERROR(INDEX(Products!$D$2:$D$86,MATCH(C1126,Products!$A$2:$A$86,0)),"")</f>
        <v>872.66</v>
      </c>
      <c r="I1126" s="12">
        <f t="shared" si="68"/>
        <v>1067.4960000000001</v>
      </c>
      <c r="J1126" s="12">
        <f t="shared" si="69"/>
        <v>872.66</v>
      </c>
      <c r="K1126" s="12">
        <f t="shared" si="70"/>
        <v>194.83600000000013</v>
      </c>
      <c r="L1126" s="7">
        <f t="shared" si="71"/>
        <v>0.18251684315444752</v>
      </c>
      <c r="M1126" s="5" t="str">
        <f>IF(COUNTIF(Returns!$B$2:$B$248,A1126)&gt;0,"Yes","No")</f>
        <v>No</v>
      </c>
      <c r="N1126" s="13"/>
    </row>
    <row r="1127" spans="1:14" x14ac:dyDescent="0.35">
      <c r="A1127" s="5">
        <v>1126</v>
      </c>
      <c r="B1127" s="5">
        <v>748</v>
      </c>
      <c r="C1127" s="5">
        <v>1067</v>
      </c>
      <c r="D1127" s="5">
        <v>1</v>
      </c>
      <c r="E1127" s="5">
        <v>4128.99</v>
      </c>
      <c r="F1127" s="5">
        <v>0.1</v>
      </c>
      <c r="G1127" s="5">
        <f>IFERROR(INDEX(Products!$C$2:$C$86,MATCH(C1127,Products!$A$2:$A$86,0)),"")</f>
        <v>7</v>
      </c>
      <c r="H1127" s="12">
        <f>IFERROR(INDEX(Products!$D$2:$D$86,MATCH(C1127,Products!$A$2:$A$86,0)),"")</f>
        <v>2213.3200000000002</v>
      </c>
      <c r="I1127" s="12">
        <f t="shared" si="68"/>
        <v>3716.0909999999999</v>
      </c>
      <c r="J1127" s="12">
        <f t="shared" si="69"/>
        <v>2213.3200000000002</v>
      </c>
      <c r="K1127" s="12">
        <f t="shared" si="70"/>
        <v>1502.7709999999997</v>
      </c>
      <c r="L1127" s="7">
        <f t="shared" si="71"/>
        <v>0.40439564047274401</v>
      </c>
      <c r="M1127" s="5" t="str">
        <f>IF(COUNTIF(Returns!$B$2:$B$248,A1127)&gt;0,"Yes","No")</f>
        <v>No</v>
      </c>
      <c r="N1127" s="13"/>
    </row>
    <row r="1128" spans="1:14" x14ac:dyDescent="0.35">
      <c r="A1128" s="5">
        <v>1127</v>
      </c>
      <c r="B1128" s="5">
        <v>748</v>
      </c>
      <c r="C1128" s="5">
        <v>1016</v>
      </c>
      <c r="D1128" s="5">
        <v>2</v>
      </c>
      <c r="E1128" s="5">
        <v>1279.19</v>
      </c>
      <c r="F1128" s="5">
        <v>0</v>
      </c>
      <c r="G1128" s="5">
        <f>IFERROR(INDEX(Products!$C$2:$C$86,MATCH(C1128,Products!$A$2:$A$86,0)),"")</f>
        <v>2</v>
      </c>
      <c r="H1128" s="12">
        <f>IFERROR(INDEX(Products!$D$2:$D$86,MATCH(C1128,Products!$A$2:$A$86,0)),"")</f>
        <v>741.85</v>
      </c>
      <c r="I1128" s="12">
        <f t="shared" si="68"/>
        <v>2558.38</v>
      </c>
      <c r="J1128" s="12">
        <f t="shared" si="69"/>
        <v>1483.7</v>
      </c>
      <c r="K1128" s="12">
        <f t="shared" si="70"/>
        <v>1074.68</v>
      </c>
      <c r="L1128" s="7">
        <f t="shared" si="71"/>
        <v>0.42006269592476492</v>
      </c>
      <c r="M1128" s="5" t="str">
        <f>IF(COUNTIF(Returns!$B$2:$B$248,A1128)&gt;0,"Yes","No")</f>
        <v>No</v>
      </c>
      <c r="N1128" s="13"/>
    </row>
    <row r="1129" spans="1:14" x14ac:dyDescent="0.35">
      <c r="A1129" s="5">
        <v>1128</v>
      </c>
      <c r="B1129" s="5">
        <v>748</v>
      </c>
      <c r="C1129" s="5">
        <v>1084</v>
      </c>
      <c r="D1129" s="5">
        <v>1</v>
      </c>
      <c r="E1129" s="5">
        <v>317.63</v>
      </c>
      <c r="F1129" s="5">
        <v>0.3</v>
      </c>
      <c r="G1129" s="5">
        <f>IFERROR(INDEX(Products!$C$2:$C$86,MATCH(C1129,Products!$A$2:$A$86,0)),"")</f>
        <v>8</v>
      </c>
      <c r="H1129" s="12">
        <f>IFERROR(INDEX(Products!$D$2:$D$86,MATCH(C1129,Products!$A$2:$A$86,0)),"")</f>
        <v>188.52</v>
      </c>
      <c r="I1129" s="12">
        <f t="shared" si="68"/>
        <v>222.34099999999998</v>
      </c>
      <c r="J1129" s="12">
        <f t="shared" si="69"/>
        <v>188.52</v>
      </c>
      <c r="K1129" s="12">
        <f t="shared" si="70"/>
        <v>33.82099999999997</v>
      </c>
      <c r="L1129" s="7">
        <f t="shared" si="71"/>
        <v>0.15211319549700672</v>
      </c>
      <c r="M1129" s="5" t="str">
        <f>IF(COUNTIF(Returns!$B$2:$B$248,A1129)&gt;0,"Yes","No")</f>
        <v>No</v>
      </c>
      <c r="N1129" s="13"/>
    </row>
    <row r="1130" spans="1:14" x14ac:dyDescent="0.35">
      <c r="A1130" s="5">
        <v>1129</v>
      </c>
      <c r="B1130" s="5">
        <v>749</v>
      </c>
      <c r="C1130" s="5">
        <v>1014</v>
      </c>
      <c r="D1130" s="5">
        <v>2</v>
      </c>
      <c r="E1130" s="5">
        <v>1024.3800000000001</v>
      </c>
      <c r="F1130" s="5">
        <v>0.05</v>
      </c>
      <c r="G1130" s="5">
        <f>IFERROR(INDEX(Products!$C$2:$C$86,MATCH(C1130,Products!$A$2:$A$86,0)),"")</f>
        <v>1</v>
      </c>
      <c r="H1130" s="12">
        <f>IFERROR(INDEX(Products!$D$2:$D$86,MATCH(C1130,Products!$A$2:$A$86,0)),"")</f>
        <v>780.26</v>
      </c>
      <c r="I1130" s="12">
        <f t="shared" si="68"/>
        <v>1946.3220000000001</v>
      </c>
      <c r="J1130" s="12">
        <f t="shared" si="69"/>
        <v>1560.52</v>
      </c>
      <c r="K1130" s="12">
        <f t="shared" si="70"/>
        <v>385.80200000000013</v>
      </c>
      <c r="L1130" s="7">
        <f t="shared" si="71"/>
        <v>0.19822105489225325</v>
      </c>
      <c r="M1130" s="5" t="str">
        <f>IF(COUNTIF(Returns!$B$2:$B$248,A1130)&gt;0,"Yes","No")</f>
        <v>No</v>
      </c>
      <c r="N1130" s="13"/>
    </row>
    <row r="1131" spans="1:14" x14ac:dyDescent="0.35">
      <c r="A1131" s="5">
        <v>1130</v>
      </c>
      <c r="B1131" s="5">
        <v>750</v>
      </c>
      <c r="C1131" s="5">
        <v>1080</v>
      </c>
      <c r="D1131" s="5">
        <v>1</v>
      </c>
      <c r="E1131" s="5">
        <v>256.7</v>
      </c>
      <c r="F1131" s="5">
        <v>0</v>
      </c>
      <c r="G1131" s="5">
        <f>IFERROR(INDEX(Products!$C$2:$C$86,MATCH(C1131,Products!$A$2:$A$86,0)),"")</f>
        <v>8</v>
      </c>
      <c r="H1131" s="12">
        <f>IFERROR(INDEX(Products!$D$2:$D$86,MATCH(C1131,Products!$A$2:$A$86,0)),"")</f>
        <v>184.26</v>
      </c>
      <c r="I1131" s="12">
        <f t="shared" si="68"/>
        <v>256.7</v>
      </c>
      <c r="J1131" s="12">
        <f t="shared" si="69"/>
        <v>184.26</v>
      </c>
      <c r="K1131" s="12">
        <f t="shared" si="70"/>
        <v>72.44</v>
      </c>
      <c r="L1131" s="7">
        <f t="shared" si="71"/>
        <v>0.28219711725749902</v>
      </c>
      <c r="M1131" s="5" t="str">
        <f>IF(COUNTIF(Returns!$B$2:$B$248,A1131)&gt;0,"Yes","No")</f>
        <v>No</v>
      </c>
      <c r="N1131" s="13"/>
    </row>
    <row r="1132" spans="1:14" x14ac:dyDescent="0.35">
      <c r="A1132" s="5">
        <v>1131</v>
      </c>
      <c r="B1132" s="5">
        <v>751</v>
      </c>
      <c r="C1132" s="5">
        <v>1017</v>
      </c>
      <c r="D1132" s="5">
        <v>1</v>
      </c>
      <c r="E1132" s="5">
        <v>978.37</v>
      </c>
      <c r="F1132" s="5">
        <v>0.1</v>
      </c>
      <c r="G1132" s="5">
        <f>IFERROR(INDEX(Products!$C$2:$C$86,MATCH(C1132,Products!$A$2:$A$86,0)),"")</f>
        <v>2</v>
      </c>
      <c r="H1132" s="12">
        <f>IFERROR(INDEX(Products!$D$2:$D$86,MATCH(C1132,Products!$A$2:$A$86,0)),"")</f>
        <v>519.71</v>
      </c>
      <c r="I1132" s="12">
        <f t="shared" si="68"/>
        <v>880.53300000000002</v>
      </c>
      <c r="J1132" s="12">
        <f t="shared" si="69"/>
        <v>519.71</v>
      </c>
      <c r="K1132" s="12">
        <f t="shared" si="70"/>
        <v>360.82299999999998</v>
      </c>
      <c r="L1132" s="7">
        <f t="shared" si="71"/>
        <v>0.40977794131508982</v>
      </c>
      <c r="M1132" s="5" t="str">
        <f>IF(COUNTIF(Returns!$B$2:$B$248,A1132)&gt;0,"Yes","No")</f>
        <v>No</v>
      </c>
      <c r="N1132" s="13"/>
    </row>
    <row r="1133" spans="1:14" x14ac:dyDescent="0.35">
      <c r="A1133" s="5">
        <v>1132</v>
      </c>
      <c r="B1133" s="5">
        <v>751</v>
      </c>
      <c r="C1133" s="5">
        <v>1084</v>
      </c>
      <c r="D1133" s="5">
        <v>2</v>
      </c>
      <c r="E1133" s="5">
        <v>317.63</v>
      </c>
      <c r="F1133" s="5">
        <v>0.15</v>
      </c>
      <c r="G1133" s="5">
        <f>IFERROR(INDEX(Products!$C$2:$C$86,MATCH(C1133,Products!$A$2:$A$86,0)),"")</f>
        <v>8</v>
      </c>
      <c r="H1133" s="12">
        <f>IFERROR(INDEX(Products!$D$2:$D$86,MATCH(C1133,Products!$A$2:$A$86,0)),"")</f>
        <v>188.52</v>
      </c>
      <c r="I1133" s="12">
        <f t="shared" si="68"/>
        <v>539.971</v>
      </c>
      <c r="J1133" s="12">
        <f t="shared" si="69"/>
        <v>377.04</v>
      </c>
      <c r="K1133" s="12">
        <f t="shared" si="70"/>
        <v>162.93099999999998</v>
      </c>
      <c r="L1133" s="7">
        <f t="shared" si="71"/>
        <v>0.30174027864459385</v>
      </c>
      <c r="M1133" s="5" t="str">
        <f>IF(COUNTIF(Returns!$B$2:$B$248,A1133)&gt;0,"Yes","No")</f>
        <v>No</v>
      </c>
      <c r="N1133" s="13"/>
    </row>
    <row r="1134" spans="1:14" x14ac:dyDescent="0.35">
      <c r="A1134" s="5">
        <v>1133</v>
      </c>
      <c r="B1134" s="5">
        <v>752</v>
      </c>
      <c r="C1134" s="5">
        <v>1085</v>
      </c>
      <c r="D1134" s="5">
        <v>1</v>
      </c>
      <c r="E1134" s="5">
        <v>234.72</v>
      </c>
      <c r="F1134" s="5">
        <v>0.1</v>
      </c>
      <c r="G1134" s="5">
        <f>IFERROR(INDEX(Products!$C$2:$C$86,MATCH(C1134,Products!$A$2:$A$86,0)),"")</f>
        <v>8</v>
      </c>
      <c r="H1134" s="12">
        <f>IFERROR(INDEX(Products!$D$2:$D$86,MATCH(C1134,Products!$A$2:$A$86,0)),"")</f>
        <v>175.69</v>
      </c>
      <c r="I1134" s="12">
        <f t="shared" si="68"/>
        <v>211.24799999999999</v>
      </c>
      <c r="J1134" s="12">
        <f t="shared" si="69"/>
        <v>175.69</v>
      </c>
      <c r="K1134" s="12">
        <f t="shared" si="70"/>
        <v>35.557999999999993</v>
      </c>
      <c r="L1134" s="7">
        <f t="shared" si="71"/>
        <v>0.16832348708626824</v>
      </c>
      <c r="M1134" s="5" t="str">
        <f>IF(COUNTIF(Returns!$B$2:$B$248,A1134)&gt;0,"Yes","No")</f>
        <v>No</v>
      </c>
      <c r="N1134" s="13"/>
    </row>
    <row r="1135" spans="1:14" x14ac:dyDescent="0.35">
      <c r="A1135" s="5">
        <v>1134</v>
      </c>
      <c r="B1135" s="5">
        <v>752</v>
      </c>
      <c r="C1135" s="5">
        <v>1001</v>
      </c>
      <c r="D1135" s="5">
        <v>1</v>
      </c>
      <c r="E1135" s="5">
        <v>3826.19</v>
      </c>
      <c r="F1135" s="5">
        <v>0</v>
      </c>
      <c r="G1135" s="5">
        <f>IFERROR(INDEX(Products!$C$2:$C$86,MATCH(C1135,Products!$A$2:$A$86,0)),"")</f>
        <v>1</v>
      </c>
      <c r="H1135" s="12">
        <f>IFERROR(INDEX(Products!$D$2:$D$86,MATCH(C1135,Products!$A$2:$A$86,0)),"")</f>
        <v>3021.65</v>
      </c>
      <c r="I1135" s="12">
        <f t="shared" si="68"/>
        <v>3826.19</v>
      </c>
      <c r="J1135" s="12">
        <f t="shared" si="69"/>
        <v>3021.65</v>
      </c>
      <c r="K1135" s="12">
        <f t="shared" si="70"/>
        <v>804.54</v>
      </c>
      <c r="L1135" s="7">
        <f t="shared" si="71"/>
        <v>0.21027183699711721</v>
      </c>
      <c r="M1135" s="5" t="str">
        <f>IF(COUNTIF(Returns!$B$2:$B$248,A1135)&gt;0,"Yes","No")</f>
        <v>No</v>
      </c>
      <c r="N1135" s="13"/>
    </row>
    <row r="1136" spans="1:14" x14ac:dyDescent="0.35">
      <c r="A1136" s="5">
        <v>1135</v>
      </c>
      <c r="B1136" s="5">
        <v>753</v>
      </c>
      <c r="C1136" s="5">
        <v>1082</v>
      </c>
      <c r="D1136" s="5">
        <v>1</v>
      </c>
      <c r="E1136" s="5">
        <v>337.61</v>
      </c>
      <c r="F1136" s="5">
        <v>0.3</v>
      </c>
      <c r="G1136" s="5">
        <f>IFERROR(INDEX(Products!$C$2:$C$86,MATCH(C1136,Products!$A$2:$A$86,0)),"")</f>
        <v>8</v>
      </c>
      <c r="H1136" s="12">
        <f>IFERROR(INDEX(Products!$D$2:$D$86,MATCH(C1136,Products!$A$2:$A$86,0)),"")</f>
        <v>183.63</v>
      </c>
      <c r="I1136" s="12">
        <f t="shared" si="68"/>
        <v>236.327</v>
      </c>
      <c r="J1136" s="12">
        <f t="shared" si="69"/>
        <v>183.63</v>
      </c>
      <c r="K1136" s="12">
        <f t="shared" si="70"/>
        <v>52.697000000000003</v>
      </c>
      <c r="L1136" s="7">
        <f t="shared" si="71"/>
        <v>0.22298340858217641</v>
      </c>
      <c r="M1136" s="5" t="str">
        <f>IF(COUNTIF(Returns!$B$2:$B$248,A1136)&gt;0,"Yes","No")</f>
        <v>No</v>
      </c>
      <c r="N1136" s="13"/>
    </row>
    <row r="1137" spans="1:14" x14ac:dyDescent="0.35">
      <c r="A1137" s="5">
        <v>1136</v>
      </c>
      <c r="B1137" s="5">
        <v>753</v>
      </c>
      <c r="C1137" s="5">
        <v>1061</v>
      </c>
      <c r="D1137" s="5">
        <v>1</v>
      </c>
      <c r="E1137" s="5">
        <v>1128.8399999999999</v>
      </c>
      <c r="F1137" s="5">
        <v>0.1</v>
      </c>
      <c r="G1137" s="5">
        <f>IFERROR(INDEX(Products!$C$2:$C$86,MATCH(C1137,Products!$A$2:$A$86,0)),"")</f>
        <v>6</v>
      </c>
      <c r="H1137" s="12">
        <f>IFERROR(INDEX(Products!$D$2:$D$86,MATCH(C1137,Products!$A$2:$A$86,0)),"")</f>
        <v>705.26</v>
      </c>
      <c r="I1137" s="12">
        <f t="shared" si="68"/>
        <v>1015.9559999999999</v>
      </c>
      <c r="J1137" s="12">
        <f t="shared" si="69"/>
        <v>705.26</v>
      </c>
      <c r="K1137" s="12">
        <f t="shared" si="70"/>
        <v>310.69599999999991</v>
      </c>
      <c r="L1137" s="7">
        <f t="shared" si="71"/>
        <v>0.30581639362334584</v>
      </c>
      <c r="M1137" s="5" t="str">
        <f>IF(COUNTIF(Returns!$B$2:$B$248,A1137)&gt;0,"Yes","No")</f>
        <v>No</v>
      </c>
      <c r="N1137" s="13"/>
    </row>
    <row r="1138" spans="1:14" x14ac:dyDescent="0.35">
      <c r="A1138" s="5">
        <v>1137</v>
      </c>
      <c r="B1138" s="5">
        <v>753</v>
      </c>
      <c r="C1138" s="5">
        <v>1085</v>
      </c>
      <c r="D1138" s="5">
        <v>1</v>
      </c>
      <c r="E1138" s="5">
        <v>234.72</v>
      </c>
      <c r="F1138" s="5">
        <v>0</v>
      </c>
      <c r="G1138" s="5">
        <f>IFERROR(INDEX(Products!$C$2:$C$86,MATCH(C1138,Products!$A$2:$A$86,0)),"")</f>
        <v>8</v>
      </c>
      <c r="H1138" s="12">
        <f>IFERROR(INDEX(Products!$D$2:$D$86,MATCH(C1138,Products!$A$2:$A$86,0)),"")</f>
        <v>175.69</v>
      </c>
      <c r="I1138" s="12">
        <f t="shared" si="68"/>
        <v>234.72</v>
      </c>
      <c r="J1138" s="12">
        <f t="shared" si="69"/>
        <v>175.69</v>
      </c>
      <c r="K1138" s="12">
        <f t="shared" si="70"/>
        <v>59.03</v>
      </c>
      <c r="L1138" s="7">
        <f t="shared" si="71"/>
        <v>0.25149113837764148</v>
      </c>
      <c r="M1138" s="5" t="str">
        <f>IF(COUNTIF(Returns!$B$2:$B$248,A1138)&gt;0,"Yes","No")</f>
        <v>No</v>
      </c>
      <c r="N1138" s="13"/>
    </row>
    <row r="1139" spans="1:14" x14ac:dyDescent="0.35">
      <c r="A1139" s="5">
        <v>1138</v>
      </c>
      <c r="B1139" s="5">
        <v>753</v>
      </c>
      <c r="C1139" s="5">
        <v>1067</v>
      </c>
      <c r="D1139" s="5">
        <v>1</v>
      </c>
      <c r="E1139" s="5">
        <v>4128.99</v>
      </c>
      <c r="F1139" s="5">
        <v>0.05</v>
      </c>
      <c r="G1139" s="5">
        <f>IFERROR(INDEX(Products!$C$2:$C$86,MATCH(C1139,Products!$A$2:$A$86,0)),"")</f>
        <v>7</v>
      </c>
      <c r="H1139" s="12">
        <f>IFERROR(INDEX(Products!$D$2:$D$86,MATCH(C1139,Products!$A$2:$A$86,0)),"")</f>
        <v>2213.3200000000002</v>
      </c>
      <c r="I1139" s="12">
        <f t="shared" si="68"/>
        <v>3922.5404999999996</v>
      </c>
      <c r="J1139" s="12">
        <f t="shared" si="69"/>
        <v>2213.3200000000002</v>
      </c>
      <c r="K1139" s="12">
        <f t="shared" si="70"/>
        <v>1709.2204999999994</v>
      </c>
      <c r="L1139" s="7">
        <f t="shared" si="71"/>
        <v>0.43574323834259954</v>
      </c>
      <c r="M1139" s="5" t="str">
        <f>IF(COUNTIF(Returns!$B$2:$B$248,A1139)&gt;0,"Yes","No")</f>
        <v>No</v>
      </c>
      <c r="N1139" s="13"/>
    </row>
    <row r="1140" spans="1:14" x14ac:dyDescent="0.35">
      <c r="A1140" s="5">
        <v>1139</v>
      </c>
      <c r="B1140" s="5">
        <v>754</v>
      </c>
      <c r="C1140" s="5">
        <v>1038</v>
      </c>
      <c r="D1140" s="5">
        <v>1</v>
      </c>
      <c r="E1140" s="5">
        <v>930.61</v>
      </c>
      <c r="F1140" s="5">
        <v>0</v>
      </c>
      <c r="G1140" s="5">
        <f>IFERROR(INDEX(Products!$C$2:$C$86,MATCH(C1140,Products!$A$2:$A$86,0)),"")</f>
        <v>4</v>
      </c>
      <c r="H1140" s="12">
        <f>IFERROR(INDEX(Products!$D$2:$D$86,MATCH(C1140,Products!$A$2:$A$86,0)),"")</f>
        <v>617.46</v>
      </c>
      <c r="I1140" s="12">
        <f t="shared" si="68"/>
        <v>930.61</v>
      </c>
      <c r="J1140" s="12">
        <f t="shared" si="69"/>
        <v>617.46</v>
      </c>
      <c r="K1140" s="12">
        <f t="shared" si="70"/>
        <v>313.14999999999998</v>
      </c>
      <c r="L1140" s="7">
        <f t="shared" si="71"/>
        <v>0.33649971524054112</v>
      </c>
      <c r="M1140" s="5" t="str">
        <f>IF(COUNTIF(Returns!$B$2:$B$248,A1140)&gt;0,"Yes","No")</f>
        <v>No</v>
      </c>
      <c r="N1140" s="13"/>
    </row>
    <row r="1141" spans="1:14" x14ac:dyDescent="0.35">
      <c r="A1141" s="5">
        <v>1140</v>
      </c>
      <c r="B1141" s="5">
        <v>754</v>
      </c>
      <c r="C1141" s="5">
        <v>1031</v>
      </c>
      <c r="D1141" s="5">
        <v>1</v>
      </c>
      <c r="E1141" s="5">
        <v>4123.9799999999996</v>
      </c>
      <c r="F1141" s="5">
        <v>0.2</v>
      </c>
      <c r="G1141" s="5">
        <f>IFERROR(INDEX(Products!$C$2:$C$86,MATCH(C1141,Products!$A$2:$A$86,0)),"")</f>
        <v>3</v>
      </c>
      <c r="H1141" s="12">
        <f>IFERROR(INDEX(Products!$D$2:$D$86,MATCH(C1141,Products!$A$2:$A$86,0)),"")</f>
        <v>2475.38</v>
      </c>
      <c r="I1141" s="12">
        <f t="shared" si="68"/>
        <v>3299.1839999999997</v>
      </c>
      <c r="J1141" s="12">
        <f t="shared" si="69"/>
        <v>2475.38</v>
      </c>
      <c r="K1141" s="12">
        <f t="shared" si="70"/>
        <v>823.80399999999963</v>
      </c>
      <c r="L1141" s="7">
        <f t="shared" si="71"/>
        <v>0.24969931958932867</v>
      </c>
      <c r="M1141" s="5" t="str">
        <f>IF(COUNTIF(Returns!$B$2:$B$248,A1141)&gt;0,"Yes","No")</f>
        <v>No</v>
      </c>
      <c r="N1141" s="13"/>
    </row>
    <row r="1142" spans="1:14" x14ac:dyDescent="0.35">
      <c r="A1142" s="5">
        <v>1141</v>
      </c>
      <c r="B1142" s="5">
        <v>755</v>
      </c>
      <c r="C1142" s="5">
        <v>1049</v>
      </c>
      <c r="D1142" s="5">
        <v>1</v>
      </c>
      <c r="E1142" s="5">
        <v>3970.29</v>
      </c>
      <c r="F1142" s="5">
        <v>0.25</v>
      </c>
      <c r="G1142" s="5">
        <f>IFERROR(INDEX(Products!$C$2:$C$86,MATCH(C1142,Products!$A$2:$A$86,0)),"")</f>
        <v>5</v>
      </c>
      <c r="H1142" s="12">
        <f>IFERROR(INDEX(Products!$D$2:$D$86,MATCH(C1142,Products!$A$2:$A$86,0)),"")</f>
        <v>2490.89</v>
      </c>
      <c r="I1142" s="12">
        <f t="shared" si="68"/>
        <v>2977.7174999999997</v>
      </c>
      <c r="J1142" s="12">
        <f t="shared" si="69"/>
        <v>2490.89</v>
      </c>
      <c r="K1142" s="12">
        <f t="shared" si="70"/>
        <v>486.82749999999987</v>
      </c>
      <c r="L1142" s="7">
        <f t="shared" si="71"/>
        <v>0.16349015647051807</v>
      </c>
      <c r="M1142" s="5" t="str">
        <f>IF(COUNTIF(Returns!$B$2:$B$248,A1142)&gt;0,"Yes","No")</f>
        <v>No</v>
      </c>
      <c r="N1142" s="13"/>
    </row>
    <row r="1143" spans="1:14" x14ac:dyDescent="0.35">
      <c r="A1143" s="5">
        <v>1142</v>
      </c>
      <c r="B1143" s="5">
        <v>756</v>
      </c>
      <c r="C1143" s="5">
        <v>1001</v>
      </c>
      <c r="D1143" s="5">
        <v>1</v>
      </c>
      <c r="E1143" s="5">
        <v>3826.19</v>
      </c>
      <c r="F1143" s="5">
        <v>0.2</v>
      </c>
      <c r="G1143" s="5">
        <f>IFERROR(INDEX(Products!$C$2:$C$86,MATCH(C1143,Products!$A$2:$A$86,0)),"")</f>
        <v>1</v>
      </c>
      <c r="H1143" s="12">
        <f>IFERROR(INDEX(Products!$D$2:$D$86,MATCH(C1143,Products!$A$2:$A$86,0)),"")</f>
        <v>3021.65</v>
      </c>
      <c r="I1143" s="12">
        <f t="shared" si="68"/>
        <v>3060.9520000000002</v>
      </c>
      <c r="J1143" s="12">
        <f t="shared" si="69"/>
        <v>3021.65</v>
      </c>
      <c r="K1143" s="12">
        <f t="shared" si="70"/>
        <v>39.302000000000135</v>
      </c>
      <c r="L1143" s="7">
        <f t="shared" si="71"/>
        <v>1.2839796246396589E-2</v>
      </c>
      <c r="M1143" s="5" t="str">
        <f>IF(COUNTIF(Returns!$B$2:$B$248,A1143)&gt;0,"Yes","No")</f>
        <v>No</v>
      </c>
      <c r="N1143" s="13"/>
    </row>
    <row r="1144" spans="1:14" x14ac:dyDescent="0.35">
      <c r="A1144" s="5">
        <v>1143</v>
      </c>
      <c r="B1144" s="5">
        <v>757</v>
      </c>
      <c r="C1144" s="5">
        <v>1061</v>
      </c>
      <c r="D1144" s="5">
        <v>1</v>
      </c>
      <c r="E1144" s="5">
        <v>1128.8399999999999</v>
      </c>
      <c r="F1144" s="5">
        <v>0</v>
      </c>
      <c r="G1144" s="5">
        <f>IFERROR(INDEX(Products!$C$2:$C$86,MATCH(C1144,Products!$A$2:$A$86,0)),"")</f>
        <v>6</v>
      </c>
      <c r="H1144" s="12">
        <f>IFERROR(INDEX(Products!$D$2:$D$86,MATCH(C1144,Products!$A$2:$A$86,0)),"")</f>
        <v>705.26</v>
      </c>
      <c r="I1144" s="12">
        <f t="shared" si="68"/>
        <v>1128.8399999999999</v>
      </c>
      <c r="J1144" s="12">
        <f t="shared" si="69"/>
        <v>705.26</v>
      </c>
      <c r="K1144" s="12">
        <f t="shared" si="70"/>
        <v>423.57999999999993</v>
      </c>
      <c r="L1144" s="7">
        <f t="shared" si="71"/>
        <v>0.37523475426101127</v>
      </c>
      <c r="M1144" s="5" t="str">
        <f>IF(COUNTIF(Returns!$B$2:$B$248,A1144)&gt;0,"Yes","No")</f>
        <v>No</v>
      </c>
      <c r="N1144" s="13"/>
    </row>
    <row r="1145" spans="1:14" x14ac:dyDescent="0.35">
      <c r="A1145" s="5">
        <v>1144</v>
      </c>
      <c r="B1145" s="5">
        <v>758</v>
      </c>
      <c r="C1145" s="5">
        <v>1052</v>
      </c>
      <c r="D1145" s="5">
        <v>2</v>
      </c>
      <c r="E1145" s="5">
        <v>2801.53</v>
      </c>
      <c r="F1145" s="5">
        <v>0.15</v>
      </c>
      <c r="G1145" s="5">
        <f>IFERROR(INDEX(Products!$C$2:$C$86,MATCH(C1145,Products!$A$2:$A$86,0)),"")</f>
        <v>5</v>
      </c>
      <c r="H1145" s="12">
        <f>IFERROR(INDEX(Products!$D$2:$D$86,MATCH(C1145,Products!$A$2:$A$86,0)),"")</f>
        <v>1752.02</v>
      </c>
      <c r="I1145" s="12">
        <f t="shared" si="68"/>
        <v>4762.6010000000006</v>
      </c>
      <c r="J1145" s="12">
        <f t="shared" si="69"/>
        <v>3504.04</v>
      </c>
      <c r="K1145" s="12">
        <f t="shared" si="70"/>
        <v>1258.5610000000006</v>
      </c>
      <c r="L1145" s="7">
        <f t="shared" si="71"/>
        <v>0.26425917266636456</v>
      </c>
      <c r="M1145" s="5" t="str">
        <f>IF(COUNTIF(Returns!$B$2:$B$248,A1145)&gt;0,"Yes","No")</f>
        <v>No</v>
      </c>
      <c r="N1145" s="13"/>
    </row>
    <row r="1146" spans="1:14" x14ac:dyDescent="0.35">
      <c r="A1146" s="5">
        <v>1145</v>
      </c>
      <c r="B1146" s="5">
        <v>758</v>
      </c>
      <c r="C1146" s="5">
        <v>1049</v>
      </c>
      <c r="D1146" s="5">
        <v>2</v>
      </c>
      <c r="E1146" s="5">
        <v>3970.29</v>
      </c>
      <c r="F1146" s="5">
        <v>0</v>
      </c>
      <c r="G1146" s="5">
        <f>IFERROR(INDEX(Products!$C$2:$C$86,MATCH(C1146,Products!$A$2:$A$86,0)),"")</f>
        <v>5</v>
      </c>
      <c r="H1146" s="12">
        <f>IFERROR(INDEX(Products!$D$2:$D$86,MATCH(C1146,Products!$A$2:$A$86,0)),"")</f>
        <v>2490.89</v>
      </c>
      <c r="I1146" s="12">
        <f t="shared" si="68"/>
        <v>7940.58</v>
      </c>
      <c r="J1146" s="12">
        <f t="shared" si="69"/>
        <v>4981.78</v>
      </c>
      <c r="K1146" s="12">
        <f t="shared" si="70"/>
        <v>2958.8</v>
      </c>
      <c r="L1146" s="7">
        <f t="shared" si="71"/>
        <v>0.37261761735288862</v>
      </c>
      <c r="M1146" s="5" t="str">
        <f>IF(COUNTIF(Returns!$B$2:$B$248,A1146)&gt;0,"Yes","No")</f>
        <v>No</v>
      </c>
      <c r="N1146" s="13"/>
    </row>
    <row r="1147" spans="1:14" x14ac:dyDescent="0.35">
      <c r="A1147" s="5">
        <v>1146</v>
      </c>
      <c r="B1147" s="5">
        <v>759</v>
      </c>
      <c r="C1147" s="5">
        <v>1053</v>
      </c>
      <c r="D1147" s="5">
        <v>1</v>
      </c>
      <c r="E1147" s="5">
        <v>1295.03</v>
      </c>
      <c r="F1147" s="5">
        <v>0.15</v>
      </c>
      <c r="G1147" s="5">
        <f>IFERROR(INDEX(Products!$C$2:$C$86,MATCH(C1147,Products!$A$2:$A$86,0)),"")</f>
        <v>5</v>
      </c>
      <c r="H1147" s="12">
        <f>IFERROR(INDEX(Products!$D$2:$D$86,MATCH(C1147,Products!$A$2:$A$86,0)),"")</f>
        <v>777.04</v>
      </c>
      <c r="I1147" s="12">
        <f t="shared" si="68"/>
        <v>1100.7755</v>
      </c>
      <c r="J1147" s="12">
        <f t="shared" si="69"/>
        <v>777.04</v>
      </c>
      <c r="K1147" s="12">
        <f t="shared" si="70"/>
        <v>323.7355</v>
      </c>
      <c r="L1147" s="7">
        <f t="shared" si="71"/>
        <v>0.29409766114889002</v>
      </c>
      <c r="M1147" s="5" t="str">
        <f>IF(COUNTIF(Returns!$B$2:$B$248,A1147)&gt;0,"Yes","No")</f>
        <v>No</v>
      </c>
      <c r="N1147" s="13"/>
    </row>
    <row r="1148" spans="1:14" x14ac:dyDescent="0.35">
      <c r="A1148" s="5">
        <v>1147</v>
      </c>
      <c r="B1148" s="5">
        <v>760</v>
      </c>
      <c r="C1148" s="5">
        <v>1067</v>
      </c>
      <c r="D1148" s="5">
        <v>1</v>
      </c>
      <c r="E1148" s="5">
        <v>4128.99</v>
      </c>
      <c r="F1148" s="5">
        <v>0.25</v>
      </c>
      <c r="G1148" s="5">
        <f>IFERROR(INDEX(Products!$C$2:$C$86,MATCH(C1148,Products!$A$2:$A$86,0)),"")</f>
        <v>7</v>
      </c>
      <c r="H1148" s="12">
        <f>IFERROR(INDEX(Products!$D$2:$D$86,MATCH(C1148,Products!$A$2:$A$86,0)),"")</f>
        <v>2213.3200000000002</v>
      </c>
      <c r="I1148" s="12">
        <f t="shared" si="68"/>
        <v>3096.7424999999998</v>
      </c>
      <c r="J1148" s="12">
        <f t="shared" si="69"/>
        <v>2213.3200000000002</v>
      </c>
      <c r="K1148" s="12">
        <f t="shared" si="70"/>
        <v>883.42249999999967</v>
      </c>
      <c r="L1148" s="7">
        <f t="shared" si="71"/>
        <v>0.28527476856729278</v>
      </c>
      <c r="M1148" s="5" t="str">
        <f>IF(COUNTIF(Returns!$B$2:$B$248,A1148)&gt;0,"Yes","No")</f>
        <v>No</v>
      </c>
      <c r="N1148" s="13"/>
    </row>
    <row r="1149" spans="1:14" x14ac:dyDescent="0.35">
      <c r="A1149" s="5">
        <v>1148</v>
      </c>
      <c r="B1149" s="5">
        <v>760</v>
      </c>
      <c r="C1149" s="5">
        <v>1056</v>
      </c>
      <c r="D1149" s="5">
        <v>1</v>
      </c>
      <c r="E1149" s="5">
        <v>1134.4000000000001</v>
      </c>
      <c r="F1149" s="5">
        <v>0</v>
      </c>
      <c r="G1149" s="5">
        <f>IFERROR(INDEX(Products!$C$2:$C$86,MATCH(C1149,Products!$A$2:$A$86,0)),"")</f>
        <v>6</v>
      </c>
      <c r="H1149" s="12">
        <f>IFERROR(INDEX(Products!$D$2:$D$86,MATCH(C1149,Products!$A$2:$A$86,0)),"")</f>
        <v>798.2</v>
      </c>
      <c r="I1149" s="12">
        <f t="shared" si="68"/>
        <v>1134.4000000000001</v>
      </c>
      <c r="J1149" s="12">
        <f t="shared" si="69"/>
        <v>798.2</v>
      </c>
      <c r="K1149" s="12">
        <f t="shared" si="70"/>
        <v>336.20000000000005</v>
      </c>
      <c r="L1149" s="7">
        <f t="shared" si="71"/>
        <v>0.29636812411847674</v>
      </c>
      <c r="M1149" s="5" t="str">
        <f>IF(COUNTIF(Returns!$B$2:$B$248,A1149)&gt;0,"Yes","No")</f>
        <v>No</v>
      </c>
      <c r="N1149" s="13"/>
    </row>
    <row r="1150" spans="1:14" x14ac:dyDescent="0.35">
      <c r="A1150" s="5">
        <v>1149</v>
      </c>
      <c r="B1150" s="5">
        <v>760</v>
      </c>
      <c r="C1150" s="5">
        <v>1016</v>
      </c>
      <c r="D1150" s="5">
        <v>1</v>
      </c>
      <c r="E1150" s="5">
        <v>1279.19</v>
      </c>
      <c r="F1150" s="5">
        <v>0.25</v>
      </c>
      <c r="G1150" s="5">
        <f>IFERROR(INDEX(Products!$C$2:$C$86,MATCH(C1150,Products!$A$2:$A$86,0)),"")</f>
        <v>2</v>
      </c>
      <c r="H1150" s="12">
        <f>IFERROR(INDEX(Products!$D$2:$D$86,MATCH(C1150,Products!$A$2:$A$86,0)),"")</f>
        <v>741.85</v>
      </c>
      <c r="I1150" s="12">
        <f t="shared" si="68"/>
        <v>959.39250000000004</v>
      </c>
      <c r="J1150" s="12">
        <f t="shared" si="69"/>
        <v>741.85</v>
      </c>
      <c r="K1150" s="12">
        <f t="shared" si="70"/>
        <v>217.54250000000002</v>
      </c>
      <c r="L1150" s="7">
        <f t="shared" si="71"/>
        <v>0.22675026123301986</v>
      </c>
      <c r="M1150" s="5" t="str">
        <f>IF(COUNTIF(Returns!$B$2:$B$248,A1150)&gt;0,"Yes","No")</f>
        <v>No</v>
      </c>
      <c r="N1150" s="13"/>
    </row>
    <row r="1151" spans="1:14" x14ac:dyDescent="0.35">
      <c r="A1151" s="5">
        <v>1150</v>
      </c>
      <c r="B1151" s="5">
        <v>760</v>
      </c>
      <c r="C1151" s="5">
        <v>1085</v>
      </c>
      <c r="D1151" s="5">
        <v>1</v>
      </c>
      <c r="E1151" s="5">
        <v>234.72</v>
      </c>
      <c r="F1151" s="5">
        <v>0</v>
      </c>
      <c r="G1151" s="5">
        <f>IFERROR(INDEX(Products!$C$2:$C$86,MATCH(C1151,Products!$A$2:$A$86,0)),"")</f>
        <v>8</v>
      </c>
      <c r="H1151" s="12">
        <f>IFERROR(INDEX(Products!$D$2:$D$86,MATCH(C1151,Products!$A$2:$A$86,0)),"")</f>
        <v>175.69</v>
      </c>
      <c r="I1151" s="12">
        <f t="shared" si="68"/>
        <v>234.72</v>
      </c>
      <c r="J1151" s="12">
        <f t="shared" si="69"/>
        <v>175.69</v>
      </c>
      <c r="K1151" s="12">
        <f t="shared" si="70"/>
        <v>59.03</v>
      </c>
      <c r="L1151" s="7">
        <f t="shared" si="71"/>
        <v>0.25149113837764148</v>
      </c>
      <c r="M1151" s="5" t="str">
        <f>IF(COUNTIF(Returns!$B$2:$B$248,A1151)&gt;0,"Yes","No")</f>
        <v>No</v>
      </c>
      <c r="N1151" s="13"/>
    </row>
    <row r="1152" spans="1:14" x14ac:dyDescent="0.35">
      <c r="A1152" s="5">
        <v>1151</v>
      </c>
      <c r="B1152" s="5">
        <v>761</v>
      </c>
      <c r="C1152" s="5">
        <v>1085</v>
      </c>
      <c r="D1152" s="5">
        <v>1</v>
      </c>
      <c r="E1152" s="5">
        <v>234.72</v>
      </c>
      <c r="F1152" s="5">
        <v>0</v>
      </c>
      <c r="G1152" s="5">
        <f>IFERROR(INDEX(Products!$C$2:$C$86,MATCH(C1152,Products!$A$2:$A$86,0)),"")</f>
        <v>8</v>
      </c>
      <c r="H1152" s="12">
        <f>IFERROR(INDEX(Products!$D$2:$D$86,MATCH(C1152,Products!$A$2:$A$86,0)),"")</f>
        <v>175.69</v>
      </c>
      <c r="I1152" s="12">
        <f t="shared" si="68"/>
        <v>234.72</v>
      </c>
      <c r="J1152" s="12">
        <f t="shared" si="69"/>
        <v>175.69</v>
      </c>
      <c r="K1152" s="12">
        <f t="shared" si="70"/>
        <v>59.03</v>
      </c>
      <c r="L1152" s="7">
        <f t="shared" si="71"/>
        <v>0.25149113837764148</v>
      </c>
      <c r="M1152" s="5" t="str">
        <f>IF(COUNTIF(Returns!$B$2:$B$248,A1152)&gt;0,"Yes","No")</f>
        <v>No</v>
      </c>
      <c r="N1152" s="13"/>
    </row>
    <row r="1153" spans="1:14" x14ac:dyDescent="0.35">
      <c r="A1153" s="5">
        <v>1152</v>
      </c>
      <c r="B1153" s="5">
        <v>762</v>
      </c>
      <c r="C1153" s="5">
        <v>1001</v>
      </c>
      <c r="D1153" s="5">
        <v>1</v>
      </c>
      <c r="E1153" s="5">
        <v>3826.19</v>
      </c>
      <c r="F1153" s="5">
        <v>0.15</v>
      </c>
      <c r="G1153" s="5">
        <f>IFERROR(INDEX(Products!$C$2:$C$86,MATCH(C1153,Products!$A$2:$A$86,0)),"")</f>
        <v>1</v>
      </c>
      <c r="H1153" s="12">
        <f>IFERROR(INDEX(Products!$D$2:$D$86,MATCH(C1153,Products!$A$2:$A$86,0)),"")</f>
        <v>3021.65</v>
      </c>
      <c r="I1153" s="12">
        <f t="shared" si="68"/>
        <v>3252.2615000000001</v>
      </c>
      <c r="J1153" s="12">
        <f t="shared" si="69"/>
        <v>3021.65</v>
      </c>
      <c r="K1153" s="12">
        <f t="shared" si="70"/>
        <v>230.61149999999998</v>
      </c>
      <c r="L1153" s="7">
        <f t="shared" si="71"/>
        <v>7.0908043526020273E-2</v>
      </c>
      <c r="M1153" s="5" t="str">
        <f>IF(COUNTIF(Returns!$B$2:$B$248,A1153)&gt;0,"Yes","No")</f>
        <v>No</v>
      </c>
      <c r="N1153" s="13"/>
    </row>
    <row r="1154" spans="1:14" x14ac:dyDescent="0.35">
      <c r="A1154" s="5">
        <v>1153</v>
      </c>
      <c r="B1154" s="5">
        <v>762</v>
      </c>
      <c r="C1154" s="5">
        <v>1069</v>
      </c>
      <c r="D1154" s="5">
        <v>1</v>
      </c>
      <c r="E1154" s="5">
        <v>545.38</v>
      </c>
      <c r="F1154" s="5">
        <v>0.1</v>
      </c>
      <c r="G1154" s="5">
        <f>IFERROR(INDEX(Products!$C$2:$C$86,MATCH(C1154,Products!$A$2:$A$86,0)),"")</f>
        <v>7</v>
      </c>
      <c r="H1154" s="12">
        <f>IFERROR(INDEX(Products!$D$2:$D$86,MATCH(C1154,Products!$A$2:$A$86,0)),"")</f>
        <v>312.64999999999998</v>
      </c>
      <c r="I1154" s="12">
        <f t="shared" ref="I1154:I1217" si="72">D1154*E1154*(1-F1154)</f>
        <v>490.84199999999998</v>
      </c>
      <c r="J1154" s="12">
        <f t="shared" ref="J1154:J1217" si="73">D1154*H1154</f>
        <v>312.64999999999998</v>
      </c>
      <c r="K1154" s="12">
        <f t="shared" ref="K1154:K1217" si="74">I1154-J1154</f>
        <v>178.19200000000001</v>
      </c>
      <c r="L1154" s="7">
        <f t="shared" ref="L1154:L1217" si="75">IFERROR(K1154/I1154,0)</f>
        <v>0.36303331825719887</v>
      </c>
      <c r="M1154" s="5" t="str">
        <f>IF(COUNTIF(Returns!$B$2:$B$248,A1154)&gt;0,"Yes","No")</f>
        <v>No</v>
      </c>
      <c r="N1154" s="13"/>
    </row>
    <row r="1155" spans="1:14" x14ac:dyDescent="0.35">
      <c r="A1155" s="5">
        <v>1154</v>
      </c>
      <c r="B1155" s="5">
        <v>763</v>
      </c>
      <c r="C1155" s="5">
        <v>1056</v>
      </c>
      <c r="D1155" s="5">
        <v>1</v>
      </c>
      <c r="E1155" s="5">
        <v>1134.4000000000001</v>
      </c>
      <c r="F1155" s="5">
        <v>0.15</v>
      </c>
      <c r="G1155" s="5">
        <f>IFERROR(INDEX(Products!$C$2:$C$86,MATCH(C1155,Products!$A$2:$A$86,0)),"")</f>
        <v>6</v>
      </c>
      <c r="H1155" s="12">
        <f>IFERROR(INDEX(Products!$D$2:$D$86,MATCH(C1155,Products!$A$2:$A$86,0)),"")</f>
        <v>798.2</v>
      </c>
      <c r="I1155" s="12">
        <f t="shared" si="72"/>
        <v>964.24</v>
      </c>
      <c r="J1155" s="12">
        <f t="shared" si="73"/>
        <v>798.2</v>
      </c>
      <c r="K1155" s="12">
        <f t="shared" si="74"/>
        <v>166.03999999999996</v>
      </c>
      <c r="L1155" s="7">
        <f t="shared" si="75"/>
        <v>0.17219779308056082</v>
      </c>
      <c r="M1155" s="5" t="str">
        <f>IF(COUNTIF(Returns!$B$2:$B$248,A1155)&gt;0,"Yes","No")</f>
        <v>No</v>
      </c>
      <c r="N1155" s="13"/>
    </row>
    <row r="1156" spans="1:14" x14ac:dyDescent="0.35">
      <c r="A1156" s="5">
        <v>1155</v>
      </c>
      <c r="B1156" s="5">
        <v>763</v>
      </c>
      <c r="C1156" s="5">
        <v>1001</v>
      </c>
      <c r="D1156" s="5">
        <v>1</v>
      </c>
      <c r="E1156" s="5">
        <v>3826.19</v>
      </c>
      <c r="F1156" s="5">
        <v>0.1</v>
      </c>
      <c r="G1156" s="5">
        <f>IFERROR(INDEX(Products!$C$2:$C$86,MATCH(C1156,Products!$A$2:$A$86,0)),"")</f>
        <v>1</v>
      </c>
      <c r="H1156" s="12">
        <f>IFERROR(INDEX(Products!$D$2:$D$86,MATCH(C1156,Products!$A$2:$A$86,0)),"")</f>
        <v>3021.65</v>
      </c>
      <c r="I1156" s="12">
        <f t="shared" si="72"/>
        <v>3443.5709999999999</v>
      </c>
      <c r="J1156" s="12">
        <f t="shared" si="73"/>
        <v>3021.65</v>
      </c>
      <c r="K1156" s="12">
        <f t="shared" si="74"/>
        <v>421.92099999999982</v>
      </c>
      <c r="L1156" s="7">
        <f t="shared" si="75"/>
        <v>0.12252426333013021</v>
      </c>
      <c r="M1156" s="5" t="str">
        <f>IF(COUNTIF(Returns!$B$2:$B$248,A1156)&gt;0,"Yes","No")</f>
        <v>No</v>
      </c>
      <c r="N1156" s="13"/>
    </row>
    <row r="1157" spans="1:14" x14ac:dyDescent="0.35">
      <c r="A1157" s="5">
        <v>1156</v>
      </c>
      <c r="B1157" s="5">
        <v>764</v>
      </c>
      <c r="C1157" s="5">
        <v>1039</v>
      </c>
      <c r="D1157" s="5">
        <v>1</v>
      </c>
      <c r="E1157" s="5">
        <v>1284.94</v>
      </c>
      <c r="F1157" s="5">
        <v>0.1</v>
      </c>
      <c r="G1157" s="5">
        <f>IFERROR(INDEX(Products!$C$2:$C$86,MATCH(C1157,Products!$A$2:$A$86,0)),"")</f>
        <v>4</v>
      </c>
      <c r="H1157" s="12">
        <f>IFERROR(INDEX(Products!$D$2:$D$86,MATCH(C1157,Products!$A$2:$A$86,0)),"")</f>
        <v>829.93</v>
      </c>
      <c r="I1157" s="12">
        <f t="shared" si="72"/>
        <v>1156.4460000000001</v>
      </c>
      <c r="J1157" s="12">
        <f t="shared" si="73"/>
        <v>829.93</v>
      </c>
      <c r="K1157" s="12">
        <f t="shared" si="74"/>
        <v>326.51600000000019</v>
      </c>
      <c r="L1157" s="7">
        <f t="shared" si="75"/>
        <v>0.28234435503257405</v>
      </c>
      <c r="M1157" s="5" t="str">
        <f>IF(COUNTIF(Returns!$B$2:$B$248,A1157)&gt;0,"Yes","No")</f>
        <v>No</v>
      </c>
      <c r="N1157" s="13"/>
    </row>
    <row r="1158" spans="1:14" x14ac:dyDescent="0.35">
      <c r="A1158" s="5">
        <v>1157</v>
      </c>
      <c r="B1158" s="5">
        <v>764</v>
      </c>
      <c r="C1158" s="5">
        <v>1072</v>
      </c>
      <c r="D1158" s="5">
        <v>1</v>
      </c>
      <c r="E1158" s="5">
        <v>1404.39</v>
      </c>
      <c r="F1158" s="5">
        <v>0.15</v>
      </c>
      <c r="G1158" s="5">
        <f>IFERROR(INDEX(Products!$C$2:$C$86,MATCH(C1158,Products!$A$2:$A$86,0)),"")</f>
        <v>7</v>
      </c>
      <c r="H1158" s="12">
        <f>IFERROR(INDEX(Products!$D$2:$D$86,MATCH(C1158,Products!$A$2:$A$86,0)),"")</f>
        <v>772.88</v>
      </c>
      <c r="I1158" s="12">
        <f t="shared" si="72"/>
        <v>1193.7315000000001</v>
      </c>
      <c r="J1158" s="12">
        <f t="shared" si="73"/>
        <v>772.88</v>
      </c>
      <c r="K1158" s="12">
        <f t="shared" si="74"/>
        <v>420.8515000000001</v>
      </c>
      <c r="L1158" s="7">
        <f t="shared" si="75"/>
        <v>0.35255122278334788</v>
      </c>
      <c r="M1158" s="5" t="str">
        <f>IF(COUNTIF(Returns!$B$2:$B$248,A1158)&gt;0,"Yes","No")</f>
        <v>No</v>
      </c>
      <c r="N1158" s="13"/>
    </row>
    <row r="1159" spans="1:14" x14ac:dyDescent="0.35">
      <c r="A1159" s="5">
        <v>1158</v>
      </c>
      <c r="B1159" s="5">
        <v>765</v>
      </c>
      <c r="C1159" s="5">
        <v>1064</v>
      </c>
      <c r="D1159" s="5">
        <v>1</v>
      </c>
      <c r="E1159" s="5">
        <v>177.92</v>
      </c>
      <c r="F1159" s="5">
        <v>0</v>
      </c>
      <c r="G1159" s="5">
        <f>IFERROR(INDEX(Products!$C$2:$C$86,MATCH(C1159,Products!$A$2:$A$86,0)),"")</f>
        <v>6</v>
      </c>
      <c r="H1159" s="12">
        <f>IFERROR(INDEX(Products!$D$2:$D$86,MATCH(C1159,Products!$A$2:$A$86,0)),"")</f>
        <v>95.97</v>
      </c>
      <c r="I1159" s="12">
        <f t="shared" si="72"/>
        <v>177.92</v>
      </c>
      <c r="J1159" s="12">
        <f t="shared" si="73"/>
        <v>95.97</v>
      </c>
      <c r="K1159" s="12">
        <f t="shared" si="74"/>
        <v>81.949999999999989</v>
      </c>
      <c r="L1159" s="7">
        <f t="shared" si="75"/>
        <v>0.46060026978417262</v>
      </c>
      <c r="M1159" s="5" t="str">
        <f>IF(COUNTIF(Returns!$B$2:$B$248,A1159)&gt;0,"Yes","No")</f>
        <v>No</v>
      </c>
      <c r="N1159" s="13"/>
    </row>
    <row r="1160" spans="1:14" x14ac:dyDescent="0.35">
      <c r="A1160" s="5">
        <v>1159</v>
      </c>
      <c r="B1160" s="5">
        <v>766</v>
      </c>
      <c r="C1160" s="5">
        <v>1023</v>
      </c>
      <c r="D1160" s="5">
        <v>1</v>
      </c>
      <c r="E1160" s="5">
        <v>203.79</v>
      </c>
      <c r="F1160" s="5">
        <v>0.1</v>
      </c>
      <c r="G1160" s="5">
        <f>IFERROR(INDEX(Products!$C$2:$C$86,MATCH(C1160,Products!$A$2:$A$86,0)),"")</f>
        <v>2</v>
      </c>
      <c r="H1160" s="12">
        <f>IFERROR(INDEX(Products!$D$2:$D$86,MATCH(C1160,Products!$A$2:$A$86,0)),"")</f>
        <v>145.43</v>
      </c>
      <c r="I1160" s="12">
        <f t="shared" si="72"/>
        <v>183.411</v>
      </c>
      <c r="J1160" s="12">
        <f t="shared" si="73"/>
        <v>145.43</v>
      </c>
      <c r="K1160" s="12">
        <f t="shared" si="74"/>
        <v>37.980999999999995</v>
      </c>
      <c r="L1160" s="7">
        <f t="shared" si="75"/>
        <v>0.20708136371319055</v>
      </c>
      <c r="M1160" s="5" t="str">
        <f>IF(COUNTIF(Returns!$B$2:$B$248,A1160)&gt;0,"Yes","No")</f>
        <v>No</v>
      </c>
      <c r="N1160" s="13"/>
    </row>
    <row r="1161" spans="1:14" x14ac:dyDescent="0.35">
      <c r="A1161" s="5">
        <v>1160</v>
      </c>
      <c r="B1161" s="5">
        <v>766</v>
      </c>
      <c r="C1161" s="5">
        <v>1067</v>
      </c>
      <c r="D1161" s="5">
        <v>1</v>
      </c>
      <c r="E1161" s="5">
        <v>4128.99</v>
      </c>
      <c r="F1161" s="5">
        <v>0.3</v>
      </c>
      <c r="G1161" s="5">
        <f>IFERROR(INDEX(Products!$C$2:$C$86,MATCH(C1161,Products!$A$2:$A$86,0)),"")</f>
        <v>7</v>
      </c>
      <c r="H1161" s="12">
        <f>IFERROR(INDEX(Products!$D$2:$D$86,MATCH(C1161,Products!$A$2:$A$86,0)),"")</f>
        <v>2213.3200000000002</v>
      </c>
      <c r="I1161" s="12">
        <f t="shared" si="72"/>
        <v>2890.2929999999997</v>
      </c>
      <c r="J1161" s="12">
        <f t="shared" si="73"/>
        <v>2213.3200000000002</v>
      </c>
      <c r="K1161" s="12">
        <f t="shared" si="74"/>
        <v>676.9729999999995</v>
      </c>
      <c r="L1161" s="7">
        <f t="shared" si="75"/>
        <v>0.23422296632209938</v>
      </c>
      <c r="M1161" s="5" t="str">
        <f>IF(COUNTIF(Returns!$B$2:$B$248,A1161)&gt;0,"Yes","No")</f>
        <v>No</v>
      </c>
      <c r="N1161" s="13"/>
    </row>
    <row r="1162" spans="1:14" x14ac:dyDescent="0.35">
      <c r="A1162" s="5">
        <v>1161</v>
      </c>
      <c r="B1162" s="5">
        <v>767</v>
      </c>
      <c r="C1162" s="5">
        <v>1079</v>
      </c>
      <c r="D1162" s="5">
        <v>3</v>
      </c>
      <c r="E1162" s="5">
        <v>395.97</v>
      </c>
      <c r="F1162" s="5">
        <v>0.1</v>
      </c>
      <c r="G1162" s="5">
        <f>IFERROR(INDEX(Products!$C$2:$C$86,MATCH(C1162,Products!$A$2:$A$86,0)),"")</f>
        <v>8</v>
      </c>
      <c r="H1162" s="12">
        <f>IFERROR(INDEX(Products!$D$2:$D$86,MATCH(C1162,Products!$A$2:$A$86,0)),"")</f>
        <v>242.57</v>
      </c>
      <c r="I1162" s="12">
        <f t="shared" si="72"/>
        <v>1069.1190000000001</v>
      </c>
      <c r="J1162" s="12">
        <f t="shared" si="73"/>
        <v>727.71</v>
      </c>
      <c r="K1162" s="12">
        <f t="shared" si="74"/>
        <v>341.40900000000011</v>
      </c>
      <c r="L1162" s="7">
        <f t="shared" si="75"/>
        <v>0.31933676232486752</v>
      </c>
      <c r="M1162" s="5" t="str">
        <f>IF(COUNTIF(Returns!$B$2:$B$248,A1162)&gt;0,"Yes","No")</f>
        <v>No</v>
      </c>
      <c r="N1162" s="13"/>
    </row>
    <row r="1163" spans="1:14" x14ac:dyDescent="0.35">
      <c r="A1163" s="5">
        <v>1162</v>
      </c>
      <c r="B1163" s="5">
        <v>767</v>
      </c>
      <c r="C1163" s="5">
        <v>1056</v>
      </c>
      <c r="D1163" s="5">
        <v>3</v>
      </c>
      <c r="E1163" s="5">
        <v>1134.4000000000001</v>
      </c>
      <c r="F1163" s="5">
        <v>0.15</v>
      </c>
      <c r="G1163" s="5">
        <f>IFERROR(INDEX(Products!$C$2:$C$86,MATCH(C1163,Products!$A$2:$A$86,0)),"")</f>
        <v>6</v>
      </c>
      <c r="H1163" s="12">
        <f>IFERROR(INDEX(Products!$D$2:$D$86,MATCH(C1163,Products!$A$2:$A$86,0)),"")</f>
        <v>798.2</v>
      </c>
      <c r="I1163" s="12">
        <f t="shared" si="72"/>
        <v>2892.7200000000003</v>
      </c>
      <c r="J1163" s="12">
        <f t="shared" si="73"/>
        <v>2394.6000000000004</v>
      </c>
      <c r="K1163" s="12">
        <f t="shared" si="74"/>
        <v>498.11999999999989</v>
      </c>
      <c r="L1163" s="7">
        <f t="shared" si="75"/>
        <v>0.1721977930805608</v>
      </c>
      <c r="M1163" s="5" t="str">
        <f>IF(COUNTIF(Returns!$B$2:$B$248,A1163)&gt;0,"Yes","No")</f>
        <v>No</v>
      </c>
      <c r="N1163" s="13"/>
    </row>
    <row r="1164" spans="1:14" x14ac:dyDescent="0.35">
      <c r="A1164" s="5">
        <v>1163</v>
      </c>
      <c r="B1164" s="5">
        <v>768</v>
      </c>
      <c r="C1164" s="5">
        <v>1067</v>
      </c>
      <c r="D1164" s="5">
        <v>1</v>
      </c>
      <c r="E1164" s="5">
        <v>4128.99</v>
      </c>
      <c r="F1164" s="5">
        <v>0.15</v>
      </c>
      <c r="G1164" s="5">
        <f>IFERROR(INDEX(Products!$C$2:$C$86,MATCH(C1164,Products!$A$2:$A$86,0)),"")</f>
        <v>7</v>
      </c>
      <c r="H1164" s="12">
        <f>IFERROR(INDEX(Products!$D$2:$D$86,MATCH(C1164,Products!$A$2:$A$86,0)),"")</f>
        <v>2213.3200000000002</v>
      </c>
      <c r="I1164" s="12">
        <f t="shared" si="72"/>
        <v>3509.6414999999997</v>
      </c>
      <c r="J1164" s="12">
        <f t="shared" si="73"/>
        <v>2213.3200000000002</v>
      </c>
      <c r="K1164" s="12">
        <f t="shared" si="74"/>
        <v>1296.3214999999996</v>
      </c>
      <c r="L1164" s="7">
        <f t="shared" si="75"/>
        <v>0.36936008991231717</v>
      </c>
      <c r="M1164" s="5" t="str">
        <f>IF(COUNTIF(Returns!$B$2:$B$248,A1164)&gt;0,"Yes","No")</f>
        <v>No</v>
      </c>
      <c r="N1164" s="13"/>
    </row>
    <row r="1165" spans="1:14" x14ac:dyDescent="0.35">
      <c r="A1165" s="5">
        <v>1164</v>
      </c>
      <c r="B1165" s="5">
        <v>768</v>
      </c>
      <c r="C1165" s="5">
        <v>1061</v>
      </c>
      <c r="D1165" s="5">
        <v>2</v>
      </c>
      <c r="E1165" s="5">
        <v>1128.8399999999999</v>
      </c>
      <c r="F1165" s="5">
        <v>0</v>
      </c>
      <c r="G1165" s="5">
        <f>IFERROR(INDEX(Products!$C$2:$C$86,MATCH(C1165,Products!$A$2:$A$86,0)),"")</f>
        <v>6</v>
      </c>
      <c r="H1165" s="12">
        <f>IFERROR(INDEX(Products!$D$2:$D$86,MATCH(C1165,Products!$A$2:$A$86,0)),"")</f>
        <v>705.26</v>
      </c>
      <c r="I1165" s="12">
        <f t="shared" si="72"/>
        <v>2257.6799999999998</v>
      </c>
      <c r="J1165" s="12">
        <f t="shared" si="73"/>
        <v>1410.52</v>
      </c>
      <c r="K1165" s="12">
        <f t="shared" si="74"/>
        <v>847.15999999999985</v>
      </c>
      <c r="L1165" s="7">
        <f t="shared" si="75"/>
        <v>0.37523475426101127</v>
      </c>
      <c r="M1165" s="5" t="str">
        <f>IF(COUNTIF(Returns!$B$2:$B$248,A1165)&gt;0,"Yes","No")</f>
        <v>No</v>
      </c>
      <c r="N1165" s="13"/>
    </row>
    <row r="1166" spans="1:14" x14ac:dyDescent="0.35">
      <c r="A1166" s="5">
        <v>1165</v>
      </c>
      <c r="B1166" s="5">
        <v>769</v>
      </c>
      <c r="C1166" s="5">
        <v>1029</v>
      </c>
      <c r="D1166" s="5">
        <v>1</v>
      </c>
      <c r="E1166" s="5">
        <v>951.92</v>
      </c>
      <c r="F1166" s="5">
        <v>0.1</v>
      </c>
      <c r="G1166" s="5">
        <f>IFERROR(INDEX(Products!$C$2:$C$86,MATCH(C1166,Products!$A$2:$A$86,0)),"")</f>
        <v>3</v>
      </c>
      <c r="H1166" s="12">
        <f>IFERROR(INDEX(Products!$D$2:$D$86,MATCH(C1166,Products!$A$2:$A$86,0)),"")</f>
        <v>552.17999999999995</v>
      </c>
      <c r="I1166" s="12">
        <f t="shared" si="72"/>
        <v>856.72799999999995</v>
      </c>
      <c r="J1166" s="12">
        <f t="shared" si="73"/>
        <v>552.17999999999995</v>
      </c>
      <c r="K1166" s="12">
        <f t="shared" si="74"/>
        <v>304.548</v>
      </c>
      <c r="L1166" s="7">
        <f t="shared" si="75"/>
        <v>0.35547805137686644</v>
      </c>
      <c r="M1166" s="5" t="str">
        <f>IF(COUNTIF(Returns!$B$2:$B$248,A1166)&gt;0,"Yes","No")</f>
        <v>No</v>
      </c>
      <c r="N1166" s="13"/>
    </row>
    <row r="1167" spans="1:14" x14ac:dyDescent="0.35">
      <c r="A1167" s="5">
        <v>1166</v>
      </c>
      <c r="B1167" s="5">
        <v>769</v>
      </c>
      <c r="C1167" s="5">
        <v>1081</v>
      </c>
      <c r="D1167" s="5">
        <v>1</v>
      </c>
      <c r="E1167" s="5">
        <v>163.27000000000001</v>
      </c>
      <c r="F1167" s="5">
        <v>0.05</v>
      </c>
      <c r="G1167" s="5">
        <f>IFERROR(INDEX(Products!$C$2:$C$86,MATCH(C1167,Products!$A$2:$A$86,0)),"")</f>
        <v>8</v>
      </c>
      <c r="H1167" s="12">
        <f>IFERROR(INDEX(Products!$D$2:$D$86,MATCH(C1167,Products!$A$2:$A$86,0)),"")</f>
        <v>98.34</v>
      </c>
      <c r="I1167" s="12">
        <f t="shared" si="72"/>
        <v>155.10650000000001</v>
      </c>
      <c r="J1167" s="12">
        <f t="shared" si="73"/>
        <v>98.34</v>
      </c>
      <c r="K1167" s="12">
        <f t="shared" si="74"/>
        <v>56.766500000000008</v>
      </c>
      <c r="L1167" s="7">
        <f t="shared" si="75"/>
        <v>0.36598401743318304</v>
      </c>
      <c r="M1167" s="5" t="str">
        <f>IF(COUNTIF(Returns!$B$2:$B$248,A1167)&gt;0,"Yes","No")</f>
        <v>No</v>
      </c>
      <c r="N1167" s="13"/>
    </row>
    <row r="1168" spans="1:14" x14ac:dyDescent="0.35">
      <c r="A1168" s="5">
        <v>1167</v>
      </c>
      <c r="B1168" s="5">
        <v>770</v>
      </c>
      <c r="C1168" s="5">
        <v>1064</v>
      </c>
      <c r="D1168" s="5">
        <v>1</v>
      </c>
      <c r="E1168" s="5">
        <v>177.92</v>
      </c>
      <c r="F1168" s="5">
        <v>0.15</v>
      </c>
      <c r="G1168" s="5">
        <f>IFERROR(INDEX(Products!$C$2:$C$86,MATCH(C1168,Products!$A$2:$A$86,0)),"")</f>
        <v>6</v>
      </c>
      <c r="H1168" s="12">
        <f>IFERROR(INDEX(Products!$D$2:$D$86,MATCH(C1168,Products!$A$2:$A$86,0)),"")</f>
        <v>95.97</v>
      </c>
      <c r="I1168" s="12">
        <f t="shared" si="72"/>
        <v>151.232</v>
      </c>
      <c r="J1168" s="12">
        <f t="shared" si="73"/>
        <v>95.97</v>
      </c>
      <c r="K1168" s="12">
        <f t="shared" si="74"/>
        <v>55.262</v>
      </c>
      <c r="L1168" s="7">
        <f t="shared" si="75"/>
        <v>0.36541208209902665</v>
      </c>
      <c r="M1168" s="5" t="str">
        <f>IF(COUNTIF(Returns!$B$2:$B$248,A1168)&gt;0,"Yes","No")</f>
        <v>No</v>
      </c>
      <c r="N1168" s="13"/>
    </row>
    <row r="1169" spans="1:14" x14ac:dyDescent="0.35">
      <c r="A1169" s="5">
        <v>1168</v>
      </c>
      <c r="B1169" s="5">
        <v>771</v>
      </c>
      <c r="C1169" s="5">
        <v>1001</v>
      </c>
      <c r="D1169" s="5">
        <v>1</v>
      </c>
      <c r="E1169" s="5">
        <v>3826.19</v>
      </c>
      <c r="F1169" s="5">
        <v>0.15</v>
      </c>
      <c r="G1169" s="5">
        <f>IFERROR(INDEX(Products!$C$2:$C$86,MATCH(C1169,Products!$A$2:$A$86,0)),"")</f>
        <v>1</v>
      </c>
      <c r="H1169" s="12">
        <f>IFERROR(INDEX(Products!$D$2:$D$86,MATCH(C1169,Products!$A$2:$A$86,0)),"")</f>
        <v>3021.65</v>
      </c>
      <c r="I1169" s="12">
        <f t="shared" si="72"/>
        <v>3252.2615000000001</v>
      </c>
      <c r="J1169" s="12">
        <f t="shared" si="73"/>
        <v>3021.65</v>
      </c>
      <c r="K1169" s="12">
        <f t="shared" si="74"/>
        <v>230.61149999999998</v>
      </c>
      <c r="L1169" s="7">
        <f t="shared" si="75"/>
        <v>7.0908043526020273E-2</v>
      </c>
      <c r="M1169" s="5" t="str">
        <f>IF(COUNTIF(Returns!$B$2:$B$248,A1169)&gt;0,"Yes","No")</f>
        <v>No</v>
      </c>
      <c r="N1169" s="13"/>
    </row>
    <row r="1170" spans="1:14" x14ac:dyDescent="0.35">
      <c r="A1170" s="5">
        <v>1169</v>
      </c>
      <c r="B1170" s="5">
        <v>772</v>
      </c>
      <c r="C1170" s="5">
        <v>1085</v>
      </c>
      <c r="D1170" s="5">
        <v>1</v>
      </c>
      <c r="E1170" s="5">
        <v>234.72</v>
      </c>
      <c r="F1170" s="5">
        <v>0.05</v>
      </c>
      <c r="G1170" s="5">
        <f>IFERROR(INDEX(Products!$C$2:$C$86,MATCH(C1170,Products!$A$2:$A$86,0)),"")</f>
        <v>8</v>
      </c>
      <c r="H1170" s="12">
        <f>IFERROR(INDEX(Products!$D$2:$D$86,MATCH(C1170,Products!$A$2:$A$86,0)),"")</f>
        <v>175.69</v>
      </c>
      <c r="I1170" s="12">
        <f t="shared" si="72"/>
        <v>222.98399999999998</v>
      </c>
      <c r="J1170" s="12">
        <f t="shared" si="73"/>
        <v>175.69</v>
      </c>
      <c r="K1170" s="12">
        <f t="shared" si="74"/>
        <v>47.293999999999983</v>
      </c>
      <c r="L1170" s="7">
        <f t="shared" si="75"/>
        <v>0.21209593513435937</v>
      </c>
      <c r="M1170" s="5" t="str">
        <f>IF(COUNTIF(Returns!$B$2:$B$248,A1170)&gt;0,"Yes","No")</f>
        <v>No</v>
      </c>
      <c r="N1170" s="13"/>
    </row>
    <row r="1171" spans="1:14" x14ac:dyDescent="0.35">
      <c r="A1171" s="5">
        <v>1170</v>
      </c>
      <c r="B1171" s="5">
        <v>772</v>
      </c>
      <c r="C1171" s="5">
        <v>1009</v>
      </c>
      <c r="D1171" s="5">
        <v>1</v>
      </c>
      <c r="E1171" s="5">
        <v>2129.15</v>
      </c>
      <c r="F1171" s="5">
        <v>0</v>
      </c>
      <c r="G1171" s="5">
        <f>IFERROR(INDEX(Products!$C$2:$C$86,MATCH(C1171,Products!$A$2:$A$86,0)),"")</f>
        <v>1</v>
      </c>
      <c r="H1171" s="12">
        <f>IFERROR(INDEX(Products!$D$2:$D$86,MATCH(C1171,Products!$A$2:$A$86,0)),"")</f>
        <v>1303.81</v>
      </c>
      <c r="I1171" s="12">
        <f t="shared" si="72"/>
        <v>2129.15</v>
      </c>
      <c r="J1171" s="12">
        <f t="shared" si="73"/>
        <v>1303.81</v>
      </c>
      <c r="K1171" s="12">
        <f t="shared" si="74"/>
        <v>825.34000000000015</v>
      </c>
      <c r="L1171" s="7">
        <f t="shared" si="75"/>
        <v>0.38763825939929086</v>
      </c>
      <c r="M1171" s="5" t="str">
        <f>IF(COUNTIF(Returns!$B$2:$B$248,A1171)&gt;0,"Yes","No")</f>
        <v>No</v>
      </c>
      <c r="N1171" s="13"/>
    </row>
    <row r="1172" spans="1:14" x14ac:dyDescent="0.35">
      <c r="A1172" s="5">
        <v>1171</v>
      </c>
      <c r="B1172" s="5">
        <v>773</v>
      </c>
      <c r="C1172" s="5">
        <v>1006</v>
      </c>
      <c r="D1172" s="5">
        <v>3</v>
      </c>
      <c r="E1172" s="5">
        <v>2046.37</v>
      </c>
      <c r="F1172" s="5">
        <v>0.15</v>
      </c>
      <c r="G1172" s="5">
        <f>IFERROR(INDEX(Products!$C$2:$C$86,MATCH(C1172,Products!$A$2:$A$86,0)),"")</f>
        <v>1</v>
      </c>
      <c r="H1172" s="12">
        <f>IFERROR(INDEX(Products!$D$2:$D$86,MATCH(C1172,Products!$A$2:$A$86,0)),"")</f>
        <v>1296.42</v>
      </c>
      <c r="I1172" s="12">
        <f t="shared" si="72"/>
        <v>5218.2434999999996</v>
      </c>
      <c r="J1172" s="12">
        <f t="shared" si="73"/>
        <v>3889.26</v>
      </c>
      <c r="K1172" s="12">
        <f t="shared" si="74"/>
        <v>1328.9834999999994</v>
      </c>
      <c r="L1172" s="7">
        <f t="shared" si="75"/>
        <v>0.25468023866651673</v>
      </c>
      <c r="M1172" s="5" t="str">
        <f>IF(COUNTIF(Returns!$B$2:$B$248,A1172)&gt;0,"Yes","No")</f>
        <v>No</v>
      </c>
      <c r="N1172" s="13"/>
    </row>
    <row r="1173" spans="1:14" x14ac:dyDescent="0.35">
      <c r="A1173" s="5">
        <v>1172</v>
      </c>
      <c r="B1173" s="5">
        <v>774</v>
      </c>
      <c r="C1173" s="5">
        <v>1052</v>
      </c>
      <c r="D1173" s="5">
        <v>3</v>
      </c>
      <c r="E1173" s="5">
        <v>2801.53</v>
      </c>
      <c r="F1173" s="5">
        <v>0</v>
      </c>
      <c r="G1173" s="5">
        <f>IFERROR(INDEX(Products!$C$2:$C$86,MATCH(C1173,Products!$A$2:$A$86,0)),"")</f>
        <v>5</v>
      </c>
      <c r="H1173" s="12">
        <f>IFERROR(INDEX(Products!$D$2:$D$86,MATCH(C1173,Products!$A$2:$A$86,0)),"")</f>
        <v>1752.02</v>
      </c>
      <c r="I1173" s="12">
        <f t="shared" si="72"/>
        <v>8404.59</v>
      </c>
      <c r="J1173" s="12">
        <f t="shared" si="73"/>
        <v>5256.0599999999995</v>
      </c>
      <c r="K1173" s="12">
        <f t="shared" si="74"/>
        <v>3148.5300000000007</v>
      </c>
      <c r="L1173" s="7">
        <f t="shared" si="75"/>
        <v>0.37462029676640984</v>
      </c>
      <c r="M1173" s="5" t="str">
        <f>IF(COUNTIF(Returns!$B$2:$B$248,A1173)&gt;0,"Yes","No")</f>
        <v>No</v>
      </c>
      <c r="N1173" s="13"/>
    </row>
    <row r="1174" spans="1:14" x14ac:dyDescent="0.35">
      <c r="A1174" s="5">
        <v>1173</v>
      </c>
      <c r="B1174" s="5">
        <v>775</v>
      </c>
      <c r="C1174" s="5">
        <v>1053</v>
      </c>
      <c r="D1174" s="5">
        <v>1</v>
      </c>
      <c r="E1174" s="5">
        <v>1295.03</v>
      </c>
      <c r="F1174" s="5">
        <v>0.15</v>
      </c>
      <c r="G1174" s="5">
        <f>IFERROR(INDEX(Products!$C$2:$C$86,MATCH(C1174,Products!$A$2:$A$86,0)),"")</f>
        <v>5</v>
      </c>
      <c r="H1174" s="12">
        <f>IFERROR(INDEX(Products!$D$2:$D$86,MATCH(C1174,Products!$A$2:$A$86,0)),"")</f>
        <v>777.04</v>
      </c>
      <c r="I1174" s="12">
        <f t="shared" si="72"/>
        <v>1100.7755</v>
      </c>
      <c r="J1174" s="12">
        <f t="shared" si="73"/>
        <v>777.04</v>
      </c>
      <c r="K1174" s="12">
        <f t="shared" si="74"/>
        <v>323.7355</v>
      </c>
      <c r="L1174" s="7">
        <f t="shared" si="75"/>
        <v>0.29409766114889002</v>
      </c>
      <c r="M1174" s="5" t="str">
        <f>IF(COUNTIF(Returns!$B$2:$B$248,A1174)&gt;0,"Yes","No")</f>
        <v>No</v>
      </c>
      <c r="N1174" s="13"/>
    </row>
    <row r="1175" spans="1:14" x14ac:dyDescent="0.35">
      <c r="A1175" s="5">
        <v>1174</v>
      </c>
      <c r="B1175" s="5">
        <v>775</v>
      </c>
      <c r="C1175" s="5">
        <v>1049</v>
      </c>
      <c r="D1175" s="5">
        <v>1</v>
      </c>
      <c r="E1175" s="5">
        <v>3970.29</v>
      </c>
      <c r="F1175" s="5">
        <v>0</v>
      </c>
      <c r="G1175" s="5">
        <f>IFERROR(INDEX(Products!$C$2:$C$86,MATCH(C1175,Products!$A$2:$A$86,0)),"")</f>
        <v>5</v>
      </c>
      <c r="H1175" s="12">
        <f>IFERROR(INDEX(Products!$D$2:$D$86,MATCH(C1175,Products!$A$2:$A$86,0)),"")</f>
        <v>2490.89</v>
      </c>
      <c r="I1175" s="12">
        <f t="shared" si="72"/>
        <v>3970.29</v>
      </c>
      <c r="J1175" s="12">
        <f t="shared" si="73"/>
        <v>2490.89</v>
      </c>
      <c r="K1175" s="12">
        <f t="shared" si="74"/>
        <v>1479.4</v>
      </c>
      <c r="L1175" s="7">
        <f t="shared" si="75"/>
        <v>0.37261761735288862</v>
      </c>
      <c r="M1175" s="5" t="str">
        <f>IF(COUNTIF(Returns!$B$2:$B$248,A1175)&gt;0,"Yes","No")</f>
        <v>Yes</v>
      </c>
      <c r="N1175" s="13"/>
    </row>
    <row r="1176" spans="1:14" x14ac:dyDescent="0.35">
      <c r="A1176" s="5">
        <v>1175</v>
      </c>
      <c r="B1176" s="5">
        <v>776</v>
      </c>
      <c r="C1176" s="5">
        <v>1067</v>
      </c>
      <c r="D1176" s="5">
        <v>3</v>
      </c>
      <c r="E1176" s="5">
        <v>4128.99</v>
      </c>
      <c r="F1176" s="5">
        <v>0</v>
      </c>
      <c r="G1176" s="5">
        <f>IFERROR(INDEX(Products!$C$2:$C$86,MATCH(C1176,Products!$A$2:$A$86,0)),"")</f>
        <v>7</v>
      </c>
      <c r="H1176" s="12">
        <f>IFERROR(INDEX(Products!$D$2:$D$86,MATCH(C1176,Products!$A$2:$A$86,0)),"")</f>
        <v>2213.3200000000002</v>
      </c>
      <c r="I1176" s="12">
        <f t="shared" si="72"/>
        <v>12386.97</v>
      </c>
      <c r="J1176" s="12">
        <f t="shared" si="73"/>
        <v>6639.9600000000009</v>
      </c>
      <c r="K1176" s="12">
        <f t="shared" si="74"/>
        <v>5747.0099999999984</v>
      </c>
      <c r="L1176" s="7">
        <f t="shared" si="75"/>
        <v>0.46395607642546954</v>
      </c>
      <c r="M1176" s="5" t="str">
        <f>IF(COUNTIF(Returns!$B$2:$B$248,A1176)&gt;0,"Yes","No")</f>
        <v>No</v>
      </c>
      <c r="N1176" s="13"/>
    </row>
    <row r="1177" spans="1:14" x14ac:dyDescent="0.35">
      <c r="A1177" s="5">
        <v>1176</v>
      </c>
      <c r="B1177" s="5">
        <v>776</v>
      </c>
      <c r="C1177" s="5">
        <v>1056</v>
      </c>
      <c r="D1177" s="5">
        <v>1</v>
      </c>
      <c r="E1177" s="5">
        <v>1134.4000000000001</v>
      </c>
      <c r="F1177" s="5">
        <v>0.15</v>
      </c>
      <c r="G1177" s="5">
        <f>IFERROR(INDEX(Products!$C$2:$C$86,MATCH(C1177,Products!$A$2:$A$86,0)),"")</f>
        <v>6</v>
      </c>
      <c r="H1177" s="12">
        <f>IFERROR(INDEX(Products!$D$2:$D$86,MATCH(C1177,Products!$A$2:$A$86,0)),"")</f>
        <v>798.2</v>
      </c>
      <c r="I1177" s="12">
        <f t="shared" si="72"/>
        <v>964.24</v>
      </c>
      <c r="J1177" s="12">
        <f t="shared" si="73"/>
        <v>798.2</v>
      </c>
      <c r="K1177" s="12">
        <f t="shared" si="74"/>
        <v>166.03999999999996</v>
      </c>
      <c r="L1177" s="7">
        <f t="shared" si="75"/>
        <v>0.17219779308056082</v>
      </c>
      <c r="M1177" s="5" t="str">
        <f>IF(COUNTIF(Returns!$B$2:$B$248,A1177)&gt;0,"Yes","No")</f>
        <v>Yes</v>
      </c>
      <c r="N1177" s="13"/>
    </row>
    <row r="1178" spans="1:14" x14ac:dyDescent="0.35">
      <c r="A1178" s="5">
        <v>1177</v>
      </c>
      <c r="B1178" s="5">
        <v>777</v>
      </c>
      <c r="C1178" s="5">
        <v>1017</v>
      </c>
      <c r="D1178" s="5">
        <v>1</v>
      </c>
      <c r="E1178" s="5">
        <v>978.37</v>
      </c>
      <c r="F1178" s="5">
        <v>0.3</v>
      </c>
      <c r="G1178" s="5">
        <f>IFERROR(INDEX(Products!$C$2:$C$86,MATCH(C1178,Products!$A$2:$A$86,0)),"")</f>
        <v>2</v>
      </c>
      <c r="H1178" s="12">
        <f>IFERROR(INDEX(Products!$D$2:$D$86,MATCH(C1178,Products!$A$2:$A$86,0)),"")</f>
        <v>519.71</v>
      </c>
      <c r="I1178" s="12">
        <f t="shared" si="72"/>
        <v>684.85899999999992</v>
      </c>
      <c r="J1178" s="12">
        <f t="shared" si="73"/>
        <v>519.71</v>
      </c>
      <c r="K1178" s="12">
        <f t="shared" si="74"/>
        <v>165.14899999999989</v>
      </c>
      <c r="L1178" s="7">
        <f t="shared" si="75"/>
        <v>0.24114306740511537</v>
      </c>
      <c r="M1178" s="5" t="str">
        <f>IF(COUNTIF(Returns!$B$2:$B$248,A1178)&gt;0,"Yes","No")</f>
        <v>No</v>
      </c>
      <c r="N1178" s="13"/>
    </row>
    <row r="1179" spans="1:14" x14ac:dyDescent="0.35">
      <c r="A1179" s="5">
        <v>1178</v>
      </c>
      <c r="B1179" s="5">
        <v>778</v>
      </c>
      <c r="C1179" s="5">
        <v>1067</v>
      </c>
      <c r="D1179" s="5">
        <v>1</v>
      </c>
      <c r="E1179" s="5">
        <v>4128.99</v>
      </c>
      <c r="F1179" s="5">
        <v>0.1</v>
      </c>
      <c r="G1179" s="5">
        <f>IFERROR(INDEX(Products!$C$2:$C$86,MATCH(C1179,Products!$A$2:$A$86,0)),"")</f>
        <v>7</v>
      </c>
      <c r="H1179" s="12">
        <f>IFERROR(INDEX(Products!$D$2:$D$86,MATCH(C1179,Products!$A$2:$A$86,0)),"")</f>
        <v>2213.3200000000002</v>
      </c>
      <c r="I1179" s="12">
        <f t="shared" si="72"/>
        <v>3716.0909999999999</v>
      </c>
      <c r="J1179" s="12">
        <f t="shared" si="73"/>
        <v>2213.3200000000002</v>
      </c>
      <c r="K1179" s="12">
        <f t="shared" si="74"/>
        <v>1502.7709999999997</v>
      </c>
      <c r="L1179" s="7">
        <f t="shared" si="75"/>
        <v>0.40439564047274401</v>
      </c>
      <c r="M1179" s="5" t="str">
        <f>IF(COUNTIF(Returns!$B$2:$B$248,A1179)&gt;0,"Yes","No")</f>
        <v>No</v>
      </c>
      <c r="N1179" s="13"/>
    </row>
    <row r="1180" spans="1:14" x14ac:dyDescent="0.35">
      <c r="A1180" s="5">
        <v>1179</v>
      </c>
      <c r="B1180" s="5">
        <v>778</v>
      </c>
      <c r="C1180" s="5">
        <v>1028</v>
      </c>
      <c r="D1180" s="5">
        <v>1</v>
      </c>
      <c r="E1180" s="5">
        <v>2753.45</v>
      </c>
      <c r="F1180" s="5">
        <v>0.2</v>
      </c>
      <c r="G1180" s="5">
        <f>IFERROR(INDEX(Products!$C$2:$C$86,MATCH(C1180,Products!$A$2:$A$86,0)),"")</f>
        <v>3</v>
      </c>
      <c r="H1180" s="12">
        <f>IFERROR(INDEX(Products!$D$2:$D$86,MATCH(C1180,Products!$A$2:$A$86,0)),"")</f>
        <v>1672.88</v>
      </c>
      <c r="I1180" s="12">
        <f t="shared" si="72"/>
        <v>2202.7599999999998</v>
      </c>
      <c r="J1180" s="12">
        <f t="shared" si="73"/>
        <v>1672.88</v>
      </c>
      <c r="K1180" s="12">
        <f t="shared" si="74"/>
        <v>529.87999999999965</v>
      </c>
      <c r="L1180" s="7">
        <f t="shared" si="75"/>
        <v>0.2405527610815521</v>
      </c>
      <c r="M1180" s="5" t="str">
        <f>IF(COUNTIF(Returns!$B$2:$B$248,A1180)&gt;0,"Yes","No")</f>
        <v>No</v>
      </c>
      <c r="N1180" s="13"/>
    </row>
    <row r="1181" spans="1:14" x14ac:dyDescent="0.35">
      <c r="A1181" s="5">
        <v>1180</v>
      </c>
      <c r="B1181" s="5">
        <v>778</v>
      </c>
      <c r="C1181" s="5">
        <v>1083</v>
      </c>
      <c r="D1181" s="5">
        <v>1</v>
      </c>
      <c r="E1181" s="5">
        <v>679.39</v>
      </c>
      <c r="F1181" s="5">
        <v>0</v>
      </c>
      <c r="G1181" s="5">
        <f>IFERROR(INDEX(Products!$C$2:$C$86,MATCH(C1181,Products!$A$2:$A$86,0)),"")</f>
        <v>8</v>
      </c>
      <c r="H1181" s="12">
        <f>IFERROR(INDEX(Products!$D$2:$D$86,MATCH(C1181,Products!$A$2:$A$86,0)),"")</f>
        <v>524.20000000000005</v>
      </c>
      <c r="I1181" s="12">
        <f t="shared" si="72"/>
        <v>679.39</v>
      </c>
      <c r="J1181" s="12">
        <f t="shared" si="73"/>
        <v>524.20000000000005</v>
      </c>
      <c r="K1181" s="12">
        <f t="shared" si="74"/>
        <v>155.18999999999994</v>
      </c>
      <c r="L1181" s="7">
        <f t="shared" si="75"/>
        <v>0.22842549934500059</v>
      </c>
      <c r="M1181" s="5" t="str">
        <f>IF(COUNTIF(Returns!$B$2:$B$248,A1181)&gt;0,"Yes","No")</f>
        <v>No</v>
      </c>
      <c r="N1181" s="13"/>
    </row>
    <row r="1182" spans="1:14" x14ac:dyDescent="0.35">
      <c r="A1182" s="5">
        <v>1181</v>
      </c>
      <c r="B1182" s="5">
        <v>778</v>
      </c>
      <c r="C1182" s="5">
        <v>1001</v>
      </c>
      <c r="D1182" s="5">
        <v>1</v>
      </c>
      <c r="E1182" s="5">
        <v>3826.19</v>
      </c>
      <c r="F1182" s="5">
        <v>0</v>
      </c>
      <c r="G1182" s="5">
        <f>IFERROR(INDEX(Products!$C$2:$C$86,MATCH(C1182,Products!$A$2:$A$86,0)),"")</f>
        <v>1</v>
      </c>
      <c r="H1182" s="12">
        <f>IFERROR(INDEX(Products!$D$2:$D$86,MATCH(C1182,Products!$A$2:$A$86,0)),"")</f>
        <v>3021.65</v>
      </c>
      <c r="I1182" s="12">
        <f t="shared" si="72"/>
        <v>3826.19</v>
      </c>
      <c r="J1182" s="12">
        <f t="shared" si="73"/>
        <v>3021.65</v>
      </c>
      <c r="K1182" s="12">
        <f t="shared" si="74"/>
        <v>804.54</v>
      </c>
      <c r="L1182" s="7">
        <f t="shared" si="75"/>
        <v>0.21027183699711721</v>
      </c>
      <c r="M1182" s="5" t="str">
        <f>IF(COUNTIF(Returns!$B$2:$B$248,A1182)&gt;0,"Yes","No")</f>
        <v>No</v>
      </c>
      <c r="N1182" s="13"/>
    </row>
    <row r="1183" spans="1:14" x14ac:dyDescent="0.35">
      <c r="A1183" s="5">
        <v>1182</v>
      </c>
      <c r="B1183" s="5">
        <v>779</v>
      </c>
      <c r="C1183" s="5">
        <v>1080</v>
      </c>
      <c r="D1183" s="5">
        <v>1</v>
      </c>
      <c r="E1183" s="5">
        <v>256.7</v>
      </c>
      <c r="F1183" s="5">
        <v>0</v>
      </c>
      <c r="G1183" s="5">
        <f>IFERROR(INDEX(Products!$C$2:$C$86,MATCH(C1183,Products!$A$2:$A$86,0)),"")</f>
        <v>8</v>
      </c>
      <c r="H1183" s="12">
        <f>IFERROR(INDEX(Products!$D$2:$D$86,MATCH(C1183,Products!$A$2:$A$86,0)),"")</f>
        <v>184.26</v>
      </c>
      <c r="I1183" s="12">
        <f t="shared" si="72"/>
        <v>256.7</v>
      </c>
      <c r="J1183" s="12">
        <f t="shared" si="73"/>
        <v>184.26</v>
      </c>
      <c r="K1183" s="12">
        <f t="shared" si="74"/>
        <v>72.44</v>
      </c>
      <c r="L1183" s="7">
        <f t="shared" si="75"/>
        <v>0.28219711725749902</v>
      </c>
      <c r="M1183" s="5" t="str">
        <f>IF(COUNTIF(Returns!$B$2:$B$248,A1183)&gt;0,"Yes","No")</f>
        <v>No</v>
      </c>
      <c r="N1183" s="13"/>
    </row>
    <row r="1184" spans="1:14" x14ac:dyDescent="0.35">
      <c r="A1184" s="5">
        <v>1183</v>
      </c>
      <c r="B1184" s="5">
        <v>780</v>
      </c>
      <c r="C1184" s="5">
        <v>1052</v>
      </c>
      <c r="D1184" s="5">
        <v>1</v>
      </c>
      <c r="E1184" s="5">
        <v>2801.53</v>
      </c>
      <c r="F1184" s="5">
        <v>0</v>
      </c>
      <c r="G1184" s="5">
        <f>IFERROR(INDEX(Products!$C$2:$C$86,MATCH(C1184,Products!$A$2:$A$86,0)),"")</f>
        <v>5</v>
      </c>
      <c r="H1184" s="12">
        <f>IFERROR(INDEX(Products!$D$2:$D$86,MATCH(C1184,Products!$A$2:$A$86,0)),"")</f>
        <v>1752.02</v>
      </c>
      <c r="I1184" s="12">
        <f t="shared" si="72"/>
        <v>2801.53</v>
      </c>
      <c r="J1184" s="12">
        <f t="shared" si="73"/>
        <v>1752.02</v>
      </c>
      <c r="K1184" s="12">
        <f t="shared" si="74"/>
        <v>1049.5100000000002</v>
      </c>
      <c r="L1184" s="7">
        <f t="shared" si="75"/>
        <v>0.37462029676640984</v>
      </c>
      <c r="M1184" s="5" t="str">
        <f>IF(COUNTIF(Returns!$B$2:$B$248,A1184)&gt;0,"Yes","No")</f>
        <v>No</v>
      </c>
      <c r="N1184" s="13"/>
    </row>
    <row r="1185" spans="1:14" x14ac:dyDescent="0.35">
      <c r="A1185" s="5">
        <v>1184</v>
      </c>
      <c r="B1185" s="5">
        <v>781</v>
      </c>
      <c r="C1185" s="5">
        <v>1002</v>
      </c>
      <c r="D1185" s="5">
        <v>1</v>
      </c>
      <c r="E1185" s="5">
        <v>2131.16</v>
      </c>
      <c r="F1185" s="5">
        <v>0.25</v>
      </c>
      <c r="G1185" s="5">
        <f>IFERROR(INDEX(Products!$C$2:$C$86,MATCH(C1185,Products!$A$2:$A$86,0)),"")</f>
        <v>1</v>
      </c>
      <c r="H1185" s="12">
        <f>IFERROR(INDEX(Products!$D$2:$D$86,MATCH(C1185,Products!$A$2:$A$86,0)),"")</f>
        <v>1527.62</v>
      </c>
      <c r="I1185" s="12">
        <f t="shared" si="72"/>
        <v>1598.37</v>
      </c>
      <c r="J1185" s="12">
        <f t="shared" si="73"/>
        <v>1527.62</v>
      </c>
      <c r="K1185" s="12">
        <f t="shared" si="74"/>
        <v>70.75</v>
      </c>
      <c r="L1185" s="7">
        <f t="shared" si="75"/>
        <v>4.4263843790861943E-2</v>
      </c>
      <c r="M1185" s="5" t="str">
        <f>IF(COUNTIF(Returns!$B$2:$B$248,A1185)&gt;0,"Yes","No")</f>
        <v>No</v>
      </c>
      <c r="N1185" s="13"/>
    </row>
    <row r="1186" spans="1:14" x14ac:dyDescent="0.35">
      <c r="A1186" s="5">
        <v>1185</v>
      </c>
      <c r="B1186" s="5">
        <v>782</v>
      </c>
      <c r="C1186" s="5">
        <v>1085</v>
      </c>
      <c r="D1186" s="5">
        <v>2</v>
      </c>
      <c r="E1186" s="5">
        <v>234.72</v>
      </c>
      <c r="F1186" s="5">
        <v>0</v>
      </c>
      <c r="G1186" s="5">
        <f>IFERROR(INDEX(Products!$C$2:$C$86,MATCH(C1186,Products!$A$2:$A$86,0)),"")</f>
        <v>8</v>
      </c>
      <c r="H1186" s="12">
        <f>IFERROR(INDEX(Products!$D$2:$D$86,MATCH(C1186,Products!$A$2:$A$86,0)),"")</f>
        <v>175.69</v>
      </c>
      <c r="I1186" s="12">
        <f t="shared" si="72"/>
        <v>469.44</v>
      </c>
      <c r="J1186" s="12">
        <f t="shared" si="73"/>
        <v>351.38</v>
      </c>
      <c r="K1186" s="12">
        <f t="shared" si="74"/>
        <v>118.06</v>
      </c>
      <c r="L1186" s="7">
        <f t="shared" si="75"/>
        <v>0.25149113837764148</v>
      </c>
      <c r="M1186" s="5" t="str">
        <f>IF(COUNTIF(Returns!$B$2:$B$248,A1186)&gt;0,"Yes","No")</f>
        <v>No</v>
      </c>
      <c r="N1186" s="13"/>
    </row>
    <row r="1187" spans="1:14" x14ac:dyDescent="0.35">
      <c r="A1187" s="5">
        <v>1186</v>
      </c>
      <c r="B1187" s="5">
        <v>783</v>
      </c>
      <c r="C1187" s="5">
        <v>1017</v>
      </c>
      <c r="D1187" s="5">
        <v>1</v>
      </c>
      <c r="E1187" s="5">
        <v>978.37</v>
      </c>
      <c r="F1187" s="5">
        <v>0.15</v>
      </c>
      <c r="G1187" s="5">
        <f>IFERROR(INDEX(Products!$C$2:$C$86,MATCH(C1187,Products!$A$2:$A$86,0)),"")</f>
        <v>2</v>
      </c>
      <c r="H1187" s="12">
        <f>IFERROR(INDEX(Products!$D$2:$D$86,MATCH(C1187,Products!$A$2:$A$86,0)),"")</f>
        <v>519.71</v>
      </c>
      <c r="I1187" s="12">
        <f t="shared" si="72"/>
        <v>831.61450000000002</v>
      </c>
      <c r="J1187" s="12">
        <f t="shared" si="73"/>
        <v>519.71</v>
      </c>
      <c r="K1187" s="12">
        <f t="shared" si="74"/>
        <v>311.90449999999998</v>
      </c>
      <c r="L1187" s="7">
        <f t="shared" si="75"/>
        <v>0.37505899668656567</v>
      </c>
      <c r="M1187" s="5" t="str">
        <f>IF(COUNTIF(Returns!$B$2:$B$248,A1187)&gt;0,"Yes","No")</f>
        <v>No</v>
      </c>
      <c r="N1187" s="13"/>
    </row>
    <row r="1188" spans="1:14" x14ac:dyDescent="0.35">
      <c r="A1188" s="5">
        <v>1187</v>
      </c>
      <c r="B1188" s="5">
        <v>784</v>
      </c>
      <c r="C1188" s="5">
        <v>1061</v>
      </c>
      <c r="D1188" s="5">
        <v>1</v>
      </c>
      <c r="E1188" s="5">
        <v>1128.8399999999999</v>
      </c>
      <c r="F1188" s="5">
        <v>0</v>
      </c>
      <c r="G1188" s="5">
        <f>IFERROR(INDEX(Products!$C$2:$C$86,MATCH(C1188,Products!$A$2:$A$86,0)),"")</f>
        <v>6</v>
      </c>
      <c r="H1188" s="12">
        <f>IFERROR(INDEX(Products!$D$2:$D$86,MATCH(C1188,Products!$A$2:$A$86,0)),"")</f>
        <v>705.26</v>
      </c>
      <c r="I1188" s="12">
        <f t="shared" si="72"/>
        <v>1128.8399999999999</v>
      </c>
      <c r="J1188" s="12">
        <f t="shared" si="73"/>
        <v>705.26</v>
      </c>
      <c r="K1188" s="12">
        <f t="shared" si="74"/>
        <v>423.57999999999993</v>
      </c>
      <c r="L1188" s="7">
        <f t="shared" si="75"/>
        <v>0.37523475426101127</v>
      </c>
      <c r="M1188" s="5" t="str">
        <f>IF(COUNTIF(Returns!$B$2:$B$248,A1188)&gt;0,"Yes","No")</f>
        <v>No</v>
      </c>
      <c r="N1188" s="13"/>
    </row>
    <row r="1189" spans="1:14" x14ac:dyDescent="0.35">
      <c r="A1189" s="5">
        <v>1188</v>
      </c>
      <c r="B1189" s="5">
        <v>785</v>
      </c>
      <c r="C1189" s="5">
        <v>1072</v>
      </c>
      <c r="D1189" s="5">
        <v>1</v>
      </c>
      <c r="E1189" s="5">
        <v>1404.39</v>
      </c>
      <c r="F1189" s="5">
        <v>0.3</v>
      </c>
      <c r="G1189" s="5">
        <f>IFERROR(INDEX(Products!$C$2:$C$86,MATCH(C1189,Products!$A$2:$A$86,0)),"")</f>
        <v>7</v>
      </c>
      <c r="H1189" s="12">
        <f>IFERROR(INDEX(Products!$D$2:$D$86,MATCH(C1189,Products!$A$2:$A$86,0)),"")</f>
        <v>772.88</v>
      </c>
      <c r="I1189" s="12">
        <f t="shared" si="72"/>
        <v>983.07299999999998</v>
      </c>
      <c r="J1189" s="12">
        <f t="shared" si="73"/>
        <v>772.88</v>
      </c>
      <c r="K1189" s="12">
        <f t="shared" si="74"/>
        <v>210.19299999999998</v>
      </c>
      <c r="L1189" s="7">
        <f t="shared" si="75"/>
        <v>0.21381219909406524</v>
      </c>
      <c r="M1189" s="5" t="str">
        <f>IF(COUNTIF(Returns!$B$2:$B$248,A1189)&gt;0,"Yes","No")</f>
        <v>No</v>
      </c>
      <c r="N1189" s="13"/>
    </row>
    <row r="1190" spans="1:14" x14ac:dyDescent="0.35">
      <c r="A1190" s="5">
        <v>1189</v>
      </c>
      <c r="B1190" s="5">
        <v>785</v>
      </c>
      <c r="C1190" s="5">
        <v>1006</v>
      </c>
      <c r="D1190" s="5">
        <v>1</v>
      </c>
      <c r="E1190" s="5">
        <v>2046.37</v>
      </c>
      <c r="F1190" s="5">
        <v>0.3</v>
      </c>
      <c r="G1190" s="5">
        <f>IFERROR(INDEX(Products!$C$2:$C$86,MATCH(C1190,Products!$A$2:$A$86,0)),"")</f>
        <v>1</v>
      </c>
      <c r="H1190" s="12">
        <f>IFERROR(INDEX(Products!$D$2:$D$86,MATCH(C1190,Products!$A$2:$A$86,0)),"")</f>
        <v>1296.42</v>
      </c>
      <c r="I1190" s="12">
        <f t="shared" si="72"/>
        <v>1432.4589999999998</v>
      </c>
      <c r="J1190" s="12">
        <f t="shared" si="73"/>
        <v>1296.42</v>
      </c>
      <c r="K1190" s="12">
        <f t="shared" si="74"/>
        <v>136.03899999999976</v>
      </c>
      <c r="L1190" s="7">
        <f t="shared" si="75"/>
        <v>9.4968861237913108E-2</v>
      </c>
      <c r="M1190" s="5" t="str">
        <f>IF(COUNTIF(Returns!$B$2:$B$248,A1190)&gt;0,"Yes","No")</f>
        <v>No</v>
      </c>
      <c r="N1190" s="13"/>
    </row>
    <row r="1191" spans="1:14" x14ac:dyDescent="0.35">
      <c r="A1191" s="5">
        <v>1190</v>
      </c>
      <c r="B1191" s="5">
        <v>785</v>
      </c>
      <c r="C1191" s="5">
        <v>1023</v>
      </c>
      <c r="D1191" s="5">
        <v>1</v>
      </c>
      <c r="E1191" s="5">
        <v>203.79</v>
      </c>
      <c r="F1191" s="5">
        <v>0.1</v>
      </c>
      <c r="G1191" s="5">
        <f>IFERROR(INDEX(Products!$C$2:$C$86,MATCH(C1191,Products!$A$2:$A$86,0)),"")</f>
        <v>2</v>
      </c>
      <c r="H1191" s="12">
        <f>IFERROR(INDEX(Products!$D$2:$D$86,MATCH(C1191,Products!$A$2:$A$86,0)),"")</f>
        <v>145.43</v>
      </c>
      <c r="I1191" s="12">
        <f t="shared" si="72"/>
        <v>183.411</v>
      </c>
      <c r="J1191" s="12">
        <f t="shared" si="73"/>
        <v>145.43</v>
      </c>
      <c r="K1191" s="12">
        <f t="shared" si="74"/>
        <v>37.980999999999995</v>
      </c>
      <c r="L1191" s="7">
        <f t="shared" si="75"/>
        <v>0.20708136371319055</v>
      </c>
      <c r="M1191" s="5" t="str">
        <f>IF(COUNTIF(Returns!$B$2:$B$248,A1191)&gt;0,"Yes","No")</f>
        <v>No</v>
      </c>
      <c r="N1191" s="13"/>
    </row>
    <row r="1192" spans="1:14" x14ac:dyDescent="0.35">
      <c r="A1192" s="5">
        <v>1191</v>
      </c>
      <c r="B1192" s="5">
        <v>786</v>
      </c>
      <c r="C1192" s="5">
        <v>1072</v>
      </c>
      <c r="D1192" s="5">
        <v>2</v>
      </c>
      <c r="E1192" s="5">
        <v>1404.39</v>
      </c>
      <c r="F1192" s="5">
        <v>0.25</v>
      </c>
      <c r="G1192" s="5">
        <f>IFERROR(INDEX(Products!$C$2:$C$86,MATCH(C1192,Products!$A$2:$A$86,0)),"")</f>
        <v>7</v>
      </c>
      <c r="H1192" s="12">
        <f>IFERROR(INDEX(Products!$D$2:$D$86,MATCH(C1192,Products!$A$2:$A$86,0)),"")</f>
        <v>772.88</v>
      </c>
      <c r="I1192" s="12">
        <f t="shared" si="72"/>
        <v>2106.585</v>
      </c>
      <c r="J1192" s="12">
        <f t="shared" si="73"/>
        <v>1545.76</v>
      </c>
      <c r="K1192" s="12">
        <f t="shared" si="74"/>
        <v>560.82500000000005</v>
      </c>
      <c r="L1192" s="7">
        <f t="shared" si="75"/>
        <v>0.26622471915446089</v>
      </c>
      <c r="M1192" s="5" t="str">
        <f>IF(COUNTIF(Returns!$B$2:$B$248,A1192)&gt;0,"Yes","No")</f>
        <v>No</v>
      </c>
      <c r="N1192" s="13"/>
    </row>
    <row r="1193" spans="1:14" x14ac:dyDescent="0.35">
      <c r="A1193" s="5">
        <v>1192</v>
      </c>
      <c r="B1193" s="5">
        <v>786</v>
      </c>
      <c r="C1193" s="5">
        <v>1023</v>
      </c>
      <c r="D1193" s="5">
        <v>1</v>
      </c>
      <c r="E1193" s="5">
        <v>203.79</v>
      </c>
      <c r="F1193" s="5">
        <v>0</v>
      </c>
      <c r="G1193" s="5">
        <f>IFERROR(INDEX(Products!$C$2:$C$86,MATCH(C1193,Products!$A$2:$A$86,0)),"")</f>
        <v>2</v>
      </c>
      <c r="H1193" s="12">
        <f>IFERROR(INDEX(Products!$D$2:$D$86,MATCH(C1193,Products!$A$2:$A$86,0)),"")</f>
        <v>145.43</v>
      </c>
      <c r="I1193" s="12">
        <f t="shared" si="72"/>
        <v>203.79</v>
      </c>
      <c r="J1193" s="12">
        <f t="shared" si="73"/>
        <v>145.43</v>
      </c>
      <c r="K1193" s="12">
        <f t="shared" si="74"/>
        <v>58.359999999999985</v>
      </c>
      <c r="L1193" s="7">
        <f t="shared" si="75"/>
        <v>0.28637322734187148</v>
      </c>
      <c r="M1193" s="5" t="str">
        <f>IF(COUNTIF(Returns!$B$2:$B$248,A1193)&gt;0,"Yes","No")</f>
        <v>No</v>
      </c>
      <c r="N1193" s="13"/>
    </row>
    <row r="1194" spans="1:14" x14ac:dyDescent="0.35">
      <c r="A1194" s="5">
        <v>1193</v>
      </c>
      <c r="B1194" s="5">
        <v>786</v>
      </c>
      <c r="C1194" s="5">
        <v>1033</v>
      </c>
      <c r="D1194" s="5">
        <v>1</v>
      </c>
      <c r="E1194" s="5">
        <v>3738.1</v>
      </c>
      <c r="F1194" s="5">
        <v>0</v>
      </c>
      <c r="G1194" s="5">
        <f>IFERROR(INDEX(Products!$C$2:$C$86,MATCH(C1194,Products!$A$2:$A$86,0)),"")</f>
        <v>3</v>
      </c>
      <c r="H1194" s="12">
        <f>IFERROR(INDEX(Products!$D$2:$D$86,MATCH(C1194,Products!$A$2:$A$86,0)),"")</f>
        <v>2130.6999999999998</v>
      </c>
      <c r="I1194" s="12">
        <f t="shared" si="72"/>
        <v>3738.1</v>
      </c>
      <c r="J1194" s="12">
        <f t="shared" si="73"/>
        <v>2130.6999999999998</v>
      </c>
      <c r="K1194" s="12">
        <f t="shared" si="74"/>
        <v>1607.4</v>
      </c>
      <c r="L1194" s="7">
        <f t="shared" si="75"/>
        <v>0.43000454776490732</v>
      </c>
      <c r="M1194" s="5" t="str">
        <f>IF(COUNTIF(Returns!$B$2:$B$248,A1194)&gt;0,"Yes","No")</f>
        <v>No</v>
      </c>
      <c r="N1194" s="13"/>
    </row>
    <row r="1195" spans="1:14" x14ac:dyDescent="0.35">
      <c r="A1195" s="5">
        <v>1194</v>
      </c>
      <c r="B1195" s="5">
        <v>787</v>
      </c>
      <c r="C1195" s="5">
        <v>1068</v>
      </c>
      <c r="D1195" s="5">
        <v>1</v>
      </c>
      <c r="E1195" s="5">
        <v>550.08000000000004</v>
      </c>
      <c r="F1195" s="5">
        <v>0.1</v>
      </c>
      <c r="G1195" s="5">
        <f>IFERROR(INDEX(Products!$C$2:$C$86,MATCH(C1195,Products!$A$2:$A$86,0)),"")</f>
        <v>7</v>
      </c>
      <c r="H1195" s="12">
        <f>IFERROR(INDEX(Products!$D$2:$D$86,MATCH(C1195,Products!$A$2:$A$86,0)),"")</f>
        <v>351.29</v>
      </c>
      <c r="I1195" s="12">
        <f t="shared" si="72"/>
        <v>495.07200000000006</v>
      </c>
      <c r="J1195" s="12">
        <f t="shared" si="73"/>
        <v>351.29</v>
      </c>
      <c r="K1195" s="12">
        <f t="shared" si="74"/>
        <v>143.78200000000004</v>
      </c>
      <c r="L1195" s="7">
        <f t="shared" si="75"/>
        <v>0.29042644302242909</v>
      </c>
      <c r="M1195" s="5" t="str">
        <f>IF(COUNTIF(Returns!$B$2:$B$248,A1195)&gt;0,"Yes","No")</f>
        <v>Yes</v>
      </c>
      <c r="N1195" s="13"/>
    </row>
    <row r="1196" spans="1:14" x14ac:dyDescent="0.35">
      <c r="A1196" s="5">
        <v>1195</v>
      </c>
      <c r="B1196" s="5">
        <v>788</v>
      </c>
      <c r="C1196" s="5">
        <v>1011</v>
      </c>
      <c r="D1196" s="5">
        <v>1</v>
      </c>
      <c r="E1196" s="5">
        <v>6310.6</v>
      </c>
      <c r="F1196" s="5">
        <v>0.1</v>
      </c>
      <c r="G1196" s="5">
        <f>IFERROR(INDEX(Products!$C$2:$C$86,MATCH(C1196,Products!$A$2:$A$86,0)),"")</f>
        <v>1</v>
      </c>
      <c r="H1196" s="12">
        <f>IFERROR(INDEX(Products!$D$2:$D$86,MATCH(C1196,Products!$A$2:$A$86,0)),"")</f>
        <v>3703.86</v>
      </c>
      <c r="I1196" s="12">
        <f t="shared" si="72"/>
        <v>5679.5400000000009</v>
      </c>
      <c r="J1196" s="12">
        <f t="shared" si="73"/>
        <v>3703.86</v>
      </c>
      <c r="K1196" s="12">
        <f t="shared" si="74"/>
        <v>1975.6800000000007</v>
      </c>
      <c r="L1196" s="7">
        <f t="shared" si="75"/>
        <v>0.34785915760783453</v>
      </c>
      <c r="M1196" s="5" t="str">
        <f>IF(COUNTIF(Returns!$B$2:$B$248,A1196)&gt;0,"Yes","No")</f>
        <v>No</v>
      </c>
      <c r="N1196" s="13"/>
    </row>
    <row r="1197" spans="1:14" x14ac:dyDescent="0.35">
      <c r="A1197" s="5">
        <v>1196</v>
      </c>
      <c r="B1197" s="5">
        <v>789</v>
      </c>
      <c r="C1197" s="5">
        <v>1001</v>
      </c>
      <c r="D1197" s="5">
        <v>1</v>
      </c>
      <c r="E1197" s="5">
        <v>3826.19</v>
      </c>
      <c r="F1197" s="5">
        <v>0</v>
      </c>
      <c r="G1197" s="5">
        <f>IFERROR(INDEX(Products!$C$2:$C$86,MATCH(C1197,Products!$A$2:$A$86,0)),"")</f>
        <v>1</v>
      </c>
      <c r="H1197" s="12">
        <f>IFERROR(INDEX(Products!$D$2:$D$86,MATCH(C1197,Products!$A$2:$A$86,0)),"")</f>
        <v>3021.65</v>
      </c>
      <c r="I1197" s="12">
        <f t="shared" si="72"/>
        <v>3826.19</v>
      </c>
      <c r="J1197" s="12">
        <f t="shared" si="73"/>
        <v>3021.65</v>
      </c>
      <c r="K1197" s="12">
        <f t="shared" si="74"/>
        <v>804.54</v>
      </c>
      <c r="L1197" s="7">
        <f t="shared" si="75"/>
        <v>0.21027183699711721</v>
      </c>
      <c r="M1197" s="5" t="str">
        <f>IF(COUNTIF(Returns!$B$2:$B$248,A1197)&gt;0,"Yes","No")</f>
        <v>No</v>
      </c>
      <c r="N1197" s="13"/>
    </row>
    <row r="1198" spans="1:14" x14ac:dyDescent="0.35">
      <c r="A1198" s="5">
        <v>1197</v>
      </c>
      <c r="B1198" s="5">
        <v>789</v>
      </c>
      <c r="C1198" s="5">
        <v>1019</v>
      </c>
      <c r="D1198" s="5">
        <v>3</v>
      </c>
      <c r="E1198" s="5">
        <v>1255.73</v>
      </c>
      <c r="F1198" s="5">
        <v>0.25</v>
      </c>
      <c r="G1198" s="5">
        <f>IFERROR(INDEX(Products!$C$2:$C$86,MATCH(C1198,Products!$A$2:$A$86,0)),"")</f>
        <v>2</v>
      </c>
      <c r="H1198" s="12">
        <f>IFERROR(INDEX(Products!$D$2:$D$86,MATCH(C1198,Products!$A$2:$A$86,0)),"")</f>
        <v>760.11</v>
      </c>
      <c r="I1198" s="12">
        <f t="shared" si="72"/>
        <v>2825.3924999999999</v>
      </c>
      <c r="J1198" s="12">
        <f t="shared" si="73"/>
        <v>2280.33</v>
      </c>
      <c r="K1198" s="12">
        <f t="shared" si="74"/>
        <v>545.0625</v>
      </c>
      <c r="L1198" s="7">
        <f t="shared" si="75"/>
        <v>0.19291567454787256</v>
      </c>
      <c r="M1198" s="5" t="str">
        <f>IF(COUNTIF(Returns!$B$2:$B$248,A1198)&gt;0,"Yes","No")</f>
        <v>No</v>
      </c>
      <c r="N1198" s="13"/>
    </row>
    <row r="1199" spans="1:14" x14ac:dyDescent="0.35">
      <c r="A1199" s="5">
        <v>1198</v>
      </c>
      <c r="B1199" s="5">
        <v>790</v>
      </c>
      <c r="C1199" s="5">
        <v>1028</v>
      </c>
      <c r="D1199" s="5">
        <v>2</v>
      </c>
      <c r="E1199" s="5">
        <v>2753.45</v>
      </c>
      <c r="F1199" s="5">
        <v>0</v>
      </c>
      <c r="G1199" s="5">
        <f>IFERROR(INDEX(Products!$C$2:$C$86,MATCH(C1199,Products!$A$2:$A$86,0)),"")</f>
        <v>3</v>
      </c>
      <c r="H1199" s="12">
        <f>IFERROR(INDEX(Products!$D$2:$D$86,MATCH(C1199,Products!$A$2:$A$86,0)),"")</f>
        <v>1672.88</v>
      </c>
      <c r="I1199" s="12">
        <f t="shared" si="72"/>
        <v>5506.9</v>
      </c>
      <c r="J1199" s="12">
        <f t="shared" si="73"/>
        <v>3345.76</v>
      </c>
      <c r="K1199" s="12">
        <f t="shared" si="74"/>
        <v>2161.1399999999994</v>
      </c>
      <c r="L1199" s="7">
        <f t="shared" si="75"/>
        <v>0.39244220886524173</v>
      </c>
      <c r="M1199" s="5" t="str">
        <f>IF(COUNTIF(Returns!$B$2:$B$248,A1199)&gt;0,"Yes","No")</f>
        <v>No</v>
      </c>
      <c r="N1199" s="13"/>
    </row>
    <row r="1200" spans="1:14" x14ac:dyDescent="0.35">
      <c r="A1200" s="5">
        <v>1199</v>
      </c>
      <c r="B1200" s="5">
        <v>791</v>
      </c>
      <c r="C1200" s="5">
        <v>1021</v>
      </c>
      <c r="D1200" s="5">
        <v>1</v>
      </c>
      <c r="E1200" s="5">
        <v>841.78</v>
      </c>
      <c r="F1200" s="5">
        <v>0</v>
      </c>
      <c r="G1200" s="5">
        <f>IFERROR(INDEX(Products!$C$2:$C$86,MATCH(C1200,Products!$A$2:$A$86,0)),"")</f>
        <v>2</v>
      </c>
      <c r="H1200" s="12">
        <f>IFERROR(INDEX(Products!$D$2:$D$86,MATCH(C1200,Products!$A$2:$A$86,0)),"")</f>
        <v>657.75</v>
      </c>
      <c r="I1200" s="12">
        <f t="shared" si="72"/>
        <v>841.78</v>
      </c>
      <c r="J1200" s="12">
        <f t="shared" si="73"/>
        <v>657.75</v>
      </c>
      <c r="K1200" s="12">
        <f t="shared" si="74"/>
        <v>184.02999999999997</v>
      </c>
      <c r="L1200" s="7">
        <f t="shared" si="75"/>
        <v>0.21862006700087908</v>
      </c>
      <c r="M1200" s="5" t="str">
        <f>IF(COUNTIF(Returns!$B$2:$B$248,A1200)&gt;0,"Yes","No")</f>
        <v>No</v>
      </c>
      <c r="N1200" s="13"/>
    </row>
    <row r="1201" spans="1:14" x14ac:dyDescent="0.35">
      <c r="A1201" s="5">
        <v>1200</v>
      </c>
      <c r="B1201" s="5">
        <v>791</v>
      </c>
      <c r="C1201" s="5">
        <v>1067</v>
      </c>
      <c r="D1201" s="5">
        <v>1</v>
      </c>
      <c r="E1201" s="5">
        <v>4128.99</v>
      </c>
      <c r="F1201" s="5">
        <v>0</v>
      </c>
      <c r="G1201" s="5">
        <f>IFERROR(INDEX(Products!$C$2:$C$86,MATCH(C1201,Products!$A$2:$A$86,0)),"")</f>
        <v>7</v>
      </c>
      <c r="H1201" s="12">
        <f>IFERROR(INDEX(Products!$D$2:$D$86,MATCH(C1201,Products!$A$2:$A$86,0)),"")</f>
        <v>2213.3200000000002</v>
      </c>
      <c r="I1201" s="12">
        <f t="shared" si="72"/>
        <v>4128.99</v>
      </c>
      <c r="J1201" s="12">
        <f t="shared" si="73"/>
        <v>2213.3200000000002</v>
      </c>
      <c r="K1201" s="12">
        <f t="shared" si="74"/>
        <v>1915.6699999999996</v>
      </c>
      <c r="L1201" s="7">
        <f t="shared" si="75"/>
        <v>0.4639560764254696</v>
      </c>
      <c r="M1201" s="5" t="str">
        <f>IF(COUNTIF(Returns!$B$2:$B$248,A1201)&gt;0,"Yes","No")</f>
        <v>No</v>
      </c>
      <c r="N1201" s="13"/>
    </row>
    <row r="1202" spans="1:14" x14ac:dyDescent="0.35">
      <c r="A1202" s="5">
        <v>1201</v>
      </c>
      <c r="B1202" s="5">
        <v>791</v>
      </c>
      <c r="C1202" s="5">
        <v>1038</v>
      </c>
      <c r="D1202" s="5">
        <v>1</v>
      </c>
      <c r="E1202" s="5">
        <v>930.61</v>
      </c>
      <c r="F1202" s="5">
        <v>0.15</v>
      </c>
      <c r="G1202" s="5">
        <f>IFERROR(INDEX(Products!$C$2:$C$86,MATCH(C1202,Products!$A$2:$A$86,0)),"")</f>
        <v>4</v>
      </c>
      <c r="H1202" s="12">
        <f>IFERROR(INDEX(Products!$D$2:$D$86,MATCH(C1202,Products!$A$2:$A$86,0)),"")</f>
        <v>617.46</v>
      </c>
      <c r="I1202" s="12">
        <f t="shared" si="72"/>
        <v>791.01850000000002</v>
      </c>
      <c r="J1202" s="12">
        <f t="shared" si="73"/>
        <v>617.46</v>
      </c>
      <c r="K1202" s="12">
        <f t="shared" si="74"/>
        <v>173.55849999999998</v>
      </c>
      <c r="L1202" s="7">
        <f t="shared" si="75"/>
        <v>0.21941142969475427</v>
      </c>
      <c r="M1202" s="5" t="str">
        <f>IF(COUNTIF(Returns!$B$2:$B$248,A1202)&gt;0,"Yes","No")</f>
        <v>No</v>
      </c>
      <c r="N1202" s="13"/>
    </row>
    <row r="1203" spans="1:14" x14ac:dyDescent="0.35">
      <c r="A1203" s="5">
        <v>1202</v>
      </c>
      <c r="B1203" s="5">
        <v>792</v>
      </c>
      <c r="C1203" s="5">
        <v>1080</v>
      </c>
      <c r="D1203" s="5">
        <v>2</v>
      </c>
      <c r="E1203" s="5">
        <v>256.7</v>
      </c>
      <c r="F1203" s="5">
        <v>0.2</v>
      </c>
      <c r="G1203" s="5">
        <f>IFERROR(INDEX(Products!$C$2:$C$86,MATCH(C1203,Products!$A$2:$A$86,0)),"")</f>
        <v>8</v>
      </c>
      <c r="H1203" s="12">
        <f>IFERROR(INDEX(Products!$D$2:$D$86,MATCH(C1203,Products!$A$2:$A$86,0)),"")</f>
        <v>184.26</v>
      </c>
      <c r="I1203" s="12">
        <f t="shared" si="72"/>
        <v>410.72</v>
      </c>
      <c r="J1203" s="12">
        <f t="shared" si="73"/>
        <v>368.52</v>
      </c>
      <c r="K1203" s="12">
        <f t="shared" si="74"/>
        <v>42.200000000000045</v>
      </c>
      <c r="L1203" s="7">
        <f t="shared" si="75"/>
        <v>0.10274639657187389</v>
      </c>
      <c r="M1203" s="5" t="str">
        <f>IF(COUNTIF(Returns!$B$2:$B$248,A1203)&gt;0,"Yes","No")</f>
        <v>No</v>
      </c>
      <c r="N1203" s="13"/>
    </row>
    <row r="1204" spans="1:14" x14ac:dyDescent="0.35">
      <c r="A1204" s="5">
        <v>1203</v>
      </c>
      <c r="B1204" s="5">
        <v>793</v>
      </c>
      <c r="C1204" s="5">
        <v>1006</v>
      </c>
      <c r="D1204" s="5">
        <v>1</v>
      </c>
      <c r="E1204" s="5">
        <v>2046.37</v>
      </c>
      <c r="F1204" s="5">
        <v>0.05</v>
      </c>
      <c r="G1204" s="5">
        <f>IFERROR(INDEX(Products!$C$2:$C$86,MATCH(C1204,Products!$A$2:$A$86,0)),"")</f>
        <v>1</v>
      </c>
      <c r="H1204" s="12">
        <f>IFERROR(INDEX(Products!$D$2:$D$86,MATCH(C1204,Products!$A$2:$A$86,0)),"")</f>
        <v>1296.42</v>
      </c>
      <c r="I1204" s="12">
        <f t="shared" si="72"/>
        <v>1944.0514999999998</v>
      </c>
      <c r="J1204" s="12">
        <f t="shared" si="73"/>
        <v>1296.42</v>
      </c>
      <c r="K1204" s="12">
        <f t="shared" si="74"/>
        <v>647.63149999999973</v>
      </c>
      <c r="L1204" s="7">
        <f t="shared" si="75"/>
        <v>0.33313495038583074</v>
      </c>
      <c r="M1204" s="5" t="str">
        <f>IF(COUNTIF(Returns!$B$2:$B$248,A1204)&gt;0,"Yes","No")</f>
        <v>No</v>
      </c>
      <c r="N1204" s="13"/>
    </row>
    <row r="1205" spans="1:14" x14ac:dyDescent="0.35">
      <c r="A1205" s="5">
        <v>1204</v>
      </c>
      <c r="B1205" s="5">
        <v>793</v>
      </c>
      <c r="C1205" s="5">
        <v>1082</v>
      </c>
      <c r="D1205" s="5">
        <v>1</v>
      </c>
      <c r="E1205" s="5">
        <v>337.61</v>
      </c>
      <c r="F1205" s="5">
        <v>0.1</v>
      </c>
      <c r="G1205" s="5">
        <f>IFERROR(INDEX(Products!$C$2:$C$86,MATCH(C1205,Products!$A$2:$A$86,0)),"")</f>
        <v>8</v>
      </c>
      <c r="H1205" s="12">
        <f>IFERROR(INDEX(Products!$D$2:$D$86,MATCH(C1205,Products!$A$2:$A$86,0)),"")</f>
        <v>183.63</v>
      </c>
      <c r="I1205" s="12">
        <f t="shared" si="72"/>
        <v>303.84900000000005</v>
      </c>
      <c r="J1205" s="12">
        <f t="shared" si="73"/>
        <v>183.63</v>
      </c>
      <c r="K1205" s="12">
        <f t="shared" si="74"/>
        <v>120.21900000000005</v>
      </c>
      <c r="L1205" s="7">
        <f t="shared" si="75"/>
        <v>0.39565376223058174</v>
      </c>
      <c r="M1205" s="5" t="str">
        <f>IF(COUNTIF(Returns!$B$2:$B$248,A1205)&gt;0,"Yes","No")</f>
        <v>No</v>
      </c>
      <c r="N1205" s="13"/>
    </row>
    <row r="1206" spans="1:14" x14ac:dyDescent="0.35">
      <c r="A1206" s="5">
        <v>1205</v>
      </c>
      <c r="B1206" s="5">
        <v>794</v>
      </c>
      <c r="C1206" s="5">
        <v>1041</v>
      </c>
      <c r="D1206" s="5">
        <v>1</v>
      </c>
      <c r="E1206" s="5">
        <v>767.68</v>
      </c>
      <c r="F1206" s="5">
        <v>0</v>
      </c>
      <c r="G1206" s="5">
        <f>IFERROR(INDEX(Products!$C$2:$C$86,MATCH(C1206,Products!$A$2:$A$86,0)),"")</f>
        <v>4</v>
      </c>
      <c r="H1206" s="12">
        <f>IFERROR(INDEX(Products!$D$2:$D$86,MATCH(C1206,Products!$A$2:$A$86,0)),"")</f>
        <v>540.32000000000005</v>
      </c>
      <c r="I1206" s="12">
        <f t="shared" si="72"/>
        <v>767.68</v>
      </c>
      <c r="J1206" s="12">
        <f t="shared" si="73"/>
        <v>540.32000000000005</v>
      </c>
      <c r="K1206" s="12">
        <f t="shared" si="74"/>
        <v>227.3599999999999</v>
      </c>
      <c r="L1206" s="7">
        <f t="shared" si="75"/>
        <v>0.29616506877865767</v>
      </c>
      <c r="M1206" s="5" t="str">
        <f>IF(COUNTIF(Returns!$B$2:$B$248,A1206)&gt;0,"Yes","No")</f>
        <v>No</v>
      </c>
      <c r="N1206" s="13"/>
    </row>
    <row r="1207" spans="1:14" x14ac:dyDescent="0.35">
      <c r="A1207" s="5">
        <v>1206</v>
      </c>
      <c r="B1207" s="5">
        <v>795</v>
      </c>
      <c r="C1207" s="5">
        <v>1078</v>
      </c>
      <c r="D1207" s="5">
        <v>2</v>
      </c>
      <c r="E1207" s="5">
        <v>174.98</v>
      </c>
      <c r="F1207" s="5">
        <v>0</v>
      </c>
      <c r="G1207" s="5">
        <f>IFERROR(INDEX(Products!$C$2:$C$86,MATCH(C1207,Products!$A$2:$A$86,0)),"")</f>
        <v>8</v>
      </c>
      <c r="H1207" s="12">
        <f>IFERROR(INDEX(Products!$D$2:$D$86,MATCH(C1207,Products!$A$2:$A$86,0)),"")</f>
        <v>125.34</v>
      </c>
      <c r="I1207" s="12">
        <f t="shared" si="72"/>
        <v>349.96</v>
      </c>
      <c r="J1207" s="12">
        <f t="shared" si="73"/>
        <v>250.68</v>
      </c>
      <c r="K1207" s="12">
        <f t="shared" si="74"/>
        <v>99.279999999999973</v>
      </c>
      <c r="L1207" s="7">
        <f t="shared" si="75"/>
        <v>0.28368956452165955</v>
      </c>
      <c r="M1207" s="5" t="str">
        <f>IF(COUNTIF(Returns!$B$2:$B$248,A1207)&gt;0,"Yes","No")</f>
        <v>No</v>
      </c>
      <c r="N1207" s="13"/>
    </row>
    <row r="1208" spans="1:14" x14ac:dyDescent="0.35">
      <c r="A1208" s="5">
        <v>1207</v>
      </c>
      <c r="B1208" s="5">
        <v>796</v>
      </c>
      <c r="C1208" s="5">
        <v>1009</v>
      </c>
      <c r="D1208" s="5">
        <v>1</v>
      </c>
      <c r="E1208" s="5">
        <v>2129.15</v>
      </c>
      <c r="F1208" s="5">
        <v>0.2</v>
      </c>
      <c r="G1208" s="5">
        <f>IFERROR(INDEX(Products!$C$2:$C$86,MATCH(C1208,Products!$A$2:$A$86,0)),"")</f>
        <v>1</v>
      </c>
      <c r="H1208" s="12">
        <f>IFERROR(INDEX(Products!$D$2:$D$86,MATCH(C1208,Products!$A$2:$A$86,0)),"")</f>
        <v>1303.81</v>
      </c>
      <c r="I1208" s="12">
        <f t="shared" si="72"/>
        <v>1703.3200000000002</v>
      </c>
      <c r="J1208" s="12">
        <f t="shared" si="73"/>
        <v>1303.81</v>
      </c>
      <c r="K1208" s="12">
        <f t="shared" si="74"/>
        <v>399.51000000000022</v>
      </c>
      <c r="L1208" s="7">
        <f t="shared" si="75"/>
        <v>0.23454782424911361</v>
      </c>
      <c r="M1208" s="5" t="str">
        <f>IF(COUNTIF(Returns!$B$2:$B$248,A1208)&gt;0,"Yes","No")</f>
        <v>Yes</v>
      </c>
      <c r="N1208" s="13"/>
    </row>
    <row r="1209" spans="1:14" x14ac:dyDescent="0.35">
      <c r="A1209" s="5">
        <v>1208</v>
      </c>
      <c r="B1209" s="5">
        <v>796</v>
      </c>
      <c r="C1209" s="5">
        <v>1001</v>
      </c>
      <c r="D1209" s="5">
        <v>2</v>
      </c>
      <c r="E1209" s="5">
        <v>3826.19</v>
      </c>
      <c r="F1209" s="5">
        <v>0.1</v>
      </c>
      <c r="G1209" s="5">
        <f>IFERROR(INDEX(Products!$C$2:$C$86,MATCH(C1209,Products!$A$2:$A$86,0)),"")</f>
        <v>1</v>
      </c>
      <c r="H1209" s="12">
        <f>IFERROR(INDEX(Products!$D$2:$D$86,MATCH(C1209,Products!$A$2:$A$86,0)),"")</f>
        <v>3021.65</v>
      </c>
      <c r="I1209" s="12">
        <f t="shared" si="72"/>
        <v>6887.1419999999998</v>
      </c>
      <c r="J1209" s="12">
        <f t="shared" si="73"/>
        <v>6043.3</v>
      </c>
      <c r="K1209" s="12">
        <f t="shared" si="74"/>
        <v>843.84199999999964</v>
      </c>
      <c r="L1209" s="7">
        <f t="shared" si="75"/>
        <v>0.12252426333013021</v>
      </c>
      <c r="M1209" s="5" t="str">
        <f>IF(COUNTIF(Returns!$B$2:$B$248,A1209)&gt;0,"Yes","No")</f>
        <v>Yes</v>
      </c>
      <c r="N1209" s="13"/>
    </row>
    <row r="1210" spans="1:14" x14ac:dyDescent="0.35">
      <c r="A1210" s="5">
        <v>1209</v>
      </c>
      <c r="B1210" s="5">
        <v>797</v>
      </c>
      <c r="C1210" s="5">
        <v>1079</v>
      </c>
      <c r="D1210" s="5">
        <v>1</v>
      </c>
      <c r="E1210" s="5">
        <v>395.97</v>
      </c>
      <c r="F1210" s="5">
        <v>0</v>
      </c>
      <c r="G1210" s="5">
        <f>IFERROR(INDEX(Products!$C$2:$C$86,MATCH(C1210,Products!$A$2:$A$86,0)),"")</f>
        <v>8</v>
      </c>
      <c r="H1210" s="12">
        <f>IFERROR(INDEX(Products!$D$2:$D$86,MATCH(C1210,Products!$A$2:$A$86,0)),"")</f>
        <v>242.57</v>
      </c>
      <c r="I1210" s="12">
        <f t="shared" si="72"/>
        <v>395.97</v>
      </c>
      <c r="J1210" s="12">
        <f t="shared" si="73"/>
        <v>242.57</v>
      </c>
      <c r="K1210" s="12">
        <f t="shared" si="74"/>
        <v>153.40000000000003</v>
      </c>
      <c r="L1210" s="7">
        <f t="shared" si="75"/>
        <v>0.38740308609238078</v>
      </c>
      <c r="M1210" s="5" t="str">
        <f>IF(COUNTIF(Returns!$B$2:$B$248,A1210)&gt;0,"Yes","No")</f>
        <v>No</v>
      </c>
      <c r="N1210" s="13"/>
    </row>
    <row r="1211" spans="1:14" x14ac:dyDescent="0.35">
      <c r="A1211" s="5">
        <v>1210</v>
      </c>
      <c r="B1211" s="5">
        <v>798</v>
      </c>
      <c r="C1211" s="5">
        <v>1044</v>
      </c>
      <c r="D1211" s="5">
        <v>1</v>
      </c>
      <c r="E1211" s="5">
        <v>1419.88</v>
      </c>
      <c r="F1211" s="5">
        <v>0.3</v>
      </c>
      <c r="G1211" s="5">
        <f>IFERROR(INDEX(Products!$C$2:$C$86,MATCH(C1211,Products!$A$2:$A$86,0)),"")</f>
        <v>4</v>
      </c>
      <c r="H1211" s="12">
        <f>IFERROR(INDEX(Products!$D$2:$D$86,MATCH(C1211,Products!$A$2:$A$86,0)),"")</f>
        <v>897.98</v>
      </c>
      <c r="I1211" s="12">
        <f t="shared" si="72"/>
        <v>993.91600000000005</v>
      </c>
      <c r="J1211" s="12">
        <f t="shared" si="73"/>
        <v>897.98</v>
      </c>
      <c r="K1211" s="12">
        <f t="shared" si="74"/>
        <v>95.936000000000035</v>
      </c>
      <c r="L1211" s="7">
        <f t="shared" si="75"/>
        <v>9.6523247437409226E-2</v>
      </c>
      <c r="M1211" s="5" t="str">
        <f>IF(COUNTIF(Returns!$B$2:$B$248,A1211)&gt;0,"Yes","No")</f>
        <v>No</v>
      </c>
      <c r="N1211" s="13"/>
    </row>
    <row r="1212" spans="1:14" x14ac:dyDescent="0.35">
      <c r="A1212" s="5">
        <v>1211</v>
      </c>
      <c r="B1212" s="5">
        <v>798</v>
      </c>
      <c r="C1212" s="5">
        <v>1085</v>
      </c>
      <c r="D1212" s="5">
        <v>1</v>
      </c>
      <c r="E1212" s="5">
        <v>234.72</v>
      </c>
      <c r="F1212" s="5">
        <v>0.15</v>
      </c>
      <c r="G1212" s="5">
        <f>IFERROR(INDEX(Products!$C$2:$C$86,MATCH(C1212,Products!$A$2:$A$86,0)),"")</f>
        <v>8</v>
      </c>
      <c r="H1212" s="12">
        <f>IFERROR(INDEX(Products!$D$2:$D$86,MATCH(C1212,Products!$A$2:$A$86,0)),"")</f>
        <v>175.69</v>
      </c>
      <c r="I1212" s="12">
        <f t="shared" si="72"/>
        <v>199.512</v>
      </c>
      <c r="J1212" s="12">
        <f t="shared" si="73"/>
        <v>175.69</v>
      </c>
      <c r="K1212" s="12">
        <f t="shared" si="74"/>
        <v>23.822000000000003</v>
      </c>
      <c r="L1212" s="7">
        <f t="shared" si="75"/>
        <v>0.11940133926781347</v>
      </c>
      <c r="M1212" s="5" t="str">
        <f>IF(COUNTIF(Returns!$B$2:$B$248,A1212)&gt;0,"Yes","No")</f>
        <v>No</v>
      </c>
      <c r="N1212" s="13"/>
    </row>
    <row r="1213" spans="1:14" x14ac:dyDescent="0.35">
      <c r="A1213" s="5">
        <v>1212</v>
      </c>
      <c r="B1213" s="5">
        <v>799</v>
      </c>
      <c r="C1213" s="5">
        <v>1007</v>
      </c>
      <c r="D1213" s="5">
        <v>1</v>
      </c>
      <c r="E1213" s="5">
        <v>701.76</v>
      </c>
      <c r="F1213" s="5">
        <v>0</v>
      </c>
      <c r="G1213" s="5">
        <f>IFERROR(INDEX(Products!$C$2:$C$86,MATCH(C1213,Products!$A$2:$A$86,0)),"")</f>
        <v>1</v>
      </c>
      <c r="H1213" s="12">
        <f>IFERROR(INDEX(Products!$D$2:$D$86,MATCH(C1213,Products!$A$2:$A$86,0)),"")</f>
        <v>508.8</v>
      </c>
      <c r="I1213" s="12">
        <f t="shared" si="72"/>
        <v>701.76</v>
      </c>
      <c r="J1213" s="12">
        <f t="shared" si="73"/>
        <v>508.8</v>
      </c>
      <c r="K1213" s="12">
        <f t="shared" si="74"/>
        <v>192.95999999999998</v>
      </c>
      <c r="L1213" s="7">
        <f t="shared" si="75"/>
        <v>0.27496580027359779</v>
      </c>
      <c r="M1213" s="5" t="str">
        <f>IF(COUNTIF(Returns!$B$2:$B$248,A1213)&gt;0,"Yes","No")</f>
        <v>No</v>
      </c>
      <c r="N1213" s="13"/>
    </row>
    <row r="1214" spans="1:14" x14ac:dyDescent="0.35">
      <c r="A1214" s="5">
        <v>1213</v>
      </c>
      <c r="B1214" s="5">
        <v>800</v>
      </c>
      <c r="C1214" s="5">
        <v>1048</v>
      </c>
      <c r="D1214" s="5">
        <v>1</v>
      </c>
      <c r="E1214" s="5">
        <v>448.35</v>
      </c>
      <c r="F1214" s="5">
        <v>0.3</v>
      </c>
      <c r="G1214" s="5">
        <f>IFERROR(INDEX(Products!$C$2:$C$86,MATCH(C1214,Products!$A$2:$A$86,0)),"")</f>
        <v>5</v>
      </c>
      <c r="H1214" s="12">
        <f>IFERROR(INDEX(Products!$D$2:$D$86,MATCH(C1214,Products!$A$2:$A$86,0)),"")</f>
        <v>299.29000000000002</v>
      </c>
      <c r="I1214" s="12">
        <f t="shared" si="72"/>
        <v>313.84499999999997</v>
      </c>
      <c r="J1214" s="12">
        <f t="shared" si="73"/>
        <v>299.29000000000002</v>
      </c>
      <c r="K1214" s="12">
        <f t="shared" si="74"/>
        <v>14.55499999999995</v>
      </c>
      <c r="L1214" s="7">
        <f t="shared" si="75"/>
        <v>4.6376395991651775E-2</v>
      </c>
      <c r="M1214" s="5" t="str">
        <f>IF(COUNTIF(Returns!$B$2:$B$248,A1214)&gt;0,"Yes","No")</f>
        <v>No</v>
      </c>
      <c r="N1214" s="13"/>
    </row>
    <row r="1215" spans="1:14" x14ac:dyDescent="0.35">
      <c r="A1215" s="5">
        <v>1214</v>
      </c>
      <c r="B1215" s="5">
        <v>800</v>
      </c>
      <c r="C1215" s="5">
        <v>1072</v>
      </c>
      <c r="D1215" s="5">
        <v>1</v>
      </c>
      <c r="E1215" s="5">
        <v>1404.39</v>
      </c>
      <c r="F1215" s="5">
        <v>0</v>
      </c>
      <c r="G1215" s="5">
        <f>IFERROR(INDEX(Products!$C$2:$C$86,MATCH(C1215,Products!$A$2:$A$86,0)),"")</f>
        <v>7</v>
      </c>
      <c r="H1215" s="12">
        <f>IFERROR(INDEX(Products!$D$2:$D$86,MATCH(C1215,Products!$A$2:$A$86,0)),"")</f>
        <v>772.88</v>
      </c>
      <c r="I1215" s="12">
        <f t="shared" si="72"/>
        <v>1404.39</v>
      </c>
      <c r="J1215" s="12">
        <f t="shared" si="73"/>
        <v>772.88</v>
      </c>
      <c r="K1215" s="12">
        <f t="shared" si="74"/>
        <v>631.5100000000001</v>
      </c>
      <c r="L1215" s="7">
        <f t="shared" si="75"/>
        <v>0.44966853936584572</v>
      </c>
      <c r="M1215" s="5" t="str">
        <f>IF(COUNTIF(Returns!$B$2:$B$248,A1215)&gt;0,"Yes","No")</f>
        <v>No</v>
      </c>
      <c r="N1215" s="13"/>
    </row>
    <row r="1216" spans="1:14" x14ac:dyDescent="0.35">
      <c r="A1216" s="5">
        <v>1215</v>
      </c>
      <c r="B1216" s="5">
        <v>801</v>
      </c>
      <c r="C1216" s="5">
        <v>1039</v>
      </c>
      <c r="D1216" s="5">
        <v>1</v>
      </c>
      <c r="E1216" s="5">
        <v>1284.94</v>
      </c>
      <c r="F1216" s="5">
        <v>0.05</v>
      </c>
      <c r="G1216" s="5">
        <f>IFERROR(INDEX(Products!$C$2:$C$86,MATCH(C1216,Products!$A$2:$A$86,0)),"")</f>
        <v>4</v>
      </c>
      <c r="H1216" s="12">
        <f>IFERROR(INDEX(Products!$D$2:$D$86,MATCH(C1216,Products!$A$2:$A$86,0)),"")</f>
        <v>829.93</v>
      </c>
      <c r="I1216" s="12">
        <f t="shared" si="72"/>
        <v>1220.693</v>
      </c>
      <c r="J1216" s="12">
        <f t="shared" si="73"/>
        <v>829.93</v>
      </c>
      <c r="K1216" s="12">
        <f t="shared" si="74"/>
        <v>390.76300000000003</v>
      </c>
      <c r="L1216" s="7">
        <f t="shared" si="75"/>
        <v>0.32011570476770168</v>
      </c>
      <c r="M1216" s="5" t="str">
        <f>IF(COUNTIF(Returns!$B$2:$B$248,A1216)&gt;0,"Yes","No")</f>
        <v>No</v>
      </c>
      <c r="N1216" s="13"/>
    </row>
    <row r="1217" spans="1:14" x14ac:dyDescent="0.35">
      <c r="A1217" s="5">
        <v>1216</v>
      </c>
      <c r="B1217" s="5">
        <v>802</v>
      </c>
      <c r="C1217" s="5">
        <v>1067</v>
      </c>
      <c r="D1217" s="5">
        <v>1</v>
      </c>
      <c r="E1217" s="5">
        <v>4128.99</v>
      </c>
      <c r="F1217" s="5">
        <v>0.3</v>
      </c>
      <c r="G1217" s="5">
        <f>IFERROR(INDEX(Products!$C$2:$C$86,MATCH(C1217,Products!$A$2:$A$86,0)),"")</f>
        <v>7</v>
      </c>
      <c r="H1217" s="12">
        <f>IFERROR(INDEX(Products!$D$2:$D$86,MATCH(C1217,Products!$A$2:$A$86,0)),"")</f>
        <v>2213.3200000000002</v>
      </c>
      <c r="I1217" s="12">
        <f t="shared" si="72"/>
        <v>2890.2929999999997</v>
      </c>
      <c r="J1217" s="12">
        <f t="shared" si="73"/>
        <v>2213.3200000000002</v>
      </c>
      <c r="K1217" s="12">
        <f t="shared" si="74"/>
        <v>676.9729999999995</v>
      </c>
      <c r="L1217" s="7">
        <f t="shared" si="75"/>
        <v>0.23422296632209938</v>
      </c>
      <c r="M1217" s="5" t="str">
        <f>IF(COUNTIF(Returns!$B$2:$B$248,A1217)&gt;0,"Yes","No")</f>
        <v>No</v>
      </c>
      <c r="N1217" s="13"/>
    </row>
    <row r="1218" spans="1:14" x14ac:dyDescent="0.35">
      <c r="A1218" s="5">
        <v>1217</v>
      </c>
      <c r="B1218" s="5">
        <v>803</v>
      </c>
      <c r="C1218" s="5">
        <v>1041</v>
      </c>
      <c r="D1218" s="5">
        <v>1</v>
      </c>
      <c r="E1218" s="5">
        <v>767.68</v>
      </c>
      <c r="F1218" s="5">
        <v>0.15</v>
      </c>
      <c r="G1218" s="5">
        <f>IFERROR(INDEX(Products!$C$2:$C$86,MATCH(C1218,Products!$A$2:$A$86,0)),"")</f>
        <v>4</v>
      </c>
      <c r="H1218" s="12">
        <f>IFERROR(INDEX(Products!$D$2:$D$86,MATCH(C1218,Products!$A$2:$A$86,0)),"")</f>
        <v>540.32000000000005</v>
      </c>
      <c r="I1218" s="12">
        <f t="shared" ref="I1218:I1281" si="76">D1218*E1218*(1-F1218)</f>
        <v>652.52799999999991</v>
      </c>
      <c r="J1218" s="12">
        <f t="shared" ref="J1218:J1281" si="77">D1218*H1218</f>
        <v>540.32000000000005</v>
      </c>
      <c r="K1218" s="12">
        <f t="shared" ref="K1218:K1281" si="78">I1218-J1218</f>
        <v>112.20799999999986</v>
      </c>
      <c r="L1218" s="7">
        <f t="shared" ref="L1218:L1281" si="79">IFERROR(K1218/I1218,0)</f>
        <v>0.17195890444547954</v>
      </c>
      <c r="M1218" s="5" t="str">
        <f>IF(COUNTIF(Returns!$B$2:$B$248,A1218)&gt;0,"Yes","No")</f>
        <v>No</v>
      </c>
      <c r="N1218" s="13"/>
    </row>
    <row r="1219" spans="1:14" x14ac:dyDescent="0.35">
      <c r="A1219" s="5">
        <v>1218</v>
      </c>
      <c r="B1219" s="5">
        <v>804</v>
      </c>
      <c r="C1219" s="5">
        <v>1019</v>
      </c>
      <c r="D1219" s="5">
        <v>1</v>
      </c>
      <c r="E1219" s="5">
        <v>1255.73</v>
      </c>
      <c r="F1219" s="5">
        <v>0.3</v>
      </c>
      <c r="G1219" s="5">
        <f>IFERROR(INDEX(Products!$C$2:$C$86,MATCH(C1219,Products!$A$2:$A$86,0)),"")</f>
        <v>2</v>
      </c>
      <c r="H1219" s="12">
        <f>IFERROR(INDEX(Products!$D$2:$D$86,MATCH(C1219,Products!$A$2:$A$86,0)),"")</f>
        <v>760.11</v>
      </c>
      <c r="I1219" s="12">
        <f t="shared" si="76"/>
        <v>879.01099999999997</v>
      </c>
      <c r="J1219" s="12">
        <f t="shared" si="77"/>
        <v>760.11</v>
      </c>
      <c r="K1219" s="12">
        <f t="shared" si="78"/>
        <v>118.90099999999995</v>
      </c>
      <c r="L1219" s="7">
        <f t="shared" si="79"/>
        <v>0.13526679415843482</v>
      </c>
      <c r="M1219" s="5" t="str">
        <f>IF(COUNTIF(Returns!$B$2:$B$248,A1219)&gt;0,"Yes","No")</f>
        <v>No</v>
      </c>
      <c r="N1219" s="13"/>
    </row>
    <row r="1220" spans="1:14" x14ac:dyDescent="0.35">
      <c r="A1220" s="5">
        <v>1219</v>
      </c>
      <c r="B1220" s="5">
        <v>804</v>
      </c>
      <c r="C1220" s="5">
        <v>1053</v>
      </c>
      <c r="D1220" s="5">
        <v>1</v>
      </c>
      <c r="E1220" s="5">
        <v>1295.03</v>
      </c>
      <c r="F1220" s="5">
        <v>0.05</v>
      </c>
      <c r="G1220" s="5">
        <f>IFERROR(INDEX(Products!$C$2:$C$86,MATCH(C1220,Products!$A$2:$A$86,0)),"")</f>
        <v>5</v>
      </c>
      <c r="H1220" s="12">
        <f>IFERROR(INDEX(Products!$D$2:$D$86,MATCH(C1220,Products!$A$2:$A$86,0)),"")</f>
        <v>777.04</v>
      </c>
      <c r="I1220" s="12">
        <f t="shared" si="76"/>
        <v>1230.2784999999999</v>
      </c>
      <c r="J1220" s="12">
        <f t="shared" si="77"/>
        <v>777.04</v>
      </c>
      <c r="K1220" s="12">
        <f t="shared" si="78"/>
        <v>453.23849999999993</v>
      </c>
      <c r="L1220" s="7">
        <f t="shared" si="79"/>
        <v>0.3684031705016384</v>
      </c>
      <c r="M1220" s="5" t="str">
        <f>IF(COUNTIF(Returns!$B$2:$B$248,A1220)&gt;0,"Yes","No")</f>
        <v>No</v>
      </c>
      <c r="N1220" s="13"/>
    </row>
    <row r="1221" spans="1:14" x14ac:dyDescent="0.35">
      <c r="A1221" s="5">
        <v>1220</v>
      </c>
      <c r="B1221" s="5">
        <v>805</v>
      </c>
      <c r="C1221" s="5">
        <v>1075</v>
      </c>
      <c r="D1221" s="5">
        <v>1</v>
      </c>
      <c r="E1221" s="5">
        <v>904.54</v>
      </c>
      <c r="F1221" s="5">
        <v>0.2</v>
      </c>
      <c r="G1221" s="5">
        <f>IFERROR(INDEX(Products!$C$2:$C$86,MATCH(C1221,Products!$A$2:$A$86,0)),"")</f>
        <v>7</v>
      </c>
      <c r="H1221" s="12">
        <f>IFERROR(INDEX(Products!$D$2:$D$86,MATCH(C1221,Products!$A$2:$A$86,0)),"")</f>
        <v>622.70000000000005</v>
      </c>
      <c r="I1221" s="12">
        <f t="shared" si="76"/>
        <v>723.63200000000006</v>
      </c>
      <c r="J1221" s="12">
        <f t="shared" si="77"/>
        <v>622.70000000000005</v>
      </c>
      <c r="K1221" s="12">
        <f t="shared" si="78"/>
        <v>100.93200000000002</v>
      </c>
      <c r="L1221" s="7">
        <f t="shared" si="79"/>
        <v>0.13947973555619431</v>
      </c>
      <c r="M1221" s="5" t="str">
        <f>IF(COUNTIF(Returns!$B$2:$B$248,A1221)&gt;0,"Yes","No")</f>
        <v>No</v>
      </c>
      <c r="N1221" s="13"/>
    </row>
    <row r="1222" spans="1:14" x14ac:dyDescent="0.35">
      <c r="A1222" s="5">
        <v>1221</v>
      </c>
      <c r="B1222" s="5">
        <v>806</v>
      </c>
      <c r="C1222" s="5">
        <v>1052</v>
      </c>
      <c r="D1222" s="5">
        <v>1</v>
      </c>
      <c r="E1222" s="5">
        <v>2801.53</v>
      </c>
      <c r="F1222" s="5">
        <v>0</v>
      </c>
      <c r="G1222" s="5">
        <f>IFERROR(INDEX(Products!$C$2:$C$86,MATCH(C1222,Products!$A$2:$A$86,0)),"")</f>
        <v>5</v>
      </c>
      <c r="H1222" s="12">
        <f>IFERROR(INDEX(Products!$D$2:$D$86,MATCH(C1222,Products!$A$2:$A$86,0)),"")</f>
        <v>1752.02</v>
      </c>
      <c r="I1222" s="12">
        <f t="shared" si="76"/>
        <v>2801.53</v>
      </c>
      <c r="J1222" s="12">
        <f t="shared" si="77"/>
        <v>1752.02</v>
      </c>
      <c r="K1222" s="12">
        <f t="shared" si="78"/>
        <v>1049.5100000000002</v>
      </c>
      <c r="L1222" s="7">
        <f t="shared" si="79"/>
        <v>0.37462029676640984</v>
      </c>
      <c r="M1222" s="5" t="str">
        <f>IF(COUNTIF(Returns!$B$2:$B$248,A1222)&gt;0,"Yes","No")</f>
        <v>Yes</v>
      </c>
      <c r="N1222" s="13"/>
    </row>
    <row r="1223" spans="1:14" x14ac:dyDescent="0.35">
      <c r="A1223" s="5">
        <v>1222</v>
      </c>
      <c r="B1223" s="5">
        <v>807</v>
      </c>
      <c r="C1223" s="5">
        <v>1032</v>
      </c>
      <c r="D1223" s="5">
        <v>1</v>
      </c>
      <c r="E1223" s="5">
        <v>2472.7199999999998</v>
      </c>
      <c r="F1223" s="5">
        <v>0.3</v>
      </c>
      <c r="G1223" s="5">
        <f>IFERROR(INDEX(Products!$C$2:$C$86,MATCH(C1223,Products!$A$2:$A$86,0)),"")</f>
        <v>3</v>
      </c>
      <c r="H1223" s="12">
        <f>IFERROR(INDEX(Products!$D$2:$D$86,MATCH(C1223,Products!$A$2:$A$86,0)),"")</f>
        <v>1458.83</v>
      </c>
      <c r="I1223" s="12">
        <f t="shared" si="76"/>
        <v>1730.9039999999998</v>
      </c>
      <c r="J1223" s="12">
        <f t="shared" si="77"/>
        <v>1458.83</v>
      </c>
      <c r="K1223" s="12">
        <f t="shared" si="78"/>
        <v>272.07399999999984</v>
      </c>
      <c r="L1223" s="7">
        <f t="shared" si="79"/>
        <v>0.15718607155567257</v>
      </c>
      <c r="M1223" s="5" t="str">
        <f>IF(COUNTIF(Returns!$B$2:$B$248,A1223)&gt;0,"Yes","No")</f>
        <v>No</v>
      </c>
      <c r="N1223" s="13"/>
    </row>
    <row r="1224" spans="1:14" x14ac:dyDescent="0.35">
      <c r="A1224" s="5">
        <v>1223</v>
      </c>
      <c r="B1224" s="5">
        <v>807</v>
      </c>
      <c r="C1224" s="5">
        <v>1001</v>
      </c>
      <c r="D1224" s="5">
        <v>1</v>
      </c>
      <c r="E1224" s="5">
        <v>3826.19</v>
      </c>
      <c r="F1224" s="5">
        <v>0.05</v>
      </c>
      <c r="G1224" s="5">
        <f>IFERROR(INDEX(Products!$C$2:$C$86,MATCH(C1224,Products!$A$2:$A$86,0)),"")</f>
        <v>1</v>
      </c>
      <c r="H1224" s="12">
        <f>IFERROR(INDEX(Products!$D$2:$D$86,MATCH(C1224,Products!$A$2:$A$86,0)),"")</f>
        <v>3021.65</v>
      </c>
      <c r="I1224" s="12">
        <f t="shared" si="76"/>
        <v>3634.8804999999998</v>
      </c>
      <c r="J1224" s="12">
        <f t="shared" si="77"/>
        <v>3021.65</v>
      </c>
      <c r="K1224" s="12">
        <f t="shared" si="78"/>
        <v>613.23049999999967</v>
      </c>
      <c r="L1224" s="7">
        <f t="shared" si="79"/>
        <v>0.16870719683907071</v>
      </c>
      <c r="M1224" s="5" t="str">
        <f>IF(COUNTIF(Returns!$B$2:$B$248,A1224)&gt;0,"Yes","No")</f>
        <v>No</v>
      </c>
      <c r="N1224" s="13"/>
    </row>
    <row r="1225" spans="1:14" x14ac:dyDescent="0.35">
      <c r="A1225" s="5">
        <v>1224</v>
      </c>
      <c r="B1225" s="5">
        <v>807</v>
      </c>
      <c r="C1225" s="5">
        <v>1064</v>
      </c>
      <c r="D1225" s="5">
        <v>2</v>
      </c>
      <c r="E1225" s="5">
        <v>177.92</v>
      </c>
      <c r="F1225" s="5">
        <v>0</v>
      </c>
      <c r="G1225" s="5">
        <f>IFERROR(INDEX(Products!$C$2:$C$86,MATCH(C1225,Products!$A$2:$A$86,0)),"")</f>
        <v>6</v>
      </c>
      <c r="H1225" s="12">
        <f>IFERROR(INDEX(Products!$D$2:$D$86,MATCH(C1225,Products!$A$2:$A$86,0)),"")</f>
        <v>95.97</v>
      </c>
      <c r="I1225" s="12">
        <f t="shared" si="76"/>
        <v>355.84</v>
      </c>
      <c r="J1225" s="12">
        <f t="shared" si="77"/>
        <v>191.94</v>
      </c>
      <c r="K1225" s="12">
        <f t="shared" si="78"/>
        <v>163.89999999999998</v>
      </c>
      <c r="L1225" s="7">
        <f t="shared" si="79"/>
        <v>0.46060026978417262</v>
      </c>
      <c r="M1225" s="5" t="str">
        <f>IF(COUNTIF(Returns!$B$2:$B$248,A1225)&gt;0,"Yes","No")</f>
        <v>No</v>
      </c>
      <c r="N1225" s="13"/>
    </row>
    <row r="1226" spans="1:14" x14ac:dyDescent="0.35">
      <c r="A1226" s="5">
        <v>1225</v>
      </c>
      <c r="B1226" s="5">
        <v>808</v>
      </c>
      <c r="C1226" s="5">
        <v>1006</v>
      </c>
      <c r="D1226" s="5">
        <v>1</v>
      </c>
      <c r="E1226" s="5">
        <v>2046.37</v>
      </c>
      <c r="F1226" s="5">
        <v>0.15</v>
      </c>
      <c r="G1226" s="5">
        <f>IFERROR(INDEX(Products!$C$2:$C$86,MATCH(C1226,Products!$A$2:$A$86,0)),"")</f>
        <v>1</v>
      </c>
      <c r="H1226" s="12">
        <f>IFERROR(INDEX(Products!$D$2:$D$86,MATCH(C1226,Products!$A$2:$A$86,0)),"")</f>
        <v>1296.42</v>
      </c>
      <c r="I1226" s="12">
        <f t="shared" si="76"/>
        <v>1739.4144999999999</v>
      </c>
      <c r="J1226" s="12">
        <f t="shared" si="77"/>
        <v>1296.42</v>
      </c>
      <c r="K1226" s="12">
        <f t="shared" si="78"/>
        <v>442.99449999999979</v>
      </c>
      <c r="L1226" s="7">
        <f t="shared" si="79"/>
        <v>0.25468023866651673</v>
      </c>
      <c r="M1226" s="5" t="str">
        <f>IF(COUNTIF(Returns!$B$2:$B$248,A1226)&gt;0,"Yes","No")</f>
        <v>Yes</v>
      </c>
      <c r="N1226" s="13"/>
    </row>
    <row r="1227" spans="1:14" x14ac:dyDescent="0.35">
      <c r="A1227" s="5">
        <v>1226</v>
      </c>
      <c r="B1227" s="5">
        <v>808</v>
      </c>
      <c r="C1227" s="5">
        <v>1001</v>
      </c>
      <c r="D1227" s="5">
        <v>1</v>
      </c>
      <c r="E1227" s="5">
        <v>3826.19</v>
      </c>
      <c r="F1227" s="5">
        <v>0.25</v>
      </c>
      <c r="G1227" s="5">
        <f>IFERROR(INDEX(Products!$C$2:$C$86,MATCH(C1227,Products!$A$2:$A$86,0)),"")</f>
        <v>1</v>
      </c>
      <c r="H1227" s="12">
        <f>IFERROR(INDEX(Products!$D$2:$D$86,MATCH(C1227,Products!$A$2:$A$86,0)),"")</f>
        <v>3021.65</v>
      </c>
      <c r="I1227" s="12">
        <f t="shared" si="76"/>
        <v>2869.6424999999999</v>
      </c>
      <c r="J1227" s="12">
        <f t="shared" si="77"/>
        <v>3021.65</v>
      </c>
      <c r="K1227" s="12">
        <f t="shared" si="78"/>
        <v>-152.00750000000016</v>
      </c>
      <c r="L1227" s="7">
        <f t="shared" si="79"/>
        <v>-5.2970884003843741E-2</v>
      </c>
      <c r="M1227" s="5" t="str">
        <f>IF(COUNTIF(Returns!$B$2:$B$248,A1227)&gt;0,"Yes","No")</f>
        <v>No</v>
      </c>
      <c r="N1227" s="13"/>
    </row>
    <row r="1228" spans="1:14" x14ac:dyDescent="0.35">
      <c r="A1228" s="5">
        <v>1227</v>
      </c>
      <c r="B1228" s="5">
        <v>809</v>
      </c>
      <c r="C1228" s="5">
        <v>1070</v>
      </c>
      <c r="D1228" s="5">
        <v>1</v>
      </c>
      <c r="E1228" s="5">
        <v>2599.85</v>
      </c>
      <c r="F1228" s="5">
        <v>0</v>
      </c>
      <c r="G1228" s="5">
        <f>IFERROR(INDEX(Products!$C$2:$C$86,MATCH(C1228,Products!$A$2:$A$86,0)),"")</f>
        <v>7</v>
      </c>
      <c r="H1228" s="12">
        <f>IFERROR(INDEX(Products!$D$2:$D$86,MATCH(C1228,Products!$A$2:$A$86,0)),"")</f>
        <v>1949.71</v>
      </c>
      <c r="I1228" s="12">
        <f t="shared" si="76"/>
        <v>2599.85</v>
      </c>
      <c r="J1228" s="12">
        <f t="shared" si="77"/>
        <v>1949.71</v>
      </c>
      <c r="K1228" s="12">
        <f t="shared" si="78"/>
        <v>650.13999999999987</v>
      </c>
      <c r="L1228" s="7">
        <f t="shared" si="79"/>
        <v>0.25006827316960589</v>
      </c>
      <c r="M1228" s="5" t="str">
        <f>IF(COUNTIF(Returns!$B$2:$B$248,A1228)&gt;0,"Yes","No")</f>
        <v>No</v>
      </c>
      <c r="N1228" s="13"/>
    </row>
    <row r="1229" spans="1:14" x14ac:dyDescent="0.35">
      <c r="A1229" s="5">
        <v>1228</v>
      </c>
      <c r="B1229" s="5">
        <v>809</v>
      </c>
      <c r="C1229" s="5">
        <v>1009</v>
      </c>
      <c r="D1229" s="5">
        <v>1</v>
      </c>
      <c r="E1229" s="5">
        <v>2129.15</v>
      </c>
      <c r="F1229" s="5">
        <v>0.15</v>
      </c>
      <c r="G1229" s="5">
        <f>IFERROR(INDEX(Products!$C$2:$C$86,MATCH(C1229,Products!$A$2:$A$86,0)),"")</f>
        <v>1</v>
      </c>
      <c r="H1229" s="12">
        <f>IFERROR(INDEX(Products!$D$2:$D$86,MATCH(C1229,Products!$A$2:$A$86,0)),"")</f>
        <v>1303.81</v>
      </c>
      <c r="I1229" s="12">
        <f t="shared" si="76"/>
        <v>1809.7774999999999</v>
      </c>
      <c r="J1229" s="12">
        <f t="shared" si="77"/>
        <v>1303.81</v>
      </c>
      <c r="K1229" s="12">
        <f t="shared" si="78"/>
        <v>505.96749999999997</v>
      </c>
      <c r="L1229" s="7">
        <f t="shared" si="79"/>
        <v>0.27957442282269507</v>
      </c>
      <c r="M1229" s="5" t="str">
        <f>IF(COUNTIF(Returns!$B$2:$B$248,A1229)&gt;0,"Yes","No")</f>
        <v>No</v>
      </c>
      <c r="N1229" s="13"/>
    </row>
    <row r="1230" spans="1:14" x14ac:dyDescent="0.35">
      <c r="A1230" s="5">
        <v>1229</v>
      </c>
      <c r="B1230" s="5">
        <v>810</v>
      </c>
      <c r="C1230" s="5">
        <v>1066</v>
      </c>
      <c r="D1230" s="5">
        <v>1</v>
      </c>
      <c r="E1230" s="5">
        <v>1123.68</v>
      </c>
      <c r="F1230" s="5">
        <v>0.1</v>
      </c>
      <c r="G1230" s="5">
        <f>IFERROR(INDEX(Products!$C$2:$C$86,MATCH(C1230,Products!$A$2:$A$86,0)),"")</f>
        <v>7</v>
      </c>
      <c r="H1230" s="12">
        <f>IFERROR(INDEX(Products!$D$2:$D$86,MATCH(C1230,Products!$A$2:$A$86,0)),"")</f>
        <v>872.66</v>
      </c>
      <c r="I1230" s="12">
        <f t="shared" si="76"/>
        <v>1011.3120000000001</v>
      </c>
      <c r="J1230" s="12">
        <f t="shared" si="77"/>
        <v>872.66</v>
      </c>
      <c r="K1230" s="12">
        <f t="shared" si="78"/>
        <v>138.65200000000016</v>
      </c>
      <c r="L1230" s="7">
        <f t="shared" si="79"/>
        <v>0.13710111221858351</v>
      </c>
      <c r="M1230" s="5" t="str">
        <f>IF(COUNTIF(Returns!$B$2:$B$248,A1230)&gt;0,"Yes","No")</f>
        <v>No</v>
      </c>
      <c r="N1230" s="13"/>
    </row>
    <row r="1231" spans="1:14" x14ac:dyDescent="0.35">
      <c r="A1231" s="5">
        <v>1230</v>
      </c>
      <c r="B1231" s="5">
        <v>810</v>
      </c>
      <c r="C1231" s="5">
        <v>1033</v>
      </c>
      <c r="D1231" s="5">
        <v>1</v>
      </c>
      <c r="E1231" s="5">
        <v>3738.1</v>
      </c>
      <c r="F1231" s="5">
        <v>0</v>
      </c>
      <c r="G1231" s="5">
        <f>IFERROR(INDEX(Products!$C$2:$C$86,MATCH(C1231,Products!$A$2:$A$86,0)),"")</f>
        <v>3</v>
      </c>
      <c r="H1231" s="12">
        <f>IFERROR(INDEX(Products!$D$2:$D$86,MATCH(C1231,Products!$A$2:$A$86,0)),"")</f>
        <v>2130.6999999999998</v>
      </c>
      <c r="I1231" s="12">
        <f t="shared" si="76"/>
        <v>3738.1</v>
      </c>
      <c r="J1231" s="12">
        <f t="shared" si="77"/>
        <v>2130.6999999999998</v>
      </c>
      <c r="K1231" s="12">
        <f t="shared" si="78"/>
        <v>1607.4</v>
      </c>
      <c r="L1231" s="7">
        <f t="shared" si="79"/>
        <v>0.43000454776490732</v>
      </c>
      <c r="M1231" s="5" t="str">
        <f>IF(COUNTIF(Returns!$B$2:$B$248,A1231)&gt;0,"Yes","No")</f>
        <v>No</v>
      </c>
      <c r="N1231" s="13"/>
    </row>
    <row r="1232" spans="1:14" x14ac:dyDescent="0.35">
      <c r="A1232" s="5">
        <v>1231</v>
      </c>
      <c r="B1232" s="5">
        <v>811</v>
      </c>
      <c r="C1232" s="5">
        <v>1017</v>
      </c>
      <c r="D1232" s="5">
        <v>1</v>
      </c>
      <c r="E1232" s="5">
        <v>978.37</v>
      </c>
      <c r="F1232" s="5">
        <v>0</v>
      </c>
      <c r="G1232" s="5">
        <f>IFERROR(INDEX(Products!$C$2:$C$86,MATCH(C1232,Products!$A$2:$A$86,0)),"")</f>
        <v>2</v>
      </c>
      <c r="H1232" s="12">
        <f>IFERROR(INDEX(Products!$D$2:$D$86,MATCH(C1232,Products!$A$2:$A$86,0)),"")</f>
        <v>519.71</v>
      </c>
      <c r="I1232" s="12">
        <f t="shared" si="76"/>
        <v>978.37</v>
      </c>
      <c r="J1232" s="12">
        <f t="shared" si="77"/>
        <v>519.71</v>
      </c>
      <c r="K1232" s="12">
        <f t="shared" si="78"/>
        <v>458.65999999999997</v>
      </c>
      <c r="L1232" s="7">
        <f t="shared" si="79"/>
        <v>0.46880014718358082</v>
      </c>
      <c r="M1232" s="5" t="str">
        <f>IF(COUNTIF(Returns!$B$2:$B$248,A1232)&gt;0,"Yes","No")</f>
        <v>Yes</v>
      </c>
      <c r="N1232" s="13"/>
    </row>
    <row r="1233" spans="1:14" x14ac:dyDescent="0.35">
      <c r="A1233" s="5">
        <v>1232</v>
      </c>
      <c r="B1233" s="5">
        <v>812</v>
      </c>
      <c r="C1233" s="5">
        <v>1039</v>
      </c>
      <c r="D1233" s="5">
        <v>2</v>
      </c>
      <c r="E1233" s="5">
        <v>1284.94</v>
      </c>
      <c r="F1233" s="5">
        <v>0.05</v>
      </c>
      <c r="G1233" s="5">
        <f>IFERROR(INDEX(Products!$C$2:$C$86,MATCH(C1233,Products!$A$2:$A$86,0)),"")</f>
        <v>4</v>
      </c>
      <c r="H1233" s="12">
        <f>IFERROR(INDEX(Products!$D$2:$D$86,MATCH(C1233,Products!$A$2:$A$86,0)),"")</f>
        <v>829.93</v>
      </c>
      <c r="I1233" s="12">
        <f t="shared" si="76"/>
        <v>2441.386</v>
      </c>
      <c r="J1233" s="12">
        <f t="shared" si="77"/>
        <v>1659.86</v>
      </c>
      <c r="K1233" s="12">
        <f t="shared" si="78"/>
        <v>781.52600000000007</v>
      </c>
      <c r="L1233" s="7">
        <f t="shared" si="79"/>
        <v>0.32011570476770168</v>
      </c>
      <c r="M1233" s="5" t="str">
        <f>IF(COUNTIF(Returns!$B$2:$B$248,A1233)&gt;0,"Yes","No")</f>
        <v>No</v>
      </c>
      <c r="N1233" s="13"/>
    </row>
    <row r="1234" spans="1:14" x14ac:dyDescent="0.35">
      <c r="A1234" s="5">
        <v>1233</v>
      </c>
      <c r="B1234" s="5">
        <v>812</v>
      </c>
      <c r="C1234" s="5">
        <v>1029</v>
      </c>
      <c r="D1234" s="5">
        <v>1</v>
      </c>
      <c r="E1234" s="5">
        <v>951.92</v>
      </c>
      <c r="F1234" s="5">
        <v>0.05</v>
      </c>
      <c r="G1234" s="5">
        <f>IFERROR(INDEX(Products!$C$2:$C$86,MATCH(C1234,Products!$A$2:$A$86,0)),"")</f>
        <v>3</v>
      </c>
      <c r="H1234" s="12">
        <f>IFERROR(INDEX(Products!$D$2:$D$86,MATCH(C1234,Products!$A$2:$A$86,0)),"")</f>
        <v>552.17999999999995</v>
      </c>
      <c r="I1234" s="12">
        <f t="shared" si="76"/>
        <v>904.32399999999996</v>
      </c>
      <c r="J1234" s="12">
        <f t="shared" si="77"/>
        <v>552.17999999999995</v>
      </c>
      <c r="K1234" s="12">
        <f t="shared" si="78"/>
        <v>352.14400000000001</v>
      </c>
      <c r="L1234" s="7">
        <f t="shared" si="79"/>
        <v>0.38940025919913662</v>
      </c>
      <c r="M1234" s="5" t="str">
        <f>IF(COUNTIF(Returns!$B$2:$B$248,A1234)&gt;0,"Yes","No")</f>
        <v>No</v>
      </c>
      <c r="N1234" s="13"/>
    </row>
    <row r="1235" spans="1:14" x14ac:dyDescent="0.35">
      <c r="A1235" s="5">
        <v>1234</v>
      </c>
      <c r="B1235" s="5">
        <v>812</v>
      </c>
      <c r="C1235" s="5">
        <v>1006</v>
      </c>
      <c r="D1235" s="5">
        <v>1</v>
      </c>
      <c r="E1235" s="5">
        <v>2046.37</v>
      </c>
      <c r="F1235" s="5">
        <v>0</v>
      </c>
      <c r="G1235" s="5">
        <f>IFERROR(INDEX(Products!$C$2:$C$86,MATCH(C1235,Products!$A$2:$A$86,0)),"")</f>
        <v>1</v>
      </c>
      <c r="H1235" s="12">
        <f>IFERROR(INDEX(Products!$D$2:$D$86,MATCH(C1235,Products!$A$2:$A$86,0)),"")</f>
        <v>1296.42</v>
      </c>
      <c r="I1235" s="12">
        <f t="shared" si="76"/>
        <v>2046.37</v>
      </c>
      <c r="J1235" s="12">
        <f t="shared" si="77"/>
        <v>1296.42</v>
      </c>
      <c r="K1235" s="12">
        <f t="shared" si="78"/>
        <v>749.94999999999982</v>
      </c>
      <c r="L1235" s="7">
        <f t="shared" si="79"/>
        <v>0.3664782028665392</v>
      </c>
      <c r="M1235" s="5" t="str">
        <f>IF(COUNTIF(Returns!$B$2:$B$248,A1235)&gt;0,"Yes","No")</f>
        <v>No</v>
      </c>
      <c r="N1235" s="13"/>
    </row>
    <row r="1236" spans="1:14" x14ac:dyDescent="0.35">
      <c r="A1236" s="5">
        <v>1235</v>
      </c>
      <c r="B1236" s="5">
        <v>813</v>
      </c>
      <c r="C1236" s="5">
        <v>1024</v>
      </c>
      <c r="D1236" s="5">
        <v>1</v>
      </c>
      <c r="E1236" s="5">
        <v>232.94</v>
      </c>
      <c r="F1236" s="5">
        <v>0.25</v>
      </c>
      <c r="G1236" s="5">
        <f>IFERROR(INDEX(Products!$C$2:$C$86,MATCH(C1236,Products!$A$2:$A$86,0)),"")</f>
        <v>2</v>
      </c>
      <c r="H1236" s="12">
        <f>IFERROR(INDEX(Products!$D$2:$D$86,MATCH(C1236,Products!$A$2:$A$86,0)),"")</f>
        <v>162.82</v>
      </c>
      <c r="I1236" s="12">
        <f t="shared" si="76"/>
        <v>174.70499999999998</v>
      </c>
      <c r="J1236" s="12">
        <f t="shared" si="77"/>
        <v>162.82</v>
      </c>
      <c r="K1236" s="12">
        <f t="shared" si="78"/>
        <v>11.884999999999991</v>
      </c>
      <c r="L1236" s="7">
        <f t="shared" si="79"/>
        <v>6.8028963109241253E-2</v>
      </c>
      <c r="M1236" s="5" t="str">
        <f>IF(COUNTIF(Returns!$B$2:$B$248,A1236)&gt;0,"Yes","No")</f>
        <v>No</v>
      </c>
      <c r="N1236" s="13"/>
    </row>
    <row r="1237" spans="1:14" x14ac:dyDescent="0.35">
      <c r="A1237" s="5">
        <v>1236</v>
      </c>
      <c r="B1237" s="5">
        <v>813</v>
      </c>
      <c r="C1237" s="5">
        <v>1043</v>
      </c>
      <c r="D1237" s="5">
        <v>1</v>
      </c>
      <c r="E1237" s="5">
        <v>567.48</v>
      </c>
      <c r="F1237" s="5">
        <v>0</v>
      </c>
      <c r="G1237" s="5">
        <f>IFERROR(INDEX(Products!$C$2:$C$86,MATCH(C1237,Products!$A$2:$A$86,0)),"")</f>
        <v>4</v>
      </c>
      <c r="H1237" s="12">
        <f>IFERROR(INDEX(Products!$D$2:$D$86,MATCH(C1237,Products!$A$2:$A$86,0)),"")</f>
        <v>407.51</v>
      </c>
      <c r="I1237" s="12">
        <f t="shared" si="76"/>
        <v>567.48</v>
      </c>
      <c r="J1237" s="12">
        <f t="shared" si="77"/>
        <v>407.51</v>
      </c>
      <c r="K1237" s="12">
        <f t="shared" si="78"/>
        <v>159.97000000000003</v>
      </c>
      <c r="L1237" s="7">
        <f t="shared" si="79"/>
        <v>0.28189539719461482</v>
      </c>
      <c r="M1237" s="5" t="str">
        <f>IF(COUNTIF(Returns!$B$2:$B$248,A1237)&gt;0,"Yes","No")</f>
        <v>No</v>
      </c>
      <c r="N1237" s="13"/>
    </row>
    <row r="1238" spans="1:14" x14ac:dyDescent="0.35">
      <c r="A1238" s="5">
        <v>1237</v>
      </c>
      <c r="B1238" s="5">
        <v>813</v>
      </c>
      <c r="C1238" s="5">
        <v>1028</v>
      </c>
      <c r="D1238" s="5">
        <v>1</v>
      </c>
      <c r="E1238" s="5">
        <v>2753.45</v>
      </c>
      <c r="F1238" s="5">
        <v>0.1</v>
      </c>
      <c r="G1238" s="5">
        <f>IFERROR(INDEX(Products!$C$2:$C$86,MATCH(C1238,Products!$A$2:$A$86,0)),"")</f>
        <v>3</v>
      </c>
      <c r="H1238" s="12">
        <f>IFERROR(INDEX(Products!$D$2:$D$86,MATCH(C1238,Products!$A$2:$A$86,0)),"")</f>
        <v>1672.88</v>
      </c>
      <c r="I1238" s="12">
        <f t="shared" si="76"/>
        <v>2478.105</v>
      </c>
      <c r="J1238" s="12">
        <f t="shared" si="77"/>
        <v>1672.88</v>
      </c>
      <c r="K1238" s="12">
        <f t="shared" si="78"/>
        <v>805.22499999999991</v>
      </c>
      <c r="L1238" s="7">
        <f t="shared" si="79"/>
        <v>0.32493578762804637</v>
      </c>
      <c r="M1238" s="5" t="str">
        <f>IF(COUNTIF(Returns!$B$2:$B$248,A1238)&gt;0,"Yes","No")</f>
        <v>No</v>
      </c>
      <c r="N1238" s="13"/>
    </row>
    <row r="1239" spans="1:14" x14ac:dyDescent="0.35">
      <c r="A1239" s="5">
        <v>1238</v>
      </c>
      <c r="B1239" s="5">
        <v>814</v>
      </c>
      <c r="C1239" s="5">
        <v>1022</v>
      </c>
      <c r="D1239" s="5">
        <v>1</v>
      </c>
      <c r="E1239" s="5">
        <v>383.8</v>
      </c>
      <c r="F1239" s="5">
        <v>0</v>
      </c>
      <c r="G1239" s="5">
        <f>IFERROR(INDEX(Products!$C$2:$C$86,MATCH(C1239,Products!$A$2:$A$86,0)),"")</f>
        <v>2</v>
      </c>
      <c r="H1239" s="12">
        <f>IFERROR(INDEX(Products!$D$2:$D$86,MATCH(C1239,Products!$A$2:$A$86,0)),"")</f>
        <v>266.88</v>
      </c>
      <c r="I1239" s="12">
        <f t="shared" si="76"/>
        <v>383.8</v>
      </c>
      <c r="J1239" s="12">
        <f t="shared" si="77"/>
        <v>266.88</v>
      </c>
      <c r="K1239" s="12">
        <f t="shared" si="78"/>
        <v>116.92000000000002</v>
      </c>
      <c r="L1239" s="7">
        <f t="shared" si="79"/>
        <v>0.3046378322042731</v>
      </c>
      <c r="M1239" s="5" t="str">
        <f>IF(COUNTIF(Returns!$B$2:$B$248,A1239)&gt;0,"Yes","No")</f>
        <v>No</v>
      </c>
      <c r="N1239" s="13"/>
    </row>
    <row r="1240" spans="1:14" x14ac:dyDescent="0.35">
      <c r="A1240" s="5">
        <v>1239</v>
      </c>
      <c r="B1240" s="5">
        <v>815</v>
      </c>
      <c r="C1240" s="5">
        <v>1029</v>
      </c>
      <c r="D1240" s="5">
        <v>1</v>
      </c>
      <c r="E1240" s="5">
        <v>951.92</v>
      </c>
      <c r="F1240" s="5">
        <v>0.15</v>
      </c>
      <c r="G1240" s="5">
        <f>IFERROR(INDEX(Products!$C$2:$C$86,MATCH(C1240,Products!$A$2:$A$86,0)),"")</f>
        <v>3</v>
      </c>
      <c r="H1240" s="12">
        <f>IFERROR(INDEX(Products!$D$2:$D$86,MATCH(C1240,Products!$A$2:$A$86,0)),"")</f>
        <v>552.17999999999995</v>
      </c>
      <c r="I1240" s="12">
        <f t="shared" si="76"/>
        <v>809.13199999999995</v>
      </c>
      <c r="J1240" s="12">
        <f t="shared" si="77"/>
        <v>552.17999999999995</v>
      </c>
      <c r="K1240" s="12">
        <f t="shared" si="78"/>
        <v>256.952</v>
      </c>
      <c r="L1240" s="7">
        <f t="shared" si="79"/>
        <v>0.3175649955755056</v>
      </c>
      <c r="M1240" s="5" t="str">
        <f>IF(COUNTIF(Returns!$B$2:$B$248,A1240)&gt;0,"Yes","No")</f>
        <v>No</v>
      </c>
      <c r="N1240" s="13"/>
    </row>
    <row r="1241" spans="1:14" x14ac:dyDescent="0.35">
      <c r="A1241" s="5">
        <v>1240</v>
      </c>
      <c r="B1241" s="5">
        <v>816</v>
      </c>
      <c r="C1241" s="5">
        <v>1085</v>
      </c>
      <c r="D1241" s="5">
        <v>2</v>
      </c>
      <c r="E1241" s="5">
        <v>234.72</v>
      </c>
      <c r="F1241" s="5">
        <v>0.3</v>
      </c>
      <c r="G1241" s="5">
        <f>IFERROR(INDEX(Products!$C$2:$C$86,MATCH(C1241,Products!$A$2:$A$86,0)),"")</f>
        <v>8</v>
      </c>
      <c r="H1241" s="12">
        <f>IFERROR(INDEX(Products!$D$2:$D$86,MATCH(C1241,Products!$A$2:$A$86,0)),"")</f>
        <v>175.69</v>
      </c>
      <c r="I1241" s="12">
        <f t="shared" si="76"/>
        <v>328.608</v>
      </c>
      <c r="J1241" s="12">
        <f t="shared" si="77"/>
        <v>351.38</v>
      </c>
      <c r="K1241" s="12">
        <f t="shared" si="78"/>
        <v>-22.771999999999991</v>
      </c>
      <c r="L1241" s="7">
        <f t="shared" si="79"/>
        <v>-6.929837374622648E-2</v>
      </c>
      <c r="M1241" s="5" t="str">
        <f>IF(COUNTIF(Returns!$B$2:$B$248,A1241)&gt;0,"Yes","No")</f>
        <v>No</v>
      </c>
      <c r="N1241" s="13"/>
    </row>
    <row r="1242" spans="1:14" x14ac:dyDescent="0.35">
      <c r="A1242" s="5">
        <v>1241</v>
      </c>
      <c r="B1242" s="5">
        <v>817</v>
      </c>
      <c r="C1242" s="5">
        <v>1032</v>
      </c>
      <c r="D1242" s="5">
        <v>1</v>
      </c>
      <c r="E1242" s="5">
        <v>2472.7199999999998</v>
      </c>
      <c r="F1242" s="5">
        <v>0.2</v>
      </c>
      <c r="G1242" s="5">
        <f>IFERROR(INDEX(Products!$C$2:$C$86,MATCH(C1242,Products!$A$2:$A$86,0)),"")</f>
        <v>3</v>
      </c>
      <c r="H1242" s="12">
        <f>IFERROR(INDEX(Products!$D$2:$D$86,MATCH(C1242,Products!$A$2:$A$86,0)),"")</f>
        <v>1458.83</v>
      </c>
      <c r="I1242" s="12">
        <f t="shared" si="76"/>
        <v>1978.1759999999999</v>
      </c>
      <c r="J1242" s="12">
        <f t="shared" si="77"/>
        <v>1458.83</v>
      </c>
      <c r="K1242" s="12">
        <f t="shared" si="78"/>
        <v>519.346</v>
      </c>
      <c r="L1242" s="7">
        <f t="shared" si="79"/>
        <v>0.26253781261121356</v>
      </c>
      <c r="M1242" s="5" t="str">
        <f>IF(COUNTIF(Returns!$B$2:$B$248,A1242)&gt;0,"Yes","No")</f>
        <v>No</v>
      </c>
      <c r="N1242" s="13"/>
    </row>
    <row r="1243" spans="1:14" x14ac:dyDescent="0.35">
      <c r="A1243" s="5">
        <v>1242</v>
      </c>
      <c r="B1243" s="5">
        <v>817</v>
      </c>
      <c r="C1243" s="5">
        <v>1067</v>
      </c>
      <c r="D1243" s="5">
        <v>2</v>
      </c>
      <c r="E1243" s="5">
        <v>4128.99</v>
      </c>
      <c r="F1243" s="5">
        <v>0.25</v>
      </c>
      <c r="G1243" s="5">
        <f>IFERROR(INDEX(Products!$C$2:$C$86,MATCH(C1243,Products!$A$2:$A$86,0)),"")</f>
        <v>7</v>
      </c>
      <c r="H1243" s="12">
        <f>IFERROR(INDEX(Products!$D$2:$D$86,MATCH(C1243,Products!$A$2:$A$86,0)),"")</f>
        <v>2213.3200000000002</v>
      </c>
      <c r="I1243" s="12">
        <f t="shared" si="76"/>
        <v>6193.4849999999997</v>
      </c>
      <c r="J1243" s="12">
        <f t="shared" si="77"/>
        <v>4426.6400000000003</v>
      </c>
      <c r="K1243" s="12">
        <f t="shared" si="78"/>
        <v>1766.8449999999993</v>
      </c>
      <c r="L1243" s="7">
        <f t="shared" si="79"/>
        <v>0.28527476856729278</v>
      </c>
      <c r="M1243" s="5" t="str">
        <f>IF(COUNTIF(Returns!$B$2:$B$248,A1243)&gt;0,"Yes","No")</f>
        <v>Yes</v>
      </c>
      <c r="N1243" s="13"/>
    </row>
    <row r="1244" spans="1:14" x14ac:dyDescent="0.35">
      <c r="A1244" s="5">
        <v>1243</v>
      </c>
      <c r="B1244" s="5">
        <v>818</v>
      </c>
      <c r="C1244" s="5">
        <v>1067</v>
      </c>
      <c r="D1244" s="5">
        <v>1</v>
      </c>
      <c r="E1244" s="5">
        <v>4128.99</v>
      </c>
      <c r="F1244" s="5">
        <v>0.1</v>
      </c>
      <c r="G1244" s="5">
        <f>IFERROR(INDEX(Products!$C$2:$C$86,MATCH(C1244,Products!$A$2:$A$86,0)),"")</f>
        <v>7</v>
      </c>
      <c r="H1244" s="12">
        <f>IFERROR(INDEX(Products!$D$2:$D$86,MATCH(C1244,Products!$A$2:$A$86,0)),"")</f>
        <v>2213.3200000000002</v>
      </c>
      <c r="I1244" s="12">
        <f t="shared" si="76"/>
        <v>3716.0909999999999</v>
      </c>
      <c r="J1244" s="12">
        <f t="shared" si="77"/>
        <v>2213.3200000000002</v>
      </c>
      <c r="K1244" s="12">
        <f t="shared" si="78"/>
        <v>1502.7709999999997</v>
      </c>
      <c r="L1244" s="7">
        <f t="shared" si="79"/>
        <v>0.40439564047274401</v>
      </c>
      <c r="M1244" s="5" t="str">
        <f>IF(COUNTIF(Returns!$B$2:$B$248,A1244)&gt;0,"Yes","No")</f>
        <v>No</v>
      </c>
      <c r="N1244" s="13"/>
    </row>
    <row r="1245" spans="1:14" x14ac:dyDescent="0.35">
      <c r="A1245" s="5">
        <v>1244</v>
      </c>
      <c r="B1245" s="5">
        <v>819</v>
      </c>
      <c r="C1245" s="5">
        <v>1001</v>
      </c>
      <c r="D1245" s="5">
        <v>1</v>
      </c>
      <c r="E1245" s="5">
        <v>3826.19</v>
      </c>
      <c r="F1245" s="5">
        <v>0.15</v>
      </c>
      <c r="G1245" s="5">
        <f>IFERROR(INDEX(Products!$C$2:$C$86,MATCH(C1245,Products!$A$2:$A$86,0)),"")</f>
        <v>1</v>
      </c>
      <c r="H1245" s="12">
        <f>IFERROR(INDEX(Products!$D$2:$D$86,MATCH(C1245,Products!$A$2:$A$86,0)),"")</f>
        <v>3021.65</v>
      </c>
      <c r="I1245" s="12">
        <f t="shared" si="76"/>
        <v>3252.2615000000001</v>
      </c>
      <c r="J1245" s="12">
        <f t="shared" si="77"/>
        <v>3021.65</v>
      </c>
      <c r="K1245" s="12">
        <f t="shared" si="78"/>
        <v>230.61149999999998</v>
      </c>
      <c r="L1245" s="7">
        <f t="shared" si="79"/>
        <v>7.0908043526020273E-2</v>
      </c>
      <c r="M1245" s="5" t="str">
        <f>IF(COUNTIF(Returns!$B$2:$B$248,A1245)&gt;0,"Yes","No")</f>
        <v>No</v>
      </c>
      <c r="N1245" s="13"/>
    </row>
    <row r="1246" spans="1:14" x14ac:dyDescent="0.35">
      <c r="A1246" s="5">
        <v>1245</v>
      </c>
      <c r="B1246" s="5">
        <v>820</v>
      </c>
      <c r="C1246" s="5">
        <v>1052</v>
      </c>
      <c r="D1246" s="5">
        <v>2</v>
      </c>
      <c r="E1246" s="5">
        <v>2801.53</v>
      </c>
      <c r="F1246" s="5">
        <v>0.1</v>
      </c>
      <c r="G1246" s="5">
        <f>IFERROR(INDEX(Products!$C$2:$C$86,MATCH(C1246,Products!$A$2:$A$86,0)),"")</f>
        <v>5</v>
      </c>
      <c r="H1246" s="12">
        <f>IFERROR(INDEX(Products!$D$2:$D$86,MATCH(C1246,Products!$A$2:$A$86,0)),"")</f>
        <v>1752.02</v>
      </c>
      <c r="I1246" s="12">
        <f t="shared" si="76"/>
        <v>5042.7540000000008</v>
      </c>
      <c r="J1246" s="12">
        <f t="shared" si="77"/>
        <v>3504.04</v>
      </c>
      <c r="K1246" s="12">
        <f t="shared" si="78"/>
        <v>1538.7140000000009</v>
      </c>
      <c r="L1246" s="7">
        <f t="shared" si="79"/>
        <v>0.30513366307378875</v>
      </c>
      <c r="M1246" s="5" t="str">
        <f>IF(COUNTIF(Returns!$B$2:$B$248,A1246)&gt;0,"Yes","No")</f>
        <v>No</v>
      </c>
      <c r="N1246" s="13"/>
    </row>
    <row r="1247" spans="1:14" x14ac:dyDescent="0.35">
      <c r="A1247" s="5">
        <v>1246</v>
      </c>
      <c r="B1247" s="5">
        <v>820</v>
      </c>
      <c r="C1247" s="5">
        <v>1040</v>
      </c>
      <c r="D1247" s="5">
        <v>1</v>
      </c>
      <c r="E1247" s="5">
        <v>419.14</v>
      </c>
      <c r="F1247" s="5">
        <v>0.3</v>
      </c>
      <c r="G1247" s="5">
        <f>IFERROR(INDEX(Products!$C$2:$C$86,MATCH(C1247,Products!$A$2:$A$86,0)),"")</f>
        <v>4</v>
      </c>
      <c r="H1247" s="12">
        <f>IFERROR(INDEX(Products!$D$2:$D$86,MATCH(C1247,Products!$A$2:$A$86,0)),"")</f>
        <v>297.2</v>
      </c>
      <c r="I1247" s="12">
        <f t="shared" si="76"/>
        <v>293.39799999999997</v>
      </c>
      <c r="J1247" s="12">
        <f t="shared" si="77"/>
        <v>297.2</v>
      </c>
      <c r="K1247" s="12">
        <f t="shared" si="78"/>
        <v>-3.8020000000000209</v>
      </c>
      <c r="L1247" s="7">
        <f t="shared" si="79"/>
        <v>-1.2958506874620895E-2</v>
      </c>
      <c r="M1247" s="5" t="str">
        <f>IF(COUNTIF(Returns!$B$2:$B$248,A1247)&gt;0,"Yes","No")</f>
        <v>No</v>
      </c>
      <c r="N1247" s="13"/>
    </row>
    <row r="1248" spans="1:14" x14ac:dyDescent="0.35">
      <c r="A1248" s="5">
        <v>1247</v>
      </c>
      <c r="B1248" s="5">
        <v>820</v>
      </c>
      <c r="C1248" s="5">
        <v>1066</v>
      </c>
      <c r="D1248" s="5">
        <v>1</v>
      </c>
      <c r="E1248" s="5">
        <v>1123.68</v>
      </c>
      <c r="F1248" s="5">
        <v>0.05</v>
      </c>
      <c r="G1248" s="5">
        <f>IFERROR(INDEX(Products!$C$2:$C$86,MATCH(C1248,Products!$A$2:$A$86,0)),"")</f>
        <v>7</v>
      </c>
      <c r="H1248" s="12">
        <f>IFERROR(INDEX(Products!$D$2:$D$86,MATCH(C1248,Products!$A$2:$A$86,0)),"")</f>
        <v>872.66</v>
      </c>
      <c r="I1248" s="12">
        <f t="shared" si="76"/>
        <v>1067.4960000000001</v>
      </c>
      <c r="J1248" s="12">
        <f t="shared" si="77"/>
        <v>872.66</v>
      </c>
      <c r="K1248" s="12">
        <f t="shared" si="78"/>
        <v>194.83600000000013</v>
      </c>
      <c r="L1248" s="7">
        <f t="shared" si="79"/>
        <v>0.18251684315444752</v>
      </c>
      <c r="M1248" s="5" t="str">
        <f>IF(COUNTIF(Returns!$B$2:$B$248,A1248)&gt;0,"Yes","No")</f>
        <v>No</v>
      </c>
      <c r="N1248" s="13"/>
    </row>
    <row r="1249" spans="1:14" x14ac:dyDescent="0.35">
      <c r="A1249" s="5">
        <v>1248</v>
      </c>
      <c r="B1249" s="5">
        <v>821</v>
      </c>
      <c r="C1249" s="5">
        <v>1049</v>
      </c>
      <c r="D1249" s="5">
        <v>2</v>
      </c>
      <c r="E1249" s="5">
        <v>3970.29</v>
      </c>
      <c r="F1249" s="5">
        <v>0.15</v>
      </c>
      <c r="G1249" s="5">
        <f>IFERROR(INDEX(Products!$C$2:$C$86,MATCH(C1249,Products!$A$2:$A$86,0)),"")</f>
        <v>5</v>
      </c>
      <c r="H1249" s="12">
        <f>IFERROR(INDEX(Products!$D$2:$D$86,MATCH(C1249,Products!$A$2:$A$86,0)),"")</f>
        <v>2490.89</v>
      </c>
      <c r="I1249" s="12">
        <f t="shared" si="76"/>
        <v>6749.4929999999995</v>
      </c>
      <c r="J1249" s="12">
        <f t="shared" si="77"/>
        <v>4981.78</v>
      </c>
      <c r="K1249" s="12">
        <f t="shared" si="78"/>
        <v>1767.7129999999997</v>
      </c>
      <c r="L1249" s="7">
        <f t="shared" si="79"/>
        <v>0.26190307923869244</v>
      </c>
      <c r="M1249" s="5" t="str">
        <f>IF(COUNTIF(Returns!$B$2:$B$248,A1249)&gt;0,"Yes","No")</f>
        <v>No</v>
      </c>
      <c r="N1249" s="13"/>
    </row>
    <row r="1250" spans="1:14" x14ac:dyDescent="0.35">
      <c r="A1250" s="5">
        <v>1249</v>
      </c>
      <c r="B1250" s="5">
        <v>821</v>
      </c>
      <c r="C1250" s="5">
        <v>1010</v>
      </c>
      <c r="D1250" s="5">
        <v>1</v>
      </c>
      <c r="E1250" s="5">
        <v>4664.03</v>
      </c>
      <c r="F1250" s="5">
        <v>0.15</v>
      </c>
      <c r="G1250" s="5">
        <f>IFERROR(INDEX(Products!$C$2:$C$86,MATCH(C1250,Products!$A$2:$A$86,0)),"")</f>
        <v>1</v>
      </c>
      <c r="H1250" s="12">
        <f>IFERROR(INDEX(Products!$D$2:$D$86,MATCH(C1250,Products!$A$2:$A$86,0)),"")</f>
        <v>3718.66</v>
      </c>
      <c r="I1250" s="12">
        <f t="shared" si="76"/>
        <v>3964.4254999999998</v>
      </c>
      <c r="J1250" s="12">
        <f t="shared" si="77"/>
        <v>3718.66</v>
      </c>
      <c r="K1250" s="12">
        <f t="shared" si="78"/>
        <v>245.76549999999997</v>
      </c>
      <c r="L1250" s="7">
        <f t="shared" si="79"/>
        <v>6.1992714959582411E-2</v>
      </c>
      <c r="M1250" s="5" t="str">
        <f>IF(COUNTIF(Returns!$B$2:$B$248,A1250)&gt;0,"Yes","No")</f>
        <v>No</v>
      </c>
      <c r="N1250" s="13"/>
    </row>
    <row r="1251" spans="1:14" x14ac:dyDescent="0.35">
      <c r="A1251" s="5">
        <v>1250</v>
      </c>
      <c r="B1251" s="5">
        <v>822</v>
      </c>
      <c r="C1251" s="5">
        <v>1052</v>
      </c>
      <c r="D1251" s="5">
        <v>1</v>
      </c>
      <c r="E1251" s="5">
        <v>2801.53</v>
      </c>
      <c r="F1251" s="5">
        <v>0.1</v>
      </c>
      <c r="G1251" s="5">
        <f>IFERROR(INDEX(Products!$C$2:$C$86,MATCH(C1251,Products!$A$2:$A$86,0)),"")</f>
        <v>5</v>
      </c>
      <c r="H1251" s="12">
        <f>IFERROR(INDEX(Products!$D$2:$D$86,MATCH(C1251,Products!$A$2:$A$86,0)),"")</f>
        <v>1752.02</v>
      </c>
      <c r="I1251" s="12">
        <f t="shared" si="76"/>
        <v>2521.3770000000004</v>
      </c>
      <c r="J1251" s="12">
        <f t="shared" si="77"/>
        <v>1752.02</v>
      </c>
      <c r="K1251" s="12">
        <f t="shared" si="78"/>
        <v>769.35700000000043</v>
      </c>
      <c r="L1251" s="7">
        <f t="shared" si="79"/>
        <v>0.30513366307378875</v>
      </c>
      <c r="M1251" s="5" t="str">
        <f>IF(COUNTIF(Returns!$B$2:$B$248,A1251)&gt;0,"Yes","No")</f>
        <v>No</v>
      </c>
      <c r="N1251" s="13"/>
    </row>
    <row r="1252" spans="1:14" x14ac:dyDescent="0.35">
      <c r="A1252" s="5">
        <v>1251</v>
      </c>
      <c r="B1252" s="5">
        <v>822</v>
      </c>
      <c r="C1252" s="5">
        <v>1064</v>
      </c>
      <c r="D1252" s="5">
        <v>1</v>
      </c>
      <c r="E1252" s="5">
        <v>177.92</v>
      </c>
      <c r="F1252" s="5">
        <v>0.2</v>
      </c>
      <c r="G1252" s="5">
        <f>IFERROR(INDEX(Products!$C$2:$C$86,MATCH(C1252,Products!$A$2:$A$86,0)),"")</f>
        <v>6</v>
      </c>
      <c r="H1252" s="12">
        <f>IFERROR(INDEX(Products!$D$2:$D$86,MATCH(C1252,Products!$A$2:$A$86,0)),"")</f>
        <v>95.97</v>
      </c>
      <c r="I1252" s="12">
        <f t="shared" si="76"/>
        <v>142.33599999999998</v>
      </c>
      <c r="J1252" s="12">
        <f t="shared" si="77"/>
        <v>95.97</v>
      </c>
      <c r="K1252" s="12">
        <f t="shared" si="78"/>
        <v>46.365999999999985</v>
      </c>
      <c r="L1252" s="7">
        <f t="shared" si="79"/>
        <v>0.32575033723021574</v>
      </c>
      <c r="M1252" s="5" t="str">
        <f>IF(COUNTIF(Returns!$B$2:$B$248,A1252)&gt;0,"Yes","No")</f>
        <v>No</v>
      </c>
      <c r="N1252" s="13"/>
    </row>
    <row r="1253" spans="1:14" x14ac:dyDescent="0.35">
      <c r="A1253" s="5">
        <v>1252</v>
      </c>
      <c r="B1253" s="5">
        <v>823</v>
      </c>
      <c r="C1253" s="5">
        <v>1023</v>
      </c>
      <c r="D1253" s="5">
        <v>1</v>
      </c>
      <c r="E1253" s="5">
        <v>203.79</v>
      </c>
      <c r="F1253" s="5">
        <v>0.25</v>
      </c>
      <c r="G1253" s="5">
        <f>IFERROR(INDEX(Products!$C$2:$C$86,MATCH(C1253,Products!$A$2:$A$86,0)),"")</f>
        <v>2</v>
      </c>
      <c r="H1253" s="12">
        <f>IFERROR(INDEX(Products!$D$2:$D$86,MATCH(C1253,Products!$A$2:$A$86,0)),"")</f>
        <v>145.43</v>
      </c>
      <c r="I1253" s="12">
        <f t="shared" si="76"/>
        <v>152.8425</v>
      </c>
      <c r="J1253" s="12">
        <f t="shared" si="77"/>
        <v>145.43</v>
      </c>
      <c r="K1253" s="12">
        <f t="shared" si="78"/>
        <v>7.4124999999999943</v>
      </c>
      <c r="L1253" s="7">
        <f t="shared" si="79"/>
        <v>4.8497636455828677E-2</v>
      </c>
      <c r="M1253" s="5" t="str">
        <f>IF(COUNTIF(Returns!$B$2:$B$248,A1253)&gt;0,"Yes","No")</f>
        <v>No</v>
      </c>
      <c r="N1253" s="13"/>
    </row>
    <row r="1254" spans="1:14" x14ac:dyDescent="0.35">
      <c r="A1254" s="5">
        <v>1253</v>
      </c>
      <c r="B1254" s="5">
        <v>824</v>
      </c>
      <c r="C1254" s="5">
        <v>1019</v>
      </c>
      <c r="D1254" s="5">
        <v>2</v>
      </c>
      <c r="E1254" s="5">
        <v>1255.73</v>
      </c>
      <c r="F1254" s="5">
        <v>0.2</v>
      </c>
      <c r="G1254" s="5">
        <f>IFERROR(INDEX(Products!$C$2:$C$86,MATCH(C1254,Products!$A$2:$A$86,0)),"")</f>
        <v>2</v>
      </c>
      <c r="H1254" s="12">
        <f>IFERROR(INDEX(Products!$D$2:$D$86,MATCH(C1254,Products!$A$2:$A$86,0)),"")</f>
        <v>760.11</v>
      </c>
      <c r="I1254" s="12">
        <f t="shared" si="76"/>
        <v>2009.1680000000001</v>
      </c>
      <c r="J1254" s="12">
        <f t="shared" si="77"/>
        <v>1520.22</v>
      </c>
      <c r="K1254" s="12">
        <f t="shared" si="78"/>
        <v>488.94800000000009</v>
      </c>
      <c r="L1254" s="7">
        <f t="shared" si="79"/>
        <v>0.24335844488863054</v>
      </c>
      <c r="M1254" s="5" t="str">
        <f>IF(COUNTIF(Returns!$B$2:$B$248,A1254)&gt;0,"Yes","No")</f>
        <v>No</v>
      </c>
      <c r="N1254" s="13"/>
    </row>
    <row r="1255" spans="1:14" x14ac:dyDescent="0.35">
      <c r="A1255" s="5">
        <v>1254</v>
      </c>
      <c r="B1255" s="5">
        <v>825</v>
      </c>
      <c r="C1255" s="5">
        <v>1005</v>
      </c>
      <c r="D1255" s="5">
        <v>1</v>
      </c>
      <c r="E1255" s="5">
        <v>2703.6</v>
      </c>
      <c r="F1255" s="5">
        <v>0</v>
      </c>
      <c r="G1255" s="5">
        <f>IFERROR(INDEX(Products!$C$2:$C$86,MATCH(C1255,Products!$A$2:$A$86,0)),"")</f>
        <v>1</v>
      </c>
      <c r="H1255" s="12">
        <f>IFERROR(INDEX(Products!$D$2:$D$86,MATCH(C1255,Products!$A$2:$A$86,0)),"")</f>
        <v>2129.88</v>
      </c>
      <c r="I1255" s="12">
        <f t="shared" si="76"/>
        <v>2703.6</v>
      </c>
      <c r="J1255" s="12">
        <f t="shared" si="77"/>
        <v>2129.88</v>
      </c>
      <c r="K1255" s="12">
        <f t="shared" si="78"/>
        <v>573.7199999999998</v>
      </c>
      <c r="L1255" s="7">
        <f t="shared" si="79"/>
        <v>0.2122059476253883</v>
      </c>
      <c r="M1255" s="5" t="str">
        <f>IF(COUNTIF(Returns!$B$2:$B$248,A1255)&gt;0,"Yes","No")</f>
        <v>No</v>
      </c>
      <c r="N1255" s="13"/>
    </row>
    <row r="1256" spans="1:14" x14ac:dyDescent="0.35">
      <c r="A1256" s="5">
        <v>1255</v>
      </c>
      <c r="B1256" s="5">
        <v>826</v>
      </c>
      <c r="C1256" s="5">
        <v>1049</v>
      </c>
      <c r="D1256" s="5">
        <v>1</v>
      </c>
      <c r="E1256" s="5">
        <v>3970.29</v>
      </c>
      <c r="F1256" s="5">
        <v>0</v>
      </c>
      <c r="G1256" s="5">
        <f>IFERROR(INDEX(Products!$C$2:$C$86,MATCH(C1256,Products!$A$2:$A$86,0)),"")</f>
        <v>5</v>
      </c>
      <c r="H1256" s="12">
        <f>IFERROR(INDEX(Products!$D$2:$D$86,MATCH(C1256,Products!$A$2:$A$86,0)),"")</f>
        <v>2490.89</v>
      </c>
      <c r="I1256" s="12">
        <f t="shared" si="76"/>
        <v>3970.29</v>
      </c>
      <c r="J1256" s="12">
        <f t="shared" si="77"/>
        <v>2490.89</v>
      </c>
      <c r="K1256" s="12">
        <f t="shared" si="78"/>
        <v>1479.4</v>
      </c>
      <c r="L1256" s="7">
        <f t="shared" si="79"/>
        <v>0.37261761735288862</v>
      </c>
      <c r="M1256" s="5" t="str">
        <f>IF(COUNTIF(Returns!$B$2:$B$248,A1256)&gt;0,"Yes","No")</f>
        <v>No</v>
      </c>
      <c r="N1256" s="13"/>
    </row>
    <row r="1257" spans="1:14" x14ac:dyDescent="0.35">
      <c r="A1257" s="5">
        <v>1256</v>
      </c>
      <c r="B1257" s="5">
        <v>827</v>
      </c>
      <c r="C1257" s="5">
        <v>1061</v>
      </c>
      <c r="D1257" s="5">
        <v>1</v>
      </c>
      <c r="E1257" s="5">
        <v>1128.8399999999999</v>
      </c>
      <c r="F1257" s="5">
        <v>0</v>
      </c>
      <c r="G1257" s="5">
        <f>IFERROR(INDEX(Products!$C$2:$C$86,MATCH(C1257,Products!$A$2:$A$86,0)),"")</f>
        <v>6</v>
      </c>
      <c r="H1257" s="12">
        <f>IFERROR(INDEX(Products!$D$2:$D$86,MATCH(C1257,Products!$A$2:$A$86,0)),"")</f>
        <v>705.26</v>
      </c>
      <c r="I1257" s="12">
        <f t="shared" si="76"/>
        <v>1128.8399999999999</v>
      </c>
      <c r="J1257" s="12">
        <f t="shared" si="77"/>
        <v>705.26</v>
      </c>
      <c r="K1257" s="12">
        <f t="shared" si="78"/>
        <v>423.57999999999993</v>
      </c>
      <c r="L1257" s="7">
        <f t="shared" si="79"/>
        <v>0.37523475426101127</v>
      </c>
      <c r="M1257" s="5" t="str">
        <f>IF(COUNTIF(Returns!$B$2:$B$248,A1257)&gt;0,"Yes","No")</f>
        <v>No</v>
      </c>
      <c r="N1257" s="13"/>
    </row>
    <row r="1258" spans="1:14" x14ac:dyDescent="0.35">
      <c r="A1258" s="5">
        <v>1257</v>
      </c>
      <c r="B1258" s="5">
        <v>828</v>
      </c>
      <c r="C1258" s="5">
        <v>1023</v>
      </c>
      <c r="D1258" s="5">
        <v>1</v>
      </c>
      <c r="E1258" s="5">
        <v>203.79</v>
      </c>
      <c r="F1258" s="5">
        <v>0.3</v>
      </c>
      <c r="G1258" s="5">
        <f>IFERROR(INDEX(Products!$C$2:$C$86,MATCH(C1258,Products!$A$2:$A$86,0)),"")</f>
        <v>2</v>
      </c>
      <c r="H1258" s="12">
        <f>IFERROR(INDEX(Products!$D$2:$D$86,MATCH(C1258,Products!$A$2:$A$86,0)),"")</f>
        <v>145.43</v>
      </c>
      <c r="I1258" s="12">
        <f t="shared" si="76"/>
        <v>142.65299999999999</v>
      </c>
      <c r="J1258" s="12">
        <f t="shared" si="77"/>
        <v>145.43</v>
      </c>
      <c r="K1258" s="12">
        <f t="shared" si="78"/>
        <v>-2.7770000000000152</v>
      </c>
      <c r="L1258" s="7">
        <f t="shared" si="79"/>
        <v>-1.9466818083040772E-2</v>
      </c>
      <c r="M1258" s="5" t="str">
        <f>IF(COUNTIF(Returns!$B$2:$B$248,A1258)&gt;0,"Yes","No")</f>
        <v>No</v>
      </c>
      <c r="N1258" s="13"/>
    </row>
    <row r="1259" spans="1:14" x14ac:dyDescent="0.35">
      <c r="A1259" s="5">
        <v>1258</v>
      </c>
      <c r="B1259" s="5">
        <v>828</v>
      </c>
      <c r="C1259" s="5">
        <v>1020</v>
      </c>
      <c r="D1259" s="5">
        <v>2</v>
      </c>
      <c r="E1259" s="5">
        <v>1278.44</v>
      </c>
      <c r="F1259" s="5">
        <v>0.2</v>
      </c>
      <c r="G1259" s="5">
        <f>IFERROR(INDEX(Products!$C$2:$C$86,MATCH(C1259,Products!$A$2:$A$86,0)),"")</f>
        <v>2</v>
      </c>
      <c r="H1259" s="12">
        <f>IFERROR(INDEX(Products!$D$2:$D$86,MATCH(C1259,Products!$A$2:$A$86,0)),"")</f>
        <v>786.6</v>
      </c>
      <c r="I1259" s="12">
        <f t="shared" si="76"/>
        <v>2045.5040000000001</v>
      </c>
      <c r="J1259" s="12">
        <f t="shared" si="77"/>
        <v>1573.2</v>
      </c>
      <c r="K1259" s="12">
        <f t="shared" si="78"/>
        <v>472.30400000000009</v>
      </c>
      <c r="L1259" s="7">
        <f t="shared" si="79"/>
        <v>0.23089859516285477</v>
      </c>
      <c r="M1259" s="5" t="str">
        <f>IF(COUNTIF(Returns!$B$2:$B$248,A1259)&gt;0,"Yes","No")</f>
        <v>No</v>
      </c>
      <c r="N1259" s="13"/>
    </row>
    <row r="1260" spans="1:14" x14ac:dyDescent="0.35">
      <c r="A1260" s="5">
        <v>1259</v>
      </c>
      <c r="B1260" s="5">
        <v>829</v>
      </c>
      <c r="C1260" s="5">
        <v>1001</v>
      </c>
      <c r="D1260" s="5">
        <v>1</v>
      </c>
      <c r="E1260" s="5">
        <v>3826.19</v>
      </c>
      <c r="F1260" s="5">
        <v>0.2</v>
      </c>
      <c r="G1260" s="5">
        <f>IFERROR(INDEX(Products!$C$2:$C$86,MATCH(C1260,Products!$A$2:$A$86,0)),"")</f>
        <v>1</v>
      </c>
      <c r="H1260" s="12">
        <f>IFERROR(INDEX(Products!$D$2:$D$86,MATCH(C1260,Products!$A$2:$A$86,0)),"")</f>
        <v>3021.65</v>
      </c>
      <c r="I1260" s="12">
        <f t="shared" si="76"/>
        <v>3060.9520000000002</v>
      </c>
      <c r="J1260" s="12">
        <f t="shared" si="77"/>
        <v>3021.65</v>
      </c>
      <c r="K1260" s="12">
        <f t="shared" si="78"/>
        <v>39.302000000000135</v>
      </c>
      <c r="L1260" s="7">
        <f t="shared" si="79"/>
        <v>1.2839796246396589E-2</v>
      </c>
      <c r="M1260" s="5" t="str">
        <f>IF(COUNTIF(Returns!$B$2:$B$248,A1260)&gt;0,"Yes","No")</f>
        <v>No</v>
      </c>
      <c r="N1260" s="13"/>
    </row>
    <row r="1261" spans="1:14" x14ac:dyDescent="0.35">
      <c r="A1261" s="5">
        <v>1260</v>
      </c>
      <c r="B1261" s="5">
        <v>830</v>
      </c>
      <c r="C1261" s="5">
        <v>1027</v>
      </c>
      <c r="D1261" s="5">
        <v>1</v>
      </c>
      <c r="E1261" s="5">
        <v>1445.05</v>
      </c>
      <c r="F1261" s="5">
        <v>0.05</v>
      </c>
      <c r="G1261" s="5">
        <f>IFERROR(INDEX(Products!$C$2:$C$86,MATCH(C1261,Products!$A$2:$A$86,0)),"")</f>
        <v>3</v>
      </c>
      <c r="H1261" s="12">
        <f>IFERROR(INDEX(Products!$D$2:$D$86,MATCH(C1261,Products!$A$2:$A$86,0)),"")</f>
        <v>777.4</v>
      </c>
      <c r="I1261" s="12">
        <f t="shared" si="76"/>
        <v>1372.7974999999999</v>
      </c>
      <c r="J1261" s="12">
        <f t="shared" si="77"/>
        <v>777.4</v>
      </c>
      <c r="K1261" s="12">
        <f t="shared" si="78"/>
        <v>595.39749999999992</v>
      </c>
      <c r="L1261" s="7">
        <f t="shared" si="79"/>
        <v>0.43371108994589513</v>
      </c>
      <c r="M1261" s="5" t="str">
        <f>IF(COUNTIF(Returns!$B$2:$B$248,A1261)&gt;0,"Yes","No")</f>
        <v>No</v>
      </c>
      <c r="N1261" s="13"/>
    </row>
    <row r="1262" spans="1:14" x14ac:dyDescent="0.35">
      <c r="A1262" s="5">
        <v>1261</v>
      </c>
      <c r="B1262" s="5">
        <v>831</v>
      </c>
      <c r="C1262" s="5">
        <v>1067</v>
      </c>
      <c r="D1262" s="5">
        <v>1</v>
      </c>
      <c r="E1262" s="5">
        <v>4128.99</v>
      </c>
      <c r="F1262" s="5">
        <v>0.2</v>
      </c>
      <c r="G1262" s="5">
        <f>IFERROR(INDEX(Products!$C$2:$C$86,MATCH(C1262,Products!$A$2:$A$86,0)),"")</f>
        <v>7</v>
      </c>
      <c r="H1262" s="12">
        <f>IFERROR(INDEX(Products!$D$2:$D$86,MATCH(C1262,Products!$A$2:$A$86,0)),"")</f>
        <v>2213.3200000000002</v>
      </c>
      <c r="I1262" s="12">
        <f t="shared" si="76"/>
        <v>3303.192</v>
      </c>
      <c r="J1262" s="12">
        <f t="shared" si="77"/>
        <v>2213.3200000000002</v>
      </c>
      <c r="K1262" s="12">
        <f t="shared" si="78"/>
        <v>1089.8719999999998</v>
      </c>
      <c r="L1262" s="7">
        <f t="shared" si="79"/>
        <v>0.32994509553183704</v>
      </c>
      <c r="M1262" s="5" t="str">
        <f>IF(COUNTIF(Returns!$B$2:$B$248,A1262)&gt;0,"Yes","No")</f>
        <v>Yes</v>
      </c>
      <c r="N1262" s="13"/>
    </row>
    <row r="1263" spans="1:14" x14ac:dyDescent="0.35">
      <c r="A1263" s="5">
        <v>1262</v>
      </c>
      <c r="B1263" s="5">
        <v>832</v>
      </c>
      <c r="C1263" s="5">
        <v>1067</v>
      </c>
      <c r="D1263" s="5">
        <v>1</v>
      </c>
      <c r="E1263" s="5">
        <v>4128.99</v>
      </c>
      <c r="F1263" s="5">
        <v>0.3</v>
      </c>
      <c r="G1263" s="5">
        <f>IFERROR(INDEX(Products!$C$2:$C$86,MATCH(C1263,Products!$A$2:$A$86,0)),"")</f>
        <v>7</v>
      </c>
      <c r="H1263" s="12">
        <f>IFERROR(INDEX(Products!$D$2:$D$86,MATCH(C1263,Products!$A$2:$A$86,0)),"")</f>
        <v>2213.3200000000002</v>
      </c>
      <c r="I1263" s="12">
        <f t="shared" si="76"/>
        <v>2890.2929999999997</v>
      </c>
      <c r="J1263" s="12">
        <f t="shared" si="77"/>
        <v>2213.3200000000002</v>
      </c>
      <c r="K1263" s="12">
        <f t="shared" si="78"/>
        <v>676.9729999999995</v>
      </c>
      <c r="L1263" s="7">
        <f t="shared" si="79"/>
        <v>0.23422296632209938</v>
      </c>
      <c r="M1263" s="5" t="str">
        <f>IF(COUNTIF(Returns!$B$2:$B$248,A1263)&gt;0,"Yes","No")</f>
        <v>No</v>
      </c>
      <c r="N1263" s="13"/>
    </row>
    <row r="1264" spans="1:14" x14ac:dyDescent="0.35">
      <c r="A1264" s="5">
        <v>1263</v>
      </c>
      <c r="B1264" s="5">
        <v>832</v>
      </c>
      <c r="C1264" s="5">
        <v>1038</v>
      </c>
      <c r="D1264" s="5">
        <v>1</v>
      </c>
      <c r="E1264" s="5">
        <v>930.61</v>
      </c>
      <c r="F1264" s="5">
        <v>0.2</v>
      </c>
      <c r="G1264" s="5">
        <f>IFERROR(INDEX(Products!$C$2:$C$86,MATCH(C1264,Products!$A$2:$A$86,0)),"")</f>
        <v>4</v>
      </c>
      <c r="H1264" s="12">
        <f>IFERROR(INDEX(Products!$D$2:$D$86,MATCH(C1264,Products!$A$2:$A$86,0)),"")</f>
        <v>617.46</v>
      </c>
      <c r="I1264" s="12">
        <f t="shared" si="76"/>
        <v>744.48800000000006</v>
      </c>
      <c r="J1264" s="12">
        <f t="shared" si="77"/>
        <v>617.46</v>
      </c>
      <c r="K1264" s="12">
        <f t="shared" si="78"/>
        <v>127.02800000000002</v>
      </c>
      <c r="L1264" s="7">
        <f t="shared" si="79"/>
        <v>0.17062464405067646</v>
      </c>
      <c r="M1264" s="5" t="str">
        <f>IF(COUNTIF(Returns!$B$2:$B$248,A1264)&gt;0,"Yes","No")</f>
        <v>No</v>
      </c>
      <c r="N1264" s="13"/>
    </row>
    <row r="1265" spans="1:14" x14ac:dyDescent="0.35">
      <c r="A1265" s="5">
        <v>1264</v>
      </c>
      <c r="B1265" s="5">
        <v>833</v>
      </c>
      <c r="C1265" s="5">
        <v>1085</v>
      </c>
      <c r="D1265" s="5">
        <v>2</v>
      </c>
      <c r="E1265" s="5">
        <v>234.72</v>
      </c>
      <c r="F1265" s="5">
        <v>0</v>
      </c>
      <c r="G1265" s="5">
        <f>IFERROR(INDEX(Products!$C$2:$C$86,MATCH(C1265,Products!$A$2:$A$86,0)),"")</f>
        <v>8</v>
      </c>
      <c r="H1265" s="12">
        <f>IFERROR(INDEX(Products!$D$2:$D$86,MATCH(C1265,Products!$A$2:$A$86,0)),"")</f>
        <v>175.69</v>
      </c>
      <c r="I1265" s="12">
        <f t="shared" si="76"/>
        <v>469.44</v>
      </c>
      <c r="J1265" s="12">
        <f t="shared" si="77"/>
        <v>351.38</v>
      </c>
      <c r="K1265" s="12">
        <f t="shared" si="78"/>
        <v>118.06</v>
      </c>
      <c r="L1265" s="7">
        <f t="shared" si="79"/>
        <v>0.25149113837764148</v>
      </c>
      <c r="M1265" s="5" t="str">
        <f>IF(COUNTIF(Returns!$B$2:$B$248,A1265)&gt;0,"Yes","No")</f>
        <v>No</v>
      </c>
      <c r="N1265" s="13"/>
    </row>
    <row r="1266" spans="1:14" x14ac:dyDescent="0.35">
      <c r="A1266" s="5">
        <v>1265</v>
      </c>
      <c r="B1266" s="5">
        <v>834</v>
      </c>
      <c r="C1266" s="5">
        <v>1061</v>
      </c>
      <c r="D1266" s="5">
        <v>1</v>
      </c>
      <c r="E1266" s="5">
        <v>1128.8399999999999</v>
      </c>
      <c r="F1266" s="5">
        <v>0.2</v>
      </c>
      <c r="G1266" s="5">
        <f>IFERROR(INDEX(Products!$C$2:$C$86,MATCH(C1266,Products!$A$2:$A$86,0)),"")</f>
        <v>6</v>
      </c>
      <c r="H1266" s="12">
        <f>IFERROR(INDEX(Products!$D$2:$D$86,MATCH(C1266,Products!$A$2:$A$86,0)),"")</f>
        <v>705.26</v>
      </c>
      <c r="I1266" s="12">
        <f t="shared" si="76"/>
        <v>903.072</v>
      </c>
      <c r="J1266" s="12">
        <f t="shared" si="77"/>
        <v>705.26</v>
      </c>
      <c r="K1266" s="12">
        <f t="shared" si="78"/>
        <v>197.81200000000001</v>
      </c>
      <c r="L1266" s="7">
        <f t="shared" si="79"/>
        <v>0.21904344282626415</v>
      </c>
      <c r="M1266" s="5" t="str">
        <f>IF(COUNTIF(Returns!$B$2:$B$248,A1266)&gt;0,"Yes","No")</f>
        <v>No</v>
      </c>
      <c r="N1266" s="13"/>
    </row>
    <row r="1267" spans="1:14" x14ac:dyDescent="0.35">
      <c r="A1267" s="5">
        <v>1266</v>
      </c>
      <c r="B1267" s="5">
        <v>835</v>
      </c>
      <c r="C1267" s="5">
        <v>1080</v>
      </c>
      <c r="D1267" s="5">
        <v>1</v>
      </c>
      <c r="E1267" s="5">
        <v>256.7</v>
      </c>
      <c r="F1267" s="5">
        <v>0.15</v>
      </c>
      <c r="G1267" s="5">
        <f>IFERROR(INDEX(Products!$C$2:$C$86,MATCH(C1267,Products!$A$2:$A$86,0)),"")</f>
        <v>8</v>
      </c>
      <c r="H1267" s="12">
        <f>IFERROR(INDEX(Products!$D$2:$D$86,MATCH(C1267,Products!$A$2:$A$86,0)),"")</f>
        <v>184.26</v>
      </c>
      <c r="I1267" s="12">
        <f t="shared" si="76"/>
        <v>218.19499999999999</v>
      </c>
      <c r="J1267" s="12">
        <f t="shared" si="77"/>
        <v>184.26</v>
      </c>
      <c r="K1267" s="12">
        <f t="shared" si="78"/>
        <v>33.935000000000002</v>
      </c>
      <c r="L1267" s="7">
        <f t="shared" si="79"/>
        <v>0.15552602030294005</v>
      </c>
      <c r="M1267" s="5" t="str">
        <f>IF(COUNTIF(Returns!$B$2:$B$248,A1267)&gt;0,"Yes","No")</f>
        <v>No</v>
      </c>
      <c r="N1267" s="13"/>
    </row>
    <row r="1268" spans="1:14" x14ac:dyDescent="0.35">
      <c r="A1268" s="5">
        <v>1267</v>
      </c>
      <c r="B1268" s="5">
        <v>835</v>
      </c>
      <c r="C1268" s="5">
        <v>1085</v>
      </c>
      <c r="D1268" s="5">
        <v>1</v>
      </c>
      <c r="E1268" s="5">
        <v>234.72</v>
      </c>
      <c r="F1268" s="5">
        <v>0</v>
      </c>
      <c r="G1268" s="5">
        <f>IFERROR(INDEX(Products!$C$2:$C$86,MATCH(C1268,Products!$A$2:$A$86,0)),"")</f>
        <v>8</v>
      </c>
      <c r="H1268" s="12">
        <f>IFERROR(INDEX(Products!$D$2:$D$86,MATCH(C1268,Products!$A$2:$A$86,0)),"")</f>
        <v>175.69</v>
      </c>
      <c r="I1268" s="12">
        <f t="shared" si="76"/>
        <v>234.72</v>
      </c>
      <c r="J1268" s="12">
        <f t="shared" si="77"/>
        <v>175.69</v>
      </c>
      <c r="K1268" s="12">
        <f t="shared" si="78"/>
        <v>59.03</v>
      </c>
      <c r="L1268" s="7">
        <f t="shared" si="79"/>
        <v>0.25149113837764148</v>
      </c>
      <c r="M1268" s="5" t="str">
        <f>IF(COUNTIF(Returns!$B$2:$B$248,A1268)&gt;0,"Yes","No")</f>
        <v>No</v>
      </c>
      <c r="N1268" s="13"/>
    </row>
    <row r="1269" spans="1:14" x14ac:dyDescent="0.35">
      <c r="A1269" s="5">
        <v>1268</v>
      </c>
      <c r="B1269" s="5">
        <v>836</v>
      </c>
      <c r="C1269" s="5">
        <v>1001</v>
      </c>
      <c r="D1269" s="5">
        <v>2</v>
      </c>
      <c r="E1269" s="5">
        <v>3826.19</v>
      </c>
      <c r="F1269" s="5">
        <v>0</v>
      </c>
      <c r="G1269" s="5">
        <f>IFERROR(INDEX(Products!$C$2:$C$86,MATCH(C1269,Products!$A$2:$A$86,0)),"")</f>
        <v>1</v>
      </c>
      <c r="H1269" s="12">
        <f>IFERROR(INDEX(Products!$D$2:$D$86,MATCH(C1269,Products!$A$2:$A$86,0)),"")</f>
        <v>3021.65</v>
      </c>
      <c r="I1269" s="12">
        <f t="shared" si="76"/>
        <v>7652.38</v>
      </c>
      <c r="J1269" s="12">
        <f t="shared" si="77"/>
        <v>6043.3</v>
      </c>
      <c r="K1269" s="12">
        <f t="shared" si="78"/>
        <v>1609.08</v>
      </c>
      <c r="L1269" s="7">
        <f t="shared" si="79"/>
        <v>0.21027183699711721</v>
      </c>
      <c r="M1269" s="5" t="str">
        <f>IF(COUNTIF(Returns!$B$2:$B$248,A1269)&gt;0,"Yes","No")</f>
        <v>No</v>
      </c>
      <c r="N1269" s="13"/>
    </row>
    <row r="1270" spans="1:14" x14ac:dyDescent="0.35">
      <c r="A1270" s="5">
        <v>1269</v>
      </c>
      <c r="B1270" s="5">
        <v>837</v>
      </c>
      <c r="C1270" s="5">
        <v>1001</v>
      </c>
      <c r="D1270" s="5">
        <v>2</v>
      </c>
      <c r="E1270" s="5">
        <v>3826.19</v>
      </c>
      <c r="F1270" s="5">
        <v>0</v>
      </c>
      <c r="G1270" s="5">
        <f>IFERROR(INDEX(Products!$C$2:$C$86,MATCH(C1270,Products!$A$2:$A$86,0)),"")</f>
        <v>1</v>
      </c>
      <c r="H1270" s="12">
        <f>IFERROR(INDEX(Products!$D$2:$D$86,MATCH(C1270,Products!$A$2:$A$86,0)),"")</f>
        <v>3021.65</v>
      </c>
      <c r="I1270" s="12">
        <f t="shared" si="76"/>
        <v>7652.38</v>
      </c>
      <c r="J1270" s="12">
        <f t="shared" si="77"/>
        <v>6043.3</v>
      </c>
      <c r="K1270" s="12">
        <f t="shared" si="78"/>
        <v>1609.08</v>
      </c>
      <c r="L1270" s="7">
        <f t="shared" si="79"/>
        <v>0.21027183699711721</v>
      </c>
      <c r="M1270" s="5" t="str">
        <f>IF(COUNTIF(Returns!$B$2:$B$248,A1270)&gt;0,"Yes","No")</f>
        <v>No</v>
      </c>
      <c r="N1270" s="13"/>
    </row>
    <row r="1271" spans="1:14" x14ac:dyDescent="0.35">
      <c r="A1271" s="5">
        <v>1270</v>
      </c>
      <c r="B1271" s="5">
        <v>837</v>
      </c>
      <c r="C1271" s="5">
        <v>1044</v>
      </c>
      <c r="D1271" s="5">
        <v>3</v>
      </c>
      <c r="E1271" s="5">
        <v>1419.88</v>
      </c>
      <c r="F1271" s="5">
        <v>0.1</v>
      </c>
      <c r="G1271" s="5">
        <f>IFERROR(INDEX(Products!$C$2:$C$86,MATCH(C1271,Products!$A$2:$A$86,0)),"")</f>
        <v>4</v>
      </c>
      <c r="H1271" s="12">
        <f>IFERROR(INDEX(Products!$D$2:$D$86,MATCH(C1271,Products!$A$2:$A$86,0)),"")</f>
        <v>897.98</v>
      </c>
      <c r="I1271" s="12">
        <f t="shared" si="76"/>
        <v>3833.6760000000004</v>
      </c>
      <c r="J1271" s="12">
        <f t="shared" si="77"/>
        <v>2693.94</v>
      </c>
      <c r="K1271" s="12">
        <f t="shared" si="78"/>
        <v>1139.7360000000003</v>
      </c>
      <c r="L1271" s="7">
        <f t="shared" si="79"/>
        <v>0.29729585911798501</v>
      </c>
      <c r="M1271" s="5" t="str">
        <f>IF(COUNTIF(Returns!$B$2:$B$248,A1271)&gt;0,"Yes","No")</f>
        <v>No</v>
      </c>
      <c r="N1271" s="13"/>
    </row>
    <row r="1272" spans="1:14" x14ac:dyDescent="0.35">
      <c r="A1272" s="5">
        <v>1271</v>
      </c>
      <c r="B1272" s="5">
        <v>838</v>
      </c>
      <c r="C1272" s="5">
        <v>1041</v>
      </c>
      <c r="D1272" s="5">
        <v>1</v>
      </c>
      <c r="E1272" s="5">
        <v>767.68</v>
      </c>
      <c r="F1272" s="5">
        <v>0.15</v>
      </c>
      <c r="G1272" s="5">
        <f>IFERROR(INDEX(Products!$C$2:$C$86,MATCH(C1272,Products!$A$2:$A$86,0)),"")</f>
        <v>4</v>
      </c>
      <c r="H1272" s="12">
        <f>IFERROR(INDEX(Products!$D$2:$D$86,MATCH(C1272,Products!$A$2:$A$86,0)),"")</f>
        <v>540.32000000000005</v>
      </c>
      <c r="I1272" s="12">
        <f t="shared" si="76"/>
        <v>652.52799999999991</v>
      </c>
      <c r="J1272" s="12">
        <f t="shared" si="77"/>
        <v>540.32000000000005</v>
      </c>
      <c r="K1272" s="12">
        <f t="shared" si="78"/>
        <v>112.20799999999986</v>
      </c>
      <c r="L1272" s="7">
        <f t="shared" si="79"/>
        <v>0.17195890444547954</v>
      </c>
      <c r="M1272" s="5" t="str">
        <f>IF(COUNTIF(Returns!$B$2:$B$248,A1272)&gt;0,"Yes","No")</f>
        <v>No</v>
      </c>
      <c r="N1272" s="13"/>
    </row>
    <row r="1273" spans="1:14" x14ac:dyDescent="0.35">
      <c r="A1273" s="5">
        <v>1272</v>
      </c>
      <c r="B1273" s="5">
        <v>838</v>
      </c>
      <c r="C1273" s="5">
        <v>1049</v>
      </c>
      <c r="D1273" s="5">
        <v>1</v>
      </c>
      <c r="E1273" s="5">
        <v>3970.29</v>
      </c>
      <c r="F1273" s="5">
        <v>0.1</v>
      </c>
      <c r="G1273" s="5">
        <f>IFERROR(INDEX(Products!$C$2:$C$86,MATCH(C1273,Products!$A$2:$A$86,0)),"")</f>
        <v>5</v>
      </c>
      <c r="H1273" s="12">
        <f>IFERROR(INDEX(Products!$D$2:$D$86,MATCH(C1273,Products!$A$2:$A$86,0)),"")</f>
        <v>2490.89</v>
      </c>
      <c r="I1273" s="12">
        <f t="shared" si="76"/>
        <v>3573.261</v>
      </c>
      <c r="J1273" s="12">
        <f t="shared" si="77"/>
        <v>2490.89</v>
      </c>
      <c r="K1273" s="12">
        <f t="shared" si="78"/>
        <v>1082.3710000000001</v>
      </c>
      <c r="L1273" s="7">
        <f t="shared" si="79"/>
        <v>0.30290846372543179</v>
      </c>
      <c r="M1273" s="5" t="str">
        <f>IF(COUNTIF(Returns!$B$2:$B$248,A1273)&gt;0,"Yes","No")</f>
        <v>No</v>
      </c>
      <c r="N1273" s="13"/>
    </row>
    <row r="1274" spans="1:14" x14ac:dyDescent="0.35">
      <c r="A1274" s="5">
        <v>1273</v>
      </c>
      <c r="B1274" s="5">
        <v>838</v>
      </c>
      <c r="C1274" s="5">
        <v>1072</v>
      </c>
      <c r="D1274" s="5">
        <v>2</v>
      </c>
      <c r="E1274" s="5">
        <v>1404.39</v>
      </c>
      <c r="F1274" s="5">
        <v>0</v>
      </c>
      <c r="G1274" s="5">
        <f>IFERROR(INDEX(Products!$C$2:$C$86,MATCH(C1274,Products!$A$2:$A$86,0)),"")</f>
        <v>7</v>
      </c>
      <c r="H1274" s="12">
        <f>IFERROR(INDEX(Products!$D$2:$D$86,MATCH(C1274,Products!$A$2:$A$86,0)),"")</f>
        <v>772.88</v>
      </c>
      <c r="I1274" s="12">
        <f t="shared" si="76"/>
        <v>2808.78</v>
      </c>
      <c r="J1274" s="12">
        <f t="shared" si="77"/>
        <v>1545.76</v>
      </c>
      <c r="K1274" s="12">
        <f t="shared" si="78"/>
        <v>1263.0200000000002</v>
      </c>
      <c r="L1274" s="7">
        <f t="shared" si="79"/>
        <v>0.44966853936584572</v>
      </c>
      <c r="M1274" s="5" t="str">
        <f>IF(COUNTIF(Returns!$B$2:$B$248,A1274)&gt;0,"Yes","No")</f>
        <v>No</v>
      </c>
      <c r="N1274" s="13"/>
    </row>
    <row r="1275" spans="1:14" x14ac:dyDescent="0.35">
      <c r="A1275" s="5">
        <v>1274</v>
      </c>
      <c r="B1275" s="5">
        <v>838</v>
      </c>
      <c r="C1275" s="5">
        <v>1067</v>
      </c>
      <c r="D1275" s="5">
        <v>3</v>
      </c>
      <c r="E1275" s="5">
        <v>4128.99</v>
      </c>
      <c r="F1275" s="5">
        <v>0.2</v>
      </c>
      <c r="G1275" s="5">
        <f>IFERROR(INDEX(Products!$C$2:$C$86,MATCH(C1275,Products!$A$2:$A$86,0)),"")</f>
        <v>7</v>
      </c>
      <c r="H1275" s="12">
        <f>IFERROR(INDEX(Products!$D$2:$D$86,MATCH(C1275,Products!$A$2:$A$86,0)),"")</f>
        <v>2213.3200000000002</v>
      </c>
      <c r="I1275" s="12">
        <f t="shared" si="76"/>
        <v>9909.5760000000009</v>
      </c>
      <c r="J1275" s="12">
        <f t="shared" si="77"/>
        <v>6639.9600000000009</v>
      </c>
      <c r="K1275" s="12">
        <f t="shared" si="78"/>
        <v>3269.616</v>
      </c>
      <c r="L1275" s="7">
        <f t="shared" si="79"/>
        <v>0.32994509553183704</v>
      </c>
      <c r="M1275" s="5" t="str">
        <f>IF(COUNTIF(Returns!$B$2:$B$248,A1275)&gt;0,"Yes","No")</f>
        <v>No</v>
      </c>
      <c r="N1275" s="13"/>
    </row>
    <row r="1276" spans="1:14" x14ac:dyDescent="0.35">
      <c r="A1276" s="5">
        <v>1275</v>
      </c>
      <c r="B1276" s="5">
        <v>839</v>
      </c>
      <c r="C1276" s="5">
        <v>1019</v>
      </c>
      <c r="D1276" s="5">
        <v>1</v>
      </c>
      <c r="E1276" s="5">
        <v>1255.73</v>
      </c>
      <c r="F1276" s="5">
        <v>0.25</v>
      </c>
      <c r="G1276" s="5">
        <f>IFERROR(INDEX(Products!$C$2:$C$86,MATCH(C1276,Products!$A$2:$A$86,0)),"")</f>
        <v>2</v>
      </c>
      <c r="H1276" s="12">
        <f>IFERROR(INDEX(Products!$D$2:$D$86,MATCH(C1276,Products!$A$2:$A$86,0)),"")</f>
        <v>760.11</v>
      </c>
      <c r="I1276" s="12">
        <f t="shared" si="76"/>
        <v>941.79750000000001</v>
      </c>
      <c r="J1276" s="12">
        <f t="shared" si="77"/>
        <v>760.11</v>
      </c>
      <c r="K1276" s="12">
        <f t="shared" si="78"/>
        <v>181.6875</v>
      </c>
      <c r="L1276" s="7">
        <f t="shared" si="79"/>
        <v>0.19291567454787256</v>
      </c>
      <c r="M1276" s="5" t="str">
        <f>IF(COUNTIF(Returns!$B$2:$B$248,A1276)&gt;0,"Yes","No")</f>
        <v>No</v>
      </c>
      <c r="N1276" s="13"/>
    </row>
    <row r="1277" spans="1:14" x14ac:dyDescent="0.35">
      <c r="A1277" s="5">
        <v>1276</v>
      </c>
      <c r="B1277" s="5">
        <v>839</v>
      </c>
      <c r="C1277" s="5">
        <v>1029</v>
      </c>
      <c r="D1277" s="5">
        <v>2</v>
      </c>
      <c r="E1277" s="5">
        <v>951.92</v>
      </c>
      <c r="F1277" s="5">
        <v>0.25</v>
      </c>
      <c r="G1277" s="5">
        <f>IFERROR(INDEX(Products!$C$2:$C$86,MATCH(C1277,Products!$A$2:$A$86,0)),"")</f>
        <v>3</v>
      </c>
      <c r="H1277" s="12">
        <f>IFERROR(INDEX(Products!$D$2:$D$86,MATCH(C1277,Products!$A$2:$A$86,0)),"")</f>
        <v>552.17999999999995</v>
      </c>
      <c r="I1277" s="12">
        <f t="shared" si="76"/>
        <v>1427.8799999999999</v>
      </c>
      <c r="J1277" s="12">
        <f t="shared" si="77"/>
        <v>1104.3599999999999</v>
      </c>
      <c r="K1277" s="12">
        <f t="shared" si="78"/>
        <v>323.52</v>
      </c>
      <c r="L1277" s="7">
        <f t="shared" si="79"/>
        <v>0.22657366165223969</v>
      </c>
      <c r="M1277" s="5" t="str">
        <f>IF(COUNTIF(Returns!$B$2:$B$248,A1277)&gt;0,"Yes","No")</f>
        <v>No</v>
      </c>
      <c r="N1277" s="13"/>
    </row>
    <row r="1278" spans="1:14" x14ac:dyDescent="0.35">
      <c r="A1278" s="5">
        <v>1277</v>
      </c>
      <c r="B1278" s="5">
        <v>840</v>
      </c>
      <c r="C1278" s="5">
        <v>1039</v>
      </c>
      <c r="D1278" s="5">
        <v>1</v>
      </c>
      <c r="E1278" s="5">
        <v>1284.94</v>
      </c>
      <c r="F1278" s="5">
        <v>0</v>
      </c>
      <c r="G1278" s="5">
        <f>IFERROR(INDEX(Products!$C$2:$C$86,MATCH(C1278,Products!$A$2:$A$86,0)),"")</f>
        <v>4</v>
      </c>
      <c r="H1278" s="12">
        <f>IFERROR(INDEX(Products!$D$2:$D$86,MATCH(C1278,Products!$A$2:$A$86,0)),"")</f>
        <v>829.93</v>
      </c>
      <c r="I1278" s="12">
        <f t="shared" si="76"/>
        <v>1284.94</v>
      </c>
      <c r="J1278" s="12">
        <f t="shared" si="77"/>
        <v>829.93</v>
      </c>
      <c r="K1278" s="12">
        <f t="shared" si="78"/>
        <v>455.0100000000001</v>
      </c>
      <c r="L1278" s="7">
        <f t="shared" si="79"/>
        <v>0.35410991952931659</v>
      </c>
      <c r="M1278" s="5" t="str">
        <f>IF(COUNTIF(Returns!$B$2:$B$248,A1278)&gt;0,"Yes","No")</f>
        <v>No</v>
      </c>
      <c r="N1278" s="13"/>
    </row>
    <row r="1279" spans="1:14" x14ac:dyDescent="0.35">
      <c r="A1279" s="5">
        <v>1278</v>
      </c>
      <c r="B1279" s="5">
        <v>841</v>
      </c>
      <c r="C1279" s="5">
        <v>1019</v>
      </c>
      <c r="D1279" s="5">
        <v>2</v>
      </c>
      <c r="E1279" s="5">
        <v>1255.73</v>
      </c>
      <c r="F1279" s="5">
        <v>0</v>
      </c>
      <c r="G1279" s="5">
        <f>IFERROR(INDEX(Products!$C$2:$C$86,MATCH(C1279,Products!$A$2:$A$86,0)),"")</f>
        <v>2</v>
      </c>
      <c r="H1279" s="12">
        <f>IFERROR(INDEX(Products!$D$2:$D$86,MATCH(C1279,Products!$A$2:$A$86,0)),"")</f>
        <v>760.11</v>
      </c>
      <c r="I1279" s="12">
        <f t="shared" si="76"/>
        <v>2511.46</v>
      </c>
      <c r="J1279" s="12">
        <f t="shared" si="77"/>
        <v>1520.22</v>
      </c>
      <c r="K1279" s="12">
        <f t="shared" si="78"/>
        <v>991.24</v>
      </c>
      <c r="L1279" s="7">
        <f t="shared" si="79"/>
        <v>0.39468675591090441</v>
      </c>
      <c r="M1279" s="5" t="str">
        <f>IF(COUNTIF(Returns!$B$2:$B$248,A1279)&gt;0,"Yes","No")</f>
        <v>No</v>
      </c>
      <c r="N1279" s="13"/>
    </row>
    <row r="1280" spans="1:14" x14ac:dyDescent="0.35">
      <c r="A1280" s="5">
        <v>1279</v>
      </c>
      <c r="B1280" s="5">
        <v>842</v>
      </c>
      <c r="C1280" s="5">
        <v>1056</v>
      </c>
      <c r="D1280" s="5">
        <v>2</v>
      </c>
      <c r="E1280" s="5">
        <v>1134.4000000000001</v>
      </c>
      <c r="F1280" s="5">
        <v>0</v>
      </c>
      <c r="G1280" s="5">
        <f>IFERROR(INDEX(Products!$C$2:$C$86,MATCH(C1280,Products!$A$2:$A$86,0)),"")</f>
        <v>6</v>
      </c>
      <c r="H1280" s="12">
        <f>IFERROR(INDEX(Products!$D$2:$D$86,MATCH(C1280,Products!$A$2:$A$86,0)),"")</f>
        <v>798.2</v>
      </c>
      <c r="I1280" s="12">
        <f t="shared" si="76"/>
        <v>2268.8000000000002</v>
      </c>
      <c r="J1280" s="12">
        <f t="shared" si="77"/>
        <v>1596.4</v>
      </c>
      <c r="K1280" s="12">
        <f t="shared" si="78"/>
        <v>672.40000000000009</v>
      </c>
      <c r="L1280" s="7">
        <f t="shared" si="79"/>
        <v>0.29636812411847674</v>
      </c>
      <c r="M1280" s="5" t="str">
        <f>IF(COUNTIF(Returns!$B$2:$B$248,A1280)&gt;0,"Yes","No")</f>
        <v>No</v>
      </c>
      <c r="N1280" s="13"/>
    </row>
    <row r="1281" spans="1:14" x14ac:dyDescent="0.35">
      <c r="A1281" s="5">
        <v>1280</v>
      </c>
      <c r="B1281" s="5">
        <v>843</v>
      </c>
      <c r="C1281" s="5">
        <v>1067</v>
      </c>
      <c r="D1281" s="5">
        <v>1</v>
      </c>
      <c r="E1281" s="5">
        <v>4128.99</v>
      </c>
      <c r="F1281" s="5">
        <v>0</v>
      </c>
      <c r="G1281" s="5">
        <f>IFERROR(INDEX(Products!$C$2:$C$86,MATCH(C1281,Products!$A$2:$A$86,0)),"")</f>
        <v>7</v>
      </c>
      <c r="H1281" s="12">
        <f>IFERROR(INDEX(Products!$D$2:$D$86,MATCH(C1281,Products!$A$2:$A$86,0)),"")</f>
        <v>2213.3200000000002</v>
      </c>
      <c r="I1281" s="12">
        <f t="shared" si="76"/>
        <v>4128.99</v>
      </c>
      <c r="J1281" s="12">
        <f t="shared" si="77"/>
        <v>2213.3200000000002</v>
      </c>
      <c r="K1281" s="12">
        <f t="shared" si="78"/>
        <v>1915.6699999999996</v>
      </c>
      <c r="L1281" s="7">
        <f t="shared" si="79"/>
        <v>0.4639560764254696</v>
      </c>
      <c r="M1281" s="5" t="str">
        <f>IF(COUNTIF(Returns!$B$2:$B$248,A1281)&gt;0,"Yes","No")</f>
        <v>No</v>
      </c>
      <c r="N1281" s="13"/>
    </row>
    <row r="1282" spans="1:14" x14ac:dyDescent="0.35">
      <c r="A1282" s="5">
        <v>1281</v>
      </c>
      <c r="B1282" s="5">
        <v>844</v>
      </c>
      <c r="C1282" s="5">
        <v>1085</v>
      </c>
      <c r="D1282" s="5">
        <v>1</v>
      </c>
      <c r="E1282" s="5">
        <v>234.72</v>
      </c>
      <c r="F1282" s="5">
        <v>0.1</v>
      </c>
      <c r="G1282" s="5">
        <f>IFERROR(INDEX(Products!$C$2:$C$86,MATCH(C1282,Products!$A$2:$A$86,0)),"")</f>
        <v>8</v>
      </c>
      <c r="H1282" s="12">
        <f>IFERROR(INDEX(Products!$D$2:$D$86,MATCH(C1282,Products!$A$2:$A$86,0)),"")</f>
        <v>175.69</v>
      </c>
      <c r="I1282" s="12">
        <f t="shared" ref="I1282:I1345" si="80">D1282*E1282*(1-F1282)</f>
        <v>211.24799999999999</v>
      </c>
      <c r="J1282" s="12">
        <f t="shared" ref="J1282:J1345" si="81">D1282*H1282</f>
        <v>175.69</v>
      </c>
      <c r="K1282" s="12">
        <f t="shared" ref="K1282:K1345" si="82">I1282-J1282</f>
        <v>35.557999999999993</v>
      </c>
      <c r="L1282" s="7">
        <f t="shared" ref="L1282:L1345" si="83">IFERROR(K1282/I1282,0)</f>
        <v>0.16832348708626824</v>
      </c>
      <c r="M1282" s="5" t="str">
        <f>IF(COUNTIF(Returns!$B$2:$B$248,A1282)&gt;0,"Yes","No")</f>
        <v>No</v>
      </c>
      <c r="N1282" s="13"/>
    </row>
    <row r="1283" spans="1:14" x14ac:dyDescent="0.35">
      <c r="A1283" s="5">
        <v>1282</v>
      </c>
      <c r="B1283" s="5">
        <v>844</v>
      </c>
      <c r="C1283" s="5">
        <v>1061</v>
      </c>
      <c r="D1283" s="5">
        <v>1</v>
      </c>
      <c r="E1283" s="5">
        <v>1128.8399999999999</v>
      </c>
      <c r="F1283" s="5">
        <v>0.25</v>
      </c>
      <c r="G1283" s="5">
        <f>IFERROR(INDEX(Products!$C$2:$C$86,MATCH(C1283,Products!$A$2:$A$86,0)),"")</f>
        <v>6</v>
      </c>
      <c r="H1283" s="12">
        <f>IFERROR(INDEX(Products!$D$2:$D$86,MATCH(C1283,Products!$A$2:$A$86,0)),"")</f>
        <v>705.26</v>
      </c>
      <c r="I1283" s="12">
        <f t="shared" si="80"/>
        <v>846.62999999999988</v>
      </c>
      <c r="J1283" s="12">
        <f t="shared" si="81"/>
        <v>705.26</v>
      </c>
      <c r="K1283" s="12">
        <f t="shared" si="82"/>
        <v>141.36999999999989</v>
      </c>
      <c r="L1283" s="7">
        <f t="shared" si="83"/>
        <v>0.16697967234801497</v>
      </c>
      <c r="M1283" s="5" t="str">
        <f>IF(COUNTIF(Returns!$B$2:$B$248,A1283)&gt;0,"Yes","No")</f>
        <v>No</v>
      </c>
      <c r="N1283" s="13"/>
    </row>
    <row r="1284" spans="1:14" x14ac:dyDescent="0.35">
      <c r="A1284" s="5">
        <v>1283</v>
      </c>
      <c r="B1284" s="5">
        <v>845</v>
      </c>
      <c r="C1284" s="5">
        <v>1084</v>
      </c>
      <c r="D1284" s="5">
        <v>2</v>
      </c>
      <c r="E1284" s="5">
        <v>317.63</v>
      </c>
      <c r="F1284" s="5">
        <v>0</v>
      </c>
      <c r="G1284" s="5">
        <f>IFERROR(INDEX(Products!$C$2:$C$86,MATCH(C1284,Products!$A$2:$A$86,0)),"")</f>
        <v>8</v>
      </c>
      <c r="H1284" s="12">
        <f>IFERROR(INDEX(Products!$D$2:$D$86,MATCH(C1284,Products!$A$2:$A$86,0)),"")</f>
        <v>188.52</v>
      </c>
      <c r="I1284" s="12">
        <f t="shared" si="80"/>
        <v>635.26</v>
      </c>
      <c r="J1284" s="12">
        <f t="shared" si="81"/>
        <v>377.04</v>
      </c>
      <c r="K1284" s="12">
        <f t="shared" si="82"/>
        <v>258.21999999999997</v>
      </c>
      <c r="L1284" s="7">
        <f t="shared" si="83"/>
        <v>0.40647923684790477</v>
      </c>
      <c r="M1284" s="5" t="str">
        <f>IF(COUNTIF(Returns!$B$2:$B$248,A1284)&gt;0,"Yes","No")</f>
        <v>No</v>
      </c>
      <c r="N1284" s="13"/>
    </row>
    <row r="1285" spans="1:14" x14ac:dyDescent="0.35">
      <c r="A1285" s="5">
        <v>1284</v>
      </c>
      <c r="B1285" s="5">
        <v>846</v>
      </c>
      <c r="C1285" s="5">
        <v>1066</v>
      </c>
      <c r="D1285" s="5">
        <v>1</v>
      </c>
      <c r="E1285" s="5">
        <v>1123.68</v>
      </c>
      <c r="F1285" s="5">
        <v>0</v>
      </c>
      <c r="G1285" s="5">
        <f>IFERROR(INDEX(Products!$C$2:$C$86,MATCH(C1285,Products!$A$2:$A$86,0)),"")</f>
        <v>7</v>
      </c>
      <c r="H1285" s="12">
        <f>IFERROR(INDEX(Products!$D$2:$D$86,MATCH(C1285,Products!$A$2:$A$86,0)),"")</f>
        <v>872.66</v>
      </c>
      <c r="I1285" s="12">
        <f t="shared" si="80"/>
        <v>1123.68</v>
      </c>
      <c r="J1285" s="12">
        <f t="shared" si="81"/>
        <v>872.66</v>
      </c>
      <c r="K1285" s="12">
        <f t="shared" si="82"/>
        <v>251.0200000000001</v>
      </c>
      <c r="L1285" s="7">
        <f t="shared" si="83"/>
        <v>0.22339100099672513</v>
      </c>
      <c r="M1285" s="5" t="str">
        <f>IF(COUNTIF(Returns!$B$2:$B$248,A1285)&gt;0,"Yes","No")</f>
        <v>No</v>
      </c>
      <c r="N1285" s="13"/>
    </row>
    <row r="1286" spans="1:14" x14ac:dyDescent="0.35">
      <c r="A1286" s="5">
        <v>1285</v>
      </c>
      <c r="B1286" s="5">
        <v>847</v>
      </c>
      <c r="C1286" s="5">
        <v>1053</v>
      </c>
      <c r="D1286" s="5">
        <v>3</v>
      </c>
      <c r="E1286" s="5">
        <v>1295.03</v>
      </c>
      <c r="F1286" s="5">
        <v>0.25</v>
      </c>
      <c r="G1286" s="5">
        <f>IFERROR(INDEX(Products!$C$2:$C$86,MATCH(C1286,Products!$A$2:$A$86,0)),"")</f>
        <v>5</v>
      </c>
      <c r="H1286" s="12">
        <f>IFERROR(INDEX(Products!$D$2:$D$86,MATCH(C1286,Products!$A$2:$A$86,0)),"")</f>
        <v>777.04</v>
      </c>
      <c r="I1286" s="12">
        <f t="shared" si="80"/>
        <v>2913.8175000000001</v>
      </c>
      <c r="J1286" s="12">
        <f t="shared" si="81"/>
        <v>2331.12</v>
      </c>
      <c r="K1286" s="12">
        <f t="shared" si="82"/>
        <v>582.69750000000022</v>
      </c>
      <c r="L1286" s="7">
        <f t="shared" si="83"/>
        <v>0.19997734930207545</v>
      </c>
      <c r="M1286" s="5" t="str">
        <f>IF(COUNTIF(Returns!$B$2:$B$248,A1286)&gt;0,"Yes","No")</f>
        <v>No</v>
      </c>
      <c r="N1286" s="13"/>
    </row>
    <row r="1287" spans="1:14" x14ac:dyDescent="0.35">
      <c r="A1287" s="5">
        <v>1286</v>
      </c>
      <c r="B1287" s="5">
        <v>848</v>
      </c>
      <c r="C1287" s="5">
        <v>1072</v>
      </c>
      <c r="D1287" s="5">
        <v>1</v>
      </c>
      <c r="E1287" s="5">
        <v>1404.39</v>
      </c>
      <c r="F1287" s="5">
        <v>0.15</v>
      </c>
      <c r="G1287" s="5">
        <f>IFERROR(INDEX(Products!$C$2:$C$86,MATCH(C1287,Products!$A$2:$A$86,0)),"")</f>
        <v>7</v>
      </c>
      <c r="H1287" s="12">
        <f>IFERROR(INDEX(Products!$D$2:$D$86,MATCH(C1287,Products!$A$2:$A$86,0)),"")</f>
        <v>772.88</v>
      </c>
      <c r="I1287" s="12">
        <f t="shared" si="80"/>
        <v>1193.7315000000001</v>
      </c>
      <c r="J1287" s="12">
        <f t="shared" si="81"/>
        <v>772.88</v>
      </c>
      <c r="K1287" s="12">
        <f t="shared" si="82"/>
        <v>420.8515000000001</v>
      </c>
      <c r="L1287" s="7">
        <f t="shared" si="83"/>
        <v>0.35255122278334788</v>
      </c>
      <c r="M1287" s="5" t="str">
        <f>IF(COUNTIF(Returns!$B$2:$B$248,A1287)&gt;0,"Yes","No")</f>
        <v>No</v>
      </c>
      <c r="N1287" s="13"/>
    </row>
    <row r="1288" spans="1:14" x14ac:dyDescent="0.35">
      <c r="A1288" s="5">
        <v>1287</v>
      </c>
      <c r="B1288" s="5">
        <v>849</v>
      </c>
      <c r="C1288" s="5">
        <v>1059</v>
      </c>
      <c r="D1288" s="5">
        <v>2</v>
      </c>
      <c r="E1288" s="5">
        <v>540.76</v>
      </c>
      <c r="F1288" s="5">
        <v>0</v>
      </c>
      <c r="G1288" s="5">
        <f>IFERROR(INDEX(Products!$C$2:$C$86,MATCH(C1288,Products!$A$2:$A$86,0)),"")</f>
        <v>6</v>
      </c>
      <c r="H1288" s="12">
        <f>IFERROR(INDEX(Products!$D$2:$D$86,MATCH(C1288,Products!$A$2:$A$86,0)),"")</f>
        <v>324.72000000000003</v>
      </c>
      <c r="I1288" s="12">
        <f t="shared" si="80"/>
        <v>1081.52</v>
      </c>
      <c r="J1288" s="12">
        <f t="shared" si="81"/>
        <v>649.44000000000005</v>
      </c>
      <c r="K1288" s="12">
        <f t="shared" si="82"/>
        <v>432.07999999999993</v>
      </c>
      <c r="L1288" s="7">
        <f t="shared" si="83"/>
        <v>0.39951179820992672</v>
      </c>
      <c r="M1288" s="5" t="str">
        <f>IF(COUNTIF(Returns!$B$2:$B$248,A1288)&gt;0,"Yes","No")</f>
        <v>No</v>
      </c>
      <c r="N1288" s="13"/>
    </row>
    <row r="1289" spans="1:14" x14ac:dyDescent="0.35">
      <c r="A1289" s="5">
        <v>1288</v>
      </c>
      <c r="B1289" s="5">
        <v>850</v>
      </c>
      <c r="C1289" s="5">
        <v>1007</v>
      </c>
      <c r="D1289" s="5">
        <v>1</v>
      </c>
      <c r="E1289" s="5">
        <v>701.76</v>
      </c>
      <c r="F1289" s="5">
        <v>0</v>
      </c>
      <c r="G1289" s="5">
        <f>IFERROR(INDEX(Products!$C$2:$C$86,MATCH(C1289,Products!$A$2:$A$86,0)),"")</f>
        <v>1</v>
      </c>
      <c r="H1289" s="12">
        <f>IFERROR(INDEX(Products!$D$2:$D$86,MATCH(C1289,Products!$A$2:$A$86,0)),"")</f>
        <v>508.8</v>
      </c>
      <c r="I1289" s="12">
        <f t="shared" si="80"/>
        <v>701.76</v>
      </c>
      <c r="J1289" s="12">
        <f t="shared" si="81"/>
        <v>508.8</v>
      </c>
      <c r="K1289" s="12">
        <f t="shared" si="82"/>
        <v>192.95999999999998</v>
      </c>
      <c r="L1289" s="7">
        <f t="shared" si="83"/>
        <v>0.27496580027359779</v>
      </c>
      <c r="M1289" s="5" t="str">
        <f>IF(COUNTIF(Returns!$B$2:$B$248,A1289)&gt;0,"Yes","No")</f>
        <v>No</v>
      </c>
      <c r="N1289" s="13"/>
    </row>
    <row r="1290" spans="1:14" x14ac:dyDescent="0.35">
      <c r="A1290" s="5">
        <v>1289</v>
      </c>
      <c r="B1290" s="5">
        <v>850</v>
      </c>
      <c r="C1290" s="5">
        <v>1085</v>
      </c>
      <c r="D1290" s="5">
        <v>1</v>
      </c>
      <c r="E1290" s="5">
        <v>234.72</v>
      </c>
      <c r="F1290" s="5">
        <v>0</v>
      </c>
      <c r="G1290" s="5">
        <f>IFERROR(INDEX(Products!$C$2:$C$86,MATCH(C1290,Products!$A$2:$A$86,0)),"")</f>
        <v>8</v>
      </c>
      <c r="H1290" s="12">
        <f>IFERROR(INDEX(Products!$D$2:$D$86,MATCH(C1290,Products!$A$2:$A$86,0)),"")</f>
        <v>175.69</v>
      </c>
      <c r="I1290" s="12">
        <f t="shared" si="80"/>
        <v>234.72</v>
      </c>
      <c r="J1290" s="12">
        <f t="shared" si="81"/>
        <v>175.69</v>
      </c>
      <c r="K1290" s="12">
        <f t="shared" si="82"/>
        <v>59.03</v>
      </c>
      <c r="L1290" s="7">
        <f t="shared" si="83"/>
        <v>0.25149113837764148</v>
      </c>
      <c r="M1290" s="5" t="str">
        <f>IF(COUNTIF(Returns!$B$2:$B$248,A1290)&gt;0,"Yes","No")</f>
        <v>No</v>
      </c>
      <c r="N1290" s="13"/>
    </row>
    <row r="1291" spans="1:14" x14ac:dyDescent="0.35">
      <c r="A1291" s="5">
        <v>1290</v>
      </c>
      <c r="B1291" s="5">
        <v>851</v>
      </c>
      <c r="C1291" s="5">
        <v>1061</v>
      </c>
      <c r="D1291" s="5">
        <v>1</v>
      </c>
      <c r="E1291" s="5">
        <v>1128.8399999999999</v>
      </c>
      <c r="F1291" s="5">
        <v>0.3</v>
      </c>
      <c r="G1291" s="5">
        <f>IFERROR(INDEX(Products!$C$2:$C$86,MATCH(C1291,Products!$A$2:$A$86,0)),"")</f>
        <v>6</v>
      </c>
      <c r="H1291" s="12">
        <f>IFERROR(INDEX(Products!$D$2:$D$86,MATCH(C1291,Products!$A$2:$A$86,0)),"")</f>
        <v>705.26</v>
      </c>
      <c r="I1291" s="12">
        <f t="shared" si="80"/>
        <v>790.18799999999987</v>
      </c>
      <c r="J1291" s="12">
        <f t="shared" si="81"/>
        <v>705.26</v>
      </c>
      <c r="K1291" s="12">
        <f t="shared" si="82"/>
        <v>84.927999999999884</v>
      </c>
      <c r="L1291" s="7">
        <f t="shared" si="83"/>
        <v>0.10747822037287316</v>
      </c>
      <c r="M1291" s="5" t="str">
        <f>IF(COUNTIF(Returns!$B$2:$B$248,A1291)&gt;0,"Yes","No")</f>
        <v>No</v>
      </c>
      <c r="N1291" s="13"/>
    </row>
    <row r="1292" spans="1:14" x14ac:dyDescent="0.35">
      <c r="A1292" s="5">
        <v>1291</v>
      </c>
      <c r="B1292" s="5">
        <v>851</v>
      </c>
      <c r="C1292" s="5">
        <v>1084</v>
      </c>
      <c r="D1292" s="5">
        <v>1</v>
      </c>
      <c r="E1292" s="5">
        <v>317.63</v>
      </c>
      <c r="F1292" s="5">
        <v>0</v>
      </c>
      <c r="G1292" s="5">
        <f>IFERROR(INDEX(Products!$C$2:$C$86,MATCH(C1292,Products!$A$2:$A$86,0)),"")</f>
        <v>8</v>
      </c>
      <c r="H1292" s="12">
        <f>IFERROR(INDEX(Products!$D$2:$D$86,MATCH(C1292,Products!$A$2:$A$86,0)),"")</f>
        <v>188.52</v>
      </c>
      <c r="I1292" s="12">
        <f t="shared" si="80"/>
        <v>317.63</v>
      </c>
      <c r="J1292" s="12">
        <f t="shared" si="81"/>
        <v>188.52</v>
      </c>
      <c r="K1292" s="12">
        <f t="shared" si="82"/>
        <v>129.10999999999999</v>
      </c>
      <c r="L1292" s="7">
        <f t="shared" si="83"/>
        <v>0.40647923684790477</v>
      </c>
      <c r="M1292" s="5" t="str">
        <f>IF(COUNTIF(Returns!$B$2:$B$248,A1292)&gt;0,"Yes","No")</f>
        <v>No</v>
      </c>
      <c r="N1292" s="13"/>
    </row>
    <row r="1293" spans="1:14" x14ac:dyDescent="0.35">
      <c r="A1293" s="5">
        <v>1292</v>
      </c>
      <c r="B1293" s="5">
        <v>852</v>
      </c>
      <c r="C1293" s="5">
        <v>1041</v>
      </c>
      <c r="D1293" s="5">
        <v>1</v>
      </c>
      <c r="E1293" s="5">
        <v>767.68</v>
      </c>
      <c r="F1293" s="5">
        <v>0.05</v>
      </c>
      <c r="G1293" s="5">
        <f>IFERROR(INDEX(Products!$C$2:$C$86,MATCH(C1293,Products!$A$2:$A$86,0)),"")</f>
        <v>4</v>
      </c>
      <c r="H1293" s="12">
        <f>IFERROR(INDEX(Products!$D$2:$D$86,MATCH(C1293,Products!$A$2:$A$86,0)),"")</f>
        <v>540.32000000000005</v>
      </c>
      <c r="I1293" s="12">
        <f t="shared" si="80"/>
        <v>729.29599999999994</v>
      </c>
      <c r="J1293" s="12">
        <f t="shared" si="81"/>
        <v>540.32000000000005</v>
      </c>
      <c r="K1293" s="12">
        <f t="shared" si="82"/>
        <v>188.97599999999989</v>
      </c>
      <c r="L1293" s="7">
        <f t="shared" si="83"/>
        <v>0.25912112503016593</v>
      </c>
      <c r="M1293" s="5" t="str">
        <f>IF(COUNTIF(Returns!$B$2:$B$248,A1293)&gt;0,"Yes","No")</f>
        <v>No</v>
      </c>
      <c r="N1293" s="13"/>
    </row>
    <row r="1294" spans="1:14" x14ac:dyDescent="0.35">
      <c r="A1294" s="5">
        <v>1293</v>
      </c>
      <c r="B1294" s="5">
        <v>853</v>
      </c>
      <c r="C1294" s="5">
        <v>1061</v>
      </c>
      <c r="D1294" s="5">
        <v>1</v>
      </c>
      <c r="E1294" s="5">
        <v>1128.8399999999999</v>
      </c>
      <c r="F1294" s="5">
        <v>0</v>
      </c>
      <c r="G1294" s="5">
        <f>IFERROR(INDEX(Products!$C$2:$C$86,MATCH(C1294,Products!$A$2:$A$86,0)),"")</f>
        <v>6</v>
      </c>
      <c r="H1294" s="12">
        <f>IFERROR(INDEX(Products!$D$2:$D$86,MATCH(C1294,Products!$A$2:$A$86,0)),"")</f>
        <v>705.26</v>
      </c>
      <c r="I1294" s="12">
        <f t="shared" si="80"/>
        <v>1128.8399999999999</v>
      </c>
      <c r="J1294" s="12">
        <f t="shared" si="81"/>
        <v>705.26</v>
      </c>
      <c r="K1294" s="12">
        <f t="shared" si="82"/>
        <v>423.57999999999993</v>
      </c>
      <c r="L1294" s="7">
        <f t="shared" si="83"/>
        <v>0.37523475426101127</v>
      </c>
      <c r="M1294" s="5" t="str">
        <f>IF(COUNTIF(Returns!$B$2:$B$248,A1294)&gt;0,"Yes","No")</f>
        <v>No</v>
      </c>
      <c r="N1294" s="13"/>
    </row>
    <row r="1295" spans="1:14" x14ac:dyDescent="0.35">
      <c r="A1295" s="5">
        <v>1294</v>
      </c>
      <c r="B1295" s="5">
        <v>853</v>
      </c>
      <c r="C1295" s="5">
        <v>1006</v>
      </c>
      <c r="D1295" s="5">
        <v>1</v>
      </c>
      <c r="E1295" s="5">
        <v>2046.37</v>
      </c>
      <c r="F1295" s="5">
        <v>0.2</v>
      </c>
      <c r="G1295" s="5">
        <f>IFERROR(INDEX(Products!$C$2:$C$86,MATCH(C1295,Products!$A$2:$A$86,0)),"")</f>
        <v>1</v>
      </c>
      <c r="H1295" s="12">
        <f>IFERROR(INDEX(Products!$D$2:$D$86,MATCH(C1295,Products!$A$2:$A$86,0)),"")</f>
        <v>1296.42</v>
      </c>
      <c r="I1295" s="12">
        <f t="shared" si="80"/>
        <v>1637.096</v>
      </c>
      <c r="J1295" s="12">
        <f t="shared" si="81"/>
        <v>1296.42</v>
      </c>
      <c r="K1295" s="12">
        <f t="shared" si="82"/>
        <v>340.67599999999993</v>
      </c>
      <c r="L1295" s="7">
        <f t="shared" si="83"/>
        <v>0.20809775358317406</v>
      </c>
      <c r="M1295" s="5" t="str">
        <f>IF(COUNTIF(Returns!$B$2:$B$248,A1295)&gt;0,"Yes","No")</f>
        <v>No</v>
      </c>
      <c r="N1295" s="13"/>
    </row>
    <row r="1296" spans="1:14" x14ac:dyDescent="0.35">
      <c r="A1296" s="5">
        <v>1295</v>
      </c>
      <c r="B1296" s="5">
        <v>854</v>
      </c>
      <c r="C1296" s="5">
        <v>1011</v>
      </c>
      <c r="D1296" s="5">
        <v>1</v>
      </c>
      <c r="E1296" s="5">
        <v>6310.6</v>
      </c>
      <c r="F1296" s="5">
        <v>0.1</v>
      </c>
      <c r="G1296" s="5">
        <f>IFERROR(INDEX(Products!$C$2:$C$86,MATCH(C1296,Products!$A$2:$A$86,0)),"")</f>
        <v>1</v>
      </c>
      <c r="H1296" s="12">
        <f>IFERROR(INDEX(Products!$D$2:$D$86,MATCH(C1296,Products!$A$2:$A$86,0)),"")</f>
        <v>3703.86</v>
      </c>
      <c r="I1296" s="12">
        <f t="shared" si="80"/>
        <v>5679.5400000000009</v>
      </c>
      <c r="J1296" s="12">
        <f t="shared" si="81"/>
        <v>3703.86</v>
      </c>
      <c r="K1296" s="12">
        <f t="shared" si="82"/>
        <v>1975.6800000000007</v>
      </c>
      <c r="L1296" s="7">
        <f t="shared" si="83"/>
        <v>0.34785915760783453</v>
      </c>
      <c r="M1296" s="5" t="str">
        <f>IF(COUNTIF(Returns!$B$2:$B$248,A1296)&gt;0,"Yes","No")</f>
        <v>No</v>
      </c>
      <c r="N1296" s="13"/>
    </row>
    <row r="1297" spans="1:14" x14ac:dyDescent="0.35">
      <c r="A1297" s="5">
        <v>1296</v>
      </c>
      <c r="B1297" s="5">
        <v>855</v>
      </c>
      <c r="C1297" s="5">
        <v>1064</v>
      </c>
      <c r="D1297" s="5">
        <v>1</v>
      </c>
      <c r="E1297" s="5">
        <v>177.92</v>
      </c>
      <c r="F1297" s="5">
        <v>0</v>
      </c>
      <c r="G1297" s="5">
        <f>IFERROR(INDEX(Products!$C$2:$C$86,MATCH(C1297,Products!$A$2:$A$86,0)),"")</f>
        <v>6</v>
      </c>
      <c r="H1297" s="12">
        <f>IFERROR(INDEX(Products!$D$2:$D$86,MATCH(C1297,Products!$A$2:$A$86,0)),"")</f>
        <v>95.97</v>
      </c>
      <c r="I1297" s="12">
        <f t="shared" si="80"/>
        <v>177.92</v>
      </c>
      <c r="J1297" s="12">
        <f t="shared" si="81"/>
        <v>95.97</v>
      </c>
      <c r="K1297" s="12">
        <f t="shared" si="82"/>
        <v>81.949999999999989</v>
      </c>
      <c r="L1297" s="7">
        <f t="shared" si="83"/>
        <v>0.46060026978417262</v>
      </c>
      <c r="M1297" s="5" t="str">
        <f>IF(COUNTIF(Returns!$B$2:$B$248,A1297)&gt;0,"Yes","No")</f>
        <v>No</v>
      </c>
      <c r="N1297" s="13"/>
    </row>
    <row r="1298" spans="1:14" x14ac:dyDescent="0.35">
      <c r="A1298" s="5">
        <v>1297</v>
      </c>
      <c r="B1298" s="5">
        <v>855</v>
      </c>
      <c r="C1298" s="5">
        <v>1074</v>
      </c>
      <c r="D1298" s="5">
        <v>1</v>
      </c>
      <c r="E1298" s="5">
        <v>2444.16</v>
      </c>
      <c r="F1298" s="5">
        <v>0.05</v>
      </c>
      <c r="G1298" s="5">
        <f>IFERROR(INDEX(Products!$C$2:$C$86,MATCH(C1298,Products!$A$2:$A$86,0)),"")</f>
        <v>7</v>
      </c>
      <c r="H1298" s="12">
        <f>IFERROR(INDEX(Products!$D$2:$D$86,MATCH(C1298,Products!$A$2:$A$86,0)),"")</f>
        <v>1417.35</v>
      </c>
      <c r="I1298" s="12">
        <f t="shared" si="80"/>
        <v>2321.9519999999998</v>
      </c>
      <c r="J1298" s="12">
        <f t="shared" si="81"/>
        <v>1417.35</v>
      </c>
      <c r="K1298" s="12">
        <f t="shared" si="82"/>
        <v>904.60199999999986</v>
      </c>
      <c r="L1298" s="7">
        <f t="shared" si="83"/>
        <v>0.3895868648447513</v>
      </c>
      <c r="M1298" s="5" t="str">
        <f>IF(COUNTIF(Returns!$B$2:$B$248,A1298)&gt;0,"Yes","No")</f>
        <v>No</v>
      </c>
      <c r="N1298" s="13"/>
    </row>
    <row r="1299" spans="1:14" x14ac:dyDescent="0.35">
      <c r="A1299" s="5">
        <v>1298</v>
      </c>
      <c r="B1299" s="5">
        <v>856</v>
      </c>
      <c r="C1299" s="5">
        <v>1084</v>
      </c>
      <c r="D1299" s="5">
        <v>1</v>
      </c>
      <c r="E1299" s="5">
        <v>317.63</v>
      </c>
      <c r="F1299" s="5">
        <v>0</v>
      </c>
      <c r="G1299" s="5">
        <f>IFERROR(INDEX(Products!$C$2:$C$86,MATCH(C1299,Products!$A$2:$A$86,0)),"")</f>
        <v>8</v>
      </c>
      <c r="H1299" s="12">
        <f>IFERROR(INDEX(Products!$D$2:$D$86,MATCH(C1299,Products!$A$2:$A$86,0)),"")</f>
        <v>188.52</v>
      </c>
      <c r="I1299" s="12">
        <f t="shared" si="80"/>
        <v>317.63</v>
      </c>
      <c r="J1299" s="12">
        <f t="shared" si="81"/>
        <v>188.52</v>
      </c>
      <c r="K1299" s="12">
        <f t="shared" si="82"/>
        <v>129.10999999999999</v>
      </c>
      <c r="L1299" s="7">
        <f t="shared" si="83"/>
        <v>0.40647923684790477</v>
      </c>
      <c r="M1299" s="5" t="str">
        <f>IF(COUNTIF(Returns!$B$2:$B$248,A1299)&gt;0,"Yes","No")</f>
        <v>No</v>
      </c>
      <c r="N1299" s="13"/>
    </row>
    <row r="1300" spans="1:14" x14ac:dyDescent="0.35">
      <c r="A1300" s="5">
        <v>1299</v>
      </c>
      <c r="B1300" s="5">
        <v>857</v>
      </c>
      <c r="C1300" s="5">
        <v>1048</v>
      </c>
      <c r="D1300" s="5">
        <v>2</v>
      </c>
      <c r="E1300" s="5">
        <v>448.35</v>
      </c>
      <c r="F1300" s="5">
        <v>0.1</v>
      </c>
      <c r="G1300" s="5">
        <f>IFERROR(INDEX(Products!$C$2:$C$86,MATCH(C1300,Products!$A$2:$A$86,0)),"")</f>
        <v>5</v>
      </c>
      <c r="H1300" s="12">
        <f>IFERROR(INDEX(Products!$D$2:$D$86,MATCH(C1300,Products!$A$2:$A$86,0)),"")</f>
        <v>299.29000000000002</v>
      </c>
      <c r="I1300" s="12">
        <f t="shared" si="80"/>
        <v>807.03000000000009</v>
      </c>
      <c r="J1300" s="12">
        <f t="shared" si="81"/>
        <v>598.58000000000004</v>
      </c>
      <c r="K1300" s="12">
        <f t="shared" si="82"/>
        <v>208.45000000000005</v>
      </c>
      <c r="L1300" s="7">
        <f t="shared" si="83"/>
        <v>0.25829275243795152</v>
      </c>
      <c r="M1300" s="5" t="str">
        <f>IF(COUNTIF(Returns!$B$2:$B$248,A1300)&gt;0,"Yes","No")</f>
        <v>No</v>
      </c>
      <c r="N1300" s="13"/>
    </row>
    <row r="1301" spans="1:14" x14ac:dyDescent="0.35">
      <c r="A1301" s="5">
        <v>1300</v>
      </c>
      <c r="B1301" s="5">
        <v>857</v>
      </c>
      <c r="C1301" s="5">
        <v>1001</v>
      </c>
      <c r="D1301" s="5">
        <v>1</v>
      </c>
      <c r="E1301" s="5">
        <v>3826.19</v>
      </c>
      <c r="F1301" s="5">
        <v>0.3</v>
      </c>
      <c r="G1301" s="5">
        <f>IFERROR(INDEX(Products!$C$2:$C$86,MATCH(C1301,Products!$A$2:$A$86,0)),"")</f>
        <v>1</v>
      </c>
      <c r="H1301" s="12">
        <f>IFERROR(INDEX(Products!$D$2:$D$86,MATCH(C1301,Products!$A$2:$A$86,0)),"")</f>
        <v>3021.65</v>
      </c>
      <c r="I1301" s="12">
        <f t="shared" si="80"/>
        <v>2678.3330000000001</v>
      </c>
      <c r="J1301" s="12">
        <f t="shared" si="81"/>
        <v>3021.65</v>
      </c>
      <c r="K1301" s="12">
        <f t="shared" si="82"/>
        <v>-343.31700000000001</v>
      </c>
      <c r="L1301" s="7">
        <f t="shared" si="83"/>
        <v>-0.12818309000411823</v>
      </c>
      <c r="M1301" s="5" t="str">
        <f>IF(COUNTIF(Returns!$B$2:$B$248,A1301)&gt;0,"Yes","No")</f>
        <v>No</v>
      </c>
      <c r="N1301" s="13"/>
    </row>
    <row r="1302" spans="1:14" x14ac:dyDescent="0.35">
      <c r="A1302" s="5">
        <v>1301</v>
      </c>
      <c r="B1302" s="5">
        <v>858</v>
      </c>
      <c r="C1302" s="5">
        <v>1028</v>
      </c>
      <c r="D1302" s="5">
        <v>1</v>
      </c>
      <c r="E1302" s="5">
        <v>2753.45</v>
      </c>
      <c r="F1302" s="5">
        <v>0.1</v>
      </c>
      <c r="G1302" s="5">
        <f>IFERROR(INDEX(Products!$C$2:$C$86,MATCH(C1302,Products!$A$2:$A$86,0)),"")</f>
        <v>3</v>
      </c>
      <c r="H1302" s="12">
        <f>IFERROR(INDEX(Products!$D$2:$D$86,MATCH(C1302,Products!$A$2:$A$86,0)),"")</f>
        <v>1672.88</v>
      </c>
      <c r="I1302" s="12">
        <f t="shared" si="80"/>
        <v>2478.105</v>
      </c>
      <c r="J1302" s="12">
        <f t="shared" si="81"/>
        <v>1672.88</v>
      </c>
      <c r="K1302" s="12">
        <f t="shared" si="82"/>
        <v>805.22499999999991</v>
      </c>
      <c r="L1302" s="7">
        <f t="shared" si="83"/>
        <v>0.32493578762804637</v>
      </c>
      <c r="M1302" s="5" t="str">
        <f>IF(COUNTIF(Returns!$B$2:$B$248,A1302)&gt;0,"Yes","No")</f>
        <v>No</v>
      </c>
      <c r="N1302" s="13"/>
    </row>
    <row r="1303" spans="1:14" x14ac:dyDescent="0.35">
      <c r="A1303" s="5">
        <v>1302</v>
      </c>
      <c r="B1303" s="5">
        <v>858</v>
      </c>
      <c r="C1303" s="5">
        <v>1072</v>
      </c>
      <c r="D1303" s="5">
        <v>1</v>
      </c>
      <c r="E1303" s="5">
        <v>1404.39</v>
      </c>
      <c r="F1303" s="5">
        <v>0</v>
      </c>
      <c r="G1303" s="5">
        <f>IFERROR(INDEX(Products!$C$2:$C$86,MATCH(C1303,Products!$A$2:$A$86,0)),"")</f>
        <v>7</v>
      </c>
      <c r="H1303" s="12">
        <f>IFERROR(INDEX(Products!$D$2:$D$86,MATCH(C1303,Products!$A$2:$A$86,0)),"")</f>
        <v>772.88</v>
      </c>
      <c r="I1303" s="12">
        <f t="shared" si="80"/>
        <v>1404.39</v>
      </c>
      <c r="J1303" s="12">
        <f t="shared" si="81"/>
        <v>772.88</v>
      </c>
      <c r="K1303" s="12">
        <f t="shared" si="82"/>
        <v>631.5100000000001</v>
      </c>
      <c r="L1303" s="7">
        <f t="shared" si="83"/>
        <v>0.44966853936584572</v>
      </c>
      <c r="M1303" s="5" t="str">
        <f>IF(COUNTIF(Returns!$B$2:$B$248,A1303)&gt;0,"Yes","No")</f>
        <v>No</v>
      </c>
      <c r="N1303" s="13"/>
    </row>
    <row r="1304" spans="1:14" x14ac:dyDescent="0.35">
      <c r="A1304" s="5">
        <v>1303</v>
      </c>
      <c r="B1304" s="5">
        <v>858</v>
      </c>
      <c r="C1304" s="5">
        <v>1041</v>
      </c>
      <c r="D1304" s="5">
        <v>1</v>
      </c>
      <c r="E1304" s="5">
        <v>767.68</v>
      </c>
      <c r="F1304" s="5">
        <v>0.1</v>
      </c>
      <c r="G1304" s="5">
        <f>IFERROR(INDEX(Products!$C$2:$C$86,MATCH(C1304,Products!$A$2:$A$86,0)),"")</f>
        <v>4</v>
      </c>
      <c r="H1304" s="12">
        <f>IFERROR(INDEX(Products!$D$2:$D$86,MATCH(C1304,Products!$A$2:$A$86,0)),"")</f>
        <v>540.32000000000005</v>
      </c>
      <c r="I1304" s="12">
        <f t="shared" si="80"/>
        <v>690.91199999999992</v>
      </c>
      <c r="J1304" s="12">
        <f t="shared" si="81"/>
        <v>540.32000000000005</v>
      </c>
      <c r="K1304" s="12">
        <f t="shared" si="82"/>
        <v>150.59199999999987</v>
      </c>
      <c r="L1304" s="7">
        <f t="shared" si="83"/>
        <v>0.21796118753184182</v>
      </c>
      <c r="M1304" s="5" t="str">
        <f>IF(COUNTIF(Returns!$B$2:$B$248,A1304)&gt;0,"Yes","No")</f>
        <v>Yes</v>
      </c>
      <c r="N1304" s="13"/>
    </row>
    <row r="1305" spans="1:14" x14ac:dyDescent="0.35">
      <c r="A1305" s="5">
        <v>1304</v>
      </c>
      <c r="B1305" s="5">
        <v>858</v>
      </c>
      <c r="C1305" s="5">
        <v>1053</v>
      </c>
      <c r="D1305" s="5">
        <v>3</v>
      </c>
      <c r="E1305" s="5">
        <v>1295.03</v>
      </c>
      <c r="F1305" s="5">
        <v>0.3</v>
      </c>
      <c r="G1305" s="5">
        <f>IFERROR(INDEX(Products!$C$2:$C$86,MATCH(C1305,Products!$A$2:$A$86,0)),"")</f>
        <v>5</v>
      </c>
      <c r="H1305" s="12">
        <f>IFERROR(INDEX(Products!$D$2:$D$86,MATCH(C1305,Products!$A$2:$A$86,0)),"")</f>
        <v>777.04</v>
      </c>
      <c r="I1305" s="12">
        <f t="shared" si="80"/>
        <v>2719.5630000000001</v>
      </c>
      <c r="J1305" s="12">
        <f t="shared" si="81"/>
        <v>2331.12</v>
      </c>
      <c r="K1305" s="12">
        <f t="shared" si="82"/>
        <v>388.44300000000021</v>
      </c>
      <c r="L1305" s="7">
        <f t="shared" si="83"/>
        <v>0.14283287425222368</v>
      </c>
      <c r="M1305" s="5" t="str">
        <f>IF(COUNTIF(Returns!$B$2:$B$248,A1305)&gt;0,"Yes","No")</f>
        <v>No</v>
      </c>
      <c r="N1305" s="13"/>
    </row>
    <row r="1306" spans="1:14" x14ac:dyDescent="0.35">
      <c r="A1306" s="5">
        <v>1305</v>
      </c>
      <c r="B1306" s="5">
        <v>859</v>
      </c>
      <c r="C1306" s="5">
        <v>1085</v>
      </c>
      <c r="D1306" s="5">
        <v>1</v>
      </c>
      <c r="E1306" s="5">
        <v>234.72</v>
      </c>
      <c r="F1306" s="5">
        <v>0.1</v>
      </c>
      <c r="G1306" s="5">
        <f>IFERROR(INDEX(Products!$C$2:$C$86,MATCH(C1306,Products!$A$2:$A$86,0)),"")</f>
        <v>8</v>
      </c>
      <c r="H1306" s="12">
        <f>IFERROR(INDEX(Products!$D$2:$D$86,MATCH(C1306,Products!$A$2:$A$86,0)),"")</f>
        <v>175.69</v>
      </c>
      <c r="I1306" s="12">
        <f t="shared" si="80"/>
        <v>211.24799999999999</v>
      </c>
      <c r="J1306" s="12">
        <f t="shared" si="81"/>
        <v>175.69</v>
      </c>
      <c r="K1306" s="12">
        <f t="shared" si="82"/>
        <v>35.557999999999993</v>
      </c>
      <c r="L1306" s="7">
        <f t="shared" si="83"/>
        <v>0.16832348708626824</v>
      </c>
      <c r="M1306" s="5" t="str">
        <f>IF(COUNTIF(Returns!$B$2:$B$248,A1306)&gt;0,"Yes","No")</f>
        <v>No</v>
      </c>
      <c r="N1306" s="13"/>
    </row>
    <row r="1307" spans="1:14" x14ac:dyDescent="0.35">
      <c r="A1307" s="5">
        <v>1306</v>
      </c>
      <c r="B1307" s="5">
        <v>859</v>
      </c>
      <c r="C1307" s="5">
        <v>1023</v>
      </c>
      <c r="D1307" s="5">
        <v>1</v>
      </c>
      <c r="E1307" s="5">
        <v>203.79</v>
      </c>
      <c r="F1307" s="5">
        <v>0.2</v>
      </c>
      <c r="G1307" s="5">
        <f>IFERROR(INDEX(Products!$C$2:$C$86,MATCH(C1307,Products!$A$2:$A$86,0)),"")</f>
        <v>2</v>
      </c>
      <c r="H1307" s="12">
        <f>IFERROR(INDEX(Products!$D$2:$D$86,MATCH(C1307,Products!$A$2:$A$86,0)),"")</f>
        <v>145.43</v>
      </c>
      <c r="I1307" s="12">
        <f t="shared" si="80"/>
        <v>163.03200000000001</v>
      </c>
      <c r="J1307" s="12">
        <f t="shared" si="81"/>
        <v>145.43</v>
      </c>
      <c r="K1307" s="12">
        <f t="shared" si="82"/>
        <v>17.602000000000004</v>
      </c>
      <c r="L1307" s="7">
        <f t="shared" si="83"/>
        <v>0.10796653417733944</v>
      </c>
      <c r="M1307" s="5" t="str">
        <f>IF(COUNTIF(Returns!$B$2:$B$248,A1307)&gt;0,"Yes","No")</f>
        <v>No</v>
      </c>
      <c r="N1307" s="13"/>
    </row>
    <row r="1308" spans="1:14" x14ac:dyDescent="0.35">
      <c r="A1308" s="5">
        <v>1307</v>
      </c>
      <c r="B1308" s="5">
        <v>860</v>
      </c>
      <c r="C1308" s="5">
        <v>1041</v>
      </c>
      <c r="D1308" s="5">
        <v>2</v>
      </c>
      <c r="E1308" s="5">
        <v>767.68</v>
      </c>
      <c r="F1308" s="5">
        <v>0</v>
      </c>
      <c r="G1308" s="5">
        <f>IFERROR(INDEX(Products!$C$2:$C$86,MATCH(C1308,Products!$A$2:$A$86,0)),"")</f>
        <v>4</v>
      </c>
      <c r="H1308" s="12">
        <f>IFERROR(INDEX(Products!$D$2:$D$86,MATCH(C1308,Products!$A$2:$A$86,0)),"")</f>
        <v>540.32000000000005</v>
      </c>
      <c r="I1308" s="12">
        <f t="shared" si="80"/>
        <v>1535.36</v>
      </c>
      <c r="J1308" s="12">
        <f t="shared" si="81"/>
        <v>1080.6400000000001</v>
      </c>
      <c r="K1308" s="12">
        <f t="shared" si="82"/>
        <v>454.7199999999998</v>
      </c>
      <c r="L1308" s="7">
        <f t="shared" si="83"/>
        <v>0.29616506877865767</v>
      </c>
      <c r="M1308" s="5" t="str">
        <f>IF(COUNTIF(Returns!$B$2:$B$248,A1308)&gt;0,"Yes","No")</f>
        <v>No</v>
      </c>
      <c r="N1308" s="13"/>
    </row>
    <row r="1309" spans="1:14" x14ac:dyDescent="0.35">
      <c r="A1309" s="5">
        <v>1308</v>
      </c>
      <c r="B1309" s="5">
        <v>861</v>
      </c>
      <c r="C1309" s="5">
        <v>1078</v>
      </c>
      <c r="D1309" s="5">
        <v>1</v>
      </c>
      <c r="E1309" s="5">
        <v>174.98</v>
      </c>
      <c r="F1309" s="5">
        <v>0.1</v>
      </c>
      <c r="G1309" s="5">
        <f>IFERROR(INDEX(Products!$C$2:$C$86,MATCH(C1309,Products!$A$2:$A$86,0)),"")</f>
        <v>8</v>
      </c>
      <c r="H1309" s="12">
        <f>IFERROR(INDEX(Products!$D$2:$D$86,MATCH(C1309,Products!$A$2:$A$86,0)),"")</f>
        <v>125.34</v>
      </c>
      <c r="I1309" s="12">
        <f t="shared" si="80"/>
        <v>157.482</v>
      </c>
      <c r="J1309" s="12">
        <f t="shared" si="81"/>
        <v>125.34</v>
      </c>
      <c r="K1309" s="12">
        <f t="shared" si="82"/>
        <v>32.141999999999996</v>
      </c>
      <c r="L1309" s="7">
        <f t="shared" si="83"/>
        <v>0.20409951613517732</v>
      </c>
      <c r="M1309" s="5" t="str">
        <f>IF(COUNTIF(Returns!$B$2:$B$248,A1309)&gt;0,"Yes","No")</f>
        <v>No</v>
      </c>
      <c r="N1309" s="13"/>
    </row>
    <row r="1310" spans="1:14" x14ac:dyDescent="0.35">
      <c r="A1310" s="5">
        <v>1309</v>
      </c>
      <c r="B1310" s="5">
        <v>861</v>
      </c>
      <c r="C1310" s="5">
        <v>1038</v>
      </c>
      <c r="D1310" s="5">
        <v>2</v>
      </c>
      <c r="E1310" s="5">
        <v>930.61</v>
      </c>
      <c r="F1310" s="5">
        <v>0.25</v>
      </c>
      <c r="G1310" s="5">
        <f>IFERROR(INDEX(Products!$C$2:$C$86,MATCH(C1310,Products!$A$2:$A$86,0)),"")</f>
        <v>4</v>
      </c>
      <c r="H1310" s="12">
        <f>IFERROR(INDEX(Products!$D$2:$D$86,MATCH(C1310,Products!$A$2:$A$86,0)),"")</f>
        <v>617.46</v>
      </c>
      <c r="I1310" s="12">
        <f t="shared" si="80"/>
        <v>1395.915</v>
      </c>
      <c r="J1310" s="12">
        <f t="shared" si="81"/>
        <v>1234.92</v>
      </c>
      <c r="K1310" s="12">
        <f t="shared" si="82"/>
        <v>160.99499999999989</v>
      </c>
      <c r="L1310" s="7">
        <f t="shared" si="83"/>
        <v>0.1153329536540548</v>
      </c>
      <c r="M1310" s="5" t="str">
        <f>IF(COUNTIF(Returns!$B$2:$B$248,A1310)&gt;0,"Yes","No")</f>
        <v>No</v>
      </c>
      <c r="N1310" s="13"/>
    </row>
    <row r="1311" spans="1:14" x14ac:dyDescent="0.35">
      <c r="A1311" s="5">
        <v>1310</v>
      </c>
      <c r="B1311" s="5">
        <v>862</v>
      </c>
      <c r="C1311" s="5">
        <v>1040</v>
      </c>
      <c r="D1311" s="5">
        <v>1</v>
      </c>
      <c r="E1311" s="5">
        <v>419.14</v>
      </c>
      <c r="F1311" s="5">
        <v>0.2</v>
      </c>
      <c r="G1311" s="5">
        <f>IFERROR(INDEX(Products!$C$2:$C$86,MATCH(C1311,Products!$A$2:$A$86,0)),"")</f>
        <v>4</v>
      </c>
      <c r="H1311" s="12">
        <f>IFERROR(INDEX(Products!$D$2:$D$86,MATCH(C1311,Products!$A$2:$A$86,0)),"")</f>
        <v>297.2</v>
      </c>
      <c r="I1311" s="12">
        <f t="shared" si="80"/>
        <v>335.31200000000001</v>
      </c>
      <c r="J1311" s="12">
        <f t="shared" si="81"/>
        <v>297.2</v>
      </c>
      <c r="K1311" s="12">
        <f t="shared" si="82"/>
        <v>38.112000000000023</v>
      </c>
      <c r="L1311" s="7">
        <f t="shared" si="83"/>
        <v>0.11366130648470685</v>
      </c>
      <c r="M1311" s="5" t="str">
        <f>IF(COUNTIF(Returns!$B$2:$B$248,A1311)&gt;0,"Yes","No")</f>
        <v>No</v>
      </c>
      <c r="N1311" s="13"/>
    </row>
    <row r="1312" spans="1:14" x14ac:dyDescent="0.35">
      <c r="A1312" s="5">
        <v>1311</v>
      </c>
      <c r="B1312" s="5">
        <v>863</v>
      </c>
      <c r="C1312" s="5">
        <v>1065</v>
      </c>
      <c r="D1312" s="5">
        <v>3</v>
      </c>
      <c r="E1312" s="5">
        <v>1433.45</v>
      </c>
      <c r="F1312" s="5">
        <v>0.05</v>
      </c>
      <c r="G1312" s="5">
        <f>IFERROR(INDEX(Products!$C$2:$C$86,MATCH(C1312,Products!$A$2:$A$86,0)),"")</f>
        <v>6</v>
      </c>
      <c r="H1312" s="12">
        <f>IFERROR(INDEX(Products!$D$2:$D$86,MATCH(C1312,Products!$A$2:$A$86,0)),"")</f>
        <v>800.55</v>
      </c>
      <c r="I1312" s="12">
        <f t="shared" si="80"/>
        <v>4085.3325</v>
      </c>
      <c r="J1312" s="12">
        <f t="shared" si="81"/>
        <v>2401.6499999999996</v>
      </c>
      <c r="K1312" s="12">
        <f t="shared" si="82"/>
        <v>1683.6825000000003</v>
      </c>
      <c r="L1312" s="7">
        <f t="shared" si="83"/>
        <v>0.41212863334869326</v>
      </c>
      <c r="M1312" s="5" t="str">
        <f>IF(COUNTIF(Returns!$B$2:$B$248,A1312)&gt;0,"Yes","No")</f>
        <v>No</v>
      </c>
      <c r="N1312" s="13"/>
    </row>
    <row r="1313" spans="1:14" x14ac:dyDescent="0.35">
      <c r="A1313" s="5">
        <v>1312</v>
      </c>
      <c r="B1313" s="5">
        <v>863</v>
      </c>
      <c r="C1313" s="5">
        <v>1017</v>
      </c>
      <c r="D1313" s="5">
        <v>2</v>
      </c>
      <c r="E1313" s="5">
        <v>978.37</v>
      </c>
      <c r="F1313" s="5">
        <v>0.3</v>
      </c>
      <c r="G1313" s="5">
        <f>IFERROR(INDEX(Products!$C$2:$C$86,MATCH(C1313,Products!$A$2:$A$86,0)),"")</f>
        <v>2</v>
      </c>
      <c r="H1313" s="12">
        <f>IFERROR(INDEX(Products!$D$2:$D$86,MATCH(C1313,Products!$A$2:$A$86,0)),"")</f>
        <v>519.71</v>
      </c>
      <c r="I1313" s="12">
        <f t="shared" si="80"/>
        <v>1369.7179999999998</v>
      </c>
      <c r="J1313" s="12">
        <f t="shared" si="81"/>
        <v>1039.42</v>
      </c>
      <c r="K1313" s="12">
        <f t="shared" si="82"/>
        <v>330.29799999999977</v>
      </c>
      <c r="L1313" s="7">
        <f t="shared" si="83"/>
        <v>0.24114306740511537</v>
      </c>
      <c r="M1313" s="5" t="str">
        <f>IF(COUNTIF(Returns!$B$2:$B$248,A1313)&gt;0,"Yes","No")</f>
        <v>No</v>
      </c>
      <c r="N1313" s="13"/>
    </row>
    <row r="1314" spans="1:14" x14ac:dyDescent="0.35">
      <c r="A1314" s="5">
        <v>1313</v>
      </c>
      <c r="B1314" s="5">
        <v>864</v>
      </c>
      <c r="C1314" s="5">
        <v>1005</v>
      </c>
      <c r="D1314" s="5">
        <v>2</v>
      </c>
      <c r="E1314" s="5">
        <v>2703.6</v>
      </c>
      <c r="F1314" s="5">
        <v>0.1</v>
      </c>
      <c r="G1314" s="5">
        <f>IFERROR(INDEX(Products!$C$2:$C$86,MATCH(C1314,Products!$A$2:$A$86,0)),"")</f>
        <v>1</v>
      </c>
      <c r="H1314" s="12">
        <f>IFERROR(INDEX(Products!$D$2:$D$86,MATCH(C1314,Products!$A$2:$A$86,0)),"")</f>
        <v>2129.88</v>
      </c>
      <c r="I1314" s="12">
        <f t="shared" si="80"/>
        <v>4866.4799999999996</v>
      </c>
      <c r="J1314" s="12">
        <f t="shared" si="81"/>
        <v>4259.76</v>
      </c>
      <c r="K1314" s="12">
        <f t="shared" si="82"/>
        <v>606.71999999999935</v>
      </c>
      <c r="L1314" s="7">
        <f t="shared" si="83"/>
        <v>0.12467327513932029</v>
      </c>
      <c r="M1314" s="5" t="str">
        <f>IF(COUNTIF(Returns!$B$2:$B$248,A1314)&gt;0,"Yes","No")</f>
        <v>Yes</v>
      </c>
      <c r="N1314" s="13"/>
    </row>
    <row r="1315" spans="1:14" x14ac:dyDescent="0.35">
      <c r="A1315" s="5">
        <v>1314</v>
      </c>
      <c r="B1315" s="5">
        <v>865</v>
      </c>
      <c r="C1315" s="5">
        <v>1061</v>
      </c>
      <c r="D1315" s="5">
        <v>1</v>
      </c>
      <c r="E1315" s="5">
        <v>1128.8399999999999</v>
      </c>
      <c r="F1315" s="5">
        <v>0.3</v>
      </c>
      <c r="G1315" s="5">
        <f>IFERROR(INDEX(Products!$C$2:$C$86,MATCH(C1315,Products!$A$2:$A$86,0)),"")</f>
        <v>6</v>
      </c>
      <c r="H1315" s="12">
        <f>IFERROR(INDEX(Products!$D$2:$D$86,MATCH(C1315,Products!$A$2:$A$86,0)),"")</f>
        <v>705.26</v>
      </c>
      <c r="I1315" s="12">
        <f t="shared" si="80"/>
        <v>790.18799999999987</v>
      </c>
      <c r="J1315" s="12">
        <f t="shared" si="81"/>
        <v>705.26</v>
      </c>
      <c r="K1315" s="12">
        <f t="shared" si="82"/>
        <v>84.927999999999884</v>
      </c>
      <c r="L1315" s="7">
        <f t="shared" si="83"/>
        <v>0.10747822037287316</v>
      </c>
      <c r="M1315" s="5" t="str">
        <f>IF(COUNTIF(Returns!$B$2:$B$248,A1315)&gt;0,"Yes","No")</f>
        <v>No</v>
      </c>
      <c r="N1315" s="13"/>
    </row>
    <row r="1316" spans="1:14" x14ac:dyDescent="0.35">
      <c r="A1316" s="5">
        <v>1315</v>
      </c>
      <c r="B1316" s="5">
        <v>866</v>
      </c>
      <c r="C1316" s="5">
        <v>1036</v>
      </c>
      <c r="D1316" s="5">
        <v>1</v>
      </c>
      <c r="E1316" s="5">
        <v>471.33</v>
      </c>
      <c r="F1316" s="5">
        <v>0.25</v>
      </c>
      <c r="G1316" s="5">
        <f>IFERROR(INDEX(Products!$C$2:$C$86,MATCH(C1316,Products!$A$2:$A$86,0)),"")</f>
        <v>4</v>
      </c>
      <c r="H1316" s="12">
        <f>IFERROR(INDEX(Products!$D$2:$D$86,MATCH(C1316,Products!$A$2:$A$86,0)),"")</f>
        <v>253.01</v>
      </c>
      <c r="I1316" s="12">
        <f t="shared" si="80"/>
        <v>353.4975</v>
      </c>
      <c r="J1316" s="12">
        <f t="shared" si="81"/>
        <v>253.01</v>
      </c>
      <c r="K1316" s="12">
        <f t="shared" si="82"/>
        <v>100.48750000000001</v>
      </c>
      <c r="L1316" s="7">
        <f t="shared" si="83"/>
        <v>0.28426650824970479</v>
      </c>
      <c r="M1316" s="5" t="str">
        <f>IF(COUNTIF(Returns!$B$2:$B$248,A1316)&gt;0,"Yes","No")</f>
        <v>No</v>
      </c>
      <c r="N1316" s="13"/>
    </row>
    <row r="1317" spans="1:14" x14ac:dyDescent="0.35">
      <c r="A1317" s="5">
        <v>1316</v>
      </c>
      <c r="B1317" s="5">
        <v>867</v>
      </c>
      <c r="C1317" s="5">
        <v>1045</v>
      </c>
      <c r="D1317" s="5">
        <v>1</v>
      </c>
      <c r="E1317" s="5">
        <v>197.92</v>
      </c>
      <c r="F1317" s="5">
        <v>0.05</v>
      </c>
      <c r="G1317" s="5">
        <f>IFERROR(INDEX(Products!$C$2:$C$86,MATCH(C1317,Products!$A$2:$A$86,0)),"")</f>
        <v>4</v>
      </c>
      <c r="H1317" s="12">
        <f>IFERROR(INDEX(Products!$D$2:$D$86,MATCH(C1317,Products!$A$2:$A$86,0)),"")</f>
        <v>154.55000000000001</v>
      </c>
      <c r="I1317" s="12">
        <f t="shared" si="80"/>
        <v>188.02399999999997</v>
      </c>
      <c r="J1317" s="12">
        <f t="shared" si="81"/>
        <v>154.55000000000001</v>
      </c>
      <c r="K1317" s="12">
        <f t="shared" si="82"/>
        <v>33.473999999999961</v>
      </c>
      <c r="L1317" s="7">
        <f t="shared" si="83"/>
        <v>0.17803046419605989</v>
      </c>
      <c r="M1317" s="5" t="str">
        <f>IF(COUNTIF(Returns!$B$2:$B$248,A1317)&gt;0,"Yes","No")</f>
        <v>Yes</v>
      </c>
      <c r="N1317" s="13"/>
    </row>
    <row r="1318" spans="1:14" x14ac:dyDescent="0.35">
      <c r="A1318" s="5">
        <v>1317</v>
      </c>
      <c r="B1318" s="5">
        <v>867</v>
      </c>
      <c r="C1318" s="5">
        <v>1067</v>
      </c>
      <c r="D1318" s="5">
        <v>1</v>
      </c>
      <c r="E1318" s="5">
        <v>4128.99</v>
      </c>
      <c r="F1318" s="5">
        <v>0.1</v>
      </c>
      <c r="G1318" s="5">
        <f>IFERROR(INDEX(Products!$C$2:$C$86,MATCH(C1318,Products!$A$2:$A$86,0)),"")</f>
        <v>7</v>
      </c>
      <c r="H1318" s="12">
        <f>IFERROR(INDEX(Products!$D$2:$D$86,MATCH(C1318,Products!$A$2:$A$86,0)),"")</f>
        <v>2213.3200000000002</v>
      </c>
      <c r="I1318" s="12">
        <f t="shared" si="80"/>
        <v>3716.0909999999999</v>
      </c>
      <c r="J1318" s="12">
        <f t="shared" si="81"/>
        <v>2213.3200000000002</v>
      </c>
      <c r="K1318" s="12">
        <f t="shared" si="82"/>
        <v>1502.7709999999997</v>
      </c>
      <c r="L1318" s="7">
        <f t="shared" si="83"/>
        <v>0.40439564047274401</v>
      </c>
      <c r="M1318" s="5" t="str">
        <f>IF(COUNTIF(Returns!$B$2:$B$248,A1318)&gt;0,"Yes","No")</f>
        <v>No</v>
      </c>
      <c r="N1318" s="13"/>
    </row>
    <row r="1319" spans="1:14" x14ac:dyDescent="0.35">
      <c r="A1319" s="5">
        <v>1318</v>
      </c>
      <c r="B1319" s="5">
        <v>868</v>
      </c>
      <c r="C1319" s="5">
        <v>1073</v>
      </c>
      <c r="D1319" s="5">
        <v>1</v>
      </c>
      <c r="E1319" s="5">
        <v>1588.01</v>
      </c>
      <c r="F1319" s="5">
        <v>0.1</v>
      </c>
      <c r="G1319" s="5">
        <f>IFERROR(INDEX(Products!$C$2:$C$86,MATCH(C1319,Products!$A$2:$A$86,0)),"")</f>
        <v>7</v>
      </c>
      <c r="H1319" s="12">
        <f>IFERROR(INDEX(Products!$D$2:$D$86,MATCH(C1319,Products!$A$2:$A$86,0)),"")</f>
        <v>1144.3699999999999</v>
      </c>
      <c r="I1319" s="12">
        <f t="shared" si="80"/>
        <v>1429.2090000000001</v>
      </c>
      <c r="J1319" s="12">
        <f t="shared" si="81"/>
        <v>1144.3699999999999</v>
      </c>
      <c r="K1319" s="12">
        <f t="shared" si="82"/>
        <v>284.83900000000017</v>
      </c>
      <c r="L1319" s="7">
        <f t="shared" si="83"/>
        <v>0.1992983531449915</v>
      </c>
      <c r="M1319" s="5" t="str">
        <f>IF(COUNTIF(Returns!$B$2:$B$248,A1319)&gt;0,"Yes","No")</f>
        <v>No</v>
      </c>
      <c r="N1319" s="13"/>
    </row>
    <row r="1320" spans="1:14" x14ac:dyDescent="0.35">
      <c r="A1320" s="5">
        <v>1319</v>
      </c>
      <c r="B1320" s="5">
        <v>869</v>
      </c>
      <c r="C1320" s="5">
        <v>1067</v>
      </c>
      <c r="D1320" s="5">
        <v>1</v>
      </c>
      <c r="E1320" s="5">
        <v>4128.99</v>
      </c>
      <c r="F1320" s="5">
        <v>0</v>
      </c>
      <c r="G1320" s="5">
        <f>IFERROR(INDEX(Products!$C$2:$C$86,MATCH(C1320,Products!$A$2:$A$86,0)),"")</f>
        <v>7</v>
      </c>
      <c r="H1320" s="12">
        <f>IFERROR(INDEX(Products!$D$2:$D$86,MATCH(C1320,Products!$A$2:$A$86,0)),"")</f>
        <v>2213.3200000000002</v>
      </c>
      <c r="I1320" s="12">
        <f t="shared" si="80"/>
        <v>4128.99</v>
      </c>
      <c r="J1320" s="12">
        <f t="shared" si="81"/>
        <v>2213.3200000000002</v>
      </c>
      <c r="K1320" s="12">
        <f t="shared" si="82"/>
        <v>1915.6699999999996</v>
      </c>
      <c r="L1320" s="7">
        <f t="shared" si="83"/>
        <v>0.4639560764254696</v>
      </c>
      <c r="M1320" s="5" t="str">
        <f>IF(COUNTIF(Returns!$B$2:$B$248,A1320)&gt;0,"Yes","No")</f>
        <v>No</v>
      </c>
      <c r="N1320" s="13"/>
    </row>
    <row r="1321" spans="1:14" x14ac:dyDescent="0.35">
      <c r="A1321" s="5">
        <v>1320</v>
      </c>
      <c r="B1321" s="5">
        <v>869</v>
      </c>
      <c r="C1321" s="5">
        <v>1082</v>
      </c>
      <c r="D1321" s="5">
        <v>1</v>
      </c>
      <c r="E1321" s="5">
        <v>337.61</v>
      </c>
      <c r="F1321" s="5">
        <v>0.05</v>
      </c>
      <c r="G1321" s="5">
        <f>IFERROR(INDEX(Products!$C$2:$C$86,MATCH(C1321,Products!$A$2:$A$86,0)),"")</f>
        <v>8</v>
      </c>
      <c r="H1321" s="12">
        <f>IFERROR(INDEX(Products!$D$2:$D$86,MATCH(C1321,Products!$A$2:$A$86,0)),"")</f>
        <v>183.63</v>
      </c>
      <c r="I1321" s="12">
        <f t="shared" si="80"/>
        <v>320.72949999999997</v>
      </c>
      <c r="J1321" s="12">
        <f t="shared" si="81"/>
        <v>183.63</v>
      </c>
      <c r="K1321" s="12">
        <f t="shared" si="82"/>
        <v>137.09949999999998</v>
      </c>
      <c r="L1321" s="7">
        <f t="shared" si="83"/>
        <v>0.42746145895528781</v>
      </c>
      <c r="M1321" s="5" t="str">
        <f>IF(COUNTIF(Returns!$B$2:$B$248,A1321)&gt;0,"Yes","No")</f>
        <v>No</v>
      </c>
      <c r="N1321" s="13"/>
    </row>
    <row r="1322" spans="1:14" x14ac:dyDescent="0.35">
      <c r="A1322" s="5">
        <v>1321</v>
      </c>
      <c r="B1322" s="5">
        <v>870</v>
      </c>
      <c r="C1322" s="5">
        <v>1009</v>
      </c>
      <c r="D1322" s="5">
        <v>1</v>
      </c>
      <c r="E1322" s="5">
        <v>2129.15</v>
      </c>
      <c r="F1322" s="5">
        <v>0</v>
      </c>
      <c r="G1322" s="5">
        <f>IFERROR(INDEX(Products!$C$2:$C$86,MATCH(C1322,Products!$A$2:$A$86,0)),"")</f>
        <v>1</v>
      </c>
      <c r="H1322" s="12">
        <f>IFERROR(INDEX(Products!$D$2:$D$86,MATCH(C1322,Products!$A$2:$A$86,0)),"")</f>
        <v>1303.81</v>
      </c>
      <c r="I1322" s="12">
        <f t="shared" si="80"/>
        <v>2129.15</v>
      </c>
      <c r="J1322" s="12">
        <f t="shared" si="81"/>
        <v>1303.81</v>
      </c>
      <c r="K1322" s="12">
        <f t="shared" si="82"/>
        <v>825.34000000000015</v>
      </c>
      <c r="L1322" s="7">
        <f t="shared" si="83"/>
        <v>0.38763825939929086</v>
      </c>
      <c r="M1322" s="5" t="str">
        <f>IF(COUNTIF(Returns!$B$2:$B$248,A1322)&gt;0,"Yes","No")</f>
        <v>No</v>
      </c>
      <c r="N1322" s="13"/>
    </row>
    <row r="1323" spans="1:14" x14ac:dyDescent="0.35">
      <c r="A1323" s="5">
        <v>1322</v>
      </c>
      <c r="B1323" s="5">
        <v>870</v>
      </c>
      <c r="C1323" s="5">
        <v>1061</v>
      </c>
      <c r="D1323" s="5">
        <v>1</v>
      </c>
      <c r="E1323" s="5">
        <v>1128.8399999999999</v>
      </c>
      <c r="F1323" s="5">
        <v>0.15</v>
      </c>
      <c r="G1323" s="5">
        <f>IFERROR(INDEX(Products!$C$2:$C$86,MATCH(C1323,Products!$A$2:$A$86,0)),"")</f>
        <v>6</v>
      </c>
      <c r="H1323" s="12">
        <f>IFERROR(INDEX(Products!$D$2:$D$86,MATCH(C1323,Products!$A$2:$A$86,0)),"")</f>
        <v>705.26</v>
      </c>
      <c r="I1323" s="12">
        <f t="shared" si="80"/>
        <v>959.5139999999999</v>
      </c>
      <c r="J1323" s="12">
        <f t="shared" si="81"/>
        <v>705.26</v>
      </c>
      <c r="K1323" s="12">
        <f t="shared" si="82"/>
        <v>254.25399999999991</v>
      </c>
      <c r="L1323" s="7">
        <f t="shared" si="83"/>
        <v>0.26498206383648382</v>
      </c>
      <c r="M1323" s="5" t="str">
        <f>IF(COUNTIF(Returns!$B$2:$B$248,A1323)&gt;0,"Yes","No")</f>
        <v>No</v>
      </c>
      <c r="N1323" s="13"/>
    </row>
    <row r="1324" spans="1:14" x14ac:dyDescent="0.35">
      <c r="A1324" s="5">
        <v>1323</v>
      </c>
      <c r="B1324" s="5">
        <v>870</v>
      </c>
      <c r="C1324" s="5">
        <v>1017</v>
      </c>
      <c r="D1324" s="5">
        <v>1</v>
      </c>
      <c r="E1324" s="5">
        <v>978.37</v>
      </c>
      <c r="F1324" s="5">
        <v>0</v>
      </c>
      <c r="G1324" s="5">
        <f>IFERROR(INDEX(Products!$C$2:$C$86,MATCH(C1324,Products!$A$2:$A$86,0)),"")</f>
        <v>2</v>
      </c>
      <c r="H1324" s="12">
        <f>IFERROR(INDEX(Products!$D$2:$D$86,MATCH(C1324,Products!$A$2:$A$86,0)),"")</f>
        <v>519.71</v>
      </c>
      <c r="I1324" s="12">
        <f t="shared" si="80"/>
        <v>978.37</v>
      </c>
      <c r="J1324" s="12">
        <f t="shared" si="81"/>
        <v>519.71</v>
      </c>
      <c r="K1324" s="12">
        <f t="shared" si="82"/>
        <v>458.65999999999997</v>
      </c>
      <c r="L1324" s="7">
        <f t="shared" si="83"/>
        <v>0.46880014718358082</v>
      </c>
      <c r="M1324" s="5" t="str">
        <f>IF(COUNTIF(Returns!$B$2:$B$248,A1324)&gt;0,"Yes","No")</f>
        <v>No</v>
      </c>
      <c r="N1324" s="13"/>
    </row>
    <row r="1325" spans="1:14" x14ac:dyDescent="0.35">
      <c r="A1325" s="5">
        <v>1324</v>
      </c>
      <c r="B1325" s="5">
        <v>871</v>
      </c>
      <c r="C1325" s="5">
        <v>1049</v>
      </c>
      <c r="D1325" s="5">
        <v>1</v>
      </c>
      <c r="E1325" s="5">
        <v>3970.29</v>
      </c>
      <c r="F1325" s="5">
        <v>0.1</v>
      </c>
      <c r="G1325" s="5">
        <f>IFERROR(INDEX(Products!$C$2:$C$86,MATCH(C1325,Products!$A$2:$A$86,0)),"")</f>
        <v>5</v>
      </c>
      <c r="H1325" s="12">
        <f>IFERROR(INDEX(Products!$D$2:$D$86,MATCH(C1325,Products!$A$2:$A$86,0)),"")</f>
        <v>2490.89</v>
      </c>
      <c r="I1325" s="12">
        <f t="shared" si="80"/>
        <v>3573.261</v>
      </c>
      <c r="J1325" s="12">
        <f t="shared" si="81"/>
        <v>2490.89</v>
      </c>
      <c r="K1325" s="12">
        <f t="shared" si="82"/>
        <v>1082.3710000000001</v>
      </c>
      <c r="L1325" s="7">
        <f t="shared" si="83"/>
        <v>0.30290846372543179</v>
      </c>
      <c r="M1325" s="5" t="str">
        <f>IF(COUNTIF(Returns!$B$2:$B$248,A1325)&gt;0,"Yes","No")</f>
        <v>No</v>
      </c>
      <c r="N1325" s="13"/>
    </row>
    <row r="1326" spans="1:14" x14ac:dyDescent="0.35">
      <c r="A1326" s="5">
        <v>1325</v>
      </c>
      <c r="B1326" s="5">
        <v>871</v>
      </c>
      <c r="C1326" s="5">
        <v>1037</v>
      </c>
      <c r="D1326" s="5">
        <v>1</v>
      </c>
      <c r="E1326" s="5">
        <v>1161.6300000000001</v>
      </c>
      <c r="F1326" s="5">
        <v>0.1</v>
      </c>
      <c r="G1326" s="5">
        <f>IFERROR(INDEX(Products!$C$2:$C$86,MATCH(C1326,Products!$A$2:$A$86,0)),"")</f>
        <v>4</v>
      </c>
      <c r="H1326" s="12">
        <f>IFERROR(INDEX(Products!$D$2:$D$86,MATCH(C1326,Products!$A$2:$A$86,0)),"")</f>
        <v>798.62</v>
      </c>
      <c r="I1326" s="12">
        <f t="shared" si="80"/>
        <v>1045.4670000000001</v>
      </c>
      <c r="J1326" s="12">
        <f t="shared" si="81"/>
        <v>798.62</v>
      </c>
      <c r="K1326" s="12">
        <f t="shared" si="82"/>
        <v>246.84700000000009</v>
      </c>
      <c r="L1326" s="7">
        <f t="shared" si="83"/>
        <v>0.2361117089300763</v>
      </c>
      <c r="M1326" s="5" t="str">
        <f>IF(COUNTIF(Returns!$B$2:$B$248,A1326)&gt;0,"Yes","No")</f>
        <v>Yes</v>
      </c>
      <c r="N1326" s="13"/>
    </row>
    <row r="1327" spans="1:14" x14ac:dyDescent="0.35">
      <c r="A1327" s="5">
        <v>1326</v>
      </c>
      <c r="B1327" s="5">
        <v>871</v>
      </c>
      <c r="C1327" s="5">
        <v>1056</v>
      </c>
      <c r="D1327" s="5">
        <v>2</v>
      </c>
      <c r="E1327" s="5">
        <v>1134.4000000000001</v>
      </c>
      <c r="F1327" s="5">
        <v>0.15</v>
      </c>
      <c r="G1327" s="5">
        <f>IFERROR(INDEX(Products!$C$2:$C$86,MATCH(C1327,Products!$A$2:$A$86,0)),"")</f>
        <v>6</v>
      </c>
      <c r="H1327" s="12">
        <f>IFERROR(INDEX(Products!$D$2:$D$86,MATCH(C1327,Products!$A$2:$A$86,0)),"")</f>
        <v>798.2</v>
      </c>
      <c r="I1327" s="12">
        <f t="shared" si="80"/>
        <v>1928.48</v>
      </c>
      <c r="J1327" s="12">
        <f t="shared" si="81"/>
        <v>1596.4</v>
      </c>
      <c r="K1327" s="12">
        <f t="shared" si="82"/>
        <v>332.07999999999993</v>
      </c>
      <c r="L1327" s="7">
        <f t="shared" si="83"/>
        <v>0.17219779308056082</v>
      </c>
      <c r="M1327" s="5" t="str">
        <f>IF(COUNTIF(Returns!$B$2:$B$248,A1327)&gt;0,"Yes","No")</f>
        <v>No</v>
      </c>
      <c r="N1327" s="13"/>
    </row>
    <row r="1328" spans="1:14" x14ac:dyDescent="0.35">
      <c r="A1328" s="5">
        <v>1327</v>
      </c>
      <c r="B1328" s="5">
        <v>872</v>
      </c>
      <c r="C1328" s="5">
        <v>1085</v>
      </c>
      <c r="D1328" s="5">
        <v>2</v>
      </c>
      <c r="E1328" s="5">
        <v>234.72</v>
      </c>
      <c r="F1328" s="5">
        <v>0</v>
      </c>
      <c r="G1328" s="5">
        <f>IFERROR(INDEX(Products!$C$2:$C$86,MATCH(C1328,Products!$A$2:$A$86,0)),"")</f>
        <v>8</v>
      </c>
      <c r="H1328" s="12">
        <f>IFERROR(INDEX(Products!$D$2:$D$86,MATCH(C1328,Products!$A$2:$A$86,0)),"")</f>
        <v>175.69</v>
      </c>
      <c r="I1328" s="12">
        <f t="shared" si="80"/>
        <v>469.44</v>
      </c>
      <c r="J1328" s="12">
        <f t="shared" si="81"/>
        <v>351.38</v>
      </c>
      <c r="K1328" s="12">
        <f t="shared" si="82"/>
        <v>118.06</v>
      </c>
      <c r="L1328" s="7">
        <f t="shared" si="83"/>
        <v>0.25149113837764148</v>
      </c>
      <c r="M1328" s="5" t="str">
        <f>IF(COUNTIF(Returns!$B$2:$B$248,A1328)&gt;0,"Yes","No")</f>
        <v>No</v>
      </c>
      <c r="N1328" s="13"/>
    </row>
    <row r="1329" spans="1:14" x14ac:dyDescent="0.35">
      <c r="A1329" s="5">
        <v>1328</v>
      </c>
      <c r="B1329" s="5">
        <v>872</v>
      </c>
      <c r="C1329" s="5">
        <v>1001</v>
      </c>
      <c r="D1329" s="5">
        <v>2</v>
      </c>
      <c r="E1329" s="5">
        <v>3826.19</v>
      </c>
      <c r="F1329" s="5">
        <v>0.1</v>
      </c>
      <c r="G1329" s="5">
        <f>IFERROR(INDEX(Products!$C$2:$C$86,MATCH(C1329,Products!$A$2:$A$86,0)),"")</f>
        <v>1</v>
      </c>
      <c r="H1329" s="12">
        <f>IFERROR(INDEX(Products!$D$2:$D$86,MATCH(C1329,Products!$A$2:$A$86,0)),"")</f>
        <v>3021.65</v>
      </c>
      <c r="I1329" s="12">
        <f t="shared" si="80"/>
        <v>6887.1419999999998</v>
      </c>
      <c r="J1329" s="12">
        <f t="shared" si="81"/>
        <v>6043.3</v>
      </c>
      <c r="K1329" s="12">
        <f t="shared" si="82"/>
        <v>843.84199999999964</v>
      </c>
      <c r="L1329" s="7">
        <f t="shared" si="83"/>
        <v>0.12252426333013021</v>
      </c>
      <c r="M1329" s="5" t="str">
        <f>IF(COUNTIF(Returns!$B$2:$B$248,A1329)&gt;0,"Yes","No")</f>
        <v>No</v>
      </c>
      <c r="N1329" s="13"/>
    </row>
    <row r="1330" spans="1:14" x14ac:dyDescent="0.35">
      <c r="A1330" s="5">
        <v>1329</v>
      </c>
      <c r="B1330" s="5">
        <v>873</v>
      </c>
      <c r="C1330" s="5">
        <v>1085</v>
      </c>
      <c r="D1330" s="5">
        <v>2</v>
      </c>
      <c r="E1330" s="5">
        <v>234.72</v>
      </c>
      <c r="F1330" s="5">
        <v>0</v>
      </c>
      <c r="G1330" s="5">
        <f>IFERROR(INDEX(Products!$C$2:$C$86,MATCH(C1330,Products!$A$2:$A$86,0)),"")</f>
        <v>8</v>
      </c>
      <c r="H1330" s="12">
        <f>IFERROR(INDEX(Products!$D$2:$D$86,MATCH(C1330,Products!$A$2:$A$86,0)),"")</f>
        <v>175.69</v>
      </c>
      <c r="I1330" s="12">
        <f t="shared" si="80"/>
        <v>469.44</v>
      </c>
      <c r="J1330" s="12">
        <f t="shared" si="81"/>
        <v>351.38</v>
      </c>
      <c r="K1330" s="12">
        <f t="shared" si="82"/>
        <v>118.06</v>
      </c>
      <c r="L1330" s="7">
        <f t="shared" si="83"/>
        <v>0.25149113837764148</v>
      </c>
      <c r="M1330" s="5" t="str">
        <f>IF(COUNTIF(Returns!$B$2:$B$248,A1330)&gt;0,"Yes","No")</f>
        <v>No</v>
      </c>
      <c r="N1330" s="13"/>
    </row>
    <row r="1331" spans="1:14" x14ac:dyDescent="0.35">
      <c r="A1331" s="5">
        <v>1330</v>
      </c>
      <c r="B1331" s="5">
        <v>874</v>
      </c>
      <c r="C1331" s="5">
        <v>1001</v>
      </c>
      <c r="D1331" s="5">
        <v>1</v>
      </c>
      <c r="E1331" s="5">
        <v>3826.19</v>
      </c>
      <c r="F1331" s="5">
        <v>0.25</v>
      </c>
      <c r="G1331" s="5">
        <f>IFERROR(INDEX(Products!$C$2:$C$86,MATCH(C1331,Products!$A$2:$A$86,0)),"")</f>
        <v>1</v>
      </c>
      <c r="H1331" s="12">
        <f>IFERROR(INDEX(Products!$D$2:$D$86,MATCH(C1331,Products!$A$2:$A$86,0)),"")</f>
        <v>3021.65</v>
      </c>
      <c r="I1331" s="12">
        <f t="shared" si="80"/>
        <v>2869.6424999999999</v>
      </c>
      <c r="J1331" s="12">
        <f t="shared" si="81"/>
        <v>3021.65</v>
      </c>
      <c r="K1331" s="12">
        <f t="shared" si="82"/>
        <v>-152.00750000000016</v>
      </c>
      <c r="L1331" s="7">
        <f t="shared" si="83"/>
        <v>-5.2970884003843741E-2</v>
      </c>
      <c r="M1331" s="5" t="str">
        <f>IF(COUNTIF(Returns!$B$2:$B$248,A1331)&gt;0,"Yes","No")</f>
        <v>No</v>
      </c>
      <c r="N1331" s="13"/>
    </row>
    <row r="1332" spans="1:14" x14ac:dyDescent="0.35">
      <c r="A1332" s="5">
        <v>1331</v>
      </c>
      <c r="B1332" s="5">
        <v>874</v>
      </c>
      <c r="C1332" s="5">
        <v>1056</v>
      </c>
      <c r="D1332" s="5">
        <v>1</v>
      </c>
      <c r="E1332" s="5">
        <v>1134.4000000000001</v>
      </c>
      <c r="F1332" s="5">
        <v>0</v>
      </c>
      <c r="G1332" s="5">
        <f>IFERROR(INDEX(Products!$C$2:$C$86,MATCH(C1332,Products!$A$2:$A$86,0)),"")</f>
        <v>6</v>
      </c>
      <c r="H1332" s="12">
        <f>IFERROR(INDEX(Products!$D$2:$D$86,MATCH(C1332,Products!$A$2:$A$86,0)),"")</f>
        <v>798.2</v>
      </c>
      <c r="I1332" s="12">
        <f t="shared" si="80"/>
        <v>1134.4000000000001</v>
      </c>
      <c r="J1332" s="12">
        <f t="shared" si="81"/>
        <v>798.2</v>
      </c>
      <c r="K1332" s="12">
        <f t="shared" si="82"/>
        <v>336.20000000000005</v>
      </c>
      <c r="L1332" s="7">
        <f t="shared" si="83"/>
        <v>0.29636812411847674</v>
      </c>
      <c r="M1332" s="5" t="str">
        <f>IF(COUNTIF(Returns!$B$2:$B$248,A1332)&gt;0,"Yes","No")</f>
        <v>No</v>
      </c>
      <c r="N1332" s="13"/>
    </row>
    <row r="1333" spans="1:14" x14ac:dyDescent="0.35">
      <c r="A1333" s="5">
        <v>1332</v>
      </c>
      <c r="B1333" s="5">
        <v>874</v>
      </c>
      <c r="C1333" s="5">
        <v>1085</v>
      </c>
      <c r="D1333" s="5">
        <v>1</v>
      </c>
      <c r="E1333" s="5">
        <v>234.72</v>
      </c>
      <c r="F1333" s="5">
        <v>0.1</v>
      </c>
      <c r="G1333" s="5">
        <f>IFERROR(INDEX(Products!$C$2:$C$86,MATCH(C1333,Products!$A$2:$A$86,0)),"")</f>
        <v>8</v>
      </c>
      <c r="H1333" s="12">
        <f>IFERROR(INDEX(Products!$D$2:$D$86,MATCH(C1333,Products!$A$2:$A$86,0)),"")</f>
        <v>175.69</v>
      </c>
      <c r="I1333" s="12">
        <f t="shared" si="80"/>
        <v>211.24799999999999</v>
      </c>
      <c r="J1333" s="12">
        <f t="shared" si="81"/>
        <v>175.69</v>
      </c>
      <c r="K1333" s="12">
        <f t="shared" si="82"/>
        <v>35.557999999999993</v>
      </c>
      <c r="L1333" s="7">
        <f t="shared" si="83"/>
        <v>0.16832348708626824</v>
      </c>
      <c r="M1333" s="5" t="str">
        <f>IF(COUNTIF(Returns!$B$2:$B$248,A1333)&gt;0,"Yes","No")</f>
        <v>No</v>
      </c>
      <c r="N1333" s="13"/>
    </row>
    <row r="1334" spans="1:14" x14ac:dyDescent="0.35">
      <c r="A1334" s="5">
        <v>1333</v>
      </c>
      <c r="B1334" s="5">
        <v>875</v>
      </c>
      <c r="C1334" s="5">
        <v>1056</v>
      </c>
      <c r="D1334" s="5">
        <v>1</v>
      </c>
      <c r="E1334" s="5">
        <v>1134.4000000000001</v>
      </c>
      <c r="F1334" s="5">
        <v>0.2</v>
      </c>
      <c r="G1334" s="5">
        <f>IFERROR(INDEX(Products!$C$2:$C$86,MATCH(C1334,Products!$A$2:$A$86,0)),"")</f>
        <v>6</v>
      </c>
      <c r="H1334" s="12">
        <f>IFERROR(INDEX(Products!$D$2:$D$86,MATCH(C1334,Products!$A$2:$A$86,0)),"")</f>
        <v>798.2</v>
      </c>
      <c r="I1334" s="12">
        <f t="shared" si="80"/>
        <v>907.5200000000001</v>
      </c>
      <c r="J1334" s="12">
        <f t="shared" si="81"/>
        <v>798.2</v>
      </c>
      <c r="K1334" s="12">
        <f t="shared" si="82"/>
        <v>109.32000000000005</v>
      </c>
      <c r="L1334" s="7">
        <f t="shared" si="83"/>
        <v>0.12046015514809595</v>
      </c>
      <c r="M1334" s="5" t="str">
        <f>IF(COUNTIF(Returns!$B$2:$B$248,A1334)&gt;0,"Yes","No")</f>
        <v>Yes</v>
      </c>
      <c r="N1334" s="13"/>
    </row>
    <row r="1335" spans="1:14" x14ac:dyDescent="0.35">
      <c r="A1335" s="5">
        <v>1334</v>
      </c>
      <c r="B1335" s="5">
        <v>875</v>
      </c>
      <c r="C1335" s="5">
        <v>1012</v>
      </c>
      <c r="D1335" s="5">
        <v>1</v>
      </c>
      <c r="E1335" s="5">
        <v>2425.1999999999998</v>
      </c>
      <c r="F1335" s="5">
        <v>0.25</v>
      </c>
      <c r="G1335" s="5">
        <f>IFERROR(INDEX(Products!$C$2:$C$86,MATCH(C1335,Products!$A$2:$A$86,0)),"")</f>
        <v>1</v>
      </c>
      <c r="H1335" s="12">
        <f>IFERROR(INDEX(Products!$D$2:$D$86,MATCH(C1335,Products!$A$2:$A$86,0)),"")</f>
        <v>1795.03</v>
      </c>
      <c r="I1335" s="12">
        <f t="shared" si="80"/>
        <v>1818.8999999999999</v>
      </c>
      <c r="J1335" s="12">
        <f t="shared" si="81"/>
        <v>1795.03</v>
      </c>
      <c r="K1335" s="12">
        <f t="shared" si="82"/>
        <v>23.869999999999891</v>
      </c>
      <c r="L1335" s="7">
        <f t="shared" si="83"/>
        <v>1.3123316290065365E-2</v>
      </c>
      <c r="M1335" s="5" t="str">
        <f>IF(COUNTIF(Returns!$B$2:$B$248,A1335)&gt;0,"Yes","No")</f>
        <v>Yes</v>
      </c>
      <c r="N1335" s="13"/>
    </row>
    <row r="1336" spans="1:14" x14ac:dyDescent="0.35">
      <c r="A1336" s="5">
        <v>1335</v>
      </c>
      <c r="B1336" s="5">
        <v>876</v>
      </c>
      <c r="C1336" s="5">
        <v>1001</v>
      </c>
      <c r="D1336" s="5">
        <v>1</v>
      </c>
      <c r="E1336" s="5">
        <v>3826.19</v>
      </c>
      <c r="F1336" s="5">
        <v>0.25</v>
      </c>
      <c r="G1336" s="5">
        <f>IFERROR(INDEX(Products!$C$2:$C$86,MATCH(C1336,Products!$A$2:$A$86,0)),"")</f>
        <v>1</v>
      </c>
      <c r="H1336" s="12">
        <f>IFERROR(INDEX(Products!$D$2:$D$86,MATCH(C1336,Products!$A$2:$A$86,0)),"")</f>
        <v>3021.65</v>
      </c>
      <c r="I1336" s="12">
        <f t="shared" si="80"/>
        <v>2869.6424999999999</v>
      </c>
      <c r="J1336" s="12">
        <f t="shared" si="81"/>
        <v>3021.65</v>
      </c>
      <c r="K1336" s="12">
        <f t="shared" si="82"/>
        <v>-152.00750000000016</v>
      </c>
      <c r="L1336" s="7">
        <f t="shared" si="83"/>
        <v>-5.2970884003843741E-2</v>
      </c>
      <c r="M1336" s="5" t="str">
        <f>IF(COUNTIF(Returns!$B$2:$B$248,A1336)&gt;0,"Yes","No")</f>
        <v>No</v>
      </c>
      <c r="N1336" s="13"/>
    </row>
    <row r="1337" spans="1:14" x14ac:dyDescent="0.35">
      <c r="A1337" s="5">
        <v>1336</v>
      </c>
      <c r="B1337" s="5">
        <v>876</v>
      </c>
      <c r="C1337" s="5">
        <v>1043</v>
      </c>
      <c r="D1337" s="5">
        <v>1</v>
      </c>
      <c r="E1337" s="5">
        <v>567.48</v>
      </c>
      <c r="F1337" s="5">
        <v>0.3</v>
      </c>
      <c r="G1337" s="5">
        <f>IFERROR(INDEX(Products!$C$2:$C$86,MATCH(C1337,Products!$A$2:$A$86,0)),"")</f>
        <v>4</v>
      </c>
      <c r="H1337" s="12">
        <f>IFERROR(INDEX(Products!$D$2:$D$86,MATCH(C1337,Products!$A$2:$A$86,0)),"")</f>
        <v>407.51</v>
      </c>
      <c r="I1337" s="12">
        <f t="shared" si="80"/>
        <v>397.23599999999999</v>
      </c>
      <c r="J1337" s="12">
        <f t="shared" si="81"/>
        <v>407.51</v>
      </c>
      <c r="K1337" s="12">
        <f t="shared" si="82"/>
        <v>-10.274000000000001</v>
      </c>
      <c r="L1337" s="7">
        <f t="shared" si="83"/>
        <v>-2.5863718293407448E-2</v>
      </c>
      <c r="M1337" s="5" t="str">
        <f>IF(COUNTIF(Returns!$B$2:$B$248,A1337)&gt;0,"Yes","No")</f>
        <v>No</v>
      </c>
      <c r="N1337" s="13"/>
    </row>
    <row r="1338" spans="1:14" x14ac:dyDescent="0.35">
      <c r="A1338" s="5">
        <v>1337</v>
      </c>
      <c r="B1338" s="5">
        <v>877</v>
      </c>
      <c r="C1338" s="5">
        <v>1072</v>
      </c>
      <c r="D1338" s="5">
        <v>2</v>
      </c>
      <c r="E1338" s="5">
        <v>1404.39</v>
      </c>
      <c r="F1338" s="5">
        <v>0</v>
      </c>
      <c r="G1338" s="5">
        <f>IFERROR(INDEX(Products!$C$2:$C$86,MATCH(C1338,Products!$A$2:$A$86,0)),"")</f>
        <v>7</v>
      </c>
      <c r="H1338" s="12">
        <f>IFERROR(INDEX(Products!$D$2:$D$86,MATCH(C1338,Products!$A$2:$A$86,0)),"")</f>
        <v>772.88</v>
      </c>
      <c r="I1338" s="12">
        <f t="shared" si="80"/>
        <v>2808.78</v>
      </c>
      <c r="J1338" s="12">
        <f t="shared" si="81"/>
        <v>1545.76</v>
      </c>
      <c r="K1338" s="12">
        <f t="shared" si="82"/>
        <v>1263.0200000000002</v>
      </c>
      <c r="L1338" s="7">
        <f t="shared" si="83"/>
        <v>0.44966853936584572</v>
      </c>
      <c r="M1338" s="5" t="str">
        <f>IF(COUNTIF(Returns!$B$2:$B$248,A1338)&gt;0,"Yes","No")</f>
        <v>No</v>
      </c>
      <c r="N1338" s="13"/>
    </row>
    <row r="1339" spans="1:14" x14ac:dyDescent="0.35">
      <c r="A1339" s="5">
        <v>1338</v>
      </c>
      <c r="B1339" s="5">
        <v>877</v>
      </c>
      <c r="C1339" s="5">
        <v>1041</v>
      </c>
      <c r="D1339" s="5">
        <v>1</v>
      </c>
      <c r="E1339" s="5">
        <v>767.68</v>
      </c>
      <c r="F1339" s="5">
        <v>0.1</v>
      </c>
      <c r="G1339" s="5">
        <f>IFERROR(INDEX(Products!$C$2:$C$86,MATCH(C1339,Products!$A$2:$A$86,0)),"")</f>
        <v>4</v>
      </c>
      <c r="H1339" s="12">
        <f>IFERROR(INDEX(Products!$D$2:$D$86,MATCH(C1339,Products!$A$2:$A$86,0)),"")</f>
        <v>540.32000000000005</v>
      </c>
      <c r="I1339" s="12">
        <f t="shared" si="80"/>
        <v>690.91199999999992</v>
      </c>
      <c r="J1339" s="12">
        <f t="shared" si="81"/>
        <v>540.32000000000005</v>
      </c>
      <c r="K1339" s="12">
        <f t="shared" si="82"/>
        <v>150.59199999999987</v>
      </c>
      <c r="L1339" s="7">
        <f t="shared" si="83"/>
        <v>0.21796118753184182</v>
      </c>
      <c r="M1339" s="5" t="str">
        <f>IF(COUNTIF(Returns!$B$2:$B$248,A1339)&gt;0,"Yes","No")</f>
        <v>No</v>
      </c>
      <c r="N1339" s="13"/>
    </row>
    <row r="1340" spans="1:14" x14ac:dyDescent="0.35">
      <c r="A1340" s="5">
        <v>1339</v>
      </c>
      <c r="B1340" s="5">
        <v>878</v>
      </c>
      <c r="C1340" s="5">
        <v>1085</v>
      </c>
      <c r="D1340" s="5">
        <v>1</v>
      </c>
      <c r="E1340" s="5">
        <v>234.72</v>
      </c>
      <c r="F1340" s="5">
        <v>0.25</v>
      </c>
      <c r="G1340" s="5">
        <f>IFERROR(INDEX(Products!$C$2:$C$86,MATCH(C1340,Products!$A$2:$A$86,0)),"")</f>
        <v>8</v>
      </c>
      <c r="H1340" s="12">
        <f>IFERROR(INDEX(Products!$D$2:$D$86,MATCH(C1340,Products!$A$2:$A$86,0)),"")</f>
        <v>175.69</v>
      </c>
      <c r="I1340" s="12">
        <f t="shared" si="80"/>
        <v>176.04</v>
      </c>
      <c r="J1340" s="12">
        <f t="shared" si="81"/>
        <v>175.69</v>
      </c>
      <c r="K1340" s="12">
        <f t="shared" si="82"/>
        <v>0.34999999999999432</v>
      </c>
      <c r="L1340" s="7">
        <f t="shared" si="83"/>
        <v>1.9881845035218948E-3</v>
      </c>
      <c r="M1340" s="5" t="str">
        <f>IF(COUNTIF(Returns!$B$2:$B$248,A1340)&gt;0,"Yes","No")</f>
        <v>No</v>
      </c>
      <c r="N1340" s="13"/>
    </row>
    <row r="1341" spans="1:14" x14ac:dyDescent="0.35">
      <c r="A1341" s="5">
        <v>1340</v>
      </c>
      <c r="B1341" s="5">
        <v>879</v>
      </c>
      <c r="C1341" s="5">
        <v>1085</v>
      </c>
      <c r="D1341" s="5">
        <v>1</v>
      </c>
      <c r="E1341" s="5">
        <v>234.72</v>
      </c>
      <c r="F1341" s="5">
        <v>0.15</v>
      </c>
      <c r="G1341" s="5">
        <f>IFERROR(INDEX(Products!$C$2:$C$86,MATCH(C1341,Products!$A$2:$A$86,0)),"")</f>
        <v>8</v>
      </c>
      <c r="H1341" s="12">
        <f>IFERROR(INDEX(Products!$D$2:$D$86,MATCH(C1341,Products!$A$2:$A$86,0)),"")</f>
        <v>175.69</v>
      </c>
      <c r="I1341" s="12">
        <f t="shared" si="80"/>
        <v>199.512</v>
      </c>
      <c r="J1341" s="12">
        <f t="shared" si="81"/>
        <v>175.69</v>
      </c>
      <c r="K1341" s="12">
        <f t="shared" si="82"/>
        <v>23.822000000000003</v>
      </c>
      <c r="L1341" s="7">
        <f t="shared" si="83"/>
        <v>0.11940133926781347</v>
      </c>
      <c r="M1341" s="5" t="str">
        <f>IF(COUNTIF(Returns!$B$2:$B$248,A1341)&gt;0,"Yes","No")</f>
        <v>No</v>
      </c>
      <c r="N1341" s="13"/>
    </row>
    <row r="1342" spans="1:14" x14ac:dyDescent="0.35">
      <c r="A1342" s="5">
        <v>1341</v>
      </c>
      <c r="B1342" s="5">
        <v>879</v>
      </c>
      <c r="C1342" s="5">
        <v>1043</v>
      </c>
      <c r="D1342" s="5">
        <v>1</v>
      </c>
      <c r="E1342" s="5">
        <v>567.48</v>
      </c>
      <c r="F1342" s="5">
        <v>0.1</v>
      </c>
      <c r="G1342" s="5">
        <f>IFERROR(INDEX(Products!$C$2:$C$86,MATCH(C1342,Products!$A$2:$A$86,0)),"")</f>
        <v>4</v>
      </c>
      <c r="H1342" s="12">
        <f>IFERROR(INDEX(Products!$D$2:$D$86,MATCH(C1342,Products!$A$2:$A$86,0)),"")</f>
        <v>407.51</v>
      </c>
      <c r="I1342" s="12">
        <f t="shared" si="80"/>
        <v>510.73200000000003</v>
      </c>
      <c r="J1342" s="12">
        <f t="shared" si="81"/>
        <v>407.51</v>
      </c>
      <c r="K1342" s="12">
        <f t="shared" si="82"/>
        <v>103.22200000000004</v>
      </c>
      <c r="L1342" s="7">
        <f t="shared" si="83"/>
        <v>0.20210599688290537</v>
      </c>
      <c r="M1342" s="5" t="str">
        <f>IF(COUNTIF(Returns!$B$2:$B$248,A1342)&gt;0,"Yes","No")</f>
        <v>No</v>
      </c>
      <c r="N1342" s="13"/>
    </row>
    <row r="1343" spans="1:14" x14ac:dyDescent="0.35">
      <c r="A1343" s="5">
        <v>1342</v>
      </c>
      <c r="B1343" s="5">
        <v>880</v>
      </c>
      <c r="C1343" s="5">
        <v>1080</v>
      </c>
      <c r="D1343" s="5">
        <v>3</v>
      </c>
      <c r="E1343" s="5">
        <v>256.7</v>
      </c>
      <c r="F1343" s="5">
        <v>0.1</v>
      </c>
      <c r="G1343" s="5">
        <f>IFERROR(INDEX(Products!$C$2:$C$86,MATCH(C1343,Products!$A$2:$A$86,0)),"")</f>
        <v>8</v>
      </c>
      <c r="H1343" s="12">
        <f>IFERROR(INDEX(Products!$D$2:$D$86,MATCH(C1343,Products!$A$2:$A$86,0)),"")</f>
        <v>184.26</v>
      </c>
      <c r="I1343" s="12">
        <f t="shared" si="80"/>
        <v>693.08999999999992</v>
      </c>
      <c r="J1343" s="12">
        <f t="shared" si="81"/>
        <v>552.78</v>
      </c>
      <c r="K1343" s="12">
        <f t="shared" si="82"/>
        <v>140.30999999999995</v>
      </c>
      <c r="L1343" s="7">
        <f t="shared" si="83"/>
        <v>0.20244124139722108</v>
      </c>
      <c r="M1343" s="5" t="str">
        <f>IF(COUNTIF(Returns!$B$2:$B$248,A1343)&gt;0,"Yes","No")</f>
        <v>No</v>
      </c>
      <c r="N1343" s="13"/>
    </row>
    <row r="1344" spans="1:14" x14ac:dyDescent="0.35">
      <c r="A1344" s="5">
        <v>1343</v>
      </c>
      <c r="B1344" s="5">
        <v>881</v>
      </c>
      <c r="C1344" s="5">
        <v>1085</v>
      </c>
      <c r="D1344" s="5">
        <v>1</v>
      </c>
      <c r="E1344" s="5">
        <v>234.72</v>
      </c>
      <c r="F1344" s="5">
        <v>0.15</v>
      </c>
      <c r="G1344" s="5">
        <f>IFERROR(INDEX(Products!$C$2:$C$86,MATCH(C1344,Products!$A$2:$A$86,0)),"")</f>
        <v>8</v>
      </c>
      <c r="H1344" s="12">
        <f>IFERROR(INDEX(Products!$D$2:$D$86,MATCH(C1344,Products!$A$2:$A$86,0)),"")</f>
        <v>175.69</v>
      </c>
      <c r="I1344" s="12">
        <f t="shared" si="80"/>
        <v>199.512</v>
      </c>
      <c r="J1344" s="12">
        <f t="shared" si="81"/>
        <v>175.69</v>
      </c>
      <c r="K1344" s="12">
        <f t="shared" si="82"/>
        <v>23.822000000000003</v>
      </c>
      <c r="L1344" s="7">
        <f t="shared" si="83"/>
        <v>0.11940133926781347</v>
      </c>
      <c r="M1344" s="5" t="str">
        <f>IF(COUNTIF(Returns!$B$2:$B$248,A1344)&gt;0,"Yes","No")</f>
        <v>No</v>
      </c>
      <c r="N1344" s="13"/>
    </row>
    <row r="1345" spans="1:14" x14ac:dyDescent="0.35">
      <c r="A1345" s="5">
        <v>1344</v>
      </c>
      <c r="B1345" s="5">
        <v>882</v>
      </c>
      <c r="C1345" s="5">
        <v>1079</v>
      </c>
      <c r="D1345" s="5">
        <v>1</v>
      </c>
      <c r="E1345" s="5">
        <v>395.97</v>
      </c>
      <c r="F1345" s="5">
        <v>0.1</v>
      </c>
      <c r="G1345" s="5">
        <f>IFERROR(INDEX(Products!$C$2:$C$86,MATCH(C1345,Products!$A$2:$A$86,0)),"")</f>
        <v>8</v>
      </c>
      <c r="H1345" s="12">
        <f>IFERROR(INDEX(Products!$D$2:$D$86,MATCH(C1345,Products!$A$2:$A$86,0)),"")</f>
        <v>242.57</v>
      </c>
      <c r="I1345" s="12">
        <f t="shared" si="80"/>
        <v>356.37300000000005</v>
      </c>
      <c r="J1345" s="12">
        <f t="shared" si="81"/>
        <v>242.57</v>
      </c>
      <c r="K1345" s="12">
        <f t="shared" si="82"/>
        <v>113.80300000000005</v>
      </c>
      <c r="L1345" s="7">
        <f t="shared" si="83"/>
        <v>0.31933676232486757</v>
      </c>
      <c r="M1345" s="5" t="str">
        <f>IF(COUNTIF(Returns!$B$2:$B$248,A1345)&gt;0,"Yes","No")</f>
        <v>No</v>
      </c>
      <c r="N1345" s="13"/>
    </row>
    <row r="1346" spans="1:14" x14ac:dyDescent="0.35">
      <c r="A1346" s="5">
        <v>1345</v>
      </c>
      <c r="B1346" s="5">
        <v>882</v>
      </c>
      <c r="C1346" s="5">
        <v>1072</v>
      </c>
      <c r="D1346" s="5">
        <v>3</v>
      </c>
      <c r="E1346" s="5">
        <v>1404.39</v>
      </c>
      <c r="F1346" s="5">
        <v>0.3</v>
      </c>
      <c r="G1346" s="5">
        <f>IFERROR(INDEX(Products!$C$2:$C$86,MATCH(C1346,Products!$A$2:$A$86,0)),"")</f>
        <v>7</v>
      </c>
      <c r="H1346" s="12">
        <f>IFERROR(INDEX(Products!$D$2:$D$86,MATCH(C1346,Products!$A$2:$A$86,0)),"")</f>
        <v>772.88</v>
      </c>
      <c r="I1346" s="12">
        <f t="shared" ref="I1346:I1409" si="84">D1346*E1346*(1-F1346)</f>
        <v>2949.2190000000001</v>
      </c>
      <c r="J1346" s="12">
        <f t="shared" ref="J1346:J1409" si="85">D1346*H1346</f>
        <v>2318.64</v>
      </c>
      <c r="K1346" s="12">
        <f t="shared" ref="K1346:K1409" si="86">I1346-J1346</f>
        <v>630.57900000000018</v>
      </c>
      <c r="L1346" s="7">
        <f t="shared" ref="L1346:L1409" si="87">IFERROR(K1346/I1346,0)</f>
        <v>0.21381219909406529</v>
      </c>
      <c r="M1346" s="5" t="str">
        <f>IF(COUNTIF(Returns!$B$2:$B$248,A1346)&gt;0,"Yes","No")</f>
        <v>No</v>
      </c>
      <c r="N1346" s="13"/>
    </row>
    <row r="1347" spans="1:14" x14ac:dyDescent="0.35">
      <c r="A1347" s="5">
        <v>1346</v>
      </c>
      <c r="B1347" s="5">
        <v>883</v>
      </c>
      <c r="C1347" s="5">
        <v>1018</v>
      </c>
      <c r="D1347" s="5">
        <v>1</v>
      </c>
      <c r="E1347" s="5">
        <v>628.09</v>
      </c>
      <c r="F1347" s="5">
        <v>0</v>
      </c>
      <c r="G1347" s="5">
        <f>IFERROR(INDEX(Products!$C$2:$C$86,MATCH(C1347,Products!$A$2:$A$86,0)),"")</f>
        <v>2</v>
      </c>
      <c r="H1347" s="12">
        <f>IFERROR(INDEX(Products!$D$2:$D$86,MATCH(C1347,Products!$A$2:$A$86,0)),"")</f>
        <v>390.4</v>
      </c>
      <c r="I1347" s="12">
        <f t="shared" si="84"/>
        <v>628.09</v>
      </c>
      <c r="J1347" s="12">
        <f t="shared" si="85"/>
        <v>390.4</v>
      </c>
      <c r="K1347" s="12">
        <f t="shared" si="86"/>
        <v>237.69000000000005</v>
      </c>
      <c r="L1347" s="7">
        <f t="shared" si="87"/>
        <v>0.37843302711394872</v>
      </c>
      <c r="M1347" s="5" t="str">
        <f>IF(COUNTIF(Returns!$B$2:$B$248,A1347)&gt;0,"Yes","No")</f>
        <v>No</v>
      </c>
      <c r="N1347" s="13"/>
    </row>
    <row r="1348" spans="1:14" x14ac:dyDescent="0.35">
      <c r="A1348" s="5">
        <v>1347</v>
      </c>
      <c r="B1348" s="5">
        <v>883</v>
      </c>
      <c r="C1348" s="5">
        <v>1012</v>
      </c>
      <c r="D1348" s="5">
        <v>1</v>
      </c>
      <c r="E1348" s="5">
        <v>2425.1999999999998</v>
      </c>
      <c r="F1348" s="5">
        <v>0.1</v>
      </c>
      <c r="G1348" s="5">
        <f>IFERROR(INDEX(Products!$C$2:$C$86,MATCH(C1348,Products!$A$2:$A$86,0)),"")</f>
        <v>1</v>
      </c>
      <c r="H1348" s="12">
        <f>IFERROR(INDEX(Products!$D$2:$D$86,MATCH(C1348,Products!$A$2:$A$86,0)),"")</f>
        <v>1795.03</v>
      </c>
      <c r="I1348" s="12">
        <f t="shared" si="84"/>
        <v>2182.6799999999998</v>
      </c>
      <c r="J1348" s="12">
        <f t="shared" si="85"/>
        <v>1795.03</v>
      </c>
      <c r="K1348" s="12">
        <f t="shared" si="86"/>
        <v>387.64999999999986</v>
      </c>
      <c r="L1348" s="7">
        <f t="shared" si="87"/>
        <v>0.17760276357505447</v>
      </c>
      <c r="M1348" s="5" t="str">
        <f>IF(COUNTIF(Returns!$B$2:$B$248,A1348)&gt;0,"Yes","No")</f>
        <v>No</v>
      </c>
      <c r="N1348" s="13"/>
    </row>
    <row r="1349" spans="1:14" x14ac:dyDescent="0.35">
      <c r="A1349" s="5">
        <v>1348</v>
      </c>
      <c r="B1349" s="5">
        <v>884</v>
      </c>
      <c r="C1349" s="5">
        <v>1075</v>
      </c>
      <c r="D1349" s="5">
        <v>1</v>
      </c>
      <c r="E1349" s="5">
        <v>904.54</v>
      </c>
      <c r="F1349" s="5">
        <v>0.1</v>
      </c>
      <c r="G1349" s="5">
        <f>IFERROR(INDEX(Products!$C$2:$C$86,MATCH(C1349,Products!$A$2:$A$86,0)),"")</f>
        <v>7</v>
      </c>
      <c r="H1349" s="12">
        <f>IFERROR(INDEX(Products!$D$2:$D$86,MATCH(C1349,Products!$A$2:$A$86,0)),"")</f>
        <v>622.70000000000005</v>
      </c>
      <c r="I1349" s="12">
        <f t="shared" si="84"/>
        <v>814.08600000000001</v>
      </c>
      <c r="J1349" s="12">
        <f t="shared" si="85"/>
        <v>622.70000000000005</v>
      </c>
      <c r="K1349" s="12">
        <f t="shared" si="86"/>
        <v>191.38599999999997</v>
      </c>
      <c r="L1349" s="7">
        <f t="shared" si="87"/>
        <v>0.23509309827217267</v>
      </c>
      <c r="M1349" s="5" t="str">
        <f>IF(COUNTIF(Returns!$B$2:$B$248,A1349)&gt;0,"Yes","No")</f>
        <v>Yes</v>
      </c>
      <c r="N1349" s="13"/>
    </row>
    <row r="1350" spans="1:14" x14ac:dyDescent="0.35">
      <c r="A1350" s="5">
        <v>1349</v>
      </c>
      <c r="B1350" s="5">
        <v>884</v>
      </c>
      <c r="C1350" s="5">
        <v>1040</v>
      </c>
      <c r="D1350" s="5">
        <v>1</v>
      </c>
      <c r="E1350" s="5">
        <v>419.14</v>
      </c>
      <c r="F1350" s="5">
        <v>0</v>
      </c>
      <c r="G1350" s="5">
        <f>IFERROR(INDEX(Products!$C$2:$C$86,MATCH(C1350,Products!$A$2:$A$86,0)),"")</f>
        <v>4</v>
      </c>
      <c r="H1350" s="12">
        <f>IFERROR(INDEX(Products!$D$2:$D$86,MATCH(C1350,Products!$A$2:$A$86,0)),"")</f>
        <v>297.2</v>
      </c>
      <c r="I1350" s="12">
        <f t="shared" si="84"/>
        <v>419.14</v>
      </c>
      <c r="J1350" s="12">
        <f t="shared" si="85"/>
        <v>297.2</v>
      </c>
      <c r="K1350" s="12">
        <f t="shared" si="86"/>
        <v>121.94</v>
      </c>
      <c r="L1350" s="7">
        <f t="shared" si="87"/>
        <v>0.29092904518776541</v>
      </c>
      <c r="M1350" s="5" t="str">
        <f>IF(COUNTIF(Returns!$B$2:$B$248,A1350)&gt;0,"Yes","No")</f>
        <v>Yes</v>
      </c>
      <c r="N1350" s="13"/>
    </row>
    <row r="1351" spans="1:14" x14ac:dyDescent="0.35">
      <c r="A1351" s="5">
        <v>1350</v>
      </c>
      <c r="B1351" s="5">
        <v>885</v>
      </c>
      <c r="C1351" s="5">
        <v>1056</v>
      </c>
      <c r="D1351" s="5">
        <v>1</v>
      </c>
      <c r="E1351" s="5">
        <v>1134.4000000000001</v>
      </c>
      <c r="F1351" s="5">
        <v>0.2</v>
      </c>
      <c r="G1351" s="5">
        <f>IFERROR(INDEX(Products!$C$2:$C$86,MATCH(C1351,Products!$A$2:$A$86,0)),"")</f>
        <v>6</v>
      </c>
      <c r="H1351" s="12">
        <f>IFERROR(INDEX(Products!$D$2:$D$86,MATCH(C1351,Products!$A$2:$A$86,0)),"")</f>
        <v>798.2</v>
      </c>
      <c r="I1351" s="12">
        <f t="shared" si="84"/>
        <v>907.5200000000001</v>
      </c>
      <c r="J1351" s="12">
        <f t="shared" si="85"/>
        <v>798.2</v>
      </c>
      <c r="K1351" s="12">
        <f t="shared" si="86"/>
        <v>109.32000000000005</v>
      </c>
      <c r="L1351" s="7">
        <f t="shared" si="87"/>
        <v>0.12046015514809595</v>
      </c>
      <c r="M1351" s="5" t="str">
        <f>IF(COUNTIF(Returns!$B$2:$B$248,A1351)&gt;0,"Yes","No")</f>
        <v>No</v>
      </c>
      <c r="N1351" s="13"/>
    </row>
    <row r="1352" spans="1:14" x14ac:dyDescent="0.35">
      <c r="A1352" s="5">
        <v>1351</v>
      </c>
      <c r="B1352" s="5">
        <v>886</v>
      </c>
      <c r="C1352" s="5">
        <v>1001</v>
      </c>
      <c r="D1352" s="5">
        <v>1</v>
      </c>
      <c r="E1352" s="5">
        <v>3826.19</v>
      </c>
      <c r="F1352" s="5">
        <v>0.05</v>
      </c>
      <c r="G1352" s="5">
        <f>IFERROR(INDEX(Products!$C$2:$C$86,MATCH(C1352,Products!$A$2:$A$86,0)),"")</f>
        <v>1</v>
      </c>
      <c r="H1352" s="12">
        <f>IFERROR(INDEX(Products!$D$2:$D$86,MATCH(C1352,Products!$A$2:$A$86,0)),"")</f>
        <v>3021.65</v>
      </c>
      <c r="I1352" s="12">
        <f t="shared" si="84"/>
        <v>3634.8804999999998</v>
      </c>
      <c r="J1352" s="12">
        <f t="shared" si="85"/>
        <v>3021.65</v>
      </c>
      <c r="K1352" s="12">
        <f t="shared" si="86"/>
        <v>613.23049999999967</v>
      </c>
      <c r="L1352" s="7">
        <f t="shared" si="87"/>
        <v>0.16870719683907071</v>
      </c>
      <c r="M1352" s="5" t="str">
        <f>IF(COUNTIF(Returns!$B$2:$B$248,A1352)&gt;0,"Yes","No")</f>
        <v>No</v>
      </c>
      <c r="N1352" s="13"/>
    </row>
    <row r="1353" spans="1:14" x14ac:dyDescent="0.35">
      <c r="A1353" s="5">
        <v>1352</v>
      </c>
      <c r="B1353" s="5">
        <v>886</v>
      </c>
      <c r="C1353" s="5">
        <v>1085</v>
      </c>
      <c r="D1353" s="5">
        <v>2</v>
      </c>
      <c r="E1353" s="5">
        <v>234.72</v>
      </c>
      <c r="F1353" s="5">
        <v>0</v>
      </c>
      <c r="G1353" s="5">
        <f>IFERROR(INDEX(Products!$C$2:$C$86,MATCH(C1353,Products!$A$2:$A$86,0)),"")</f>
        <v>8</v>
      </c>
      <c r="H1353" s="12">
        <f>IFERROR(INDEX(Products!$D$2:$D$86,MATCH(C1353,Products!$A$2:$A$86,0)),"")</f>
        <v>175.69</v>
      </c>
      <c r="I1353" s="12">
        <f t="shared" si="84"/>
        <v>469.44</v>
      </c>
      <c r="J1353" s="12">
        <f t="shared" si="85"/>
        <v>351.38</v>
      </c>
      <c r="K1353" s="12">
        <f t="shared" si="86"/>
        <v>118.06</v>
      </c>
      <c r="L1353" s="7">
        <f t="shared" si="87"/>
        <v>0.25149113837764148</v>
      </c>
      <c r="M1353" s="5" t="str">
        <f>IF(COUNTIF(Returns!$B$2:$B$248,A1353)&gt;0,"Yes","No")</f>
        <v>No</v>
      </c>
      <c r="N1353" s="13"/>
    </row>
    <row r="1354" spans="1:14" x14ac:dyDescent="0.35">
      <c r="A1354" s="5">
        <v>1353</v>
      </c>
      <c r="B1354" s="5">
        <v>887</v>
      </c>
      <c r="C1354" s="5">
        <v>1012</v>
      </c>
      <c r="D1354" s="5">
        <v>1</v>
      </c>
      <c r="E1354" s="5">
        <v>2425.1999999999998</v>
      </c>
      <c r="F1354" s="5">
        <v>0.3</v>
      </c>
      <c r="G1354" s="5">
        <f>IFERROR(INDEX(Products!$C$2:$C$86,MATCH(C1354,Products!$A$2:$A$86,0)),"")</f>
        <v>1</v>
      </c>
      <c r="H1354" s="12">
        <f>IFERROR(INDEX(Products!$D$2:$D$86,MATCH(C1354,Products!$A$2:$A$86,0)),"")</f>
        <v>1795.03</v>
      </c>
      <c r="I1354" s="12">
        <f t="shared" si="84"/>
        <v>1697.6399999999999</v>
      </c>
      <c r="J1354" s="12">
        <f t="shared" si="85"/>
        <v>1795.03</v>
      </c>
      <c r="K1354" s="12">
        <f t="shared" si="86"/>
        <v>-97.3900000000001</v>
      </c>
      <c r="L1354" s="7">
        <f t="shared" si="87"/>
        <v>-5.7367875403501398E-2</v>
      </c>
      <c r="M1354" s="5" t="str">
        <f>IF(COUNTIF(Returns!$B$2:$B$248,A1354)&gt;0,"Yes","No")</f>
        <v>No</v>
      </c>
      <c r="N1354" s="13"/>
    </row>
    <row r="1355" spans="1:14" x14ac:dyDescent="0.35">
      <c r="A1355" s="5">
        <v>1354</v>
      </c>
      <c r="B1355" s="5">
        <v>887</v>
      </c>
      <c r="C1355" s="5">
        <v>1061</v>
      </c>
      <c r="D1355" s="5">
        <v>1</v>
      </c>
      <c r="E1355" s="5">
        <v>1128.8399999999999</v>
      </c>
      <c r="F1355" s="5">
        <v>0</v>
      </c>
      <c r="G1355" s="5">
        <f>IFERROR(INDEX(Products!$C$2:$C$86,MATCH(C1355,Products!$A$2:$A$86,0)),"")</f>
        <v>6</v>
      </c>
      <c r="H1355" s="12">
        <f>IFERROR(INDEX(Products!$D$2:$D$86,MATCH(C1355,Products!$A$2:$A$86,0)),"")</f>
        <v>705.26</v>
      </c>
      <c r="I1355" s="12">
        <f t="shared" si="84"/>
        <v>1128.8399999999999</v>
      </c>
      <c r="J1355" s="12">
        <f t="shared" si="85"/>
        <v>705.26</v>
      </c>
      <c r="K1355" s="12">
        <f t="shared" si="86"/>
        <v>423.57999999999993</v>
      </c>
      <c r="L1355" s="7">
        <f t="shared" si="87"/>
        <v>0.37523475426101127</v>
      </c>
      <c r="M1355" s="5" t="str">
        <f>IF(COUNTIF(Returns!$B$2:$B$248,A1355)&gt;0,"Yes","No")</f>
        <v>No</v>
      </c>
      <c r="N1355" s="13"/>
    </row>
    <row r="1356" spans="1:14" x14ac:dyDescent="0.35">
      <c r="A1356" s="5">
        <v>1355</v>
      </c>
      <c r="B1356" s="5">
        <v>887</v>
      </c>
      <c r="C1356" s="5">
        <v>1085</v>
      </c>
      <c r="D1356" s="5">
        <v>2</v>
      </c>
      <c r="E1356" s="5">
        <v>234.72</v>
      </c>
      <c r="F1356" s="5">
        <v>0.1</v>
      </c>
      <c r="G1356" s="5">
        <f>IFERROR(INDEX(Products!$C$2:$C$86,MATCH(C1356,Products!$A$2:$A$86,0)),"")</f>
        <v>8</v>
      </c>
      <c r="H1356" s="12">
        <f>IFERROR(INDEX(Products!$D$2:$D$86,MATCH(C1356,Products!$A$2:$A$86,0)),"")</f>
        <v>175.69</v>
      </c>
      <c r="I1356" s="12">
        <f t="shared" si="84"/>
        <v>422.49599999999998</v>
      </c>
      <c r="J1356" s="12">
        <f t="shared" si="85"/>
        <v>351.38</v>
      </c>
      <c r="K1356" s="12">
        <f t="shared" si="86"/>
        <v>71.115999999999985</v>
      </c>
      <c r="L1356" s="7">
        <f t="shared" si="87"/>
        <v>0.16832348708626824</v>
      </c>
      <c r="M1356" s="5" t="str">
        <f>IF(COUNTIF(Returns!$B$2:$B$248,A1356)&gt;0,"Yes","No")</f>
        <v>No</v>
      </c>
      <c r="N1356" s="13"/>
    </row>
    <row r="1357" spans="1:14" x14ac:dyDescent="0.35">
      <c r="A1357" s="5">
        <v>1356</v>
      </c>
      <c r="B1357" s="5">
        <v>887</v>
      </c>
      <c r="C1357" s="5">
        <v>1056</v>
      </c>
      <c r="D1357" s="5">
        <v>2</v>
      </c>
      <c r="E1357" s="5">
        <v>1134.4000000000001</v>
      </c>
      <c r="F1357" s="5">
        <v>0.25</v>
      </c>
      <c r="G1357" s="5">
        <f>IFERROR(INDEX(Products!$C$2:$C$86,MATCH(C1357,Products!$A$2:$A$86,0)),"")</f>
        <v>6</v>
      </c>
      <c r="H1357" s="12">
        <f>IFERROR(INDEX(Products!$D$2:$D$86,MATCH(C1357,Products!$A$2:$A$86,0)),"")</f>
        <v>798.2</v>
      </c>
      <c r="I1357" s="12">
        <f t="shared" si="84"/>
        <v>1701.6000000000001</v>
      </c>
      <c r="J1357" s="12">
        <f t="shared" si="85"/>
        <v>1596.4</v>
      </c>
      <c r="K1357" s="12">
        <f t="shared" si="86"/>
        <v>105.20000000000005</v>
      </c>
      <c r="L1357" s="7">
        <f t="shared" si="87"/>
        <v>6.1824165491302326E-2</v>
      </c>
      <c r="M1357" s="5" t="str">
        <f>IF(COUNTIF(Returns!$B$2:$B$248,A1357)&gt;0,"Yes","No")</f>
        <v>No</v>
      </c>
      <c r="N1357" s="13"/>
    </row>
    <row r="1358" spans="1:14" x14ac:dyDescent="0.35">
      <c r="A1358" s="5">
        <v>1357</v>
      </c>
      <c r="B1358" s="5">
        <v>888</v>
      </c>
      <c r="C1358" s="5">
        <v>1005</v>
      </c>
      <c r="D1358" s="5">
        <v>1</v>
      </c>
      <c r="E1358" s="5">
        <v>2703.6</v>
      </c>
      <c r="F1358" s="5">
        <v>0.1</v>
      </c>
      <c r="G1358" s="5">
        <f>IFERROR(INDEX(Products!$C$2:$C$86,MATCH(C1358,Products!$A$2:$A$86,0)),"")</f>
        <v>1</v>
      </c>
      <c r="H1358" s="12">
        <f>IFERROR(INDEX(Products!$D$2:$D$86,MATCH(C1358,Products!$A$2:$A$86,0)),"")</f>
        <v>2129.88</v>
      </c>
      <c r="I1358" s="12">
        <f t="shared" si="84"/>
        <v>2433.2399999999998</v>
      </c>
      <c r="J1358" s="12">
        <f t="shared" si="85"/>
        <v>2129.88</v>
      </c>
      <c r="K1358" s="12">
        <f t="shared" si="86"/>
        <v>303.35999999999967</v>
      </c>
      <c r="L1358" s="7">
        <f t="shared" si="87"/>
        <v>0.12467327513932029</v>
      </c>
      <c r="M1358" s="5" t="str">
        <f>IF(COUNTIF(Returns!$B$2:$B$248,A1358)&gt;0,"Yes","No")</f>
        <v>No</v>
      </c>
      <c r="N1358" s="13"/>
    </row>
    <row r="1359" spans="1:14" x14ac:dyDescent="0.35">
      <c r="A1359" s="5">
        <v>1358</v>
      </c>
      <c r="B1359" s="5">
        <v>888</v>
      </c>
      <c r="C1359" s="5">
        <v>1082</v>
      </c>
      <c r="D1359" s="5">
        <v>1</v>
      </c>
      <c r="E1359" s="5">
        <v>337.61</v>
      </c>
      <c r="F1359" s="5">
        <v>0.1</v>
      </c>
      <c r="G1359" s="5">
        <f>IFERROR(INDEX(Products!$C$2:$C$86,MATCH(C1359,Products!$A$2:$A$86,0)),"")</f>
        <v>8</v>
      </c>
      <c r="H1359" s="12">
        <f>IFERROR(INDEX(Products!$D$2:$D$86,MATCH(C1359,Products!$A$2:$A$86,0)),"")</f>
        <v>183.63</v>
      </c>
      <c r="I1359" s="12">
        <f t="shared" si="84"/>
        <v>303.84900000000005</v>
      </c>
      <c r="J1359" s="12">
        <f t="shared" si="85"/>
        <v>183.63</v>
      </c>
      <c r="K1359" s="12">
        <f t="shared" si="86"/>
        <v>120.21900000000005</v>
      </c>
      <c r="L1359" s="7">
        <f t="shared" si="87"/>
        <v>0.39565376223058174</v>
      </c>
      <c r="M1359" s="5" t="str">
        <f>IF(COUNTIF(Returns!$B$2:$B$248,A1359)&gt;0,"Yes","No")</f>
        <v>No</v>
      </c>
      <c r="N1359" s="13"/>
    </row>
    <row r="1360" spans="1:14" x14ac:dyDescent="0.35">
      <c r="A1360" s="5">
        <v>1359</v>
      </c>
      <c r="B1360" s="5">
        <v>888</v>
      </c>
      <c r="C1360" s="5">
        <v>1041</v>
      </c>
      <c r="D1360" s="5">
        <v>1</v>
      </c>
      <c r="E1360" s="5">
        <v>767.68</v>
      </c>
      <c r="F1360" s="5">
        <v>0.3</v>
      </c>
      <c r="G1360" s="5">
        <f>IFERROR(INDEX(Products!$C$2:$C$86,MATCH(C1360,Products!$A$2:$A$86,0)),"")</f>
        <v>4</v>
      </c>
      <c r="H1360" s="12">
        <f>IFERROR(INDEX(Products!$D$2:$D$86,MATCH(C1360,Products!$A$2:$A$86,0)),"")</f>
        <v>540.32000000000005</v>
      </c>
      <c r="I1360" s="12">
        <f t="shared" si="84"/>
        <v>537.37599999999998</v>
      </c>
      <c r="J1360" s="12">
        <f t="shared" si="85"/>
        <v>540.32000000000005</v>
      </c>
      <c r="K1360" s="12">
        <f t="shared" si="86"/>
        <v>-2.9440000000000737</v>
      </c>
      <c r="L1360" s="7">
        <f t="shared" si="87"/>
        <v>-5.4784731733461744E-3</v>
      </c>
      <c r="M1360" s="5" t="str">
        <f>IF(COUNTIF(Returns!$B$2:$B$248,A1360)&gt;0,"Yes","No")</f>
        <v>No</v>
      </c>
      <c r="N1360" s="13"/>
    </row>
    <row r="1361" spans="1:14" x14ac:dyDescent="0.35">
      <c r="A1361" s="5">
        <v>1360</v>
      </c>
      <c r="B1361" s="5">
        <v>889</v>
      </c>
      <c r="C1361" s="5">
        <v>1056</v>
      </c>
      <c r="D1361" s="5">
        <v>1</v>
      </c>
      <c r="E1361" s="5">
        <v>1134.4000000000001</v>
      </c>
      <c r="F1361" s="5">
        <v>0.1</v>
      </c>
      <c r="G1361" s="5">
        <f>IFERROR(INDEX(Products!$C$2:$C$86,MATCH(C1361,Products!$A$2:$A$86,0)),"")</f>
        <v>6</v>
      </c>
      <c r="H1361" s="12">
        <f>IFERROR(INDEX(Products!$D$2:$D$86,MATCH(C1361,Products!$A$2:$A$86,0)),"")</f>
        <v>798.2</v>
      </c>
      <c r="I1361" s="12">
        <f t="shared" si="84"/>
        <v>1020.9600000000002</v>
      </c>
      <c r="J1361" s="12">
        <f t="shared" si="85"/>
        <v>798.2</v>
      </c>
      <c r="K1361" s="12">
        <f t="shared" si="86"/>
        <v>222.7600000000001</v>
      </c>
      <c r="L1361" s="7">
        <f t="shared" si="87"/>
        <v>0.21818680457608533</v>
      </c>
      <c r="M1361" s="5" t="str">
        <f>IF(COUNTIF(Returns!$B$2:$B$248,A1361)&gt;0,"Yes","No")</f>
        <v>No</v>
      </c>
      <c r="N1361" s="13"/>
    </row>
    <row r="1362" spans="1:14" x14ac:dyDescent="0.35">
      <c r="A1362" s="5">
        <v>1361</v>
      </c>
      <c r="B1362" s="5">
        <v>890</v>
      </c>
      <c r="C1362" s="5">
        <v>1016</v>
      </c>
      <c r="D1362" s="5">
        <v>1</v>
      </c>
      <c r="E1362" s="5">
        <v>1279.19</v>
      </c>
      <c r="F1362" s="5">
        <v>0</v>
      </c>
      <c r="G1362" s="5">
        <f>IFERROR(INDEX(Products!$C$2:$C$86,MATCH(C1362,Products!$A$2:$A$86,0)),"")</f>
        <v>2</v>
      </c>
      <c r="H1362" s="12">
        <f>IFERROR(INDEX(Products!$D$2:$D$86,MATCH(C1362,Products!$A$2:$A$86,0)),"")</f>
        <v>741.85</v>
      </c>
      <c r="I1362" s="12">
        <f t="shared" si="84"/>
        <v>1279.19</v>
      </c>
      <c r="J1362" s="12">
        <f t="shared" si="85"/>
        <v>741.85</v>
      </c>
      <c r="K1362" s="12">
        <f t="shared" si="86"/>
        <v>537.34</v>
      </c>
      <c r="L1362" s="7">
        <f t="shared" si="87"/>
        <v>0.42006269592476492</v>
      </c>
      <c r="M1362" s="5" t="str">
        <f>IF(COUNTIF(Returns!$B$2:$B$248,A1362)&gt;0,"Yes","No")</f>
        <v>No</v>
      </c>
      <c r="N1362" s="13"/>
    </row>
    <row r="1363" spans="1:14" x14ac:dyDescent="0.35">
      <c r="A1363" s="5">
        <v>1362</v>
      </c>
      <c r="B1363" s="5">
        <v>891</v>
      </c>
      <c r="C1363" s="5">
        <v>1054</v>
      </c>
      <c r="D1363" s="5">
        <v>1</v>
      </c>
      <c r="E1363" s="5">
        <v>631.66</v>
      </c>
      <c r="F1363" s="5">
        <v>0</v>
      </c>
      <c r="G1363" s="5">
        <f>IFERROR(INDEX(Products!$C$2:$C$86,MATCH(C1363,Products!$A$2:$A$86,0)),"")</f>
        <v>5</v>
      </c>
      <c r="H1363" s="12">
        <f>IFERROR(INDEX(Products!$D$2:$D$86,MATCH(C1363,Products!$A$2:$A$86,0)),"")</f>
        <v>412.15</v>
      </c>
      <c r="I1363" s="12">
        <f t="shared" si="84"/>
        <v>631.66</v>
      </c>
      <c r="J1363" s="12">
        <f t="shared" si="85"/>
        <v>412.15</v>
      </c>
      <c r="K1363" s="12">
        <f t="shared" si="86"/>
        <v>219.51</v>
      </c>
      <c r="L1363" s="7">
        <f t="shared" si="87"/>
        <v>0.34751290251084443</v>
      </c>
      <c r="M1363" s="5" t="str">
        <f>IF(COUNTIF(Returns!$B$2:$B$248,A1363)&gt;0,"Yes","No")</f>
        <v>No</v>
      </c>
      <c r="N1363" s="13"/>
    </row>
    <row r="1364" spans="1:14" x14ac:dyDescent="0.35">
      <c r="A1364" s="5">
        <v>1363</v>
      </c>
      <c r="B1364" s="5">
        <v>891</v>
      </c>
      <c r="C1364" s="5">
        <v>1082</v>
      </c>
      <c r="D1364" s="5">
        <v>2</v>
      </c>
      <c r="E1364" s="5">
        <v>337.61</v>
      </c>
      <c r="F1364" s="5">
        <v>0.05</v>
      </c>
      <c r="G1364" s="5">
        <f>IFERROR(INDEX(Products!$C$2:$C$86,MATCH(C1364,Products!$A$2:$A$86,0)),"")</f>
        <v>8</v>
      </c>
      <c r="H1364" s="12">
        <f>IFERROR(INDEX(Products!$D$2:$D$86,MATCH(C1364,Products!$A$2:$A$86,0)),"")</f>
        <v>183.63</v>
      </c>
      <c r="I1364" s="12">
        <f t="shared" si="84"/>
        <v>641.45899999999995</v>
      </c>
      <c r="J1364" s="12">
        <f t="shared" si="85"/>
        <v>367.26</v>
      </c>
      <c r="K1364" s="12">
        <f t="shared" si="86"/>
        <v>274.19899999999996</v>
      </c>
      <c r="L1364" s="7">
        <f t="shared" si="87"/>
        <v>0.42746145895528781</v>
      </c>
      <c r="M1364" s="5" t="str">
        <f>IF(COUNTIF(Returns!$B$2:$B$248,A1364)&gt;0,"Yes","No")</f>
        <v>No</v>
      </c>
      <c r="N1364" s="13"/>
    </row>
    <row r="1365" spans="1:14" x14ac:dyDescent="0.35">
      <c r="A1365" s="5">
        <v>1364</v>
      </c>
      <c r="B1365" s="5">
        <v>892</v>
      </c>
      <c r="C1365" s="5">
        <v>1010</v>
      </c>
      <c r="D1365" s="5">
        <v>1</v>
      </c>
      <c r="E1365" s="5">
        <v>4664.03</v>
      </c>
      <c r="F1365" s="5">
        <v>0</v>
      </c>
      <c r="G1365" s="5">
        <f>IFERROR(INDEX(Products!$C$2:$C$86,MATCH(C1365,Products!$A$2:$A$86,0)),"")</f>
        <v>1</v>
      </c>
      <c r="H1365" s="12">
        <f>IFERROR(INDEX(Products!$D$2:$D$86,MATCH(C1365,Products!$A$2:$A$86,0)),"")</f>
        <v>3718.66</v>
      </c>
      <c r="I1365" s="12">
        <f t="shared" si="84"/>
        <v>4664.03</v>
      </c>
      <c r="J1365" s="12">
        <f t="shared" si="85"/>
        <v>3718.66</v>
      </c>
      <c r="K1365" s="12">
        <f t="shared" si="86"/>
        <v>945.36999999999989</v>
      </c>
      <c r="L1365" s="7">
        <f t="shared" si="87"/>
        <v>0.20269380771564505</v>
      </c>
      <c r="M1365" s="5" t="str">
        <f>IF(COUNTIF(Returns!$B$2:$B$248,A1365)&gt;0,"Yes","No")</f>
        <v>No</v>
      </c>
      <c r="N1365" s="13"/>
    </row>
    <row r="1366" spans="1:14" x14ac:dyDescent="0.35">
      <c r="A1366" s="5">
        <v>1365</v>
      </c>
      <c r="B1366" s="5">
        <v>892</v>
      </c>
      <c r="C1366" s="5">
        <v>1039</v>
      </c>
      <c r="D1366" s="5">
        <v>1</v>
      </c>
      <c r="E1366" s="5">
        <v>1284.94</v>
      </c>
      <c r="F1366" s="5">
        <v>0.1</v>
      </c>
      <c r="G1366" s="5">
        <f>IFERROR(INDEX(Products!$C$2:$C$86,MATCH(C1366,Products!$A$2:$A$86,0)),"")</f>
        <v>4</v>
      </c>
      <c r="H1366" s="12">
        <f>IFERROR(INDEX(Products!$D$2:$D$86,MATCH(C1366,Products!$A$2:$A$86,0)),"")</f>
        <v>829.93</v>
      </c>
      <c r="I1366" s="12">
        <f t="shared" si="84"/>
        <v>1156.4460000000001</v>
      </c>
      <c r="J1366" s="12">
        <f t="shared" si="85"/>
        <v>829.93</v>
      </c>
      <c r="K1366" s="12">
        <f t="shared" si="86"/>
        <v>326.51600000000019</v>
      </c>
      <c r="L1366" s="7">
        <f t="shared" si="87"/>
        <v>0.28234435503257405</v>
      </c>
      <c r="M1366" s="5" t="str">
        <f>IF(COUNTIF(Returns!$B$2:$B$248,A1366)&gt;0,"Yes","No")</f>
        <v>No</v>
      </c>
      <c r="N1366" s="13"/>
    </row>
    <row r="1367" spans="1:14" x14ac:dyDescent="0.35">
      <c r="A1367" s="5">
        <v>1366</v>
      </c>
      <c r="B1367" s="5">
        <v>893</v>
      </c>
      <c r="C1367" s="5">
        <v>1020</v>
      </c>
      <c r="D1367" s="5">
        <v>1</v>
      </c>
      <c r="E1367" s="5">
        <v>1278.44</v>
      </c>
      <c r="F1367" s="5">
        <v>0.3</v>
      </c>
      <c r="G1367" s="5">
        <f>IFERROR(INDEX(Products!$C$2:$C$86,MATCH(C1367,Products!$A$2:$A$86,0)),"")</f>
        <v>2</v>
      </c>
      <c r="H1367" s="12">
        <f>IFERROR(INDEX(Products!$D$2:$D$86,MATCH(C1367,Products!$A$2:$A$86,0)),"")</f>
        <v>786.6</v>
      </c>
      <c r="I1367" s="12">
        <f t="shared" si="84"/>
        <v>894.90800000000002</v>
      </c>
      <c r="J1367" s="12">
        <f t="shared" si="85"/>
        <v>786.6</v>
      </c>
      <c r="K1367" s="12">
        <f t="shared" si="86"/>
        <v>108.30799999999999</v>
      </c>
      <c r="L1367" s="7">
        <f t="shared" si="87"/>
        <v>0.12102696590040539</v>
      </c>
      <c r="M1367" s="5" t="str">
        <f>IF(COUNTIF(Returns!$B$2:$B$248,A1367)&gt;0,"Yes","No")</f>
        <v>Yes</v>
      </c>
      <c r="N1367" s="13"/>
    </row>
    <row r="1368" spans="1:14" x14ac:dyDescent="0.35">
      <c r="A1368" s="5">
        <v>1367</v>
      </c>
      <c r="B1368" s="5">
        <v>893</v>
      </c>
      <c r="C1368" s="5">
        <v>1038</v>
      </c>
      <c r="D1368" s="5">
        <v>1</v>
      </c>
      <c r="E1368" s="5">
        <v>930.61</v>
      </c>
      <c r="F1368" s="5">
        <v>0.15</v>
      </c>
      <c r="G1368" s="5">
        <f>IFERROR(INDEX(Products!$C$2:$C$86,MATCH(C1368,Products!$A$2:$A$86,0)),"")</f>
        <v>4</v>
      </c>
      <c r="H1368" s="12">
        <f>IFERROR(INDEX(Products!$D$2:$D$86,MATCH(C1368,Products!$A$2:$A$86,0)),"")</f>
        <v>617.46</v>
      </c>
      <c r="I1368" s="12">
        <f t="shared" si="84"/>
        <v>791.01850000000002</v>
      </c>
      <c r="J1368" s="12">
        <f t="shared" si="85"/>
        <v>617.46</v>
      </c>
      <c r="K1368" s="12">
        <f t="shared" si="86"/>
        <v>173.55849999999998</v>
      </c>
      <c r="L1368" s="7">
        <f t="shared" si="87"/>
        <v>0.21941142969475427</v>
      </c>
      <c r="M1368" s="5" t="str">
        <f>IF(COUNTIF(Returns!$B$2:$B$248,A1368)&gt;0,"Yes","No")</f>
        <v>No</v>
      </c>
      <c r="N1368" s="13"/>
    </row>
    <row r="1369" spans="1:14" x14ac:dyDescent="0.35">
      <c r="A1369" s="5">
        <v>1368</v>
      </c>
      <c r="B1369" s="5">
        <v>894</v>
      </c>
      <c r="C1369" s="5">
        <v>1078</v>
      </c>
      <c r="D1369" s="5">
        <v>2</v>
      </c>
      <c r="E1369" s="5">
        <v>174.98</v>
      </c>
      <c r="F1369" s="5">
        <v>0.15</v>
      </c>
      <c r="G1369" s="5">
        <f>IFERROR(INDEX(Products!$C$2:$C$86,MATCH(C1369,Products!$A$2:$A$86,0)),"")</f>
        <v>8</v>
      </c>
      <c r="H1369" s="12">
        <f>IFERROR(INDEX(Products!$D$2:$D$86,MATCH(C1369,Products!$A$2:$A$86,0)),"")</f>
        <v>125.34</v>
      </c>
      <c r="I1369" s="12">
        <f t="shared" si="84"/>
        <v>297.46599999999995</v>
      </c>
      <c r="J1369" s="12">
        <f t="shared" si="85"/>
        <v>250.68</v>
      </c>
      <c r="K1369" s="12">
        <f t="shared" si="86"/>
        <v>46.785999999999945</v>
      </c>
      <c r="L1369" s="7">
        <f t="shared" si="87"/>
        <v>0.15728184061371703</v>
      </c>
      <c r="M1369" s="5" t="str">
        <f>IF(COUNTIF(Returns!$B$2:$B$248,A1369)&gt;0,"Yes","No")</f>
        <v>No</v>
      </c>
      <c r="N1369" s="13"/>
    </row>
    <row r="1370" spans="1:14" x14ac:dyDescent="0.35">
      <c r="A1370" s="5">
        <v>1369</v>
      </c>
      <c r="B1370" s="5">
        <v>895</v>
      </c>
      <c r="C1370" s="5">
        <v>1046</v>
      </c>
      <c r="D1370" s="5">
        <v>1</v>
      </c>
      <c r="E1370" s="5">
        <v>675.87</v>
      </c>
      <c r="F1370" s="5">
        <v>0.25</v>
      </c>
      <c r="G1370" s="5">
        <f>IFERROR(INDEX(Products!$C$2:$C$86,MATCH(C1370,Products!$A$2:$A$86,0)),"")</f>
        <v>5</v>
      </c>
      <c r="H1370" s="12">
        <f>IFERROR(INDEX(Products!$D$2:$D$86,MATCH(C1370,Products!$A$2:$A$86,0)),"")</f>
        <v>407.68</v>
      </c>
      <c r="I1370" s="12">
        <f t="shared" si="84"/>
        <v>506.90250000000003</v>
      </c>
      <c r="J1370" s="12">
        <f t="shared" si="85"/>
        <v>407.68</v>
      </c>
      <c r="K1370" s="12">
        <f t="shared" si="86"/>
        <v>99.222500000000025</v>
      </c>
      <c r="L1370" s="7">
        <f t="shared" si="87"/>
        <v>0.19574277104571397</v>
      </c>
      <c r="M1370" s="5" t="str">
        <f>IF(COUNTIF(Returns!$B$2:$B$248,A1370)&gt;0,"Yes","No")</f>
        <v>No</v>
      </c>
      <c r="N1370" s="13"/>
    </row>
    <row r="1371" spans="1:14" x14ac:dyDescent="0.35">
      <c r="A1371" s="5">
        <v>1370</v>
      </c>
      <c r="B1371" s="5">
        <v>895</v>
      </c>
      <c r="C1371" s="5">
        <v>1030</v>
      </c>
      <c r="D1371" s="5">
        <v>1</v>
      </c>
      <c r="E1371" s="5">
        <v>799.21</v>
      </c>
      <c r="F1371" s="5">
        <v>0.1</v>
      </c>
      <c r="G1371" s="5">
        <f>IFERROR(INDEX(Products!$C$2:$C$86,MATCH(C1371,Products!$A$2:$A$86,0)),"")</f>
        <v>3</v>
      </c>
      <c r="H1371" s="12">
        <f>IFERROR(INDEX(Products!$D$2:$D$86,MATCH(C1371,Products!$A$2:$A$86,0)),"")</f>
        <v>534</v>
      </c>
      <c r="I1371" s="12">
        <f t="shared" si="84"/>
        <v>719.2890000000001</v>
      </c>
      <c r="J1371" s="12">
        <f t="shared" si="85"/>
        <v>534</v>
      </c>
      <c r="K1371" s="12">
        <f t="shared" si="86"/>
        <v>185.2890000000001</v>
      </c>
      <c r="L1371" s="7">
        <f t="shared" si="87"/>
        <v>0.25760021354420837</v>
      </c>
      <c r="M1371" s="5" t="str">
        <f>IF(COUNTIF(Returns!$B$2:$B$248,A1371)&gt;0,"Yes","No")</f>
        <v>No</v>
      </c>
      <c r="N1371" s="13"/>
    </row>
    <row r="1372" spans="1:14" x14ac:dyDescent="0.35">
      <c r="A1372" s="5">
        <v>1371</v>
      </c>
      <c r="B1372" s="5">
        <v>895</v>
      </c>
      <c r="C1372" s="5">
        <v>1064</v>
      </c>
      <c r="D1372" s="5">
        <v>2</v>
      </c>
      <c r="E1372" s="5">
        <v>177.92</v>
      </c>
      <c r="F1372" s="5">
        <v>0</v>
      </c>
      <c r="G1372" s="5">
        <f>IFERROR(INDEX(Products!$C$2:$C$86,MATCH(C1372,Products!$A$2:$A$86,0)),"")</f>
        <v>6</v>
      </c>
      <c r="H1372" s="12">
        <f>IFERROR(INDEX(Products!$D$2:$D$86,MATCH(C1372,Products!$A$2:$A$86,0)),"")</f>
        <v>95.97</v>
      </c>
      <c r="I1372" s="12">
        <f t="shared" si="84"/>
        <v>355.84</v>
      </c>
      <c r="J1372" s="12">
        <f t="shared" si="85"/>
        <v>191.94</v>
      </c>
      <c r="K1372" s="12">
        <f t="shared" si="86"/>
        <v>163.89999999999998</v>
      </c>
      <c r="L1372" s="7">
        <f t="shared" si="87"/>
        <v>0.46060026978417262</v>
      </c>
      <c r="M1372" s="5" t="str">
        <f>IF(COUNTIF(Returns!$B$2:$B$248,A1372)&gt;0,"Yes","No")</f>
        <v>No</v>
      </c>
      <c r="N1372" s="13"/>
    </row>
    <row r="1373" spans="1:14" x14ac:dyDescent="0.35">
      <c r="A1373" s="5">
        <v>1372</v>
      </c>
      <c r="B1373" s="5">
        <v>896</v>
      </c>
      <c r="C1373" s="5">
        <v>1009</v>
      </c>
      <c r="D1373" s="5">
        <v>2</v>
      </c>
      <c r="E1373" s="5">
        <v>2129.15</v>
      </c>
      <c r="F1373" s="5">
        <v>0</v>
      </c>
      <c r="G1373" s="5">
        <f>IFERROR(INDEX(Products!$C$2:$C$86,MATCH(C1373,Products!$A$2:$A$86,0)),"")</f>
        <v>1</v>
      </c>
      <c r="H1373" s="12">
        <f>IFERROR(INDEX(Products!$D$2:$D$86,MATCH(C1373,Products!$A$2:$A$86,0)),"")</f>
        <v>1303.81</v>
      </c>
      <c r="I1373" s="12">
        <f t="shared" si="84"/>
        <v>4258.3</v>
      </c>
      <c r="J1373" s="12">
        <f t="shared" si="85"/>
        <v>2607.62</v>
      </c>
      <c r="K1373" s="12">
        <f t="shared" si="86"/>
        <v>1650.6800000000003</v>
      </c>
      <c r="L1373" s="7">
        <f t="shared" si="87"/>
        <v>0.38763825939929086</v>
      </c>
      <c r="M1373" s="5" t="str">
        <f>IF(COUNTIF(Returns!$B$2:$B$248,A1373)&gt;0,"Yes","No")</f>
        <v>No</v>
      </c>
      <c r="N1373" s="13"/>
    </row>
    <row r="1374" spans="1:14" x14ac:dyDescent="0.35">
      <c r="A1374" s="5">
        <v>1373</v>
      </c>
      <c r="B1374" s="5">
        <v>896</v>
      </c>
      <c r="C1374" s="5">
        <v>1007</v>
      </c>
      <c r="D1374" s="5">
        <v>2</v>
      </c>
      <c r="E1374" s="5">
        <v>701.76</v>
      </c>
      <c r="F1374" s="5">
        <v>0.2</v>
      </c>
      <c r="G1374" s="5">
        <f>IFERROR(INDEX(Products!$C$2:$C$86,MATCH(C1374,Products!$A$2:$A$86,0)),"")</f>
        <v>1</v>
      </c>
      <c r="H1374" s="12">
        <f>IFERROR(INDEX(Products!$D$2:$D$86,MATCH(C1374,Products!$A$2:$A$86,0)),"")</f>
        <v>508.8</v>
      </c>
      <c r="I1374" s="12">
        <f t="shared" si="84"/>
        <v>1122.816</v>
      </c>
      <c r="J1374" s="12">
        <f t="shared" si="85"/>
        <v>1017.6</v>
      </c>
      <c r="K1374" s="12">
        <f t="shared" si="86"/>
        <v>105.21600000000001</v>
      </c>
      <c r="L1374" s="7">
        <f t="shared" si="87"/>
        <v>9.370725034199727E-2</v>
      </c>
      <c r="M1374" s="5" t="str">
        <f>IF(COUNTIF(Returns!$B$2:$B$248,A1374)&gt;0,"Yes","No")</f>
        <v>No</v>
      </c>
      <c r="N1374" s="13"/>
    </row>
    <row r="1375" spans="1:14" x14ac:dyDescent="0.35">
      <c r="A1375" s="5">
        <v>1374</v>
      </c>
      <c r="B1375" s="5">
        <v>897</v>
      </c>
      <c r="C1375" s="5">
        <v>1069</v>
      </c>
      <c r="D1375" s="5">
        <v>1</v>
      </c>
      <c r="E1375" s="5">
        <v>545.38</v>
      </c>
      <c r="F1375" s="5">
        <v>0.05</v>
      </c>
      <c r="G1375" s="5">
        <f>IFERROR(INDEX(Products!$C$2:$C$86,MATCH(C1375,Products!$A$2:$A$86,0)),"")</f>
        <v>7</v>
      </c>
      <c r="H1375" s="12">
        <f>IFERROR(INDEX(Products!$D$2:$D$86,MATCH(C1375,Products!$A$2:$A$86,0)),"")</f>
        <v>312.64999999999998</v>
      </c>
      <c r="I1375" s="12">
        <f t="shared" si="84"/>
        <v>518.11099999999999</v>
      </c>
      <c r="J1375" s="12">
        <f t="shared" si="85"/>
        <v>312.64999999999998</v>
      </c>
      <c r="K1375" s="12">
        <f t="shared" si="86"/>
        <v>205.46100000000001</v>
      </c>
      <c r="L1375" s="7">
        <f t="shared" si="87"/>
        <v>0.39655788045418844</v>
      </c>
      <c r="M1375" s="5" t="str">
        <f>IF(COUNTIF(Returns!$B$2:$B$248,A1375)&gt;0,"Yes","No")</f>
        <v>No</v>
      </c>
      <c r="N1375" s="13"/>
    </row>
    <row r="1376" spans="1:14" x14ac:dyDescent="0.35">
      <c r="A1376" s="5">
        <v>1375</v>
      </c>
      <c r="B1376" s="5">
        <v>897</v>
      </c>
      <c r="C1376" s="5">
        <v>1040</v>
      </c>
      <c r="D1376" s="5">
        <v>1</v>
      </c>
      <c r="E1376" s="5">
        <v>419.14</v>
      </c>
      <c r="F1376" s="5">
        <v>0.3</v>
      </c>
      <c r="G1376" s="5">
        <f>IFERROR(INDEX(Products!$C$2:$C$86,MATCH(C1376,Products!$A$2:$A$86,0)),"")</f>
        <v>4</v>
      </c>
      <c r="H1376" s="12">
        <f>IFERROR(INDEX(Products!$D$2:$D$86,MATCH(C1376,Products!$A$2:$A$86,0)),"")</f>
        <v>297.2</v>
      </c>
      <c r="I1376" s="12">
        <f t="shared" si="84"/>
        <v>293.39799999999997</v>
      </c>
      <c r="J1376" s="12">
        <f t="shared" si="85"/>
        <v>297.2</v>
      </c>
      <c r="K1376" s="12">
        <f t="shared" si="86"/>
        <v>-3.8020000000000209</v>
      </c>
      <c r="L1376" s="7">
        <f t="shared" si="87"/>
        <v>-1.2958506874620895E-2</v>
      </c>
      <c r="M1376" s="5" t="str">
        <f>IF(COUNTIF(Returns!$B$2:$B$248,A1376)&gt;0,"Yes","No")</f>
        <v>No</v>
      </c>
      <c r="N1376" s="13"/>
    </row>
    <row r="1377" spans="1:14" x14ac:dyDescent="0.35">
      <c r="A1377" s="5">
        <v>1376</v>
      </c>
      <c r="B1377" s="5">
        <v>897</v>
      </c>
      <c r="C1377" s="5">
        <v>1066</v>
      </c>
      <c r="D1377" s="5">
        <v>1</v>
      </c>
      <c r="E1377" s="5">
        <v>1123.68</v>
      </c>
      <c r="F1377" s="5">
        <v>0</v>
      </c>
      <c r="G1377" s="5">
        <f>IFERROR(INDEX(Products!$C$2:$C$86,MATCH(C1377,Products!$A$2:$A$86,0)),"")</f>
        <v>7</v>
      </c>
      <c r="H1377" s="12">
        <f>IFERROR(INDEX(Products!$D$2:$D$86,MATCH(C1377,Products!$A$2:$A$86,0)),"")</f>
        <v>872.66</v>
      </c>
      <c r="I1377" s="12">
        <f t="shared" si="84"/>
        <v>1123.68</v>
      </c>
      <c r="J1377" s="12">
        <f t="shared" si="85"/>
        <v>872.66</v>
      </c>
      <c r="K1377" s="12">
        <f t="shared" si="86"/>
        <v>251.0200000000001</v>
      </c>
      <c r="L1377" s="7">
        <f t="shared" si="87"/>
        <v>0.22339100099672513</v>
      </c>
      <c r="M1377" s="5" t="str">
        <f>IF(COUNTIF(Returns!$B$2:$B$248,A1377)&gt;0,"Yes","No")</f>
        <v>Yes</v>
      </c>
      <c r="N1377" s="13"/>
    </row>
    <row r="1378" spans="1:14" x14ac:dyDescent="0.35">
      <c r="A1378" s="5">
        <v>1377</v>
      </c>
      <c r="B1378" s="5">
        <v>898</v>
      </c>
      <c r="C1378" s="5">
        <v>1005</v>
      </c>
      <c r="D1378" s="5">
        <v>1</v>
      </c>
      <c r="E1378" s="5">
        <v>2703.6</v>
      </c>
      <c r="F1378" s="5">
        <v>0</v>
      </c>
      <c r="G1378" s="5">
        <f>IFERROR(INDEX(Products!$C$2:$C$86,MATCH(C1378,Products!$A$2:$A$86,0)),"")</f>
        <v>1</v>
      </c>
      <c r="H1378" s="12">
        <f>IFERROR(INDEX(Products!$D$2:$D$86,MATCH(C1378,Products!$A$2:$A$86,0)),"")</f>
        <v>2129.88</v>
      </c>
      <c r="I1378" s="12">
        <f t="shared" si="84"/>
        <v>2703.6</v>
      </c>
      <c r="J1378" s="12">
        <f t="shared" si="85"/>
        <v>2129.88</v>
      </c>
      <c r="K1378" s="12">
        <f t="shared" si="86"/>
        <v>573.7199999999998</v>
      </c>
      <c r="L1378" s="7">
        <f t="shared" si="87"/>
        <v>0.2122059476253883</v>
      </c>
      <c r="M1378" s="5" t="str">
        <f>IF(COUNTIF(Returns!$B$2:$B$248,A1378)&gt;0,"Yes","No")</f>
        <v>No</v>
      </c>
      <c r="N1378" s="13"/>
    </row>
    <row r="1379" spans="1:14" x14ac:dyDescent="0.35">
      <c r="A1379" s="5">
        <v>1378</v>
      </c>
      <c r="B1379" s="5">
        <v>898</v>
      </c>
      <c r="C1379" s="5">
        <v>1007</v>
      </c>
      <c r="D1379" s="5">
        <v>1</v>
      </c>
      <c r="E1379" s="5">
        <v>701.76</v>
      </c>
      <c r="F1379" s="5">
        <v>0</v>
      </c>
      <c r="G1379" s="5">
        <f>IFERROR(INDEX(Products!$C$2:$C$86,MATCH(C1379,Products!$A$2:$A$86,0)),"")</f>
        <v>1</v>
      </c>
      <c r="H1379" s="12">
        <f>IFERROR(INDEX(Products!$D$2:$D$86,MATCH(C1379,Products!$A$2:$A$86,0)),"")</f>
        <v>508.8</v>
      </c>
      <c r="I1379" s="12">
        <f t="shared" si="84"/>
        <v>701.76</v>
      </c>
      <c r="J1379" s="12">
        <f t="shared" si="85"/>
        <v>508.8</v>
      </c>
      <c r="K1379" s="12">
        <f t="shared" si="86"/>
        <v>192.95999999999998</v>
      </c>
      <c r="L1379" s="7">
        <f t="shared" si="87"/>
        <v>0.27496580027359779</v>
      </c>
      <c r="M1379" s="5" t="str">
        <f>IF(COUNTIF(Returns!$B$2:$B$248,A1379)&gt;0,"Yes","No")</f>
        <v>No</v>
      </c>
      <c r="N1379" s="13"/>
    </row>
    <row r="1380" spans="1:14" x14ac:dyDescent="0.35">
      <c r="A1380" s="5">
        <v>1379</v>
      </c>
      <c r="B1380" s="5">
        <v>899</v>
      </c>
      <c r="C1380" s="5">
        <v>1085</v>
      </c>
      <c r="D1380" s="5">
        <v>1</v>
      </c>
      <c r="E1380" s="5">
        <v>234.72</v>
      </c>
      <c r="F1380" s="5">
        <v>0</v>
      </c>
      <c r="G1380" s="5">
        <f>IFERROR(INDEX(Products!$C$2:$C$86,MATCH(C1380,Products!$A$2:$A$86,0)),"")</f>
        <v>8</v>
      </c>
      <c r="H1380" s="12">
        <f>IFERROR(INDEX(Products!$D$2:$D$86,MATCH(C1380,Products!$A$2:$A$86,0)),"")</f>
        <v>175.69</v>
      </c>
      <c r="I1380" s="12">
        <f t="shared" si="84"/>
        <v>234.72</v>
      </c>
      <c r="J1380" s="12">
        <f t="shared" si="85"/>
        <v>175.69</v>
      </c>
      <c r="K1380" s="12">
        <f t="shared" si="86"/>
        <v>59.03</v>
      </c>
      <c r="L1380" s="7">
        <f t="shared" si="87"/>
        <v>0.25149113837764148</v>
      </c>
      <c r="M1380" s="5" t="str">
        <f>IF(COUNTIF(Returns!$B$2:$B$248,A1380)&gt;0,"Yes","No")</f>
        <v>No</v>
      </c>
      <c r="N1380" s="13"/>
    </row>
    <row r="1381" spans="1:14" x14ac:dyDescent="0.35">
      <c r="A1381" s="5">
        <v>1380</v>
      </c>
      <c r="B1381" s="5">
        <v>899</v>
      </c>
      <c r="C1381" s="5">
        <v>1080</v>
      </c>
      <c r="D1381" s="5">
        <v>2</v>
      </c>
      <c r="E1381" s="5">
        <v>256.7</v>
      </c>
      <c r="F1381" s="5">
        <v>0.3</v>
      </c>
      <c r="G1381" s="5">
        <f>IFERROR(INDEX(Products!$C$2:$C$86,MATCH(C1381,Products!$A$2:$A$86,0)),"")</f>
        <v>8</v>
      </c>
      <c r="H1381" s="12">
        <f>IFERROR(INDEX(Products!$D$2:$D$86,MATCH(C1381,Products!$A$2:$A$86,0)),"")</f>
        <v>184.26</v>
      </c>
      <c r="I1381" s="12">
        <f t="shared" si="84"/>
        <v>359.37999999999994</v>
      </c>
      <c r="J1381" s="12">
        <f t="shared" si="85"/>
        <v>368.52</v>
      </c>
      <c r="K1381" s="12">
        <f t="shared" si="86"/>
        <v>-9.1400000000000432</v>
      </c>
      <c r="L1381" s="7">
        <f t="shared" si="87"/>
        <v>-2.5432689632144373E-2</v>
      </c>
      <c r="M1381" s="5" t="str">
        <f>IF(COUNTIF(Returns!$B$2:$B$248,A1381)&gt;0,"Yes","No")</f>
        <v>No</v>
      </c>
      <c r="N1381" s="13"/>
    </row>
    <row r="1382" spans="1:14" x14ac:dyDescent="0.35">
      <c r="A1382" s="5">
        <v>1381</v>
      </c>
      <c r="B1382" s="5">
        <v>900</v>
      </c>
      <c r="C1382" s="5">
        <v>1049</v>
      </c>
      <c r="D1382" s="5">
        <v>1</v>
      </c>
      <c r="E1382" s="5">
        <v>3970.29</v>
      </c>
      <c r="F1382" s="5">
        <v>0.1</v>
      </c>
      <c r="G1382" s="5">
        <f>IFERROR(INDEX(Products!$C$2:$C$86,MATCH(C1382,Products!$A$2:$A$86,0)),"")</f>
        <v>5</v>
      </c>
      <c r="H1382" s="12">
        <f>IFERROR(INDEX(Products!$D$2:$D$86,MATCH(C1382,Products!$A$2:$A$86,0)),"")</f>
        <v>2490.89</v>
      </c>
      <c r="I1382" s="12">
        <f t="shared" si="84"/>
        <v>3573.261</v>
      </c>
      <c r="J1382" s="12">
        <f t="shared" si="85"/>
        <v>2490.89</v>
      </c>
      <c r="K1382" s="12">
        <f t="shared" si="86"/>
        <v>1082.3710000000001</v>
      </c>
      <c r="L1382" s="7">
        <f t="shared" si="87"/>
        <v>0.30290846372543179</v>
      </c>
      <c r="M1382" s="5" t="str">
        <f>IF(COUNTIF(Returns!$B$2:$B$248,A1382)&gt;0,"Yes","No")</f>
        <v>No</v>
      </c>
      <c r="N1382" s="13"/>
    </row>
    <row r="1383" spans="1:14" x14ac:dyDescent="0.35">
      <c r="A1383" s="5">
        <v>1382</v>
      </c>
      <c r="B1383" s="5">
        <v>901</v>
      </c>
      <c r="C1383" s="5">
        <v>1065</v>
      </c>
      <c r="D1383" s="5">
        <v>1</v>
      </c>
      <c r="E1383" s="5">
        <v>1433.45</v>
      </c>
      <c r="F1383" s="5">
        <v>0.1</v>
      </c>
      <c r="G1383" s="5">
        <f>IFERROR(INDEX(Products!$C$2:$C$86,MATCH(C1383,Products!$A$2:$A$86,0)),"")</f>
        <v>6</v>
      </c>
      <c r="H1383" s="12">
        <f>IFERROR(INDEX(Products!$D$2:$D$86,MATCH(C1383,Products!$A$2:$A$86,0)),"")</f>
        <v>800.55</v>
      </c>
      <c r="I1383" s="12">
        <f t="shared" si="84"/>
        <v>1290.105</v>
      </c>
      <c r="J1383" s="12">
        <f t="shared" si="85"/>
        <v>800.55</v>
      </c>
      <c r="K1383" s="12">
        <f t="shared" si="86"/>
        <v>489.55500000000006</v>
      </c>
      <c r="L1383" s="7">
        <f t="shared" si="87"/>
        <v>0.37946911297917618</v>
      </c>
      <c r="M1383" s="5" t="str">
        <f>IF(COUNTIF(Returns!$B$2:$B$248,A1383)&gt;0,"Yes","No")</f>
        <v>No</v>
      </c>
      <c r="N1383" s="13"/>
    </row>
    <row r="1384" spans="1:14" x14ac:dyDescent="0.35">
      <c r="A1384" s="5">
        <v>1383</v>
      </c>
      <c r="B1384" s="5">
        <v>902</v>
      </c>
      <c r="C1384" s="5">
        <v>1001</v>
      </c>
      <c r="D1384" s="5">
        <v>3</v>
      </c>
      <c r="E1384" s="5">
        <v>3826.19</v>
      </c>
      <c r="F1384" s="5">
        <v>0</v>
      </c>
      <c r="G1384" s="5">
        <f>IFERROR(INDEX(Products!$C$2:$C$86,MATCH(C1384,Products!$A$2:$A$86,0)),"")</f>
        <v>1</v>
      </c>
      <c r="H1384" s="12">
        <f>IFERROR(INDEX(Products!$D$2:$D$86,MATCH(C1384,Products!$A$2:$A$86,0)),"")</f>
        <v>3021.65</v>
      </c>
      <c r="I1384" s="12">
        <f t="shared" si="84"/>
        <v>11478.57</v>
      </c>
      <c r="J1384" s="12">
        <f t="shared" si="85"/>
        <v>9064.9500000000007</v>
      </c>
      <c r="K1384" s="12">
        <f t="shared" si="86"/>
        <v>2413.619999999999</v>
      </c>
      <c r="L1384" s="7">
        <f t="shared" si="87"/>
        <v>0.21027183699711716</v>
      </c>
      <c r="M1384" s="5" t="str">
        <f>IF(COUNTIF(Returns!$B$2:$B$248,A1384)&gt;0,"Yes","No")</f>
        <v>No</v>
      </c>
      <c r="N1384" s="13"/>
    </row>
    <row r="1385" spans="1:14" x14ac:dyDescent="0.35">
      <c r="A1385" s="5">
        <v>1384</v>
      </c>
      <c r="B1385" s="5">
        <v>903</v>
      </c>
      <c r="C1385" s="5">
        <v>1081</v>
      </c>
      <c r="D1385" s="5">
        <v>1</v>
      </c>
      <c r="E1385" s="5">
        <v>163.27000000000001</v>
      </c>
      <c r="F1385" s="5">
        <v>0.25</v>
      </c>
      <c r="G1385" s="5">
        <f>IFERROR(INDEX(Products!$C$2:$C$86,MATCH(C1385,Products!$A$2:$A$86,0)),"")</f>
        <v>8</v>
      </c>
      <c r="H1385" s="12">
        <f>IFERROR(INDEX(Products!$D$2:$D$86,MATCH(C1385,Products!$A$2:$A$86,0)),"")</f>
        <v>98.34</v>
      </c>
      <c r="I1385" s="12">
        <f t="shared" si="84"/>
        <v>122.45250000000001</v>
      </c>
      <c r="J1385" s="12">
        <f t="shared" si="85"/>
        <v>98.34</v>
      </c>
      <c r="K1385" s="12">
        <f t="shared" si="86"/>
        <v>24.112500000000011</v>
      </c>
      <c r="L1385" s="7">
        <f t="shared" si="87"/>
        <v>0.19691308874869853</v>
      </c>
      <c r="M1385" s="5" t="str">
        <f>IF(COUNTIF(Returns!$B$2:$B$248,A1385)&gt;0,"Yes","No")</f>
        <v>No</v>
      </c>
      <c r="N1385" s="13"/>
    </row>
    <row r="1386" spans="1:14" x14ac:dyDescent="0.35">
      <c r="A1386" s="5">
        <v>1385</v>
      </c>
      <c r="B1386" s="5">
        <v>904</v>
      </c>
      <c r="C1386" s="5">
        <v>1080</v>
      </c>
      <c r="D1386" s="5">
        <v>1</v>
      </c>
      <c r="E1386" s="5">
        <v>256.7</v>
      </c>
      <c r="F1386" s="5">
        <v>0.1</v>
      </c>
      <c r="G1386" s="5">
        <f>IFERROR(INDEX(Products!$C$2:$C$86,MATCH(C1386,Products!$A$2:$A$86,0)),"")</f>
        <v>8</v>
      </c>
      <c r="H1386" s="12">
        <f>IFERROR(INDEX(Products!$D$2:$D$86,MATCH(C1386,Products!$A$2:$A$86,0)),"")</f>
        <v>184.26</v>
      </c>
      <c r="I1386" s="12">
        <f t="shared" si="84"/>
        <v>231.03</v>
      </c>
      <c r="J1386" s="12">
        <f t="shared" si="85"/>
        <v>184.26</v>
      </c>
      <c r="K1386" s="12">
        <f t="shared" si="86"/>
        <v>46.77000000000001</v>
      </c>
      <c r="L1386" s="7">
        <f t="shared" si="87"/>
        <v>0.20244124139722119</v>
      </c>
      <c r="M1386" s="5" t="str">
        <f>IF(COUNTIF(Returns!$B$2:$B$248,A1386)&gt;0,"Yes","No")</f>
        <v>No</v>
      </c>
      <c r="N1386" s="13"/>
    </row>
    <row r="1387" spans="1:14" x14ac:dyDescent="0.35">
      <c r="A1387" s="5">
        <v>1386</v>
      </c>
      <c r="B1387" s="5">
        <v>905</v>
      </c>
      <c r="C1387" s="5">
        <v>1041</v>
      </c>
      <c r="D1387" s="5">
        <v>3</v>
      </c>
      <c r="E1387" s="5">
        <v>767.68</v>
      </c>
      <c r="F1387" s="5">
        <v>0.25</v>
      </c>
      <c r="G1387" s="5">
        <f>IFERROR(INDEX(Products!$C$2:$C$86,MATCH(C1387,Products!$A$2:$A$86,0)),"")</f>
        <v>4</v>
      </c>
      <c r="H1387" s="12">
        <f>IFERROR(INDEX(Products!$D$2:$D$86,MATCH(C1387,Products!$A$2:$A$86,0)),"")</f>
        <v>540.32000000000005</v>
      </c>
      <c r="I1387" s="12">
        <f t="shared" si="84"/>
        <v>1727.28</v>
      </c>
      <c r="J1387" s="12">
        <f t="shared" si="85"/>
        <v>1620.96</v>
      </c>
      <c r="K1387" s="12">
        <f t="shared" si="86"/>
        <v>106.31999999999994</v>
      </c>
      <c r="L1387" s="7">
        <f t="shared" si="87"/>
        <v>6.1553425038210333E-2</v>
      </c>
      <c r="M1387" s="5" t="str">
        <f>IF(COUNTIF(Returns!$B$2:$B$248,A1387)&gt;0,"Yes","No")</f>
        <v>No</v>
      </c>
      <c r="N1387" s="13"/>
    </row>
    <row r="1388" spans="1:14" x14ac:dyDescent="0.35">
      <c r="A1388" s="5">
        <v>1387</v>
      </c>
      <c r="B1388" s="5">
        <v>906</v>
      </c>
      <c r="C1388" s="5">
        <v>1067</v>
      </c>
      <c r="D1388" s="5">
        <v>1</v>
      </c>
      <c r="E1388" s="5">
        <v>4128.99</v>
      </c>
      <c r="F1388" s="5">
        <v>0.05</v>
      </c>
      <c r="G1388" s="5">
        <f>IFERROR(INDEX(Products!$C$2:$C$86,MATCH(C1388,Products!$A$2:$A$86,0)),"")</f>
        <v>7</v>
      </c>
      <c r="H1388" s="12">
        <f>IFERROR(INDEX(Products!$D$2:$D$86,MATCH(C1388,Products!$A$2:$A$86,0)),"")</f>
        <v>2213.3200000000002</v>
      </c>
      <c r="I1388" s="12">
        <f t="shared" si="84"/>
        <v>3922.5404999999996</v>
      </c>
      <c r="J1388" s="12">
        <f t="shared" si="85"/>
        <v>2213.3200000000002</v>
      </c>
      <c r="K1388" s="12">
        <f t="shared" si="86"/>
        <v>1709.2204999999994</v>
      </c>
      <c r="L1388" s="7">
        <f t="shared" si="87"/>
        <v>0.43574323834259954</v>
      </c>
      <c r="M1388" s="5" t="str">
        <f>IF(COUNTIF(Returns!$B$2:$B$248,A1388)&gt;0,"Yes","No")</f>
        <v>No</v>
      </c>
      <c r="N1388" s="13"/>
    </row>
    <row r="1389" spans="1:14" x14ac:dyDescent="0.35">
      <c r="A1389" s="5">
        <v>1388</v>
      </c>
      <c r="B1389" s="5">
        <v>906</v>
      </c>
      <c r="C1389" s="5">
        <v>1005</v>
      </c>
      <c r="D1389" s="5">
        <v>1</v>
      </c>
      <c r="E1389" s="5">
        <v>2703.6</v>
      </c>
      <c r="F1389" s="5">
        <v>0.15</v>
      </c>
      <c r="G1389" s="5">
        <f>IFERROR(INDEX(Products!$C$2:$C$86,MATCH(C1389,Products!$A$2:$A$86,0)),"")</f>
        <v>1</v>
      </c>
      <c r="H1389" s="12">
        <f>IFERROR(INDEX(Products!$D$2:$D$86,MATCH(C1389,Products!$A$2:$A$86,0)),"")</f>
        <v>2129.88</v>
      </c>
      <c r="I1389" s="12">
        <f t="shared" si="84"/>
        <v>2298.06</v>
      </c>
      <c r="J1389" s="12">
        <f t="shared" si="85"/>
        <v>2129.88</v>
      </c>
      <c r="K1389" s="12">
        <f t="shared" si="86"/>
        <v>168.17999999999984</v>
      </c>
      <c r="L1389" s="7">
        <f t="shared" si="87"/>
        <v>7.3183467794574492E-2</v>
      </c>
      <c r="M1389" s="5" t="str">
        <f>IF(COUNTIF(Returns!$B$2:$B$248,A1389)&gt;0,"Yes","No")</f>
        <v>No</v>
      </c>
      <c r="N1389" s="13"/>
    </row>
    <row r="1390" spans="1:14" x14ac:dyDescent="0.35">
      <c r="A1390" s="5">
        <v>1389</v>
      </c>
      <c r="B1390" s="5">
        <v>907</v>
      </c>
      <c r="C1390" s="5">
        <v>1070</v>
      </c>
      <c r="D1390" s="5">
        <v>2</v>
      </c>
      <c r="E1390" s="5">
        <v>2599.85</v>
      </c>
      <c r="F1390" s="5">
        <v>0.3</v>
      </c>
      <c r="G1390" s="5">
        <f>IFERROR(INDEX(Products!$C$2:$C$86,MATCH(C1390,Products!$A$2:$A$86,0)),"")</f>
        <v>7</v>
      </c>
      <c r="H1390" s="12">
        <f>IFERROR(INDEX(Products!$D$2:$D$86,MATCH(C1390,Products!$A$2:$A$86,0)),"")</f>
        <v>1949.71</v>
      </c>
      <c r="I1390" s="12">
        <f t="shared" si="84"/>
        <v>3639.7899999999995</v>
      </c>
      <c r="J1390" s="12">
        <f t="shared" si="85"/>
        <v>3899.42</v>
      </c>
      <c r="K1390" s="12">
        <f t="shared" si="86"/>
        <v>-259.63000000000056</v>
      </c>
      <c r="L1390" s="7">
        <f t="shared" si="87"/>
        <v>-7.1331038329134538E-2</v>
      </c>
      <c r="M1390" s="5" t="str">
        <f>IF(COUNTIF(Returns!$B$2:$B$248,A1390)&gt;0,"Yes","No")</f>
        <v>No</v>
      </c>
      <c r="N1390" s="13"/>
    </row>
    <row r="1391" spans="1:14" x14ac:dyDescent="0.35">
      <c r="A1391" s="5">
        <v>1390</v>
      </c>
      <c r="B1391" s="5">
        <v>908</v>
      </c>
      <c r="C1391" s="5">
        <v>1067</v>
      </c>
      <c r="D1391" s="5">
        <v>1</v>
      </c>
      <c r="E1391" s="5">
        <v>4128.99</v>
      </c>
      <c r="F1391" s="5">
        <v>0.1</v>
      </c>
      <c r="G1391" s="5">
        <f>IFERROR(INDEX(Products!$C$2:$C$86,MATCH(C1391,Products!$A$2:$A$86,0)),"")</f>
        <v>7</v>
      </c>
      <c r="H1391" s="12">
        <f>IFERROR(INDEX(Products!$D$2:$D$86,MATCH(C1391,Products!$A$2:$A$86,0)),"")</f>
        <v>2213.3200000000002</v>
      </c>
      <c r="I1391" s="12">
        <f t="shared" si="84"/>
        <v>3716.0909999999999</v>
      </c>
      <c r="J1391" s="12">
        <f t="shared" si="85"/>
        <v>2213.3200000000002</v>
      </c>
      <c r="K1391" s="12">
        <f t="shared" si="86"/>
        <v>1502.7709999999997</v>
      </c>
      <c r="L1391" s="7">
        <f t="shared" si="87"/>
        <v>0.40439564047274401</v>
      </c>
      <c r="M1391" s="5" t="str">
        <f>IF(COUNTIF(Returns!$B$2:$B$248,A1391)&gt;0,"Yes","No")</f>
        <v>No</v>
      </c>
      <c r="N1391" s="13"/>
    </row>
    <row r="1392" spans="1:14" x14ac:dyDescent="0.35">
      <c r="A1392" s="5">
        <v>1391</v>
      </c>
      <c r="B1392" s="5">
        <v>908</v>
      </c>
      <c r="C1392" s="5">
        <v>1038</v>
      </c>
      <c r="D1392" s="5">
        <v>1</v>
      </c>
      <c r="E1392" s="5">
        <v>930.61</v>
      </c>
      <c r="F1392" s="5">
        <v>0.3</v>
      </c>
      <c r="G1392" s="5">
        <f>IFERROR(INDEX(Products!$C$2:$C$86,MATCH(C1392,Products!$A$2:$A$86,0)),"")</f>
        <v>4</v>
      </c>
      <c r="H1392" s="12">
        <f>IFERROR(INDEX(Products!$D$2:$D$86,MATCH(C1392,Products!$A$2:$A$86,0)),"")</f>
        <v>617.46</v>
      </c>
      <c r="I1392" s="12">
        <f t="shared" si="84"/>
        <v>651.42700000000002</v>
      </c>
      <c r="J1392" s="12">
        <f t="shared" si="85"/>
        <v>617.46</v>
      </c>
      <c r="K1392" s="12">
        <f t="shared" si="86"/>
        <v>33.966999999999985</v>
      </c>
      <c r="L1392" s="7">
        <f t="shared" si="87"/>
        <v>5.2142450343630187E-2</v>
      </c>
      <c r="M1392" s="5" t="str">
        <f>IF(COUNTIF(Returns!$B$2:$B$248,A1392)&gt;0,"Yes","No")</f>
        <v>No</v>
      </c>
      <c r="N1392" s="13"/>
    </row>
    <row r="1393" spans="1:14" x14ac:dyDescent="0.35">
      <c r="A1393" s="5">
        <v>1392</v>
      </c>
      <c r="B1393" s="5">
        <v>909</v>
      </c>
      <c r="C1393" s="5">
        <v>1017</v>
      </c>
      <c r="D1393" s="5">
        <v>1</v>
      </c>
      <c r="E1393" s="5">
        <v>978.37</v>
      </c>
      <c r="F1393" s="5">
        <v>0</v>
      </c>
      <c r="G1393" s="5">
        <f>IFERROR(INDEX(Products!$C$2:$C$86,MATCH(C1393,Products!$A$2:$A$86,0)),"")</f>
        <v>2</v>
      </c>
      <c r="H1393" s="12">
        <f>IFERROR(INDEX(Products!$D$2:$D$86,MATCH(C1393,Products!$A$2:$A$86,0)),"")</f>
        <v>519.71</v>
      </c>
      <c r="I1393" s="12">
        <f t="shared" si="84"/>
        <v>978.37</v>
      </c>
      <c r="J1393" s="12">
        <f t="shared" si="85"/>
        <v>519.71</v>
      </c>
      <c r="K1393" s="12">
        <f t="shared" si="86"/>
        <v>458.65999999999997</v>
      </c>
      <c r="L1393" s="7">
        <f t="shared" si="87"/>
        <v>0.46880014718358082</v>
      </c>
      <c r="M1393" s="5" t="str">
        <f>IF(COUNTIF(Returns!$B$2:$B$248,A1393)&gt;0,"Yes","No")</f>
        <v>No</v>
      </c>
      <c r="N1393" s="13"/>
    </row>
    <row r="1394" spans="1:14" x14ac:dyDescent="0.35">
      <c r="A1394" s="5">
        <v>1393</v>
      </c>
      <c r="B1394" s="5">
        <v>910</v>
      </c>
      <c r="C1394" s="5">
        <v>1050</v>
      </c>
      <c r="D1394" s="5">
        <v>1</v>
      </c>
      <c r="E1394" s="5">
        <v>4400.7700000000004</v>
      </c>
      <c r="F1394" s="5">
        <v>0.05</v>
      </c>
      <c r="G1394" s="5">
        <f>IFERROR(INDEX(Products!$C$2:$C$86,MATCH(C1394,Products!$A$2:$A$86,0)),"")</f>
        <v>5</v>
      </c>
      <c r="H1394" s="12">
        <f>IFERROR(INDEX(Products!$D$2:$D$86,MATCH(C1394,Products!$A$2:$A$86,0)),"")</f>
        <v>2432.0300000000002</v>
      </c>
      <c r="I1394" s="12">
        <f t="shared" si="84"/>
        <v>4180.7314999999999</v>
      </c>
      <c r="J1394" s="12">
        <f t="shared" si="85"/>
        <v>2432.0300000000002</v>
      </c>
      <c r="K1394" s="12">
        <f t="shared" si="86"/>
        <v>1748.7014999999997</v>
      </c>
      <c r="L1394" s="7">
        <f t="shared" si="87"/>
        <v>0.41827644277084042</v>
      </c>
      <c r="M1394" s="5" t="str">
        <f>IF(COUNTIF(Returns!$B$2:$B$248,A1394)&gt;0,"Yes","No")</f>
        <v>No</v>
      </c>
      <c r="N1394" s="13"/>
    </row>
    <row r="1395" spans="1:14" x14ac:dyDescent="0.35">
      <c r="A1395" s="5">
        <v>1394</v>
      </c>
      <c r="B1395" s="5">
        <v>911</v>
      </c>
      <c r="C1395" s="5">
        <v>1001</v>
      </c>
      <c r="D1395" s="5">
        <v>1</v>
      </c>
      <c r="E1395" s="5">
        <v>3826.19</v>
      </c>
      <c r="F1395" s="5">
        <v>0.1</v>
      </c>
      <c r="G1395" s="5">
        <f>IFERROR(INDEX(Products!$C$2:$C$86,MATCH(C1395,Products!$A$2:$A$86,0)),"")</f>
        <v>1</v>
      </c>
      <c r="H1395" s="12">
        <f>IFERROR(INDEX(Products!$D$2:$D$86,MATCH(C1395,Products!$A$2:$A$86,0)),"")</f>
        <v>3021.65</v>
      </c>
      <c r="I1395" s="12">
        <f t="shared" si="84"/>
        <v>3443.5709999999999</v>
      </c>
      <c r="J1395" s="12">
        <f t="shared" si="85"/>
        <v>3021.65</v>
      </c>
      <c r="K1395" s="12">
        <f t="shared" si="86"/>
        <v>421.92099999999982</v>
      </c>
      <c r="L1395" s="7">
        <f t="shared" si="87"/>
        <v>0.12252426333013021</v>
      </c>
      <c r="M1395" s="5" t="str">
        <f>IF(COUNTIF(Returns!$B$2:$B$248,A1395)&gt;0,"Yes","No")</f>
        <v>No</v>
      </c>
      <c r="N1395" s="13"/>
    </row>
    <row r="1396" spans="1:14" x14ac:dyDescent="0.35">
      <c r="A1396" s="5">
        <v>1395</v>
      </c>
      <c r="B1396" s="5">
        <v>911</v>
      </c>
      <c r="C1396" s="5">
        <v>1067</v>
      </c>
      <c r="D1396" s="5">
        <v>1</v>
      </c>
      <c r="E1396" s="5">
        <v>4128.99</v>
      </c>
      <c r="F1396" s="5">
        <v>0.3</v>
      </c>
      <c r="G1396" s="5">
        <f>IFERROR(INDEX(Products!$C$2:$C$86,MATCH(C1396,Products!$A$2:$A$86,0)),"")</f>
        <v>7</v>
      </c>
      <c r="H1396" s="12">
        <f>IFERROR(INDEX(Products!$D$2:$D$86,MATCH(C1396,Products!$A$2:$A$86,0)),"")</f>
        <v>2213.3200000000002</v>
      </c>
      <c r="I1396" s="12">
        <f t="shared" si="84"/>
        <v>2890.2929999999997</v>
      </c>
      <c r="J1396" s="12">
        <f t="shared" si="85"/>
        <v>2213.3200000000002</v>
      </c>
      <c r="K1396" s="12">
        <f t="shared" si="86"/>
        <v>676.9729999999995</v>
      </c>
      <c r="L1396" s="7">
        <f t="shared" si="87"/>
        <v>0.23422296632209938</v>
      </c>
      <c r="M1396" s="5" t="str">
        <f>IF(COUNTIF(Returns!$B$2:$B$248,A1396)&gt;0,"Yes","No")</f>
        <v>No</v>
      </c>
      <c r="N1396" s="13"/>
    </row>
    <row r="1397" spans="1:14" x14ac:dyDescent="0.35">
      <c r="A1397" s="5">
        <v>1396</v>
      </c>
      <c r="B1397" s="5">
        <v>912</v>
      </c>
      <c r="C1397" s="5">
        <v>1032</v>
      </c>
      <c r="D1397" s="5">
        <v>2</v>
      </c>
      <c r="E1397" s="5">
        <v>2472.7199999999998</v>
      </c>
      <c r="F1397" s="5">
        <v>0.2</v>
      </c>
      <c r="G1397" s="5">
        <f>IFERROR(INDEX(Products!$C$2:$C$86,MATCH(C1397,Products!$A$2:$A$86,0)),"")</f>
        <v>3</v>
      </c>
      <c r="H1397" s="12">
        <f>IFERROR(INDEX(Products!$D$2:$D$86,MATCH(C1397,Products!$A$2:$A$86,0)),"")</f>
        <v>1458.83</v>
      </c>
      <c r="I1397" s="12">
        <f t="shared" si="84"/>
        <v>3956.3519999999999</v>
      </c>
      <c r="J1397" s="12">
        <f t="shared" si="85"/>
        <v>2917.66</v>
      </c>
      <c r="K1397" s="12">
        <f t="shared" si="86"/>
        <v>1038.692</v>
      </c>
      <c r="L1397" s="7">
        <f t="shared" si="87"/>
        <v>0.26253781261121356</v>
      </c>
      <c r="M1397" s="5" t="str">
        <f>IF(COUNTIF(Returns!$B$2:$B$248,A1397)&gt;0,"Yes","No")</f>
        <v>No</v>
      </c>
      <c r="N1397" s="13"/>
    </row>
    <row r="1398" spans="1:14" x14ac:dyDescent="0.35">
      <c r="A1398" s="5">
        <v>1397</v>
      </c>
      <c r="B1398" s="5">
        <v>913</v>
      </c>
      <c r="C1398" s="5">
        <v>1032</v>
      </c>
      <c r="D1398" s="5">
        <v>1</v>
      </c>
      <c r="E1398" s="5">
        <v>2472.7199999999998</v>
      </c>
      <c r="F1398" s="5">
        <v>0</v>
      </c>
      <c r="G1398" s="5">
        <f>IFERROR(INDEX(Products!$C$2:$C$86,MATCH(C1398,Products!$A$2:$A$86,0)),"")</f>
        <v>3</v>
      </c>
      <c r="H1398" s="12">
        <f>IFERROR(INDEX(Products!$D$2:$D$86,MATCH(C1398,Products!$A$2:$A$86,0)),"")</f>
        <v>1458.83</v>
      </c>
      <c r="I1398" s="12">
        <f t="shared" si="84"/>
        <v>2472.7199999999998</v>
      </c>
      <c r="J1398" s="12">
        <f t="shared" si="85"/>
        <v>1458.83</v>
      </c>
      <c r="K1398" s="12">
        <f t="shared" si="86"/>
        <v>1013.8899999999999</v>
      </c>
      <c r="L1398" s="7">
        <f t="shared" si="87"/>
        <v>0.41003025008897082</v>
      </c>
      <c r="M1398" s="5" t="str">
        <f>IF(COUNTIF(Returns!$B$2:$B$248,A1398)&gt;0,"Yes","No")</f>
        <v>No</v>
      </c>
      <c r="N1398" s="13"/>
    </row>
    <row r="1399" spans="1:14" x14ac:dyDescent="0.35">
      <c r="A1399" s="5">
        <v>1398</v>
      </c>
      <c r="B1399" s="5">
        <v>913</v>
      </c>
      <c r="C1399" s="5">
        <v>1080</v>
      </c>
      <c r="D1399" s="5">
        <v>1</v>
      </c>
      <c r="E1399" s="5">
        <v>256.7</v>
      </c>
      <c r="F1399" s="5">
        <v>0</v>
      </c>
      <c r="G1399" s="5">
        <f>IFERROR(INDEX(Products!$C$2:$C$86,MATCH(C1399,Products!$A$2:$A$86,0)),"")</f>
        <v>8</v>
      </c>
      <c r="H1399" s="12">
        <f>IFERROR(INDEX(Products!$D$2:$D$86,MATCH(C1399,Products!$A$2:$A$86,0)),"")</f>
        <v>184.26</v>
      </c>
      <c r="I1399" s="12">
        <f t="shared" si="84"/>
        <v>256.7</v>
      </c>
      <c r="J1399" s="12">
        <f t="shared" si="85"/>
        <v>184.26</v>
      </c>
      <c r="K1399" s="12">
        <f t="shared" si="86"/>
        <v>72.44</v>
      </c>
      <c r="L1399" s="7">
        <f t="shared" si="87"/>
        <v>0.28219711725749902</v>
      </c>
      <c r="M1399" s="5" t="str">
        <f>IF(COUNTIF(Returns!$B$2:$B$248,A1399)&gt;0,"Yes","No")</f>
        <v>No</v>
      </c>
      <c r="N1399" s="13"/>
    </row>
    <row r="1400" spans="1:14" x14ac:dyDescent="0.35">
      <c r="A1400" s="5">
        <v>1399</v>
      </c>
      <c r="B1400" s="5">
        <v>914</v>
      </c>
      <c r="C1400" s="5">
        <v>1005</v>
      </c>
      <c r="D1400" s="5">
        <v>1</v>
      </c>
      <c r="E1400" s="5">
        <v>2703.6</v>
      </c>
      <c r="F1400" s="5">
        <v>0</v>
      </c>
      <c r="G1400" s="5">
        <f>IFERROR(INDEX(Products!$C$2:$C$86,MATCH(C1400,Products!$A$2:$A$86,0)),"")</f>
        <v>1</v>
      </c>
      <c r="H1400" s="12">
        <f>IFERROR(INDEX(Products!$D$2:$D$86,MATCH(C1400,Products!$A$2:$A$86,0)),"")</f>
        <v>2129.88</v>
      </c>
      <c r="I1400" s="12">
        <f t="shared" si="84"/>
        <v>2703.6</v>
      </c>
      <c r="J1400" s="12">
        <f t="shared" si="85"/>
        <v>2129.88</v>
      </c>
      <c r="K1400" s="12">
        <f t="shared" si="86"/>
        <v>573.7199999999998</v>
      </c>
      <c r="L1400" s="7">
        <f t="shared" si="87"/>
        <v>0.2122059476253883</v>
      </c>
      <c r="M1400" s="5" t="str">
        <f>IF(COUNTIF(Returns!$B$2:$B$248,A1400)&gt;0,"Yes","No")</f>
        <v>Yes</v>
      </c>
      <c r="N1400" s="13"/>
    </row>
    <row r="1401" spans="1:14" x14ac:dyDescent="0.35">
      <c r="A1401" s="5">
        <v>1400</v>
      </c>
      <c r="B1401" s="5">
        <v>915</v>
      </c>
      <c r="C1401" s="5">
        <v>1075</v>
      </c>
      <c r="D1401" s="5">
        <v>1</v>
      </c>
      <c r="E1401" s="5">
        <v>904.54</v>
      </c>
      <c r="F1401" s="5">
        <v>0.05</v>
      </c>
      <c r="G1401" s="5">
        <f>IFERROR(INDEX(Products!$C$2:$C$86,MATCH(C1401,Products!$A$2:$A$86,0)),"")</f>
        <v>7</v>
      </c>
      <c r="H1401" s="12">
        <f>IFERROR(INDEX(Products!$D$2:$D$86,MATCH(C1401,Products!$A$2:$A$86,0)),"")</f>
        <v>622.70000000000005</v>
      </c>
      <c r="I1401" s="12">
        <f t="shared" si="84"/>
        <v>859.31299999999987</v>
      </c>
      <c r="J1401" s="12">
        <f t="shared" si="85"/>
        <v>622.70000000000005</v>
      </c>
      <c r="K1401" s="12">
        <f t="shared" si="86"/>
        <v>236.61299999999983</v>
      </c>
      <c r="L1401" s="7">
        <f t="shared" si="87"/>
        <v>0.27535135625784768</v>
      </c>
      <c r="M1401" s="5" t="str">
        <f>IF(COUNTIF(Returns!$B$2:$B$248,A1401)&gt;0,"Yes","No")</f>
        <v>No</v>
      </c>
      <c r="N1401" s="13"/>
    </row>
    <row r="1402" spans="1:14" x14ac:dyDescent="0.35">
      <c r="A1402" s="5">
        <v>1401</v>
      </c>
      <c r="B1402" s="5">
        <v>916</v>
      </c>
      <c r="C1402" s="5">
        <v>1059</v>
      </c>
      <c r="D1402" s="5">
        <v>3</v>
      </c>
      <c r="E1402" s="5">
        <v>540.76</v>
      </c>
      <c r="F1402" s="5">
        <v>0</v>
      </c>
      <c r="G1402" s="5">
        <f>IFERROR(INDEX(Products!$C$2:$C$86,MATCH(C1402,Products!$A$2:$A$86,0)),"")</f>
        <v>6</v>
      </c>
      <c r="H1402" s="12">
        <f>IFERROR(INDEX(Products!$D$2:$D$86,MATCH(C1402,Products!$A$2:$A$86,0)),"")</f>
        <v>324.72000000000003</v>
      </c>
      <c r="I1402" s="12">
        <f t="shared" si="84"/>
        <v>1622.28</v>
      </c>
      <c r="J1402" s="12">
        <f t="shared" si="85"/>
        <v>974.16000000000008</v>
      </c>
      <c r="K1402" s="12">
        <f t="shared" si="86"/>
        <v>648.11999999999989</v>
      </c>
      <c r="L1402" s="7">
        <f t="shared" si="87"/>
        <v>0.39951179820992672</v>
      </c>
      <c r="M1402" s="5" t="str">
        <f>IF(COUNTIF(Returns!$B$2:$B$248,A1402)&gt;0,"Yes","No")</f>
        <v>No</v>
      </c>
      <c r="N1402" s="13"/>
    </row>
    <row r="1403" spans="1:14" x14ac:dyDescent="0.35">
      <c r="A1403" s="5">
        <v>1402</v>
      </c>
      <c r="B1403" s="5">
        <v>916</v>
      </c>
      <c r="C1403" s="5">
        <v>1038</v>
      </c>
      <c r="D1403" s="5">
        <v>2</v>
      </c>
      <c r="E1403" s="5">
        <v>930.61</v>
      </c>
      <c r="F1403" s="5">
        <v>0.2</v>
      </c>
      <c r="G1403" s="5">
        <f>IFERROR(INDEX(Products!$C$2:$C$86,MATCH(C1403,Products!$A$2:$A$86,0)),"")</f>
        <v>4</v>
      </c>
      <c r="H1403" s="12">
        <f>IFERROR(INDEX(Products!$D$2:$D$86,MATCH(C1403,Products!$A$2:$A$86,0)),"")</f>
        <v>617.46</v>
      </c>
      <c r="I1403" s="12">
        <f t="shared" si="84"/>
        <v>1488.9760000000001</v>
      </c>
      <c r="J1403" s="12">
        <f t="shared" si="85"/>
        <v>1234.92</v>
      </c>
      <c r="K1403" s="12">
        <f t="shared" si="86"/>
        <v>254.05600000000004</v>
      </c>
      <c r="L1403" s="7">
        <f t="shared" si="87"/>
        <v>0.17062464405067646</v>
      </c>
      <c r="M1403" s="5" t="str">
        <f>IF(COUNTIF(Returns!$B$2:$B$248,A1403)&gt;0,"Yes","No")</f>
        <v>No</v>
      </c>
      <c r="N1403" s="13"/>
    </row>
    <row r="1404" spans="1:14" x14ac:dyDescent="0.35">
      <c r="A1404" s="5">
        <v>1403</v>
      </c>
      <c r="B1404" s="5">
        <v>916</v>
      </c>
      <c r="C1404" s="5">
        <v>1006</v>
      </c>
      <c r="D1404" s="5">
        <v>1</v>
      </c>
      <c r="E1404" s="5">
        <v>2046.37</v>
      </c>
      <c r="F1404" s="5">
        <v>0</v>
      </c>
      <c r="G1404" s="5">
        <f>IFERROR(INDEX(Products!$C$2:$C$86,MATCH(C1404,Products!$A$2:$A$86,0)),"")</f>
        <v>1</v>
      </c>
      <c r="H1404" s="12">
        <f>IFERROR(INDEX(Products!$D$2:$D$86,MATCH(C1404,Products!$A$2:$A$86,0)),"")</f>
        <v>1296.42</v>
      </c>
      <c r="I1404" s="12">
        <f t="shared" si="84"/>
        <v>2046.37</v>
      </c>
      <c r="J1404" s="12">
        <f t="shared" si="85"/>
        <v>1296.42</v>
      </c>
      <c r="K1404" s="12">
        <f t="shared" si="86"/>
        <v>749.94999999999982</v>
      </c>
      <c r="L1404" s="7">
        <f t="shared" si="87"/>
        <v>0.3664782028665392</v>
      </c>
      <c r="M1404" s="5" t="str">
        <f>IF(COUNTIF(Returns!$B$2:$B$248,A1404)&gt;0,"Yes","No")</f>
        <v>No</v>
      </c>
      <c r="N1404" s="13"/>
    </row>
    <row r="1405" spans="1:14" x14ac:dyDescent="0.35">
      <c r="A1405" s="5">
        <v>1404</v>
      </c>
      <c r="B1405" s="5">
        <v>917</v>
      </c>
      <c r="C1405" s="5">
        <v>1029</v>
      </c>
      <c r="D1405" s="5">
        <v>1</v>
      </c>
      <c r="E1405" s="5">
        <v>951.92</v>
      </c>
      <c r="F1405" s="5">
        <v>0</v>
      </c>
      <c r="G1405" s="5">
        <f>IFERROR(INDEX(Products!$C$2:$C$86,MATCH(C1405,Products!$A$2:$A$86,0)),"")</f>
        <v>3</v>
      </c>
      <c r="H1405" s="12">
        <f>IFERROR(INDEX(Products!$D$2:$D$86,MATCH(C1405,Products!$A$2:$A$86,0)),"")</f>
        <v>552.17999999999995</v>
      </c>
      <c r="I1405" s="12">
        <f t="shared" si="84"/>
        <v>951.92</v>
      </c>
      <c r="J1405" s="12">
        <f t="shared" si="85"/>
        <v>552.17999999999995</v>
      </c>
      <c r="K1405" s="12">
        <f t="shared" si="86"/>
        <v>399.74</v>
      </c>
      <c r="L1405" s="7">
        <f t="shared" si="87"/>
        <v>0.41993024623917979</v>
      </c>
      <c r="M1405" s="5" t="str">
        <f>IF(COUNTIF(Returns!$B$2:$B$248,A1405)&gt;0,"Yes","No")</f>
        <v>No</v>
      </c>
      <c r="N1405" s="13"/>
    </row>
    <row r="1406" spans="1:14" x14ac:dyDescent="0.35">
      <c r="A1406" s="5">
        <v>1405</v>
      </c>
      <c r="B1406" s="5">
        <v>917</v>
      </c>
      <c r="C1406" s="5">
        <v>1038</v>
      </c>
      <c r="D1406" s="5">
        <v>1</v>
      </c>
      <c r="E1406" s="5">
        <v>930.61</v>
      </c>
      <c r="F1406" s="5">
        <v>0</v>
      </c>
      <c r="G1406" s="5">
        <f>IFERROR(INDEX(Products!$C$2:$C$86,MATCH(C1406,Products!$A$2:$A$86,0)),"")</f>
        <v>4</v>
      </c>
      <c r="H1406" s="12">
        <f>IFERROR(INDEX(Products!$D$2:$D$86,MATCH(C1406,Products!$A$2:$A$86,0)),"")</f>
        <v>617.46</v>
      </c>
      <c r="I1406" s="12">
        <f t="shared" si="84"/>
        <v>930.61</v>
      </c>
      <c r="J1406" s="12">
        <f t="shared" si="85"/>
        <v>617.46</v>
      </c>
      <c r="K1406" s="12">
        <f t="shared" si="86"/>
        <v>313.14999999999998</v>
      </c>
      <c r="L1406" s="7">
        <f t="shared" si="87"/>
        <v>0.33649971524054112</v>
      </c>
      <c r="M1406" s="5" t="str">
        <f>IF(COUNTIF(Returns!$B$2:$B$248,A1406)&gt;0,"Yes","No")</f>
        <v>No</v>
      </c>
      <c r="N1406" s="13"/>
    </row>
    <row r="1407" spans="1:14" x14ac:dyDescent="0.35">
      <c r="A1407" s="5">
        <v>1406</v>
      </c>
      <c r="B1407" s="5">
        <v>917</v>
      </c>
      <c r="C1407" s="5">
        <v>1019</v>
      </c>
      <c r="D1407" s="5">
        <v>3</v>
      </c>
      <c r="E1407" s="5">
        <v>1255.73</v>
      </c>
      <c r="F1407" s="5">
        <v>0.1</v>
      </c>
      <c r="G1407" s="5">
        <f>IFERROR(INDEX(Products!$C$2:$C$86,MATCH(C1407,Products!$A$2:$A$86,0)),"")</f>
        <v>2</v>
      </c>
      <c r="H1407" s="12">
        <f>IFERROR(INDEX(Products!$D$2:$D$86,MATCH(C1407,Products!$A$2:$A$86,0)),"")</f>
        <v>760.11</v>
      </c>
      <c r="I1407" s="12">
        <f t="shared" si="84"/>
        <v>3390.471</v>
      </c>
      <c r="J1407" s="12">
        <f t="shared" si="85"/>
        <v>2280.33</v>
      </c>
      <c r="K1407" s="12">
        <f t="shared" si="86"/>
        <v>1110.1410000000001</v>
      </c>
      <c r="L1407" s="7">
        <f t="shared" si="87"/>
        <v>0.32742972878989379</v>
      </c>
      <c r="M1407" s="5" t="str">
        <f>IF(COUNTIF(Returns!$B$2:$B$248,A1407)&gt;0,"Yes","No")</f>
        <v>No</v>
      </c>
      <c r="N1407" s="13"/>
    </row>
    <row r="1408" spans="1:14" x14ac:dyDescent="0.35">
      <c r="A1408" s="5">
        <v>1407</v>
      </c>
      <c r="B1408" s="5">
        <v>918</v>
      </c>
      <c r="C1408" s="5">
        <v>1061</v>
      </c>
      <c r="D1408" s="5">
        <v>1</v>
      </c>
      <c r="E1408" s="5">
        <v>1128.8399999999999</v>
      </c>
      <c r="F1408" s="5">
        <v>0.15</v>
      </c>
      <c r="G1408" s="5">
        <f>IFERROR(INDEX(Products!$C$2:$C$86,MATCH(C1408,Products!$A$2:$A$86,0)),"")</f>
        <v>6</v>
      </c>
      <c r="H1408" s="12">
        <f>IFERROR(INDEX(Products!$D$2:$D$86,MATCH(C1408,Products!$A$2:$A$86,0)),"")</f>
        <v>705.26</v>
      </c>
      <c r="I1408" s="12">
        <f t="shared" si="84"/>
        <v>959.5139999999999</v>
      </c>
      <c r="J1408" s="12">
        <f t="shared" si="85"/>
        <v>705.26</v>
      </c>
      <c r="K1408" s="12">
        <f t="shared" si="86"/>
        <v>254.25399999999991</v>
      </c>
      <c r="L1408" s="7">
        <f t="shared" si="87"/>
        <v>0.26498206383648382</v>
      </c>
      <c r="M1408" s="5" t="str">
        <f>IF(COUNTIF(Returns!$B$2:$B$248,A1408)&gt;0,"Yes","No")</f>
        <v>No</v>
      </c>
      <c r="N1408" s="13"/>
    </row>
    <row r="1409" spans="1:14" x14ac:dyDescent="0.35">
      <c r="A1409" s="5">
        <v>1408</v>
      </c>
      <c r="B1409" s="5">
        <v>919</v>
      </c>
      <c r="C1409" s="5">
        <v>1005</v>
      </c>
      <c r="D1409" s="5">
        <v>1</v>
      </c>
      <c r="E1409" s="5">
        <v>2703.6</v>
      </c>
      <c r="F1409" s="5">
        <v>0.1</v>
      </c>
      <c r="G1409" s="5">
        <f>IFERROR(INDEX(Products!$C$2:$C$86,MATCH(C1409,Products!$A$2:$A$86,0)),"")</f>
        <v>1</v>
      </c>
      <c r="H1409" s="12">
        <f>IFERROR(INDEX(Products!$D$2:$D$86,MATCH(C1409,Products!$A$2:$A$86,0)),"")</f>
        <v>2129.88</v>
      </c>
      <c r="I1409" s="12">
        <f t="shared" si="84"/>
        <v>2433.2399999999998</v>
      </c>
      <c r="J1409" s="12">
        <f t="shared" si="85"/>
        <v>2129.88</v>
      </c>
      <c r="K1409" s="12">
        <f t="shared" si="86"/>
        <v>303.35999999999967</v>
      </c>
      <c r="L1409" s="7">
        <f t="shared" si="87"/>
        <v>0.12467327513932029</v>
      </c>
      <c r="M1409" s="5" t="str">
        <f>IF(COUNTIF(Returns!$B$2:$B$248,A1409)&gt;0,"Yes","No")</f>
        <v>No</v>
      </c>
      <c r="N1409" s="13"/>
    </row>
    <row r="1410" spans="1:14" x14ac:dyDescent="0.35">
      <c r="A1410" s="5">
        <v>1409</v>
      </c>
      <c r="B1410" s="5">
        <v>919</v>
      </c>
      <c r="C1410" s="5">
        <v>1017</v>
      </c>
      <c r="D1410" s="5">
        <v>1</v>
      </c>
      <c r="E1410" s="5">
        <v>978.37</v>
      </c>
      <c r="F1410" s="5">
        <v>0</v>
      </c>
      <c r="G1410" s="5">
        <f>IFERROR(INDEX(Products!$C$2:$C$86,MATCH(C1410,Products!$A$2:$A$86,0)),"")</f>
        <v>2</v>
      </c>
      <c r="H1410" s="12">
        <f>IFERROR(INDEX(Products!$D$2:$D$86,MATCH(C1410,Products!$A$2:$A$86,0)),"")</f>
        <v>519.71</v>
      </c>
      <c r="I1410" s="12">
        <f t="shared" ref="I1410:I1473" si="88">D1410*E1410*(1-F1410)</f>
        <v>978.37</v>
      </c>
      <c r="J1410" s="12">
        <f t="shared" ref="J1410:J1473" si="89">D1410*H1410</f>
        <v>519.71</v>
      </c>
      <c r="K1410" s="12">
        <f t="shared" ref="K1410:K1473" si="90">I1410-J1410</f>
        <v>458.65999999999997</v>
      </c>
      <c r="L1410" s="7">
        <f t="shared" ref="L1410:L1473" si="91">IFERROR(K1410/I1410,0)</f>
        <v>0.46880014718358082</v>
      </c>
      <c r="M1410" s="5" t="str">
        <f>IF(COUNTIF(Returns!$B$2:$B$248,A1410)&gt;0,"Yes","No")</f>
        <v>No</v>
      </c>
      <c r="N1410" s="13"/>
    </row>
    <row r="1411" spans="1:14" x14ac:dyDescent="0.35">
      <c r="A1411" s="5">
        <v>1410</v>
      </c>
      <c r="B1411" s="5">
        <v>920</v>
      </c>
      <c r="C1411" s="5">
        <v>1067</v>
      </c>
      <c r="D1411" s="5">
        <v>1</v>
      </c>
      <c r="E1411" s="5">
        <v>4128.99</v>
      </c>
      <c r="F1411" s="5">
        <v>0</v>
      </c>
      <c r="G1411" s="5">
        <f>IFERROR(INDEX(Products!$C$2:$C$86,MATCH(C1411,Products!$A$2:$A$86,0)),"")</f>
        <v>7</v>
      </c>
      <c r="H1411" s="12">
        <f>IFERROR(INDEX(Products!$D$2:$D$86,MATCH(C1411,Products!$A$2:$A$86,0)),"")</f>
        <v>2213.3200000000002</v>
      </c>
      <c r="I1411" s="12">
        <f t="shared" si="88"/>
        <v>4128.99</v>
      </c>
      <c r="J1411" s="12">
        <f t="shared" si="89"/>
        <v>2213.3200000000002</v>
      </c>
      <c r="K1411" s="12">
        <f t="shared" si="90"/>
        <v>1915.6699999999996</v>
      </c>
      <c r="L1411" s="7">
        <f t="shared" si="91"/>
        <v>0.4639560764254696</v>
      </c>
      <c r="M1411" s="5" t="str">
        <f>IF(COUNTIF(Returns!$B$2:$B$248,A1411)&gt;0,"Yes","No")</f>
        <v>No</v>
      </c>
      <c r="N1411" s="13"/>
    </row>
    <row r="1412" spans="1:14" x14ac:dyDescent="0.35">
      <c r="A1412" s="5">
        <v>1411</v>
      </c>
      <c r="B1412" s="5">
        <v>921</v>
      </c>
      <c r="C1412" s="5">
        <v>1026</v>
      </c>
      <c r="D1412" s="5">
        <v>1</v>
      </c>
      <c r="E1412" s="5">
        <v>1413.81</v>
      </c>
      <c r="F1412" s="5">
        <v>0.25</v>
      </c>
      <c r="G1412" s="5">
        <f>IFERROR(INDEX(Products!$C$2:$C$86,MATCH(C1412,Products!$A$2:$A$86,0)),"")</f>
        <v>3</v>
      </c>
      <c r="H1412" s="12">
        <f>IFERROR(INDEX(Products!$D$2:$D$86,MATCH(C1412,Products!$A$2:$A$86,0)),"")</f>
        <v>1019.93</v>
      </c>
      <c r="I1412" s="12">
        <f t="shared" si="88"/>
        <v>1060.3575000000001</v>
      </c>
      <c r="J1412" s="12">
        <f t="shared" si="89"/>
        <v>1019.93</v>
      </c>
      <c r="K1412" s="12">
        <f t="shared" si="90"/>
        <v>40.427500000000123</v>
      </c>
      <c r="L1412" s="7">
        <f t="shared" si="91"/>
        <v>3.8126292311791182E-2</v>
      </c>
      <c r="M1412" s="5" t="str">
        <f>IF(COUNTIF(Returns!$B$2:$B$248,A1412)&gt;0,"Yes","No")</f>
        <v>No</v>
      </c>
      <c r="N1412" s="13"/>
    </row>
    <row r="1413" spans="1:14" x14ac:dyDescent="0.35">
      <c r="A1413" s="5">
        <v>1412</v>
      </c>
      <c r="B1413" s="5">
        <v>921</v>
      </c>
      <c r="C1413" s="5">
        <v>1080</v>
      </c>
      <c r="D1413" s="5">
        <v>1</v>
      </c>
      <c r="E1413" s="5">
        <v>256.7</v>
      </c>
      <c r="F1413" s="5">
        <v>0.1</v>
      </c>
      <c r="G1413" s="5">
        <f>IFERROR(INDEX(Products!$C$2:$C$86,MATCH(C1413,Products!$A$2:$A$86,0)),"")</f>
        <v>8</v>
      </c>
      <c r="H1413" s="12">
        <f>IFERROR(INDEX(Products!$D$2:$D$86,MATCH(C1413,Products!$A$2:$A$86,0)),"")</f>
        <v>184.26</v>
      </c>
      <c r="I1413" s="12">
        <f t="shared" si="88"/>
        <v>231.03</v>
      </c>
      <c r="J1413" s="12">
        <f t="shared" si="89"/>
        <v>184.26</v>
      </c>
      <c r="K1413" s="12">
        <f t="shared" si="90"/>
        <v>46.77000000000001</v>
      </c>
      <c r="L1413" s="7">
        <f t="shared" si="91"/>
        <v>0.20244124139722119</v>
      </c>
      <c r="M1413" s="5" t="str">
        <f>IF(COUNTIF(Returns!$B$2:$B$248,A1413)&gt;0,"Yes","No")</f>
        <v>No</v>
      </c>
      <c r="N1413" s="13"/>
    </row>
    <row r="1414" spans="1:14" x14ac:dyDescent="0.35">
      <c r="A1414" s="5">
        <v>1413</v>
      </c>
      <c r="B1414" s="5">
        <v>922</v>
      </c>
      <c r="C1414" s="5">
        <v>1054</v>
      </c>
      <c r="D1414" s="5">
        <v>1</v>
      </c>
      <c r="E1414" s="5">
        <v>631.66</v>
      </c>
      <c r="F1414" s="5">
        <v>0.3</v>
      </c>
      <c r="G1414" s="5">
        <f>IFERROR(INDEX(Products!$C$2:$C$86,MATCH(C1414,Products!$A$2:$A$86,0)),"")</f>
        <v>5</v>
      </c>
      <c r="H1414" s="12">
        <f>IFERROR(INDEX(Products!$D$2:$D$86,MATCH(C1414,Products!$A$2:$A$86,0)),"")</f>
        <v>412.15</v>
      </c>
      <c r="I1414" s="12">
        <f t="shared" si="88"/>
        <v>442.16199999999998</v>
      </c>
      <c r="J1414" s="12">
        <f t="shared" si="89"/>
        <v>412.15</v>
      </c>
      <c r="K1414" s="12">
        <f t="shared" si="90"/>
        <v>30.012</v>
      </c>
      <c r="L1414" s="7">
        <f t="shared" si="91"/>
        <v>6.787557501549206E-2</v>
      </c>
      <c r="M1414" s="5" t="str">
        <f>IF(COUNTIF(Returns!$B$2:$B$248,A1414)&gt;0,"Yes","No")</f>
        <v>No</v>
      </c>
      <c r="N1414" s="13"/>
    </row>
    <row r="1415" spans="1:14" x14ac:dyDescent="0.35">
      <c r="A1415" s="5">
        <v>1414</v>
      </c>
      <c r="B1415" s="5">
        <v>923</v>
      </c>
      <c r="C1415" s="5">
        <v>1085</v>
      </c>
      <c r="D1415" s="5">
        <v>1</v>
      </c>
      <c r="E1415" s="5">
        <v>234.72</v>
      </c>
      <c r="F1415" s="5">
        <v>0.3</v>
      </c>
      <c r="G1415" s="5">
        <f>IFERROR(INDEX(Products!$C$2:$C$86,MATCH(C1415,Products!$A$2:$A$86,0)),"")</f>
        <v>8</v>
      </c>
      <c r="H1415" s="12">
        <f>IFERROR(INDEX(Products!$D$2:$D$86,MATCH(C1415,Products!$A$2:$A$86,0)),"")</f>
        <v>175.69</v>
      </c>
      <c r="I1415" s="12">
        <f t="shared" si="88"/>
        <v>164.304</v>
      </c>
      <c r="J1415" s="12">
        <f t="shared" si="89"/>
        <v>175.69</v>
      </c>
      <c r="K1415" s="12">
        <f t="shared" si="90"/>
        <v>-11.385999999999996</v>
      </c>
      <c r="L1415" s="7">
        <f t="shared" si="91"/>
        <v>-6.929837374622648E-2</v>
      </c>
      <c r="M1415" s="5" t="str">
        <f>IF(COUNTIF(Returns!$B$2:$B$248,A1415)&gt;0,"Yes","No")</f>
        <v>No</v>
      </c>
      <c r="N1415" s="13"/>
    </row>
    <row r="1416" spans="1:14" x14ac:dyDescent="0.35">
      <c r="A1416" s="5">
        <v>1415</v>
      </c>
      <c r="B1416" s="5">
        <v>924</v>
      </c>
      <c r="C1416" s="5">
        <v>1001</v>
      </c>
      <c r="D1416" s="5">
        <v>1</v>
      </c>
      <c r="E1416" s="5">
        <v>3826.19</v>
      </c>
      <c r="F1416" s="5">
        <v>0.2</v>
      </c>
      <c r="G1416" s="5">
        <f>IFERROR(INDEX(Products!$C$2:$C$86,MATCH(C1416,Products!$A$2:$A$86,0)),"")</f>
        <v>1</v>
      </c>
      <c r="H1416" s="12">
        <f>IFERROR(INDEX(Products!$D$2:$D$86,MATCH(C1416,Products!$A$2:$A$86,0)),"")</f>
        <v>3021.65</v>
      </c>
      <c r="I1416" s="12">
        <f t="shared" si="88"/>
        <v>3060.9520000000002</v>
      </c>
      <c r="J1416" s="12">
        <f t="shared" si="89"/>
        <v>3021.65</v>
      </c>
      <c r="K1416" s="12">
        <f t="shared" si="90"/>
        <v>39.302000000000135</v>
      </c>
      <c r="L1416" s="7">
        <f t="shared" si="91"/>
        <v>1.2839796246396589E-2</v>
      </c>
      <c r="M1416" s="5" t="str">
        <f>IF(COUNTIF(Returns!$B$2:$B$248,A1416)&gt;0,"Yes","No")</f>
        <v>No</v>
      </c>
      <c r="N1416" s="13"/>
    </row>
    <row r="1417" spans="1:14" x14ac:dyDescent="0.35">
      <c r="A1417" s="5">
        <v>1416</v>
      </c>
      <c r="B1417" s="5">
        <v>924</v>
      </c>
      <c r="C1417" s="5">
        <v>1056</v>
      </c>
      <c r="D1417" s="5">
        <v>1</v>
      </c>
      <c r="E1417" s="5">
        <v>1134.4000000000001</v>
      </c>
      <c r="F1417" s="5">
        <v>0.3</v>
      </c>
      <c r="G1417" s="5">
        <f>IFERROR(INDEX(Products!$C$2:$C$86,MATCH(C1417,Products!$A$2:$A$86,0)),"")</f>
        <v>6</v>
      </c>
      <c r="H1417" s="12">
        <f>IFERROR(INDEX(Products!$D$2:$D$86,MATCH(C1417,Products!$A$2:$A$86,0)),"")</f>
        <v>798.2</v>
      </c>
      <c r="I1417" s="12">
        <f t="shared" si="88"/>
        <v>794.08</v>
      </c>
      <c r="J1417" s="12">
        <f t="shared" si="89"/>
        <v>798.2</v>
      </c>
      <c r="K1417" s="12">
        <f t="shared" si="90"/>
        <v>-4.1200000000000045</v>
      </c>
      <c r="L1417" s="7">
        <f t="shared" si="91"/>
        <v>-5.1883941164618226E-3</v>
      </c>
      <c r="M1417" s="5" t="str">
        <f>IF(COUNTIF(Returns!$B$2:$B$248,A1417)&gt;0,"Yes","No")</f>
        <v>No</v>
      </c>
      <c r="N1417" s="13"/>
    </row>
    <row r="1418" spans="1:14" x14ac:dyDescent="0.35">
      <c r="A1418" s="5">
        <v>1417</v>
      </c>
      <c r="B1418" s="5">
        <v>925</v>
      </c>
      <c r="C1418" s="5">
        <v>1072</v>
      </c>
      <c r="D1418" s="5">
        <v>1</v>
      </c>
      <c r="E1418" s="5">
        <v>1404.39</v>
      </c>
      <c r="F1418" s="5">
        <v>0.25</v>
      </c>
      <c r="G1418" s="5">
        <f>IFERROR(INDEX(Products!$C$2:$C$86,MATCH(C1418,Products!$A$2:$A$86,0)),"")</f>
        <v>7</v>
      </c>
      <c r="H1418" s="12">
        <f>IFERROR(INDEX(Products!$D$2:$D$86,MATCH(C1418,Products!$A$2:$A$86,0)),"")</f>
        <v>772.88</v>
      </c>
      <c r="I1418" s="12">
        <f t="shared" si="88"/>
        <v>1053.2925</v>
      </c>
      <c r="J1418" s="12">
        <f t="shared" si="89"/>
        <v>772.88</v>
      </c>
      <c r="K1418" s="12">
        <f t="shared" si="90"/>
        <v>280.41250000000002</v>
      </c>
      <c r="L1418" s="7">
        <f t="shared" si="91"/>
        <v>0.26622471915446089</v>
      </c>
      <c r="M1418" s="5" t="str">
        <f>IF(COUNTIF(Returns!$B$2:$B$248,A1418)&gt;0,"Yes","No")</f>
        <v>Yes</v>
      </c>
      <c r="N1418" s="13"/>
    </row>
    <row r="1419" spans="1:14" x14ac:dyDescent="0.35">
      <c r="A1419" s="5">
        <v>1418</v>
      </c>
      <c r="B1419" s="5">
        <v>926</v>
      </c>
      <c r="C1419" s="5">
        <v>1080</v>
      </c>
      <c r="D1419" s="5">
        <v>1</v>
      </c>
      <c r="E1419" s="5">
        <v>256.7</v>
      </c>
      <c r="F1419" s="5">
        <v>0.2</v>
      </c>
      <c r="G1419" s="5">
        <f>IFERROR(INDEX(Products!$C$2:$C$86,MATCH(C1419,Products!$A$2:$A$86,0)),"")</f>
        <v>8</v>
      </c>
      <c r="H1419" s="12">
        <f>IFERROR(INDEX(Products!$D$2:$D$86,MATCH(C1419,Products!$A$2:$A$86,0)),"")</f>
        <v>184.26</v>
      </c>
      <c r="I1419" s="12">
        <f t="shared" si="88"/>
        <v>205.36</v>
      </c>
      <c r="J1419" s="12">
        <f t="shared" si="89"/>
        <v>184.26</v>
      </c>
      <c r="K1419" s="12">
        <f t="shared" si="90"/>
        <v>21.100000000000023</v>
      </c>
      <c r="L1419" s="7">
        <f t="shared" si="91"/>
        <v>0.10274639657187389</v>
      </c>
      <c r="M1419" s="5" t="str">
        <f>IF(COUNTIF(Returns!$B$2:$B$248,A1419)&gt;0,"Yes","No")</f>
        <v>No</v>
      </c>
      <c r="N1419" s="13"/>
    </row>
    <row r="1420" spans="1:14" x14ac:dyDescent="0.35">
      <c r="A1420" s="5">
        <v>1419</v>
      </c>
      <c r="B1420" s="5">
        <v>927</v>
      </c>
      <c r="C1420" s="5">
        <v>1016</v>
      </c>
      <c r="D1420" s="5">
        <v>1</v>
      </c>
      <c r="E1420" s="5">
        <v>1279.19</v>
      </c>
      <c r="F1420" s="5">
        <v>0.05</v>
      </c>
      <c r="G1420" s="5">
        <f>IFERROR(INDEX(Products!$C$2:$C$86,MATCH(C1420,Products!$A$2:$A$86,0)),"")</f>
        <v>2</v>
      </c>
      <c r="H1420" s="12">
        <f>IFERROR(INDEX(Products!$D$2:$D$86,MATCH(C1420,Products!$A$2:$A$86,0)),"")</f>
        <v>741.85</v>
      </c>
      <c r="I1420" s="12">
        <f t="shared" si="88"/>
        <v>1215.2304999999999</v>
      </c>
      <c r="J1420" s="12">
        <f t="shared" si="89"/>
        <v>741.85</v>
      </c>
      <c r="K1420" s="12">
        <f t="shared" si="90"/>
        <v>473.38049999999987</v>
      </c>
      <c r="L1420" s="7">
        <f t="shared" si="91"/>
        <v>0.38953967992080507</v>
      </c>
      <c r="M1420" s="5" t="str">
        <f>IF(COUNTIF(Returns!$B$2:$B$248,A1420)&gt;0,"Yes","No")</f>
        <v>No</v>
      </c>
      <c r="N1420" s="13"/>
    </row>
    <row r="1421" spans="1:14" x14ac:dyDescent="0.35">
      <c r="A1421" s="5">
        <v>1420</v>
      </c>
      <c r="B1421" s="5">
        <v>928</v>
      </c>
      <c r="C1421" s="5">
        <v>1085</v>
      </c>
      <c r="D1421" s="5">
        <v>1</v>
      </c>
      <c r="E1421" s="5">
        <v>234.72</v>
      </c>
      <c r="F1421" s="5">
        <v>0</v>
      </c>
      <c r="G1421" s="5">
        <f>IFERROR(INDEX(Products!$C$2:$C$86,MATCH(C1421,Products!$A$2:$A$86,0)),"")</f>
        <v>8</v>
      </c>
      <c r="H1421" s="12">
        <f>IFERROR(INDEX(Products!$D$2:$D$86,MATCH(C1421,Products!$A$2:$A$86,0)),"")</f>
        <v>175.69</v>
      </c>
      <c r="I1421" s="12">
        <f t="shared" si="88"/>
        <v>234.72</v>
      </c>
      <c r="J1421" s="12">
        <f t="shared" si="89"/>
        <v>175.69</v>
      </c>
      <c r="K1421" s="12">
        <f t="shared" si="90"/>
        <v>59.03</v>
      </c>
      <c r="L1421" s="7">
        <f t="shared" si="91"/>
        <v>0.25149113837764148</v>
      </c>
      <c r="M1421" s="5" t="str">
        <f>IF(COUNTIF(Returns!$B$2:$B$248,A1421)&gt;0,"Yes","No")</f>
        <v>No</v>
      </c>
      <c r="N1421" s="13"/>
    </row>
    <row r="1422" spans="1:14" x14ac:dyDescent="0.35">
      <c r="A1422" s="5">
        <v>1421</v>
      </c>
      <c r="B1422" s="5">
        <v>929</v>
      </c>
      <c r="C1422" s="5">
        <v>1004</v>
      </c>
      <c r="D1422" s="5">
        <v>1</v>
      </c>
      <c r="E1422" s="5">
        <v>5301.74</v>
      </c>
      <c r="F1422" s="5">
        <v>0</v>
      </c>
      <c r="G1422" s="5">
        <f>IFERROR(INDEX(Products!$C$2:$C$86,MATCH(C1422,Products!$A$2:$A$86,0)),"")</f>
        <v>1</v>
      </c>
      <c r="H1422" s="12">
        <f>IFERROR(INDEX(Products!$D$2:$D$86,MATCH(C1422,Products!$A$2:$A$86,0)),"")</f>
        <v>4057.94</v>
      </c>
      <c r="I1422" s="12">
        <f t="shared" si="88"/>
        <v>5301.74</v>
      </c>
      <c r="J1422" s="12">
        <f t="shared" si="89"/>
        <v>4057.94</v>
      </c>
      <c r="K1422" s="12">
        <f t="shared" si="90"/>
        <v>1243.7999999999997</v>
      </c>
      <c r="L1422" s="7">
        <f t="shared" si="91"/>
        <v>0.23460222492992863</v>
      </c>
      <c r="M1422" s="5" t="str">
        <f>IF(COUNTIF(Returns!$B$2:$B$248,A1422)&gt;0,"Yes","No")</f>
        <v>No</v>
      </c>
      <c r="N1422" s="13"/>
    </row>
    <row r="1423" spans="1:14" x14ac:dyDescent="0.35">
      <c r="A1423" s="5">
        <v>1422</v>
      </c>
      <c r="B1423" s="5">
        <v>930</v>
      </c>
      <c r="C1423" s="5">
        <v>1056</v>
      </c>
      <c r="D1423" s="5">
        <v>1</v>
      </c>
      <c r="E1423" s="5">
        <v>1134.4000000000001</v>
      </c>
      <c r="F1423" s="5">
        <v>0</v>
      </c>
      <c r="G1423" s="5">
        <f>IFERROR(INDEX(Products!$C$2:$C$86,MATCH(C1423,Products!$A$2:$A$86,0)),"")</f>
        <v>6</v>
      </c>
      <c r="H1423" s="12">
        <f>IFERROR(INDEX(Products!$D$2:$D$86,MATCH(C1423,Products!$A$2:$A$86,0)),"")</f>
        <v>798.2</v>
      </c>
      <c r="I1423" s="12">
        <f t="shared" si="88"/>
        <v>1134.4000000000001</v>
      </c>
      <c r="J1423" s="12">
        <f t="shared" si="89"/>
        <v>798.2</v>
      </c>
      <c r="K1423" s="12">
        <f t="shared" si="90"/>
        <v>336.20000000000005</v>
      </c>
      <c r="L1423" s="7">
        <f t="shared" si="91"/>
        <v>0.29636812411847674</v>
      </c>
      <c r="M1423" s="5" t="str">
        <f>IF(COUNTIF(Returns!$B$2:$B$248,A1423)&gt;0,"Yes","No")</f>
        <v>No</v>
      </c>
      <c r="N1423" s="13"/>
    </row>
    <row r="1424" spans="1:14" x14ac:dyDescent="0.35">
      <c r="A1424" s="5">
        <v>1423</v>
      </c>
      <c r="B1424" s="5">
        <v>930</v>
      </c>
      <c r="C1424" s="5">
        <v>1061</v>
      </c>
      <c r="D1424" s="5">
        <v>1</v>
      </c>
      <c r="E1424" s="5">
        <v>1128.8399999999999</v>
      </c>
      <c r="F1424" s="5">
        <v>0</v>
      </c>
      <c r="G1424" s="5">
        <f>IFERROR(INDEX(Products!$C$2:$C$86,MATCH(C1424,Products!$A$2:$A$86,0)),"")</f>
        <v>6</v>
      </c>
      <c r="H1424" s="12">
        <f>IFERROR(INDEX(Products!$D$2:$D$86,MATCH(C1424,Products!$A$2:$A$86,0)),"")</f>
        <v>705.26</v>
      </c>
      <c r="I1424" s="12">
        <f t="shared" si="88"/>
        <v>1128.8399999999999</v>
      </c>
      <c r="J1424" s="12">
        <f t="shared" si="89"/>
        <v>705.26</v>
      </c>
      <c r="K1424" s="12">
        <f t="shared" si="90"/>
        <v>423.57999999999993</v>
      </c>
      <c r="L1424" s="7">
        <f t="shared" si="91"/>
        <v>0.37523475426101127</v>
      </c>
      <c r="M1424" s="5" t="str">
        <f>IF(COUNTIF(Returns!$B$2:$B$248,A1424)&gt;0,"Yes","No")</f>
        <v>No</v>
      </c>
      <c r="N1424" s="13"/>
    </row>
    <row r="1425" spans="1:14" x14ac:dyDescent="0.35">
      <c r="A1425" s="5">
        <v>1424</v>
      </c>
      <c r="B1425" s="5">
        <v>931</v>
      </c>
      <c r="C1425" s="5">
        <v>1061</v>
      </c>
      <c r="D1425" s="5">
        <v>1</v>
      </c>
      <c r="E1425" s="5">
        <v>1128.8399999999999</v>
      </c>
      <c r="F1425" s="5">
        <v>0.25</v>
      </c>
      <c r="G1425" s="5">
        <f>IFERROR(INDEX(Products!$C$2:$C$86,MATCH(C1425,Products!$A$2:$A$86,0)),"")</f>
        <v>6</v>
      </c>
      <c r="H1425" s="12">
        <f>IFERROR(INDEX(Products!$D$2:$D$86,MATCH(C1425,Products!$A$2:$A$86,0)),"")</f>
        <v>705.26</v>
      </c>
      <c r="I1425" s="12">
        <f t="shared" si="88"/>
        <v>846.62999999999988</v>
      </c>
      <c r="J1425" s="12">
        <f t="shared" si="89"/>
        <v>705.26</v>
      </c>
      <c r="K1425" s="12">
        <f t="shared" si="90"/>
        <v>141.36999999999989</v>
      </c>
      <c r="L1425" s="7">
        <f t="shared" si="91"/>
        <v>0.16697967234801497</v>
      </c>
      <c r="M1425" s="5" t="str">
        <f>IF(COUNTIF(Returns!$B$2:$B$248,A1425)&gt;0,"Yes","No")</f>
        <v>No</v>
      </c>
      <c r="N1425" s="13"/>
    </row>
    <row r="1426" spans="1:14" x14ac:dyDescent="0.35">
      <c r="A1426" s="5">
        <v>1425</v>
      </c>
      <c r="B1426" s="5">
        <v>931</v>
      </c>
      <c r="C1426" s="5">
        <v>1057</v>
      </c>
      <c r="D1426" s="5">
        <v>1</v>
      </c>
      <c r="E1426" s="5">
        <v>670.06</v>
      </c>
      <c r="F1426" s="5">
        <v>0</v>
      </c>
      <c r="G1426" s="5">
        <f>IFERROR(INDEX(Products!$C$2:$C$86,MATCH(C1426,Products!$A$2:$A$86,0)),"")</f>
        <v>6</v>
      </c>
      <c r="H1426" s="12">
        <f>IFERROR(INDEX(Products!$D$2:$D$86,MATCH(C1426,Products!$A$2:$A$86,0)),"")</f>
        <v>490.48</v>
      </c>
      <c r="I1426" s="12">
        <f t="shared" si="88"/>
        <v>670.06</v>
      </c>
      <c r="J1426" s="12">
        <f t="shared" si="89"/>
        <v>490.48</v>
      </c>
      <c r="K1426" s="12">
        <f t="shared" si="90"/>
        <v>179.57999999999993</v>
      </c>
      <c r="L1426" s="7">
        <f t="shared" si="91"/>
        <v>0.26800585022236806</v>
      </c>
      <c r="M1426" s="5" t="str">
        <f>IF(COUNTIF(Returns!$B$2:$B$248,A1426)&gt;0,"Yes","No")</f>
        <v>No</v>
      </c>
      <c r="N1426" s="13"/>
    </row>
    <row r="1427" spans="1:14" x14ac:dyDescent="0.35">
      <c r="A1427" s="5">
        <v>1426</v>
      </c>
      <c r="B1427" s="5">
        <v>932</v>
      </c>
      <c r="C1427" s="5">
        <v>1064</v>
      </c>
      <c r="D1427" s="5">
        <v>1</v>
      </c>
      <c r="E1427" s="5">
        <v>177.92</v>
      </c>
      <c r="F1427" s="5">
        <v>0.15</v>
      </c>
      <c r="G1427" s="5">
        <f>IFERROR(INDEX(Products!$C$2:$C$86,MATCH(C1427,Products!$A$2:$A$86,0)),"")</f>
        <v>6</v>
      </c>
      <c r="H1427" s="12">
        <f>IFERROR(INDEX(Products!$D$2:$D$86,MATCH(C1427,Products!$A$2:$A$86,0)),"")</f>
        <v>95.97</v>
      </c>
      <c r="I1427" s="12">
        <f t="shared" si="88"/>
        <v>151.232</v>
      </c>
      <c r="J1427" s="12">
        <f t="shared" si="89"/>
        <v>95.97</v>
      </c>
      <c r="K1427" s="12">
        <f t="shared" si="90"/>
        <v>55.262</v>
      </c>
      <c r="L1427" s="7">
        <f t="shared" si="91"/>
        <v>0.36541208209902665</v>
      </c>
      <c r="M1427" s="5" t="str">
        <f>IF(COUNTIF(Returns!$B$2:$B$248,A1427)&gt;0,"Yes","No")</f>
        <v>No</v>
      </c>
      <c r="N1427" s="13"/>
    </row>
    <row r="1428" spans="1:14" x14ac:dyDescent="0.35">
      <c r="A1428" s="5">
        <v>1427</v>
      </c>
      <c r="B1428" s="5">
        <v>933</v>
      </c>
      <c r="C1428" s="5">
        <v>1080</v>
      </c>
      <c r="D1428" s="5">
        <v>2</v>
      </c>
      <c r="E1428" s="5">
        <v>256.7</v>
      </c>
      <c r="F1428" s="5">
        <v>0</v>
      </c>
      <c r="G1428" s="5">
        <f>IFERROR(INDEX(Products!$C$2:$C$86,MATCH(C1428,Products!$A$2:$A$86,0)),"")</f>
        <v>8</v>
      </c>
      <c r="H1428" s="12">
        <f>IFERROR(INDEX(Products!$D$2:$D$86,MATCH(C1428,Products!$A$2:$A$86,0)),"")</f>
        <v>184.26</v>
      </c>
      <c r="I1428" s="12">
        <f t="shared" si="88"/>
        <v>513.4</v>
      </c>
      <c r="J1428" s="12">
        <f t="shared" si="89"/>
        <v>368.52</v>
      </c>
      <c r="K1428" s="12">
        <f t="shared" si="90"/>
        <v>144.88</v>
      </c>
      <c r="L1428" s="7">
        <f t="shared" si="91"/>
        <v>0.28219711725749902</v>
      </c>
      <c r="M1428" s="5" t="str">
        <f>IF(COUNTIF(Returns!$B$2:$B$248,A1428)&gt;0,"Yes","No")</f>
        <v>No</v>
      </c>
      <c r="N1428" s="13"/>
    </row>
    <row r="1429" spans="1:14" x14ac:dyDescent="0.35">
      <c r="A1429" s="5">
        <v>1428</v>
      </c>
      <c r="B1429" s="5">
        <v>934</v>
      </c>
      <c r="C1429" s="5">
        <v>1017</v>
      </c>
      <c r="D1429" s="5">
        <v>3</v>
      </c>
      <c r="E1429" s="5">
        <v>978.37</v>
      </c>
      <c r="F1429" s="5">
        <v>0.05</v>
      </c>
      <c r="G1429" s="5">
        <f>IFERROR(INDEX(Products!$C$2:$C$86,MATCH(C1429,Products!$A$2:$A$86,0)),"")</f>
        <v>2</v>
      </c>
      <c r="H1429" s="12">
        <f>IFERROR(INDEX(Products!$D$2:$D$86,MATCH(C1429,Products!$A$2:$A$86,0)),"")</f>
        <v>519.71</v>
      </c>
      <c r="I1429" s="12">
        <f t="shared" si="88"/>
        <v>2788.3544999999999</v>
      </c>
      <c r="J1429" s="12">
        <f t="shared" si="89"/>
        <v>1559.13</v>
      </c>
      <c r="K1429" s="12">
        <f t="shared" si="90"/>
        <v>1229.2244999999998</v>
      </c>
      <c r="L1429" s="7">
        <f t="shared" si="91"/>
        <v>0.44084226019324296</v>
      </c>
      <c r="M1429" s="5" t="str">
        <f>IF(COUNTIF(Returns!$B$2:$B$248,A1429)&gt;0,"Yes","No")</f>
        <v>No</v>
      </c>
      <c r="N1429" s="13"/>
    </row>
    <row r="1430" spans="1:14" x14ac:dyDescent="0.35">
      <c r="A1430" s="5">
        <v>1429</v>
      </c>
      <c r="B1430" s="5">
        <v>935</v>
      </c>
      <c r="C1430" s="5">
        <v>1001</v>
      </c>
      <c r="D1430" s="5">
        <v>1</v>
      </c>
      <c r="E1430" s="5">
        <v>3826.19</v>
      </c>
      <c r="F1430" s="5">
        <v>0</v>
      </c>
      <c r="G1430" s="5">
        <f>IFERROR(INDEX(Products!$C$2:$C$86,MATCH(C1430,Products!$A$2:$A$86,0)),"")</f>
        <v>1</v>
      </c>
      <c r="H1430" s="12">
        <f>IFERROR(INDEX(Products!$D$2:$D$86,MATCH(C1430,Products!$A$2:$A$86,0)),"")</f>
        <v>3021.65</v>
      </c>
      <c r="I1430" s="12">
        <f t="shared" si="88"/>
        <v>3826.19</v>
      </c>
      <c r="J1430" s="12">
        <f t="shared" si="89"/>
        <v>3021.65</v>
      </c>
      <c r="K1430" s="12">
        <f t="shared" si="90"/>
        <v>804.54</v>
      </c>
      <c r="L1430" s="7">
        <f t="shared" si="91"/>
        <v>0.21027183699711721</v>
      </c>
      <c r="M1430" s="5" t="str">
        <f>IF(COUNTIF(Returns!$B$2:$B$248,A1430)&gt;0,"Yes","No")</f>
        <v>No</v>
      </c>
      <c r="N1430" s="13"/>
    </row>
    <row r="1431" spans="1:14" x14ac:dyDescent="0.35">
      <c r="A1431" s="5">
        <v>1430</v>
      </c>
      <c r="B1431" s="5">
        <v>936</v>
      </c>
      <c r="C1431" s="5">
        <v>1049</v>
      </c>
      <c r="D1431" s="5">
        <v>1</v>
      </c>
      <c r="E1431" s="5">
        <v>3970.29</v>
      </c>
      <c r="F1431" s="5">
        <v>0</v>
      </c>
      <c r="G1431" s="5">
        <f>IFERROR(INDEX(Products!$C$2:$C$86,MATCH(C1431,Products!$A$2:$A$86,0)),"")</f>
        <v>5</v>
      </c>
      <c r="H1431" s="12">
        <f>IFERROR(INDEX(Products!$D$2:$D$86,MATCH(C1431,Products!$A$2:$A$86,0)),"")</f>
        <v>2490.89</v>
      </c>
      <c r="I1431" s="12">
        <f t="shared" si="88"/>
        <v>3970.29</v>
      </c>
      <c r="J1431" s="12">
        <f t="shared" si="89"/>
        <v>2490.89</v>
      </c>
      <c r="K1431" s="12">
        <f t="shared" si="90"/>
        <v>1479.4</v>
      </c>
      <c r="L1431" s="7">
        <f t="shared" si="91"/>
        <v>0.37261761735288862</v>
      </c>
      <c r="M1431" s="5" t="str">
        <f>IF(COUNTIF(Returns!$B$2:$B$248,A1431)&gt;0,"Yes","No")</f>
        <v>No</v>
      </c>
      <c r="N1431" s="13"/>
    </row>
    <row r="1432" spans="1:14" x14ac:dyDescent="0.35">
      <c r="A1432" s="5">
        <v>1431</v>
      </c>
      <c r="B1432" s="5">
        <v>936</v>
      </c>
      <c r="C1432" s="5">
        <v>1053</v>
      </c>
      <c r="D1432" s="5">
        <v>1</v>
      </c>
      <c r="E1432" s="5">
        <v>1295.03</v>
      </c>
      <c r="F1432" s="5">
        <v>0</v>
      </c>
      <c r="G1432" s="5">
        <f>IFERROR(INDEX(Products!$C$2:$C$86,MATCH(C1432,Products!$A$2:$A$86,0)),"")</f>
        <v>5</v>
      </c>
      <c r="H1432" s="12">
        <f>IFERROR(INDEX(Products!$D$2:$D$86,MATCH(C1432,Products!$A$2:$A$86,0)),"")</f>
        <v>777.04</v>
      </c>
      <c r="I1432" s="12">
        <f t="shared" si="88"/>
        <v>1295.03</v>
      </c>
      <c r="J1432" s="12">
        <f t="shared" si="89"/>
        <v>777.04</v>
      </c>
      <c r="K1432" s="12">
        <f t="shared" si="90"/>
        <v>517.99</v>
      </c>
      <c r="L1432" s="7">
        <f t="shared" si="91"/>
        <v>0.39998301197655656</v>
      </c>
      <c r="M1432" s="5" t="str">
        <f>IF(COUNTIF(Returns!$B$2:$B$248,A1432)&gt;0,"Yes","No")</f>
        <v>No</v>
      </c>
      <c r="N1432" s="13"/>
    </row>
    <row r="1433" spans="1:14" x14ac:dyDescent="0.35">
      <c r="A1433" s="5">
        <v>1432</v>
      </c>
      <c r="B1433" s="5">
        <v>937</v>
      </c>
      <c r="C1433" s="5">
        <v>1079</v>
      </c>
      <c r="D1433" s="5">
        <v>1</v>
      </c>
      <c r="E1433" s="5">
        <v>395.97</v>
      </c>
      <c r="F1433" s="5">
        <v>0</v>
      </c>
      <c r="G1433" s="5">
        <f>IFERROR(INDEX(Products!$C$2:$C$86,MATCH(C1433,Products!$A$2:$A$86,0)),"")</f>
        <v>8</v>
      </c>
      <c r="H1433" s="12">
        <f>IFERROR(INDEX(Products!$D$2:$D$86,MATCH(C1433,Products!$A$2:$A$86,0)),"")</f>
        <v>242.57</v>
      </c>
      <c r="I1433" s="12">
        <f t="shared" si="88"/>
        <v>395.97</v>
      </c>
      <c r="J1433" s="12">
        <f t="shared" si="89"/>
        <v>242.57</v>
      </c>
      <c r="K1433" s="12">
        <f t="shared" si="90"/>
        <v>153.40000000000003</v>
      </c>
      <c r="L1433" s="7">
        <f t="shared" si="91"/>
        <v>0.38740308609238078</v>
      </c>
      <c r="M1433" s="5" t="str">
        <f>IF(COUNTIF(Returns!$B$2:$B$248,A1433)&gt;0,"Yes","No")</f>
        <v>No</v>
      </c>
      <c r="N1433" s="13"/>
    </row>
    <row r="1434" spans="1:14" x14ac:dyDescent="0.35">
      <c r="A1434" s="5">
        <v>1433</v>
      </c>
      <c r="B1434" s="5">
        <v>938</v>
      </c>
      <c r="C1434" s="5">
        <v>1036</v>
      </c>
      <c r="D1434" s="5">
        <v>1</v>
      </c>
      <c r="E1434" s="5">
        <v>471.33</v>
      </c>
      <c r="F1434" s="5">
        <v>0.3</v>
      </c>
      <c r="G1434" s="5">
        <f>IFERROR(INDEX(Products!$C$2:$C$86,MATCH(C1434,Products!$A$2:$A$86,0)),"")</f>
        <v>4</v>
      </c>
      <c r="H1434" s="12">
        <f>IFERROR(INDEX(Products!$D$2:$D$86,MATCH(C1434,Products!$A$2:$A$86,0)),"")</f>
        <v>253.01</v>
      </c>
      <c r="I1434" s="12">
        <f t="shared" si="88"/>
        <v>329.93099999999998</v>
      </c>
      <c r="J1434" s="12">
        <f t="shared" si="89"/>
        <v>253.01</v>
      </c>
      <c r="K1434" s="12">
        <f t="shared" si="90"/>
        <v>76.920999999999992</v>
      </c>
      <c r="L1434" s="7">
        <f t="shared" si="91"/>
        <v>0.23314268741039793</v>
      </c>
      <c r="M1434" s="5" t="str">
        <f>IF(COUNTIF(Returns!$B$2:$B$248,A1434)&gt;0,"Yes","No")</f>
        <v>No</v>
      </c>
      <c r="N1434" s="13"/>
    </row>
    <row r="1435" spans="1:14" x14ac:dyDescent="0.35">
      <c r="A1435" s="5">
        <v>1434</v>
      </c>
      <c r="B1435" s="5">
        <v>939</v>
      </c>
      <c r="C1435" s="5">
        <v>1017</v>
      </c>
      <c r="D1435" s="5">
        <v>1</v>
      </c>
      <c r="E1435" s="5">
        <v>978.37</v>
      </c>
      <c r="F1435" s="5">
        <v>0.25</v>
      </c>
      <c r="G1435" s="5">
        <f>IFERROR(INDEX(Products!$C$2:$C$86,MATCH(C1435,Products!$A$2:$A$86,0)),"")</f>
        <v>2</v>
      </c>
      <c r="H1435" s="12">
        <f>IFERROR(INDEX(Products!$D$2:$D$86,MATCH(C1435,Products!$A$2:$A$86,0)),"")</f>
        <v>519.71</v>
      </c>
      <c r="I1435" s="12">
        <f t="shared" si="88"/>
        <v>733.77750000000003</v>
      </c>
      <c r="J1435" s="12">
        <f t="shared" si="89"/>
        <v>519.71</v>
      </c>
      <c r="K1435" s="12">
        <f t="shared" si="90"/>
        <v>214.0675</v>
      </c>
      <c r="L1435" s="7">
        <f t="shared" si="91"/>
        <v>0.29173352957810778</v>
      </c>
      <c r="M1435" s="5" t="str">
        <f>IF(COUNTIF(Returns!$B$2:$B$248,A1435)&gt;0,"Yes","No")</f>
        <v>No</v>
      </c>
      <c r="N1435" s="13"/>
    </row>
    <row r="1436" spans="1:14" x14ac:dyDescent="0.35">
      <c r="A1436" s="5">
        <v>1435</v>
      </c>
      <c r="B1436" s="5">
        <v>939</v>
      </c>
      <c r="C1436" s="5">
        <v>1061</v>
      </c>
      <c r="D1436" s="5">
        <v>1</v>
      </c>
      <c r="E1436" s="5">
        <v>1128.8399999999999</v>
      </c>
      <c r="F1436" s="5">
        <v>0.05</v>
      </c>
      <c r="G1436" s="5">
        <f>IFERROR(INDEX(Products!$C$2:$C$86,MATCH(C1436,Products!$A$2:$A$86,0)),"")</f>
        <v>6</v>
      </c>
      <c r="H1436" s="12">
        <f>IFERROR(INDEX(Products!$D$2:$D$86,MATCH(C1436,Products!$A$2:$A$86,0)),"")</f>
        <v>705.26</v>
      </c>
      <c r="I1436" s="12">
        <f t="shared" si="88"/>
        <v>1072.3979999999999</v>
      </c>
      <c r="J1436" s="12">
        <f t="shared" si="89"/>
        <v>705.26</v>
      </c>
      <c r="K1436" s="12">
        <f t="shared" si="90"/>
        <v>367.13799999999992</v>
      </c>
      <c r="L1436" s="7">
        <f t="shared" si="91"/>
        <v>0.34235237290632764</v>
      </c>
      <c r="M1436" s="5" t="str">
        <f>IF(COUNTIF(Returns!$B$2:$B$248,A1436)&gt;0,"Yes","No")</f>
        <v>No</v>
      </c>
      <c r="N1436" s="13"/>
    </row>
    <row r="1437" spans="1:14" x14ac:dyDescent="0.35">
      <c r="A1437" s="5">
        <v>1436</v>
      </c>
      <c r="B1437" s="5">
        <v>940</v>
      </c>
      <c r="C1437" s="5">
        <v>1061</v>
      </c>
      <c r="D1437" s="5">
        <v>1</v>
      </c>
      <c r="E1437" s="5">
        <v>1128.8399999999999</v>
      </c>
      <c r="F1437" s="5">
        <v>0</v>
      </c>
      <c r="G1437" s="5">
        <f>IFERROR(INDEX(Products!$C$2:$C$86,MATCH(C1437,Products!$A$2:$A$86,0)),"")</f>
        <v>6</v>
      </c>
      <c r="H1437" s="12">
        <f>IFERROR(INDEX(Products!$D$2:$D$86,MATCH(C1437,Products!$A$2:$A$86,0)),"")</f>
        <v>705.26</v>
      </c>
      <c r="I1437" s="12">
        <f t="shared" si="88"/>
        <v>1128.8399999999999</v>
      </c>
      <c r="J1437" s="12">
        <f t="shared" si="89"/>
        <v>705.26</v>
      </c>
      <c r="K1437" s="12">
        <f t="shared" si="90"/>
        <v>423.57999999999993</v>
      </c>
      <c r="L1437" s="7">
        <f t="shared" si="91"/>
        <v>0.37523475426101127</v>
      </c>
      <c r="M1437" s="5" t="str">
        <f>IF(COUNTIF(Returns!$B$2:$B$248,A1437)&gt;0,"Yes","No")</f>
        <v>No</v>
      </c>
      <c r="N1437" s="13"/>
    </row>
    <row r="1438" spans="1:14" x14ac:dyDescent="0.35">
      <c r="A1438" s="5">
        <v>1437</v>
      </c>
      <c r="B1438" s="5">
        <v>941</v>
      </c>
      <c r="C1438" s="5">
        <v>1030</v>
      </c>
      <c r="D1438" s="5">
        <v>1</v>
      </c>
      <c r="E1438" s="5">
        <v>799.21</v>
      </c>
      <c r="F1438" s="5">
        <v>0.15</v>
      </c>
      <c r="G1438" s="5">
        <f>IFERROR(INDEX(Products!$C$2:$C$86,MATCH(C1438,Products!$A$2:$A$86,0)),"")</f>
        <v>3</v>
      </c>
      <c r="H1438" s="12">
        <f>IFERROR(INDEX(Products!$D$2:$D$86,MATCH(C1438,Products!$A$2:$A$86,0)),"")</f>
        <v>534</v>
      </c>
      <c r="I1438" s="12">
        <f t="shared" si="88"/>
        <v>679.32849999999996</v>
      </c>
      <c r="J1438" s="12">
        <f t="shared" si="89"/>
        <v>534</v>
      </c>
      <c r="K1438" s="12">
        <f t="shared" si="90"/>
        <v>145.32849999999996</v>
      </c>
      <c r="L1438" s="7">
        <f t="shared" si="91"/>
        <v>0.21392963787033809</v>
      </c>
      <c r="M1438" s="5" t="str">
        <f>IF(COUNTIF(Returns!$B$2:$B$248,A1438)&gt;0,"Yes","No")</f>
        <v>No</v>
      </c>
      <c r="N1438" s="13"/>
    </row>
    <row r="1439" spans="1:14" x14ac:dyDescent="0.35">
      <c r="A1439" s="5">
        <v>1438</v>
      </c>
      <c r="B1439" s="5">
        <v>942</v>
      </c>
      <c r="C1439" s="5">
        <v>1010</v>
      </c>
      <c r="D1439" s="5">
        <v>1</v>
      </c>
      <c r="E1439" s="5">
        <v>4664.03</v>
      </c>
      <c r="F1439" s="5">
        <v>0.05</v>
      </c>
      <c r="G1439" s="5">
        <f>IFERROR(INDEX(Products!$C$2:$C$86,MATCH(C1439,Products!$A$2:$A$86,0)),"")</f>
        <v>1</v>
      </c>
      <c r="H1439" s="12">
        <f>IFERROR(INDEX(Products!$D$2:$D$86,MATCH(C1439,Products!$A$2:$A$86,0)),"")</f>
        <v>3718.66</v>
      </c>
      <c r="I1439" s="12">
        <f t="shared" si="88"/>
        <v>4430.8284999999996</v>
      </c>
      <c r="J1439" s="12">
        <f t="shared" si="89"/>
        <v>3718.66</v>
      </c>
      <c r="K1439" s="12">
        <f t="shared" si="90"/>
        <v>712.16849999999977</v>
      </c>
      <c r="L1439" s="7">
        <f t="shared" si="91"/>
        <v>0.16073032391120529</v>
      </c>
      <c r="M1439" s="5" t="str">
        <f>IF(COUNTIF(Returns!$B$2:$B$248,A1439)&gt;0,"Yes","No")</f>
        <v>No</v>
      </c>
      <c r="N1439" s="13"/>
    </row>
    <row r="1440" spans="1:14" x14ac:dyDescent="0.35">
      <c r="A1440" s="5">
        <v>1439</v>
      </c>
      <c r="B1440" s="5">
        <v>943</v>
      </c>
      <c r="C1440" s="5">
        <v>1072</v>
      </c>
      <c r="D1440" s="5">
        <v>2</v>
      </c>
      <c r="E1440" s="5">
        <v>1404.39</v>
      </c>
      <c r="F1440" s="5">
        <v>0.25</v>
      </c>
      <c r="G1440" s="5">
        <f>IFERROR(INDEX(Products!$C$2:$C$86,MATCH(C1440,Products!$A$2:$A$86,0)),"")</f>
        <v>7</v>
      </c>
      <c r="H1440" s="12">
        <f>IFERROR(INDEX(Products!$D$2:$D$86,MATCH(C1440,Products!$A$2:$A$86,0)),"")</f>
        <v>772.88</v>
      </c>
      <c r="I1440" s="12">
        <f t="shared" si="88"/>
        <v>2106.585</v>
      </c>
      <c r="J1440" s="12">
        <f t="shared" si="89"/>
        <v>1545.76</v>
      </c>
      <c r="K1440" s="12">
        <f t="shared" si="90"/>
        <v>560.82500000000005</v>
      </c>
      <c r="L1440" s="7">
        <f t="shared" si="91"/>
        <v>0.26622471915446089</v>
      </c>
      <c r="M1440" s="5" t="str">
        <f>IF(COUNTIF(Returns!$B$2:$B$248,A1440)&gt;0,"Yes","No")</f>
        <v>No</v>
      </c>
      <c r="N1440" s="13"/>
    </row>
    <row r="1441" spans="1:14" x14ac:dyDescent="0.35">
      <c r="A1441" s="5">
        <v>1440</v>
      </c>
      <c r="B1441" s="5">
        <v>944</v>
      </c>
      <c r="C1441" s="5">
        <v>1063</v>
      </c>
      <c r="D1441" s="5">
        <v>1</v>
      </c>
      <c r="E1441" s="5">
        <v>117.54</v>
      </c>
      <c r="F1441" s="5">
        <v>0.3</v>
      </c>
      <c r="G1441" s="5">
        <f>IFERROR(INDEX(Products!$C$2:$C$86,MATCH(C1441,Products!$A$2:$A$86,0)),"")</f>
        <v>6</v>
      </c>
      <c r="H1441" s="12">
        <f>IFERROR(INDEX(Products!$D$2:$D$86,MATCH(C1441,Products!$A$2:$A$86,0)),"")</f>
        <v>80.47</v>
      </c>
      <c r="I1441" s="12">
        <f t="shared" si="88"/>
        <v>82.278000000000006</v>
      </c>
      <c r="J1441" s="12">
        <f t="shared" si="89"/>
        <v>80.47</v>
      </c>
      <c r="K1441" s="12">
        <f t="shared" si="90"/>
        <v>1.8080000000000069</v>
      </c>
      <c r="L1441" s="7">
        <f t="shared" si="91"/>
        <v>2.1974282311188979E-2</v>
      </c>
      <c r="M1441" s="5" t="str">
        <f>IF(COUNTIF(Returns!$B$2:$B$248,A1441)&gt;0,"Yes","No")</f>
        <v>No</v>
      </c>
      <c r="N1441" s="13"/>
    </row>
    <row r="1442" spans="1:14" x14ac:dyDescent="0.35">
      <c r="A1442" s="5">
        <v>1441</v>
      </c>
      <c r="B1442" s="5">
        <v>944</v>
      </c>
      <c r="C1442" s="5">
        <v>1005</v>
      </c>
      <c r="D1442" s="5">
        <v>1</v>
      </c>
      <c r="E1442" s="5">
        <v>2703.6</v>
      </c>
      <c r="F1442" s="5">
        <v>0.25</v>
      </c>
      <c r="G1442" s="5">
        <f>IFERROR(INDEX(Products!$C$2:$C$86,MATCH(C1442,Products!$A$2:$A$86,0)),"")</f>
        <v>1</v>
      </c>
      <c r="H1442" s="12">
        <f>IFERROR(INDEX(Products!$D$2:$D$86,MATCH(C1442,Products!$A$2:$A$86,0)),"")</f>
        <v>2129.88</v>
      </c>
      <c r="I1442" s="12">
        <f t="shared" si="88"/>
        <v>2027.6999999999998</v>
      </c>
      <c r="J1442" s="12">
        <f t="shared" si="89"/>
        <v>2129.88</v>
      </c>
      <c r="K1442" s="12">
        <f t="shared" si="90"/>
        <v>-102.18000000000029</v>
      </c>
      <c r="L1442" s="7">
        <f t="shared" si="91"/>
        <v>-5.0392069832815654E-2</v>
      </c>
      <c r="M1442" s="5" t="str">
        <f>IF(COUNTIF(Returns!$B$2:$B$248,A1442)&gt;0,"Yes","No")</f>
        <v>No</v>
      </c>
      <c r="N1442" s="13"/>
    </row>
    <row r="1443" spans="1:14" x14ac:dyDescent="0.35">
      <c r="A1443" s="5">
        <v>1442</v>
      </c>
      <c r="B1443" s="5">
        <v>945</v>
      </c>
      <c r="C1443" s="5">
        <v>1017</v>
      </c>
      <c r="D1443" s="5">
        <v>1</v>
      </c>
      <c r="E1443" s="5">
        <v>978.37</v>
      </c>
      <c r="F1443" s="5">
        <v>0.15</v>
      </c>
      <c r="G1443" s="5">
        <f>IFERROR(INDEX(Products!$C$2:$C$86,MATCH(C1443,Products!$A$2:$A$86,0)),"")</f>
        <v>2</v>
      </c>
      <c r="H1443" s="12">
        <f>IFERROR(INDEX(Products!$D$2:$D$86,MATCH(C1443,Products!$A$2:$A$86,0)),"")</f>
        <v>519.71</v>
      </c>
      <c r="I1443" s="12">
        <f t="shared" si="88"/>
        <v>831.61450000000002</v>
      </c>
      <c r="J1443" s="12">
        <f t="shared" si="89"/>
        <v>519.71</v>
      </c>
      <c r="K1443" s="12">
        <f t="shared" si="90"/>
        <v>311.90449999999998</v>
      </c>
      <c r="L1443" s="7">
        <f t="shared" si="91"/>
        <v>0.37505899668656567</v>
      </c>
      <c r="M1443" s="5" t="str">
        <f>IF(COUNTIF(Returns!$B$2:$B$248,A1443)&gt;0,"Yes","No")</f>
        <v>No</v>
      </c>
      <c r="N1443" s="13"/>
    </row>
    <row r="1444" spans="1:14" x14ac:dyDescent="0.35">
      <c r="A1444" s="5">
        <v>1443</v>
      </c>
      <c r="B1444" s="5">
        <v>946</v>
      </c>
      <c r="C1444" s="5">
        <v>1085</v>
      </c>
      <c r="D1444" s="5">
        <v>1</v>
      </c>
      <c r="E1444" s="5">
        <v>234.72</v>
      </c>
      <c r="F1444" s="5">
        <v>0.3</v>
      </c>
      <c r="G1444" s="5">
        <f>IFERROR(INDEX(Products!$C$2:$C$86,MATCH(C1444,Products!$A$2:$A$86,0)),"")</f>
        <v>8</v>
      </c>
      <c r="H1444" s="12">
        <f>IFERROR(INDEX(Products!$D$2:$D$86,MATCH(C1444,Products!$A$2:$A$86,0)),"")</f>
        <v>175.69</v>
      </c>
      <c r="I1444" s="12">
        <f t="shared" si="88"/>
        <v>164.304</v>
      </c>
      <c r="J1444" s="12">
        <f t="shared" si="89"/>
        <v>175.69</v>
      </c>
      <c r="K1444" s="12">
        <f t="shared" si="90"/>
        <v>-11.385999999999996</v>
      </c>
      <c r="L1444" s="7">
        <f t="shared" si="91"/>
        <v>-6.929837374622648E-2</v>
      </c>
      <c r="M1444" s="5" t="str">
        <f>IF(COUNTIF(Returns!$B$2:$B$248,A1444)&gt;0,"Yes","No")</f>
        <v>No</v>
      </c>
      <c r="N1444" s="13"/>
    </row>
    <row r="1445" spans="1:14" x14ac:dyDescent="0.35">
      <c r="A1445" s="5">
        <v>1444</v>
      </c>
      <c r="B1445" s="5">
        <v>946</v>
      </c>
      <c r="C1445" s="5">
        <v>1049</v>
      </c>
      <c r="D1445" s="5">
        <v>1</v>
      </c>
      <c r="E1445" s="5">
        <v>3970.29</v>
      </c>
      <c r="F1445" s="5">
        <v>0</v>
      </c>
      <c r="G1445" s="5">
        <f>IFERROR(INDEX(Products!$C$2:$C$86,MATCH(C1445,Products!$A$2:$A$86,0)),"")</f>
        <v>5</v>
      </c>
      <c r="H1445" s="12">
        <f>IFERROR(INDEX(Products!$D$2:$D$86,MATCH(C1445,Products!$A$2:$A$86,0)),"")</f>
        <v>2490.89</v>
      </c>
      <c r="I1445" s="12">
        <f t="shared" si="88"/>
        <v>3970.29</v>
      </c>
      <c r="J1445" s="12">
        <f t="shared" si="89"/>
        <v>2490.89</v>
      </c>
      <c r="K1445" s="12">
        <f t="shared" si="90"/>
        <v>1479.4</v>
      </c>
      <c r="L1445" s="7">
        <f t="shared" si="91"/>
        <v>0.37261761735288862</v>
      </c>
      <c r="M1445" s="5" t="str">
        <f>IF(COUNTIF(Returns!$B$2:$B$248,A1445)&gt;0,"Yes","No")</f>
        <v>No</v>
      </c>
      <c r="N1445" s="13"/>
    </row>
    <row r="1446" spans="1:14" x14ac:dyDescent="0.35">
      <c r="A1446" s="5">
        <v>1445</v>
      </c>
      <c r="B1446" s="5">
        <v>946</v>
      </c>
      <c r="C1446" s="5">
        <v>1062</v>
      </c>
      <c r="D1446" s="5">
        <v>1</v>
      </c>
      <c r="E1446" s="5">
        <v>1145.77</v>
      </c>
      <c r="F1446" s="5">
        <v>0.25</v>
      </c>
      <c r="G1446" s="5">
        <f>IFERROR(INDEX(Products!$C$2:$C$86,MATCH(C1446,Products!$A$2:$A$86,0)),"")</f>
        <v>6</v>
      </c>
      <c r="H1446" s="12">
        <f>IFERROR(INDEX(Products!$D$2:$D$86,MATCH(C1446,Products!$A$2:$A$86,0)),"")</f>
        <v>718.47</v>
      </c>
      <c r="I1446" s="12">
        <f t="shared" si="88"/>
        <v>859.32749999999999</v>
      </c>
      <c r="J1446" s="12">
        <f t="shared" si="89"/>
        <v>718.47</v>
      </c>
      <c r="K1446" s="12">
        <f t="shared" si="90"/>
        <v>140.85749999999996</v>
      </c>
      <c r="L1446" s="7">
        <f t="shared" si="91"/>
        <v>0.16391596917356882</v>
      </c>
      <c r="M1446" s="5" t="str">
        <f>IF(COUNTIF(Returns!$B$2:$B$248,A1446)&gt;0,"Yes","No")</f>
        <v>No</v>
      </c>
      <c r="N1446" s="13"/>
    </row>
    <row r="1447" spans="1:14" x14ac:dyDescent="0.35">
      <c r="A1447" s="5">
        <v>1446</v>
      </c>
      <c r="B1447" s="5">
        <v>947</v>
      </c>
      <c r="C1447" s="5">
        <v>1053</v>
      </c>
      <c r="D1447" s="5">
        <v>1</v>
      </c>
      <c r="E1447" s="5">
        <v>1295.03</v>
      </c>
      <c r="F1447" s="5">
        <v>0.1</v>
      </c>
      <c r="G1447" s="5">
        <f>IFERROR(INDEX(Products!$C$2:$C$86,MATCH(C1447,Products!$A$2:$A$86,0)),"")</f>
        <v>5</v>
      </c>
      <c r="H1447" s="12">
        <f>IFERROR(INDEX(Products!$D$2:$D$86,MATCH(C1447,Products!$A$2:$A$86,0)),"")</f>
        <v>777.04</v>
      </c>
      <c r="I1447" s="12">
        <f t="shared" si="88"/>
        <v>1165.527</v>
      </c>
      <c r="J1447" s="12">
        <f t="shared" si="89"/>
        <v>777.04</v>
      </c>
      <c r="K1447" s="12">
        <f t="shared" si="90"/>
        <v>388.48700000000008</v>
      </c>
      <c r="L1447" s="7">
        <f t="shared" si="91"/>
        <v>0.33331445775172952</v>
      </c>
      <c r="M1447" s="5" t="str">
        <f>IF(COUNTIF(Returns!$B$2:$B$248,A1447)&gt;0,"Yes","No")</f>
        <v>No</v>
      </c>
      <c r="N1447" s="13"/>
    </row>
    <row r="1448" spans="1:14" x14ac:dyDescent="0.35">
      <c r="A1448" s="5">
        <v>1447</v>
      </c>
      <c r="B1448" s="5">
        <v>948</v>
      </c>
      <c r="C1448" s="5">
        <v>1016</v>
      </c>
      <c r="D1448" s="5">
        <v>1</v>
      </c>
      <c r="E1448" s="5">
        <v>1279.19</v>
      </c>
      <c r="F1448" s="5">
        <v>0</v>
      </c>
      <c r="G1448" s="5">
        <f>IFERROR(INDEX(Products!$C$2:$C$86,MATCH(C1448,Products!$A$2:$A$86,0)),"")</f>
        <v>2</v>
      </c>
      <c r="H1448" s="12">
        <f>IFERROR(INDEX(Products!$D$2:$D$86,MATCH(C1448,Products!$A$2:$A$86,0)),"")</f>
        <v>741.85</v>
      </c>
      <c r="I1448" s="12">
        <f t="shared" si="88"/>
        <v>1279.19</v>
      </c>
      <c r="J1448" s="12">
        <f t="shared" si="89"/>
        <v>741.85</v>
      </c>
      <c r="K1448" s="12">
        <f t="shared" si="90"/>
        <v>537.34</v>
      </c>
      <c r="L1448" s="7">
        <f t="shared" si="91"/>
        <v>0.42006269592476492</v>
      </c>
      <c r="M1448" s="5" t="str">
        <f>IF(COUNTIF(Returns!$B$2:$B$248,A1448)&gt;0,"Yes","No")</f>
        <v>No</v>
      </c>
      <c r="N1448" s="13"/>
    </row>
    <row r="1449" spans="1:14" x14ac:dyDescent="0.35">
      <c r="A1449" s="5">
        <v>1448</v>
      </c>
      <c r="B1449" s="5">
        <v>948</v>
      </c>
      <c r="C1449" s="5">
        <v>1049</v>
      </c>
      <c r="D1449" s="5">
        <v>1</v>
      </c>
      <c r="E1449" s="5">
        <v>3970.29</v>
      </c>
      <c r="F1449" s="5">
        <v>0.1</v>
      </c>
      <c r="G1449" s="5">
        <f>IFERROR(INDEX(Products!$C$2:$C$86,MATCH(C1449,Products!$A$2:$A$86,0)),"")</f>
        <v>5</v>
      </c>
      <c r="H1449" s="12">
        <f>IFERROR(INDEX(Products!$D$2:$D$86,MATCH(C1449,Products!$A$2:$A$86,0)),"")</f>
        <v>2490.89</v>
      </c>
      <c r="I1449" s="12">
        <f t="shared" si="88"/>
        <v>3573.261</v>
      </c>
      <c r="J1449" s="12">
        <f t="shared" si="89"/>
        <v>2490.89</v>
      </c>
      <c r="K1449" s="12">
        <f t="shared" si="90"/>
        <v>1082.3710000000001</v>
      </c>
      <c r="L1449" s="7">
        <f t="shared" si="91"/>
        <v>0.30290846372543179</v>
      </c>
      <c r="M1449" s="5" t="str">
        <f>IF(COUNTIF(Returns!$B$2:$B$248,A1449)&gt;0,"Yes","No")</f>
        <v>No</v>
      </c>
      <c r="N1449" s="13"/>
    </row>
    <row r="1450" spans="1:14" x14ac:dyDescent="0.35">
      <c r="A1450" s="5">
        <v>1449</v>
      </c>
      <c r="B1450" s="5">
        <v>948</v>
      </c>
      <c r="C1450" s="5">
        <v>1085</v>
      </c>
      <c r="D1450" s="5">
        <v>1</v>
      </c>
      <c r="E1450" s="5">
        <v>234.72</v>
      </c>
      <c r="F1450" s="5">
        <v>0</v>
      </c>
      <c r="G1450" s="5">
        <f>IFERROR(INDEX(Products!$C$2:$C$86,MATCH(C1450,Products!$A$2:$A$86,0)),"")</f>
        <v>8</v>
      </c>
      <c r="H1450" s="12">
        <f>IFERROR(INDEX(Products!$D$2:$D$86,MATCH(C1450,Products!$A$2:$A$86,0)),"")</f>
        <v>175.69</v>
      </c>
      <c r="I1450" s="12">
        <f t="shared" si="88"/>
        <v>234.72</v>
      </c>
      <c r="J1450" s="12">
        <f t="shared" si="89"/>
        <v>175.69</v>
      </c>
      <c r="K1450" s="12">
        <f t="shared" si="90"/>
        <v>59.03</v>
      </c>
      <c r="L1450" s="7">
        <f t="shared" si="91"/>
        <v>0.25149113837764148</v>
      </c>
      <c r="M1450" s="5" t="str">
        <f>IF(COUNTIF(Returns!$B$2:$B$248,A1450)&gt;0,"Yes","No")</f>
        <v>No</v>
      </c>
      <c r="N1450" s="13"/>
    </row>
    <row r="1451" spans="1:14" x14ac:dyDescent="0.35">
      <c r="A1451" s="5">
        <v>1450</v>
      </c>
      <c r="B1451" s="5">
        <v>949</v>
      </c>
      <c r="C1451" s="5">
        <v>1010</v>
      </c>
      <c r="D1451" s="5">
        <v>1</v>
      </c>
      <c r="E1451" s="5">
        <v>4664.03</v>
      </c>
      <c r="F1451" s="5">
        <v>0.2</v>
      </c>
      <c r="G1451" s="5">
        <f>IFERROR(INDEX(Products!$C$2:$C$86,MATCH(C1451,Products!$A$2:$A$86,0)),"")</f>
        <v>1</v>
      </c>
      <c r="H1451" s="12">
        <f>IFERROR(INDEX(Products!$D$2:$D$86,MATCH(C1451,Products!$A$2:$A$86,0)),"")</f>
        <v>3718.66</v>
      </c>
      <c r="I1451" s="12">
        <f t="shared" si="88"/>
        <v>3731.2240000000002</v>
      </c>
      <c r="J1451" s="12">
        <f t="shared" si="89"/>
        <v>3718.66</v>
      </c>
      <c r="K1451" s="12">
        <f t="shared" si="90"/>
        <v>12.564000000000306</v>
      </c>
      <c r="L1451" s="7">
        <f t="shared" si="91"/>
        <v>3.3672596445563988E-3</v>
      </c>
      <c r="M1451" s="5" t="str">
        <f>IF(COUNTIF(Returns!$B$2:$B$248,A1451)&gt;0,"Yes","No")</f>
        <v>No</v>
      </c>
      <c r="N1451" s="13"/>
    </row>
    <row r="1452" spans="1:14" x14ac:dyDescent="0.35">
      <c r="A1452" s="5">
        <v>1451</v>
      </c>
      <c r="B1452" s="5">
        <v>949</v>
      </c>
      <c r="C1452" s="5">
        <v>1067</v>
      </c>
      <c r="D1452" s="5">
        <v>1</v>
      </c>
      <c r="E1452" s="5">
        <v>4128.99</v>
      </c>
      <c r="F1452" s="5">
        <v>0.25</v>
      </c>
      <c r="G1452" s="5">
        <f>IFERROR(INDEX(Products!$C$2:$C$86,MATCH(C1452,Products!$A$2:$A$86,0)),"")</f>
        <v>7</v>
      </c>
      <c r="H1452" s="12">
        <f>IFERROR(INDEX(Products!$D$2:$D$86,MATCH(C1452,Products!$A$2:$A$86,0)),"")</f>
        <v>2213.3200000000002</v>
      </c>
      <c r="I1452" s="12">
        <f t="shared" si="88"/>
        <v>3096.7424999999998</v>
      </c>
      <c r="J1452" s="12">
        <f t="shared" si="89"/>
        <v>2213.3200000000002</v>
      </c>
      <c r="K1452" s="12">
        <f t="shared" si="90"/>
        <v>883.42249999999967</v>
      </c>
      <c r="L1452" s="7">
        <f t="shared" si="91"/>
        <v>0.28527476856729278</v>
      </c>
      <c r="M1452" s="5" t="str">
        <f>IF(COUNTIF(Returns!$B$2:$B$248,A1452)&gt;0,"Yes","No")</f>
        <v>No</v>
      </c>
      <c r="N1452" s="13"/>
    </row>
    <row r="1453" spans="1:14" x14ac:dyDescent="0.35">
      <c r="A1453" s="5">
        <v>1452</v>
      </c>
      <c r="B1453" s="5">
        <v>950</v>
      </c>
      <c r="C1453" s="5">
        <v>1030</v>
      </c>
      <c r="D1453" s="5">
        <v>1</v>
      </c>
      <c r="E1453" s="5">
        <v>799.21</v>
      </c>
      <c r="F1453" s="5">
        <v>0</v>
      </c>
      <c r="G1453" s="5">
        <f>IFERROR(INDEX(Products!$C$2:$C$86,MATCH(C1453,Products!$A$2:$A$86,0)),"")</f>
        <v>3</v>
      </c>
      <c r="H1453" s="12">
        <f>IFERROR(INDEX(Products!$D$2:$D$86,MATCH(C1453,Products!$A$2:$A$86,0)),"")</f>
        <v>534</v>
      </c>
      <c r="I1453" s="12">
        <f t="shared" si="88"/>
        <v>799.21</v>
      </c>
      <c r="J1453" s="12">
        <f t="shared" si="89"/>
        <v>534</v>
      </c>
      <c r="K1453" s="12">
        <f t="shared" si="90"/>
        <v>265.21000000000004</v>
      </c>
      <c r="L1453" s="7">
        <f t="shared" si="91"/>
        <v>0.33184019218978744</v>
      </c>
      <c r="M1453" s="5" t="str">
        <f>IF(COUNTIF(Returns!$B$2:$B$248,A1453)&gt;0,"Yes","No")</f>
        <v>No</v>
      </c>
      <c r="N1453" s="13"/>
    </row>
    <row r="1454" spans="1:14" x14ac:dyDescent="0.35">
      <c r="A1454" s="5">
        <v>1453</v>
      </c>
      <c r="B1454" s="5">
        <v>951</v>
      </c>
      <c r="C1454" s="5">
        <v>1001</v>
      </c>
      <c r="D1454" s="5">
        <v>1</v>
      </c>
      <c r="E1454" s="5">
        <v>3826.19</v>
      </c>
      <c r="F1454" s="5">
        <v>0.15</v>
      </c>
      <c r="G1454" s="5">
        <f>IFERROR(INDEX(Products!$C$2:$C$86,MATCH(C1454,Products!$A$2:$A$86,0)),"")</f>
        <v>1</v>
      </c>
      <c r="H1454" s="12">
        <f>IFERROR(INDEX(Products!$D$2:$D$86,MATCH(C1454,Products!$A$2:$A$86,0)),"")</f>
        <v>3021.65</v>
      </c>
      <c r="I1454" s="12">
        <f t="shared" si="88"/>
        <v>3252.2615000000001</v>
      </c>
      <c r="J1454" s="12">
        <f t="shared" si="89"/>
        <v>3021.65</v>
      </c>
      <c r="K1454" s="12">
        <f t="shared" si="90"/>
        <v>230.61149999999998</v>
      </c>
      <c r="L1454" s="7">
        <f t="shared" si="91"/>
        <v>7.0908043526020273E-2</v>
      </c>
      <c r="M1454" s="5" t="str">
        <f>IF(COUNTIF(Returns!$B$2:$B$248,A1454)&gt;0,"Yes","No")</f>
        <v>No</v>
      </c>
      <c r="N1454" s="13"/>
    </row>
    <row r="1455" spans="1:14" x14ac:dyDescent="0.35">
      <c r="A1455" s="5">
        <v>1454</v>
      </c>
      <c r="B1455" s="5">
        <v>951</v>
      </c>
      <c r="C1455" s="5">
        <v>1053</v>
      </c>
      <c r="D1455" s="5">
        <v>1</v>
      </c>
      <c r="E1455" s="5">
        <v>1295.03</v>
      </c>
      <c r="F1455" s="5">
        <v>0.15</v>
      </c>
      <c r="G1455" s="5">
        <f>IFERROR(INDEX(Products!$C$2:$C$86,MATCH(C1455,Products!$A$2:$A$86,0)),"")</f>
        <v>5</v>
      </c>
      <c r="H1455" s="12">
        <f>IFERROR(INDEX(Products!$D$2:$D$86,MATCH(C1455,Products!$A$2:$A$86,0)),"")</f>
        <v>777.04</v>
      </c>
      <c r="I1455" s="12">
        <f t="shared" si="88"/>
        <v>1100.7755</v>
      </c>
      <c r="J1455" s="12">
        <f t="shared" si="89"/>
        <v>777.04</v>
      </c>
      <c r="K1455" s="12">
        <f t="shared" si="90"/>
        <v>323.7355</v>
      </c>
      <c r="L1455" s="7">
        <f t="shared" si="91"/>
        <v>0.29409766114889002</v>
      </c>
      <c r="M1455" s="5" t="str">
        <f>IF(COUNTIF(Returns!$B$2:$B$248,A1455)&gt;0,"Yes","No")</f>
        <v>No</v>
      </c>
      <c r="N1455" s="13"/>
    </row>
    <row r="1456" spans="1:14" x14ac:dyDescent="0.35">
      <c r="A1456" s="5">
        <v>1455</v>
      </c>
      <c r="B1456" s="5">
        <v>952</v>
      </c>
      <c r="C1456" s="5">
        <v>1001</v>
      </c>
      <c r="D1456" s="5">
        <v>1</v>
      </c>
      <c r="E1456" s="5">
        <v>3826.19</v>
      </c>
      <c r="F1456" s="5">
        <v>0.2</v>
      </c>
      <c r="G1456" s="5">
        <f>IFERROR(INDEX(Products!$C$2:$C$86,MATCH(C1456,Products!$A$2:$A$86,0)),"")</f>
        <v>1</v>
      </c>
      <c r="H1456" s="12">
        <f>IFERROR(INDEX(Products!$D$2:$D$86,MATCH(C1456,Products!$A$2:$A$86,0)),"")</f>
        <v>3021.65</v>
      </c>
      <c r="I1456" s="12">
        <f t="shared" si="88"/>
        <v>3060.9520000000002</v>
      </c>
      <c r="J1456" s="12">
        <f t="shared" si="89"/>
        <v>3021.65</v>
      </c>
      <c r="K1456" s="12">
        <f t="shared" si="90"/>
        <v>39.302000000000135</v>
      </c>
      <c r="L1456" s="7">
        <f t="shared" si="91"/>
        <v>1.2839796246396589E-2</v>
      </c>
      <c r="M1456" s="5" t="str">
        <f>IF(COUNTIF(Returns!$B$2:$B$248,A1456)&gt;0,"Yes","No")</f>
        <v>No</v>
      </c>
      <c r="N1456" s="13"/>
    </row>
    <row r="1457" spans="1:14" x14ac:dyDescent="0.35">
      <c r="A1457" s="5">
        <v>1456</v>
      </c>
      <c r="B1457" s="5">
        <v>952</v>
      </c>
      <c r="C1457" s="5">
        <v>1084</v>
      </c>
      <c r="D1457" s="5">
        <v>1</v>
      </c>
      <c r="E1457" s="5">
        <v>317.63</v>
      </c>
      <c r="F1457" s="5">
        <v>0</v>
      </c>
      <c r="G1457" s="5">
        <f>IFERROR(INDEX(Products!$C$2:$C$86,MATCH(C1457,Products!$A$2:$A$86,0)),"")</f>
        <v>8</v>
      </c>
      <c r="H1457" s="12">
        <f>IFERROR(INDEX(Products!$D$2:$D$86,MATCH(C1457,Products!$A$2:$A$86,0)),"")</f>
        <v>188.52</v>
      </c>
      <c r="I1457" s="12">
        <f t="shared" si="88"/>
        <v>317.63</v>
      </c>
      <c r="J1457" s="12">
        <f t="shared" si="89"/>
        <v>188.52</v>
      </c>
      <c r="K1457" s="12">
        <f t="shared" si="90"/>
        <v>129.10999999999999</v>
      </c>
      <c r="L1457" s="7">
        <f t="shared" si="91"/>
        <v>0.40647923684790477</v>
      </c>
      <c r="M1457" s="5" t="str">
        <f>IF(COUNTIF(Returns!$B$2:$B$248,A1457)&gt;0,"Yes","No")</f>
        <v>No</v>
      </c>
      <c r="N1457" s="13"/>
    </row>
    <row r="1458" spans="1:14" x14ac:dyDescent="0.35">
      <c r="A1458" s="5">
        <v>1457</v>
      </c>
      <c r="B1458" s="5">
        <v>952</v>
      </c>
      <c r="C1458" s="5">
        <v>1061</v>
      </c>
      <c r="D1458" s="5">
        <v>1</v>
      </c>
      <c r="E1458" s="5">
        <v>1128.8399999999999</v>
      </c>
      <c r="F1458" s="5">
        <v>0.2</v>
      </c>
      <c r="G1458" s="5">
        <f>IFERROR(INDEX(Products!$C$2:$C$86,MATCH(C1458,Products!$A$2:$A$86,0)),"")</f>
        <v>6</v>
      </c>
      <c r="H1458" s="12">
        <f>IFERROR(INDEX(Products!$D$2:$D$86,MATCH(C1458,Products!$A$2:$A$86,0)),"")</f>
        <v>705.26</v>
      </c>
      <c r="I1458" s="12">
        <f t="shared" si="88"/>
        <v>903.072</v>
      </c>
      <c r="J1458" s="12">
        <f t="shared" si="89"/>
        <v>705.26</v>
      </c>
      <c r="K1458" s="12">
        <f t="shared" si="90"/>
        <v>197.81200000000001</v>
      </c>
      <c r="L1458" s="7">
        <f t="shared" si="91"/>
        <v>0.21904344282626415</v>
      </c>
      <c r="M1458" s="5" t="str">
        <f>IF(COUNTIF(Returns!$B$2:$B$248,A1458)&gt;0,"Yes","No")</f>
        <v>No</v>
      </c>
      <c r="N1458" s="13"/>
    </row>
    <row r="1459" spans="1:14" x14ac:dyDescent="0.35">
      <c r="A1459" s="5">
        <v>1458</v>
      </c>
      <c r="B1459" s="5">
        <v>952</v>
      </c>
      <c r="C1459" s="5">
        <v>1023</v>
      </c>
      <c r="D1459" s="5">
        <v>2</v>
      </c>
      <c r="E1459" s="5">
        <v>203.79</v>
      </c>
      <c r="F1459" s="5">
        <v>0</v>
      </c>
      <c r="G1459" s="5">
        <f>IFERROR(INDEX(Products!$C$2:$C$86,MATCH(C1459,Products!$A$2:$A$86,0)),"")</f>
        <v>2</v>
      </c>
      <c r="H1459" s="12">
        <f>IFERROR(INDEX(Products!$D$2:$D$86,MATCH(C1459,Products!$A$2:$A$86,0)),"")</f>
        <v>145.43</v>
      </c>
      <c r="I1459" s="12">
        <f t="shared" si="88"/>
        <v>407.58</v>
      </c>
      <c r="J1459" s="12">
        <f t="shared" si="89"/>
        <v>290.86</v>
      </c>
      <c r="K1459" s="12">
        <f t="shared" si="90"/>
        <v>116.71999999999997</v>
      </c>
      <c r="L1459" s="7">
        <f t="shared" si="91"/>
        <v>0.28637322734187148</v>
      </c>
      <c r="M1459" s="5" t="str">
        <f>IF(COUNTIF(Returns!$B$2:$B$248,A1459)&gt;0,"Yes","No")</f>
        <v>No</v>
      </c>
      <c r="N1459" s="13"/>
    </row>
    <row r="1460" spans="1:14" x14ac:dyDescent="0.35">
      <c r="A1460" s="5">
        <v>1459</v>
      </c>
      <c r="B1460" s="5">
        <v>953</v>
      </c>
      <c r="C1460" s="5">
        <v>1038</v>
      </c>
      <c r="D1460" s="5">
        <v>1</v>
      </c>
      <c r="E1460" s="5">
        <v>930.61</v>
      </c>
      <c r="F1460" s="5">
        <v>0.05</v>
      </c>
      <c r="G1460" s="5">
        <f>IFERROR(INDEX(Products!$C$2:$C$86,MATCH(C1460,Products!$A$2:$A$86,0)),"")</f>
        <v>4</v>
      </c>
      <c r="H1460" s="12">
        <f>IFERROR(INDEX(Products!$D$2:$D$86,MATCH(C1460,Products!$A$2:$A$86,0)),"")</f>
        <v>617.46</v>
      </c>
      <c r="I1460" s="12">
        <f t="shared" si="88"/>
        <v>884.07949999999994</v>
      </c>
      <c r="J1460" s="12">
        <f t="shared" si="89"/>
        <v>617.46</v>
      </c>
      <c r="K1460" s="12">
        <f t="shared" si="90"/>
        <v>266.6194999999999</v>
      </c>
      <c r="L1460" s="7">
        <f t="shared" si="91"/>
        <v>0.30157864762162218</v>
      </c>
      <c r="M1460" s="5" t="str">
        <f>IF(COUNTIF(Returns!$B$2:$B$248,A1460)&gt;0,"Yes","No")</f>
        <v>No</v>
      </c>
      <c r="N1460" s="13"/>
    </row>
    <row r="1461" spans="1:14" x14ac:dyDescent="0.35">
      <c r="A1461" s="5">
        <v>1460</v>
      </c>
      <c r="B1461" s="5">
        <v>954</v>
      </c>
      <c r="C1461" s="5">
        <v>1001</v>
      </c>
      <c r="D1461" s="5">
        <v>1</v>
      </c>
      <c r="E1461" s="5">
        <v>3826.19</v>
      </c>
      <c r="F1461" s="5">
        <v>0</v>
      </c>
      <c r="G1461" s="5">
        <f>IFERROR(INDEX(Products!$C$2:$C$86,MATCH(C1461,Products!$A$2:$A$86,0)),"")</f>
        <v>1</v>
      </c>
      <c r="H1461" s="12">
        <f>IFERROR(INDEX(Products!$D$2:$D$86,MATCH(C1461,Products!$A$2:$A$86,0)),"")</f>
        <v>3021.65</v>
      </c>
      <c r="I1461" s="12">
        <f t="shared" si="88"/>
        <v>3826.19</v>
      </c>
      <c r="J1461" s="12">
        <f t="shared" si="89"/>
        <v>3021.65</v>
      </c>
      <c r="K1461" s="12">
        <f t="shared" si="90"/>
        <v>804.54</v>
      </c>
      <c r="L1461" s="7">
        <f t="shared" si="91"/>
        <v>0.21027183699711721</v>
      </c>
      <c r="M1461" s="5" t="str">
        <f>IF(COUNTIF(Returns!$B$2:$B$248,A1461)&gt;0,"Yes","No")</f>
        <v>Yes</v>
      </c>
      <c r="N1461" s="13"/>
    </row>
    <row r="1462" spans="1:14" x14ac:dyDescent="0.35">
      <c r="A1462" s="5">
        <v>1461</v>
      </c>
      <c r="B1462" s="5">
        <v>955</v>
      </c>
      <c r="C1462" s="5">
        <v>1037</v>
      </c>
      <c r="D1462" s="5">
        <v>1</v>
      </c>
      <c r="E1462" s="5">
        <v>1161.6300000000001</v>
      </c>
      <c r="F1462" s="5">
        <v>0.1</v>
      </c>
      <c r="G1462" s="5">
        <f>IFERROR(INDEX(Products!$C$2:$C$86,MATCH(C1462,Products!$A$2:$A$86,0)),"")</f>
        <v>4</v>
      </c>
      <c r="H1462" s="12">
        <f>IFERROR(INDEX(Products!$D$2:$D$86,MATCH(C1462,Products!$A$2:$A$86,0)),"")</f>
        <v>798.62</v>
      </c>
      <c r="I1462" s="12">
        <f t="shared" si="88"/>
        <v>1045.4670000000001</v>
      </c>
      <c r="J1462" s="12">
        <f t="shared" si="89"/>
        <v>798.62</v>
      </c>
      <c r="K1462" s="12">
        <f t="shared" si="90"/>
        <v>246.84700000000009</v>
      </c>
      <c r="L1462" s="7">
        <f t="shared" si="91"/>
        <v>0.2361117089300763</v>
      </c>
      <c r="M1462" s="5" t="str">
        <f>IF(COUNTIF(Returns!$B$2:$B$248,A1462)&gt;0,"Yes","No")</f>
        <v>No</v>
      </c>
      <c r="N1462" s="13"/>
    </row>
    <row r="1463" spans="1:14" x14ac:dyDescent="0.35">
      <c r="A1463" s="5">
        <v>1462</v>
      </c>
      <c r="B1463" s="5">
        <v>955</v>
      </c>
      <c r="C1463" s="5">
        <v>1056</v>
      </c>
      <c r="D1463" s="5">
        <v>1</v>
      </c>
      <c r="E1463" s="5">
        <v>1134.4000000000001</v>
      </c>
      <c r="F1463" s="5">
        <v>0.05</v>
      </c>
      <c r="G1463" s="5">
        <f>IFERROR(INDEX(Products!$C$2:$C$86,MATCH(C1463,Products!$A$2:$A$86,0)),"")</f>
        <v>6</v>
      </c>
      <c r="H1463" s="12">
        <f>IFERROR(INDEX(Products!$D$2:$D$86,MATCH(C1463,Products!$A$2:$A$86,0)),"")</f>
        <v>798.2</v>
      </c>
      <c r="I1463" s="12">
        <f t="shared" si="88"/>
        <v>1077.68</v>
      </c>
      <c r="J1463" s="12">
        <f t="shared" si="89"/>
        <v>798.2</v>
      </c>
      <c r="K1463" s="12">
        <f t="shared" si="90"/>
        <v>279.48</v>
      </c>
      <c r="L1463" s="7">
        <f t="shared" si="91"/>
        <v>0.25933486749313339</v>
      </c>
      <c r="M1463" s="5" t="str">
        <f>IF(COUNTIF(Returns!$B$2:$B$248,A1463)&gt;0,"Yes","No")</f>
        <v>No</v>
      </c>
      <c r="N1463" s="13"/>
    </row>
    <row r="1464" spans="1:14" x14ac:dyDescent="0.35">
      <c r="A1464" s="5">
        <v>1463</v>
      </c>
      <c r="B1464" s="5">
        <v>955</v>
      </c>
      <c r="C1464" s="5">
        <v>1067</v>
      </c>
      <c r="D1464" s="5">
        <v>1</v>
      </c>
      <c r="E1464" s="5">
        <v>4128.99</v>
      </c>
      <c r="F1464" s="5">
        <v>0</v>
      </c>
      <c r="G1464" s="5">
        <f>IFERROR(INDEX(Products!$C$2:$C$86,MATCH(C1464,Products!$A$2:$A$86,0)),"")</f>
        <v>7</v>
      </c>
      <c r="H1464" s="12">
        <f>IFERROR(INDEX(Products!$D$2:$D$86,MATCH(C1464,Products!$A$2:$A$86,0)),"")</f>
        <v>2213.3200000000002</v>
      </c>
      <c r="I1464" s="12">
        <f t="shared" si="88"/>
        <v>4128.99</v>
      </c>
      <c r="J1464" s="12">
        <f t="shared" si="89"/>
        <v>2213.3200000000002</v>
      </c>
      <c r="K1464" s="12">
        <f t="shared" si="90"/>
        <v>1915.6699999999996</v>
      </c>
      <c r="L1464" s="7">
        <f t="shared" si="91"/>
        <v>0.4639560764254696</v>
      </c>
      <c r="M1464" s="5" t="str">
        <f>IF(COUNTIF(Returns!$B$2:$B$248,A1464)&gt;0,"Yes","No")</f>
        <v>No</v>
      </c>
      <c r="N1464" s="13"/>
    </row>
    <row r="1465" spans="1:14" x14ac:dyDescent="0.35">
      <c r="A1465" s="5">
        <v>1464</v>
      </c>
      <c r="B1465" s="5">
        <v>956</v>
      </c>
      <c r="C1465" s="5">
        <v>1067</v>
      </c>
      <c r="D1465" s="5">
        <v>1</v>
      </c>
      <c r="E1465" s="5">
        <v>4128.99</v>
      </c>
      <c r="F1465" s="5">
        <v>0</v>
      </c>
      <c r="G1465" s="5">
        <f>IFERROR(INDEX(Products!$C$2:$C$86,MATCH(C1465,Products!$A$2:$A$86,0)),"")</f>
        <v>7</v>
      </c>
      <c r="H1465" s="12">
        <f>IFERROR(INDEX(Products!$D$2:$D$86,MATCH(C1465,Products!$A$2:$A$86,0)),"")</f>
        <v>2213.3200000000002</v>
      </c>
      <c r="I1465" s="12">
        <f t="shared" si="88"/>
        <v>4128.99</v>
      </c>
      <c r="J1465" s="12">
        <f t="shared" si="89"/>
        <v>2213.3200000000002</v>
      </c>
      <c r="K1465" s="12">
        <f t="shared" si="90"/>
        <v>1915.6699999999996</v>
      </c>
      <c r="L1465" s="7">
        <f t="shared" si="91"/>
        <v>0.4639560764254696</v>
      </c>
      <c r="M1465" s="5" t="str">
        <f>IF(COUNTIF(Returns!$B$2:$B$248,A1465)&gt;0,"Yes","No")</f>
        <v>No</v>
      </c>
      <c r="N1465" s="13"/>
    </row>
    <row r="1466" spans="1:14" x14ac:dyDescent="0.35">
      <c r="A1466" s="5">
        <v>1465</v>
      </c>
      <c r="B1466" s="5">
        <v>956</v>
      </c>
      <c r="C1466" s="5">
        <v>1064</v>
      </c>
      <c r="D1466" s="5">
        <v>1</v>
      </c>
      <c r="E1466" s="5">
        <v>177.92</v>
      </c>
      <c r="F1466" s="5">
        <v>0.1</v>
      </c>
      <c r="G1466" s="5">
        <f>IFERROR(INDEX(Products!$C$2:$C$86,MATCH(C1466,Products!$A$2:$A$86,0)),"")</f>
        <v>6</v>
      </c>
      <c r="H1466" s="12">
        <f>IFERROR(INDEX(Products!$D$2:$D$86,MATCH(C1466,Products!$A$2:$A$86,0)),"")</f>
        <v>95.97</v>
      </c>
      <c r="I1466" s="12">
        <f t="shared" si="88"/>
        <v>160.12799999999999</v>
      </c>
      <c r="J1466" s="12">
        <f t="shared" si="89"/>
        <v>95.97</v>
      </c>
      <c r="K1466" s="12">
        <f t="shared" si="90"/>
        <v>64.157999999999987</v>
      </c>
      <c r="L1466" s="7">
        <f t="shared" si="91"/>
        <v>0.40066696642685845</v>
      </c>
      <c r="M1466" s="5" t="str">
        <f>IF(COUNTIF(Returns!$B$2:$B$248,A1466)&gt;0,"Yes","No")</f>
        <v>No</v>
      </c>
      <c r="N1466" s="13"/>
    </row>
    <row r="1467" spans="1:14" x14ac:dyDescent="0.35">
      <c r="A1467" s="5">
        <v>1466</v>
      </c>
      <c r="B1467" s="5">
        <v>957</v>
      </c>
      <c r="C1467" s="5">
        <v>1085</v>
      </c>
      <c r="D1467" s="5">
        <v>1</v>
      </c>
      <c r="E1467" s="5">
        <v>234.72</v>
      </c>
      <c r="F1467" s="5">
        <v>0.1</v>
      </c>
      <c r="G1467" s="5">
        <f>IFERROR(INDEX(Products!$C$2:$C$86,MATCH(C1467,Products!$A$2:$A$86,0)),"")</f>
        <v>8</v>
      </c>
      <c r="H1467" s="12">
        <f>IFERROR(INDEX(Products!$D$2:$D$86,MATCH(C1467,Products!$A$2:$A$86,0)),"")</f>
        <v>175.69</v>
      </c>
      <c r="I1467" s="12">
        <f t="shared" si="88"/>
        <v>211.24799999999999</v>
      </c>
      <c r="J1467" s="12">
        <f t="shared" si="89"/>
        <v>175.69</v>
      </c>
      <c r="K1467" s="12">
        <f t="shared" si="90"/>
        <v>35.557999999999993</v>
      </c>
      <c r="L1467" s="7">
        <f t="shared" si="91"/>
        <v>0.16832348708626824</v>
      </c>
      <c r="M1467" s="5" t="str">
        <f>IF(COUNTIF(Returns!$B$2:$B$248,A1467)&gt;0,"Yes","No")</f>
        <v>No</v>
      </c>
      <c r="N1467" s="13"/>
    </row>
    <row r="1468" spans="1:14" x14ac:dyDescent="0.35">
      <c r="A1468" s="5">
        <v>1467</v>
      </c>
      <c r="B1468" s="5">
        <v>957</v>
      </c>
      <c r="C1468" s="5">
        <v>1001</v>
      </c>
      <c r="D1468" s="5">
        <v>1</v>
      </c>
      <c r="E1468" s="5">
        <v>3826.19</v>
      </c>
      <c r="F1468" s="5">
        <v>0</v>
      </c>
      <c r="G1468" s="5">
        <f>IFERROR(INDEX(Products!$C$2:$C$86,MATCH(C1468,Products!$A$2:$A$86,0)),"")</f>
        <v>1</v>
      </c>
      <c r="H1468" s="12">
        <f>IFERROR(INDEX(Products!$D$2:$D$86,MATCH(C1468,Products!$A$2:$A$86,0)),"")</f>
        <v>3021.65</v>
      </c>
      <c r="I1468" s="12">
        <f t="shared" si="88"/>
        <v>3826.19</v>
      </c>
      <c r="J1468" s="12">
        <f t="shared" si="89"/>
        <v>3021.65</v>
      </c>
      <c r="K1468" s="12">
        <f t="shared" si="90"/>
        <v>804.54</v>
      </c>
      <c r="L1468" s="7">
        <f t="shared" si="91"/>
        <v>0.21027183699711721</v>
      </c>
      <c r="M1468" s="5" t="str">
        <f>IF(COUNTIF(Returns!$B$2:$B$248,A1468)&gt;0,"Yes","No")</f>
        <v>Yes</v>
      </c>
      <c r="N1468" s="13"/>
    </row>
    <row r="1469" spans="1:14" x14ac:dyDescent="0.35">
      <c r="A1469" s="5">
        <v>1468</v>
      </c>
      <c r="B1469" s="5">
        <v>957</v>
      </c>
      <c r="C1469" s="5">
        <v>1067</v>
      </c>
      <c r="D1469" s="5">
        <v>1</v>
      </c>
      <c r="E1469" s="5">
        <v>4128.99</v>
      </c>
      <c r="F1469" s="5">
        <v>0.1</v>
      </c>
      <c r="G1469" s="5">
        <f>IFERROR(INDEX(Products!$C$2:$C$86,MATCH(C1469,Products!$A$2:$A$86,0)),"")</f>
        <v>7</v>
      </c>
      <c r="H1469" s="12">
        <f>IFERROR(INDEX(Products!$D$2:$D$86,MATCH(C1469,Products!$A$2:$A$86,0)),"")</f>
        <v>2213.3200000000002</v>
      </c>
      <c r="I1469" s="12">
        <f t="shared" si="88"/>
        <v>3716.0909999999999</v>
      </c>
      <c r="J1469" s="12">
        <f t="shared" si="89"/>
        <v>2213.3200000000002</v>
      </c>
      <c r="K1469" s="12">
        <f t="shared" si="90"/>
        <v>1502.7709999999997</v>
      </c>
      <c r="L1469" s="7">
        <f t="shared" si="91"/>
        <v>0.40439564047274401</v>
      </c>
      <c r="M1469" s="5" t="str">
        <f>IF(COUNTIF(Returns!$B$2:$B$248,A1469)&gt;0,"Yes","No")</f>
        <v>No</v>
      </c>
      <c r="N1469" s="13"/>
    </row>
    <row r="1470" spans="1:14" x14ac:dyDescent="0.35">
      <c r="A1470" s="5">
        <v>1469</v>
      </c>
      <c r="B1470" s="5">
        <v>958</v>
      </c>
      <c r="C1470" s="5">
        <v>1067</v>
      </c>
      <c r="D1470" s="5">
        <v>1</v>
      </c>
      <c r="E1470" s="5">
        <v>4128.99</v>
      </c>
      <c r="F1470" s="5">
        <v>0.25</v>
      </c>
      <c r="G1470" s="5">
        <f>IFERROR(INDEX(Products!$C$2:$C$86,MATCH(C1470,Products!$A$2:$A$86,0)),"")</f>
        <v>7</v>
      </c>
      <c r="H1470" s="12">
        <f>IFERROR(INDEX(Products!$D$2:$D$86,MATCH(C1470,Products!$A$2:$A$86,0)),"")</f>
        <v>2213.3200000000002</v>
      </c>
      <c r="I1470" s="12">
        <f t="shared" si="88"/>
        <v>3096.7424999999998</v>
      </c>
      <c r="J1470" s="12">
        <f t="shared" si="89"/>
        <v>2213.3200000000002</v>
      </c>
      <c r="K1470" s="12">
        <f t="shared" si="90"/>
        <v>883.42249999999967</v>
      </c>
      <c r="L1470" s="7">
        <f t="shared" si="91"/>
        <v>0.28527476856729278</v>
      </c>
      <c r="M1470" s="5" t="str">
        <f>IF(COUNTIF(Returns!$B$2:$B$248,A1470)&gt;0,"Yes","No")</f>
        <v>No</v>
      </c>
      <c r="N1470" s="13"/>
    </row>
    <row r="1471" spans="1:14" x14ac:dyDescent="0.35">
      <c r="A1471" s="5">
        <v>1470</v>
      </c>
      <c r="B1471" s="5">
        <v>959</v>
      </c>
      <c r="C1471" s="5">
        <v>1017</v>
      </c>
      <c r="D1471" s="5">
        <v>1</v>
      </c>
      <c r="E1471" s="5">
        <v>978.37</v>
      </c>
      <c r="F1471" s="5">
        <v>0.15</v>
      </c>
      <c r="G1471" s="5">
        <f>IFERROR(INDEX(Products!$C$2:$C$86,MATCH(C1471,Products!$A$2:$A$86,0)),"")</f>
        <v>2</v>
      </c>
      <c r="H1471" s="12">
        <f>IFERROR(INDEX(Products!$D$2:$D$86,MATCH(C1471,Products!$A$2:$A$86,0)),"")</f>
        <v>519.71</v>
      </c>
      <c r="I1471" s="12">
        <f t="shared" si="88"/>
        <v>831.61450000000002</v>
      </c>
      <c r="J1471" s="12">
        <f t="shared" si="89"/>
        <v>519.71</v>
      </c>
      <c r="K1471" s="12">
        <f t="shared" si="90"/>
        <v>311.90449999999998</v>
      </c>
      <c r="L1471" s="7">
        <f t="shared" si="91"/>
        <v>0.37505899668656567</v>
      </c>
      <c r="M1471" s="5" t="str">
        <f>IF(COUNTIF(Returns!$B$2:$B$248,A1471)&gt;0,"Yes","No")</f>
        <v>Yes</v>
      </c>
      <c r="N1471" s="13"/>
    </row>
    <row r="1472" spans="1:14" x14ac:dyDescent="0.35">
      <c r="A1472" s="5">
        <v>1471</v>
      </c>
      <c r="B1472" s="5">
        <v>960</v>
      </c>
      <c r="C1472" s="5">
        <v>1038</v>
      </c>
      <c r="D1472" s="5">
        <v>1</v>
      </c>
      <c r="E1472" s="5">
        <v>930.61</v>
      </c>
      <c r="F1472" s="5">
        <v>0.25</v>
      </c>
      <c r="G1472" s="5">
        <f>IFERROR(INDEX(Products!$C$2:$C$86,MATCH(C1472,Products!$A$2:$A$86,0)),"")</f>
        <v>4</v>
      </c>
      <c r="H1472" s="12">
        <f>IFERROR(INDEX(Products!$D$2:$D$86,MATCH(C1472,Products!$A$2:$A$86,0)),"")</f>
        <v>617.46</v>
      </c>
      <c r="I1472" s="12">
        <f t="shared" si="88"/>
        <v>697.95749999999998</v>
      </c>
      <c r="J1472" s="12">
        <f t="shared" si="89"/>
        <v>617.46</v>
      </c>
      <c r="K1472" s="12">
        <f t="shared" si="90"/>
        <v>80.497499999999945</v>
      </c>
      <c r="L1472" s="7">
        <f t="shared" si="91"/>
        <v>0.1153329536540548</v>
      </c>
      <c r="M1472" s="5" t="str">
        <f>IF(COUNTIF(Returns!$B$2:$B$248,A1472)&gt;0,"Yes","No")</f>
        <v>No</v>
      </c>
      <c r="N1472" s="13"/>
    </row>
    <row r="1473" spans="1:14" x14ac:dyDescent="0.35">
      <c r="A1473" s="5">
        <v>1472</v>
      </c>
      <c r="B1473" s="5">
        <v>961</v>
      </c>
      <c r="C1473" s="5">
        <v>1046</v>
      </c>
      <c r="D1473" s="5">
        <v>1</v>
      </c>
      <c r="E1473" s="5">
        <v>675.87</v>
      </c>
      <c r="F1473" s="5">
        <v>0.1</v>
      </c>
      <c r="G1473" s="5">
        <f>IFERROR(INDEX(Products!$C$2:$C$86,MATCH(C1473,Products!$A$2:$A$86,0)),"")</f>
        <v>5</v>
      </c>
      <c r="H1473" s="12">
        <f>IFERROR(INDEX(Products!$D$2:$D$86,MATCH(C1473,Products!$A$2:$A$86,0)),"")</f>
        <v>407.68</v>
      </c>
      <c r="I1473" s="12">
        <f t="shared" si="88"/>
        <v>608.28300000000002</v>
      </c>
      <c r="J1473" s="12">
        <f t="shared" si="89"/>
        <v>407.68</v>
      </c>
      <c r="K1473" s="12">
        <f t="shared" si="90"/>
        <v>200.60300000000001</v>
      </c>
      <c r="L1473" s="7">
        <f t="shared" si="91"/>
        <v>0.32978564253809495</v>
      </c>
      <c r="M1473" s="5" t="str">
        <f>IF(COUNTIF(Returns!$B$2:$B$248,A1473)&gt;0,"Yes","No")</f>
        <v>No</v>
      </c>
      <c r="N1473" s="13"/>
    </row>
    <row r="1474" spans="1:14" x14ac:dyDescent="0.35">
      <c r="A1474" s="5">
        <v>1473</v>
      </c>
      <c r="B1474" s="5">
        <v>961</v>
      </c>
      <c r="C1474" s="5">
        <v>1066</v>
      </c>
      <c r="D1474" s="5">
        <v>1</v>
      </c>
      <c r="E1474" s="5">
        <v>1123.68</v>
      </c>
      <c r="F1474" s="5">
        <v>0.1</v>
      </c>
      <c r="G1474" s="5">
        <f>IFERROR(INDEX(Products!$C$2:$C$86,MATCH(C1474,Products!$A$2:$A$86,0)),"")</f>
        <v>7</v>
      </c>
      <c r="H1474" s="12">
        <f>IFERROR(INDEX(Products!$D$2:$D$86,MATCH(C1474,Products!$A$2:$A$86,0)),"")</f>
        <v>872.66</v>
      </c>
      <c r="I1474" s="12">
        <f t="shared" ref="I1474:I1537" si="92">D1474*E1474*(1-F1474)</f>
        <v>1011.3120000000001</v>
      </c>
      <c r="J1474" s="12">
        <f t="shared" ref="J1474:J1537" si="93">D1474*H1474</f>
        <v>872.66</v>
      </c>
      <c r="K1474" s="12">
        <f t="shared" ref="K1474:K1537" si="94">I1474-J1474</f>
        <v>138.65200000000016</v>
      </c>
      <c r="L1474" s="7">
        <f t="shared" ref="L1474:L1537" si="95">IFERROR(K1474/I1474,0)</f>
        <v>0.13710111221858351</v>
      </c>
      <c r="M1474" s="5" t="str">
        <f>IF(COUNTIF(Returns!$B$2:$B$248,A1474)&gt;0,"Yes","No")</f>
        <v>No</v>
      </c>
      <c r="N1474" s="13"/>
    </row>
    <row r="1475" spans="1:14" x14ac:dyDescent="0.35">
      <c r="A1475" s="5">
        <v>1474</v>
      </c>
      <c r="B1475" s="5">
        <v>961</v>
      </c>
      <c r="C1475" s="5">
        <v>1007</v>
      </c>
      <c r="D1475" s="5">
        <v>1</v>
      </c>
      <c r="E1475" s="5">
        <v>701.76</v>
      </c>
      <c r="F1475" s="5">
        <v>0.05</v>
      </c>
      <c r="G1475" s="5">
        <f>IFERROR(INDEX(Products!$C$2:$C$86,MATCH(C1475,Products!$A$2:$A$86,0)),"")</f>
        <v>1</v>
      </c>
      <c r="H1475" s="12">
        <f>IFERROR(INDEX(Products!$D$2:$D$86,MATCH(C1475,Products!$A$2:$A$86,0)),"")</f>
        <v>508.8</v>
      </c>
      <c r="I1475" s="12">
        <f t="shared" si="92"/>
        <v>666.67199999999991</v>
      </c>
      <c r="J1475" s="12">
        <f t="shared" si="93"/>
        <v>508.8</v>
      </c>
      <c r="K1475" s="12">
        <f t="shared" si="94"/>
        <v>157.8719999999999</v>
      </c>
      <c r="L1475" s="7">
        <f t="shared" si="95"/>
        <v>0.23680610555115547</v>
      </c>
      <c r="M1475" s="5" t="str">
        <f>IF(COUNTIF(Returns!$B$2:$B$248,A1475)&gt;0,"Yes","No")</f>
        <v>No</v>
      </c>
      <c r="N1475" s="13"/>
    </row>
    <row r="1476" spans="1:14" x14ac:dyDescent="0.35">
      <c r="A1476" s="5">
        <v>1475</v>
      </c>
      <c r="B1476" s="5">
        <v>962</v>
      </c>
      <c r="C1476" s="5">
        <v>1060</v>
      </c>
      <c r="D1476" s="5">
        <v>1</v>
      </c>
      <c r="E1476" s="5">
        <v>781.76</v>
      </c>
      <c r="F1476" s="5">
        <v>0</v>
      </c>
      <c r="G1476" s="5">
        <f>IFERROR(INDEX(Products!$C$2:$C$86,MATCH(C1476,Products!$A$2:$A$86,0)),"")</f>
        <v>6</v>
      </c>
      <c r="H1476" s="12">
        <f>IFERROR(INDEX(Products!$D$2:$D$86,MATCH(C1476,Products!$A$2:$A$86,0)),"")</f>
        <v>579.36</v>
      </c>
      <c r="I1476" s="12">
        <f t="shared" si="92"/>
        <v>781.76</v>
      </c>
      <c r="J1476" s="12">
        <f t="shared" si="93"/>
        <v>579.36</v>
      </c>
      <c r="K1476" s="12">
        <f t="shared" si="94"/>
        <v>202.39999999999998</v>
      </c>
      <c r="L1476" s="7">
        <f t="shared" si="95"/>
        <v>0.25890298812934914</v>
      </c>
      <c r="M1476" s="5" t="str">
        <f>IF(COUNTIF(Returns!$B$2:$B$248,A1476)&gt;0,"Yes","No")</f>
        <v>No</v>
      </c>
      <c r="N1476" s="13"/>
    </row>
    <row r="1477" spans="1:14" x14ac:dyDescent="0.35">
      <c r="A1477" s="5">
        <v>1476</v>
      </c>
      <c r="B1477" s="5">
        <v>963</v>
      </c>
      <c r="C1477" s="5">
        <v>1085</v>
      </c>
      <c r="D1477" s="5">
        <v>1</v>
      </c>
      <c r="E1477" s="5">
        <v>234.72</v>
      </c>
      <c r="F1477" s="5">
        <v>0.25</v>
      </c>
      <c r="G1477" s="5">
        <f>IFERROR(INDEX(Products!$C$2:$C$86,MATCH(C1477,Products!$A$2:$A$86,0)),"")</f>
        <v>8</v>
      </c>
      <c r="H1477" s="12">
        <f>IFERROR(INDEX(Products!$D$2:$D$86,MATCH(C1477,Products!$A$2:$A$86,0)),"")</f>
        <v>175.69</v>
      </c>
      <c r="I1477" s="12">
        <f t="shared" si="92"/>
        <v>176.04</v>
      </c>
      <c r="J1477" s="12">
        <f t="shared" si="93"/>
        <v>175.69</v>
      </c>
      <c r="K1477" s="12">
        <f t="shared" si="94"/>
        <v>0.34999999999999432</v>
      </c>
      <c r="L1477" s="7">
        <f t="shared" si="95"/>
        <v>1.9881845035218948E-3</v>
      </c>
      <c r="M1477" s="5" t="str">
        <f>IF(COUNTIF(Returns!$B$2:$B$248,A1477)&gt;0,"Yes","No")</f>
        <v>No</v>
      </c>
      <c r="N1477" s="13"/>
    </row>
    <row r="1478" spans="1:14" x14ac:dyDescent="0.35">
      <c r="A1478" s="5">
        <v>1477</v>
      </c>
      <c r="B1478" s="5">
        <v>963</v>
      </c>
      <c r="C1478" s="5">
        <v>1061</v>
      </c>
      <c r="D1478" s="5">
        <v>1</v>
      </c>
      <c r="E1478" s="5">
        <v>1128.8399999999999</v>
      </c>
      <c r="F1478" s="5">
        <v>0</v>
      </c>
      <c r="G1478" s="5">
        <f>IFERROR(INDEX(Products!$C$2:$C$86,MATCH(C1478,Products!$A$2:$A$86,0)),"")</f>
        <v>6</v>
      </c>
      <c r="H1478" s="12">
        <f>IFERROR(INDEX(Products!$D$2:$D$86,MATCH(C1478,Products!$A$2:$A$86,0)),"")</f>
        <v>705.26</v>
      </c>
      <c r="I1478" s="12">
        <f t="shared" si="92"/>
        <v>1128.8399999999999</v>
      </c>
      <c r="J1478" s="12">
        <f t="shared" si="93"/>
        <v>705.26</v>
      </c>
      <c r="K1478" s="12">
        <f t="shared" si="94"/>
        <v>423.57999999999993</v>
      </c>
      <c r="L1478" s="7">
        <f t="shared" si="95"/>
        <v>0.37523475426101127</v>
      </c>
      <c r="M1478" s="5" t="str">
        <f>IF(COUNTIF(Returns!$B$2:$B$248,A1478)&gt;0,"Yes","No")</f>
        <v>No</v>
      </c>
      <c r="N1478" s="13"/>
    </row>
    <row r="1479" spans="1:14" x14ac:dyDescent="0.35">
      <c r="A1479" s="5">
        <v>1478</v>
      </c>
      <c r="B1479" s="5">
        <v>963</v>
      </c>
      <c r="C1479" s="5">
        <v>1080</v>
      </c>
      <c r="D1479" s="5">
        <v>1</v>
      </c>
      <c r="E1479" s="5">
        <v>256.7</v>
      </c>
      <c r="F1479" s="5">
        <v>0</v>
      </c>
      <c r="G1479" s="5">
        <f>IFERROR(INDEX(Products!$C$2:$C$86,MATCH(C1479,Products!$A$2:$A$86,0)),"")</f>
        <v>8</v>
      </c>
      <c r="H1479" s="12">
        <f>IFERROR(INDEX(Products!$D$2:$D$86,MATCH(C1479,Products!$A$2:$A$86,0)),"")</f>
        <v>184.26</v>
      </c>
      <c r="I1479" s="12">
        <f t="shared" si="92"/>
        <v>256.7</v>
      </c>
      <c r="J1479" s="12">
        <f t="shared" si="93"/>
        <v>184.26</v>
      </c>
      <c r="K1479" s="12">
        <f t="shared" si="94"/>
        <v>72.44</v>
      </c>
      <c r="L1479" s="7">
        <f t="shared" si="95"/>
        <v>0.28219711725749902</v>
      </c>
      <c r="M1479" s="5" t="str">
        <f>IF(COUNTIF(Returns!$B$2:$B$248,A1479)&gt;0,"Yes","No")</f>
        <v>No</v>
      </c>
      <c r="N1479" s="13"/>
    </row>
    <row r="1480" spans="1:14" x14ac:dyDescent="0.35">
      <c r="A1480" s="5">
        <v>1479</v>
      </c>
      <c r="B1480" s="5">
        <v>964</v>
      </c>
      <c r="C1480" s="5">
        <v>1011</v>
      </c>
      <c r="D1480" s="5">
        <v>1</v>
      </c>
      <c r="E1480" s="5">
        <v>6310.6</v>
      </c>
      <c r="F1480" s="5">
        <v>0.1</v>
      </c>
      <c r="G1480" s="5">
        <f>IFERROR(INDEX(Products!$C$2:$C$86,MATCH(C1480,Products!$A$2:$A$86,0)),"")</f>
        <v>1</v>
      </c>
      <c r="H1480" s="12">
        <f>IFERROR(INDEX(Products!$D$2:$D$86,MATCH(C1480,Products!$A$2:$A$86,0)),"")</f>
        <v>3703.86</v>
      </c>
      <c r="I1480" s="12">
        <f t="shared" si="92"/>
        <v>5679.5400000000009</v>
      </c>
      <c r="J1480" s="12">
        <f t="shared" si="93"/>
        <v>3703.86</v>
      </c>
      <c r="K1480" s="12">
        <f t="shared" si="94"/>
        <v>1975.6800000000007</v>
      </c>
      <c r="L1480" s="7">
        <f t="shared" si="95"/>
        <v>0.34785915760783453</v>
      </c>
      <c r="M1480" s="5" t="str">
        <f>IF(COUNTIF(Returns!$B$2:$B$248,A1480)&gt;0,"Yes","No")</f>
        <v>No</v>
      </c>
      <c r="N1480" s="13"/>
    </row>
    <row r="1481" spans="1:14" x14ac:dyDescent="0.35">
      <c r="A1481" s="5">
        <v>1480</v>
      </c>
      <c r="B1481" s="5">
        <v>964</v>
      </c>
      <c r="C1481" s="5">
        <v>1059</v>
      </c>
      <c r="D1481" s="5">
        <v>3</v>
      </c>
      <c r="E1481" s="5">
        <v>540.76</v>
      </c>
      <c r="F1481" s="5">
        <v>0.05</v>
      </c>
      <c r="G1481" s="5">
        <f>IFERROR(INDEX(Products!$C$2:$C$86,MATCH(C1481,Products!$A$2:$A$86,0)),"")</f>
        <v>6</v>
      </c>
      <c r="H1481" s="12">
        <f>IFERROR(INDEX(Products!$D$2:$D$86,MATCH(C1481,Products!$A$2:$A$86,0)),"")</f>
        <v>324.72000000000003</v>
      </c>
      <c r="I1481" s="12">
        <f t="shared" si="92"/>
        <v>1541.1659999999999</v>
      </c>
      <c r="J1481" s="12">
        <f t="shared" si="93"/>
        <v>974.16000000000008</v>
      </c>
      <c r="K1481" s="12">
        <f t="shared" si="94"/>
        <v>567.00599999999986</v>
      </c>
      <c r="L1481" s="7">
        <f t="shared" si="95"/>
        <v>0.36790715601044915</v>
      </c>
      <c r="M1481" s="5" t="str">
        <f>IF(COUNTIF(Returns!$B$2:$B$248,A1481)&gt;0,"Yes","No")</f>
        <v>No</v>
      </c>
      <c r="N1481" s="13"/>
    </row>
    <row r="1482" spans="1:14" x14ac:dyDescent="0.35">
      <c r="A1482" s="5">
        <v>1481</v>
      </c>
      <c r="B1482" s="5">
        <v>965</v>
      </c>
      <c r="C1482" s="5">
        <v>1038</v>
      </c>
      <c r="D1482" s="5">
        <v>1</v>
      </c>
      <c r="E1482" s="5">
        <v>930.61</v>
      </c>
      <c r="F1482" s="5">
        <v>0.05</v>
      </c>
      <c r="G1482" s="5">
        <f>IFERROR(INDEX(Products!$C$2:$C$86,MATCH(C1482,Products!$A$2:$A$86,0)),"")</f>
        <v>4</v>
      </c>
      <c r="H1482" s="12">
        <f>IFERROR(INDEX(Products!$D$2:$D$86,MATCH(C1482,Products!$A$2:$A$86,0)),"")</f>
        <v>617.46</v>
      </c>
      <c r="I1482" s="12">
        <f t="shared" si="92"/>
        <v>884.07949999999994</v>
      </c>
      <c r="J1482" s="12">
        <f t="shared" si="93"/>
        <v>617.46</v>
      </c>
      <c r="K1482" s="12">
        <f t="shared" si="94"/>
        <v>266.6194999999999</v>
      </c>
      <c r="L1482" s="7">
        <f t="shared" si="95"/>
        <v>0.30157864762162218</v>
      </c>
      <c r="M1482" s="5" t="str">
        <f>IF(COUNTIF(Returns!$B$2:$B$248,A1482)&gt;0,"Yes","No")</f>
        <v>No</v>
      </c>
      <c r="N1482" s="13"/>
    </row>
    <row r="1483" spans="1:14" x14ac:dyDescent="0.35">
      <c r="A1483" s="5">
        <v>1482</v>
      </c>
      <c r="B1483" s="5">
        <v>965</v>
      </c>
      <c r="C1483" s="5">
        <v>1001</v>
      </c>
      <c r="D1483" s="5">
        <v>2</v>
      </c>
      <c r="E1483" s="5">
        <v>3826.19</v>
      </c>
      <c r="F1483" s="5">
        <v>0</v>
      </c>
      <c r="G1483" s="5">
        <f>IFERROR(INDEX(Products!$C$2:$C$86,MATCH(C1483,Products!$A$2:$A$86,0)),"")</f>
        <v>1</v>
      </c>
      <c r="H1483" s="12">
        <f>IFERROR(INDEX(Products!$D$2:$D$86,MATCH(C1483,Products!$A$2:$A$86,0)),"")</f>
        <v>3021.65</v>
      </c>
      <c r="I1483" s="12">
        <f t="shared" si="92"/>
        <v>7652.38</v>
      </c>
      <c r="J1483" s="12">
        <f t="shared" si="93"/>
        <v>6043.3</v>
      </c>
      <c r="K1483" s="12">
        <f t="shared" si="94"/>
        <v>1609.08</v>
      </c>
      <c r="L1483" s="7">
        <f t="shared" si="95"/>
        <v>0.21027183699711721</v>
      </c>
      <c r="M1483" s="5" t="str">
        <f>IF(COUNTIF(Returns!$B$2:$B$248,A1483)&gt;0,"Yes","No")</f>
        <v>No</v>
      </c>
      <c r="N1483" s="13"/>
    </row>
    <row r="1484" spans="1:14" x14ac:dyDescent="0.35">
      <c r="A1484" s="5">
        <v>1483</v>
      </c>
      <c r="B1484" s="5">
        <v>966</v>
      </c>
      <c r="C1484" s="5">
        <v>1001</v>
      </c>
      <c r="D1484" s="5">
        <v>1</v>
      </c>
      <c r="E1484" s="5">
        <v>3826.19</v>
      </c>
      <c r="F1484" s="5">
        <v>0.1</v>
      </c>
      <c r="G1484" s="5">
        <f>IFERROR(INDEX(Products!$C$2:$C$86,MATCH(C1484,Products!$A$2:$A$86,0)),"")</f>
        <v>1</v>
      </c>
      <c r="H1484" s="12">
        <f>IFERROR(INDEX(Products!$D$2:$D$86,MATCH(C1484,Products!$A$2:$A$86,0)),"")</f>
        <v>3021.65</v>
      </c>
      <c r="I1484" s="12">
        <f t="shared" si="92"/>
        <v>3443.5709999999999</v>
      </c>
      <c r="J1484" s="12">
        <f t="shared" si="93"/>
        <v>3021.65</v>
      </c>
      <c r="K1484" s="12">
        <f t="shared" si="94"/>
        <v>421.92099999999982</v>
      </c>
      <c r="L1484" s="7">
        <f t="shared" si="95"/>
        <v>0.12252426333013021</v>
      </c>
      <c r="M1484" s="5" t="str">
        <f>IF(COUNTIF(Returns!$B$2:$B$248,A1484)&gt;0,"Yes","No")</f>
        <v>No</v>
      </c>
      <c r="N1484" s="13"/>
    </row>
    <row r="1485" spans="1:14" x14ac:dyDescent="0.35">
      <c r="A1485" s="5">
        <v>1484</v>
      </c>
      <c r="B1485" s="5">
        <v>967</v>
      </c>
      <c r="C1485" s="5">
        <v>1001</v>
      </c>
      <c r="D1485" s="5">
        <v>1</v>
      </c>
      <c r="E1485" s="5">
        <v>3826.19</v>
      </c>
      <c r="F1485" s="5">
        <v>0.05</v>
      </c>
      <c r="G1485" s="5">
        <f>IFERROR(INDEX(Products!$C$2:$C$86,MATCH(C1485,Products!$A$2:$A$86,0)),"")</f>
        <v>1</v>
      </c>
      <c r="H1485" s="12">
        <f>IFERROR(INDEX(Products!$D$2:$D$86,MATCH(C1485,Products!$A$2:$A$86,0)),"")</f>
        <v>3021.65</v>
      </c>
      <c r="I1485" s="12">
        <f t="shared" si="92"/>
        <v>3634.8804999999998</v>
      </c>
      <c r="J1485" s="12">
        <f t="shared" si="93"/>
        <v>3021.65</v>
      </c>
      <c r="K1485" s="12">
        <f t="shared" si="94"/>
        <v>613.23049999999967</v>
      </c>
      <c r="L1485" s="7">
        <f t="shared" si="95"/>
        <v>0.16870719683907071</v>
      </c>
      <c r="M1485" s="5" t="str">
        <f>IF(COUNTIF(Returns!$B$2:$B$248,A1485)&gt;0,"Yes","No")</f>
        <v>No</v>
      </c>
      <c r="N1485" s="13"/>
    </row>
    <row r="1486" spans="1:14" x14ac:dyDescent="0.35">
      <c r="A1486" s="5">
        <v>1485</v>
      </c>
      <c r="B1486" s="5">
        <v>968</v>
      </c>
      <c r="C1486" s="5">
        <v>1001</v>
      </c>
      <c r="D1486" s="5">
        <v>1</v>
      </c>
      <c r="E1486" s="5">
        <v>3826.19</v>
      </c>
      <c r="F1486" s="5">
        <v>0.15</v>
      </c>
      <c r="G1486" s="5">
        <f>IFERROR(INDEX(Products!$C$2:$C$86,MATCH(C1486,Products!$A$2:$A$86,0)),"")</f>
        <v>1</v>
      </c>
      <c r="H1486" s="12">
        <f>IFERROR(INDEX(Products!$D$2:$D$86,MATCH(C1486,Products!$A$2:$A$86,0)),"")</f>
        <v>3021.65</v>
      </c>
      <c r="I1486" s="12">
        <f t="shared" si="92"/>
        <v>3252.2615000000001</v>
      </c>
      <c r="J1486" s="12">
        <f t="shared" si="93"/>
        <v>3021.65</v>
      </c>
      <c r="K1486" s="12">
        <f t="shared" si="94"/>
        <v>230.61149999999998</v>
      </c>
      <c r="L1486" s="7">
        <f t="shared" si="95"/>
        <v>7.0908043526020273E-2</v>
      </c>
      <c r="M1486" s="5" t="str">
        <f>IF(COUNTIF(Returns!$B$2:$B$248,A1486)&gt;0,"Yes","No")</f>
        <v>No</v>
      </c>
      <c r="N1486" s="13"/>
    </row>
    <row r="1487" spans="1:14" x14ac:dyDescent="0.35">
      <c r="A1487" s="5">
        <v>1486</v>
      </c>
      <c r="B1487" s="5">
        <v>968</v>
      </c>
      <c r="C1487" s="5">
        <v>1030</v>
      </c>
      <c r="D1487" s="5">
        <v>1</v>
      </c>
      <c r="E1487" s="5">
        <v>799.21</v>
      </c>
      <c r="F1487" s="5">
        <v>0.1</v>
      </c>
      <c r="G1487" s="5">
        <f>IFERROR(INDEX(Products!$C$2:$C$86,MATCH(C1487,Products!$A$2:$A$86,0)),"")</f>
        <v>3</v>
      </c>
      <c r="H1487" s="12">
        <f>IFERROR(INDEX(Products!$D$2:$D$86,MATCH(C1487,Products!$A$2:$A$86,0)),"")</f>
        <v>534</v>
      </c>
      <c r="I1487" s="12">
        <f t="shared" si="92"/>
        <v>719.2890000000001</v>
      </c>
      <c r="J1487" s="12">
        <f t="shared" si="93"/>
        <v>534</v>
      </c>
      <c r="K1487" s="12">
        <f t="shared" si="94"/>
        <v>185.2890000000001</v>
      </c>
      <c r="L1487" s="7">
        <f t="shared" si="95"/>
        <v>0.25760021354420837</v>
      </c>
      <c r="M1487" s="5" t="str">
        <f>IF(COUNTIF(Returns!$B$2:$B$248,A1487)&gt;0,"Yes","No")</f>
        <v>No</v>
      </c>
      <c r="N1487" s="13"/>
    </row>
    <row r="1488" spans="1:14" x14ac:dyDescent="0.35">
      <c r="A1488" s="5">
        <v>1487</v>
      </c>
      <c r="B1488" s="5">
        <v>969</v>
      </c>
      <c r="C1488" s="5">
        <v>1061</v>
      </c>
      <c r="D1488" s="5">
        <v>1</v>
      </c>
      <c r="E1488" s="5">
        <v>1128.8399999999999</v>
      </c>
      <c r="F1488" s="5">
        <v>0.3</v>
      </c>
      <c r="G1488" s="5">
        <f>IFERROR(INDEX(Products!$C$2:$C$86,MATCH(C1488,Products!$A$2:$A$86,0)),"")</f>
        <v>6</v>
      </c>
      <c r="H1488" s="12">
        <f>IFERROR(INDEX(Products!$D$2:$D$86,MATCH(C1488,Products!$A$2:$A$86,0)),"")</f>
        <v>705.26</v>
      </c>
      <c r="I1488" s="12">
        <f t="shared" si="92"/>
        <v>790.18799999999987</v>
      </c>
      <c r="J1488" s="12">
        <f t="shared" si="93"/>
        <v>705.26</v>
      </c>
      <c r="K1488" s="12">
        <f t="shared" si="94"/>
        <v>84.927999999999884</v>
      </c>
      <c r="L1488" s="7">
        <f t="shared" si="95"/>
        <v>0.10747822037287316</v>
      </c>
      <c r="M1488" s="5" t="str">
        <f>IF(COUNTIF(Returns!$B$2:$B$248,A1488)&gt;0,"Yes","No")</f>
        <v>No</v>
      </c>
      <c r="N1488" s="13"/>
    </row>
    <row r="1489" spans="1:14" x14ac:dyDescent="0.35">
      <c r="A1489" s="5">
        <v>1488</v>
      </c>
      <c r="B1489" s="5">
        <v>969</v>
      </c>
      <c r="C1489" s="5">
        <v>1043</v>
      </c>
      <c r="D1489" s="5">
        <v>1</v>
      </c>
      <c r="E1489" s="5">
        <v>567.48</v>
      </c>
      <c r="F1489" s="5">
        <v>0.05</v>
      </c>
      <c r="G1489" s="5">
        <f>IFERROR(INDEX(Products!$C$2:$C$86,MATCH(C1489,Products!$A$2:$A$86,0)),"")</f>
        <v>4</v>
      </c>
      <c r="H1489" s="12">
        <f>IFERROR(INDEX(Products!$D$2:$D$86,MATCH(C1489,Products!$A$2:$A$86,0)),"")</f>
        <v>407.51</v>
      </c>
      <c r="I1489" s="12">
        <f t="shared" si="92"/>
        <v>539.10599999999999</v>
      </c>
      <c r="J1489" s="12">
        <f t="shared" si="93"/>
        <v>407.51</v>
      </c>
      <c r="K1489" s="12">
        <f t="shared" si="94"/>
        <v>131.596</v>
      </c>
      <c r="L1489" s="7">
        <f t="shared" si="95"/>
        <v>0.24410041809959451</v>
      </c>
      <c r="M1489" s="5" t="str">
        <f>IF(COUNTIF(Returns!$B$2:$B$248,A1489)&gt;0,"Yes","No")</f>
        <v>No</v>
      </c>
      <c r="N1489" s="13"/>
    </row>
    <row r="1490" spans="1:14" x14ac:dyDescent="0.35">
      <c r="A1490" s="5">
        <v>1489</v>
      </c>
      <c r="B1490" s="5">
        <v>970</v>
      </c>
      <c r="C1490" s="5">
        <v>1009</v>
      </c>
      <c r="D1490" s="5">
        <v>1</v>
      </c>
      <c r="E1490" s="5">
        <v>2129.15</v>
      </c>
      <c r="F1490" s="5">
        <v>0.15</v>
      </c>
      <c r="G1490" s="5">
        <f>IFERROR(INDEX(Products!$C$2:$C$86,MATCH(C1490,Products!$A$2:$A$86,0)),"")</f>
        <v>1</v>
      </c>
      <c r="H1490" s="12">
        <f>IFERROR(INDEX(Products!$D$2:$D$86,MATCH(C1490,Products!$A$2:$A$86,0)),"")</f>
        <v>1303.81</v>
      </c>
      <c r="I1490" s="12">
        <f t="shared" si="92"/>
        <v>1809.7774999999999</v>
      </c>
      <c r="J1490" s="12">
        <f t="shared" si="93"/>
        <v>1303.81</v>
      </c>
      <c r="K1490" s="12">
        <f t="shared" si="94"/>
        <v>505.96749999999997</v>
      </c>
      <c r="L1490" s="7">
        <f t="shared" si="95"/>
        <v>0.27957442282269507</v>
      </c>
      <c r="M1490" s="5" t="str">
        <f>IF(COUNTIF(Returns!$B$2:$B$248,A1490)&gt;0,"Yes","No")</f>
        <v>No</v>
      </c>
      <c r="N1490" s="13"/>
    </row>
    <row r="1491" spans="1:14" x14ac:dyDescent="0.35">
      <c r="A1491" s="5">
        <v>1490</v>
      </c>
      <c r="B1491" s="5">
        <v>971</v>
      </c>
      <c r="C1491" s="5">
        <v>1047</v>
      </c>
      <c r="D1491" s="5">
        <v>1</v>
      </c>
      <c r="E1491" s="5">
        <v>3066.17</v>
      </c>
      <c r="F1491" s="5">
        <v>0.25</v>
      </c>
      <c r="G1491" s="5">
        <f>IFERROR(INDEX(Products!$C$2:$C$86,MATCH(C1491,Products!$A$2:$A$86,0)),"")</f>
        <v>5</v>
      </c>
      <c r="H1491" s="12">
        <f>IFERROR(INDEX(Products!$D$2:$D$86,MATCH(C1491,Products!$A$2:$A$86,0)),"")</f>
        <v>2011.39</v>
      </c>
      <c r="I1491" s="12">
        <f t="shared" si="92"/>
        <v>2299.6275000000001</v>
      </c>
      <c r="J1491" s="12">
        <f t="shared" si="93"/>
        <v>2011.39</v>
      </c>
      <c r="K1491" s="12">
        <f t="shared" si="94"/>
        <v>288.23749999999995</v>
      </c>
      <c r="L1491" s="7">
        <f t="shared" si="95"/>
        <v>0.12534095195852368</v>
      </c>
      <c r="M1491" s="5" t="str">
        <f>IF(COUNTIF(Returns!$B$2:$B$248,A1491)&gt;0,"Yes","No")</f>
        <v>No</v>
      </c>
      <c r="N1491" s="13"/>
    </row>
    <row r="1492" spans="1:14" x14ac:dyDescent="0.35">
      <c r="A1492" s="5">
        <v>1491</v>
      </c>
      <c r="B1492" s="5">
        <v>972</v>
      </c>
      <c r="C1492" s="5">
        <v>1072</v>
      </c>
      <c r="D1492" s="5">
        <v>1</v>
      </c>
      <c r="E1492" s="5">
        <v>1404.39</v>
      </c>
      <c r="F1492" s="5">
        <v>0.2</v>
      </c>
      <c r="G1492" s="5">
        <f>IFERROR(INDEX(Products!$C$2:$C$86,MATCH(C1492,Products!$A$2:$A$86,0)),"")</f>
        <v>7</v>
      </c>
      <c r="H1492" s="12">
        <f>IFERROR(INDEX(Products!$D$2:$D$86,MATCH(C1492,Products!$A$2:$A$86,0)),"")</f>
        <v>772.88</v>
      </c>
      <c r="I1492" s="12">
        <f t="shared" si="92"/>
        <v>1123.5120000000002</v>
      </c>
      <c r="J1492" s="12">
        <f t="shared" si="93"/>
        <v>772.88</v>
      </c>
      <c r="K1492" s="12">
        <f t="shared" si="94"/>
        <v>350.63200000000018</v>
      </c>
      <c r="L1492" s="7">
        <f t="shared" si="95"/>
        <v>0.31208567420730721</v>
      </c>
      <c r="M1492" s="5" t="str">
        <f>IF(COUNTIF(Returns!$B$2:$B$248,A1492)&gt;0,"Yes","No")</f>
        <v>No</v>
      </c>
      <c r="N1492" s="13"/>
    </row>
    <row r="1493" spans="1:14" x14ac:dyDescent="0.35">
      <c r="A1493" s="5">
        <v>1492</v>
      </c>
      <c r="B1493" s="5">
        <v>973</v>
      </c>
      <c r="C1493" s="5">
        <v>1039</v>
      </c>
      <c r="D1493" s="5">
        <v>1</v>
      </c>
      <c r="E1493" s="5">
        <v>1284.94</v>
      </c>
      <c r="F1493" s="5">
        <v>0.2</v>
      </c>
      <c r="G1493" s="5">
        <f>IFERROR(INDEX(Products!$C$2:$C$86,MATCH(C1493,Products!$A$2:$A$86,0)),"")</f>
        <v>4</v>
      </c>
      <c r="H1493" s="12">
        <f>IFERROR(INDEX(Products!$D$2:$D$86,MATCH(C1493,Products!$A$2:$A$86,0)),"")</f>
        <v>829.93</v>
      </c>
      <c r="I1493" s="12">
        <f t="shared" si="92"/>
        <v>1027.952</v>
      </c>
      <c r="J1493" s="12">
        <f t="shared" si="93"/>
        <v>829.93</v>
      </c>
      <c r="K1493" s="12">
        <f t="shared" si="94"/>
        <v>198.02200000000005</v>
      </c>
      <c r="L1493" s="7">
        <f t="shared" si="95"/>
        <v>0.19263739941164573</v>
      </c>
      <c r="M1493" s="5" t="str">
        <f>IF(COUNTIF(Returns!$B$2:$B$248,A1493)&gt;0,"Yes","No")</f>
        <v>No</v>
      </c>
      <c r="N1493" s="13"/>
    </row>
    <row r="1494" spans="1:14" x14ac:dyDescent="0.35">
      <c r="A1494" s="5">
        <v>1493</v>
      </c>
      <c r="B1494" s="5">
        <v>973</v>
      </c>
      <c r="C1494" s="5">
        <v>1062</v>
      </c>
      <c r="D1494" s="5">
        <v>1</v>
      </c>
      <c r="E1494" s="5">
        <v>1145.77</v>
      </c>
      <c r="F1494" s="5">
        <v>0.25</v>
      </c>
      <c r="G1494" s="5">
        <f>IFERROR(INDEX(Products!$C$2:$C$86,MATCH(C1494,Products!$A$2:$A$86,0)),"")</f>
        <v>6</v>
      </c>
      <c r="H1494" s="12">
        <f>IFERROR(INDEX(Products!$D$2:$D$86,MATCH(C1494,Products!$A$2:$A$86,0)),"")</f>
        <v>718.47</v>
      </c>
      <c r="I1494" s="12">
        <f t="shared" si="92"/>
        <v>859.32749999999999</v>
      </c>
      <c r="J1494" s="12">
        <f t="shared" si="93"/>
        <v>718.47</v>
      </c>
      <c r="K1494" s="12">
        <f t="shared" si="94"/>
        <v>140.85749999999996</v>
      </c>
      <c r="L1494" s="7">
        <f t="shared" si="95"/>
        <v>0.16391596917356882</v>
      </c>
      <c r="M1494" s="5" t="str">
        <f>IF(COUNTIF(Returns!$B$2:$B$248,A1494)&gt;0,"Yes","No")</f>
        <v>No</v>
      </c>
      <c r="N1494" s="13"/>
    </row>
    <row r="1495" spans="1:14" x14ac:dyDescent="0.35">
      <c r="A1495" s="5">
        <v>1494</v>
      </c>
      <c r="B1495" s="5">
        <v>973</v>
      </c>
      <c r="C1495" s="5">
        <v>1009</v>
      </c>
      <c r="D1495" s="5">
        <v>1</v>
      </c>
      <c r="E1495" s="5">
        <v>2129.15</v>
      </c>
      <c r="F1495" s="5">
        <v>0</v>
      </c>
      <c r="G1495" s="5">
        <f>IFERROR(INDEX(Products!$C$2:$C$86,MATCH(C1495,Products!$A$2:$A$86,0)),"")</f>
        <v>1</v>
      </c>
      <c r="H1495" s="12">
        <f>IFERROR(INDEX(Products!$D$2:$D$86,MATCH(C1495,Products!$A$2:$A$86,0)),"")</f>
        <v>1303.81</v>
      </c>
      <c r="I1495" s="12">
        <f t="shared" si="92"/>
        <v>2129.15</v>
      </c>
      <c r="J1495" s="12">
        <f t="shared" si="93"/>
        <v>1303.81</v>
      </c>
      <c r="K1495" s="12">
        <f t="shared" si="94"/>
        <v>825.34000000000015</v>
      </c>
      <c r="L1495" s="7">
        <f t="shared" si="95"/>
        <v>0.38763825939929086</v>
      </c>
      <c r="M1495" s="5" t="str">
        <f>IF(COUNTIF(Returns!$B$2:$B$248,A1495)&gt;0,"Yes","No")</f>
        <v>Yes</v>
      </c>
      <c r="N1495" s="13"/>
    </row>
    <row r="1496" spans="1:14" x14ac:dyDescent="0.35">
      <c r="A1496" s="5">
        <v>1495</v>
      </c>
      <c r="B1496" s="5">
        <v>974</v>
      </c>
      <c r="C1496" s="5">
        <v>1017</v>
      </c>
      <c r="D1496" s="5">
        <v>1</v>
      </c>
      <c r="E1496" s="5">
        <v>978.37</v>
      </c>
      <c r="F1496" s="5">
        <v>0</v>
      </c>
      <c r="G1496" s="5">
        <f>IFERROR(INDEX(Products!$C$2:$C$86,MATCH(C1496,Products!$A$2:$A$86,0)),"")</f>
        <v>2</v>
      </c>
      <c r="H1496" s="12">
        <f>IFERROR(INDEX(Products!$D$2:$D$86,MATCH(C1496,Products!$A$2:$A$86,0)),"")</f>
        <v>519.71</v>
      </c>
      <c r="I1496" s="12">
        <f t="shared" si="92"/>
        <v>978.37</v>
      </c>
      <c r="J1496" s="12">
        <f t="shared" si="93"/>
        <v>519.71</v>
      </c>
      <c r="K1496" s="12">
        <f t="shared" si="94"/>
        <v>458.65999999999997</v>
      </c>
      <c r="L1496" s="7">
        <f t="shared" si="95"/>
        <v>0.46880014718358082</v>
      </c>
      <c r="M1496" s="5" t="str">
        <f>IF(COUNTIF(Returns!$B$2:$B$248,A1496)&gt;0,"Yes","No")</f>
        <v>No</v>
      </c>
      <c r="N1496" s="13"/>
    </row>
    <row r="1497" spans="1:14" x14ac:dyDescent="0.35">
      <c r="A1497" s="5">
        <v>1496</v>
      </c>
      <c r="B1497" s="5">
        <v>975</v>
      </c>
      <c r="C1497" s="5">
        <v>1084</v>
      </c>
      <c r="D1497" s="5">
        <v>1</v>
      </c>
      <c r="E1497" s="5">
        <v>317.63</v>
      </c>
      <c r="F1497" s="5">
        <v>0.15</v>
      </c>
      <c r="G1497" s="5">
        <f>IFERROR(INDEX(Products!$C$2:$C$86,MATCH(C1497,Products!$A$2:$A$86,0)),"")</f>
        <v>8</v>
      </c>
      <c r="H1497" s="12">
        <f>IFERROR(INDEX(Products!$D$2:$D$86,MATCH(C1497,Products!$A$2:$A$86,0)),"")</f>
        <v>188.52</v>
      </c>
      <c r="I1497" s="12">
        <f t="shared" si="92"/>
        <v>269.9855</v>
      </c>
      <c r="J1497" s="12">
        <f t="shared" si="93"/>
        <v>188.52</v>
      </c>
      <c r="K1497" s="12">
        <f t="shared" si="94"/>
        <v>81.465499999999992</v>
      </c>
      <c r="L1497" s="7">
        <f t="shared" si="95"/>
        <v>0.30174027864459385</v>
      </c>
      <c r="M1497" s="5" t="str">
        <f>IF(COUNTIF(Returns!$B$2:$B$248,A1497)&gt;0,"Yes","No")</f>
        <v>No</v>
      </c>
      <c r="N1497" s="13"/>
    </row>
    <row r="1498" spans="1:14" x14ac:dyDescent="0.35">
      <c r="A1498" s="5">
        <v>1497</v>
      </c>
      <c r="B1498" s="5">
        <v>976</v>
      </c>
      <c r="C1498" s="5">
        <v>1043</v>
      </c>
      <c r="D1498" s="5">
        <v>1</v>
      </c>
      <c r="E1498" s="5">
        <v>567.48</v>
      </c>
      <c r="F1498" s="5">
        <v>0.05</v>
      </c>
      <c r="G1498" s="5">
        <f>IFERROR(INDEX(Products!$C$2:$C$86,MATCH(C1498,Products!$A$2:$A$86,0)),"")</f>
        <v>4</v>
      </c>
      <c r="H1498" s="12">
        <f>IFERROR(INDEX(Products!$D$2:$D$86,MATCH(C1498,Products!$A$2:$A$86,0)),"")</f>
        <v>407.51</v>
      </c>
      <c r="I1498" s="12">
        <f t="shared" si="92"/>
        <v>539.10599999999999</v>
      </c>
      <c r="J1498" s="12">
        <f t="shared" si="93"/>
        <v>407.51</v>
      </c>
      <c r="K1498" s="12">
        <f t="shared" si="94"/>
        <v>131.596</v>
      </c>
      <c r="L1498" s="7">
        <f t="shared" si="95"/>
        <v>0.24410041809959451</v>
      </c>
      <c r="M1498" s="5" t="str">
        <f>IF(COUNTIF(Returns!$B$2:$B$248,A1498)&gt;0,"Yes","No")</f>
        <v>No</v>
      </c>
      <c r="N1498" s="13"/>
    </row>
    <row r="1499" spans="1:14" x14ac:dyDescent="0.35">
      <c r="A1499" s="5">
        <v>1498</v>
      </c>
      <c r="B1499" s="5">
        <v>977</v>
      </c>
      <c r="C1499" s="5">
        <v>1085</v>
      </c>
      <c r="D1499" s="5">
        <v>2</v>
      </c>
      <c r="E1499" s="5">
        <v>234.72</v>
      </c>
      <c r="F1499" s="5">
        <v>0.3</v>
      </c>
      <c r="G1499" s="5">
        <f>IFERROR(INDEX(Products!$C$2:$C$86,MATCH(C1499,Products!$A$2:$A$86,0)),"")</f>
        <v>8</v>
      </c>
      <c r="H1499" s="12">
        <f>IFERROR(INDEX(Products!$D$2:$D$86,MATCH(C1499,Products!$A$2:$A$86,0)),"")</f>
        <v>175.69</v>
      </c>
      <c r="I1499" s="12">
        <f t="shared" si="92"/>
        <v>328.608</v>
      </c>
      <c r="J1499" s="12">
        <f t="shared" si="93"/>
        <v>351.38</v>
      </c>
      <c r="K1499" s="12">
        <f t="shared" si="94"/>
        <v>-22.771999999999991</v>
      </c>
      <c r="L1499" s="7">
        <f t="shared" si="95"/>
        <v>-6.929837374622648E-2</v>
      </c>
      <c r="M1499" s="5" t="str">
        <f>IF(COUNTIF(Returns!$B$2:$B$248,A1499)&gt;0,"Yes","No")</f>
        <v>No</v>
      </c>
      <c r="N1499" s="13"/>
    </row>
    <row r="1500" spans="1:14" x14ac:dyDescent="0.35">
      <c r="A1500" s="5">
        <v>1499</v>
      </c>
      <c r="B1500" s="5">
        <v>978</v>
      </c>
      <c r="C1500" s="5">
        <v>1040</v>
      </c>
      <c r="D1500" s="5">
        <v>1</v>
      </c>
      <c r="E1500" s="5">
        <v>419.14</v>
      </c>
      <c r="F1500" s="5">
        <v>0.1</v>
      </c>
      <c r="G1500" s="5">
        <f>IFERROR(INDEX(Products!$C$2:$C$86,MATCH(C1500,Products!$A$2:$A$86,0)),"")</f>
        <v>4</v>
      </c>
      <c r="H1500" s="12">
        <f>IFERROR(INDEX(Products!$D$2:$D$86,MATCH(C1500,Products!$A$2:$A$86,0)),"")</f>
        <v>297.2</v>
      </c>
      <c r="I1500" s="12">
        <f t="shared" si="92"/>
        <v>377.226</v>
      </c>
      <c r="J1500" s="12">
        <f t="shared" si="93"/>
        <v>297.2</v>
      </c>
      <c r="K1500" s="12">
        <f t="shared" si="94"/>
        <v>80.02600000000001</v>
      </c>
      <c r="L1500" s="7">
        <f t="shared" si="95"/>
        <v>0.21214338354196161</v>
      </c>
      <c r="M1500" s="5" t="str">
        <f>IF(COUNTIF(Returns!$B$2:$B$248,A1500)&gt;0,"Yes","No")</f>
        <v>No</v>
      </c>
      <c r="N1500" s="13"/>
    </row>
    <row r="1501" spans="1:14" x14ac:dyDescent="0.35">
      <c r="A1501" s="5">
        <v>1500</v>
      </c>
      <c r="B1501" s="5">
        <v>978</v>
      </c>
      <c r="C1501" s="5">
        <v>1037</v>
      </c>
      <c r="D1501" s="5">
        <v>3</v>
      </c>
      <c r="E1501" s="5">
        <v>1161.6300000000001</v>
      </c>
      <c r="F1501" s="5">
        <v>0.05</v>
      </c>
      <c r="G1501" s="5">
        <f>IFERROR(INDEX(Products!$C$2:$C$86,MATCH(C1501,Products!$A$2:$A$86,0)),"")</f>
        <v>4</v>
      </c>
      <c r="H1501" s="12">
        <f>IFERROR(INDEX(Products!$D$2:$D$86,MATCH(C1501,Products!$A$2:$A$86,0)),"")</f>
        <v>798.62</v>
      </c>
      <c r="I1501" s="12">
        <f t="shared" si="92"/>
        <v>3310.6455000000001</v>
      </c>
      <c r="J1501" s="12">
        <f t="shared" si="93"/>
        <v>2395.86</v>
      </c>
      <c r="K1501" s="12">
        <f t="shared" si="94"/>
        <v>914.78549999999996</v>
      </c>
      <c r="L1501" s="7">
        <f t="shared" si="95"/>
        <v>0.27631635582849323</v>
      </c>
      <c r="M1501" s="5" t="str">
        <f>IF(COUNTIF(Returns!$B$2:$B$248,A1501)&gt;0,"Yes","No")</f>
        <v>No</v>
      </c>
      <c r="N1501" s="13"/>
    </row>
    <row r="1502" spans="1:14" x14ac:dyDescent="0.35">
      <c r="A1502" s="5">
        <v>1501</v>
      </c>
      <c r="B1502" s="5">
        <v>979</v>
      </c>
      <c r="C1502" s="5">
        <v>1029</v>
      </c>
      <c r="D1502" s="5">
        <v>1</v>
      </c>
      <c r="E1502" s="5">
        <v>951.92</v>
      </c>
      <c r="F1502" s="5">
        <v>0.15</v>
      </c>
      <c r="G1502" s="5">
        <f>IFERROR(INDEX(Products!$C$2:$C$86,MATCH(C1502,Products!$A$2:$A$86,0)),"")</f>
        <v>3</v>
      </c>
      <c r="H1502" s="12">
        <f>IFERROR(INDEX(Products!$D$2:$D$86,MATCH(C1502,Products!$A$2:$A$86,0)),"")</f>
        <v>552.17999999999995</v>
      </c>
      <c r="I1502" s="12">
        <f t="shared" si="92"/>
        <v>809.13199999999995</v>
      </c>
      <c r="J1502" s="12">
        <f t="shared" si="93"/>
        <v>552.17999999999995</v>
      </c>
      <c r="K1502" s="12">
        <f t="shared" si="94"/>
        <v>256.952</v>
      </c>
      <c r="L1502" s="7">
        <f t="shared" si="95"/>
        <v>0.3175649955755056</v>
      </c>
      <c r="M1502" s="5" t="str">
        <f>IF(COUNTIF(Returns!$B$2:$B$248,A1502)&gt;0,"Yes","No")</f>
        <v>No</v>
      </c>
      <c r="N1502" s="13"/>
    </row>
    <row r="1503" spans="1:14" x14ac:dyDescent="0.35">
      <c r="A1503" s="5">
        <v>1502</v>
      </c>
      <c r="B1503" s="5">
        <v>980</v>
      </c>
      <c r="C1503" s="5">
        <v>1061</v>
      </c>
      <c r="D1503" s="5">
        <v>2</v>
      </c>
      <c r="E1503" s="5">
        <v>1128.8399999999999</v>
      </c>
      <c r="F1503" s="5">
        <v>0.3</v>
      </c>
      <c r="G1503" s="5">
        <f>IFERROR(INDEX(Products!$C$2:$C$86,MATCH(C1503,Products!$A$2:$A$86,0)),"")</f>
        <v>6</v>
      </c>
      <c r="H1503" s="12">
        <f>IFERROR(INDEX(Products!$D$2:$D$86,MATCH(C1503,Products!$A$2:$A$86,0)),"")</f>
        <v>705.26</v>
      </c>
      <c r="I1503" s="12">
        <f t="shared" si="92"/>
        <v>1580.3759999999997</v>
      </c>
      <c r="J1503" s="12">
        <f t="shared" si="93"/>
        <v>1410.52</v>
      </c>
      <c r="K1503" s="12">
        <f t="shared" si="94"/>
        <v>169.85599999999977</v>
      </c>
      <c r="L1503" s="7">
        <f t="shared" si="95"/>
        <v>0.10747822037287316</v>
      </c>
      <c r="M1503" s="5" t="str">
        <f>IF(COUNTIF(Returns!$B$2:$B$248,A1503)&gt;0,"Yes","No")</f>
        <v>No</v>
      </c>
      <c r="N1503" s="13"/>
    </row>
    <row r="1504" spans="1:14" x14ac:dyDescent="0.35">
      <c r="A1504" s="5">
        <v>1503</v>
      </c>
      <c r="B1504" s="5">
        <v>980</v>
      </c>
      <c r="C1504" s="5">
        <v>1005</v>
      </c>
      <c r="D1504" s="5">
        <v>1</v>
      </c>
      <c r="E1504" s="5">
        <v>2703.6</v>
      </c>
      <c r="F1504" s="5">
        <v>0.3</v>
      </c>
      <c r="G1504" s="5">
        <f>IFERROR(INDEX(Products!$C$2:$C$86,MATCH(C1504,Products!$A$2:$A$86,0)),"")</f>
        <v>1</v>
      </c>
      <c r="H1504" s="12">
        <f>IFERROR(INDEX(Products!$D$2:$D$86,MATCH(C1504,Products!$A$2:$A$86,0)),"")</f>
        <v>2129.88</v>
      </c>
      <c r="I1504" s="12">
        <f t="shared" si="92"/>
        <v>1892.5199999999998</v>
      </c>
      <c r="J1504" s="12">
        <f t="shared" si="93"/>
        <v>2129.88</v>
      </c>
      <c r="K1504" s="12">
        <f t="shared" si="94"/>
        <v>-237.36000000000035</v>
      </c>
      <c r="L1504" s="7">
        <f t="shared" si="95"/>
        <v>-0.12542007482087397</v>
      </c>
      <c r="M1504" s="5" t="str">
        <f>IF(COUNTIF(Returns!$B$2:$B$248,A1504)&gt;0,"Yes","No")</f>
        <v>No</v>
      </c>
      <c r="N1504" s="13"/>
    </row>
    <row r="1505" spans="1:14" x14ac:dyDescent="0.35">
      <c r="A1505" s="5">
        <v>1504</v>
      </c>
      <c r="B1505" s="5">
        <v>980</v>
      </c>
      <c r="C1505" s="5">
        <v>1038</v>
      </c>
      <c r="D1505" s="5">
        <v>1</v>
      </c>
      <c r="E1505" s="5">
        <v>930.61</v>
      </c>
      <c r="F1505" s="5">
        <v>0</v>
      </c>
      <c r="G1505" s="5">
        <f>IFERROR(INDEX(Products!$C$2:$C$86,MATCH(C1505,Products!$A$2:$A$86,0)),"")</f>
        <v>4</v>
      </c>
      <c r="H1505" s="12">
        <f>IFERROR(INDEX(Products!$D$2:$D$86,MATCH(C1505,Products!$A$2:$A$86,0)),"")</f>
        <v>617.46</v>
      </c>
      <c r="I1505" s="12">
        <f t="shared" si="92"/>
        <v>930.61</v>
      </c>
      <c r="J1505" s="12">
        <f t="shared" si="93"/>
        <v>617.46</v>
      </c>
      <c r="K1505" s="12">
        <f t="shared" si="94"/>
        <v>313.14999999999998</v>
      </c>
      <c r="L1505" s="7">
        <f t="shared" si="95"/>
        <v>0.33649971524054112</v>
      </c>
      <c r="M1505" s="5" t="str">
        <f>IF(COUNTIF(Returns!$B$2:$B$248,A1505)&gt;0,"Yes","No")</f>
        <v>No</v>
      </c>
      <c r="N1505" s="13"/>
    </row>
    <row r="1506" spans="1:14" x14ac:dyDescent="0.35">
      <c r="A1506" s="5">
        <v>1505</v>
      </c>
      <c r="B1506" s="5">
        <v>981</v>
      </c>
      <c r="C1506" s="5">
        <v>1061</v>
      </c>
      <c r="D1506" s="5">
        <v>2</v>
      </c>
      <c r="E1506" s="5">
        <v>1128.8399999999999</v>
      </c>
      <c r="F1506" s="5">
        <v>0.3</v>
      </c>
      <c r="G1506" s="5">
        <f>IFERROR(INDEX(Products!$C$2:$C$86,MATCH(C1506,Products!$A$2:$A$86,0)),"")</f>
        <v>6</v>
      </c>
      <c r="H1506" s="12">
        <f>IFERROR(INDEX(Products!$D$2:$D$86,MATCH(C1506,Products!$A$2:$A$86,0)),"")</f>
        <v>705.26</v>
      </c>
      <c r="I1506" s="12">
        <f t="shared" si="92"/>
        <v>1580.3759999999997</v>
      </c>
      <c r="J1506" s="12">
        <f t="shared" si="93"/>
        <v>1410.52</v>
      </c>
      <c r="K1506" s="12">
        <f t="shared" si="94"/>
        <v>169.85599999999977</v>
      </c>
      <c r="L1506" s="7">
        <f t="shared" si="95"/>
        <v>0.10747822037287316</v>
      </c>
      <c r="M1506" s="5" t="str">
        <f>IF(COUNTIF(Returns!$B$2:$B$248,A1506)&gt;0,"Yes","No")</f>
        <v>No</v>
      </c>
      <c r="N1506" s="13"/>
    </row>
    <row r="1507" spans="1:14" x14ac:dyDescent="0.35">
      <c r="A1507" s="5">
        <v>1506</v>
      </c>
      <c r="B1507" s="5">
        <v>981</v>
      </c>
      <c r="C1507" s="5">
        <v>1038</v>
      </c>
      <c r="D1507" s="5">
        <v>1</v>
      </c>
      <c r="E1507" s="5">
        <v>930.61</v>
      </c>
      <c r="F1507" s="5">
        <v>0</v>
      </c>
      <c r="G1507" s="5">
        <f>IFERROR(INDEX(Products!$C$2:$C$86,MATCH(C1507,Products!$A$2:$A$86,0)),"")</f>
        <v>4</v>
      </c>
      <c r="H1507" s="12">
        <f>IFERROR(INDEX(Products!$D$2:$D$86,MATCH(C1507,Products!$A$2:$A$86,0)),"")</f>
        <v>617.46</v>
      </c>
      <c r="I1507" s="12">
        <f t="shared" si="92"/>
        <v>930.61</v>
      </c>
      <c r="J1507" s="12">
        <f t="shared" si="93"/>
        <v>617.46</v>
      </c>
      <c r="K1507" s="12">
        <f t="shared" si="94"/>
        <v>313.14999999999998</v>
      </c>
      <c r="L1507" s="7">
        <f t="shared" si="95"/>
        <v>0.33649971524054112</v>
      </c>
      <c r="M1507" s="5" t="str">
        <f>IF(COUNTIF(Returns!$B$2:$B$248,A1507)&gt;0,"Yes","No")</f>
        <v>No</v>
      </c>
      <c r="N1507" s="13"/>
    </row>
    <row r="1508" spans="1:14" x14ac:dyDescent="0.35">
      <c r="A1508" s="5">
        <v>1507</v>
      </c>
      <c r="B1508" s="5">
        <v>982</v>
      </c>
      <c r="C1508" s="5">
        <v>1085</v>
      </c>
      <c r="D1508" s="5">
        <v>1</v>
      </c>
      <c r="E1508" s="5">
        <v>234.72</v>
      </c>
      <c r="F1508" s="5">
        <v>0</v>
      </c>
      <c r="G1508" s="5">
        <f>IFERROR(INDEX(Products!$C$2:$C$86,MATCH(C1508,Products!$A$2:$A$86,0)),"")</f>
        <v>8</v>
      </c>
      <c r="H1508" s="12">
        <f>IFERROR(INDEX(Products!$D$2:$D$86,MATCH(C1508,Products!$A$2:$A$86,0)),"")</f>
        <v>175.69</v>
      </c>
      <c r="I1508" s="12">
        <f t="shared" si="92"/>
        <v>234.72</v>
      </c>
      <c r="J1508" s="12">
        <f t="shared" si="93"/>
        <v>175.69</v>
      </c>
      <c r="K1508" s="12">
        <f t="shared" si="94"/>
        <v>59.03</v>
      </c>
      <c r="L1508" s="7">
        <f t="shared" si="95"/>
        <v>0.25149113837764148</v>
      </c>
      <c r="M1508" s="5" t="str">
        <f>IF(COUNTIF(Returns!$B$2:$B$248,A1508)&gt;0,"Yes","No")</f>
        <v>No</v>
      </c>
      <c r="N1508" s="13"/>
    </row>
    <row r="1509" spans="1:14" x14ac:dyDescent="0.35">
      <c r="A1509" s="5">
        <v>1508</v>
      </c>
      <c r="B1509" s="5">
        <v>982</v>
      </c>
      <c r="C1509" s="5">
        <v>1067</v>
      </c>
      <c r="D1509" s="5">
        <v>2</v>
      </c>
      <c r="E1509" s="5">
        <v>4128.99</v>
      </c>
      <c r="F1509" s="5">
        <v>0</v>
      </c>
      <c r="G1509" s="5">
        <f>IFERROR(INDEX(Products!$C$2:$C$86,MATCH(C1509,Products!$A$2:$A$86,0)),"")</f>
        <v>7</v>
      </c>
      <c r="H1509" s="12">
        <f>IFERROR(INDEX(Products!$D$2:$D$86,MATCH(C1509,Products!$A$2:$A$86,0)),"")</f>
        <v>2213.3200000000002</v>
      </c>
      <c r="I1509" s="12">
        <f t="shared" si="92"/>
        <v>8257.98</v>
      </c>
      <c r="J1509" s="12">
        <f t="shared" si="93"/>
        <v>4426.6400000000003</v>
      </c>
      <c r="K1509" s="12">
        <f t="shared" si="94"/>
        <v>3831.3399999999992</v>
      </c>
      <c r="L1509" s="7">
        <f t="shared" si="95"/>
        <v>0.4639560764254696</v>
      </c>
      <c r="M1509" s="5" t="str">
        <f>IF(COUNTIF(Returns!$B$2:$B$248,A1509)&gt;0,"Yes","No")</f>
        <v>No</v>
      </c>
      <c r="N1509" s="13"/>
    </row>
    <row r="1510" spans="1:14" x14ac:dyDescent="0.35">
      <c r="A1510" s="5">
        <v>1509</v>
      </c>
      <c r="B1510" s="5">
        <v>983</v>
      </c>
      <c r="C1510" s="5">
        <v>1067</v>
      </c>
      <c r="D1510" s="5">
        <v>1</v>
      </c>
      <c r="E1510" s="5">
        <v>4128.99</v>
      </c>
      <c r="F1510" s="5">
        <v>0</v>
      </c>
      <c r="G1510" s="5">
        <f>IFERROR(INDEX(Products!$C$2:$C$86,MATCH(C1510,Products!$A$2:$A$86,0)),"")</f>
        <v>7</v>
      </c>
      <c r="H1510" s="12">
        <f>IFERROR(INDEX(Products!$D$2:$D$86,MATCH(C1510,Products!$A$2:$A$86,0)),"")</f>
        <v>2213.3200000000002</v>
      </c>
      <c r="I1510" s="12">
        <f t="shared" si="92"/>
        <v>4128.99</v>
      </c>
      <c r="J1510" s="12">
        <f t="shared" si="93"/>
        <v>2213.3200000000002</v>
      </c>
      <c r="K1510" s="12">
        <f t="shared" si="94"/>
        <v>1915.6699999999996</v>
      </c>
      <c r="L1510" s="7">
        <f t="shared" si="95"/>
        <v>0.4639560764254696</v>
      </c>
      <c r="M1510" s="5" t="str">
        <f>IF(COUNTIF(Returns!$B$2:$B$248,A1510)&gt;0,"Yes","No")</f>
        <v>No</v>
      </c>
      <c r="N1510" s="13"/>
    </row>
    <row r="1511" spans="1:14" x14ac:dyDescent="0.35">
      <c r="A1511" s="5">
        <v>1510</v>
      </c>
      <c r="B1511" s="5">
        <v>983</v>
      </c>
      <c r="C1511" s="5">
        <v>1061</v>
      </c>
      <c r="D1511" s="5">
        <v>1</v>
      </c>
      <c r="E1511" s="5">
        <v>1128.8399999999999</v>
      </c>
      <c r="F1511" s="5">
        <v>0</v>
      </c>
      <c r="G1511" s="5">
        <f>IFERROR(INDEX(Products!$C$2:$C$86,MATCH(C1511,Products!$A$2:$A$86,0)),"")</f>
        <v>6</v>
      </c>
      <c r="H1511" s="12">
        <f>IFERROR(INDEX(Products!$D$2:$D$86,MATCH(C1511,Products!$A$2:$A$86,0)),"")</f>
        <v>705.26</v>
      </c>
      <c r="I1511" s="12">
        <f t="shared" si="92"/>
        <v>1128.8399999999999</v>
      </c>
      <c r="J1511" s="12">
        <f t="shared" si="93"/>
        <v>705.26</v>
      </c>
      <c r="K1511" s="12">
        <f t="shared" si="94"/>
        <v>423.57999999999993</v>
      </c>
      <c r="L1511" s="7">
        <f t="shared" si="95"/>
        <v>0.37523475426101127</v>
      </c>
      <c r="M1511" s="5" t="str">
        <f>IF(COUNTIF(Returns!$B$2:$B$248,A1511)&gt;0,"Yes","No")</f>
        <v>No</v>
      </c>
      <c r="N1511" s="13"/>
    </row>
    <row r="1512" spans="1:14" x14ac:dyDescent="0.35">
      <c r="A1512" s="5">
        <v>1511</v>
      </c>
      <c r="B1512" s="5">
        <v>984</v>
      </c>
      <c r="C1512" s="5">
        <v>1085</v>
      </c>
      <c r="D1512" s="5">
        <v>1</v>
      </c>
      <c r="E1512" s="5">
        <v>234.72</v>
      </c>
      <c r="F1512" s="5">
        <v>0</v>
      </c>
      <c r="G1512" s="5">
        <f>IFERROR(INDEX(Products!$C$2:$C$86,MATCH(C1512,Products!$A$2:$A$86,0)),"")</f>
        <v>8</v>
      </c>
      <c r="H1512" s="12">
        <f>IFERROR(INDEX(Products!$D$2:$D$86,MATCH(C1512,Products!$A$2:$A$86,0)),"")</f>
        <v>175.69</v>
      </c>
      <c r="I1512" s="12">
        <f t="shared" si="92"/>
        <v>234.72</v>
      </c>
      <c r="J1512" s="12">
        <f t="shared" si="93"/>
        <v>175.69</v>
      </c>
      <c r="K1512" s="12">
        <f t="shared" si="94"/>
        <v>59.03</v>
      </c>
      <c r="L1512" s="7">
        <f t="shared" si="95"/>
        <v>0.25149113837764148</v>
      </c>
      <c r="M1512" s="5" t="str">
        <f>IF(COUNTIF(Returns!$B$2:$B$248,A1512)&gt;0,"Yes","No")</f>
        <v>No</v>
      </c>
      <c r="N1512" s="13"/>
    </row>
    <row r="1513" spans="1:14" x14ac:dyDescent="0.35">
      <c r="A1513" s="5">
        <v>1512</v>
      </c>
      <c r="B1513" s="5">
        <v>985</v>
      </c>
      <c r="C1513" s="5">
        <v>1017</v>
      </c>
      <c r="D1513" s="5">
        <v>1</v>
      </c>
      <c r="E1513" s="5">
        <v>978.37</v>
      </c>
      <c r="F1513" s="5">
        <v>0.3</v>
      </c>
      <c r="G1513" s="5">
        <f>IFERROR(INDEX(Products!$C$2:$C$86,MATCH(C1513,Products!$A$2:$A$86,0)),"")</f>
        <v>2</v>
      </c>
      <c r="H1513" s="12">
        <f>IFERROR(INDEX(Products!$D$2:$D$86,MATCH(C1513,Products!$A$2:$A$86,0)),"")</f>
        <v>519.71</v>
      </c>
      <c r="I1513" s="12">
        <f t="shared" si="92"/>
        <v>684.85899999999992</v>
      </c>
      <c r="J1513" s="12">
        <f t="shared" si="93"/>
        <v>519.71</v>
      </c>
      <c r="K1513" s="12">
        <f t="shared" si="94"/>
        <v>165.14899999999989</v>
      </c>
      <c r="L1513" s="7">
        <f t="shared" si="95"/>
        <v>0.24114306740511537</v>
      </c>
      <c r="M1513" s="5" t="str">
        <f>IF(COUNTIF(Returns!$B$2:$B$248,A1513)&gt;0,"Yes","No")</f>
        <v>No</v>
      </c>
      <c r="N1513" s="13"/>
    </row>
    <row r="1514" spans="1:14" x14ac:dyDescent="0.35">
      <c r="A1514" s="5">
        <v>1513</v>
      </c>
      <c r="B1514" s="5">
        <v>986</v>
      </c>
      <c r="C1514" s="5">
        <v>1019</v>
      </c>
      <c r="D1514" s="5">
        <v>1</v>
      </c>
      <c r="E1514" s="5">
        <v>1255.73</v>
      </c>
      <c r="F1514" s="5">
        <v>0</v>
      </c>
      <c r="G1514" s="5">
        <f>IFERROR(INDEX(Products!$C$2:$C$86,MATCH(C1514,Products!$A$2:$A$86,0)),"")</f>
        <v>2</v>
      </c>
      <c r="H1514" s="12">
        <f>IFERROR(INDEX(Products!$D$2:$D$86,MATCH(C1514,Products!$A$2:$A$86,0)),"")</f>
        <v>760.11</v>
      </c>
      <c r="I1514" s="12">
        <f t="shared" si="92"/>
        <v>1255.73</v>
      </c>
      <c r="J1514" s="12">
        <f t="shared" si="93"/>
        <v>760.11</v>
      </c>
      <c r="K1514" s="12">
        <f t="shared" si="94"/>
        <v>495.62</v>
      </c>
      <c r="L1514" s="7">
        <f t="shared" si="95"/>
        <v>0.39468675591090441</v>
      </c>
      <c r="M1514" s="5" t="str">
        <f>IF(COUNTIF(Returns!$B$2:$B$248,A1514)&gt;0,"Yes","No")</f>
        <v>No</v>
      </c>
      <c r="N1514" s="13"/>
    </row>
    <row r="1515" spans="1:14" x14ac:dyDescent="0.35">
      <c r="A1515" s="5">
        <v>1514</v>
      </c>
      <c r="B1515" s="5">
        <v>987</v>
      </c>
      <c r="C1515" s="5">
        <v>1026</v>
      </c>
      <c r="D1515" s="5">
        <v>1</v>
      </c>
      <c r="E1515" s="5">
        <v>1413.81</v>
      </c>
      <c r="F1515" s="5">
        <v>0.1</v>
      </c>
      <c r="G1515" s="5">
        <f>IFERROR(INDEX(Products!$C$2:$C$86,MATCH(C1515,Products!$A$2:$A$86,0)),"")</f>
        <v>3</v>
      </c>
      <c r="H1515" s="12">
        <f>IFERROR(INDEX(Products!$D$2:$D$86,MATCH(C1515,Products!$A$2:$A$86,0)),"")</f>
        <v>1019.93</v>
      </c>
      <c r="I1515" s="12">
        <f t="shared" si="92"/>
        <v>1272.4290000000001</v>
      </c>
      <c r="J1515" s="12">
        <f t="shared" si="93"/>
        <v>1019.93</v>
      </c>
      <c r="K1515" s="12">
        <f t="shared" si="94"/>
        <v>252.49900000000014</v>
      </c>
      <c r="L1515" s="7">
        <f t="shared" si="95"/>
        <v>0.19843857692649267</v>
      </c>
      <c r="M1515" s="5" t="str">
        <f>IF(COUNTIF(Returns!$B$2:$B$248,A1515)&gt;0,"Yes","No")</f>
        <v>No</v>
      </c>
      <c r="N1515" s="13"/>
    </row>
    <row r="1516" spans="1:14" x14ac:dyDescent="0.35">
      <c r="A1516" s="5">
        <v>1515</v>
      </c>
      <c r="B1516" s="5">
        <v>988</v>
      </c>
      <c r="C1516" s="5">
        <v>1085</v>
      </c>
      <c r="D1516" s="5">
        <v>1</v>
      </c>
      <c r="E1516" s="5">
        <v>234.72</v>
      </c>
      <c r="F1516" s="5">
        <v>0</v>
      </c>
      <c r="G1516" s="5">
        <f>IFERROR(INDEX(Products!$C$2:$C$86,MATCH(C1516,Products!$A$2:$A$86,0)),"")</f>
        <v>8</v>
      </c>
      <c r="H1516" s="12">
        <f>IFERROR(INDEX(Products!$D$2:$D$86,MATCH(C1516,Products!$A$2:$A$86,0)),"")</f>
        <v>175.69</v>
      </c>
      <c r="I1516" s="12">
        <f t="shared" si="92"/>
        <v>234.72</v>
      </c>
      <c r="J1516" s="12">
        <f t="shared" si="93"/>
        <v>175.69</v>
      </c>
      <c r="K1516" s="12">
        <f t="shared" si="94"/>
        <v>59.03</v>
      </c>
      <c r="L1516" s="7">
        <f t="shared" si="95"/>
        <v>0.25149113837764148</v>
      </c>
      <c r="M1516" s="5" t="str">
        <f>IF(COUNTIF(Returns!$B$2:$B$248,A1516)&gt;0,"Yes","No")</f>
        <v>No</v>
      </c>
      <c r="N1516" s="13"/>
    </row>
    <row r="1517" spans="1:14" x14ac:dyDescent="0.35">
      <c r="A1517" s="5">
        <v>1516</v>
      </c>
      <c r="B1517" s="5">
        <v>989</v>
      </c>
      <c r="C1517" s="5">
        <v>1061</v>
      </c>
      <c r="D1517" s="5">
        <v>2</v>
      </c>
      <c r="E1517" s="5">
        <v>1128.8399999999999</v>
      </c>
      <c r="F1517" s="5">
        <v>0</v>
      </c>
      <c r="G1517" s="5">
        <f>IFERROR(INDEX(Products!$C$2:$C$86,MATCH(C1517,Products!$A$2:$A$86,0)),"")</f>
        <v>6</v>
      </c>
      <c r="H1517" s="12">
        <f>IFERROR(INDEX(Products!$D$2:$D$86,MATCH(C1517,Products!$A$2:$A$86,0)),"")</f>
        <v>705.26</v>
      </c>
      <c r="I1517" s="12">
        <f t="shared" si="92"/>
        <v>2257.6799999999998</v>
      </c>
      <c r="J1517" s="12">
        <f t="shared" si="93"/>
        <v>1410.52</v>
      </c>
      <c r="K1517" s="12">
        <f t="shared" si="94"/>
        <v>847.15999999999985</v>
      </c>
      <c r="L1517" s="7">
        <f t="shared" si="95"/>
        <v>0.37523475426101127</v>
      </c>
      <c r="M1517" s="5" t="str">
        <f>IF(COUNTIF(Returns!$B$2:$B$248,A1517)&gt;0,"Yes","No")</f>
        <v>No</v>
      </c>
      <c r="N1517" s="13"/>
    </row>
    <row r="1518" spans="1:14" x14ac:dyDescent="0.35">
      <c r="A1518" s="5">
        <v>1517</v>
      </c>
      <c r="B1518" s="5">
        <v>990</v>
      </c>
      <c r="C1518" s="5">
        <v>1025</v>
      </c>
      <c r="D1518" s="5">
        <v>1</v>
      </c>
      <c r="E1518" s="5">
        <v>894.16</v>
      </c>
      <c r="F1518" s="5">
        <v>0</v>
      </c>
      <c r="G1518" s="5">
        <f>IFERROR(INDEX(Products!$C$2:$C$86,MATCH(C1518,Products!$A$2:$A$86,0)),"")</f>
        <v>2</v>
      </c>
      <c r="H1518" s="12">
        <f>IFERROR(INDEX(Products!$D$2:$D$86,MATCH(C1518,Products!$A$2:$A$86,0)),"")</f>
        <v>601.26</v>
      </c>
      <c r="I1518" s="12">
        <f t="shared" si="92"/>
        <v>894.16</v>
      </c>
      <c r="J1518" s="12">
        <f t="shared" si="93"/>
        <v>601.26</v>
      </c>
      <c r="K1518" s="12">
        <f t="shared" si="94"/>
        <v>292.89999999999998</v>
      </c>
      <c r="L1518" s="7">
        <f t="shared" si="95"/>
        <v>0.32757000984163909</v>
      </c>
      <c r="M1518" s="5" t="str">
        <f>IF(COUNTIF(Returns!$B$2:$B$248,A1518)&gt;0,"Yes","No")</f>
        <v>No</v>
      </c>
      <c r="N1518" s="13"/>
    </row>
    <row r="1519" spans="1:14" x14ac:dyDescent="0.35">
      <c r="A1519" s="5">
        <v>1518</v>
      </c>
      <c r="B1519" s="5">
        <v>991</v>
      </c>
      <c r="C1519" s="5">
        <v>1059</v>
      </c>
      <c r="D1519" s="5">
        <v>1</v>
      </c>
      <c r="E1519" s="5">
        <v>540.76</v>
      </c>
      <c r="F1519" s="5">
        <v>0</v>
      </c>
      <c r="G1519" s="5">
        <f>IFERROR(INDEX(Products!$C$2:$C$86,MATCH(C1519,Products!$A$2:$A$86,0)),"")</f>
        <v>6</v>
      </c>
      <c r="H1519" s="12">
        <f>IFERROR(INDEX(Products!$D$2:$D$86,MATCH(C1519,Products!$A$2:$A$86,0)),"")</f>
        <v>324.72000000000003</v>
      </c>
      <c r="I1519" s="12">
        <f t="shared" si="92"/>
        <v>540.76</v>
      </c>
      <c r="J1519" s="12">
        <f t="shared" si="93"/>
        <v>324.72000000000003</v>
      </c>
      <c r="K1519" s="12">
        <f t="shared" si="94"/>
        <v>216.03999999999996</v>
      </c>
      <c r="L1519" s="7">
        <f t="shared" si="95"/>
        <v>0.39951179820992672</v>
      </c>
      <c r="M1519" s="5" t="str">
        <f>IF(COUNTIF(Returns!$B$2:$B$248,A1519)&gt;0,"Yes","No")</f>
        <v>No</v>
      </c>
      <c r="N1519" s="13"/>
    </row>
    <row r="1520" spans="1:14" x14ac:dyDescent="0.35">
      <c r="A1520" s="5">
        <v>1519</v>
      </c>
      <c r="B1520" s="5">
        <v>991</v>
      </c>
      <c r="C1520" s="5">
        <v>1075</v>
      </c>
      <c r="D1520" s="5">
        <v>1</v>
      </c>
      <c r="E1520" s="5">
        <v>904.54</v>
      </c>
      <c r="F1520" s="5">
        <v>0</v>
      </c>
      <c r="G1520" s="5">
        <f>IFERROR(INDEX(Products!$C$2:$C$86,MATCH(C1520,Products!$A$2:$A$86,0)),"")</f>
        <v>7</v>
      </c>
      <c r="H1520" s="12">
        <f>IFERROR(INDEX(Products!$D$2:$D$86,MATCH(C1520,Products!$A$2:$A$86,0)),"")</f>
        <v>622.70000000000005</v>
      </c>
      <c r="I1520" s="12">
        <f t="shared" si="92"/>
        <v>904.54</v>
      </c>
      <c r="J1520" s="12">
        <f t="shared" si="93"/>
        <v>622.70000000000005</v>
      </c>
      <c r="K1520" s="12">
        <f t="shared" si="94"/>
        <v>281.83999999999992</v>
      </c>
      <c r="L1520" s="7">
        <f t="shared" si="95"/>
        <v>0.31158378844495538</v>
      </c>
      <c r="M1520" s="5" t="str">
        <f>IF(COUNTIF(Returns!$B$2:$B$248,A1520)&gt;0,"Yes","No")</f>
        <v>No</v>
      </c>
      <c r="N1520" s="13"/>
    </row>
    <row r="1521" spans="1:14" x14ac:dyDescent="0.35">
      <c r="A1521" s="5">
        <v>1520</v>
      </c>
      <c r="B1521" s="5">
        <v>992</v>
      </c>
      <c r="C1521" s="5">
        <v>1085</v>
      </c>
      <c r="D1521" s="5">
        <v>1</v>
      </c>
      <c r="E1521" s="5">
        <v>234.72</v>
      </c>
      <c r="F1521" s="5">
        <v>0</v>
      </c>
      <c r="G1521" s="5">
        <f>IFERROR(INDEX(Products!$C$2:$C$86,MATCH(C1521,Products!$A$2:$A$86,0)),"")</f>
        <v>8</v>
      </c>
      <c r="H1521" s="12">
        <f>IFERROR(INDEX(Products!$D$2:$D$86,MATCH(C1521,Products!$A$2:$A$86,0)),"")</f>
        <v>175.69</v>
      </c>
      <c r="I1521" s="12">
        <f t="shared" si="92"/>
        <v>234.72</v>
      </c>
      <c r="J1521" s="12">
        <f t="shared" si="93"/>
        <v>175.69</v>
      </c>
      <c r="K1521" s="12">
        <f t="shared" si="94"/>
        <v>59.03</v>
      </c>
      <c r="L1521" s="7">
        <f t="shared" si="95"/>
        <v>0.25149113837764148</v>
      </c>
      <c r="M1521" s="5" t="str">
        <f>IF(COUNTIF(Returns!$B$2:$B$248,A1521)&gt;0,"Yes","No")</f>
        <v>No</v>
      </c>
      <c r="N1521" s="13"/>
    </row>
    <row r="1522" spans="1:14" x14ac:dyDescent="0.35">
      <c r="A1522" s="5">
        <v>1521</v>
      </c>
      <c r="B1522" s="5">
        <v>992</v>
      </c>
      <c r="C1522" s="5">
        <v>1017</v>
      </c>
      <c r="D1522" s="5">
        <v>1</v>
      </c>
      <c r="E1522" s="5">
        <v>978.37</v>
      </c>
      <c r="F1522" s="5">
        <v>0</v>
      </c>
      <c r="G1522" s="5">
        <f>IFERROR(INDEX(Products!$C$2:$C$86,MATCH(C1522,Products!$A$2:$A$86,0)),"")</f>
        <v>2</v>
      </c>
      <c r="H1522" s="12">
        <f>IFERROR(INDEX(Products!$D$2:$D$86,MATCH(C1522,Products!$A$2:$A$86,0)),"")</f>
        <v>519.71</v>
      </c>
      <c r="I1522" s="12">
        <f t="shared" si="92"/>
        <v>978.37</v>
      </c>
      <c r="J1522" s="12">
        <f t="shared" si="93"/>
        <v>519.71</v>
      </c>
      <c r="K1522" s="12">
        <f t="shared" si="94"/>
        <v>458.65999999999997</v>
      </c>
      <c r="L1522" s="7">
        <f t="shared" si="95"/>
        <v>0.46880014718358082</v>
      </c>
      <c r="M1522" s="5" t="str">
        <f>IF(COUNTIF(Returns!$B$2:$B$248,A1522)&gt;0,"Yes","No")</f>
        <v>No</v>
      </c>
      <c r="N1522" s="13"/>
    </row>
    <row r="1523" spans="1:14" x14ac:dyDescent="0.35">
      <c r="A1523" s="5">
        <v>1522</v>
      </c>
      <c r="B1523" s="5">
        <v>993</v>
      </c>
      <c r="C1523" s="5">
        <v>1009</v>
      </c>
      <c r="D1523" s="5">
        <v>2</v>
      </c>
      <c r="E1523" s="5">
        <v>2129.15</v>
      </c>
      <c r="F1523" s="5">
        <v>0</v>
      </c>
      <c r="G1523" s="5">
        <f>IFERROR(INDEX(Products!$C$2:$C$86,MATCH(C1523,Products!$A$2:$A$86,0)),"")</f>
        <v>1</v>
      </c>
      <c r="H1523" s="12">
        <f>IFERROR(INDEX(Products!$D$2:$D$86,MATCH(C1523,Products!$A$2:$A$86,0)),"")</f>
        <v>1303.81</v>
      </c>
      <c r="I1523" s="12">
        <f t="shared" si="92"/>
        <v>4258.3</v>
      </c>
      <c r="J1523" s="12">
        <f t="shared" si="93"/>
        <v>2607.62</v>
      </c>
      <c r="K1523" s="12">
        <f t="shared" si="94"/>
        <v>1650.6800000000003</v>
      </c>
      <c r="L1523" s="7">
        <f t="shared" si="95"/>
        <v>0.38763825939929086</v>
      </c>
      <c r="M1523" s="5" t="str">
        <f>IF(COUNTIF(Returns!$B$2:$B$248,A1523)&gt;0,"Yes","No")</f>
        <v>Yes</v>
      </c>
      <c r="N1523" s="13"/>
    </row>
    <row r="1524" spans="1:14" x14ac:dyDescent="0.35">
      <c r="A1524" s="5">
        <v>1523</v>
      </c>
      <c r="B1524" s="5">
        <v>994</v>
      </c>
      <c r="C1524" s="5">
        <v>1052</v>
      </c>
      <c r="D1524" s="5">
        <v>1</v>
      </c>
      <c r="E1524" s="5">
        <v>2801.53</v>
      </c>
      <c r="F1524" s="5">
        <v>0</v>
      </c>
      <c r="G1524" s="5">
        <f>IFERROR(INDEX(Products!$C$2:$C$86,MATCH(C1524,Products!$A$2:$A$86,0)),"")</f>
        <v>5</v>
      </c>
      <c r="H1524" s="12">
        <f>IFERROR(INDEX(Products!$D$2:$D$86,MATCH(C1524,Products!$A$2:$A$86,0)),"")</f>
        <v>1752.02</v>
      </c>
      <c r="I1524" s="12">
        <f t="shared" si="92"/>
        <v>2801.53</v>
      </c>
      <c r="J1524" s="12">
        <f t="shared" si="93"/>
        <v>1752.02</v>
      </c>
      <c r="K1524" s="12">
        <f t="shared" si="94"/>
        <v>1049.5100000000002</v>
      </c>
      <c r="L1524" s="7">
        <f t="shared" si="95"/>
        <v>0.37462029676640984</v>
      </c>
      <c r="M1524" s="5" t="str">
        <f>IF(COUNTIF(Returns!$B$2:$B$248,A1524)&gt;0,"Yes","No")</f>
        <v>No</v>
      </c>
      <c r="N1524" s="13"/>
    </row>
    <row r="1525" spans="1:14" x14ac:dyDescent="0.35">
      <c r="A1525" s="5">
        <v>1524</v>
      </c>
      <c r="B1525" s="5">
        <v>995</v>
      </c>
      <c r="C1525" s="5">
        <v>1002</v>
      </c>
      <c r="D1525" s="5">
        <v>1</v>
      </c>
      <c r="E1525" s="5">
        <v>2131.16</v>
      </c>
      <c r="F1525" s="5">
        <v>0.3</v>
      </c>
      <c r="G1525" s="5">
        <f>IFERROR(INDEX(Products!$C$2:$C$86,MATCH(C1525,Products!$A$2:$A$86,0)),"")</f>
        <v>1</v>
      </c>
      <c r="H1525" s="12">
        <f>IFERROR(INDEX(Products!$D$2:$D$86,MATCH(C1525,Products!$A$2:$A$86,0)),"")</f>
        <v>1527.62</v>
      </c>
      <c r="I1525" s="12">
        <f t="shared" si="92"/>
        <v>1491.8119999999999</v>
      </c>
      <c r="J1525" s="12">
        <f t="shared" si="93"/>
        <v>1527.62</v>
      </c>
      <c r="K1525" s="12">
        <f t="shared" si="94"/>
        <v>-35.807999999999993</v>
      </c>
      <c r="L1525" s="7">
        <f t="shared" si="95"/>
        <v>-2.4003024509790773E-2</v>
      </c>
      <c r="M1525" s="5" t="str">
        <f>IF(COUNTIF(Returns!$B$2:$B$248,A1525)&gt;0,"Yes","No")</f>
        <v>No</v>
      </c>
      <c r="N1525" s="13"/>
    </row>
    <row r="1526" spans="1:14" x14ac:dyDescent="0.35">
      <c r="A1526" s="5">
        <v>1525</v>
      </c>
      <c r="B1526" s="5">
        <v>996</v>
      </c>
      <c r="C1526" s="5">
        <v>1056</v>
      </c>
      <c r="D1526" s="5">
        <v>1</v>
      </c>
      <c r="E1526" s="5">
        <v>1134.4000000000001</v>
      </c>
      <c r="F1526" s="5">
        <v>0.1</v>
      </c>
      <c r="G1526" s="5">
        <f>IFERROR(INDEX(Products!$C$2:$C$86,MATCH(C1526,Products!$A$2:$A$86,0)),"")</f>
        <v>6</v>
      </c>
      <c r="H1526" s="12">
        <f>IFERROR(INDEX(Products!$D$2:$D$86,MATCH(C1526,Products!$A$2:$A$86,0)),"")</f>
        <v>798.2</v>
      </c>
      <c r="I1526" s="12">
        <f t="shared" si="92"/>
        <v>1020.9600000000002</v>
      </c>
      <c r="J1526" s="12">
        <f t="shared" si="93"/>
        <v>798.2</v>
      </c>
      <c r="K1526" s="12">
        <f t="shared" si="94"/>
        <v>222.7600000000001</v>
      </c>
      <c r="L1526" s="7">
        <f t="shared" si="95"/>
        <v>0.21818680457608533</v>
      </c>
      <c r="M1526" s="5" t="str">
        <f>IF(COUNTIF(Returns!$B$2:$B$248,A1526)&gt;0,"Yes","No")</f>
        <v>No</v>
      </c>
      <c r="N1526" s="13"/>
    </row>
    <row r="1527" spans="1:14" x14ac:dyDescent="0.35">
      <c r="A1527" s="5">
        <v>1526</v>
      </c>
      <c r="B1527" s="5">
        <v>997</v>
      </c>
      <c r="C1527" s="5">
        <v>1053</v>
      </c>
      <c r="D1527" s="5">
        <v>1</v>
      </c>
      <c r="E1527" s="5">
        <v>1295.03</v>
      </c>
      <c r="F1527" s="5">
        <v>0.05</v>
      </c>
      <c r="G1527" s="5">
        <f>IFERROR(INDEX(Products!$C$2:$C$86,MATCH(C1527,Products!$A$2:$A$86,0)),"")</f>
        <v>5</v>
      </c>
      <c r="H1527" s="12">
        <f>IFERROR(INDEX(Products!$D$2:$D$86,MATCH(C1527,Products!$A$2:$A$86,0)),"")</f>
        <v>777.04</v>
      </c>
      <c r="I1527" s="12">
        <f t="shared" si="92"/>
        <v>1230.2784999999999</v>
      </c>
      <c r="J1527" s="12">
        <f t="shared" si="93"/>
        <v>777.04</v>
      </c>
      <c r="K1527" s="12">
        <f t="shared" si="94"/>
        <v>453.23849999999993</v>
      </c>
      <c r="L1527" s="7">
        <f t="shared" si="95"/>
        <v>0.3684031705016384</v>
      </c>
      <c r="M1527" s="5" t="str">
        <f>IF(COUNTIF(Returns!$B$2:$B$248,A1527)&gt;0,"Yes","No")</f>
        <v>No</v>
      </c>
      <c r="N1527" s="13"/>
    </row>
    <row r="1528" spans="1:14" x14ac:dyDescent="0.35">
      <c r="A1528" s="5">
        <v>1527</v>
      </c>
      <c r="B1528" s="5">
        <v>998</v>
      </c>
      <c r="C1528" s="5">
        <v>1001</v>
      </c>
      <c r="D1528" s="5">
        <v>1</v>
      </c>
      <c r="E1528" s="5">
        <v>3826.19</v>
      </c>
      <c r="F1528" s="5">
        <v>0.25</v>
      </c>
      <c r="G1528" s="5">
        <f>IFERROR(INDEX(Products!$C$2:$C$86,MATCH(C1528,Products!$A$2:$A$86,0)),"")</f>
        <v>1</v>
      </c>
      <c r="H1528" s="12">
        <f>IFERROR(INDEX(Products!$D$2:$D$86,MATCH(C1528,Products!$A$2:$A$86,0)),"")</f>
        <v>3021.65</v>
      </c>
      <c r="I1528" s="12">
        <f t="shared" si="92"/>
        <v>2869.6424999999999</v>
      </c>
      <c r="J1528" s="12">
        <f t="shared" si="93"/>
        <v>3021.65</v>
      </c>
      <c r="K1528" s="12">
        <f t="shared" si="94"/>
        <v>-152.00750000000016</v>
      </c>
      <c r="L1528" s="7">
        <f t="shared" si="95"/>
        <v>-5.2970884003843741E-2</v>
      </c>
      <c r="M1528" s="5" t="str">
        <f>IF(COUNTIF(Returns!$B$2:$B$248,A1528)&gt;0,"Yes","No")</f>
        <v>No</v>
      </c>
      <c r="N1528" s="13"/>
    </row>
    <row r="1529" spans="1:14" x14ac:dyDescent="0.35">
      <c r="A1529" s="5">
        <v>1528</v>
      </c>
      <c r="B1529" s="5">
        <v>999</v>
      </c>
      <c r="C1529" s="5">
        <v>1061</v>
      </c>
      <c r="D1529" s="5">
        <v>3</v>
      </c>
      <c r="E1529" s="5">
        <v>1128.8399999999999</v>
      </c>
      <c r="F1529" s="5">
        <v>0</v>
      </c>
      <c r="G1529" s="5">
        <f>IFERROR(INDEX(Products!$C$2:$C$86,MATCH(C1529,Products!$A$2:$A$86,0)),"")</f>
        <v>6</v>
      </c>
      <c r="H1529" s="12">
        <f>IFERROR(INDEX(Products!$D$2:$D$86,MATCH(C1529,Products!$A$2:$A$86,0)),"")</f>
        <v>705.26</v>
      </c>
      <c r="I1529" s="12">
        <f t="shared" si="92"/>
        <v>3386.5199999999995</v>
      </c>
      <c r="J1529" s="12">
        <f t="shared" si="93"/>
        <v>2115.7799999999997</v>
      </c>
      <c r="K1529" s="12">
        <f t="shared" si="94"/>
        <v>1270.7399999999998</v>
      </c>
      <c r="L1529" s="7">
        <f t="shared" si="95"/>
        <v>0.37523475426101127</v>
      </c>
      <c r="M1529" s="5" t="str">
        <f>IF(COUNTIF(Returns!$B$2:$B$248,A1529)&gt;0,"Yes","No")</f>
        <v>No</v>
      </c>
      <c r="N1529" s="13"/>
    </row>
    <row r="1530" spans="1:14" x14ac:dyDescent="0.35">
      <c r="A1530" s="5">
        <v>1529</v>
      </c>
      <c r="B1530" s="5">
        <v>999</v>
      </c>
      <c r="C1530" s="5">
        <v>1053</v>
      </c>
      <c r="D1530" s="5">
        <v>2</v>
      </c>
      <c r="E1530" s="5">
        <v>1295.03</v>
      </c>
      <c r="F1530" s="5">
        <v>0.15</v>
      </c>
      <c r="G1530" s="5">
        <f>IFERROR(INDEX(Products!$C$2:$C$86,MATCH(C1530,Products!$A$2:$A$86,0)),"")</f>
        <v>5</v>
      </c>
      <c r="H1530" s="12">
        <f>IFERROR(INDEX(Products!$D$2:$D$86,MATCH(C1530,Products!$A$2:$A$86,0)),"")</f>
        <v>777.04</v>
      </c>
      <c r="I1530" s="12">
        <f t="shared" si="92"/>
        <v>2201.5509999999999</v>
      </c>
      <c r="J1530" s="12">
        <f t="shared" si="93"/>
        <v>1554.08</v>
      </c>
      <c r="K1530" s="12">
        <f t="shared" si="94"/>
        <v>647.471</v>
      </c>
      <c r="L1530" s="7">
        <f t="shared" si="95"/>
        <v>0.29409766114889002</v>
      </c>
      <c r="M1530" s="5" t="str">
        <f>IF(COUNTIF(Returns!$B$2:$B$248,A1530)&gt;0,"Yes","No")</f>
        <v>No</v>
      </c>
      <c r="N1530" s="13"/>
    </row>
    <row r="1531" spans="1:14" x14ac:dyDescent="0.35">
      <c r="A1531" s="5">
        <v>1530</v>
      </c>
      <c r="B1531" s="5">
        <v>1000</v>
      </c>
      <c r="C1531" s="5">
        <v>1038</v>
      </c>
      <c r="D1531" s="5">
        <v>1</v>
      </c>
      <c r="E1531" s="5">
        <v>930.61</v>
      </c>
      <c r="F1531" s="5">
        <v>0</v>
      </c>
      <c r="G1531" s="5">
        <f>IFERROR(INDEX(Products!$C$2:$C$86,MATCH(C1531,Products!$A$2:$A$86,0)),"")</f>
        <v>4</v>
      </c>
      <c r="H1531" s="12">
        <f>IFERROR(INDEX(Products!$D$2:$D$86,MATCH(C1531,Products!$A$2:$A$86,0)),"")</f>
        <v>617.46</v>
      </c>
      <c r="I1531" s="12">
        <f t="shared" si="92"/>
        <v>930.61</v>
      </c>
      <c r="J1531" s="12">
        <f t="shared" si="93"/>
        <v>617.46</v>
      </c>
      <c r="K1531" s="12">
        <f t="shared" si="94"/>
        <v>313.14999999999998</v>
      </c>
      <c r="L1531" s="7">
        <f t="shared" si="95"/>
        <v>0.33649971524054112</v>
      </c>
      <c r="M1531" s="5" t="str">
        <f>IF(COUNTIF(Returns!$B$2:$B$248,A1531)&gt;0,"Yes","No")</f>
        <v>No</v>
      </c>
      <c r="N1531" s="13"/>
    </row>
    <row r="1532" spans="1:14" x14ac:dyDescent="0.35">
      <c r="A1532" s="5">
        <v>1531</v>
      </c>
      <c r="B1532" s="5">
        <v>1001</v>
      </c>
      <c r="C1532" s="5">
        <v>1039</v>
      </c>
      <c r="D1532" s="5">
        <v>1</v>
      </c>
      <c r="E1532" s="5">
        <v>1284.94</v>
      </c>
      <c r="F1532" s="5">
        <v>0.05</v>
      </c>
      <c r="G1532" s="5">
        <f>IFERROR(INDEX(Products!$C$2:$C$86,MATCH(C1532,Products!$A$2:$A$86,0)),"")</f>
        <v>4</v>
      </c>
      <c r="H1532" s="12">
        <f>IFERROR(INDEX(Products!$D$2:$D$86,MATCH(C1532,Products!$A$2:$A$86,0)),"")</f>
        <v>829.93</v>
      </c>
      <c r="I1532" s="12">
        <f t="shared" si="92"/>
        <v>1220.693</v>
      </c>
      <c r="J1532" s="12">
        <f t="shared" si="93"/>
        <v>829.93</v>
      </c>
      <c r="K1532" s="12">
        <f t="shared" si="94"/>
        <v>390.76300000000003</v>
      </c>
      <c r="L1532" s="7">
        <f t="shared" si="95"/>
        <v>0.32011570476770168</v>
      </c>
      <c r="M1532" s="5" t="str">
        <f>IF(COUNTIF(Returns!$B$2:$B$248,A1532)&gt;0,"Yes","No")</f>
        <v>No</v>
      </c>
      <c r="N1532" s="13"/>
    </row>
    <row r="1533" spans="1:14" x14ac:dyDescent="0.35">
      <c r="A1533" s="5">
        <v>1532</v>
      </c>
      <c r="B1533" s="5">
        <v>1002</v>
      </c>
      <c r="C1533" s="5">
        <v>1065</v>
      </c>
      <c r="D1533" s="5">
        <v>2</v>
      </c>
      <c r="E1533" s="5">
        <v>1433.45</v>
      </c>
      <c r="F1533" s="5">
        <v>0.05</v>
      </c>
      <c r="G1533" s="5">
        <f>IFERROR(INDEX(Products!$C$2:$C$86,MATCH(C1533,Products!$A$2:$A$86,0)),"")</f>
        <v>6</v>
      </c>
      <c r="H1533" s="12">
        <f>IFERROR(INDEX(Products!$D$2:$D$86,MATCH(C1533,Products!$A$2:$A$86,0)),"")</f>
        <v>800.55</v>
      </c>
      <c r="I1533" s="12">
        <f t="shared" si="92"/>
        <v>2723.5549999999998</v>
      </c>
      <c r="J1533" s="12">
        <f t="shared" si="93"/>
        <v>1601.1</v>
      </c>
      <c r="K1533" s="12">
        <f t="shared" si="94"/>
        <v>1122.4549999999999</v>
      </c>
      <c r="L1533" s="7">
        <f t="shared" si="95"/>
        <v>0.41212863334869315</v>
      </c>
      <c r="M1533" s="5" t="str">
        <f>IF(COUNTIF(Returns!$B$2:$B$248,A1533)&gt;0,"Yes","No")</f>
        <v>No</v>
      </c>
      <c r="N1533" s="13"/>
    </row>
    <row r="1534" spans="1:14" x14ac:dyDescent="0.35">
      <c r="A1534" s="5">
        <v>1533</v>
      </c>
      <c r="B1534" s="5">
        <v>1002</v>
      </c>
      <c r="C1534" s="5">
        <v>1017</v>
      </c>
      <c r="D1534" s="5">
        <v>1</v>
      </c>
      <c r="E1534" s="5">
        <v>978.37</v>
      </c>
      <c r="F1534" s="5">
        <v>0.05</v>
      </c>
      <c r="G1534" s="5">
        <f>IFERROR(INDEX(Products!$C$2:$C$86,MATCH(C1534,Products!$A$2:$A$86,0)),"")</f>
        <v>2</v>
      </c>
      <c r="H1534" s="12">
        <f>IFERROR(INDEX(Products!$D$2:$D$86,MATCH(C1534,Products!$A$2:$A$86,0)),"")</f>
        <v>519.71</v>
      </c>
      <c r="I1534" s="12">
        <f t="shared" si="92"/>
        <v>929.45150000000001</v>
      </c>
      <c r="J1534" s="12">
        <f t="shared" si="93"/>
        <v>519.71</v>
      </c>
      <c r="K1534" s="12">
        <f t="shared" si="94"/>
        <v>409.74149999999997</v>
      </c>
      <c r="L1534" s="7">
        <f t="shared" si="95"/>
        <v>0.44084226019324296</v>
      </c>
      <c r="M1534" s="5" t="str">
        <f>IF(COUNTIF(Returns!$B$2:$B$248,A1534)&gt;0,"Yes","No")</f>
        <v>No</v>
      </c>
      <c r="N1534" s="13"/>
    </row>
    <row r="1535" spans="1:14" x14ac:dyDescent="0.35">
      <c r="A1535" s="5">
        <v>1534</v>
      </c>
      <c r="B1535" s="5">
        <v>1003</v>
      </c>
      <c r="C1535" s="5">
        <v>1042</v>
      </c>
      <c r="D1535" s="5">
        <v>1</v>
      </c>
      <c r="E1535" s="5">
        <v>1025.6300000000001</v>
      </c>
      <c r="F1535" s="5">
        <v>0</v>
      </c>
      <c r="G1535" s="5">
        <f>IFERROR(INDEX(Products!$C$2:$C$86,MATCH(C1535,Products!$A$2:$A$86,0)),"")</f>
        <v>4</v>
      </c>
      <c r="H1535" s="12">
        <f>IFERROR(INDEX(Products!$D$2:$D$86,MATCH(C1535,Products!$A$2:$A$86,0)),"")</f>
        <v>559.36</v>
      </c>
      <c r="I1535" s="12">
        <f t="shared" si="92"/>
        <v>1025.6300000000001</v>
      </c>
      <c r="J1535" s="12">
        <f t="shared" si="93"/>
        <v>559.36</v>
      </c>
      <c r="K1535" s="12">
        <f t="shared" si="94"/>
        <v>466.2700000000001</v>
      </c>
      <c r="L1535" s="7">
        <f t="shared" si="95"/>
        <v>0.45461813714497434</v>
      </c>
      <c r="M1535" s="5" t="str">
        <f>IF(COUNTIF(Returns!$B$2:$B$248,A1535)&gt;0,"Yes","No")</f>
        <v>No</v>
      </c>
      <c r="N1535" s="13"/>
    </row>
    <row r="1536" spans="1:14" x14ac:dyDescent="0.35">
      <c r="A1536" s="5">
        <v>1535</v>
      </c>
      <c r="B1536" s="5">
        <v>1003</v>
      </c>
      <c r="C1536" s="5">
        <v>1001</v>
      </c>
      <c r="D1536" s="5">
        <v>1</v>
      </c>
      <c r="E1536" s="5">
        <v>3826.19</v>
      </c>
      <c r="F1536" s="5">
        <v>0</v>
      </c>
      <c r="G1536" s="5">
        <f>IFERROR(INDEX(Products!$C$2:$C$86,MATCH(C1536,Products!$A$2:$A$86,0)),"")</f>
        <v>1</v>
      </c>
      <c r="H1536" s="12">
        <f>IFERROR(INDEX(Products!$D$2:$D$86,MATCH(C1536,Products!$A$2:$A$86,0)),"")</f>
        <v>3021.65</v>
      </c>
      <c r="I1536" s="12">
        <f t="shared" si="92"/>
        <v>3826.19</v>
      </c>
      <c r="J1536" s="12">
        <f t="shared" si="93"/>
        <v>3021.65</v>
      </c>
      <c r="K1536" s="12">
        <f t="shared" si="94"/>
        <v>804.54</v>
      </c>
      <c r="L1536" s="7">
        <f t="shared" si="95"/>
        <v>0.21027183699711721</v>
      </c>
      <c r="M1536" s="5" t="str">
        <f>IF(COUNTIF(Returns!$B$2:$B$248,A1536)&gt;0,"Yes","No")</f>
        <v>No</v>
      </c>
      <c r="N1536" s="13"/>
    </row>
    <row r="1537" spans="1:14" x14ac:dyDescent="0.35">
      <c r="A1537" s="5">
        <v>1536</v>
      </c>
      <c r="B1537" s="5">
        <v>1003</v>
      </c>
      <c r="C1537" s="5">
        <v>1051</v>
      </c>
      <c r="D1537" s="5">
        <v>1</v>
      </c>
      <c r="E1537" s="5">
        <v>304.13</v>
      </c>
      <c r="F1537" s="5">
        <v>0</v>
      </c>
      <c r="G1537" s="5">
        <f>IFERROR(INDEX(Products!$C$2:$C$86,MATCH(C1537,Products!$A$2:$A$86,0)),"")</f>
        <v>5</v>
      </c>
      <c r="H1537" s="12">
        <f>IFERROR(INDEX(Products!$D$2:$D$86,MATCH(C1537,Products!$A$2:$A$86,0)),"")</f>
        <v>176.98</v>
      </c>
      <c r="I1537" s="12">
        <f t="shared" si="92"/>
        <v>304.13</v>
      </c>
      <c r="J1537" s="12">
        <f t="shared" si="93"/>
        <v>176.98</v>
      </c>
      <c r="K1537" s="12">
        <f t="shared" si="94"/>
        <v>127.15</v>
      </c>
      <c r="L1537" s="7">
        <f t="shared" si="95"/>
        <v>0.41807779567947917</v>
      </c>
      <c r="M1537" s="5" t="str">
        <f>IF(COUNTIF(Returns!$B$2:$B$248,A1537)&gt;0,"Yes","No")</f>
        <v>No</v>
      </c>
      <c r="N1537" s="13"/>
    </row>
    <row r="1538" spans="1:14" x14ac:dyDescent="0.35">
      <c r="A1538" s="5">
        <v>1537</v>
      </c>
      <c r="B1538" s="5">
        <v>1004</v>
      </c>
      <c r="C1538" s="5">
        <v>1044</v>
      </c>
      <c r="D1538" s="5">
        <v>3</v>
      </c>
      <c r="E1538" s="5">
        <v>1419.88</v>
      </c>
      <c r="F1538" s="5">
        <v>0</v>
      </c>
      <c r="G1538" s="5">
        <f>IFERROR(INDEX(Products!$C$2:$C$86,MATCH(C1538,Products!$A$2:$A$86,0)),"")</f>
        <v>4</v>
      </c>
      <c r="H1538" s="12">
        <f>IFERROR(INDEX(Products!$D$2:$D$86,MATCH(C1538,Products!$A$2:$A$86,0)),"")</f>
        <v>897.98</v>
      </c>
      <c r="I1538" s="12">
        <f t="shared" ref="I1538:I1601" si="96">D1538*E1538*(1-F1538)</f>
        <v>4259.6400000000003</v>
      </c>
      <c r="J1538" s="12">
        <f t="shared" ref="J1538:J1601" si="97">D1538*H1538</f>
        <v>2693.94</v>
      </c>
      <c r="K1538" s="12">
        <f t="shared" ref="K1538:K1601" si="98">I1538-J1538</f>
        <v>1565.7000000000003</v>
      </c>
      <c r="L1538" s="7">
        <f t="shared" ref="L1538:L1601" si="99">IFERROR(K1538/I1538,0)</f>
        <v>0.36756627320618646</v>
      </c>
      <c r="M1538" s="5" t="str">
        <f>IF(COUNTIF(Returns!$B$2:$B$248,A1538)&gt;0,"Yes","No")</f>
        <v>No</v>
      </c>
      <c r="N1538" s="13"/>
    </row>
    <row r="1539" spans="1:14" x14ac:dyDescent="0.35">
      <c r="A1539" s="5">
        <v>1538</v>
      </c>
      <c r="B1539" s="5">
        <v>1005</v>
      </c>
      <c r="C1539" s="5">
        <v>1043</v>
      </c>
      <c r="D1539" s="5">
        <v>1</v>
      </c>
      <c r="E1539" s="5">
        <v>567.48</v>
      </c>
      <c r="F1539" s="5">
        <v>0.1</v>
      </c>
      <c r="G1539" s="5">
        <f>IFERROR(INDEX(Products!$C$2:$C$86,MATCH(C1539,Products!$A$2:$A$86,0)),"")</f>
        <v>4</v>
      </c>
      <c r="H1539" s="12">
        <f>IFERROR(INDEX(Products!$D$2:$D$86,MATCH(C1539,Products!$A$2:$A$86,0)),"")</f>
        <v>407.51</v>
      </c>
      <c r="I1539" s="12">
        <f t="shared" si="96"/>
        <v>510.73200000000003</v>
      </c>
      <c r="J1539" s="12">
        <f t="shared" si="97"/>
        <v>407.51</v>
      </c>
      <c r="K1539" s="12">
        <f t="shared" si="98"/>
        <v>103.22200000000004</v>
      </c>
      <c r="L1539" s="7">
        <f t="shared" si="99"/>
        <v>0.20210599688290537</v>
      </c>
      <c r="M1539" s="5" t="str">
        <f>IF(COUNTIF(Returns!$B$2:$B$248,A1539)&gt;0,"Yes","No")</f>
        <v>No</v>
      </c>
      <c r="N1539" s="13"/>
    </row>
    <row r="1540" spans="1:14" x14ac:dyDescent="0.35">
      <c r="A1540" s="5">
        <v>1539</v>
      </c>
      <c r="B1540" s="5">
        <v>1005</v>
      </c>
      <c r="C1540" s="5">
        <v>1084</v>
      </c>
      <c r="D1540" s="5">
        <v>1</v>
      </c>
      <c r="E1540" s="5">
        <v>317.63</v>
      </c>
      <c r="F1540" s="5">
        <v>0.2</v>
      </c>
      <c r="G1540" s="5">
        <f>IFERROR(INDEX(Products!$C$2:$C$86,MATCH(C1540,Products!$A$2:$A$86,0)),"")</f>
        <v>8</v>
      </c>
      <c r="H1540" s="12">
        <f>IFERROR(INDEX(Products!$D$2:$D$86,MATCH(C1540,Products!$A$2:$A$86,0)),"")</f>
        <v>188.52</v>
      </c>
      <c r="I1540" s="12">
        <f t="shared" si="96"/>
        <v>254.10400000000001</v>
      </c>
      <c r="J1540" s="12">
        <f t="shared" si="97"/>
        <v>188.52</v>
      </c>
      <c r="K1540" s="12">
        <f t="shared" si="98"/>
        <v>65.584000000000003</v>
      </c>
      <c r="L1540" s="7">
        <f t="shared" si="99"/>
        <v>0.25809904605988099</v>
      </c>
      <c r="M1540" s="5" t="str">
        <f>IF(COUNTIF(Returns!$B$2:$B$248,A1540)&gt;0,"Yes","No")</f>
        <v>No</v>
      </c>
      <c r="N1540" s="13"/>
    </row>
    <row r="1541" spans="1:14" x14ac:dyDescent="0.35">
      <c r="A1541" s="5">
        <v>1540</v>
      </c>
      <c r="B1541" s="5">
        <v>1006</v>
      </c>
      <c r="C1541" s="5">
        <v>1077</v>
      </c>
      <c r="D1541" s="5">
        <v>1</v>
      </c>
      <c r="E1541" s="5">
        <v>470.49</v>
      </c>
      <c r="F1541" s="5">
        <v>0</v>
      </c>
      <c r="G1541" s="5">
        <f>IFERROR(INDEX(Products!$C$2:$C$86,MATCH(C1541,Products!$A$2:$A$86,0)),"")</f>
        <v>8</v>
      </c>
      <c r="H1541" s="12">
        <f>IFERROR(INDEX(Products!$D$2:$D$86,MATCH(C1541,Products!$A$2:$A$86,0)),"")</f>
        <v>296.57</v>
      </c>
      <c r="I1541" s="12">
        <f t="shared" si="96"/>
        <v>470.49</v>
      </c>
      <c r="J1541" s="12">
        <f t="shared" si="97"/>
        <v>296.57</v>
      </c>
      <c r="K1541" s="12">
        <f t="shared" si="98"/>
        <v>173.92000000000002</v>
      </c>
      <c r="L1541" s="7">
        <f t="shared" si="99"/>
        <v>0.3696571659333886</v>
      </c>
      <c r="M1541" s="5" t="str">
        <f>IF(COUNTIF(Returns!$B$2:$B$248,A1541)&gt;0,"Yes","No")</f>
        <v>No</v>
      </c>
      <c r="N1541" s="13"/>
    </row>
    <row r="1542" spans="1:14" x14ac:dyDescent="0.35">
      <c r="A1542" s="5">
        <v>1541</v>
      </c>
      <c r="B1542" s="5">
        <v>1007</v>
      </c>
      <c r="C1542" s="5">
        <v>1084</v>
      </c>
      <c r="D1542" s="5">
        <v>1</v>
      </c>
      <c r="E1542" s="5">
        <v>317.63</v>
      </c>
      <c r="F1542" s="5">
        <v>0</v>
      </c>
      <c r="G1542" s="5">
        <f>IFERROR(INDEX(Products!$C$2:$C$86,MATCH(C1542,Products!$A$2:$A$86,0)),"")</f>
        <v>8</v>
      </c>
      <c r="H1542" s="12">
        <f>IFERROR(INDEX(Products!$D$2:$D$86,MATCH(C1542,Products!$A$2:$A$86,0)),"")</f>
        <v>188.52</v>
      </c>
      <c r="I1542" s="12">
        <f t="shared" si="96"/>
        <v>317.63</v>
      </c>
      <c r="J1542" s="12">
        <f t="shared" si="97"/>
        <v>188.52</v>
      </c>
      <c r="K1542" s="12">
        <f t="shared" si="98"/>
        <v>129.10999999999999</v>
      </c>
      <c r="L1542" s="7">
        <f t="shared" si="99"/>
        <v>0.40647923684790477</v>
      </c>
      <c r="M1542" s="5" t="str">
        <f>IF(COUNTIF(Returns!$B$2:$B$248,A1542)&gt;0,"Yes","No")</f>
        <v>No</v>
      </c>
      <c r="N1542" s="13"/>
    </row>
    <row r="1543" spans="1:14" x14ac:dyDescent="0.35">
      <c r="A1543" s="5">
        <v>1542</v>
      </c>
      <c r="B1543" s="5">
        <v>1008</v>
      </c>
      <c r="C1543" s="5">
        <v>1030</v>
      </c>
      <c r="D1543" s="5">
        <v>1</v>
      </c>
      <c r="E1543" s="5">
        <v>799.21</v>
      </c>
      <c r="F1543" s="5">
        <v>0</v>
      </c>
      <c r="G1543" s="5">
        <f>IFERROR(INDEX(Products!$C$2:$C$86,MATCH(C1543,Products!$A$2:$A$86,0)),"")</f>
        <v>3</v>
      </c>
      <c r="H1543" s="12">
        <f>IFERROR(INDEX(Products!$D$2:$D$86,MATCH(C1543,Products!$A$2:$A$86,0)),"")</f>
        <v>534</v>
      </c>
      <c r="I1543" s="12">
        <f t="shared" si="96"/>
        <v>799.21</v>
      </c>
      <c r="J1543" s="12">
        <f t="shared" si="97"/>
        <v>534</v>
      </c>
      <c r="K1543" s="12">
        <f t="shared" si="98"/>
        <v>265.21000000000004</v>
      </c>
      <c r="L1543" s="7">
        <f t="shared" si="99"/>
        <v>0.33184019218978744</v>
      </c>
      <c r="M1543" s="5" t="str">
        <f>IF(COUNTIF(Returns!$B$2:$B$248,A1543)&gt;0,"Yes","No")</f>
        <v>No</v>
      </c>
      <c r="N1543" s="13"/>
    </row>
    <row r="1544" spans="1:14" x14ac:dyDescent="0.35">
      <c r="A1544" s="5">
        <v>1543</v>
      </c>
      <c r="B1544" s="5">
        <v>1009</v>
      </c>
      <c r="C1544" s="5">
        <v>1064</v>
      </c>
      <c r="D1544" s="5">
        <v>2</v>
      </c>
      <c r="E1544" s="5">
        <v>177.92</v>
      </c>
      <c r="F1544" s="5">
        <v>0.05</v>
      </c>
      <c r="G1544" s="5">
        <f>IFERROR(INDEX(Products!$C$2:$C$86,MATCH(C1544,Products!$A$2:$A$86,0)),"")</f>
        <v>6</v>
      </c>
      <c r="H1544" s="12">
        <f>IFERROR(INDEX(Products!$D$2:$D$86,MATCH(C1544,Products!$A$2:$A$86,0)),"")</f>
        <v>95.97</v>
      </c>
      <c r="I1544" s="12">
        <f t="shared" si="96"/>
        <v>338.04799999999994</v>
      </c>
      <c r="J1544" s="12">
        <f t="shared" si="97"/>
        <v>191.94</v>
      </c>
      <c r="K1544" s="12">
        <f t="shared" si="98"/>
        <v>146.10799999999995</v>
      </c>
      <c r="L1544" s="7">
        <f t="shared" si="99"/>
        <v>0.43221081029912906</v>
      </c>
      <c r="M1544" s="5" t="str">
        <f>IF(COUNTIF(Returns!$B$2:$B$248,A1544)&gt;0,"Yes","No")</f>
        <v>No</v>
      </c>
      <c r="N1544" s="13"/>
    </row>
    <row r="1545" spans="1:14" x14ac:dyDescent="0.35">
      <c r="A1545" s="5">
        <v>1544</v>
      </c>
      <c r="B1545" s="5">
        <v>1010</v>
      </c>
      <c r="C1545" s="5">
        <v>1061</v>
      </c>
      <c r="D1545" s="5">
        <v>2</v>
      </c>
      <c r="E1545" s="5">
        <v>1128.8399999999999</v>
      </c>
      <c r="F1545" s="5">
        <v>0.1</v>
      </c>
      <c r="G1545" s="5">
        <f>IFERROR(INDEX(Products!$C$2:$C$86,MATCH(C1545,Products!$A$2:$A$86,0)),"")</f>
        <v>6</v>
      </c>
      <c r="H1545" s="12">
        <f>IFERROR(INDEX(Products!$D$2:$D$86,MATCH(C1545,Products!$A$2:$A$86,0)),"")</f>
        <v>705.26</v>
      </c>
      <c r="I1545" s="12">
        <f t="shared" si="96"/>
        <v>2031.9119999999998</v>
      </c>
      <c r="J1545" s="12">
        <f t="shared" si="97"/>
        <v>1410.52</v>
      </c>
      <c r="K1545" s="12">
        <f t="shared" si="98"/>
        <v>621.39199999999983</v>
      </c>
      <c r="L1545" s="7">
        <f t="shared" si="99"/>
        <v>0.30581639362334584</v>
      </c>
      <c r="M1545" s="5" t="str">
        <f>IF(COUNTIF(Returns!$B$2:$B$248,A1545)&gt;0,"Yes","No")</f>
        <v>No</v>
      </c>
      <c r="N1545" s="13"/>
    </row>
    <row r="1546" spans="1:14" x14ac:dyDescent="0.35">
      <c r="A1546" s="5">
        <v>1545</v>
      </c>
      <c r="B1546" s="5">
        <v>1010</v>
      </c>
      <c r="C1546" s="5">
        <v>1080</v>
      </c>
      <c r="D1546" s="5">
        <v>1</v>
      </c>
      <c r="E1546" s="5">
        <v>256.7</v>
      </c>
      <c r="F1546" s="5">
        <v>0.1</v>
      </c>
      <c r="G1546" s="5">
        <f>IFERROR(INDEX(Products!$C$2:$C$86,MATCH(C1546,Products!$A$2:$A$86,0)),"")</f>
        <v>8</v>
      </c>
      <c r="H1546" s="12">
        <f>IFERROR(INDEX(Products!$D$2:$D$86,MATCH(C1546,Products!$A$2:$A$86,0)),"")</f>
        <v>184.26</v>
      </c>
      <c r="I1546" s="12">
        <f t="shared" si="96"/>
        <v>231.03</v>
      </c>
      <c r="J1546" s="12">
        <f t="shared" si="97"/>
        <v>184.26</v>
      </c>
      <c r="K1546" s="12">
        <f t="shared" si="98"/>
        <v>46.77000000000001</v>
      </c>
      <c r="L1546" s="7">
        <f t="shared" si="99"/>
        <v>0.20244124139722119</v>
      </c>
      <c r="M1546" s="5" t="str">
        <f>IF(COUNTIF(Returns!$B$2:$B$248,A1546)&gt;0,"Yes","No")</f>
        <v>No</v>
      </c>
      <c r="N1546" s="13"/>
    </row>
    <row r="1547" spans="1:14" x14ac:dyDescent="0.35">
      <c r="A1547" s="5">
        <v>1546</v>
      </c>
      <c r="B1547" s="5">
        <v>1011</v>
      </c>
      <c r="C1547" s="5">
        <v>1052</v>
      </c>
      <c r="D1547" s="5">
        <v>1</v>
      </c>
      <c r="E1547" s="5">
        <v>2801.53</v>
      </c>
      <c r="F1547" s="5">
        <v>0.1</v>
      </c>
      <c r="G1547" s="5">
        <f>IFERROR(INDEX(Products!$C$2:$C$86,MATCH(C1547,Products!$A$2:$A$86,0)),"")</f>
        <v>5</v>
      </c>
      <c r="H1547" s="12">
        <f>IFERROR(INDEX(Products!$D$2:$D$86,MATCH(C1547,Products!$A$2:$A$86,0)),"")</f>
        <v>1752.02</v>
      </c>
      <c r="I1547" s="12">
        <f t="shared" si="96"/>
        <v>2521.3770000000004</v>
      </c>
      <c r="J1547" s="12">
        <f t="shared" si="97"/>
        <v>1752.02</v>
      </c>
      <c r="K1547" s="12">
        <f t="shared" si="98"/>
        <v>769.35700000000043</v>
      </c>
      <c r="L1547" s="7">
        <f t="shared" si="99"/>
        <v>0.30513366307378875</v>
      </c>
      <c r="M1547" s="5" t="str">
        <f>IF(COUNTIF(Returns!$B$2:$B$248,A1547)&gt;0,"Yes","No")</f>
        <v>No</v>
      </c>
      <c r="N1547" s="13"/>
    </row>
    <row r="1548" spans="1:14" x14ac:dyDescent="0.35">
      <c r="A1548" s="5">
        <v>1547</v>
      </c>
      <c r="B1548" s="5">
        <v>1011</v>
      </c>
      <c r="C1548" s="5">
        <v>1062</v>
      </c>
      <c r="D1548" s="5">
        <v>1</v>
      </c>
      <c r="E1548" s="5">
        <v>1145.77</v>
      </c>
      <c r="F1548" s="5">
        <v>0.15</v>
      </c>
      <c r="G1548" s="5">
        <f>IFERROR(INDEX(Products!$C$2:$C$86,MATCH(C1548,Products!$A$2:$A$86,0)),"")</f>
        <v>6</v>
      </c>
      <c r="H1548" s="12">
        <f>IFERROR(INDEX(Products!$D$2:$D$86,MATCH(C1548,Products!$A$2:$A$86,0)),"")</f>
        <v>718.47</v>
      </c>
      <c r="I1548" s="12">
        <f t="shared" si="96"/>
        <v>973.90449999999998</v>
      </c>
      <c r="J1548" s="12">
        <f t="shared" si="97"/>
        <v>718.47</v>
      </c>
      <c r="K1548" s="12">
        <f t="shared" si="98"/>
        <v>255.43449999999996</v>
      </c>
      <c r="L1548" s="7">
        <f t="shared" si="99"/>
        <v>0.26227879632961953</v>
      </c>
      <c r="M1548" s="5" t="str">
        <f>IF(COUNTIF(Returns!$B$2:$B$248,A1548)&gt;0,"Yes","No")</f>
        <v>No</v>
      </c>
      <c r="N1548" s="13"/>
    </row>
    <row r="1549" spans="1:14" x14ac:dyDescent="0.35">
      <c r="A1549" s="5">
        <v>1548</v>
      </c>
      <c r="B1549" s="5">
        <v>1011</v>
      </c>
      <c r="C1549" s="5">
        <v>1054</v>
      </c>
      <c r="D1549" s="5">
        <v>1</v>
      </c>
      <c r="E1549" s="5">
        <v>631.66</v>
      </c>
      <c r="F1549" s="5">
        <v>0.1</v>
      </c>
      <c r="G1549" s="5">
        <f>IFERROR(INDEX(Products!$C$2:$C$86,MATCH(C1549,Products!$A$2:$A$86,0)),"")</f>
        <v>5</v>
      </c>
      <c r="H1549" s="12">
        <f>IFERROR(INDEX(Products!$D$2:$D$86,MATCH(C1549,Products!$A$2:$A$86,0)),"")</f>
        <v>412.15</v>
      </c>
      <c r="I1549" s="12">
        <f t="shared" si="96"/>
        <v>568.49400000000003</v>
      </c>
      <c r="J1549" s="12">
        <f t="shared" si="97"/>
        <v>412.15</v>
      </c>
      <c r="K1549" s="12">
        <f t="shared" si="98"/>
        <v>156.34400000000005</v>
      </c>
      <c r="L1549" s="7">
        <f t="shared" si="99"/>
        <v>0.27501433612316056</v>
      </c>
      <c r="M1549" s="5" t="str">
        <f>IF(COUNTIF(Returns!$B$2:$B$248,A1549)&gt;0,"Yes","No")</f>
        <v>No</v>
      </c>
      <c r="N1549" s="13"/>
    </row>
    <row r="1550" spans="1:14" x14ac:dyDescent="0.35">
      <c r="A1550" s="5">
        <v>1549</v>
      </c>
      <c r="B1550" s="5">
        <v>1011</v>
      </c>
      <c r="C1550" s="5">
        <v>1056</v>
      </c>
      <c r="D1550" s="5">
        <v>2</v>
      </c>
      <c r="E1550" s="5">
        <v>1134.4000000000001</v>
      </c>
      <c r="F1550" s="5">
        <v>0</v>
      </c>
      <c r="G1550" s="5">
        <f>IFERROR(INDEX(Products!$C$2:$C$86,MATCH(C1550,Products!$A$2:$A$86,0)),"")</f>
        <v>6</v>
      </c>
      <c r="H1550" s="12">
        <f>IFERROR(INDEX(Products!$D$2:$D$86,MATCH(C1550,Products!$A$2:$A$86,0)),"")</f>
        <v>798.2</v>
      </c>
      <c r="I1550" s="12">
        <f t="shared" si="96"/>
        <v>2268.8000000000002</v>
      </c>
      <c r="J1550" s="12">
        <f t="shared" si="97"/>
        <v>1596.4</v>
      </c>
      <c r="K1550" s="12">
        <f t="shared" si="98"/>
        <v>672.40000000000009</v>
      </c>
      <c r="L1550" s="7">
        <f t="shared" si="99"/>
        <v>0.29636812411847674</v>
      </c>
      <c r="M1550" s="5" t="str">
        <f>IF(COUNTIF(Returns!$B$2:$B$248,A1550)&gt;0,"Yes","No")</f>
        <v>No</v>
      </c>
      <c r="N1550" s="13"/>
    </row>
    <row r="1551" spans="1:14" x14ac:dyDescent="0.35">
      <c r="A1551" s="5">
        <v>1550</v>
      </c>
      <c r="B1551" s="5">
        <v>1012</v>
      </c>
      <c r="C1551" s="5">
        <v>1072</v>
      </c>
      <c r="D1551" s="5">
        <v>1</v>
      </c>
      <c r="E1551" s="5">
        <v>1404.39</v>
      </c>
      <c r="F1551" s="5">
        <v>0.1</v>
      </c>
      <c r="G1551" s="5">
        <f>IFERROR(INDEX(Products!$C$2:$C$86,MATCH(C1551,Products!$A$2:$A$86,0)),"")</f>
        <v>7</v>
      </c>
      <c r="H1551" s="12">
        <f>IFERROR(INDEX(Products!$D$2:$D$86,MATCH(C1551,Products!$A$2:$A$86,0)),"")</f>
        <v>772.88</v>
      </c>
      <c r="I1551" s="12">
        <f t="shared" si="96"/>
        <v>1263.951</v>
      </c>
      <c r="J1551" s="12">
        <f t="shared" si="97"/>
        <v>772.88</v>
      </c>
      <c r="K1551" s="12">
        <f t="shared" si="98"/>
        <v>491.07100000000003</v>
      </c>
      <c r="L1551" s="7">
        <f t="shared" si="99"/>
        <v>0.38852059929538407</v>
      </c>
      <c r="M1551" s="5" t="str">
        <f>IF(COUNTIF(Returns!$B$2:$B$248,A1551)&gt;0,"Yes","No")</f>
        <v>No</v>
      </c>
      <c r="N1551" s="13"/>
    </row>
    <row r="1552" spans="1:14" x14ac:dyDescent="0.35">
      <c r="A1552" s="5">
        <v>1551</v>
      </c>
      <c r="B1552" s="5">
        <v>1013</v>
      </c>
      <c r="C1552" s="5">
        <v>1072</v>
      </c>
      <c r="D1552" s="5">
        <v>2</v>
      </c>
      <c r="E1552" s="5">
        <v>1404.39</v>
      </c>
      <c r="F1552" s="5">
        <v>0.1</v>
      </c>
      <c r="G1552" s="5">
        <f>IFERROR(INDEX(Products!$C$2:$C$86,MATCH(C1552,Products!$A$2:$A$86,0)),"")</f>
        <v>7</v>
      </c>
      <c r="H1552" s="12">
        <f>IFERROR(INDEX(Products!$D$2:$D$86,MATCH(C1552,Products!$A$2:$A$86,0)),"")</f>
        <v>772.88</v>
      </c>
      <c r="I1552" s="12">
        <f t="shared" si="96"/>
        <v>2527.902</v>
      </c>
      <c r="J1552" s="12">
        <f t="shared" si="97"/>
        <v>1545.76</v>
      </c>
      <c r="K1552" s="12">
        <f t="shared" si="98"/>
        <v>982.14200000000005</v>
      </c>
      <c r="L1552" s="7">
        <f t="shared" si="99"/>
        <v>0.38852059929538407</v>
      </c>
      <c r="M1552" s="5" t="str">
        <f>IF(COUNTIF(Returns!$B$2:$B$248,A1552)&gt;0,"Yes","No")</f>
        <v>No</v>
      </c>
      <c r="N1552" s="13"/>
    </row>
    <row r="1553" spans="1:14" x14ac:dyDescent="0.35">
      <c r="A1553" s="5">
        <v>1552</v>
      </c>
      <c r="B1553" s="5">
        <v>1013</v>
      </c>
      <c r="C1553" s="5">
        <v>1061</v>
      </c>
      <c r="D1553" s="5">
        <v>1</v>
      </c>
      <c r="E1553" s="5">
        <v>1128.8399999999999</v>
      </c>
      <c r="F1553" s="5">
        <v>0.1</v>
      </c>
      <c r="G1553" s="5">
        <f>IFERROR(INDEX(Products!$C$2:$C$86,MATCH(C1553,Products!$A$2:$A$86,0)),"")</f>
        <v>6</v>
      </c>
      <c r="H1553" s="12">
        <f>IFERROR(INDEX(Products!$D$2:$D$86,MATCH(C1553,Products!$A$2:$A$86,0)),"")</f>
        <v>705.26</v>
      </c>
      <c r="I1553" s="12">
        <f t="shared" si="96"/>
        <v>1015.9559999999999</v>
      </c>
      <c r="J1553" s="12">
        <f t="shared" si="97"/>
        <v>705.26</v>
      </c>
      <c r="K1553" s="12">
        <f t="shared" si="98"/>
        <v>310.69599999999991</v>
      </c>
      <c r="L1553" s="7">
        <f t="shared" si="99"/>
        <v>0.30581639362334584</v>
      </c>
      <c r="M1553" s="5" t="str">
        <f>IF(COUNTIF(Returns!$B$2:$B$248,A1553)&gt;0,"Yes","No")</f>
        <v>No</v>
      </c>
      <c r="N1553" s="13"/>
    </row>
    <row r="1554" spans="1:14" x14ac:dyDescent="0.35">
      <c r="A1554" s="5">
        <v>1553</v>
      </c>
      <c r="B1554" s="5">
        <v>1014</v>
      </c>
      <c r="C1554" s="5">
        <v>1038</v>
      </c>
      <c r="D1554" s="5">
        <v>1</v>
      </c>
      <c r="E1554" s="5">
        <v>930.61</v>
      </c>
      <c r="F1554" s="5">
        <v>0</v>
      </c>
      <c r="G1554" s="5">
        <f>IFERROR(INDEX(Products!$C$2:$C$86,MATCH(C1554,Products!$A$2:$A$86,0)),"")</f>
        <v>4</v>
      </c>
      <c r="H1554" s="12">
        <f>IFERROR(INDEX(Products!$D$2:$D$86,MATCH(C1554,Products!$A$2:$A$86,0)),"")</f>
        <v>617.46</v>
      </c>
      <c r="I1554" s="12">
        <f t="shared" si="96"/>
        <v>930.61</v>
      </c>
      <c r="J1554" s="12">
        <f t="shared" si="97"/>
        <v>617.46</v>
      </c>
      <c r="K1554" s="12">
        <f t="shared" si="98"/>
        <v>313.14999999999998</v>
      </c>
      <c r="L1554" s="7">
        <f t="shared" si="99"/>
        <v>0.33649971524054112</v>
      </c>
      <c r="M1554" s="5" t="str">
        <f>IF(COUNTIF(Returns!$B$2:$B$248,A1554)&gt;0,"Yes","No")</f>
        <v>No</v>
      </c>
      <c r="N1554" s="13"/>
    </row>
    <row r="1555" spans="1:14" x14ac:dyDescent="0.35">
      <c r="A1555" s="5">
        <v>1554</v>
      </c>
      <c r="B1555" s="5">
        <v>1015</v>
      </c>
      <c r="C1555" s="5">
        <v>1023</v>
      </c>
      <c r="D1555" s="5">
        <v>1</v>
      </c>
      <c r="E1555" s="5">
        <v>203.79</v>
      </c>
      <c r="F1555" s="5">
        <v>0.1</v>
      </c>
      <c r="G1555" s="5">
        <f>IFERROR(INDEX(Products!$C$2:$C$86,MATCH(C1555,Products!$A$2:$A$86,0)),"")</f>
        <v>2</v>
      </c>
      <c r="H1555" s="12">
        <f>IFERROR(INDEX(Products!$D$2:$D$86,MATCH(C1555,Products!$A$2:$A$86,0)),"")</f>
        <v>145.43</v>
      </c>
      <c r="I1555" s="12">
        <f t="shared" si="96"/>
        <v>183.411</v>
      </c>
      <c r="J1555" s="12">
        <f t="shared" si="97"/>
        <v>145.43</v>
      </c>
      <c r="K1555" s="12">
        <f t="shared" si="98"/>
        <v>37.980999999999995</v>
      </c>
      <c r="L1555" s="7">
        <f t="shared" si="99"/>
        <v>0.20708136371319055</v>
      </c>
      <c r="M1555" s="5" t="str">
        <f>IF(COUNTIF(Returns!$B$2:$B$248,A1555)&gt;0,"Yes","No")</f>
        <v>No</v>
      </c>
      <c r="N1555" s="13"/>
    </row>
    <row r="1556" spans="1:14" x14ac:dyDescent="0.35">
      <c r="A1556" s="5">
        <v>1555</v>
      </c>
      <c r="B1556" s="5">
        <v>1015</v>
      </c>
      <c r="C1556" s="5">
        <v>1072</v>
      </c>
      <c r="D1556" s="5">
        <v>1</v>
      </c>
      <c r="E1556" s="5">
        <v>1404.39</v>
      </c>
      <c r="F1556" s="5">
        <v>0.1</v>
      </c>
      <c r="G1556" s="5">
        <f>IFERROR(INDEX(Products!$C$2:$C$86,MATCH(C1556,Products!$A$2:$A$86,0)),"")</f>
        <v>7</v>
      </c>
      <c r="H1556" s="12">
        <f>IFERROR(INDEX(Products!$D$2:$D$86,MATCH(C1556,Products!$A$2:$A$86,0)),"")</f>
        <v>772.88</v>
      </c>
      <c r="I1556" s="12">
        <f t="shared" si="96"/>
        <v>1263.951</v>
      </c>
      <c r="J1556" s="12">
        <f t="shared" si="97"/>
        <v>772.88</v>
      </c>
      <c r="K1556" s="12">
        <f t="shared" si="98"/>
        <v>491.07100000000003</v>
      </c>
      <c r="L1556" s="7">
        <f t="shared" si="99"/>
        <v>0.38852059929538407</v>
      </c>
      <c r="M1556" s="5" t="str">
        <f>IF(COUNTIF(Returns!$B$2:$B$248,A1556)&gt;0,"Yes","No")</f>
        <v>No</v>
      </c>
      <c r="N1556" s="13"/>
    </row>
    <row r="1557" spans="1:14" x14ac:dyDescent="0.35">
      <c r="A1557" s="5">
        <v>1556</v>
      </c>
      <c r="B1557" s="5">
        <v>1015</v>
      </c>
      <c r="C1557" s="5">
        <v>1028</v>
      </c>
      <c r="D1557" s="5">
        <v>1</v>
      </c>
      <c r="E1557" s="5">
        <v>2753.45</v>
      </c>
      <c r="F1557" s="5">
        <v>0.3</v>
      </c>
      <c r="G1557" s="5">
        <f>IFERROR(INDEX(Products!$C$2:$C$86,MATCH(C1557,Products!$A$2:$A$86,0)),"")</f>
        <v>3</v>
      </c>
      <c r="H1557" s="12">
        <f>IFERROR(INDEX(Products!$D$2:$D$86,MATCH(C1557,Products!$A$2:$A$86,0)),"")</f>
        <v>1672.88</v>
      </c>
      <c r="I1557" s="12">
        <f t="shared" si="96"/>
        <v>1927.4149999999997</v>
      </c>
      <c r="J1557" s="12">
        <f t="shared" si="97"/>
        <v>1672.88</v>
      </c>
      <c r="K1557" s="12">
        <f t="shared" si="98"/>
        <v>254.53499999999963</v>
      </c>
      <c r="L1557" s="7">
        <f t="shared" si="99"/>
        <v>0.13206029837891667</v>
      </c>
      <c r="M1557" s="5" t="str">
        <f>IF(COUNTIF(Returns!$B$2:$B$248,A1557)&gt;0,"Yes","No")</f>
        <v>No</v>
      </c>
      <c r="N1557" s="13"/>
    </row>
    <row r="1558" spans="1:14" x14ac:dyDescent="0.35">
      <c r="A1558" s="5">
        <v>1557</v>
      </c>
      <c r="B1558" s="5">
        <v>1016</v>
      </c>
      <c r="C1558" s="5">
        <v>1072</v>
      </c>
      <c r="D1558" s="5">
        <v>2</v>
      </c>
      <c r="E1558" s="5">
        <v>1404.39</v>
      </c>
      <c r="F1558" s="5">
        <v>0.25</v>
      </c>
      <c r="G1558" s="5">
        <f>IFERROR(INDEX(Products!$C$2:$C$86,MATCH(C1558,Products!$A$2:$A$86,0)),"")</f>
        <v>7</v>
      </c>
      <c r="H1558" s="12">
        <f>IFERROR(INDEX(Products!$D$2:$D$86,MATCH(C1558,Products!$A$2:$A$86,0)),"")</f>
        <v>772.88</v>
      </c>
      <c r="I1558" s="12">
        <f t="shared" si="96"/>
        <v>2106.585</v>
      </c>
      <c r="J1558" s="12">
        <f t="shared" si="97"/>
        <v>1545.76</v>
      </c>
      <c r="K1558" s="12">
        <f t="shared" si="98"/>
        <v>560.82500000000005</v>
      </c>
      <c r="L1558" s="7">
        <f t="shared" si="99"/>
        <v>0.26622471915446089</v>
      </c>
      <c r="M1558" s="5" t="str">
        <f>IF(COUNTIF(Returns!$B$2:$B$248,A1558)&gt;0,"Yes","No")</f>
        <v>No</v>
      </c>
      <c r="N1558" s="13"/>
    </row>
    <row r="1559" spans="1:14" x14ac:dyDescent="0.35">
      <c r="A1559" s="5">
        <v>1558</v>
      </c>
      <c r="B1559" s="5">
        <v>1016</v>
      </c>
      <c r="C1559" s="5">
        <v>1061</v>
      </c>
      <c r="D1559" s="5">
        <v>1</v>
      </c>
      <c r="E1559" s="5">
        <v>1128.8399999999999</v>
      </c>
      <c r="F1559" s="5">
        <v>0.2</v>
      </c>
      <c r="G1559" s="5">
        <f>IFERROR(INDEX(Products!$C$2:$C$86,MATCH(C1559,Products!$A$2:$A$86,0)),"")</f>
        <v>6</v>
      </c>
      <c r="H1559" s="12">
        <f>IFERROR(INDEX(Products!$D$2:$D$86,MATCH(C1559,Products!$A$2:$A$86,0)),"")</f>
        <v>705.26</v>
      </c>
      <c r="I1559" s="12">
        <f t="shared" si="96"/>
        <v>903.072</v>
      </c>
      <c r="J1559" s="12">
        <f t="shared" si="97"/>
        <v>705.26</v>
      </c>
      <c r="K1559" s="12">
        <f t="shared" si="98"/>
        <v>197.81200000000001</v>
      </c>
      <c r="L1559" s="7">
        <f t="shared" si="99"/>
        <v>0.21904344282626415</v>
      </c>
      <c r="M1559" s="5" t="str">
        <f>IF(COUNTIF(Returns!$B$2:$B$248,A1559)&gt;0,"Yes","No")</f>
        <v>No</v>
      </c>
      <c r="N1559" s="13"/>
    </row>
    <row r="1560" spans="1:14" x14ac:dyDescent="0.35">
      <c r="A1560" s="5">
        <v>1559</v>
      </c>
      <c r="B1560" s="5">
        <v>1017</v>
      </c>
      <c r="C1560" s="5">
        <v>1001</v>
      </c>
      <c r="D1560" s="5">
        <v>1</v>
      </c>
      <c r="E1560" s="5">
        <v>3826.19</v>
      </c>
      <c r="F1560" s="5">
        <v>0.1</v>
      </c>
      <c r="G1560" s="5">
        <f>IFERROR(INDEX(Products!$C$2:$C$86,MATCH(C1560,Products!$A$2:$A$86,0)),"")</f>
        <v>1</v>
      </c>
      <c r="H1560" s="12">
        <f>IFERROR(INDEX(Products!$D$2:$D$86,MATCH(C1560,Products!$A$2:$A$86,0)),"")</f>
        <v>3021.65</v>
      </c>
      <c r="I1560" s="12">
        <f t="shared" si="96"/>
        <v>3443.5709999999999</v>
      </c>
      <c r="J1560" s="12">
        <f t="shared" si="97"/>
        <v>3021.65</v>
      </c>
      <c r="K1560" s="12">
        <f t="shared" si="98"/>
        <v>421.92099999999982</v>
      </c>
      <c r="L1560" s="7">
        <f t="shared" si="99"/>
        <v>0.12252426333013021</v>
      </c>
      <c r="M1560" s="5" t="str">
        <f>IF(COUNTIF(Returns!$B$2:$B$248,A1560)&gt;0,"Yes","No")</f>
        <v>No</v>
      </c>
      <c r="N1560" s="13"/>
    </row>
    <row r="1561" spans="1:14" x14ac:dyDescent="0.35">
      <c r="A1561" s="5">
        <v>1560</v>
      </c>
      <c r="B1561" s="5">
        <v>1018</v>
      </c>
      <c r="C1561" s="5">
        <v>1026</v>
      </c>
      <c r="D1561" s="5">
        <v>2</v>
      </c>
      <c r="E1561" s="5">
        <v>1413.81</v>
      </c>
      <c r="F1561" s="5">
        <v>0.3</v>
      </c>
      <c r="G1561" s="5">
        <f>IFERROR(INDEX(Products!$C$2:$C$86,MATCH(C1561,Products!$A$2:$A$86,0)),"")</f>
        <v>3</v>
      </c>
      <c r="H1561" s="12">
        <f>IFERROR(INDEX(Products!$D$2:$D$86,MATCH(C1561,Products!$A$2:$A$86,0)),"")</f>
        <v>1019.93</v>
      </c>
      <c r="I1561" s="12">
        <f t="shared" si="96"/>
        <v>1979.3339999999998</v>
      </c>
      <c r="J1561" s="12">
        <f t="shared" si="97"/>
        <v>2039.86</v>
      </c>
      <c r="K1561" s="12">
        <f t="shared" si="98"/>
        <v>-60.526000000000067</v>
      </c>
      <c r="L1561" s="7">
        <f t="shared" si="99"/>
        <v>-3.0578972523081033E-2</v>
      </c>
      <c r="M1561" s="5" t="str">
        <f>IF(COUNTIF(Returns!$B$2:$B$248,A1561)&gt;0,"Yes","No")</f>
        <v>No</v>
      </c>
      <c r="N1561" s="13"/>
    </row>
    <row r="1562" spans="1:14" x14ac:dyDescent="0.35">
      <c r="A1562" s="5">
        <v>1561</v>
      </c>
      <c r="B1562" s="5">
        <v>1019</v>
      </c>
      <c r="C1562" s="5">
        <v>1076</v>
      </c>
      <c r="D1562" s="5">
        <v>1</v>
      </c>
      <c r="E1562" s="5">
        <v>999.07</v>
      </c>
      <c r="F1562" s="5">
        <v>0</v>
      </c>
      <c r="G1562" s="5">
        <f>IFERROR(INDEX(Products!$C$2:$C$86,MATCH(C1562,Products!$A$2:$A$86,0)),"")</f>
        <v>8</v>
      </c>
      <c r="H1562" s="12">
        <f>IFERROR(INDEX(Products!$D$2:$D$86,MATCH(C1562,Products!$A$2:$A$86,0)),"")</f>
        <v>597.38</v>
      </c>
      <c r="I1562" s="12">
        <f t="shared" si="96"/>
        <v>999.07</v>
      </c>
      <c r="J1562" s="12">
        <f t="shared" si="97"/>
        <v>597.38</v>
      </c>
      <c r="K1562" s="12">
        <f t="shared" si="98"/>
        <v>401.69000000000005</v>
      </c>
      <c r="L1562" s="7">
        <f t="shared" si="99"/>
        <v>0.40206391944508396</v>
      </c>
      <c r="M1562" s="5" t="str">
        <f>IF(COUNTIF(Returns!$B$2:$B$248,A1562)&gt;0,"Yes","No")</f>
        <v>No</v>
      </c>
      <c r="N1562" s="13"/>
    </row>
    <row r="1563" spans="1:14" x14ac:dyDescent="0.35">
      <c r="A1563" s="5">
        <v>1562</v>
      </c>
      <c r="B1563" s="5">
        <v>1020</v>
      </c>
      <c r="C1563" s="5">
        <v>1064</v>
      </c>
      <c r="D1563" s="5">
        <v>1</v>
      </c>
      <c r="E1563" s="5">
        <v>177.92</v>
      </c>
      <c r="F1563" s="5">
        <v>0.15</v>
      </c>
      <c r="G1563" s="5">
        <f>IFERROR(INDEX(Products!$C$2:$C$86,MATCH(C1563,Products!$A$2:$A$86,0)),"")</f>
        <v>6</v>
      </c>
      <c r="H1563" s="12">
        <f>IFERROR(INDEX(Products!$D$2:$D$86,MATCH(C1563,Products!$A$2:$A$86,0)),"")</f>
        <v>95.97</v>
      </c>
      <c r="I1563" s="12">
        <f t="shared" si="96"/>
        <v>151.232</v>
      </c>
      <c r="J1563" s="12">
        <f t="shared" si="97"/>
        <v>95.97</v>
      </c>
      <c r="K1563" s="12">
        <f t="shared" si="98"/>
        <v>55.262</v>
      </c>
      <c r="L1563" s="7">
        <f t="shared" si="99"/>
        <v>0.36541208209902665</v>
      </c>
      <c r="M1563" s="5" t="str">
        <f>IF(COUNTIF(Returns!$B$2:$B$248,A1563)&gt;0,"Yes","No")</f>
        <v>No</v>
      </c>
      <c r="N1563" s="13"/>
    </row>
    <row r="1564" spans="1:14" x14ac:dyDescent="0.35">
      <c r="A1564" s="5">
        <v>1563</v>
      </c>
      <c r="B1564" s="5">
        <v>1020</v>
      </c>
      <c r="C1564" s="5">
        <v>1075</v>
      </c>
      <c r="D1564" s="5">
        <v>1</v>
      </c>
      <c r="E1564" s="5">
        <v>904.54</v>
      </c>
      <c r="F1564" s="5">
        <v>0</v>
      </c>
      <c r="G1564" s="5">
        <f>IFERROR(INDEX(Products!$C$2:$C$86,MATCH(C1564,Products!$A$2:$A$86,0)),"")</f>
        <v>7</v>
      </c>
      <c r="H1564" s="12">
        <f>IFERROR(INDEX(Products!$D$2:$D$86,MATCH(C1564,Products!$A$2:$A$86,0)),"")</f>
        <v>622.70000000000005</v>
      </c>
      <c r="I1564" s="12">
        <f t="shared" si="96"/>
        <v>904.54</v>
      </c>
      <c r="J1564" s="12">
        <f t="shared" si="97"/>
        <v>622.70000000000005</v>
      </c>
      <c r="K1564" s="12">
        <f t="shared" si="98"/>
        <v>281.83999999999992</v>
      </c>
      <c r="L1564" s="7">
        <f t="shared" si="99"/>
        <v>0.31158378844495538</v>
      </c>
      <c r="M1564" s="5" t="str">
        <f>IF(COUNTIF(Returns!$B$2:$B$248,A1564)&gt;0,"Yes","No")</f>
        <v>No</v>
      </c>
      <c r="N1564" s="13"/>
    </row>
    <row r="1565" spans="1:14" x14ac:dyDescent="0.35">
      <c r="A1565" s="5">
        <v>1564</v>
      </c>
      <c r="B1565" s="5">
        <v>1021</v>
      </c>
      <c r="C1565" s="5">
        <v>1061</v>
      </c>
      <c r="D1565" s="5">
        <v>1</v>
      </c>
      <c r="E1565" s="5">
        <v>1128.8399999999999</v>
      </c>
      <c r="F1565" s="5">
        <v>0.15</v>
      </c>
      <c r="G1565" s="5">
        <f>IFERROR(INDEX(Products!$C$2:$C$86,MATCH(C1565,Products!$A$2:$A$86,0)),"")</f>
        <v>6</v>
      </c>
      <c r="H1565" s="12">
        <f>IFERROR(INDEX(Products!$D$2:$D$86,MATCH(C1565,Products!$A$2:$A$86,0)),"")</f>
        <v>705.26</v>
      </c>
      <c r="I1565" s="12">
        <f t="shared" si="96"/>
        <v>959.5139999999999</v>
      </c>
      <c r="J1565" s="12">
        <f t="shared" si="97"/>
        <v>705.26</v>
      </c>
      <c r="K1565" s="12">
        <f t="shared" si="98"/>
        <v>254.25399999999991</v>
      </c>
      <c r="L1565" s="7">
        <f t="shared" si="99"/>
        <v>0.26498206383648382</v>
      </c>
      <c r="M1565" s="5" t="str">
        <f>IF(COUNTIF(Returns!$B$2:$B$248,A1565)&gt;0,"Yes","No")</f>
        <v>No</v>
      </c>
      <c r="N1565" s="13"/>
    </row>
    <row r="1566" spans="1:14" x14ac:dyDescent="0.35">
      <c r="A1566" s="5">
        <v>1565</v>
      </c>
      <c r="B1566" s="5">
        <v>1021</v>
      </c>
      <c r="C1566" s="5">
        <v>1085</v>
      </c>
      <c r="D1566" s="5">
        <v>1</v>
      </c>
      <c r="E1566" s="5">
        <v>234.72</v>
      </c>
      <c r="F1566" s="5">
        <v>0.25</v>
      </c>
      <c r="G1566" s="5">
        <f>IFERROR(INDEX(Products!$C$2:$C$86,MATCH(C1566,Products!$A$2:$A$86,0)),"")</f>
        <v>8</v>
      </c>
      <c r="H1566" s="12">
        <f>IFERROR(INDEX(Products!$D$2:$D$86,MATCH(C1566,Products!$A$2:$A$86,0)),"")</f>
        <v>175.69</v>
      </c>
      <c r="I1566" s="12">
        <f t="shared" si="96"/>
        <v>176.04</v>
      </c>
      <c r="J1566" s="12">
        <f t="shared" si="97"/>
        <v>175.69</v>
      </c>
      <c r="K1566" s="12">
        <f t="shared" si="98"/>
        <v>0.34999999999999432</v>
      </c>
      <c r="L1566" s="7">
        <f t="shared" si="99"/>
        <v>1.9881845035218948E-3</v>
      </c>
      <c r="M1566" s="5" t="str">
        <f>IF(COUNTIF(Returns!$B$2:$B$248,A1566)&gt;0,"Yes","No")</f>
        <v>No</v>
      </c>
      <c r="N1566" s="13"/>
    </row>
    <row r="1567" spans="1:14" x14ac:dyDescent="0.35">
      <c r="A1567" s="5">
        <v>1566</v>
      </c>
      <c r="B1567" s="5">
        <v>1022</v>
      </c>
      <c r="C1567" s="5">
        <v>1044</v>
      </c>
      <c r="D1567" s="5">
        <v>1</v>
      </c>
      <c r="E1567" s="5">
        <v>1419.88</v>
      </c>
      <c r="F1567" s="5">
        <v>0</v>
      </c>
      <c r="G1567" s="5">
        <f>IFERROR(INDEX(Products!$C$2:$C$86,MATCH(C1567,Products!$A$2:$A$86,0)),"")</f>
        <v>4</v>
      </c>
      <c r="H1567" s="12">
        <f>IFERROR(INDEX(Products!$D$2:$D$86,MATCH(C1567,Products!$A$2:$A$86,0)),"")</f>
        <v>897.98</v>
      </c>
      <c r="I1567" s="12">
        <f t="shared" si="96"/>
        <v>1419.88</v>
      </c>
      <c r="J1567" s="12">
        <f t="shared" si="97"/>
        <v>897.98</v>
      </c>
      <c r="K1567" s="12">
        <f t="shared" si="98"/>
        <v>521.90000000000009</v>
      </c>
      <c r="L1567" s="7">
        <f t="shared" si="99"/>
        <v>0.36756627320618646</v>
      </c>
      <c r="M1567" s="5" t="str">
        <f>IF(COUNTIF(Returns!$B$2:$B$248,A1567)&gt;0,"Yes","No")</f>
        <v>No</v>
      </c>
      <c r="N1567" s="13"/>
    </row>
    <row r="1568" spans="1:14" x14ac:dyDescent="0.35">
      <c r="A1568" s="5">
        <v>1567</v>
      </c>
      <c r="B1568" s="5">
        <v>1023</v>
      </c>
      <c r="C1568" s="5">
        <v>1080</v>
      </c>
      <c r="D1568" s="5">
        <v>1</v>
      </c>
      <c r="E1568" s="5">
        <v>256.7</v>
      </c>
      <c r="F1568" s="5">
        <v>0.1</v>
      </c>
      <c r="G1568" s="5">
        <f>IFERROR(INDEX(Products!$C$2:$C$86,MATCH(C1568,Products!$A$2:$A$86,0)),"")</f>
        <v>8</v>
      </c>
      <c r="H1568" s="12">
        <f>IFERROR(INDEX(Products!$D$2:$D$86,MATCH(C1568,Products!$A$2:$A$86,0)),"")</f>
        <v>184.26</v>
      </c>
      <c r="I1568" s="12">
        <f t="shared" si="96"/>
        <v>231.03</v>
      </c>
      <c r="J1568" s="12">
        <f t="shared" si="97"/>
        <v>184.26</v>
      </c>
      <c r="K1568" s="12">
        <f t="shared" si="98"/>
        <v>46.77000000000001</v>
      </c>
      <c r="L1568" s="7">
        <f t="shared" si="99"/>
        <v>0.20244124139722119</v>
      </c>
      <c r="M1568" s="5" t="str">
        <f>IF(COUNTIF(Returns!$B$2:$B$248,A1568)&gt;0,"Yes","No")</f>
        <v>No</v>
      </c>
      <c r="N1568" s="13"/>
    </row>
    <row r="1569" spans="1:14" x14ac:dyDescent="0.35">
      <c r="A1569" s="5">
        <v>1568</v>
      </c>
      <c r="B1569" s="5">
        <v>1024</v>
      </c>
      <c r="C1569" s="5">
        <v>1001</v>
      </c>
      <c r="D1569" s="5">
        <v>1</v>
      </c>
      <c r="E1569" s="5">
        <v>3826.19</v>
      </c>
      <c r="F1569" s="5">
        <v>0.2</v>
      </c>
      <c r="G1569" s="5">
        <f>IFERROR(INDEX(Products!$C$2:$C$86,MATCH(C1569,Products!$A$2:$A$86,0)),"")</f>
        <v>1</v>
      </c>
      <c r="H1569" s="12">
        <f>IFERROR(INDEX(Products!$D$2:$D$86,MATCH(C1569,Products!$A$2:$A$86,0)),"")</f>
        <v>3021.65</v>
      </c>
      <c r="I1569" s="12">
        <f t="shared" si="96"/>
        <v>3060.9520000000002</v>
      </c>
      <c r="J1569" s="12">
        <f t="shared" si="97"/>
        <v>3021.65</v>
      </c>
      <c r="K1569" s="12">
        <f t="shared" si="98"/>
        <v>39.302000000000135</v>
      </c>
      <c r="L1569" s="7">
        <f t="shared" si="99"/>
        <v>1.2839796246396589E-2</v>
      </c>
      <c r="M1569" s="5" t="str">
        <f>IF(COUNTIF(Returns!$B$2:$B$248,A1569)&gt;0,"Yes","No")</f>
        <v>No</v>
      </c>
      <c r="N1569" s="13"/>
    </row>
    <row r="1570" spans="1:14" x14ac:dyDescent="0.35">
      <c r="A1570" s="5">
        <v>1569</v>
      </c>
      <c r="B1570" s="5">
        <v>1025</v>
      </c>
      <c r="C1570" s="5">
        <v>1026</v>
      </c>
      <c r="D1570" s="5">
        <v>2</v>
      </c>
      <c r="E1570" s="5">
        <v>1413.81</v>
      </c>
      <c r="F1570" s="5">
        <v>0</v>
      </c>
      <c r="G1570" s="5">
        <f>IFERROR(INDEX(Products!$C$2:$C$86,MATCH(C1570,Products!$A$2:$A$86,0)),"")</f>
        <v>3</v>
      </c>
      <c r="H1570" s="12">
        <f>IFERROR(INDEX(Products!$D$2:$D$86,MATCH(C1570,Products!$A$2:$A$86,0)),"")</f>
        <v>1019.93</v>
      </c>
      <c r="I1570" s="12">
        <f t="shared" si="96"/>
        <v>2827.62</v>
      </c>
      <c r="J1570" s="12">
        <f t="shared" si="97"/>
        <v>2039.86</v>
      </c>
      <c r="K1570" s="12">
        <f t="shared" si="98"/>
        <v>787.76</v>
      </c>
      <c r="L1570" s="7">
        <f t="shared" si="99"/>
        <v>0.27859471923384332</v>
      </c>
      <c r="M1570" s="5" t="str">
        <f>IF(COUNTIF(Returns!$B$2:$B$248,A1570)&gt;0,"Yes","No")</f>
        <v>No</v>
      </c>
      <c r="N1570" s="13"/>
    </row>
    <row r="1571" spans="1:14" x14ac:dyDescent="0.35">
      <c r="A1571" s="5">
        <v>1570</v>
      </c>
      <c r="B1571" s="5">
        <v>1026</v>
      </c>
      <c r="C1571" s="5">
        <v>1064</v>
      </c>
      <c r="D1571" s="5">
        <v>1</v>
      </c>
      <c r="E1571" s="5">
        <v>177.92</v>
      </c>
      <c r="F1571" s="5">
        <v>0.25</v>
      </c>
      <c r="G1571" s="5">
        <f>IFERROR(INDEX(Products!$C$2:$C$86,MATCH(C1571,Products!$A$2:$A$86,0)),"")</f>
        <v>6</v>
      </c>
      <c r="H1571" s="12">
        <f>IFERROR(INDEX(Products!$D$2:$D$86,MATCH(C1571,Products!$A$2:$A$86,0)),"")</f>
        <v>95.97</v>
      </c>
      <c r="I1571" s="12">
        <f t="shared" si="96"/>
        <v>133.44</v>
      </c>
      <c r="J1571" s="12">
        <f t="shared" si="97"/>
        <v>95.97</v>
      </c>
      <c r="K1571" s="12">
        <f t="shared" si="98"/>
        <v>37.47</v>
      </c>
      <c r="L1571" s="7">
        <f t="shared" si="99"/>
        <v>0.28080035971223022</v>
      </c>
      <c r="M1571" s="5" t="str">
        <f>IF(COUNTIF(Returns!$B$2:$B$248,A1571)&gt;0,"Yes","No")</f>
        <v>No</v>
      </c>
      <c r="N1571" s="13"/>
    </row>
    <row r="1572" spans="1:14" x14ac:dyDescent="0.35">
      <c r="A1572" s="5">
        <v>1571</v>
      </c>
      <c r="B1572" s="5">
        <v>1026</v>
      </c>
      <c r="C1572" s="5">
        <v>1062</v>
      </c>
      <c r="D1572" s="5">
        <v>1</v>
      </c>
      <c r="E1572" s="5">
        <v>1145.77</v>
      </c>
      <c r="F1572" s="5">
        <v>0.3</v>
      </c>
      <c r="G1572" s="5">
        <f>IFERROR(INDEX(Products!$C$2:$C$86,MATCH(C1572,Products!$A$2:$A$86,0)),"")</f>
        <v>6</v>
      </c>
      <c r="H1572" s="12">
        <f>IFERROR(INDEX(Products!$D$2:$D$86,MATCH(C1572,Products!$A$2:$A$86,0)),"")</f>
        <v>718.47</v>
      </c>
      <c r="I1572" s="12">
        <f t="shared" si="96"/>
        <v>802.03899999999999</v>
      </c>
      <c r="J1572" s="12">
        <f t="shared" si="97"/>
        <v>718.47</v>
      </c>
      <c r="K1572" s="12">
        <f t="shared" si="98"/>
        <v>83.56899999999996</v>
      </c>
      <c r="L1572" s="7">
        <f t="shared" si="99"/>
        <v>0.10419568125739516</v>
      </c>
      <c r="M1572" s="5" t="str">
        <f>IF(COUNTIF(Returns!$B$2:$B$248,A1572)&gt;0,"Yes","No")</f>
        <v>No</v>
      </c>
      <c r="N1572" s="13"/>
    </row>
    <row r="1573" spans="1:14" x14ac:dyDescent="0.35">
      <c r="A1573" s="5">
        <v>1572</v>
      </c>
      <c r="B1573" s="5">
        <v>1027</v>
      </c>
      <c r="C1573" s="5">
        <v>1056</v>
      </c>
      <c r="D1573" s="5">
        <v>1</v>
      </c>
      <c r="E1573" s="5">
        <v>1134.4000000000001</v>
      </c>
      <c r="F1573" s="5">
        <v>0.05</v>
      </c>
      <c r="G1573" s="5">
        <f>IFERROR(INDEX(Products!$C$2:$C$86,MATCH(C1573,Products!$A$2:$A$86,0)),"")</f>
        <v>6</v>
      </c>
      <c r="H1573" s="12">
        <f>IFERROR(INDEX(Products!$D$2:$D$86,MATCH(C1573,Products!$A$2:$A$86,0)),"")</f>
        <v>798.2</v>
      </c>
      <c r="I1573" s="12">
        <f t="shared" si="96"/>
        <v>1077.68</v>
      </c>
      <c r="J1573" s="12">
        <f t="shared" si="97"/>
        <v>798.2</v>
      </c>
      <c r="K1573" s="12">
        <f t="shared" si="98"/>
        <v>279.48</v>
      </c>
      <c r="L1573" s="7">
        <f t="shared" si="99"/>
        <v>0.25933486749313339</v>
      </c>
      <c r="M1573" s="5" t="str">
        <f>IF(COUNTIF(Returns!$B$2:$B$248,A1573)&gt;0,"Yes","No")</f>
        <v>No</v>
      </c>
      <c r="N1573" s="13"/>
    </row>
    <row r="1574" spans="1:14" x14ac:dyDescent="0.35">
      <c r="A1574" s="5">
        <v>1573</v>
      </c>
      <c r="B1574" s="5">
        <v>1028</v>
      </c>
      <c r="C1574" s="5">
        <v>1041</v>
      </c>
      <c r="D1574" s="5">
        <v>2</v>
      </c>
      <c r="E1574" s="5">
        <v>767.68</v>
      </c>
      <c r="F1574" s="5">
        <v>0</v>
      </c>
      <c r="G1574" s="5">
        <f>IFERROR(INDEX(Products!$C$2:$C$86,MATCH(C1574,Products!$A$2:$A$86,0)),"")</f>
        <v>4</v>
      </c>
      <c r="H1574" s="12">
        <f>IFERROR(INDEX(Products!$D$2:$D$86,MATCH(C1574,Products!$A$2:$A$86,0)),"")</f>
        <v>540.32000000000005</v>
      </c>
      <c r="I1574" s="12">
        <f t="shared" si="96"/>
        <v>1535.36</v>
      </c>
      <c r="J1574" s="12">
        <f t="shared" si="97"/>
        <v>1080.6400000000001</v>
      </c>
      <c r="K1574" s="12">
        <f t="shared" si="98"/>
        <v>454.7199999999998</v>
      </c>
      <c r="L1574" s="7">
        <f t="shared" si="99"/>
        <v>0.29616506877865767</v>
      </c>
      <c r="M1574" s="5" t="str">
        <f>IF(COUNTIF(Returns!$B$2:$B$248,A1574)&gt;0,"Yes","No")</f>
        <v>No</v>
      </c>
      <c r="N1574" s="13"/>
    </row>
    <row r="1575" spans="1:14" x14ac:dyDescent="0.35">
      <c r="A1575" s="5">
        <v>1574</v>
      </c>
      <c r="B1575" s="5">
        <v>1029</v>
      </c>
      <c r="C1575" s="5">
        <v>1008</v>
      </c>
      <c r="D1575" s="5">
        <v>1</v>
      </c>
      <c r="E1575" s="5">
        <v>4916.16</v>
      </c>
      <c r="F1575" s="5">
        <v>0.3</v>
      </c>
      <c r="G1575" s="5">
        <f>IFERROR(INDEX(Products!$C$2:$C$86,MATCH(C1575,Products!$A$2:$A$86,0)),"")</f>
        <v>1</v>
      </c>
      <c r="H1575" s="12">
        <f>IFERROR(INDEX(Products!$D$2:$D$86,MATCH(C1575,Products!$A$2:$A$86,0)),"")</f>
        <v>3064.53</v>
      </c>
      <c r="I1575" s="12">
        <f t="shared" si="96"/>
        <v>3441.3119999999999</v>
      </c>
      <c r="J1575" s="12">
        <f t="shared" si="97"/>
        <v>3064.53</v>
      </c>
      <c r="K1575" s="12">
        <f t="shared" si="98"/>
        <v>376.7819999999997</v>
      </c>
      <c r="L1575" s="7">
        <f t="shared" si="99"/>
        <v>0.10948789298965038</v>
      </c>
      <c r="M1575" s="5" t="str">
        <f>IF(COUNTIF(Returns!$B$2:$B$248,A1575)&gt;0,"Yes","No")</f>
        <v>Yes</v>
      </c>
      <c r="N1575" s="13"/>
    </row>
    <row r="1576" spans="1:14" x14ac:dyDescent="0.35">
      <c r="A1576" s="5">
        <v>1575</v>
      </c>
      <c r="B1576" s="5">
        <v>1029</v>
      </c>
      <c r="C1576" s="5">
        <v>1076</v>
      </c>
      <c r="D1576" s="5">
        <v>2</v>
      </c>
      <c r="E1576" s="5">
        <v>999.07</v>
      </c>
      <c r="F1576" s="5">
        <v>0.1</v>
      </c>
      <c r="G1576" s="5">
        <f>IFERROR(INDEX(Products!$C$2:$C$86,MATCH(C1576,Products!$A$2:$A$86,0)),"")</f>
        <v>8</v>
      </c>
      <c r="H1576" s="12">
        <f>IFERROR(INDEX(Products!$D$2:$D$86,MATCH(C1576,Products!$A$2:$A$86,0)),"")</f>
        <v>597.38</v>
      </c>
      <c r="I1576" s="12">
        <f t="shared" si="96"/>
        <v>1798.326</v>
      </c>
      <c r="J1576" s="12">
        <f t="shared" si="97"/>
        <v>1194.76</v>
      </c>
      <c r="K1576" s="12">
        <f t="shared" si="98"/>
        <v>603.56600000000003</v>
      </c>
      <c r="L1576" s="7">
        <f t="shared" si="99"/>
        <v>0.33562657716120436</v>
      </c>
      <c r="M1576" s="5" t="str">
        <f>IF(COUNTIF(Returns!$B$2:$B$248,A1576)&gt;0,"Yes","No")</f>
        <v>No</v>
      </c>
      <c r="N1576" s="13"/>
    </row>
    <row r="1577" spans="1:14" x14ac:dyDescent="0.35">
      <c r="A1577" s="5">
        <v>1576</v>
      </c>
      <c r="B1577" s="5">
        <v>1029</v>
      </c>
      <c r="C1577" s="5">
        <v>1072</v>
      </c>
      <c r="D1577" s="5">
        <v>1</v>
      </c>
      <c r="E1577" s="5">
        <v>1404.39</v>
      </c>
      <c r="F1577" s="5">
        <v>0</v>
      </c>
      <c r="G1577" s="5">
        <f>IFERROR(INDEX(Products!$C$2:$C$86,MATCH(C1577,Products!$A$2:$A$86,0)),"")</f>
        <v>7</v>
      </c>
      <c r="H1577" s="12">
        <f>IFERROR(INDEX(Products!$D$2:$D$86,MATCH(C1577,Products!$A$2:$A$86,0)),"")</f>
        <v>772.88</v>
      </c>
      <c r="I1577" s="12">
        <f t="shared" si="96"/>
        <v>1404.39</v>
      </c>
      <c r="J1577" s="12">
        <f t="shared" si="97"/>
        <v>772.88</v>
      </c>
      <c r="K1577" s="12">
        <f t="shared" si="98"/>
        <v>631.5100000000001</v>
      </c>
      <c r="L1577" s="7">
        <f t="shared" si="99"/>
        <v>0.44966853936584572</v>
      </c>
      <c r="M1577" s="5" t="str">
        <f>IF(COUNTIF(Returns!$B$2:$B$248,A1577)&gt;0,"Yes","No")</f>
        <v>No</v>
      </c>
      <c r="N1577" s="13"/>
    </row>
    <row r="1578" spans="1:14" x14ac:dyDescent="0.35">
      <c r="A1578" s="5">
        <v>1577</v>
      </c>
      <c r="B1578" s="5">
        <v>1030</v>
      </c>
      <c r="C1578" s="5">
        <v>1047</v>
      </c>
      <c r="D1578" s="5">
        <v>2</v>
      </c>
      <c r="E1578" s="5">
        <v>3066.17</v>
      </c>
      <c r="F1578" s="5">
        <v>0.15</v>
      </c>
      <c r="G1578" s="5">
        <f>IFERROR(INDEX(Products!$C$2:$C$86,MATCH(C1578,Products!$A$2:$A$86,0)),"")</f>
        <v>5</v>
      </c>
      <c r="H1578" s="12">
        <f>IFERROR(INDEX(Products!$D$2:$D$86,MATCH(C1578,Products!$A$2:$A$86,0)),"")</f>
        <v>2011.39</v>
      </c>
      <c r="I1578" s="12">
        <f t="shared" si="96"/>
        <v>5212.4889999999996</v>
      </c>
      <c r="J1578" s="12">
        <f t="shared" si="97"/>
        <v>4022.78</v>
      </c>
      <c r="K1578" s="12">
        <f t="shared" si="98"/>
        <v>1189.7089999999994</v>
      </c>
      <c r="L1578" s="7">
        <f t="shared" si="99"/>
        <v>0.22824201643399142</v>
      </c>
      <c r="M1578" s="5" t="str">
        <f>IF(COUNTIF(Returns!$B$2:$B$248,A1578)&gt;0,"Yes","No")</f>
        <v>No</v>
      </c>
      <c r="N1578" s="13"/>
    </row>
    <row r="1579" spans="1:14" x14ac:dyDescent="0.35">
      <c r="A1579" s="5">
        <v>1578</v>
      </c>
      <c r="B1579" s="5">
        <v>1031</v>
      </c>
      <c r="C1579" s="5">
        <v>1006</v>
      </c>
      <c r="D1579" s="5">
        <v>1</v>
      </c>
      <c r="E1579" s="5">
        <v>2046.37</v>
      </c>
      <c r="F1579" s="5">
        <v>0</v>
      </c>
      <c r="G1579" s="5">
        <f>IFERROR(INDEX(Products!$C$2:$C$86,MATCH(C1579,Products!$A$2:$A$86,0)),"")</f>
        <v>1</v>
      </c>
      <c r="H1579" s="12">
        <f>IFERROR(INDEX(Products!$D$2:$D$86,MATCH(C1579,Products!$A$2:$A$86,0)),"")</f>
        <v>1296.42</v>
      </c>
      <c r="I1579" s="12">
        <f t="shared" si="96"/>
        <v>2046.37</v>
      </c>
      <c r="J1579" s="12">
        <f t="shared" si="97"/>
        <v>1296.42</v>
      </c>
      <c r="K1579" s="12">
        <f t="shared" si="98"/>
        <v>749.94999999999982</v>
      </c>
      <c r="L1579" s="7">
        <f t="shared" si="99"/>
        <v>0.3664782028665392</v>
      </c>
      <c r="M1579" s="5" t="str">
        <f>IF(COUNTIF(Returns!$B$2:$B$248,A1579)&gt;0,"Yes","No")</f>
        <v>No</v>
      </c>
      <c r="N1579" s="13"/>
    </row>
    <row r="1580" spans="1:14" x14ac:dyDescent="0.35">
      <c r="A1580" s="5">
        <v>1579</v>
      </c>
      <c r="B1580" s="5">
        <v>1032</v>
      </c>
      <c r="C1580" s="5">
        <v>1037</v>
      </c>
      <c r="D1580" s="5">
        <v>2</v>
      </c>
      <c r="E1580" s="5">
        <v>1161.6300000000001</v>
      </c>
      <c r="F1580" s="5">
        <v>0.25</v>
      </c>
      <c r="G1580" s="5">
        <f>IFERROR(INDEX(Products!$C$2:$C$86,MATCH(C1580,Products!$A$2:$A$86,0)),"")</f>
        <v>4</v>
      </c>
      <c r="H1580" s="12">
        <f>IFERROR(INDEX(Products!$D$2:$D$86,MATCH(C1580,Products!$A$2:$A$86,0)),"")</f>
        <v>798.62</v>
      </c>
      <c r="I1580" s="12">
        <f t="shared" si="96"/>
        <v>1742.4450000000002</v>
      </c>
      <c r="J1580" s="12">
        <f t="shared" si="97"/>
        <v>1597.24</v>
      </c>
      <c r="K1580" s="12">
        <f t="shared" si="98"/>
        <v>145.20500000000015</v>
      </c>
      <c r="L1580" s="7">
        <f t="shared" si="99"/>
        <v>8.3334050716091554E-2</v>
      </c>
      <c r="M1580" s="5" t="str">
        <f>IF(COUNTIF(Returns!$B$2:$B$248,A1580)&gt;0,"Yes","No")</f>
        <v>No</v>
      </c>
      <c r="N1580" s="13"/>
    </row>
    <row r="1581" spans="1:14" x14ac:dyDescent="0.35">
      <c r="A1581" s="5">
        <v>1580</v>
      </c>
      <c r="B1581" s="5">
        <v>1032</v>
      </c>
      <c r="C1581" s="5">
        <v>1032</v>
      </c>
      <c r="D1581" s="5">
        <v>3</v>
      </c>
      <c r="E1581" s="5">
        <v>2472.7199999999998</v>
      </c>
      <c r="F1581" s="5">
        <v>0.05</v>
      </c>
      <c r="G1581" s="5">
        <f>IFERROR(INDEX(Products!$C$2:$C$86,MATCH(C1581,Products!$A$2:$A$86,0)),"")</f>
        <v>3</v>
      </c>
      <c r="H1581" s="12">
        <f>IFERROR(INDEX(Products!$D$2:$D$86,MATCH(C1581,Products!$A$2:$A$86,0)),"")</f>
        <v>1458.83</v>
      </c>
      <c r="I1581" s="12">
        <f t="shared" si="96"/>
        <v>7047.2519999999995</v>
      </c>
      <c r="J1581" s="12">
        <f t="shared" si="97"/>
        <v>4376.49</v>
      </c>
      <c r="K1581" s="12">
        <f t="shared" si="98"/>
        <v>2670.7619999999997</v>
      </c>
      <c r="L1581" s="7">
        <f t="shared" si="99"/>
        <v>0.37897921061996931</v>
      </c>
      <c r="M1581" s="5" t="str">
        <f>IF(COUNTIF(Returns!$B$2:$B$248,A1581)&gt;0,"Yes","No")</f>
        <v>No</v>
      </c>
      <c r="N1581" s="13"/>
    </row>
    <row r="1582" spans="1:14" x14ac:dyDescent="0.35">
      <c r="A1582" s="5">
        <v>1581</v>
      </c>
      <c r="B1582" s="5">
        <v>1032</v>
      </c>
      <c r="C1582" s="5">
        <v>1069</v>
      </c>
      <c r="D1582" s="5">
        <v>1</v>
      </c>
      <c r="E1582" s="5">
        <v>545.38</v>
      </c>
      <c r="F1582" s="5">
        <v>0.1</v>
      </c>
      <c r="G1582" s="5">
        <f>IFERROR(INDEX(Products!$C$2:$C$86,MATCH(C1582,Products!$A$2:$A$86,0)),"")</f>
        <v>7</v>
      </c>
      <c r="H1582" s="12">
        <f>IFERROR(INDEX(Products!$D$2:$D$86,MATCH(C1582,Products!$A$2:$A$86,0)),"")</f>
        <v>312.64999999999998</v>
      </c>
      <c r="I1582" s="12">
        <f t="shared" si="96"/>
        <v>490.84199999999998</v>
      </c>
      <c r="J1582" s="12">
        <f t="shared" si="97"/>
        <v>312.64999999999998</v>
      </c>
      <c r="K1582" s="12">
        <f t="shared" si="98"/>
        <v>178.19200000000001</v>
      </c>
      <c r="L1582" s="7">
        <f t="shared" si="99"/>
        <v>0.36303331825719887</v>
      </c>
      <c r="M1582" s="5" t="str">
        <f>IF(COUNTIF(Returns!$B$2:$B$248,A1582)&gt;0,"Yes","No")</f>
        <v>No</v>
      </c>
      <c r="N1582" s="13"/>
    </row>
    <row r="1583" spans="1:14" x14ac:dyDescent="0.35">
      <c r="A1583" s="5">
        <v>1582</v>
      </c>
      <c r="B1583" s="5">
        <v>1033</v>
      </c>
      <c r="C1583" s="5">
        <v>1080</v>
      </c>
      <c r="D1583" s="5">
        <v>1</v>
      </c>
      <c r="E1583" s="5">
        <v>256.7</v>
      </c>
      <c r="F1583" s="5">
        <v>0</v>
      </c>
      <c r="G1583" s="5">
        <f>IFERROR(INDEX(Products!$C$2:$C$86,MATCH(C1583,Products!$A$2:$A$86,0)),"")</f>
        <v>8</v>
      </c>
      <c r="H1583" s="12">
        <f>IFERROR(INDEX(Products!$D$2:$D$86,MATCH(C1583,Products!$A$2:$A$86,0)),"")</f>
        <v>184.26</v>
      </c>
      <c r="I1583" s="12">
        <f t="shared" si="96"/>
        <v>256.7</v>
      </c>
      <c r="J1583" s="12">
        <f t="shared" si="97"/>
        <v>184.26</v>
      </c>
      <c r="K1583" s="12">
        <f t="shared" si="98"/>
        <v>72.44</v>
      </c>
      <c r="L1583" s="7">
        <f t="shared" si="99"/>
        <v>0.28219711725749902</v>
      </c>
      <c r="M1583" s="5" t="str">
        <f>IF(COUNTIF(Returns!$B$2:$B$248,A1583)&gt;0,"Yes","No")</f>
        <v>No</v>
      </c>
      <c r="N1583" s="13"/>
    </row>
    <row r="1584" spans="1:14" x14ac:dyDescent="0.35">
      <c r="A1584" s="5">
        <v>1583</v>
      </c>
      <c r="B1584" s="5">
        <v>1034</v>
      </c>
      <c r="C1584" s="5">
        <v>1072</v>
      </c>
      <c r="D1584" s="5">
        <v>1</v>
      </c>
      <c r="E1584" s="5">
        <v>1404.39</v>
      </c>
      <c r="F1584" s="5">
        <v>0</v>
      </c>
      <c r="G1584" s="5">
        <f>IFERROR(INDEX(Products!$C$2:$C$86,MATCH(C1584,Products!$A$2:$A$86,0)),"")</f>
        <v>7</v>
      </c>
      <c r="H1584" s="12">
        <f>IFERROR(INDEX(Products!$D$2:$D$86,MATCH(C1584,Products!$A$2:$A$86,0)),"")</f>
        <v>772.88</v>
      </c>
      <c r="I1584" s="12">
        <f t="shared" si="96"/>
        <v>1404.39</v>
      </c>
      <c r="J1584" s="12">
        <f t="shared" si="97"/>
        <v>772.88</v>
      </c>
      <c r="K1584" s="12">
        <f t="shared" si="98"/>
        <v>631.5100000000001</v>
      </c>
      <c r="L1584" s="7">
        <f t="shared" si="99"/>
        <v>0.44966853936584572</v>
      </c>
      <c r="M1584" s="5" t="str">
        <f>IF(COUNTIF(Returns!$B$2:$B$248,A1584)&gt;0,"Yes","No")</f>
        <v>No</v>
      </c>
      <c r="N1584" s="13"/>
    </row>
    <row r="1585" spans="1:14" x14ac:dyDescent="0.35">
      <c r="A1585" s="5">
        <v>1584</v>
      </c>
      <c r="B1585" s="5">
        <v>1035</v>
      </c>
      <c r="C1585" s="5">
        <v>1026</v>
      </c>
      <c r="D1585" s="5">
        <v>1</v>
      </c>
      <c r="E1585" s="5">
        <v>1413.81</v>
      </c>
      <c r="F1585" s="5">
        <v>0.1</v>
      </c>
      <c r="G1585" s="5">
        <f>IFERROR(INDEX(Products!$C$2:$C$86,MATCH(C1585,Products!$A$2:$A$86,0)),"")</f>
        <v>3</v>
      </c>
      <c r="H1585" s="12">
        <f>IFERROR(INDEX(Products!$D$2:$D$86,MATCH(C1585,Products!$A$2:$A$86,0)),"")</f>
        <v>1019.93</v>
      </c>
      <c r="I1585" s="12">
        <f t="shared" si="96"/>
        <v>1272.4290000000001</v>
      </c>
      <c r="J1585" s="12">
        <f t="shared" si="97"/>
        <v>1019.93</v>
      </c>
      <c r="K1585" s="12">
        <f t="shared" si="98"/>
        <v>252.49900000000014</v>
      </c>
      <c r="L1585" s="7">
        <f t="shared" si="99"/>
        <v>0.19843857692649267</v>
      </c>
      <c r="M1585" s="5" t="str">
        <f>IF(COUNTIF(Returns!$B$2:$B$248,A1585)&gt;0,"Yes","No")</f>
        <v>Yes</v>
      </c>
      <c r="N1585" s="13"/>
    </row>
    <row r="1586" spans="1:14" x14ac:dyDescent="0.35">
      <c r="A1586" s="5">
        <v>1585</v>
      </c>
      <c r="B1586" s="5">
        <v>1036</v>
      </c>
      <c r="C1586" s="5">
        <v>1005</v>
      </c>
      <c r="D1586" s="5">
        <v>1</v>
      </c>
      <c r="E1586" s="5">
        <v>2703.6</v>
      </c>
      <c r="F1586" s="5">
        <v>0.2</v>
      </c>
      <c r="G1586" s="5">
        <f>IFERROR(INDEX(Products!$C$2:$C$86,MATCH(C1586,Products!$A$2:$A$86,0)),"")</f>
        <v>1</v>
      </c>
      <c r="H1586" s="12">
        <f>IFERROR(INDEX(Products!$D$2:$D$86,MATCH(C1586,Products!$A$2:$A$86,0)),"")</f>
        <v>2129.88</v>
      </c>
      <c r="I1586" s="12">
        <f t="shared" si="96"/>
        <v>2162.88</v>
      </c>
      <c r="J1586" s="12">
        <f t="shared" si="97"/>
        <v>2129.88</v>
      </c>
      <c r="K1586" s="12">
        <f t="shared" si="98"/>
        <v>33</v>
      </c>
      <c r="L1586" s="7">
        <f t="shared" si="99"/>
        <v>1.5257434531735463E-2</v>
      </c>
      <c r="M1586" s="5" t="str">
        <f>IF(COUNTIF(Returns!$B$2:$B$248,A1586)&gt;0,"Yes","No")</f>
        <v>No</v>
      </c>
      <c r="N1586" s="13"/>
    </row>
    <row r="1587" spans="1:14" x14ac:dyDescent="0.35">
      <c r="A1587" s="5">
        <v>1586</v>
      </c>
      <c r="B1587" s="5">
        <v>1037</v>
      </c>
      <c r="C1587" s="5">
        <v>1038</v>
      </c>
      <c r="D1587" s="5">
        <v>1</v>
      </c>
      <c r="E1587" s="5">
        <v>930.61</v>
      </c>
      <c r="F1587" s="5">
        <v>0</v>
      </c>
      <c r="G1587" s="5">
        <f>IFERROR(INDEX(Products!$C$2:$C$86,MATCH(C1587,Products!$A$2:$A$86,0)),"")</f>
        <v>4</v>
      </c>
      <c r="H1587" s="12">
        <f>IFERROR(INDEX(Products!$D$2:$D$86,MATCH(C1587,Products!$A$2:$A$86,0)),"")</f>
        <v>617.46</v>
      </c>
      <c r="I1587" s="12">
        <f t="shared" si="96"/>
        <v>930.61</v>
      </c>
      <c r="J1587" s="12">
        <f t="shared" si="97"/>
        <v>617.46</v>
      </c>
      <c r="K1587" s="12">
        <f t="shared" si="98"/>
        <v>313.14999999999998</v>
      </c>
      <c r="L1587" s="7">
        <f t="shared" si="99"/>
        <v>0.33649971524054112</v>
      </c>
      <c r="M1587" s="5" t="str">
        <f>IF(COUNTIF(Returns!$B$2:$B$248,A1587)&gt;0,"Yes","No")</f>
        <v>No</v>
      </c>
      <c r="N1587" s="13"/>
    </row>
    <row r="1588" spans="1:14" x14ac:dyDescent="0.35">
      <c r="A1588" s="5">
        <v>1587</v>
      </c>
      <c r="B1588" s="5">
        <v>1037</v>
      </c>
      <c r="C1588" s="5">
        <v>1014</v>
      </c>
      <c r="D1588" s="5">
        <v>3</v>
      </c>
      <c r="E1588" s="5">
        <v>1024.3800000000001</v>
      </c>
      <c r="F1588" s="5">
        <v>0.2</v>
      </c>
      <c r="G1588" s="5">
        <f>IFERROR(INDEX(Products!$C$2:$C$86,MATCH(C1588,Products!$A$2:$A$86,0)),"")</f>
        <v>1</v>
      </c>
      <c r="H1588" s="12">
        <f>IFERROR(INDEX(Products!$D$2:$D$86,MATCH(C1588,Products!$A$2:$A$86,0)),"")</f>
        <v>780.26</v>
      </c>
      <c r="I1588" s="12">
        <f t="shared" si="96"/>
        <v>2458.5120000000006</v>
      </c>
      <c r="J1588" s="12">
        <f t="shared" si="97"/>
        <v>2340.7799999999997</v>
      </c>
      <c r="K1588" s="12">
        <f t="shared" si="98"/>
        <v>117.73200000000088</v>
      </c>
      <c r="L1588" s="7">
        <f t="shared" si="99"/>
        <v>4.7887502684550998E-2</v>
      </c>
      <c r="M1588" s="5" t="str">
        <f>IF(COUNTIF(Returns!$B$2:$B$248,A1588)&gt;0,"Yes","No")</f>
        <v>No</v>
      </c>
      <c r="N1588" s="13"/>
    </row>
    <row r="1589" spans="1:14" x14ac:dyDescent="0.35">
      <c r="A1589" s="5">
        <v>1588</v>
      </c>
      <c r="B1589" s="5">
        <v>1037</v>
      </c>
      <c r="C1589" s="5">
        <v>1085</v>
      </c>
      <c r="D1589" s="5">
        <v>1</v>
      </c>
      <c r="E1589" s="5">
        <v>234.72</v>
      </c>
      <c r="F1589" s="5">
        <v>0</v>
      </c>
      <c r="G1589" s="5">
        <f>IFERROR(INDEX(Products!$C$2:$C$86,MATCH(C1589,Products!$A$2:$A$86,0)),"")</f>
        <v>8</v>
      </c>
      <c r="H1589" s="12">
        <f>IFERROR(INDEX(Products!$D$2:$D$86,MATCH(C1589,Products!$A$2:$A$86,0)),"")</f>
        <v>175.69</v>
      </c>
      <c r="I1589" s="12">
        <f t="shared" si="96"/>
        <v>234.72</v>
      </c>
      <c r="J1589" s="12">
        <f t="shared" si="97"/>
        <v>175.69</v>
      </c>
      <c r="K1589" s="12">
        <f t="shared" si="98"/>
        <v>59.03</v>
      </c>
      <c r="L1589" s="7">
        <f t="shared" si="99"/>
        <v>0.25149113837764148</v>
      </c>
      <c r="M1589" s="5" t="str">
        <f>IF(COUNTIF(Returns!$B$2:$B$248,A1589)&gt;0,"Yes","No")</f>
        <v>No</v>
      </c>
      <c r="N1589" s="13"/>
    </row>
    <row r="1590" spans="1:14" x14ac:dyDescent="0.35">
      <c r="A1590" s="5">
        <v>1589</v>
      </c>
      <c r="B1590" s="5">
        <v>1038</v>
      </c>
      <c r="C1590" s="5">
        <v>1082</v>
      </c>
      <c r="D1590" s="5">
        <v>1</v>
      </c>
      <c r="E1590" s="5">
        <v>337.61</v>
      </c>
      <c r="F1590" s="5">
        <v>0.2</v>
      </c>
      <c r="G1590" s="5">
        <f>IFERROR(INDEX(Products!$C$2:$C$86,MATCH(C1590,Products!$A$2:$A$86,0)),"")</f>
        <v>8</v>
      </c>
      <c r="H1590" s="12">
        <f>IFERROR(INDEX(Products!$D$2:$D$86,MATCH(C1590,Products!$A$2:$A$86,0)),"")</f>
        <v>183.63</v>
      </c>
      <c r="I1590" s="12">
        <f t="shared" si="96"/>
        <v>270.08800000000002</v>
      </c>
      <c r="J1590" s="12">
        <f t="shared" si="97"/>
        <v>183.63</v>
      </c>
      <c r="K1590" s="12">
        <f t="shared" si="98"/>
        <v>86.458000000000027</v>
      </c>
      <c r="L1590" s="7">
        <f t="shared" si="99"/>
        <v>0.32011048250940444</v>
      </c>
      <c r="M1590" s="5" t="str">
        <f>IF(COUNTIF(Returns!$B$2:$B$248,A1590)&gt;0,"Yes","No")</f>
        <v>No</v>
      </c>
      <c r="N1590" s="13"/>
    </row>
    <row r="1591" spans="1:14" x14ac:dyDescent="0.35">
      <c r="A1591" s="5">
        <v>1590</v>
      </c>
      <c r="B1591" s="5">
        <v>1039</v>
      </c>
      <c r="C1591" s="5">
        <v>1052</v>
      </c>
      <c r="D1591" s="5">
        <v>1</v>
      </c>
      <c r="E1591" s="5">
        <v>2801.53</v>
      </c>
      <c r="F1591" s="5">
        <v>0.3</v>
      </c>
      <c r="G1591" s="5">
        <f>IFERROR(INDEX(Products!$C$2:$C$86,MATCH(C1591,Products!$A$2:$A$86,0)),"")</f>
        <v>5</v>
      </c>
      <c r="H1591" s="12">
        <f>IFERROR(INDEX(Products!$D$2:$D$86,MATCH(C1591,Products!$A$2:$A$86,0)),"")</f>
        <v>1752.02</v>
      </c>
      <c r="I1591" s="12">
        <f t="shared" si="96"/>
        <v>1961.0709999999999</v>
      </c>
      <c r="J1591" s="12">
        <f t="shared" si="97"/>
        <v>1752.02</v>
      </c>
      <c r="K1591" s="12">
        <f t="shared" si="98"/>
        <v>209.05099999999993</v>
      </c>
      <c r="L1591" s="7">
        <f t="shared" si="99"/>
        <v>0.10660042395201394</v>
      </c>
      <c r="M1591" s="5" t="str">
        <f>IF(COUNTIF(Returns!$B$2:$B$248,A1591)&gt;0,"Yes","No")</f>
        <v>No</v>
      </c>
      <c r="N1591" s="13"/>
    </row>
    <row r="1592" spans="1:14" x14ac:dyDescent="0.35">
      <c r="A1592" s="5">
        <v>1591</v>
      </c>
      <c r="B1592" s="5">
        <v>1040</v>
      </c>
      <c r="C1592" s="5">
        <v>1084</v>
      </c>
      <c r="D1592" s="5">
        <v>1</v>
      </c>
      <c r="E1592" s="5">
        <v>317.63</v>
      </c>
      <c r="F1592" s="5">
        <v>0.1</v>
      </c>
      <c r="G1592" s="5">
        <f>IFERROR(INDEX(Products!$C$2:$C$86,MATCH(C1592,Products!$A$2:$A$86,0)),"")</f>
        <v>8</v>
      </c>
      <c r="H1592" s="12">
        <f>IFERROR(INDEX(Products!$D$2:$D$86,MATCH(C1592,Products!$A$2:$A$86,0)),"")</f>
        <v>188.52</v>
      </c>
      <c r="I1592" s="12">
        <f t="shared" si="96"/>
        <v>285.86700000000002</v>
      </c>
      <c r="J1592" s="12">
        <f t="shared" si="97"/>
        <v>188.52</v>
      </c>
      <c r="K1592" s="12">
        <f t="shared" si="98"/>
        <v>97.347000000000008</v>
      </c>
      <c r="L1592" s="7">
        <f t="shared" si="99"/>
        <v>0.34053248538656089</v>
      </c>
      <c r="M1592" s="5" t="str">
        <f>IF(COUNTIF(Returns!$B$2:$B$248,A1592)&gt;0,"Yes","No")</f>
        <v>No</v>
      </c>
      <c r="N1592" s="13"/>
    </row>
    <row r="1593" spans="1:14" x14ac:dyDescent="0.35">
      <c r="A1593" s="5">
        <v>1592</v>
      </c>
      <c r="B1593" s="5">
        <v>1041</v>
      </c>
      <c r="C1593" s="5">
        <v>1017</v>
      </c>
      <c r="D1593" s="5">
        <v>1</v>
      </c>
      <c r="E1593" s="5">
        <v>978.37</v>
      </c>
      <c r="F1593" s="5">
        <v>0.25</v>
      </c>
      <c r="G1593" s="5">
        <f>IFERROR(INDEX(Products!$C$2:$C$86,MATCH(C1593,Products!$A$2:$A$86,0)),"")</f>
        <v>2</v>
      </c>
      <c r="H1593" s="12">
        <f>IFERROR(INDEX(Products!$D$2:$D$86,MATCH(C1593,Products!$A$2:$A$86,0)),"")</f>
        <v>519.71</v>
      </c>
      <c r="I1593" s="12">
        <f t="shared" si="96"/>
        <v>733.77750000000003</v>
      </c>
      <c r="J1593" s="12">
        <f t="shared" si="97"/>
        <v>519.71</v>
      </c>
      <c r="K1593" s="12">
        <f t="shared" si="98"/>
        <v>214.0675</v>
      </c>
      <c r="L1593" s="7">
        <f t="shared" si="99"/>
        <v>0.29173352957810778</v>
      </c>
      <c r="M1593" s="5" t="str">
        <f>IF(COUNTIF(Returns!$B$2:$B$248,A1593)&gt;0,"Yes","No")</f>
        <v>No</v>
      </c>
      <c r="N1593" s="13"/>
    </row>
    <row r="1594" spans="1:14" x14ac:dyDescent="0.35">
      <c r="A1594" s="5">
        <v>1593</v>
      </c>
      <c r="B1594" s="5">
        <v>1042</v>
      </c>
      <c r="C1594" s="5">
        <v>1061</v>
      </c>
      <c r="D1594" s="5">
        <v>1</v>
      </c>
      <c r="E1594" s="5">
        <v>1128.8399999999999</v>
      </c>
      <c r="F1594" s="5">
        <v>0.1</v>
      </c>
      <c r="G1594" s="5">
        <f>IFERROR(INDEX(Products!$C$2:$C$86,MATCH(C1594,Products!$A$2:$A$86,0)),"")</f>
        <v>6</v>
      </c>
      <c r="H1594" s="12">
        <f>IFERROR(INDEX(Products!$D$2:$D$86,MATCH(C1594,Products!$A$2:$A$86,0)),"")</f>
        <v>705.26</v>
      </c>
      <c r="I1594" s="12">
        <f t="shared" si="96"/>
        <v>1015.9559999999999</v>
      </c>
      <c r="J1594" s="12">
        <f t="shared" si="97"/>
        <v>705.26</v>
      </c>
      <c r="K1594" s="12">
        <f t="shared" si="98"/>
        <v>310.69599999999991</v>
      </c>
      <c r="L1594" s="7">
        <f t="shared" si="99"/>
        <v>0.30581639362334584</v>
      </c>
      <c r="M1594" s="5" t="str">
        <f>IF(COUNTIF(Returns!$B$2:$B$248,A1594)&gt;0,"Yes","No")</f>
        <v>No</v>
      </c>
      <c r="N1594" s="13"/>
    </row>
    <row r="1595" spans="1:14" x14ac:dyDescent="0.35">
      <c r="A1595" s="5">
        <v>1594</v>
      </c>
      <c r="B1595" s="5">
        <v>1043</v>
      </c>
      <c r="C1595" s="5">
        <v>1056</v>
      </c>
      <c r="D1595" s="5">
        <v>1</v>
      </c>
      <c r="E1595" s="5">
        <v>1134.4000000000001</v>
      </c>
      <c r="F1595" s="5">
        <v>0.3</v>
      </c>
      <c r="G1595" s="5">
        <f>IFERROR(INDEX(Products!$C$2:$C$86,MATCH(C1595,Products!$A$2:$A$86,0)),"")</f>
        <v>6</v>
      </c>
      <c r="H1595" s="12">
        <f>IFERROR(INDEX(Products!$D$2:$D$86,MATCH(C1595,Products!$A$2:$A$86,0)),"")</f>
        <v>798.2</v>
      </c>
      <c r="I1595" s="12">
        <f t="shared" si="96"/>
        <v>794.08</v>
      </c>
      <c r="J1595" s="12">
        <f t="shared" si="97"/>
        <v>798.2</v>
      </c>
      <c r="K1595" s="12">
        <f t="shared" si="98"/>
        <v>-4.1200000000000045</v>
      </c>
      <c r="L1595" s="7">
        <f t="shared" si="99"/>
        <v>-5.1883941164618226E-3</v>
      </c>
      <c r="M1595" s="5" t="str">
        <f>IF(COUNTIF(Returns!$B$2:$B$248,A1595)&gt;0,"Yes","No")</f>
        <v>No</v>
      </c>
      <c r="N1595" s="13"/>
    </row>
    <row r="1596" spans="1:14" x14ac:dyDescent="0.35">
      <c r="A1596" s="5">
        <v>1595</v>
      </c>
      <c r="B1596" s="5">
        <v>1043</v>
      </c>
      <c r="C1596" s="5">
        <v>1049</v>
      </c>
      <c r="D1596" s="5">
        <v>1</v>
      </c>
      <c r="E1596" s="5">
        <v>3970.29</v>
      </c>
      <c r="F1596" s="5">
        <v>0</v>
      </c>
      <c r="G1596" s="5">
        <f>IFERROR(INDEX(Products!$C$2:$C$86,MATCH(C1596,Products!$A$2:$A$86,0)),"")</f>
        <v>5</v>
      </c>
      <c r="H1596" s="12">
        <f>IFERROR(INDEX(Products!$D$2:$D$86,MATCH(C1596,Products!$A$2:$A$86,0)),"")</f>
        <v>2490.89</v>
      </c>
      <c r="I1596" s="12">
        <f t="shared" si="96"/>
        <v>3970.29</v>
      </c>
      <c r="J1596" s="12">
        <f t="shared" si="97"/>
        <v>2490.89</v>
      </c>
      <c r="K1596" s="12">
        <f t="shared" si="98"/>
        <v>1479.4</v>
      </c>
      <c r="L1596" s="7">
        <f t="shared" si="99"/>
        <v>0.37261761735288862</v>
      </c>
      <c r="M1596" s="5" t="str">
        <f>IF(COUNTIF(Returns!$B$2:$B$248,A1596)&gt;0,"Yes","No")</f>
        <v>No</v>
      </c>
      <c r="N1596" s="13"/>
    </row>
    <row r="1597" spans="1:14" x14ac:dyDescent="0.35">
      <c r="A1597" s="5">
        <v>1596</v>
      </c>
      <c r="B1597" s="5">
        <v>1044</v>
      </c>
      <c r="C1597" s="5">
        <v>1002</v>
      </c>
      <c r="D1597" s="5">
        <v>1</v>
      </c>
      <c r="E1597" s="5">
        <v>2131.16</v>
      </c>
      <c r="F1597" s="5">
        <v>0.1</v>
      </c>
      <c r="G1597" s="5">
        <f>IFERROR(INDEX(Products!$C$2:$C$86,MATCH(C1597,Products!$A$2:$A$86,0)),"")</f>
        <v>1</v>
      </c>
      <c r="H1597" s="12">
        <f>IFERROR(INDEX(Products!$D$2:$D$86,MATCH(C1597,Products!$A$2:$A$86,0)),"")</f>
        <v>1527.62</v>
      </c>
      <c r="I1597" s="12">
        <f t="shared" si="96"/>
        <v>1918.0439999999999</v>
      </c>
      <c r="J1597" s="12">
        <f t="shared" si="97"/>
        <v>1527.62</v>
      </c>
      <c r="K1597" s="12">
        <f t="shared" si="98"/>
        <v>390.42399999999998</v>
      </c>
      <c r="L1597" s="7">
        <f t="shared" si="99"/>
        <v>0.20355320315905162</v>
      </c>
      <c r="M1597" s="5" t="str">
        <f>IF(COUNTIF(Returns!$B$2:$B$248,A1597)&gt;0,"Yes","No")</f>
        <v>No</v>
      </c>
      <c r="N1597" s="13"/>
    </row>
    <row r="1598" spans="1:14" x14ac:dyDescent="0.35">
      <c r="A1598" s="5">
        <v>1597</v>
      </c>
      <c r="B1598" s="5">
        <v>1044</v>
      </c>
      <c r="C1598" s="5">
        <v>1009</v>
      </c>
      <c r="D1598" s="5">
        <v>1</v>
      </c>
      <c r="E1598" s="5">
        <v>2129.15</v>
      </c>
      <c r="F1598" s="5">
        <v>0.05</v>
      </c>
      <c r="G1598" s="5">
        <f>IFERROR(INDEX(Products!$C$2:$C$86,MATCH(C1598,Products!$A$2:$A$86,0)),"")</f>
        <v>1</v>
      </c>
      <c r="H1598" s="12">
        <f>IFERROR(INDEX(Products!$D$2:$D$86,MATCH(C1598,Products!$A$2:$A$86,0)),"")</f>
        <v>1303.81</v>
      </c>
      <c r="I1598" s="12">
        <f t="shared" si="96"/>
        <v>2022.6924999999999</v>
      </c>
      <c r="J1598" s="12">
        <f t="shared" si="97"/>
        <v>1303.81</v>
      </c>
      <c r="K1598" s="12">
        <f t="shared" si="98"/>
        <v>718.88249999999994</v>
      </c>
      <c r="L1598" s="7">
        <f t="shared" si="99"/>
        <v>0.35540869410451664</v>
      </c>
      <c r="M1598" s="5" t="str">
        <f>IF(COUNTIF(Returns!$B$2:$B$248,A1598)&gt;0,"Yes","No")</f>
        <v>No</v>
      </c>
      <c r="N1598" s="13"/>
    </row>
    <row r="1599" spans="1:14" x14ac:dyDescent="0.35">
      <c r="A1599" s="5">
        <v>1598</v>
      </c>
      <c r="B1599" s="5">
        <v>1045</v>
      </c>
      <c r="C1599" s="5">
        <v>1030</v>
      </c>
      <c r="D1599" s="5">
        <v>1</v>
      </c>
      <c r="E1599" s="5">
        <v>799.21</v>
      </c>
      <c r="F1599" s="5">
        <v>0.05</v>
      </c>
      <c r="G1599" s="5">
        <f>IFERROR(INDEX(Products!$C$2:$C$86,MATCH(C1599,Products!$A$2:$A$86,0)),"")</f>
        <v>3</v>
      </c>
      <c r="H1599" s="12">
        <f>IFERROR(INDEX(Products!$D$2:$D$86,MATCH(C1599,Products!$A$2:$A$86,0)),"")</f>
        <v>534</v>
      </c>
      <c r="I1599" s="12">
        <f t="shared" si="96"/>
        <v>759.24950000000001</v>
      </c>
      <c r="J1599" s="12">
        <f t="shared" si="97"/>
        <v>534</v>
      </c>
      <c r="K1599" s="12">
        <f t="shared" si="98"/>
        <v>225.24950000000001</v>
      </c>
      <c r="L1599" s="7">
        <f t="shared" si="99"/>
        <v>0.2966738865155657</v>
      </c>
      <c r="M1599" s="5" t="str">
        <f>IF(COUNTIF(Returns!$B$2:$B$248,A1599)&gt;0,"Yes","No")</f>
        <v>No</v>
      </c>
      <c r="N1599" s="13"/>
    </row>
    <row r="1600" spans="1:14" x14ac:dyDescent="0.35">
      <c r="A1600" s="5">
        <v>1599</v>
      </c>
      <c r="B1600" s="5">
        <v>1046</v>
      </c>
      <c r="C1600" s="5">
        <v>1043</v>
      </c>
      <c r="D1600" s="5">
        <v>1</v>
      </c>
      <c r="E1600" s="5">
        <v>567.48</v>
      </c>
      <c r="F1600" s="5">
        <v>0.2</v>
      </c>
      <c r="G1600" s="5">
        <f>IFERROR(INDEX(Products!$C$2:$C$86,MATCH(C1600,Products!$A$2:$A$86,0)),"")</f>
        <v>4</v>
      </c>
      <c r="H1600" s="12">
        <f>IFERROR(INDEX(Products!$D$2:$D$86,MATCH(C1600,Products!$A$2:$A$86,0)),"")</f>
        <v>407.51</v>
      </c>
      <c r="I1600" s="12">
        <f t="shared" si="96"/>
        <v>453.98400000000004</v>
      </c>
      <c r="J1600" s="12">
        <f t="shared" si="97"/>
        <v>407.51</v>
      </c>
      <c r="K1600" s="12">
        <f t="shared" si="98"/>
        <v>46.474000000000046</v>
      </c>
      <c r="L1600" s="7">
        <f t="shared" si="99"/>
        <v>0.10236924649326858</v>
      </c>
      <c r="M1600" s="5" t="str">
        <f>IF(COUNTIF(Returns!$B$2:$B$248,A1600)&gt;0,"Yes","No")</f>
        <v>No</v>
      </c>
      <c r="N1600" s="13"/>
    </row>
    <row r="1601" spans="1:14" x14ac:dyDescent="0.35">
      <c r="A1601" s="5">
        <v>1600</v>
      </c>
      <c r="B1601" s="5">
        <v>1047</v>
      </c>
      <c r="C1601" s="5">
        <v>1070</v>
      </c>
      <c r="D1601" s="5">
        <v>1</v>
      </c>
      <c r="E1601" s="5">
        <v>2599.85</v>
      </c>
      <c r="F1601" s="5">
        <v>0</v>
      </c>
      <c r="G1601" s="5">
        <f>IFERROR(INDEX(Products!$C$2:$C$86,MATCH(C1601,Products!$A$2:$A$86,0)),"")</f>
        <v>7</v>
      </c>
      <c r="H1601" s="12">
        <f>IFERROR(INDEX(Products!$D$2:$D$86,MATCH(C1601,Products!$A$2:$A$86,0)),"")</f>
        <v>1949.71</v>
      </c>
      <c r="I1601" s="12">
        <f t="shared" si="96"/>
        <v>2599.85</v>
      </c>
      <c r="J1601" s="12">
        <f t="shared" si="97"/>
        <v>1949.71</v>
      </c>
      <c r="K1601" s="12">
        <f t="shared" si="98"/>
        <v>650.13999999999987</v>
      </c>
      <c r="L1601" s="7">
        <f t="shared" si="99"/>
        <v>0.25006827316960589</v>
      </c>
      <c r="M1601" s="5" t="str">
        <f>IF(COUNTIF(Returns!$B$2:$B$248,A1601)&gt;0,"Yes","No")</f>
        <v>No</v>
      </c>
      <c r="N1601" s="13"/>
    </row>
    <row r="1602" spans="1:14" x14ac:dyDescent="0.35">
      <c r="A1602" s="5">
        <v>1601</v>
      </c>
      <c r="B1602" s="5">
        <v>1047</v>
      </c>
      <c r="C1602" s="5">
        <v>1043</v>
      </c>
      <c r="D1602" s="5">
        <v>1</v>
      </c>
      <c r="E1602" s="5">
        <v>567.48</v>
      </c>
      <c r="F1602" s="5">
        <v>0</v>
      </c>
      <c r="G1602" s="5">
        <f>IFERROR(INDEX(Products!$C$2:$C$86,MATCH(C1602,Products!$A$2:$A$86,0)),"")</f>
        <v>4</v>
      </c>
      <c r="H1602" s="12">
        <f>IFERROR(INDEX(Products!$D$2:$D$86,MATCH(C1602,Products!$A$2:$A$86,0)),"")</f>
        <v>407.51</v>
      </c>
      <c r="I1602" s="12">
        <f t="shared" ref="I1602:I1665" si="100">D1602*E1602*(1-F1602)</f>
        <v>567.48</v>
      </c>
      <c r="J1602" s="12">
        <f t="shared" ref="J1602:J1665" si="101">D1602*H1602</f>
        <v>407.51</v>
      </c>
      <c r="K1602" s="12">
        <f t="shared" ref="K1602:K1665" si="102">I1602-J1602</f>
        <v>159.97000000000003</v>
      </c>
      <c r="L1602" s="7">
        <f t="shared" ref="L1602:L1665" si="103">IFERROR(K1602/I1602,0)</f>
        <v>0.28189539719461482</v>
      </c>
      <c r="M1602" s="5" t="str">
        <f>IF(COUNTIF(Returns!$B$2:$B$248,A1602)&gt;0,"Yes","No")</f>
        <v>No</v>
      </c>
      <c r="N1602" s="13"/>
    </row>
    <row r="1603" spans="1:14" x14ac:dyDescent="0.35">
      <c r="A1603" s="5">
        <v>1602</v>
      </c>
      <c r="B1603" s="5">
        <v>1048</v>
      </c>
      <c r="C1603" s="5">
        <v>1085</v>
      </c>
      <c r="D1603" s="5">
        <v>1</v>
      </c>
      <c r="E1603" s="5">
        <v>234.72</v>
      </c>
      <c r="F1603" s="5">
        <v>0</v>
      </c>
      <c r="G1603" s="5">
        <f>IFERROR(INDEX(Products!$C$2:$C$86,MATCH(C1603,Products!$A$2:$A$86,0)),"")</f>
        <v>8</v>
      </c>
      <c r="H1603" s="12">
        <f>IFERROR(INDEX(Products!$D$2:$D$86,MATCH(C1603,Products!$A$2:$A$86,0)),"")</f>
        <v>175.69</v>
      </c>
      <c r="I1603" s="12">
        <f t="shared" si="100"/>
        <v>234.72</v>
      </c>
      <c r="J1603" s="12">
        <f t="shared" si="101"/>
        <v>175.69</v>
      </c>
      <c r="K1603" s="12">
        <f t="shared" si="102"/>
        <v>59.03</v>
      </c>
      <c r="L1603" s="7">
        <f t="shared" si="103"/>
        <v>0.25149113837764148</v>
      </c>
      <c r="M1603" s="5" t="str">
        <f>IF(COUNTIF(Returns!$B$2:$B$248,A1603)&gt;0,"Yes","No")</f>
        <v>No</v>
      </c>
      <c r="N1603" s="13"/>
    </row>
    <row r="1604" spans="1:14" x14ac:dyDescent="0.35">
      <c r="A1604" s="5">
        <v>1603</v>
      </c>
      <c r="B1604" s="5">
        <v>1049</v>
      </c>
      <c r="C1604" s="5">
        <v>1039</v>
      </c>
      <c r="D1604" s="5">
        <v>1</v>
      </c>
      <c r="E1604" s="5">
        <v>1284.94</v>
      </c>
      <c r="F1604" s="5">
        <v>0.2</v>
      </c>
      <c r="G1604" s="5">
        <f>IFERROR(INDEX(Products!$C$2:$C$86,MATCH(C1604,Products!$A$2:$A$86,0)),"")</f>
        <v>4</v>
      </c>
      <c r="H1604" s="12">
        <f>IFERROR(INDEX(Products!$D$2:$D$86,MATCH(C1604,Products!$A$2:$A$86,0)),"")</f>
        <v>829.93</v>
      </c>
      <c r="I1604" s="12">
        <f t="shared" si="100"/>
        <v>1027.952</v>
      </c>
      <c r="J1604" s="12">
        <f t="shared" si="101"/>
        <v>829.93</v>
      </c>
      <c r="K1604" s="12">
        <f t="shared" si="102"/>
        <v>198.02200000000005</v>
      </c>
      <c r="L1604" s="7">
        <f t="shared" si="103"/>
        <v>0.19263739941164573</v>
      </c>
      <c r="M1604" s="5" t="str">
        <f>IF(COUNTIF(Returns!$B$2:$B$248,A1604)&gt;0,"Yes","No")</f>
        <v>No</v>
      </c>
      <c r="N1604" s="13"/>
    </row>
    <row r="1605" spans="1:14" x14ac:dyDescent="0.35">
      <c r="A1605" s="5">
        <v>1604</v>
      </c>
      <c r="B1605" s="5">
        <v>1049</v>
      </c>
      <c r="C1605" s="5">
        <v>1001</v>
      </c>
      <c r="D1605" s="5">
        <v>1</v>
      </c>
      <c r="E1605" s="5">
        <v>3826.19</v>
      </c>
      <c r="F1605" s="5">
        <v>0.25</v>
      </c>
      <c r="G1605" s="5">
        <f>IFERROR(INDEX(Products!$C$2:$C$86,MATCH(C1605,Products!$A$2:$A$86,0)),"")</f>
        <v>1</v>
      </c>
      <c r="H1605" s="12">
        <f>IFERROR(INDEX(Products!$D$2:$D$86,MATCH(C1605,Products!$A$2:$A$86,0)),"")</f>
        <v>3021.65</v>
      </c>
      <c r="I1605" s="12">
        <f t="shared" si="100"/>
        <v>2869.6424999999999</v>
      </c>
      <c r="J1605" s="12">
        <f t="shared" si="101"/>
        <v>3021.65</v>
      </c>
      <c r="K1605" s="12">
        <f t="shared" si="102"/>
        <v>-152.00750000000016</v>
      </c>
      <c r="L1605" s="7">
        <f t="shared" si="103"/>
        <v>-5.2970884003843741E-2</v>
      </c>
      <c r="M1605" s="5" t="str">
        <f>IF(COUNTIF(Returns!$B$2:$B$248,A1605)&gt;0,"Yes","No")</f>
        <v>No</v>
      </c>
      <c r="N1605" s="13"/>
    </row>
    <row r="1606" spans="1:14" x14ac:dyDescent="0.35">
      <c r="A1606" s="5">
        <v>1605</v>
      </c>
      <c r="B1606" s="5">
        <v>1050</v>
      </c>
      <c r="C1606" s="5">
        <v>1072</v>
      </c>
      <c r="D1606" s="5">
        <v>2</v>
      </c>
      <c r="E1606" s="5">
        <v>1404.39</v>
      </c>
      <c r="F1606" s="5">
        <v>0</v>
      </c>
      <c r="G1606" s="5">
        <f>IFERROR(INDEX(Products!$C$2:$C$86,MATCH(C1606,Products!$A$2:$A$86,0)),"")</f>
        <v>7</v>
      </c>
      <c r="H1606" s="12">
        <f>IFERROR(INDEX(Products!$D$2:$D$86,MATCH(C1606,Products!$A$2:$A$86,0)),"")</f>
        <v>772.88</v>
      </c>
      <c r="I1606" s="12">
        <f t="shared" si="100"/>
        <v>2808.78</v>
      </c>
      <c r="J1606" s="12">
        <f t="shared" si="101"/>
        <v>1545.76</v>
      </c>
      <c r="K1606" s="12">
        <f t="shared" si="102"/>
        <v>1263.0200000000002</v>
      </c>
      <c r="L1606" s="7">
        <f t="shared" si="103"/>
        <v>0.44966853936584572</v>
      </c>
      <c r="M1606" s="5" t="str">
        <f>IF(COUNTIF(Returns!$B$2:$B$248,A1606)&gt;0,"Yes","No")</f>
        <v>No</v>
      </c>
      <c r="N1606" s="13"/>
    </row>
    <row r="1607" spans="1:14" x14ac:dyDescent="0.35">
      <c r="A1607" s="5">
        <v>1606</v>
      </c>
      <c r="B1607" s="5">
        <v>1051</v>
      </c>
      <c r="C1607" s="5">
        <v>1046</v>
      </c>
      <c r="D1607" s="5">
        <v>1</v>
      </c>
      <c r="E1607" s="5">
        <v>675.87</v>
      </c>
      <c r="F1607" s="5">
        <v>0.1</v>
      </c>
      <c r="G1607" s="5">
        <f>IFERROR(INDEX(Products!$C$2:$C$86,MATCH(C1607,Products!$A$2:$A$86,0)),"")</f>
        <v>5</v>
      </c>
      <c r="H1607" s="12">
        <f>IFERROR(INDEX(Products!$D$2:$D$86,MATCH(C1607,Products!$A$2:$A$86,0)),"")</f>
        <v>407.68</v>
      </c>
      <c r="I1607" s="12">
        <f t="shared" si="100"/>
        <v>608.28300000000002</v>
      </c>
      <c r="J1607" s="12">
        <f t="shared" si="101"/>
        <v>407.68</v>
      </c>
      <c r="K1607" s="12">
        <f t="shared" si="102"/>
        <v>200.60300000000001</v>
      </c>
      <c r="L1607" s="7">
        <f t="shared" si="103"/>
        <v>0.32978564253809495</v>
      </c>
      <c r="M1607" s="5" t="str">
        <f>IF(COUNTIF(Returns!$B$2:$B$248,A1607)&gt;0,"Yes","No")</f>
        <v>No</v>
      </c>
      <c r="N1607" s="13"/>
    </row>
    <row r="1608" spans="1:14" x14ac:dyDescent="0.35">
      <c r="A1608" s="5">
        <v>1607</v>
      </c>
      <c r="B1608" s="5">
        <v>1051</v>
      </c>
      <c r="C1608" s="5">
        <v>1070</v>
      </c>
      <c r="D1608" s="5">
        <v>2</v>
      </c>
      <c r="E1608" s="5">
        <v>2599.85</v>
      </c>
      <c r="F1608" s="5">
        <v>0.1</v>
      </c>
      <c r="G1608" s="5">
        <f>IFERROR(INDEX(Products!$C$2:$C$86,MATCH(C1608,Products!$A$2:$A$86,0)),"")</f>
        <v>7</v>
      </c>
      <c r="H1608" s="12">
        <f>IFERROR(INDEX(Products!$D$2:$D$86,MATCH(C1608,Products!$A$2:$A$86,0)),"")</f>
        <v>1949.71</v>
      </c>
      <c r="I1608" s="12">
        <f t="shared" si="100"/>
        <v>4679.7299999999996</v>
      </c>
      <c r="J1608" s="12">
        <f t="shared" si="101"/>
        <v>3899.42</v>
      </c>
      <c r="K1608" s="12">
        <f t="shared" si="102"/>
        <v>780.30999999999949</v>
      </c>
      <c r="L1608" s="7">
        <f t="shared" si="103"/>
        <v>0.1667425257440065</v>
      </c>
      <c r="M1608" s="5" t="str">
        <f>IF(COUNTIF(Returns!$B$2:$B$248,A1608)&gt;0,"Yes","No")</f>
        <v>No</v>
      </c>
      <c r="N1608" s="13"/>
    </row>
    <row r="1609" spans="1:14" x14ac:dyDescent="0.35">
      <c r="A1609" s="5">
        <v>1608</v>
      </c>
      <c r="B1609" s="5">
        <v>1052</v>
      </c>
      <c r="C1609" s="5">
        <v>1038</v>
      </c>
      <c r="D1609" s="5">
        <v>1</v>
      </c>
      <c r="E1609" s="5">
        <v>930.61</v>
      </c>
      <c r="F1609" s="5">
        <v>0</v>
      </c>
      <c r="G1609" s="5">
        <f>IFERROR(INDEX(Products!$C$2:$C$86,MATCH(C1609,Products!$A$2:$A$86,0)),"")</f>
        <v>4</v>
      </c>
      <c r="H1609" s="12">
        <f>IFERROR(INDEX(Products!$D$2:$D$86,MATCH(C1609,Products!$A$2:$A$86,0)),"")</f>
        <v>617.46</v>
      </c>
      <c r="I1609" s="12">
        <f t="shared" si="100"/>
        <v>930.61</v>
      </c>
      <c r="J1609" s="12">
        <f t="shared" si="101"/>
        <v>617.46</v>
      </c>
      <c r="K1609" s="12">
        <f t="shared" si="102"/>
        <v>313.14999999999998</v>
      </c>
      <c r="L1609" s="7">
        <f t="shared" si="103"/>
        <v>0.33649971524054112</v>
      </c>
      <c r="M1609" s="5" t="str">
        <f>IF(COUNTIF(Returns!$B$2:$B$248,A1609)&gt;0,"Yes","No")</f>
        <v>No</v>
      </c>
      <c r="N1609" s="13"/>
    </row>
    <row r="1610" spans="1:14" x14ac:dyDescent="0.35">
      <c r="A1610" s="5">
        <v>1609</v>
      </c>
      <c r="B1610" s="5">
        <v>1052</v>
      </c>
      <c r="C1610" s="5">
        <v>1046</v>
      </c>
      <c r="D1610" s="5">
        <v>1</v>
      </c>
      <c r="E1610" s="5">
        <v>675.87</v>
      </c>
      <c r="F1610" s="5">
        <v>0.15</v>
      </c>
      <c r="G1610" s="5">
        <f>IFERROR(INDEX(Products!$C$2:$C$86,MATCH(C1610,Products!$A$2:$A$86,0)),"")</f>
        <v>5</v>
      </c>
      <c r="H1610" s="12">
        <f>IFERROR(INDEX(Products!$D$2:$D$86,MATCH(C1610,Products!$A$2:$A$86,0)),"")</f>
        <v>407.68</v>
      </c>
      <c r="I1610" s="12">
        <f t="shared" si="100"/>
        <v>574.48950000000002</v>
      </c>
      <c r="J1610" s="12">
        <f t="shared" si="101"/>
        <v>407.68</v>
      </c>
      <c r="K1610" s="12">
        <f t="shared" si="102"/>
        <v>166.80950000000001</v>
      </c>
      <c r="L1610" s="7">
        <f t="shared" si="103"/>
        <v>0.29036126856974759</v>
      </c>
      <c r="M1610" s="5" t="str">
        <f>IF(COUNTIF(Returns!$B$2:$B$248,A1610)&gt;0,"Yes","No")</f>
        <v>No</v>
      </c>
      <c r="N1610" s="13"/>
    </row>
    <row r="1611" spans="1:14" x14ac:dyDescent="0.35">
      <c r="A1611" s="5">
        <v>1610</v>
      </c>
      <c r="B1611" s="5">
        <v>1053</v>
      </c>
      <c r="C1611" s="5">
        <v>1004</v>
      </c>
      <c r="D1611" s="5">
        <v>1</v>
      </c>
      <c r="E1611" s="5">
        <v>5301.74</v>
      </c>
      <c r="F1611" s="5">
        <v>0.15</v>
      </c>
      <c r="G1611" s="5">
        <f>IFERROR(INDEX(Products!$C$2:$C$86,MATCH(C1611,Products!$A$2:$A$86,0)),"")</f>
        <v>1</v>
      </c>
      <c r="H1611" s="12">
        <f>IFERROR(INDEX(Products!$D$2:$D$86,MATCH(C1611,Products!$A$2:$A$86,0)),"")</f>
        <v>4057.94</v>
      </c>
      <c r="I1611" s="12">
        <f t="shared" si="100"/>
        <v>4506.4789999999994</v>
      </c>
      <c r="J1611" s="12">
        <f t="shared" si="101"/>
        <v>4057.94</v>
      </c>
      <c r="K1611" s="12">
        <f t="shared" si="102"/>
        <v>448.53899999999931</v>
      </c>
      <c r="L1611" s="7">
        <f t="shared" si="103"/>
        <v>9.9532029329327698E-2</v>
      </c>
      <c r="M1611" s="5" t="str">
        <f>IF(COUNTIF(Returns!$B$2:$B$248,A1611)&gt;0,"Yes","No")</f>
        <v>No</v>
      </c>
      <c r="N1611" s="13"/>
    </row>
    <row r="1612" spans="1:14" x14ac:dyDescent="0.35">
      <c r="A1612" s="5">
        <v>1611</v>
      </c>
      <c r="B1612" s="5">
        <v>1053</v>
      </c>
      <c r="C1612" s="5">
        <v>1019</v>
      </c>
      <c r="D1612" s="5">
        <v>1</v>
      </c>
      <c r="E1612" s="5">
        <v>1255.73</v>
      </c>
      <c r="F1612" s="5">
        <v>0</v>
      </c>
      <c r="G1612" s="5">
        <f>IFERROR(INDEX(Products!$C$2:$C$86,MATCH(C1612,Products!$A$2:$A$86,0)),"")</f>
        <v>2</v>
      </c>
      <c r="H1612" s="12">
        <f>IFERROR(INDEX(Products!$D$2:$D$86,MATCH(C1612,Products!$A$2:$A$86,0)),"")</f>
        <v>760.11</v>
      </c>
      <c r="I1612" s="12">
        <f t="shared" si="100"/>
        <v>1255.73</v>
      </c>
      <c r="J1612" s="12">
        <f t="shared" si="101"/>
        <v>760.11</v>
      </c>
      <c r="K1612" s="12">
        <f t="shared" si="102"/>
        <v>495.62</v>
      </c>
      <c r="L1612" s="7">
        <f t="shared" si="103"/>
        <v>0.39468675591090441</v>
      </c>
      <c r="M1612" s="5" t="str">
        <f>IF(COUNTIF(Returns!$B$2:$B$248,A1612)&gt;0,"Yes","No")</f>
        <v>Yes</v>
      </c>
      <c r="N1612" s="13"/>
    </row>
    <row r="1613" spans="1:14" x14ac:dyDescent="0.35">
      <c r="A1613" s="5">
        <v>1612</v>
      </c>
      <c r="B1613" s="5">
        <v>1053</v>
      </c>
      <c r="C1613" s="5">
        <v>1052</v>
      </c>
      <c r="D1613" s="5">
        <v>1</v>
      </c>
      <c r="E1613" s="5">
        <v>2801.53</v>
      </c>
      <c r="F1613" s="5">
        <v>0.15</v>
      </c>
      <c r="G1613" s="5">
        <f>IFERROR(INDEX(Products!$C$2:$C$86,MATCH(C1613,Products!$A$2:$A$86,0)),"")</f>
        <v>5</v>
      </c>
      <c r="H1613" s="12">
        <f>IFERROR(INDEX(Products!$D$2:$D$86,MATCH(C1613,Products!$A$2:$A$86,0)),"")</f>
        <v>1752.02</v>
      </c>
      <c r="I1613" s="12">
        <f t="shared" si="100"/>
        <v>2381.3005000000003</v>
      </c>
      <c r="J1613" s="12">
        <f t="shared" si="101"/>
        <v>1752.02</v>
      </c>
      <c r="K1613" s="12">
        <f t="shared" si="102"/>
        <v>629.2805000000003</v>
      </c>
      <c r="L1613" s="7">
        <f t="shared" si="103"/>
        <v>0.26425917266636456</v>
      </c>
      <c r="M1613" s="5" t="str">
        <f>IF(COUNTIF(Returns!$B$2:$B$248,A1613)&gt;0,"Yes","No")</f>
        <v>No</v>
      </c>
      <c r="N1613" s="13"/>
    </row>
    <row r="1614" spans="1:14" x14ac:dyDescent="0.35">
      <c r="A1614" s="5">
        <v>1613</v>
      </c>
      <c r="B1614" s="5">
        <v>1053</v>
      </c>
      <c r="C1614" s="5">
        <v>1016</v>
      </c>
      <c r="D1614" s="5">
        <v>1</v>
      </c>
      <c r="E1614" s="5">
        <v>1279.19</v>
      </c>
      <c r="F1614" s="5">
        <v>0</v>
      </c>
      <c r="G1614" s="5">
        <f>IFERROR(INDEX(Products!$C$2:$C$86,MATCH(C1614,Products!$A$2:$A$86,0)),"")</f>
        <v>2</v>
      </c>
      <c r="H1614" s="12">
        <f>IFERROR(INDEX(Products!$D$2:$D$86,MATCH(C1614,Products!$A$2:$A$86,0)),"")</f>
        <v>741.85</v>
      </c>
      <c r="I1614" s="12">
        <f t="shared" si="100"/>
        <v>1279.19</v>
      </c>
      <c r="J1614" s="12">
        <f t="shared" si="101"/>
        <v>741.85</v>
      </c>
      <c r="K1614" s="12">
        <f t="shared" si="102"/>
        <v>537.34</v>
      </c>
      <c r="L1614" s="7">
        <f t="shared" si="103"/>
        <v>0.42006269592476492</v>
      </c>
      <c r="M1614" s="5" t="str">
        <f>IF(COUNTIF(Returns!$B$2:$B$248,A1614)&gt;0,"Yes","No")</f>
        <v>No</v>
      </c>
      <c r="N1614" s="13"/>
    </row>
    <row r="1615" spans="1:14" x14ac:dyDescent="0.35">
      <c r="A1615" s="5">
        <v>1614</v>
      </c>
      <c r="B1615" s="5">
        <v>1054</v>
      </c>
      <c r="C1615" s="5">
        <v>1005</v>
      </c>
      <c r="D1615" s="5">
        <v>3</v>
      </c>
      <c r="E1615" s="5">
        <v>2703.6</v>
      </c>
      <c r="F1615" s="5">
        <v>0.1</v>
      </c>
      <c r="G1615" s="5">
        <f>IFERROR(INDEX(Products!$C$2:$C$86,MATCH(C1615,Products!$A$2:$A$86,0)),"")</f>
        <v>1</v>
      </c>
      <c r="H1615" s="12">
        <f>IFERROR(INDEX(Products!$D$2:$D$86,MATCH(C1615,Products!$A$2:$A$86,0)),"")</f>
        <v>2129.88</v>
      </c>
      <c r="I1615" s="12">
        <f t="shared" si="100"/>
        <v>7299.7199999999993</v>
      </c>
      <c r="J1615" s="12">
        <f t="shared" si="101"/>
        <v>6389.64</v>
      </c>
      <c r="K1615" s="12">
        <f t="shared" si="102"/>
        <v>910.07999999999902</v>
      </c>
      <c r="L1615" s="7">
        <f t="shared" si="103"/>
        <v>0.12467327513932029</v>
      </c>
      <c r="M1615" s="5" t="str">
        <f>IF(COUNTIF(Returns!$B$2:$B$248,A1615)&gt;0,"Yes","No")</f>
        <v>No</v>
      </c>
      <c r="N1615" s="13"/>
    </row>
    <row r="1616" spans="1:14" x14ac:dyDescent="0.35">
      <c r="A1616" s="5">
        <v>1615</v>
      </c>
      <c r="B1616" s="5">
        <v>1054</v>
      </c>
      <c r="C1616" s="5">
        <v>1085</v>
      </c>
      <c r="D1616" s="5">
        <v>1</v>
      </c>
      <c r="E1616" s="5">
        <v>234.72</v>
      </c>
      <c r="F1616" s="5">
        <v>0.05</v>
      </c>
      <c r="G1616" s="5">
        <f>IFERROR(INDEX(Products!$C$2:$C$86,MATCH(C1616,Products!$A$2:$A$86,0)),"")</f>
        <v>8</v>
      </c>
      <c r="H1616" s="12">
        <f>IFERROR(INDEX(Products!$D$2:$D$86,MATCH(C1616,Products!$A$2:$A$86,0)),"")</f>
        <v>175.69</v>
      </c>
      <c r="I1616" s="12">
        <f t="shared" si="100"/>
        <v>222.98399999999998</v>
      </c>
      <c r="J1616" s="12">
        <f t="shared" si="101"/>
        <v>175.69</v>
      </c>
      <c r="K1616" s="12">
        <f t="shared" si="102"/>
        <v>47.293999999999983</v>
      </c>
      <c r="L1616" s="7">
        <f t="shared" si="103"/>
        <v>0.21209593513435937</v>
      </c>
      <c r="M1616" s="5" t="str">
        <f>IF(COUNTIF(Returns!$B$2:$B$248,A1616)&gt;0,"Yes","No")</f>
        <v>No</v>
      </c>
      <c r="N1616" s="13"/>
    </row>
    <row r="1617" spans="1:14" x14ac:dyDescent="0.35">
      <c r="A1617" s="5">
        <v>1616</v>
      </c>
      <c r="B1617" s="5">
        <v>1055</v>
      </c>
      <c r="C1617" s="5">
        <v>1085</v>
      </c>
      <c r="D1617" s="5">
        <v>1</v>
      </c>
      <c r="E1617" s="5">
        <v>234.72</v>
      </c>
      <c r="F1617" s="5">
        <v>0.1</v>
      </c>
      <c r="G1617" s="5">
        <f>IFERROR(INDEX(Products!$C$2:$C$86,MATCH(C1617,Products!$A$2:$A$86,0)),"")</f>
        <v>8</v>
      </c>
      <c r="H1617" s="12">
        <f>IFERROR(INDEX(Products!$D$2:$D$86,MATCH(C1617,Products!$A$2:$A$86,0)),"")</f>
        <v>175.69</v>
      </c>
      <c r="I1617" s="12">
        <f t="shared" si="100"/>
        <v>211.24799999999999</v>
      </c>
      <c r="J1617" s="12">
        <f t="shared" si="101"/>
        <v>175.69</v>
      </c>
      <c r="K1617" s="12">
        <f t="shared" si="102"/>
        <v>35.557999999999993</v>
      </c>
      <c r="L1617" s="7">
        <f t="shared" si="103"/>
        <v>0.16832348708626824</v>
      </c>
      <c r="M1617" s="5" t="str">
        <f>IF(COUNTIF(Returns!$B$2:$B$248,A1617)&gt;0,"Yes","No")</f>
        <v>No</v>
      </c>
      <c r="N1617" s="13"/>
    </row>
    <row r="1618" spans="1:14" x14ac:dyDescent="0.35">
      <c r="A1618" s="5">
        <v>1617</v>
      </c>
      <c r="B1618" s="5">
        <v>1056</v>
      </c>
      <c r="C1618" s="5">
        <v>1059</v>
      </c>
      <c r="D1618" s="5">
        <v>1</v>
      </c>
      <c r="E1618" s="5">
        <v>540.76</v>
      </c>
      <c r="F1618" s="5">
        <v>0.1</v>
      </c>
      <c r="G1618" s="5">
        <f>IFERROR(INDEX(Products!$C$2:$C$86,MATCH(C1618,Products!$A$2:$A$86,0)),"")</f>
        <v>6</v>
      </c>
      <c r="H1618" s="12">
        <f>IFERROR(INDEX(Products!$D$2:$D$86,MATCH(C1618,Products!$A$2:$A$86,0)),"")</f>
        <v>324.72000000000003</v>
      </c>
      <c r="I1618" s="12">
        <f t="shared" si="100"/>
        <v>486.68400000000003</v>
      </c>
      <c r="J1618" s="12">
        <f t="shared" si="101"/>
        <v>324.72000000000003</v>
      </c>
      <c r="K1618" s="12">
        <f t="shared" si="102"/>
        <v>161.964</v>
      </c>
      <c r="L1618" s="7">
        <f t="shared" si="103"/>
        <v>0.33279088689991859</v>
      </c>
      <c r="M1618" s="5" t="str">
        <f>IF(COUNTIF(Returns!$B$2:$B$248,A1618)&gt;0,"Yes","No")</f>
        <v>No</v>
      </c>
      <c r="N1618" s="13"/>
    </row>
    <row r="1619" spans="1:14" x14ac:dyDescent="0.35">
      <c r="A1619" s="5">
        <v>1618</v>
      </c>
      <c r="B1619" s="5">
        <v>1056</v>
      </c>
      <c r="C1619" s="5">
        <v>1038</v>
      </c>
      <c r="D1619" s="5">
        <v>1</v>
      </c>
      <c r="E1619" s="5">
        <v>930.61</v>
      </c>
      <c r="F1619" s="5">
        <v>0.15</v>
      </c>
      <c r="G1619" s="5">
        <f>IFERROR(INDEX(Products!$C$2:$C$86,MATCH(C1619,Products!$A$2:$A$86,0)),"")</f>
        <v>4</v>
      </c>
      <c r="H1619" s="12">
        <f>IFERROR(INDEX(Products!$D$2:$D$86,MATCH(C1619,Products!$A$2:$A$86,0)),"")</f>
        <v>617.46</v>
      </c>
      <c r="I1619" s="12">
        <f t="shared" si="100"/>
        <v>791.01850000000002</v>
      </c>
      <c r="J1619" s="12">
        <f t="shared" si="101"/>
        <v>617.46</v>
      </c>
      <c r="K1619" s="12">
        <f t="shared" si="102"/>
        <v>173.55849999999998</v>
      </c>
      <c r="L1619" s="7">
        <f t="shared" si="103"/>
        <v>0.21941142969475427</v>
      </c>
      <c r="M1619" s="5" t="str">
        <f>IF(COUNTIF(Returns!$B$2:$B$248,A1619)&gt;0,"Yes","No")</f>
        <v>No</v>
      </c>
      <c r="N1619" s="13"/>
    </row>
    <row r="1620" spans="1:14" x14ac:dyDescent="0.35">
      <c r="A1620" s="5">
        <v>1619</v>
      </c>
      <c r="B1620" s="5">
        <v>1057</v>
      </c>
      <c r="C1620" s="5">
        <v>1072</v>
      </c>
      <c r="D1620" s="5">
        <v>1</v>
      </c>
      <c r="E1620" s="5">
        <v>1404.39</v>
      </c>
      <c r="F1620" s="5">
        <v>0.25</v>
      </c>
      <c r="G1620" s="5">
        <f>IFERROR(INDEX(Products!$C$2:$C$86,MATCH(C1620,Products!$A$2:$A$86,0)),"")</f>
        <v>7</v>
      </c>
      <c r="H1620" s="12">
        <f>IFERROR(INDEX(Products!$D$2:$D$86,MATCH(C1620,Products!$A$2:$A$86,0)),"")</f>
        <v>772.88</v>
      </c>
      <c r="I1620" s="12">
        <f t="shared" si="100"/>
        <v>1053.2925</v>
      </c>
      <c r="J1620" s="12">
        <f t="shared" si="101"/>
        <v>772.88</v>
      </c>
      <c r="K1620" s="12">
        <f t="shared" si="102"/>
        <v>280.41250000000002</v>
      </c>
      <c r="L1620" s="7">
        <f t="shared" si="103"/>
        <v>0.26622471915446089</v>
      </c>
      <c r="M1620" s="5" t="str">
        <f>IF(COUNTIF(Returns!$B$2:$B$248,A1620)&gt;0,"Yes","No")</f>
        <v>No</v>
      </c>
      <c r="N1620" s="13"/>
    </row>
    <row r="1621" spans="1:14" x14ac:dyDescent="0.35">
      <c r="A1621" s="5">
        <v>1620</v>
      </c>
      <c r="B1621" s="5">
        <v>1058</v>
      </c>
      <c r="C1621" s="5">
        <v>1026</v>
      </c>
      <c r="D1621" s="5">
        <v>1</v>
      </c>
      <c r="E1621" s="5">
        <v>1413.81</v>
      </c>
      <c r="F1621" s="5">
        <v>0.25</v>
      </c>
      <c r="G1621" s="5">
        <f>IFERROR(INDEX(Products!$C$2:$C$86,MATCH(C1621,Products!$A$2:$A$86,0)),"")</f>
        <v>3</v>
      </c>
      <c r="H1621" s="12">
        <f>IFERROR(INDEX(Products!$D$2:$D$86,MATCH(C1621,Products!$A$2:$A$86,0)),"")</f>
        <v>1019.93</v>
      </c>
      <c r="I1621" s="12">
        <f t="shared" si="100"/>
        <v>1060.3575000000001</v>
      </c>
      <c r="J1621" s="12">
        <f t="shared" si="101"/>
        <v>1019.93</v>
      </c>
      <c r="K1621" s="12">
        <f t="shared" si="102"/>
        <v>40.427500000000123</v>
      </c>
      <c r="L1621" s="7">
        <f t="shared" si="103"/>
        <v>3.8126292311791182E-2</v>
      </c>
      <c r="M1621" s="5" t="str">
        <f>IF(COUNTIF(Returns!$B$2:$B$248,A1621)&gt;0,"Yes","No")</f>
        <v>No</v>
      </c>
      <c r="N1621" s="13"/>
    </row>
    <row r="1622" spans="1:14" x14ac:dyDescent="0.35">
      <c r="A1622" s="5">
        <v>1621</v>
      </c>
      <c r="B1622" s="5">
        <v>1058</v>
      </c>
      <c r="C1622" s="5">
        <v>1012</v>
      </c>
      <c r="D1622" s="5">
        <v>1</v>
      </c>
      <c r="E1622" s="5">
        <v>2425.1999999999998</v>
      </c>
      <c r="F1622" s="5">
        <v>0</v>
      </c>
      <c r="G1622" s="5">
        <f>IFERROR(INDEX(Products!$C$2:$C$86,MATCH(C1622,Products!$A$2:$A$86,0)),"")</f>
        <v>1</v>
      </c>
      <c r="H1622" s="12">
        <f>IFERROR(INDEX(Products!$D$2:$D$86,MATCH(C1622,Products!$A$2:$A$86,0)),"")</f>
        <v>1795.03</v>
      </c>
      <c r="I1622" s="12">
        <f t="shared" si="100"/>
        <v>2425.1999999999998</v>
      </c>
      <c r="J1622" s="12">
        <f t="shared" si="101"/>
        <v>1795.03</v>
      </c>
      <c r="K1622" s="12">
        <f t="shared" si="102"/>
        <v>630.16999999999985</v>
      </c>
      <c r="L1622" s="7">
        <f t="shared" si="103"/>
        <v>0.25984248721754905</v>
      </c>
      <c r="M1622" s="5" t="str">
        <f>IF(COUNTIF(Returns!$B$2:$B$248,A1622)&gt;0,"Yes","No")</f>
        <v>No</v>
      </c>
      <c r="N1622" s="13"/>
    </row>
    <row r="1623" spans="1:14" x14ac:dyDescent="0.35">
      <c r="A1623" s="5">
        <v>1622</v>
      </c>
      <c r="B1623" s="5">
        <v>1059</v>
      </c>
      <c r="C1623" s="5">
        <v>1059</v>
      </c>
      <c r="D1623" s="5">
        <v>1</v>
      </c>
      <c r="E1623" s="5">
        <v>540.76</v>
      </c>
      <c r="F1623" s="5">
        <v>0.15</v>
      </c>
      <c r="G1623" s="5">
        <f>IFERROR(INDEX(Products!$C$2:$C$86,MATCH(C1623,Products!$A$2:$A$86,0)),"")</f>
        <v>6</v>
      </c>
      <c r="H1623" s="12">
        <f>IFERROR(INDEX(Products!$D$2:$D$86,MATCH(C1623,Products!$A$2:$A$86,0)),"")</f>
        <v>324.72000000000003</v>
      </c>
      <c r="I1623" s="12">
        <f t="shared" si="100"/>
        <v>459.64599999999996</v>
      </c>
      <c r="J1623" s="12">
        <f t="shared" si="101"/>
        <v>324.72000000000003</v>
      </c>
      <c r="K1623" s="12">
        <f t="shared" si="102"/>
        <v>134.92599999999993</v>
      </c>
      <c r="L1623" s="7">
        <f t="shared" si="103"/>
        <v>0.29354329201167845</v>
      </c>
      <c r="M1623" s="5" t="str">
        <f>IF(COUNTIF(Returns!$B$2:$B$248,A1623)&gt;0,"Yes","No")</f>
        <v>No</v>
      </c>
      <c r="N1623" s="13"/>
    </row>
    <row r="1624" spans="1:14" x14ac:dyDescent="0.35">
      <c r="A1624" s="5">
        <v>1623</v>
      </c>
      <c r="B1624" s="5">
        <v>1059</v>
      </c>
      <c r="C1624" s="5">
        <v>1085</v>
      </c>
      <c r="D1624" s="5">
        <v>1</v>
      </c>
      <c r="E1624" s="5">
        <v>234.72</v>
      </c>
      <c r="F1624" s="5">
        <v>0.05</v>
      </c>
      <c r="G1624" s="5">
        <f>IFERROR(INDEX(Products!$C$2:$C$86,MATCH(C1624,Products!$A$2:$A$86,0)),"")</f>
        <v>8</v>
      </c>
      <c r="H1624" s="12">
        <f>IFERROR(INDEX(Products!$D$2:$D$86,MATCH(C1624,Products!$A$2:$A$86,0)),"")</f>
        <v>175.69</v>
      </c>
      <c r="I1624" s="12">
        <f t="shared" si="100"/>
        <v>222.98399999999998</v>
      </c>
      <c r="J1624" s="12">
        <f t="shared" si="101"/>
        <v>175.69</v>
      </c>
      <c r="K1624" s="12">
        <f t="shared" si="102"/>
        <v>47.293999999999983</v>
      </c>
      <c r="L1624" s="7">
        <f t="shared" si="103"/>
        <v>0.21209593513435937</v>
      </c>
      <c r="M1624" s="5" t="str">
        <f>IF(COUNTIF(Returns!$B$2:$B$248,A1624)&gt;0,"Yes","No")</f>
        <v>No</v>
      </c>
      <c r="N1624" s="13"/>
    </row>
    <row r="1625" spans="1:14" x14ac:dyDescent="0.35">
      <c r="A1625" s="5">
        <v>1624</v>
      </c>
      <c r="B1625" s="5">
        <v>1059</v>
      </c>
      <c r="C1625" s="5">
        <v>1049</v>
      </c>
      <c r="D1625" s="5">
        <v>2</v>
      </c>
      <c r="E1625" s="5">
        <v>3970.29</v>
      </c>
      <c r="F1625" s="5">
        <v>0.2</v>
      </c>
      <c r="G1625" s="5">
        <f>IFERROR(INDEX(Products!$C$2:$C$86,MATCH(C1625,Products!$A$2:$A$86,0)),"")</f>
        <v>5</v>
      </c>
      <c r="H1625" s="12">
        <f>IFERROR(INDEX(Products!$D$2:$D$86,MATCH(C1625,Products!$A$2:$A$86,0)),"")</f>
        <v>2490.89</v>
      </c>
      <c r="I1625" s="12">
        <f t="shared" si="100"/>
        <v>6352.4639999999999</v>
      </c>
      <c r="J1625" s="12">
        <f t="shared" si="101"/>
        <v>4981.78</v>
      </c>
      <c r="K1625" s="12">
        <f t="shared" si="102"/>
        <v>1370.6840000000002</v>
      </c>
      <c r="L1625" s="7">
        <f t="shared" si="103"/>
        <v>0.21577202169111076</v>
      </c>
      <c r="M1625" s="5" t="str">
        <f>IF(COUNTIF(Returns!$B$2:$B$248,A1625)&gt;0,"Yes","No")</f>
        <v>No</v>
      </c>
      <c r="N1625" s="13"/>
    </row>
    <row r="1626" spans="1:14" x14ac:dyDescent="0.35">
      <c r="A1626" s="5">
        <v>1625</v>
      </c>
      <c r="B1626" s="5">
        <v>1060</v>
      </c>
      <c r="C1626" s="5">
        <v>1075</v>
      </c>
      <c r="D1626" s="5">
        <v>1</v>
      </c>
      <c r="E1626" s="5">
        <v>904.54</v>
      </c>
      <c r="F1626" s="5">
        <v>0</v>
      </c>
      <c r="G1626" s="5">
        <f>IFERROR(INDEX(Products!$C$2:$C$86,MATCH(C1626,Products!$A$2:$A$86,0)),"")</f>
        <v>7</v>
      </c>
      <c r="H1626" s="12">
        <f>IFERROR(INDEX(Products!$D$2:$D$86,MATCH(C1626,Products!$A$2:$A$86,0)),"")</f>
        <v>622.70000000000005</v>
      </c>
      <c r="I1626" s="12">
        <f t="shared" si="100"/>
        <v>904.54</v>
      </c>
      <c r="J1626" s="12">
        <f t="shared" si="101"/>
        <v>622.70000000000005</v>
      </c>
      <c r="K1626" s="12">
        <f t="shared" si="102"/>
        <v>281.83999999999992</v>
      </c>
      <c r="L1626" s="7">
        <f t="shared" si="103"/>
        <v>0.31158378844495538</v>
      </c>
      <c r="M1626" s="5" t="str">
        <f>IF(COUNTIF(Returns!$B$2:$B$248,A1626)&gt;0,"Yes","No")</f>
        <v>No</v>
      </c>
      <c r="N1626" s="13"/>
    </row>
    <row r="1627" spans="1:14" x14ac:dyDescent="0.35">
      <c r="A1627" s="5">
        <v>1626</v>
      </c>
      <c r="B1627" s="5">
        <v>1061</v>
      </c>
      <c r="C1627" s="5">
        <v>1038</v>
      </c>
      <c r="D1627" s="5">
        <v>1</v>
      </c>
      <c r="E1627" s="5">
        <v>930.61</v>
      </c>
      <c r="F1627" s="5">
        <v>0.25</v>
      </c>
      <c r="G1627" s="5">
        <f>IFERROR(INDEX(Products!$C$2:$C$86,MATCH(C1627,Products!$A$2:$A$86,0)),"")</f>
        <v>4</v>
      </c>
      <c r="H1627" s="12">
        <f>IFERROR(INDEX(Products!$D$2:$D$86,MATCH(C1627,Products!$A$2:$A$86,0)),"")</f>
        <v>617.46</v>
      </c>
      <c r="I1627" s="12">
        <f t="shared" si="100"/>
        <v>697.95749999999998</v>
      </c>
      <c r="J1627" s="12">
        <f t="shared" si="101"/>
        <v>617.46</v>
      </c>
      <c r="K1627" s="12">
        <f t="shared" si="102"/>
        <v>80.497499999999945</v>
      </c>
      <c r="L1627" s="7">
        <f t="shared" si="103"/>
        <v>0.1153329536540548</v>
      </c>
      <c r="M1627" s="5" t="str">
        <f>IF(COUNTIF(Returns!$B$2:$B$248,A1627)&gt;0,"Yes","No")</f>
        <v>No</v>
      </c>
      <c r="N1627" s="13"/>
    </row>
    <row r="1628" spans="1:14" x14ac:dyDescent="0.35">
      <c r="A1628" s="5">
        <v>1627</v>
      </c>
      <c r="B1628" s="5">
        <v>1061</v>
      </c>
      <c r="C1628" s="5">
        <v>1001</v>
      </c>
      <c r="D1628" s="5">
        <v>1</v>
      </c>
      <c r="E1628" s="5">
        <v>3826.19</v>
      </c>
      <c r="F1628" s="5">
        <v>0.3</v>
      </c>
      <c r="G1628" s="5">
        <f>IFERROR(INDEX(Products!$C$2:$C$86,MATCH(C1628,Products!$A$2:$A$86,0)),"")</f>
        <v>1</v>
      </c>
      <c r="H1628" s="12">
        <f>IFERROR(INDEX(Products!$D$2:$D$86,MATCH(C1628,Products!$A$2:$A$86,0)),"")</f>
        <v>3021.65</v>
      </c>
      <c r="I1628" s="12">
        <f t="shared" si="100"/>
        <v>2678.3330000000001</v>
      </c>
      <c r="J1628" s="12">
        <f t="shared" si="101"/>
        <v>3021.65</v>
      </c>
      <c r="K1628" s="12">
        <f t="shared" si="102"/>
        <v>-343.31700000000001</v>
      </c>
      <c r="L1628" s="7">
        <f t="shared" si="103"/>
        <v>-0.12818309000411823</v>
      </c>
      <c r="M1628" s="5" t="str">
        <f>IF(COUNTIF(Returns!$B$2:$B$248,A1628)&gt;0,"Yes","No")</f>
        <v>No</v>
      </c>
      <c r="N1628" s="13"/>
    </row>
    <row r="1629" spans="1:14" x14ac:dyDescent="0.35">
      <c r="A1629" s="5">
        <v>1628</v>
      </c>
      <c r="B1629" s="5">
        <v>1062</v>
      </c>
      <c r="C1629" s="5">
        <v>1067</v>
      </c>
      <c r="D1629" s="5">
        <v>1</v>
      </c>
      <c r="E1629" s="5">
        <v>4128.99</v>
      </c>
      <c r="F1629" s="5">
        <v>0.3</v>
      </c>
      <c r="G1629" s="5">
        <f>IFERROR(INDEX(Products!$C$2:$C$86,MATCH(C1629,Products!$A$2:$A$86,0)),"")</f>
        <v>7</v>
      </c>
      <c r="H1629" s="12">
        <f>IFERROR(INDEX(Products!$D$2:$D$86,MATCH(C1629,Products!$A$2:$A$86,0)),"")</f>
        <v>2213.3200000000002</v>
      </c>
      <c r="I1629" s="12">
        <f t="shared" si="100"/>
        <v>2890.2929999999997</v>
      </c>
      <c r="J1629" s="12">
        <f t="shared" si="101"/>
        <v>2213.3200000000002</v>
      </c>
      <c r="K1629" s="12">
        <f t="shared" si="102"/>
        <v>676.9729999999995</v>
      </c>
      <c r="L1629" s="7">
        <f t="shared" si="103"/>
        <v>0.23422296632209938</v>
      </c>
      <c r="M1629" s="5" t="str">
        <f>IF(COUNTIF(Returns!$B$2:$B$248,A1629)&gt;0,"Yes","No")</f>
        <v>No</v>
      </c>
      <c r="N1629" s="13"/>
    </row>
    <row r="1630" spans="1:14" x14ac:dyDescent="0.35">
      <c r="A1630" s="5">
        <v>1629</v>
      </c>
      <c r="B1630" s="5">
        <v>1062</v>
      </c>
      <c r="C1630" s="5">
        <v>1016</v>
      </c>
      <c r="D1630" s="5">
        <v>1</v>
      </c>
      <c r="E1630" s="5">
        <v>1279.19</v>
      </c>
      <c r="F1630" s="5">
        <v>0</v>
      </c>
      <c r="G1630" s="5">
        <f>IFERROR(INDEX(Products!$C$2:$C$86,MATCH(C1630,Products!$A$2:$A$86,0)),"")</f>
        <v>2</v>
      </c>
      <c r="H1630" s="12">
        <f>IFERROR(INDEX(Products!$D$2:$D$86,MATCH(C1630,Products!$A$2:$A$86,0)),"")</f>
        <v>741.85</v>
      </c>
      <c r="I1630" s="12">
        <f t="shared" si="100"/>
        <v>1279.19</v>
      </c>
      <c r="J1630" s="12">
        <f t="shared" si="101"/>
        <v>741.85</v>
      </c>
      <c r="K1630" s="12">
        <f t="shared" si="102"/>
        <v>537.34</v>
      </c>
      <c r="L1630" s="7">
        <f t="shared" si="103"/>
        <v>0.42006269592476492</v>
      </c>
      <c r="M1630" s="5" t="str">
        <f>IF(COUNTIF(Returns!$B$2:$B$248,A1630)&gt;0,"Yes","No")</f>
        <v>No</v>
      </c>
      <c r="N1630" s="13"/>
    </row>
    <row r="1631" spans="1:14" x14ac:dyDescent="0.35">
      <c r="A1631" s="5">
        <v>1630</v>
      </c>
      <c r="B1631" s="5">
        <v>1062</v>
      </c>
      <c r="C1631" s="5">
        <v>1070</v>
      </c>
      <c r="D1631" s="5">
        <v>1</v>
      </c>
      <c r="E1631" s="5">
        <v>2599.85</v>
      </c>
      <c r="F1631" s="5">
        <v>0.1</v>
      </c>
      <c r="G1631" s="5">
        <f>IFERROR(INDEX(Products!$C$2:$C$86,MATCH(C1631,Products!$A$2:$A$86,0)),"")</f>
        <v>7</v>
      </c>
      <c r="H1631" s="12">
        <f>IFERROR(INDEX(Products!$D$2:$D$86,MATCH(C1631,Products!$A$2:$A$86,0)),"")</f>
        <v>1949.71</v>
      </c>
      <c r="I1631" s="12">
        <f t="shared" si="100"/>
        <v>2339.8649999999998</v>
      </c>
      <c r="J1631" s="12">
        <f t="shared" si="101"/>
        <v>1949.71</v>
      </c>
      <c r="K1631" s="12">
        <f t="shared" si="102"/>
        <v>390.15499999999975</v>
      </c>
      <c r="L1631" s="7">
        <f t="shared" si="103"/>
        <v>0.1667425257440065</v>
      </c>
      <c r="M1631" s="5" t="str">
        <f>IF(COUNTIF(Returns!$B$2:$B$248,A1631)&gt;0,"Yes","No")</f>
        <v>No</v>
      </c>
      <c r="N1631" s="13"/>
    </row>
    <row r="1632" spans="1:14" x14ac:dyDescent="0.35">
      <c r="A1632" s="5">
        <v>1631</v>
      </c>
      <c r="B1632" s="5">
        <v>1062</v>
      </c>
      <c r="C1632" s="5">
        <v>1052</v>
      </c>
      <c r="D1632" s="5">
        <v>1</v>
      </c>
      <c r="E1632" s="5">
        <v>2801.53</v>
      </c>
      <c r="F1632" s="5">
        <v>0.3</v>
      </c>
      <c r="G1632" s="5">
        <f>IFERROR(INDEX(Products!$C$2:$C$86,MATCH(C1632,Products!$A$2:$A$86,0)),"")</f>
        <v>5</v>
      </c>
      <c r="H1632" s="12">
        <f>IFERROR(INDEX(Products!$D$2:$D$86,MATCH(C1632,Products!$A$2:$A$86,0)),"")</f>
        <v>1752.02</v>
      </c>
      <c r="I1632" s="12">
        <f t="shared" si="100"/>
        <v>1961.0709999999999</v>
      </c>
      <c r="J1632" s="12">
        <f t="shared" si="101"/>
        <v>1752.02</v>
      </c>
      <c r="K1632" s="12">
        <f t="shared" si="102"/>
        <v>209.05099999999993</v>
      </c>
      <c r="L1632" s="7">
        <f t="shared" si="103"/>
        <v>0.10660042395201394</v>
      </c>
      <c r="M1632" s="5" t="str">
        <f>IF(COUNTIF(Returns!$B$2:$B$248,A1632)&gt;0,"Yes","No")</f>
        <v>No</v>
      </c>
      <c r="N1632" s="13"/>
    </row>
    <row r="1633" spans="1:14" x14ac:dyDescent="0.35">
      <c r="A1633" s="5">
        <v>1632</v>
      </c>
      <c r="B1633" s="5">
        <v>1063</v>
      </c>
      <c r="C1633" s="5">
        <v>1085</v>
      </c>
      <c r="D1633" s="5">
        <v>1</v>
      </c>
      <c r="E1633" s="5">
        <v>234.72</v>
      </c>
      <c r="F1633" s="5">
        <v>0.1</v>
      </c>
      <c r="G1633" s="5">
        <f>IFERROR(INDEX(Products!$C$2:$C$86,MATCH(C1633,Products!$A$2:$A$86,0)),"")</f>
        <v>8</v>
      </c>
      <c r="H1633" s="12">
        <f>IFERROR(INDEX(Products!$D$2:$D$86,MATCH(C1633,Products!$A$2:$A$86,0)),"")</f>
        <v>175.69</v>
      </c>
      <c r="I1633" s="12">
        <f t="shared" si="100"/>
        <v>211.24799999999999</v>
      </c>
      <c r="J1633" s="12">
        <f t="shared" si="101"/>
        <v>175.69</v>
      </c>
      <c r="K1633" s="12">
        <f t="shared" si="102"/>
        <v>35.557999999999993</v>
      </c>
      <c r="L1633" s="7">
        <f t="shared" si="103"/>
        <v>0.16832348708626824</v>
      </c>
      <c r="M1633" s="5" t="str">
        <f>IF(COUNTIF(Returns!$B$2:$B$248,A1633)&gt;0,"Yes","No")</f>
        <v>No</v>
      </c>
      <c r="N1633" s="13"/>
    </row>
    <row r="1634" spans="1:14" x14ac:dyDescent="0.35">
      <c r="A1634" s="5">
        <v>1633</v>
      </c>
      <c r="B1634" s="5">
        <v>1064</v>
      </c>
      <c r="C1634" s="5">
        <v>1085</v>
      </c>
      <c r="D1634" s="5">
        <v>1</v>
      </c>
      <c r="E1634" s="5">
        <v>234.72</v>
      </c>
      <c r="F1634" s="5">
        <v>0.25</v>
      </c>
      <c r="G1634" s="5">
        <f>IFERROR(INDEX(Products!$C$2:$C$86,MATCH(C1634,Products!$A$2:$A$86,0)),"")</f>
        <v>8</v>
      </c>
      <c r="H1634" s="12">
        <f>IFERROR(INDEX(Products!$D$2:$D$86,MATCH(C1634,Products!$A$2:$A$86,0)),"")</f>
        <v>175.69</v>
      </c>
      <c r="I1634" s="12">
        <f t="shared" si="100"/>
        <v>176.04</v>
      </c>
      <c r="J1634" s="12">
        <f t="shared" si="101"/>
        <v>175.69</v>
      </c>
      <c r="K1634" s="12">
        <f t="shared" si="102"/>
        <v>0.34999999999999432</v>
      </c>
      <c r="L1634" s="7">
        <f t="shared" si="103"/>
        <v>1.9881845035218948E-3</v>
      </c>
      <c r="M1634" s="5" t="str">
        <f>IF(COUNTIF(Returns!$B$2:$B$248,A1634)&gt;0,"Yes","No")</f>
        <v>No</v>
      </c>
      <c r="N1634" s="13"/>
    </row>
    <row r="1635" spans="1:14" x14ac:dyDescent="0.35">
      <c r="A1635" s="5">
        <v>1634</v>
      </c>
      <c r="B1635" s="5">
        <v>1065</v>
      </c>
      <c r="C1635" s="5">
        <v>1043</v>
      </c>
      <c r="D1635" s="5">
        <v>1</v>
      </c>
      <c r="E1635" s="5">
        <v>567.48</v>
      </c>
      <c r="F1635" s="5">
        <v>0</v>
      </c>
      <c r="G1635" s="5">
        <f>IFERROR(INDEX(Products!$C$2:$C$86,MATCH(C1635,Products!$A$2:$A$86,0)),"")</f>
        <v>4</v>
      </c>
      <c r="H1635" s="12">
        <f>IFERROR(INDEX(Products!$D$2:$D$86,MATCH(C1635,Products!$A$2:$A$86,0)),"")</f>
        <v>407.51</v>
      </c>
      <c r="I1635" s="12">
        <f t="shared" si="100"/>
        <v>567.48</v>
      </c>
      <c r="J1635" s="12">
        <f t="shared" si="101"/>
        <v>407.51</v>
      </c>
      <c r="K1635" s="12">
        <f t="shared" si="102"/>
        <v>159.97000000000003</v>
      </c>
      <c r="L1635" s="7">
        <f t="shared" si="103"/>
        <v>0.28189539719461482</v>
      </c>
      <c r="M1635" s="5" t="str">
        <f>IF(COUNTIF(Returns!$B$2:$B$248,A1635)&gt;0,"Yes","No")</f>
        <v>No</v>
      </c>
      <c r="N1635" s="13"/>
    </row>
    <row r="1636" spans="1:14" x14ac:dyDescent="0.35">
      <c r="A1636" s="5">
        <v>1635</v>
      </c>
      <c r="B1636" s="5">
        <v>1066</v>
      </c>
      <c r="C1636" s="5">
        <v>1039</v>
      </c>
      <c r="D1636" s="5">
        <v>2</v>
      </c>
      <c r="E1636" s="5">
        <v>1284.94</v>
      </c>
      <c r="F1636" s="5">
        <v>0.2</v>
      </c>
      <c r="G1636" s="5">
        <f>IFERROR(INDEX(Products!$C$2:$C$86,MATCH(C1636,Products!$A$2:$A$86,0)),"")</f>
        <v>4</v>
      </c>
      <c r="H1636" s="12">
        <f>IFERROR(INDEX(Products!$D$2:$D$86,MATCH(C1636,Products!$A$2:$A$86,0)),"")</f>
        <v>829.93</v>
      </c>
      <c r="I1636" s="12">
        <f t="shared" si="100"/>
        <v>2055.904</v>
      </c>
      <c r="J1636" s="12">
        <f t="shared" si="101"/>
        <v>1659.86</v>
      </c>
      <c r="K1636" s="12">
        <f t="shared" si="102"/>
        <v>396.0440000000001</v>
      </c>
      <c r="L1636" s="7">
        <f t="shared" si="103"/>
        <v>0.19263739941164573</v>
      </c>
      <c r="M1636" s="5" t="str">
        <f>IF(COUNTIF(Returns!$B$2:$B$248,A1636)&gt;0,"Yes","No")</f>
        <v>No</v>
      </c>
      <c r="N1636" s="13"/>
    </row>
    <row r="1637" spans="1:14" x14ac:dyDescent="0.35">
      <c r="A1637" s="5">
        <v>1636</v>
      </c>
      <c r="B1637" s="5">
        <v>1067</v>
      </c>
      <c r="C1637" s="5">
        <v>1029</v>
      </c>
      <c r="D1637" s="5">
        <v>1</v>
      </c>
      <c r="E1637" s="5">
        <v>951.92</v>
      </c>
      <c r="F1637" s="5">
        <v>0.25</v>
      </c>
      <c r="G1637" s="5">
        <f>IFERROR(INDEX(Products!$C$2:$C$86,MATCH(C1637,Products!$A$2:$A$86,0)),"")</f>
        <v>3</v>
      </c>
      <c r="H1637" s="12">
        <f>IFERROR(INDEX(Products!$D$2:$D$86,MATCH(C1637,Products!$A$2:$A$86,0)),"")</f>
        <v>552.17999999999995</v>
      </c>
      <c r="I1637" s="12">
        <f t="shared" si="100"/>
        <v>713.93999999999994</v>
      </c>
      <c r="J1637" s="12">
        <f t="shared" si="101"/>
        <v>552.17999999999995</v>
      </c>
      <c r="K1637" s="12">
        <f t="shared" si="102"/>
        <v>161.76</v>
      </c>
      <c r="L1637" s="7">
        <f t="shared" si="103"/>
        <v>0.22657366165223969</v>
      </c>
      <c r="M1637" s="5" t="str">
        <f>IF(COUNTIF(Returns!$B$2:$B$248,A1637)&gt;0,"Yes","No")</f>
        <v>No</v>
      </c>
      <c r="N1637" s="13"/>
    </row>
    <row r="1638" spans="1:14" x14ac:dyDescent="0.35">
      <c r="A1638" s="5">
        <v>1637</v>
      </c>
      <c r="B1638" s="5">
        <v>1068</v>
      </c>
      <c r="C1638" s="5">
        <v>1049</v>
      </c>
      <c r="D1638" s="5">
        <v>2</v>
      </c>
      <c r="E1638" s="5">
        <v>3970.29</v>
      </c>
      <c r="F1638" s="5">
        <v>0.1</v>
      </c>
      <c r="G1638" s="5">
        <f>IFERROR(INDEX(Products!$C$2:$C$86,MATCH(C1638,Products!$A$2:$A$86,0)),"")</f>
        <v>5</v>
      </c>
      <c r="H1638" s="12">
        <f>IFERROR(INDEX(Products!$D$2:$D$86,MATCH(C1638,Products!$A$2:$A$86,0)),"")</f>
        <v>2490.89</v>
      </c>
      <c r="I1638" s="12">
        <f t="shared" si="100"/>
        <v>7146.5219999999999</v>
      </c>
      <c r="J1638" s="12">
        <f t="shared" si="101"/>
        <v>4981.78</v>
      </c>
      <c r="K1638" s="12">
        <f t="shared" si="102"/>
        <v>2164.7420000000002</v>
      </c>
      <c r="L1638" s="7">
        <f t="shared" si="103"/>
        <v>0.30290846372543179</v>
      </c>
      <c r="M1638" s="5" t="str">
        <f>IF(COUNTIF(Returns!$B$2:$B$248,A1638)&gt;0,"Yes","No")</f>
        <v>No</v>
      </c>
      <c r="N1638" s="13"/>
    </row>
    <row r="1639" spans="1:14" x14ac:dyDescent="0.35">
      <c r="A1639" s="5">
        <v>1638</v>
      </c>
      <c r="B1639" s="5">
        <v>1069</v>
      </c>
      <c r="C1639" s="5">
        <v>1017</v>
      </c>
      <c r="D1639" s="5">
        <v>2</v>
      </c>
      <c r="E1639" s="5">
        <v>978.37</v>
      </c>
      <c r="F1639" s="5">
        <v>0</v>
      </c>
      <c r="G1639" s="5">
        <f>IFERROR(INDEX(Products!$C$2:$C$86,MATCH(C1639,Products!$A$2:$A$86,0)),"")</f>
        <v>2</v>
      </c>
      <c r="H1639" s="12">
        <f>IFERROR(INDEX(Products!$D$2:$D$86,MATCH(C1639,Products!$A$2:$A$86,0)),"")</f>
        <v>519.71</v>
      </c>
      <c r="I1639" s="12">
        <f t="shared" si="100"/>
        <v>1956.74</v>
      </c>
      <c r="J1639" s="12">
        <f t="shared" si="101"/>
        <v>1039.42</v>
      </c>
      <c r="K1639" s="12">
        <f t="shared" si="102"/>
        <v>917.31999999999994</v>
      </c>
      <c r="L1639" s="7">
        <f t="shared" si="103"/>
        <v>0.46880014718358082</v>
      </c>
      <c r="M1639" s="5" t="str">
        <f>IF(COUNTIF(Returns!$B$2:$B$248,A1639)&gt;0,"Yes","No")</f>
        <v>No</v>
      </c>
      <c r="N1639" s="13"/>
    </row>
    <row r="1640" spans="1:14" x14ac:dyDescent="0.35">
      <c r="A1640" s="5">
        <v>1639</v>
      </c>
      <c r="B1640" s="5">
        <v>1070</v>
      </c>
      <c r="C1640" s="5">
        <v>1033</v>
      </c>
      <c r="D1640" s="5">
        <v>3</v>
      </c>
      <c r="E1640" s="5">
        <v>3738.1</v>
      </c>
      <c r="F1640" s="5">
        <v>0.2</v>
      </c>
      <c r="G1640" s="5">
        <f>IFERROR(INDEX(Products!$C$2:$C$86,MATCH(C1640,Products!$A$2:$A$86,0)),"")</f>
        <v>3</v>
      </c>
      <c r="H1640" s="12">
        <f>IFERROR(INDEX(Products!$D$2:$D$86,MATCH(C1640,Products!$A$2:$A$86,0)),"")</f>
        <v>2130.6999999999998</v>
      </c>
      <c r="I1640" s="12">
        <f t="shared" si="100"/>
        <v>8971.44</v>
      </c>
      <c r="J1640" s="12">
        <f t="shared" si="101"/>
        <v>6392.0999999999995</v>
      </c>
      <c r="K1640" s="12">
        <f t="shared" si="102"/>
        <v>2579.3400000000011</v>
      </c>
      <c r="L1640" s="7">
        <f t="shared" si="103"/>
        <v>0.28750568470613425</v>
      </c>
      <c r="M1640" s="5" t="str">
        <f>IF(COUNTIF(Returns!$B$2:$B$248,A1640)&gt;0,"Yes","No")</f>
        <v>No</v>
      </c>
      <c r="N1640" s="13"/>
    </row>
    <row r="1641" spans="1:14" x14ac:dyDescent="0.35">
      <c r="A1641" s="5">
        <v>1640</v>
      </c>
      <c r="B1641" s="5">
        <v>1071</v>
      </c>
      <c r="C1641" s="5">
        <v>1047</v>
      </c>
      <c r="D1641" s="5">
        <v>1</v>
      </c>
      <c r="E1641" s="5">
        <v>3066.17</v>
      </c>
      <c r="F1641" s="5">
        <v>0.2</v>
      </c>
      <c r="G1641" s="5">
        <f>IFERROR(INDEX(Products!$C$2:$C$86,MATCH(C1641,Products!$A$2:$A$86,0)),"")</f>
        <v>5</v>
      </c>
      <c r="H1641" s="12">
        <f>IFERROR(INDEX(Products!$D$2:$D$86,MATCH(C1641,Products!$A$2:$A$86,0)),"")</f>
        <v>2011.39</v>
      </c>
      <c r="I1641" s="12">
        <f t="shared" si="100"/>
        <v>2452.9360000000001</v>
      </c>
      <c r="J1641" s="12">
        <f t="shared" si="101"/>
        <v>2011.39</v>
      </c>
      <c r="K1641" s="12">
        <f t="shared" si="102"/>
        <v>441.54600000000005</v>
      </c>
      <c r="L1641" s="7">
        <f t="shared" si="103"/>
        <v>0.18000714246111599</v>
      </c>
      <c r="M1641" s="5" t="str">
        <f>IF(COUNTIF(Returns!$B$2:$B$248,A1641)&gt;0,"Yes","No")</f>
        <v>No</v>
      </c>
      <c r="N1641" s="13"/>
    </row>
    <row r="1642" spans="1:14" x14ac:dyDescent="0.35">
      <c r="A1642" s="5">
        <v>1641</v>
      </c>
      <c r="B1642" s="5">
        <v>1071</v>
      </c>
      <c r="C1642" s="5">
        <v>1067</v>
      </c>
      <c r="D1642" s="5">
        <v>2</v>
      </c>
      <c r="E1642" s="5">
        <v>4128.99</v>
      </c>
      <c r="F1642" s="5">
        <v>0.1</v>
      </c>
      <c r="G1642" s="5">
        <f>IFERROR(INDEX(Products!$C$2:$C$86,MATCH(C1642,Products!$A$2:$A$86,0)),"")</f>
        <v>7</v>
      </c>
      <c r="H1642" s="12">
        <f>IFERROR(INDEX(Products!$D$2:$D$86,MATCH(C1642,Products!$A$2:$A$86,0)),"")</f>
        <v>2213.3200000000002</v>
      </c>
      <c r="I1642" s="12">
        <f t="shared" si="100"/>
        <v>7432.1819999999998</v>
      </c>
      <c r="J1642" s="12">
        <f t="shared" si="101"/>
        <v>4426.6400000000003</v>
      </c>
      <c r="K1642" s="12">
        <f t="shared" si="102"/>
        <v>3005.5419999999995</v>
      </c>
      <c r="L1642" s="7">
        <f t="shared" si="103"/>
        <v>0.40439564047274401</v>
      </c>
      <c r="M1642" s="5" t="str">
        <f>IF(COUNTIF(Returns!$B$2:$B$248,A1642)&gt;0,"Yes","No")</f>
        <v>No</v>
      </c>
      <c r="N1642" s="13"/>
    </row>
    <row r="1643" spans="1:14" x14ac:dyDescent="0.35">
      <c r="A1643" s="5">
        <v>1642</v>
      </c>
      <c r="B1643" s="5">
        <v>1072</v>
      </c>
      <c r="C1643" s="5">
        <v>1063</v>
      </c>
      <c r="D1643" s="5">
        <v>1</v>
      </c>
      <c r="E1643" s="5">
        <v>117.54</v>
      </c>
      <c r="F1643" s="5">
        <v>0.3</v>
      </c>
      <c r="G1643" s="5">
        <f>IFERROR(INDEX(Products!$C$2:$C$86,MATCH(C1643,Products!$A$2:$A$86,0)),"")</f>
        <v>6</v>
      </c>
      <c r="H1643" s="12">
        <f>IFERROR(INDEX(Products!$D$2:$D$86,MATCH(C1643,Products!$A$2:$A$86,0)),"")</f>
        <v>80.47</v>
      </c>
      <c r="I1643" s="12">
        <f t="shared" si="100"/>
        <v>82.278000000000006</v>
      </c>
      <c r="J1643" s="12">
        <f t="shared" si="101"/>
        <v>80.47</v>
      </c>
      <c r="K1643" s="12">
        <f t="shared" si="102"/>
        <v>1.8080000000000069</v>
      </c>
      <c r="L1643" s="7">
        <f t="shared" si="103"/>
        <v>2.1974282311188979E-2</v>
      </c>
      <c r="M1643" s="5" t="str">
        <f>IF(COUNTIF(Returns!$B$2:$B$248,A1643)&gt;0,"Yes","No")</f>
        <v>No</v>
      </c>
      <c r="N1643" s="13"/>
    </row>
    <row r="1644" spans="1:14" x14ac:dyDescent="0.35">
      <c r="A1644" s="5">
        <v>1643</v>
      </c>
      <c r="B1644" s="5">
        <v>1073</v>
      </c>
      <c r="C1644" s="5">
        <v>1041</v>
      </c>
      <c r="D1644" s="5">
        <v>1</v>
      </c>
      <c r="E1644" s="5">
        <v>767.68</v>
      </c>
      <c r="F1644" s="5">
        <v>0.05</v>
      </c>
      <c r="G1644" s="5">
        <f>IFERROR(INDEX(Products!$C$2:$C$86,MATCH(C1644,Products!$A$2:$A$86,0)),"")</f>
        <v>4</v>
      </c>
      <c r="H1644" s="12">
        <f>IFERROR(INDEX(Products!$D$2:$D$86,MATCH(C1644,Products!$A$2:$A$86,0)),"")</f>
        <v>540.32000000000005</v>
      </c>
      <c r="I1644" s="12">
        <f t="shared" si="100"/>
        <v>729.29599999999994</v>
      </c>
      <c r="J1644" s="12">
        <f t="shared" si="101"/>
        <v>540.32000000000005</v>
      </c>
      <c r="K1644" s="12">
        <f t="shared" si="102"/>
        <v>188.97599999999989</v>
      </c>
      <c r="L1644" s="7">
        <f t="shared" si="103"/>
        <v>0.25912112503016593</v>
      </c>
      <c r="M1644" s="5" t="str">
        <f>IF(COUNTIF(Returns!$B$2:$B$248,A1644)&gt;0,"Yes","No")</f>
        <v>No</v>
      </c>
      <c r="N1644" s="13"/>
    </row>
    <row r="1645" spans="1:14" x14ac:dyDescent="0.35">
      <c r="A1645" s="5">
        <v>1644</v>
      </c>
      <c r="B1645" s="5">
        <v>1074</v>
      </c>
      <c r="C1645" s="5">
        <v>1068</v>
      </c>
      <c r="D1645" s="5">
        <v>1</v>
      </c>
      <c r="E1645" s="5">
        <v>550.08000000000004</v>
      </c>
      <c r="F1645" s="5">
        <v>0</v>
      </c>
      <c r="G1645" s="5">
        <f>IFERROR(INDEX(Products!$C$2:$C$86,MATCH(C1645,Products!$A$2:$A$86,0)),"")</f>
        <v>7</v>
      </c>
      <c r="H1645" s="12">
        <f>IFERROR(INDEX(Products!$D$2:$D$86,MATCH(C1645,Products!$A$2:$A$86,0)),"")</f>
        <v>351.29</v>
      </c>
      <c r="I1645" s="12">
        <f t="shared" si="100"/>
        <v>550.08000000000004</v>
      </c>
      <c r="J1645" s="12">
        <f t="shared" si="101"/>
        <v>351.29</v>
      </c>
      <c r="K1645" s="12">
        <f t="shared" si="102"/>
        <v>198.79000000000002</v>
      </c>
      <c r="L1645" s="7">
        <f t="shared" si="103"/>
        <v>0.36138379872018617</v>
      </c>
      <c r="M1645" s="5" t="str">
        <f>IF(COUNTIF(Returns!$B$2:$B$248,A1645)&gt;0,"Yes","No")</f>
        <v>Yes</v>
      </c>
      <c r="N1645" s="13"/>
    </row>
    <row r="1646" spans="1:14" x14ac:dyDescent="0.35">
      <c r="A1646" s="5">
        <v>1645</v>
      </c>
      <c r="B1646" s="5">
        <v>1074</v>
      </c>
      <c r="C1646" s="5">
        <v>1001</v>
      </c>
      <c r="D1646" s="5">
        <v>1</v>
      </c>
      <c r="E1646" s="5">
        <v>3826.19</v>
      </c>
      <c r="F1646" s="5">
        <v>0.1</v>
      </c>
      <c r="G1646" s="5">
        <f>IFERROR(INDEX(Products!$C$2:$C$86,MATCH(C1646,Products!$A$2:$A$86,0)),"")</f>
        <v>1</v>
      </c>
      <c r="H1646" s="12">
        <f>IFERROR(INDEX(Products!$D$2:$D$86,MATCH(C1646,Products!$A$2:$A$86,0)),"")</f>
        <v>3021.65</v>
      </c>
      <c r="I1646" s="12">
        <f t="shared" si="100"/>
        <v>3443.5709999999999</v>
      </c>
      <c r="J1646" s="12">
        <f t="shared" si="101"/>
        <v>3021.65</v>
      </c>
      <c r="K1646" s="12">
        <f t="shared" si="102"/>
        <v>421.92099999999982</v>
      </c>
      <c r="L1646" s="7">
        <f t="shared" si="103"/>
        <v>0.12252426333013021</v>
      </c>
      <c r="M1646" s="5" t="str">
        <f>IF(COUNTIF(Returns!$B$2:$B$248,A1646)&gt;0,"Yes","No")</f>
        <v>No</v>
      </c>
      <c r="N1646" s="13"/>
    </row>
    <row r="1647" spans="1:14" x14ac:dyDescent="0.35">
      <c r="A1647" s="5">
        <v>1646</v>
      </c>
      <c r="B1647" s="5">
        <v>1075</v>
      </c>
      <c r="C1647" s="5">
        <v>1053</v>
      </c>
      <c r="D1647" s="5">
        <v>1</v>
      </c>
      <c r="E1647" s="5">
        <v>1295.03</v>
      </c>
      <c r="F1647" s="5">
        <v>0.2</v>
      </c>
      <c r="G1647" s="5">
        <f>IFERROR(INDEX(Products!$C$2:$C$86,MATCH(C1647,Products!$A$2:$A$86,0)),"")</f>
        <v>5</v>
      </c>
      <c r="H1647" s="12">
        <f>IFERROR(INDEX(Products!$D$2:$D$86,MATCH(C1647,Products!$A$2:$A$86,0)),"")</f>
        <v>777.04</v>
      </c>
      <c r="I1647" s="12">
        <f t="shared" si="100"/>
        <v>1036.0240000000001</v>
      </c>
      <c r="J1647" s="12">
        <f t="shared" si="101"/>
        <v>777.04</v>
      </c>
      <c r="K1647" s="12">
        <f t="shared" si="102"/>
        <v>258.98400000000015</v>
      </c>
      <c r="L1647" s="7">
        <f t="shared" si="103"/>
        <v>0.24997876497069577</v>
      </c>
      <c r="M1647" s="5" t="str">
        <f>IF(COUNTIF(Returns!$B$2:$B$248,A1647)&gt;0,"Yes","No")</f>
        <v>No</v>
      </c>
      <c r="N1647" s="13"/>
    </row>
    <row r="1648" spans="1:14" x14ac:dyDescent="0.35">
      <c r="A1648" s="5">
        <v>1647</v>
      </c>
      <c r="B1648" s="5">
        <v>1076</v>
      </c>
      <c r="C1648" s="5">
        <v>1068</v>
      </c>
      <c r="D1648" s="5">
        <v>1</v>
      </c>
      <c r="E1648" s="5">
        <v>550.08000000000004</v>
      </c>
      <c r="F1648" s="5">
        <v>0.05</v>
      </c>
      <c r="G1648" s="5">
        <f>IFERROR(INDEX(Products!$C$2:$C$86,MATCH(C1648,Products!$A$2:$A$86,0)),"")</f>
        <v>7</v>
      </c>
      <c r="H1648" s="12">
        <f>IFERROR(INDEX(Products!$D$2:$D$86,MATCH(C1648,Products!$A$2:$A$86,0)),"")</f>
        <v>351.29</v>
      </c>
      <c r="I1648" s="12">
        <f t="shared" si="100"/>
        <v>522.57600000000002</v>
      </c>
      <c r="J1648" s="12">
        <f t="shared" si="101"/>
        <v>351.29</v>
      </c>
      <c r="K1648" s="12">
        <f t="shared" si="102"/>
        <v>171.286</v>
      </c>
      <c r="L1648" s="7">
        <f t="shared" si="103"/>
        <v>0.32777241970545912</v>
      </c>
      <c r="M1648" s="5" t="str">
        <f>IF(COUNTIF(Returns!$B$2:$B$248,A1648)&gt;0,"Yes","No")</f>
        <v>No</v>
      </c>
      <c r="N1648" s="13"/>
    </row>
    <row r="1649" spans="1:14" x14ac:dyDescent="0.35">
      <c r="A1649" s="5">
        <v>1648</v>
      </c>
      <c r="B1649" s="5">
        <v>1077</v>
      </c>
      <c r="C1649" s="5">
        <v>1056</v>
      </c>
      <c r="D1649" s="5">
        <v>1</v>
      </c>
      <c r="E1649" s="5">
        <v>1134.4000000000001</v>
      </c>
      <c r="F1649" s="5">
        <v>0.25</v>
      </c>
      <c r="G1649" s="5">
        <f>IFERROR(INDEX(Products!$C$2:$C$86,MATCH(C1649,Products!$A$2:$A$86,0)),"")</f>
        <v>6</v>
      </c>
      <c r="H1649" s="12">
        <f>IFERROR(INDEX(Products!$D$2:$D$86,MATCH(C1649,Products!$A$2:$A$86,0)),"")</f>
        <v>798.2</v>
      </c>
      <c r="I1649" s="12">
        <f t="shared" si="100"/>
        <v>850.80000000000007</v>
      </c>
      <c r="J1649" s="12">
        <f t="shared" si="101"/>
        <v>798.2</v>
      </c>
      <c r="K1649" s="12">
        <f t="shared" si="102"/>
        <v>52.600000000000023</v>
      </c>
      <c r="L1649" s="7">
        <f t="shared" si="103"/>
        <v>6.1824165491302326E-2</v>
      </c>
      <c r="M1649" s="5" t="str">
        <f>IF(COUNTIF(Returns!$B$2:$B$248,A1649)&gt;0,"Yes","No")</f>
        <v>No</v>
      </c>
      <c r="N1649" s="13"/>
    </row>
    <row r="1650" spans="1:14" x14ac:dyDescent="0.35">
      <c r="A1650" s="5">
        <v>1649</v>
      </c>
      <c r="B1650" s="5">
        <v>1077</v>
      </c>
      <c r="C1650" s="5">
        <v>1085</v>
      </c>
      <c r="D1650" s="5">
        <v>1</v>
      </c>
      <c r="E1650" s="5">
        <v>234.72</v>
      </c>
      <c r="F1650" s="5">
        <v>0.05</v>
      </c>
      <c r="G1650" s="5">
        <f>IFERROR(INDEX(Products!$C$2:$C$86,MATCH(C1650,Products!$A$2:$A$86,0)),"")</f>
        <v>8</v>
      </c>
      <c r="H1650" s="12">
        <f>IFERROR(INDEX(Products!$D$2:$D$86,MATCH(C1650,Products!$A$2:$A$86,0)),"")</f>
        <v>175.69</v>
      </c>
      <c r="I1650" s="12">
        <f t="shared" si="100"/>
        <v>222.98399999999998</v>
      </c>
      <c r="J1650" s="12">
        <f t="shared" si="101"/>
        <v>175.69</v>
      </c>
      <c r="K1650" s="12">
        <f t="shared" si="102"/>
        <v>47.293999999999983</v>
      </c>
      <c r="L1650" s="7">
        <f t="shared" si="103"/>
        <v>0.21209593513435937</v>
      </c>
      <c r="M1650" s="5" t="str">
        <f>IF(COUNTIF(Returns!$B$2:$B$248,A1650)&gt;0,"Yes","No")</f>
        <v>No</v>
      </c>
      <c r="N1650" s="13"/>
    </row>
    <row r="1651" spans="1:14" x14ac:dyDescent="0.35">
      <c r="A1651" s="5">
        <v>1650</v>
      </c>
      <c r="B1651" s="5">
        <v>1078</v>
      </c>
      <c r="C1651" s="5">
        <v>1056</v>
      </c>
      <c r="D1651" s="5">
        <v>3</v>
      </c>
      <c r="E1651" s="5">
        <v>1134.4000000000001</v>
      </c>
      <c r="F1651" s="5">
        <v>0.1</v>
      </c>
      <c r="G1651" s="5">
        <f>IFERROR(INDEX(Products!$C$2:$C$86,MATCH(C1651,Products!$A$2:$A$86,0)),"")</f>
        <v>6</v>
      </c>
      <c r="H1651" s="12">
        <f>IFERROR(INDEX(Products!$D$2:$D$86,MATCH(C1651,Products!$A$2:$A$86,0)),"")</f>
        <v>798.2</v>
      </c>
      <c r="I1651" s="12">
        <f t="shared" si="100"/>
        <v>3062.88</v>
      </c>
      <c r="J1651" s="12">
        <f t="shared" si="101"/>
        <v>2394.6000000000004</v>
      </c>
      <c r="K1651" s="12">
        <f t="shared" si="102"/>
        <v>668.27999999999975</v>
      </c>
      <c r="L1651" s="7">
        <f t="shared" si="103"/>
        <v>0.21818680457608516</v>
      </c>
      <c r="M1651" s="5" t="str">
        <f>IF(COUNTIF(Returns!$B$2:$B$248,A1651)&gt;0,"Yes","No")</f>
        <v>No</v>
      </c>
      <c r="N1651" s="13"/>
    </row>
    <row r="1652" spans="1:14" x14ac:dyDescent="0.35">
      <c r="A1652" s="5">
        <v>1651</v>
      </c>
      <c r="B1652" s="5">
        <v>1079</v>
      </c>
      <c r="C1652" s="5">
        <v>1067</v>
      </c>
      <c r="D1652" s="5">
        <v>1</v>
      </c>
      <c r="E1652" s="5">
        <v>4128.99</v>
      </c>
      <c r="F1652" s="5">
        <v>0.1</v>
      </c>
      <c r="G1652" s="5">
        <f>IFERROR(INDEX(Products!$C$2:$C$86,MATCH(C1652,Products!$A$2:$A$86,0)),"")</f>
        <v>7</v>
      </c>
      <c r="H1652" s="12">
        <f>IFERROR(INDEX(Products!$D$2:$D$86,MATCH(C1652,Products!$A$2:$A$86,0)),"")</f>
        <v>2213.3200000000002</v>
      </c>
      <c r="I1652" s="12">
        <f t="shared" si="100"/>
        <v>3716.0909999999999</v>
      </c>
      <c r="J1652" s="12">
        <f t="shared" si="101"/>
        <v>2213.3200000000002</v>
      </c>
      <c r="K1652" s="12">
        <f t="shared" si="102"/>
        <v>1502.7709999999997</v>
      </c>
      <c r="L1652" s="7">
        <f t="shared" si="103"/>
        <v>0.40439564047274401</v>
      </c>
      <c r="M1652" s="5" t="str">
        <f>IF(COUNTIF(Returns!$B$2:$B$248,A1652)&gt;0,"Yes","No")</f>
        <v>No</v>
      </c>
      <c r="N1652" s="13"/>
    </row>
    <row r="1653" spans="1:14" x14ac:dyDescent="0.35">
      <c r="A1653" s="5">
        <v>1652</v>
      </c>
      <c r="B1653" s="5">
        <v>1080</v>
      </c>
      <c r="C1653" s="5">
        <v>1061</v>
      </c>
      <c r="D1653" s="5">
        <v>1</v>
      </c>
      <c r="E1653" s="5">
        <v>1128.8399999999999</v>
      </c>
      <c r="F1653" s="5">
        <v>0.3</v>
      </c>
      <c r="G1653" s="5">
        <f>IFERROR(INDEX(Products!$C$2:$C$86,MATCH(C1653,Products!$A$2:$A$86,0)),"")</f>
        <v>6</v>
      </c>
      <c r="H1653" s="12">
        <f>IFERROR(INDEX(Products!$D$2:$D$86,MATCH(C1653,Products!$A$2:$A$86,0)),"")</f>
        <v>705.26</v>
      </c>
      <c r="I1653" s="12">
        <f t="shared" si="100"/>
        <v>790.18799999999987</v>
      </c>
      <c r="J1653" s="12">
        <f t="shared" si="101"/>
        <v>705.26</v>
      </c>
      <c r="K1653" s="12">
        <f t="shared" si="102"/>
        <v>84.927999999999884</v>
      </c>
      <c r="L1653" s="7">
        <f t="shared" si="103"/>
        <v>0.10747822037287316</v>
      </c>
      <c r="M1653" s="5" t="str">
        <f>IF(COUNTIF(Returns!$B$2:$B$248,A1653)&gt;0,"Yes","No")</f>
        <v>No</v>
      </c>
      <c r="N1653" s="13"/>
    </row>
    <row r="1654" spans="1:14" x14ac:dyDescent="0.35">
      <c r="A1654" s="5">
        <v>1653</v>
      </c>
      <c r="B1654" s="5">
        <v>1081</v>
      </c>
      <c r="C1654" s="5">
        <v>1039</v>
      </c>
      <c r="D1654" s="5">
        <v>1</v>
      </c>
      <c r="E1654" s="5">
        <v>1284.94</v>
      </c>
      <c r="F1654" s="5">
        <v>0</v>
      </c>
      <c r="G1654" s="5">
        <f>IFERROR(INDEX(Products!$C$2:$C$86,MATCH(C1654,Products!$A$2:$A$86,0)),"")</f>
        <v>4</v>
      </c>
      <c r="H1654" s="12">
        <f>IFERROR(INDEX(Products!$D$2:$D$86,MATCH(C1654,Products!$A$2:$A$86,0)),"")</f>
        <v>829.93</v>
      </c>
      <c r="I1654" s="12">
        <f t="shared" si="100"/>
        <v>1284.94</v>
      </c>
      <c r="J1654" s="12">
        <f t="shared" si="101"/>
        <v>829.93</v>
      </c>
      <c r="K1654" s="12">
        <f t="shared" si="102"/>
        <v>455.0100000000001</v>
      </c>
      <c r="L1654" s="7">
        <f t="shared" si="103"/>
        <v>0.35410991952931659</v>
      </c>
      <c r="M1654" s="5" t="str">
        <f>IF(COUNTIF(Returns!$B$2:$B$248,A1654)&gt;0,"Yes","No")</f>
        <v>No</v>
      </c>
      <c r="N1654" s="13"/>
    </row>
    <row r="1655" spans="1:14" x14ac:dyDescent="0.35">
      <c r="A1655" s="5">
        <v>1654</v>
      </c>
      <c r="B1655" s="5">
        <v>1082</v>
      </c>
      <c r="C1655" s="5">
        <v>1018</v>
      </c>
      <c r="D1655" s="5">
        <v>1</v>
      </c>
      <c r="E1655" s="5">
        <v>628.09</v>
      </c>
      <c r="F1655" s="5">
        <v>0</v>
      </c>
      <c r="G1655" s="5">
        <f>IFERROR(INDEX(Products!$C$2:$C$86,MATCH(C1655,Products!$A$2:$A$86,0)),"")</f>
        <v>2</v>
      </c>
      <c r="H1655" s="12">
        <f>IFERROR(INDEX(Products!$D$2:$D$86,MATCH(C1655,Products!$A$2:$A$86,0)),"")</f>
        <v>390.4</v>
      </c>
      <c r="I1655" s="12">
        <f t="shared" si="100"/>
        <v>628.09</v>
      </c>
      <c r="J1655" s="12">
        <f t="shared" si="101"/>
        <v>390.4</v>
      </c>
      <c r="K1655" s="12">
        <f t="shared" si="102"/>
        <v>237.69000000000005</v>
      </c>
      <c r="L1655" s="7">
        <f t="shared" si="103"/>
        <v>0.37843302711394872</v>
      </c>
      <c r="M1655" s="5" t="str">
        <f>IF(COUNTIF(Returns!$B$2:$B$248,A1655)&gt;0,"Yes","No")</f>
        <v>No</v>
      </c>
      <c r="N1655" s="13"/>
    </row>
    <row r="1656" spans="1:14" x14ac:dyDescent="0.35">
      <c r="A1656" s="5">
        <v>1655</v>
      </c>
      <c r="B1656" s="5">
        <v>1083</v>
      </c>
      <c r="C1656" s="5">
        <v>1084</v>
      </c>
      <c r="D1656" s="5">
        <v>1</v>
      </c>
      <c r="E1656" s="5">
        <v>317.63</v>
      </c>
      <c r="F1656" s="5">
        <v>0.05</v>
      </c>
      <c r="G1656" s="5">
        <f>IFERROR(INDEX(Products!$C$2:$C$86,MATCH(C1656,Products!$A$2:$A$86,0)),"")</f>
        <v>8</v>
      </c>
      <c r="H1656" s="12">
        <f>IFERROR(INDEX(Products!$D$2:$D$86,MATCH(C1656,Products!$A$2:$A$86,0)),"")</f>
        <v>188.52</v>
      </c>
      <c r="I1656" s="12">
        <f t="shared" si="100"/>
        <v>301.74849999999998</v>
      </c>
      <c r="J1656" s="12">
        <f t="shared" si="101"/>
        <v>188.52</v>
      </c>
      <c r="K1656" s="12">
        <f t="shared" si="102"/>
        <v>113.22849999999997</v>
      </c>
      <c r="L1656" s="7">
        <f t="shared" si="103"/>
        <v>0.37524130194516286</v>
      </c>
      <c r="M1656" s="5" t="str">
        <f>IF(COUNTIF(Returns!$B$2:$B$248,A1656)&gt;0,"Yes","No")</f>
        <v>No</v>
      </c>
      <c r="N1656" s="13"/>
    </row>
    <row r="1657" spans="1:14" x14ac:dyDescent="0.35">
      <c r="A1657" s="5">
        <v>1656</v>
      </c>
      <c r="B1657" s="5">
        <v>1084</v>
      </c>
      <c r="C1657" s="5">
        <v>1001</v>
      </c>
      <c r="D1657" s="5">
        <v>1</v>
      </c>
      <c r="E1657" s="5">
        <v>3826.19</v>
      </c>
      <c r="F1657" s="5">
        <v>0.1</v>
      </c>
      <c r="G1657" s="5">
        <f>IFERROR(INDEX(Products!$C$2:$C$86,MATCH(C1657,Products!$A$2:$A$86,0)),"")</f>
        <v>1</v>
      </c>
      <c r="H1657" s="12">
        <f>IFERROR(INDEX(Products!$D$2:$D$86,MATCH(C1657,Products!$A$2:$A$86,0)),"")</f>
        <v>3021.65</v>
      </c>
      <c r="I1657" s="12">
        <f t="shared" si="100"/>
        <v>3443.5709999999999</v>
      </c>
      <c r="J1657" s="12">
        <f t="shared" si="101"/>
        <v>3021.65</v>
      </c>
      <c r="K1657" s="12">
        <f t="shared" si="102"/>
        <v>421.92099999999982</v>
      </c>
      <c r="L1657" s="7">
        <f t="shared" si="103"/>
        <v>0.12252426333013021</v>
      </c>
      <c r="M1657" s="5" t="str">
        <f>IF(COUNTIF(Returns!$B$2:$B$248,A1657)&gt;0,"Yes","No")</f>
        <v>No</v>
      </c>
      <c r="N1657" s="13"/>
    </row>
    <row r="1658" spans="1:14" x14ac:dyDescent="0.35">
      <c r="A1658" s="5">
        <v>1657</v>
      </c>
      <c r="B1658" s="5">
        <v>1085</v>
      </c>
      <c r="C1658" s="5">
        <v>1054</v>
      </c>
      <c r="D1658" s="5">
        <v>1</v>
      </c>
      <c r="E1658" s="5">
        <v>631.66</v>
      </c>
      <c r="F1658" s="5">
        <v>0.3</v>
      </c>
      <c r="G1658" s="5">
        <f>IFERROR(INDEX(Products!$C$2:$C$86,MATCH(C1658,Products!$A$2:$A$86,0)),"")</f>
        <v>5</v>
      </c>
      <c r="H1658" s="12">
        <f>IFERROR(INDEX(Products!$D$2:$D$86,MATCH(C1658,Products!$A$2:$A$86,0)),"")</f>
        <v>412.15</v>
      </c>
      <c r="I1658" s="12">
        <f t="shared" si="100"/>
        <v>442.16199999999998</v>
      </c>
      <c r="J1658" s="12">
        <f t="shared" si="101"/>
        <v>412.15</v>
      </c>
      <c r="K1658" s="12">
        <f t="shared" si="102"/>
        <v>30.012</v>
      </c>
      <c r="L1658" s="7">
        <f t="shared" si="103"/>
        <v>6.787557501549206E-2</v>
      </c>
      <c r="M1658" s="5" t="str">
        <f>IF(COUNTIF(Returns!$B$2:$B$248,A1658)&gt;0,"Yes","No")</f>
        <v>No</v>
      </c>
      <c r="N1658" s="13"/>
    </row>
    <row r="1659" spans="1:14" x14ac:dyDescent="0.35">
      <c r="A1659" s="5">
        <v>1658</v>
      </c>
      <c r="B1659" s="5">
        <v>1086</v>
      </c>
      <c r="C1659" s="5">
        <v>1075</v>
      </c>
      <c r="D1659" s="5">
        <v>2</v>
      </c>
      <c r="E1659" s="5">
        <v>904.54</v>
      </c>
      <c r="F1659" s="5">
        <v>0.25</v>
      </c>
      <c r="G1659" s="5">
        <f>IFERROR(INDEX(Products!$C$2:$C$86,MATCH(C1659,Products!$A$2:$A$86,0)),"")</f>
        <v>7</v>
      </c>
      <c r="H1659" s="12">
        <f>IFERROR(INDEX(Products!$D$2:$D$86,MATCH(C1659,Products!$A$2:$A$86,0)),"")</f>
        <v>622.70000000000005</v>
      </c>
      <c r="I1659" s="12">
        <f t="shared" si="100"/>
        <v>1356.81</v>
      </c>
      <c r="J1659" s="12">
        <f t="shared" si="101"/>
        <v>1245.4000000000001</v>
      </c>
      <c r="K1659" s="12">
        <f t="shared" si="102"/>
        <v>111.40999999999985</v>
      </c>
      <c r="L1659" s="7">
        <f t="shared" si="103"/>
        <v>8.2111717926607153E-2</v>
      </c>
      <c r="M1659" s="5" t="str">
        <f>IF(COUNTIF(Returns!$B$2:$B$248,A1659)&gt;0,"Yes","No")</f>
        <v>No</v>
      </c>
      <c r="N1659" s="13"/>
    </row>
    <row r="1660" spans="1:14" x14ac:dyDescent="0.35">
      <c r="A1660" s="5">
        <v>1659</v>
      </c>
      <c r="B1660" s="5">
        <v>1087</v>
      </c>
      <c r="C1660" s="5">
        <v>1038</v>
      </c>
      <c r="D1660" s="5">
        <v>1</v>
      </c>
      <c r="E1660" s="5">
        <v>930.61</v>
      </c>
      <c r="F1660" s="5">
        <v>0.1</v>
      </c>
      <c r="G1660" s="5">
        <f>IFERROR(INDEX(Products!$C$2:$C$86,MATCH(C1660,Products!$A$2:$A$86,0)),"")</f>
        <v>4</v>
      </c>
      <c r="H1660" s="12">
        <f>IFERROR(INDEX(Products!$D$2:$D$86,MATCH(C1660,Products!$A$2:$A$86,0)),"")</f>
        <v>617.46</v>
      </c>
      <c r="I1660" s="12">
        <f t="shared" si="100"/>
        <v>837.54899999999998</v>
      </c>
      <c r="J1660" s="12">
        <f t="shared" si="101"/>
        <v>617.46</v>
      </c>
      <c r="K1660" s="12">
        <f t="shared" si="102"/>
        <v>220.08899999999994</v>
      </c>
      <c r="L1660" s="7">
        <f t="shared" si="103"/>
        <v>0.26277746137837898</v>
      </c>
      <c r="M1660" s="5" t="str">
        <f>IF(COUNTIF(Returns!$B$2:$B$248,A1660)&gt;0,"Yes","No")</f>
        <v>No</v>
      </c>
      <c r="N1660" s="13"/>
    </row>
    <row r="1661" spans="1:14" x14ac:dyDescent="0.35">
      <c r="A1661" s="5">
        <v>1660</v>
      </c>
      <c r="B1661" s="5">
        <v>1087</v>
      </c>
      <c r="C1661" s="5">
        <v>1061</v>
      </c>
      <c r="D1661" s="5">
        <v>1</v>
      </c>
      <c r="E1661" s="5">
        <v>1128.8399999999999</v>
      </c>
      <c r="F1661" s="5">
        <v>0</v>
      </c>
      <c r="G1661" s="5">
        <f>IFERROR(INDEX(Products!$C$2:$C$86,MATCH(C1661,Products!$A$2:$A$86,0)),"")</f>
        <v>6</v>
      </c>
      <c r="H1661" s="12">
        <f>IFERROR(INDEX(Products!$D$2:$D$86,MATCH(C1661,Products!$A$2:$A$86,0)),"")</f>
        <v>705.26</v>
      </c>
      <c r="I1661" s="12">
        <f t="shared" si="100"/>
        <v>1128.8399999999999</v>
      </c>
      <c r="J1661" s="12">
        <f t="shared" si="101"/>
        <v>705.26</v>
      </c>
      <c r="K1661" s="12">
        <f t="shared" si="102"/>
        <v>423.57999999999993</v>
      </c>
      <c r="L1661" s="7">
        <f t="shared" si="103"/>
        <v>0.37523475426101127</v>
      </c>
      <c r="M1661" s="5" t="str">
        <f>IF(COUNTIF(Returns!$B$2:$B$248,A1661)&gt;0,"Yes","No")</f>
        <v>No</v>
      </c>
      <c r="N1661" s="13"/>
    </row>
    <row r="1662" spans="1:14" x14ac:dyDescent="0.35">
      <c r="A1662" s="5">
        <v>1661</v>
      </c>
      <c r="B1662" s="5">
        <v>1088</v>
      </c>
      <c r="C1662" s="5">
        <v>1072</v>
      </c>
      <c r="D1662" s="5">
        <v>1</v>
      </c>
      <c r="E1662" s="5">
        <v>1404.39</v>
      </c>
      <c r="F1662" s="5">
        <v>0.05</v>
      </c>
      <c r="G1662" s="5">
        <f>IFERROR(INDEX(Products!$C$2:$C$86,MATCH(C1662,Products!$A$2:$A$86,0)),"")</f>
        <v>7</v>
      </c>
      <c r="H1662" s="12">
        <f>IFERROR(INDEX(Products!$D$2:$D$86,MATCH(C1662,Products!$A$2:$A$86,0)),"")</f>
        <v>772.88</v>
      </c>
      <c r="I1662" s="12">
        <f t="shared" si="100"/>
        <v>1334.1704999999999</v>
      </c>
      <c r="J1662" s="12">
        <f t="shared" si="101"/>
        <v>772.88</v>
      </c>
      <c r="K1662" s="12">
        <f t="shared" si="102"/>
        <v>561.29049999999995</v>
      </c>
      <c r="L1662" s="7">
        <f t="shared" si="103"/>
        <v>0.42070372564825859</v>
      </c>
      <c r="M1662" s="5" t="str">
        <f>IF(COUNTIF(Returns!$B$2:$B$248,A1662)&gt;0,"Yes","No")</f>
        <v>No</v>
      </c>
      <c r="N1662" s="13"/>
    </row>
    <row r="1663" spans="1:14" x14ac:dyDescent="0.35">
      <c r="A1663" s="5">
        <v>1662</v>
      </c>
      <c r="B1663" s="5">
        <v>1088</v>
      </c>
      <c r="C1663" s="5">
        <v>1001</v>
      </c>
      <c r="D1663" s="5">
        <v>2</v>
      </c>
      <c r="E1663" s="5">
        <v>3826.19</v>
      </c>
      <c r="F1663" s="5">
        <v>0.1</v>
      </c>
      <c r="G1663" s="5">
        <f>IFERROR(INDEX(Products!$C$2:$C$86,MATCH(C1663,Products!$A$2:$A$86,0)),"")</f>
        <v>1</v>
      </c>
      <c r="H1663" s="12">
        <f>IFERROR(INDEX(Products!$D$2:$D$86,MATCH(C1663,Products!$A$2:$A$86,0)),"")</f>
        <v>3021.65</v>
      </c>
      <c r="I1663" s="12">
        <f t="shared" si="100"/>
        <v>6887.1419999999998</v>
      </c>
      <c r="J1663" s="12">
        <f t="shared" si="101"/>
        <v>6043.3</v>
      </c>
      <c r="K1663" s="12">
        <f t="shared" si="102"/>
        <v>843.84199999999964</v>
      </c>
      <c r="L1663" s="7">
        <f t="shared" si="103"/>
        <v>0.12252426333013021</v>
      </c>
      <c r="M1663" s="5" t="str">
        <f>IF(COUNTIF(Returns!$B$2:$B$248,A1663)&gt;0,"Yes","No")</f>
        <v>No</v>
      </c>
      <c r="N1663" s="13"/>
    </row>
    <row r="1664" spans="1:14" x14ac:dyDescent="0.35">
      <c r="A1664" s="5">
        <v>1663</v>
      </c>
      <c r="B1664" s="5">
        <v>1089</v>
      </c>
      <c r="C1664" s="5">
        <v>1067</v>
      </c>
      <c r="D1664" s="5">
        <v>1</v>
      </c>
      <c r="E1664" s="5">
        <v>4128.99</v>
      </c>
      <c r="F1664" s="5">
        <v>0.05</v>
      </c>
      <c r="G1664" s="5">
        <f>IFERROR(INDEX(Products!$C$2:$C$86,MATCH(C1664,Products!$A$2:$A$86,0)),"")</f>
        <v>7</v>
      </c>
      <c r="H1664" s="12">
        <f>IFERROR(INDEX(Products!$D$2:$D$86,MATCH(C1664,Products!$A$2:$A$86,0)),"")</f>
        <v>2213.3200000000002</v>
      </c>
      <c r="I1664" s="12">
        <f t="shared" si="100"/>
        <v>3922.5404999999996</v>
      </c>
      <c r="J1664" s="12">
        <f t="shared" si="101"/>
        <v>2213.3200000000002</v>
      </c>
      <c r="K1664" s="12">
        <f t="shared" si="102"/>
        <v>1709.2204999999994</v>
      </c>
      <c r="L1664" s="7">
        <f t="shared" si="103"/>
        <v>0.43574323834259954</v>
      </c>
      <c r="M1664" s="5" t="str">
        <f>IF(COUNTIF(Returns!$B$2:$B$248,A1664)&gt;0,"Yes","No")</f>
        <v>No</v>
      </c>
      <c r="N1664" s="13"/>
    </row>
    <row r="1665" spans="1:14" x14ac:dyDescent="0.35">
      <c r="A1665" s="5">
        <v>1664</v>
      </c>
      <c r="B1665" s="5">
        <v>1090</v>
      </c>
      <c r="C1665" s="5">
        <v>1007</v>
      </c>
      <c r="D1665" s="5">
        <v>1</v>
      </c>
      <c r="E1665" s="5">
        <v>701.76</v>
      </c>
      <c r="F1665" s="5">
        <v>0.1</v>
      </c>
      <c r="G1665" s="5">
        <f>IFERROR(INDEX(Products!$C$2:$C$86,MATCH(C1665,Products!$A$2:$A$86,0)),"")</f>
        <v>1</v>
      </c>
      <c r="H1665" s="12">
        <f>IFERROR(INDEX(Products!$D$2:$D$86,MATCH(C1665,Products!$A$2:$A$86,0)),"")</f>
        <v>508.8</v>
      </c>
      <c r="I1665" s="12">
        <f t="shared" si="100"/>
        <v>631.58400000000006</v>
      </c>
      <c r="J1665" s="12">
        <f t="shared" si="101"/>
        <v>508.8</v>
      </c>
      <c r="K1665" s="12">
        <f t="shared" si="102"/>
        <v>122.78400000000005</v>
      </c>
      <c r="L1665" s="7">
        <f t="shared" si="103"/>
        <v>0.19440644474844207</v>
      </c>
      <c r="M1665" s="5" t="str">
        <f>IF(COUNTIF(Returns!$B$2:$B$248,A1665)&gt;0,"Yes","No")</f>
        <v>No</v>
      </c>
      <c r="N1665" s="13"/>
    </row>
    <row r="1666" spans="1:14" x14ac:dyDescent="0.35">
      <c r="A1666" s="5">
        <v>1665</v>
      </c>
      <c r="B1666" s="5">
        <v>1091</v>
      </c>
      <c r="C1666" s="5">
        <v>1006</v>
      </c>
      <c r="D1666" s="5">
        <v>1</v>
      </c>
      <c r="E1666" s="5">
        <v>2046.37</v>
      </c>
      <c r="F1666" s="5">
        <v>0</v>
      </c>
      <c r="G1666" s="5">
        <f>IFERROR(INDEX(Products!$C$2:$C$86,MATCH(C1666,Products!$A$2:$A$86,0)),"")</f>
        <v>1</v>
      </c>
      <c r="H1666" s="12">
        <f>IFERROR(INDEX(Products!$D$2:$D$86,MATCH(C1666,Products!$A$2:$A$86,0)),"")</f>
        <v>1296.42</v>
      </c>
      <c r="I1666" s="12">
        <f t="shared" ref="I1666:I1729" si="104">D1666*E1666*(1-F1666)</f>
        <v>2046.37</v>
      </c>
      <c r="J1666" s="12">
        <f t="shared" ref="J1666:J1729" si="105">D1666*H1666</f>
        <v>1296.42</v>
      </c>
      <c r="K1666" s="12">
        <f t="shared" ref="K1666:K1729" si="106">I1666-J1666</f>
        <v>749.94999999999982</v>
      </c>
      <c r="L1666" s="7">
        <f t="shared" ref="L1666:L1729" si="107">IFERROR(K1666/I1666,0)</f>
        <v>0.3664782028665392</v>
      </c>
      <c r="M1666" s="5" t="str">
        <f>IF(COUNTIF(Returns!$B$2:$B$248,A1666)&gt;0,"Yes","No")</f>
        <v>No</v>
      </c>
      <c r="N1666" s="13"/>
    </row>
    <row r="1667" spans="1:14" x14ac:dyDescent="0.35">
      <c r="A1667" s="5">
        <v>1666</v>
      </c>
      <c r="B1667" s="5">
        <v>1091</v>
      </c>
      <c r="C1667" s="5">
        <v>1084</v>
      </c>
      <c r="D1667" s="5">
        <v>1</v>
      </c>
      <c r="E1667" s="5">
        <v>317.63</v>
      </c>
      <c r="F1667" s="5">
        <v>0</v>
      </c>
      <c r="G1667" s="5">
        <f>IFERROR(INDEX(Products!$C$2:$C$86,MATCH(C1667,Products!$A$2:$A$86,0)),"")</f>
        <v>8</v>
      </c>
      <c r="H1667" s="12">
        <f>IFERROR(INDEX(Products!$D$2:$D$86,MATCH(C1667,Products!$A$2:$A$86,0)),"")</f>
        <v>188.52</v>
      </c>
      <c r="I1667" s="12">
        <f t="shared" si="104"/>
        <v>317.63</v>
      </c>
      <c r="J1667" s="12">
        <f t="shared" si="105"/>
        <v>188.52</v>
      </c>
      <c r="K1667" s="12">
        <f t="shared" si="106"/>
        <v>129.10999999999999</v>
      </c>
      <c r="L1667" s="7">
        <f t="shared" si="107"/>
        <v>0.40647923684790477</v>
      </c>
      <c r="M1667" s="5" t="str">
        <f>IF(COUNTIF(Returns!$B$2:$B$248,A1667)&gt;0,"Yes","No")</f>
        <v>No</v>
      </c>
      <c r="N1667" s="13"/>
    </row>
    <row r="1668" spans="1:14" x14ac:dyDescent="0.35">
      <c r="A1668" s="5">
        <v>1667</v>
      </c>
      <c r="B1668" s="5">
        <v>1092</v>
      </c>
      <c r="C1668" s="5">
        <v>1005</v>
      </c>
      <c r="D1668" s="5">
        <v>1</v>
      </c>
      <c r="E1668" s="5">
        <v>2703.6</v>
      </c>
      <c r="F1668" s="5">
        <v>0</v>
      </c>
      <c r="G1668" s="5">
        <f>IFERROR(INDEX(Products!$C$2:$C$86,MATCH(C1668,Products!$A$2:$A$86,0)),"")</f>
        <v>1</v>
      </c>
      <c r="H1668" s="12">
        <f>IFERROR(INDEX(Products!$D$2:$D$86,MATCH(C1668,Products!$A$2:$A$86,0)),"")</f>
        <v>2129.88</v>
      </c>
      <c r="I1668" s="12">
        <f t="shared" si="104"/>
        <v>2703.6</v>
      </c>
      <c r="J1668" s="12">
        <f t="shared" si="105"/>
        <v>2129.88</v>
      </c>
      <c r="K1668" s="12">
        <f t="shared" si="106"/>
        <v>573.7199999999998</v>
      </c>
      <c r="L1668" s="7">
        <f t="shared" si="107"/>
        <v>0.2122059476253883</v>
      </c>
      <c r="M1668" s="5" t="str">
        <f>IF(COUNTIF(Returns!$B$2:$B$248,A1668)&gt;0,"Yes","No")</f>
        <v>No</v>
      </c>
      <c r="N1668" s="13"/>
    </row>
    <row r="1669" spans="1:14" x14ac:dyDescent="0.35">
      <c r="A1669" s="5">
        <v>1668</v>
      </c>
      <c r="B1669" s="5">
        <v>1093</v>
      </c>
      <c r="C1669" s="5">
        <v>1011</v>
      </c>
      <c r="D1669" s="5">
        <v>2</v>
      </c>
      <c r="E1669" s="5">
        <v>6310.6</v>
      </c>
      <c r="F1669" s="5">
        <v>0.05</v>
      </c>
      <c r="G1669" s="5">
        <f>IFERROR(INDEX(Products!$C$2:$C$86,MATCH(C1669,Products!$A$2:$A$86,0)),"")</f>
        <v>1</v>
      </c>
      <c r="H1669" s="12">
        <f>IFERROR(INDEX(Products!$D$2:$D$86,MATCH(C1669,Products!$A$2:$A$86,0)),"")</f>
        <v>3703.86</v>
      </c>
      <c r="I1669" s="12">
        <f t="shared" si="104"/>
        <v>11990.14</v>
      </c>
      <c r="J1669" s="12">
        <f t="shared" si="105"/>
        <v>7407.72</v>
      </c>
      <c r="K1669" s="12">
        <f t="shared" si="106"/>
        <v>4582.4199999999992</v>
      </c>
      <c r="L1669" s="7">
        <f t="shared" si="107"/>
        <v>0.38218235983900101</v>
      </c>
      <c r="M1669" s="5" t="str">
        <f>IF(COUNTIF(Returns!$B$2:$B$248,A1669)&gt;0,"Yes","No")</f>
        <v>Yes</v>
      </c>
      <c r="N1669" s="13"/>
    </row>
    <row r="1670" spans="1:14" x14ac:dyDescent="0.35">
      <c r="A1670" s="5">
        <v>1669</v>
      </c>
      <c r="B1670" s="5">
        <v>1094</v>
      </c>
      <c r="C1670" s="5">
        <v>1084</v>
      </c>
      <c r="D1670" s="5">
        <v>2</v>
      </c>
      <c r="E1670" s="5">
        <v>317.63</v>
      </c>
      <c r="F1670" s="5">
        <v>0.15</v>
      </c>
      <c r="G1670" s="5">
        <f>IFERROR(INDEX(Products!$C$2:$C$86,MATCH(C1670,Products!$A$2:$A$86,0)),"")</f>
        <v>8</v>
      </c>
      <c r="H1670" s="12">
        <f>IFERROR(INDEX(Products!$D$2:$D$86,MATCH(C1670,Products!$A$2:$A$86,0)),"")</f>
        <v>188.52</v>
      </c>
      <c r="I1670" s="12">
        <f t="shared" si="104"/>
        <v>539.971</v>
      </c>
      <c r="J1670" s="12">
        <f t="shared" si="105"/>
        <v>377.04</v>
      </c>
      <c r="K1670" s="12">
        <f t="shared" si="106"/>
        <v>162.93099999999998</v>
      </c>
      <c r="L1670" s="7">
        <f t="shared" si="107"/>
        <v>0.30174027864459385</v>
      </c>
      <c r="M1670" s="5" t="str">
        <f>IF(COUNTIF(Returns!$B$2:$B$248,A1670)&gt;0,"Yes","No")</f>
        <v>No</v>
      </c>
      <c r="N1670" s="13"/>
    </row>
    <row r="1671" spans="1:14" x14ac:dyDescent="0.35">
      <c r="A1671" s="5">
        <v>1670</v>
      </c>
      <c r="B1671" s="5">
        <v>1094</v>
      </c>
      <c r="C1671" s="5">
        <v>1064</v>
      </c>
      <c r="D1671" s="5">
        <v>1</v>
      </c>
      <c r="E1671" s="5">
        <v>177.92</v>
      </c>
      <c r="F1671" s="5">
        <v>0</v>
      </c>
      <c r="G1671" s="5">
        <f>IFERROR(INDEX(Products!$C$2:$C$86,MATCH(C1671,Products!$A$2:$A$86,0)),"")</f>
        <v>6</v>
      </c>
      <c r="H1671" s="12">
        <f>IFERROR(INDEX(Products!$D$2:$D$86,MATCH(C1671,Products!$A$2:$A$86,0)),"")</f>
        <v>95.97</v>
      </c>
      <c r="I1671" s="12">
        <f t="shared" si="104"/>
        <v>177.92</v>
      </c>
      <c r="J1671" s="12">
        <f t="shared" si="105"/>
        <v>95.97</v>
      </c>
      <c r="K1671" s="12">
        <f t="shared" si="106"/>
        <v>81.949999999999989</v>
      </c>
      <c r="L1671" s="7">
        <f t="shared" si="107"/>
        <v>0.46060026978417262</v>
      </c>
      <c r="M1671" s="5" t="str">
        <f>IF(COUNTIF(Returns!$B$2:$B$248,A1671)&gt;0,"Yes","No")</f>
        <v>No</v>
      </c>
      <c r="N1671" s="13"/>
    </row>
    <row r="1672" spans="1:14" x14ac:dyDescent="0.35">
      <c r="A1672" s="5">
        <v>1671</v>
      </c>
      <c r="B1672" s="5">
        <v>1095</v>
      </c>
      <c r="C1672" s="5">
        <v>1056</v>
      </c>
      <c r="D1672" s="5">
        <v>1</v>
      </c>
      <c r="E1672" s="5">
        <v>1134.4000000000001</v>
      </c>
      <c r="F1672" s="5">
        <v>0</v>
      </c>
      <c r="G1672" s="5">
        <f>IFERROR(INDEX(Products!$C$2:$C$86,MATCH(C1672,Products!$A$2:$A$86,0)),"")</f>
        <v>6</v>
      </c>
      <c r="H1672" s="12">
        <f>IFERROR(INDEX(Products!$D$2:$D$86,MATCH(C1672,Products!$A$2:$A$86,0)),"")</f>
        <v>798.2</v>
      </c>
      <c r="I1672" s="12">
        <f t="shared" si="104"/>
        <v>1134.4000000000001</v>
      </c>
      <c r="J1672" s="12">
        <f t="shared" si="105"/>
        <v>798.2</v>
      </c>
      <c r="K1672" s="12">
        <f t="shared" si="106"/>
        <v>336.20000000000005</v>
      </c>
      <c r="L1672" s="7">
        <f t="shared" si="107"/>
        <v>0.29636812411847674</v>
      </c>
      <c r="M1672" s="5" t="str">
        <f>IF(COUNTIF(Returns!$B$2:$B$248,A1672)&gt;0,"Yes","No")</f>
        <v>No</v>
      </c>
      <c r="N1672" s="13"/>
    </row>
    <row r="1673" spans="1:14" x14ac:dyDescent="0.35">
      <c r="A1673" s="5">
        <v>1672</v>
      </c>
      <c r="B1673" s="5">
        <v>1096</v>
      </c>
      <c r="C1673" s="5">
        <v>1006</v>
      </c>
      <c r="D1673" s="5">
        <v>1</v>
      </c>
      <c r="E1673" s="5">
        <v>2046.37</v>
      </c>
      <c r="F1673" s="5">
        <v>0.1</v>
      </c>
      <c r="G1673" s="5">
        <f>IFERROR(INDEX(Products!$C$2:$C$86,MATCH(C1673,Products!$A$2:$A$86,0)),"")</f>
        <v>1</v>
      </c>
      <c r="H1673" s="12">
        <f>IFERROR(INDEX(Products!$D$2:$D$86,MATCH(C1673,Products!$A$2:$A$86,0)),"")</f>
        <v>1296.42</v>
      </c>
      <c r="I1673" s="12">
        <f t="shared" si="104"/>
        <v>1841.7329999999999</v>
      </c>
      <c r="J1673" s="12">
        <f t="shared" si="105"/>
        <v>1296.42</v>
      </c>
      <c r="K1673" s="12">
        <f t="shared" si="106"/>
        <v>545.31299999999987</v>
      </c>
      <c r="L1673" s="7">
        <f t="shared" si="107"/>
        <v>0.29608689207393246</v>
      </c>
      <c r="M1673" s="5" t="str">
        <f>IF(COUNTIF(Returns!$B$2:$B$248,A1673)&gt;0,"Yes","No")</f>
        <v>No</v>
      </c>
      <c r="N1673" s="13"/>
    </row>
    <row r="1674" spans="1:14" x14ac:dyDescent="0.35">
      <c r="A1674" s="5">
        <v>1673</v>
      </c>
      <c r="B1674" s="5">
        <v>1097</v>
      </c>
      <c r="C1674" s="5">
        <v>1031</v>
      </c>
      <c r="D1674" s="5">
        <v>2</v>
      </c>
      <c r="E1674" s="5">
        <v>4123.9799999999996</v>
      </c>
      <c r="F1674" s="5">
        <v>0.1</v>
      </c>
      <c r="G1674" s="5">
        <f>IFERROR(INDEX(Products!$C$2:$C$86,MATCH(C1674,Products!$A$2:$A$86,0)),"")</f>
        <v>3</v>
      </c>
      <c r="H1674" s="12">
        <f>IFERROR(INDEX(Products!$D$2:$D$86,MATCH(C1674,Products!$A$2:$A$86,0)),"")</f>
        <v>2475.38</v>
      </c>
      <c r="I1674" s="12">
        <f t="shared" si="104"/>
        <v>7423.1639999999998</v>
      </c>
      <c r="J1674" s="12">
        <f t="shared" si="105"/>
        <v>4950.76</v>
      </c>
      <c r="K1674" s="12">
        <f t="shared" si="106"/>
        <v>2472.4039999999995</v>
      </c>
      <c r="L1674" s="7">
        <f t="shared" si="107"/>
        <v>0.33306606185718107</v>
      </c>
      <c r="M1674" s="5" t="str">
        <f>IF(COUNTIF(Returns!$B$2:$B$248,A1674)&gt;0,"Yes","No")</f>
        <v>No</v>
      </c>
      <c r="N1674" s="13"/>
    </row>
    <row r="1675" spans="1:14" x14ac:dyDescent="0.35">
      <c r="A1675" s="5">
        <v>1674</v>
      </c>
      <c r="B1675" s="5">
        <v>1098</v>
      </c>
      <c r="C1675" s="5">
        <v>1017</v>
      </c>
      <c r="D1675" s="5">
        <v>2</v>
      </c>
      <c r="E1675" s="5">
        <v>978.37</v>
      </c>
      <c r="F1675" s="5">
        <v>0.15</v>
      </c>
      <c r="G1675" s="5">
        <f>IFERROR(INDEX(Products!$C$2:$C$86,MATCH(C1675,Products!$A$2:$A$86,0)),"")</f>
        <v>2</v>
      </c>
      <c r="H1675" s="12">
        <f>IFERROR(INDEX(Products!$D$2:$D$86,MATCH(C1675,Products!$A$2:$A$86,0)),"")</f>
        <v>519.71</v>
      </c>
      <c r="I1675" s="12">
        <f t="shared" si="104"/>
        <v>1663.229</v>
      </c>
      <c r="J1675" s="12">
        <f t="shared" si="105"/>
        <v>1039.42</v>
      </c>
      <c r="K1675" s="12">
        <f t="shared" si="106"/>
        <v>623.80899999999997</v>
      </c>
      <c r="L1675" s="7">
        <f t="shared" si="107"/>
        <v>0.37505899668656567</v>
      </c>
      <c r="M1675" s="5" t="str">
        <f>IF(COUNTIF(Returns!$B$2:$B$248,A1675)&gt;0,"Yes","No")</f>
        <v>No</v>
      </c>
      <c r="N1675" s="13"/>
    </row>
    <row r="1676" spans="1:14" x14ac:dyDescent="0.35">
      <c r="A1676" s="5">
        <v>1675</v>
      </c>
      <c r="B1676" s="5">
        <v>1098</v>
      </c>
      <c r="C1676" s="5">
        <v>1050</v>
      </c>
      <c r="D1676" s="5">
        <v>2</v>
      </c>
      <c r="E1676" s="5">
        <v>4400.7700000000004</v>
      </c>
      <c r="F1676" s="5">
        <v>0.1</v>
      </c>
      <c r="G1676" s="5">
        <f>IFERROR(INDEX(Products!$C$2:$C$86,MATCH(C1676,Products!$A$2:$A$86,0)),"")</f>
        <v>5</v>
      </c>
      <c r="H1676" s="12">
        <f>IFERROR(INDEX(Products!$D$2:$D$86,MATCH(C1676,Products!$A$2:$A$86,0)),"")</f>
        <v>2432.0300000000002</v>
      </c>
      <c r="I1676" s="12">
        <f t="shared" si="104"/>
        <v>7921.3860000000013</v>
      </c>
      <c r="J1676" s="12">
        <f t="shared" si="105"/>
        <v>4864.0600000000004</v>
      </c>
      <c r="K1676" s="12">
        <f t="shared" si="106"/>
        <v>3057.3260000000009</v>
      </c>
      <c r="L1676" s="7">
        <f t="shared" si="107"/>
        <v>0.38595846736922051</v>
      </c>
      <c r="M1676" s="5" t="str">
        <f>IF(COUNTIF(Returns!$B$2:$B$248,A1676)&gt;0,"Yes","No")</f>
        <v>No</v>
      </c>
      <c r="N1676" s="13"/>
    </row>
    <row r="1677" spans="1:14" x14ac:dyDescent="0.35">
      <c r="A1677" s="5">
        <v>1676</v>
      </c>
      <c r="B1677" s="5">
        <v>1099</v>
      </c>
      <c r="C1677" s="5">
        <v>1050</v>
      </c>
      <c r="D1677" s="5">
        <v>1</v>
      </c>
      <c r="E1677" s="5">
        <v>4400.7700000000004</v>
      </c>
      <c r="F1677" s="5">
        <v>0.05</v>
      </c>
      <c r="G1677" s="5">
        <f>IFERROR(INDEX(Products!$C$2:$C$86,MATCH(C1677,Products!$A$2:$A$86,0)),"")</f>
        <v>5</v>
      </c>
      <c r="H1677" s="12">
        <f>IFERROR(INDEX(Products!$D$2:$D$86,MATCH(C1677,Products!$A$2:$A$86,0)),"")</f>
        <v>2432.0300000000002</v>
      </c>
      <c r="I1677" s="12">
        <f t="shared" si="104"/>
        <v>4180.7314999999999</v>
      </c>
      <c r="J1677" s="12">
        <f t="shared" si="105"/>
        <v>2432.0300000000002</v>
      </c>
      <c r="K1677" s="12">
        <f t="shared" si="106"/>
        <v>1748.7014999999997</v>
      </c>
      <c r="L1677" s="7">
        <f t="shared" si="107"/>
        <v>0.41827644277084042</v>
      </c>
      <c r="M1677" s="5" t="str">
        <f>IF(COUNTIF(Returns!$B$2:$B$248,A1677)&gt;0,"Yes","No")</f>
        <v>Yes</v>
      </c>
      <c r="N1677" s="13"/>
    </row>
    <row r="1678" spans="1:14" x14ac:dyDescent="0.35">
      <c r="A1678" s="5">
        <v>1677</v>
      </c>
      <c r="B1678" s="5">
        <v>1100</v>
      </c>
      <c r="C1678" s="5">
        <v>1043</v>
      </c>
      <c r="D1678" s="5">
        <v>1</v>
      </c>
      <c r="E1678" s="5">
        <v>567.48</v>
      </c>
      <c r="F1678" s="5">
        <v>0</v>
      </c>
      <c r="G1678" s="5">
        <f>IFERROR(INDEX(Products!$C$2:$C$86,MATCH(C1678,Products!$A$2:$A$86,0)),"")</f>
        <v>4</v>
      </c>
      <c r="H1678" s="12">
        <f>IFERROR(INDEX(Products!$D$2:$D$86,MATCH(C1678,Products!$A$2:$A$86,0)),"")</f>
        <v>407.51</v>
      </c>
      <c r="I1678" s="12">
        <f t="shared" si="104"/>
        <v>567.48</v>
      </c>
      <c r="J1678" s="12">
        <f t="shared" si="105"/>
        <v>407.51</v>
      </c>
      <c r="K1678" s="12">
        <f t="shared" si="106"/>
        <v>159.97000000000003</v>
      </c>
      <c r="L1678" s="7">
        <f t="shared" si="107"/>
        <v>0.28189539719461482</v>
      </c>
      <c r="M1678" s="5" t="str">
        <f>IF(COUNTIF(Returns!$B$2:$B$248,A1678)&gt;0,"Yes","No")</f>
        <v>No</v>
      </c>
      <c r="N1678" s="13"/>
    </row>
    <row r="1679" spans="1:14" x14ac:dyDescent="0.35">
      <c r="A1679" s="5">
        <v>1678</v>
      </c>
      <c r="B1679" s="5">
        <v>1100</v>
      </c>
      <c r="C1679" s="5">
        <v>1082</v>
      </c>
      <c r="D1679" s="5">
        <v>1</v>
      </c>
      <c r="E1679" s="5">
        <v>337.61</v>
      </c>
      <c r="F1679" s="5">
        <v>0</v>
      </c>
      <c r="G1679" s="5">
        <f>IFERROR(INDEX(Products!$C$2:$C$86,MATCH(C1679,Products!$A$2:$A$86,0)),"")</f>
        <v>8</v>
      </c>
      <c r="H1679" s="12">
        <f>IFERROR(INDEX(Products!$D$2:$D$86,MATCH(C1679,Products!$A$2:$A$86,0)),"")</f>
        <v>183.63</v>
      </c>
      <c r="I1679" s="12">
        <f t="shared" si="104"/>
        <v>337.61</v>
      </c>
      <c r="J1679" s="12">
        <f t="shared" si="105"/>
        <v>183.63</v>
      </c>
      <c r="K1679" s="12">
        <f t="shared" si="106"/>
        <v>153.98000000000002</v>
      </c>
      <c r="L1679" s="7">
        <f t="shared" si="107"/>
        <v>0.45608838600752349</v>
      </c>
      <c r="M1679" s="5" t="str">
        <f>IF(COUNTIF(Returns!$B$2:$B$248,A1679)&gt;0,"Yes","No")</f>
        <v>No</v>
      </c>
      <c r="N1679" s="13"/>
    </row>
    <row r="1680" spans="1:14" x14ac:dyDescent="0.35">
      <c r="A1680" s="5">
        <v>1679</v>
      </c>
      <c r="B1680" s="5">
        <v>1101</v>
      </c>
      <c r="C1680" s="5">
        <v>1080</v>
      </c>
      <c r="D1680" s="5">
        <v>1</v>
      </c>
      <c r="E1680" s="5">
        <v>256.7</v>
      </c>
      <c r="F1680" s="5">
        <v>0.1</v>
      </c>
      <c r="G1680" s="5">
        <f>IFERROR(INDEX(Products!$C$2:$C$86,MATCH(C1680,Products!$A$2:$A$86,0)),"")</f>
        <v>8</v>
      </c>
      <c r="H1680" s="12">
        <f>IFERROR(INDEX(Products!$D$2:$D$86,MATCH(C1680,Products!$A$2:$A$86,0)),"")</f>
        <v>184.26</v>
      </c>
      <c r="I1680" s="12">
        <f t="shared" si="104"/>
        <v>231.03</v>
      </c>
      <c r="J1680" s="12">
        <f t="shared" si="105"/>
        <v>184.26</v>
      </c>
      <c r="K1680" s="12">
        <f t="shared" si="106"/>
        <v>46.77000000000001</v>
      </c>
      <c r="L1680" s="7">
        <f t="shared" si="107"/>
        <v>0.20244124139722119</v>
      </c>
      <c r="M1680" s="5" t="str">
        <f>IF(COUNTIF(Returns!$B$2:$B$248,A1680)&gt;0,"Yes","No")</f>
        <v>No</v>
      </c>
      <c r="N1680" s="13"/>
    </row>
    <row r="1681" spans="1:14" x14ac:dyDescent="0.35">
      <c r="A1681" s="5">
        <v>1680</v>
      </c>
      <c r="B1681" s="5">
        <v>1102</v>
      </c>
      <c r="C1681" s="5">
        <v>1052</v>
      </c>
      <c r="D1681" s="5">
        <v>1</v>
      </c>
      <c r="E1681" s="5">
        <v>2801.53</v>
      </c>
      <c r="F1681" s="5">
        <v>0.05</v>
      </c>
      <c r="G1681" s="5">
        <f>IFERROR(INDEX(Products!$C$2:$C$86,MATCH(C1681,Products!$A$2:$A$86,0)),"")</f>
        <v>5</v>
      </c>
      <c r="H1681" s="12">
        <f>IFERROR(INDEX(Products!$D$2:$D$86,MATCH(C1681,Products!$A$2:$A$86,0)),"")</f>
        <v>1752.02</v>
      </c>
      <c r="I1681" s="12">
        <f t="shared" si="104"/>
        <v>2661.4535000000001</v>
      </c>
      <c r="J1681" s="12">
        <f t="shared" si="105"/>
        <v>1752.02</v>
      </c>
      <c r="K1681" s="12">
        <f t="shared" si="106"/>
        <v>909.43350000000009</v>
      </c>
      <c r="L1681" s="7">
        <f t="shared" si="107"/>
        <v>0.34170557554358927</v>
      </c>
      <c r="M1681" s="5" t="str">
        <f>IF(COUNTIF(Returns!$B$2:$B$248,A1681)&gt;0,"Yes","No")</f>
        <v>No</v>
      </c>
      <c r="N1681" s="13"/>
    </row>
    <row r="1682" spans="1:14" x14ac:dyDescent="0.35">
      <c r="A1682" s="5">
        <v>1681</v>
      </c>
      <c r="B1682" s="5">
        <v>1102</v>
      </c>
      <c r="C1682" s="5">
        <v>1085</v>
      </c>
      <c r="D1682" s="5">
        <v>1</v>
      </c>
      <c r="E1682" s="5">
        <v>234.72</v>
      </c>
      <c r="F1682" s="5">
        <v>0.15</v>
      </c>
      <c r="G1682" s="5">
        <f>IFERROR(INDEX(Products!$C$2:$C$86,MATCH(C1682,Products!$A$2:$A$86,0)),"")</f>
        <v>8</v>
      </c>
      <c r="H1682" s="12">
        <f>IFERROR(INDEX(Products!$D$2:$D$86,MATCH(C1682,Products!$A$2:$A$86,0)),"")</f>
        <v>175.69</v>
      </c>
      <c r="I1682" s="12">
        <f t="shared" si="104"/>
        <v>199.512</v>
      </c>
      <c r="J1682" s="12">
        <f t="shared" si="105"/>
        <v>175.69</v>
      </c>
      <c r="K1682" s="12">
        <f t="shared" si="106"/>
        <v>23.822000000000003</v>
      </c>
      <c r="L1682" s="7">
        <f t="shared" si="107"/>
        <v>0.11940133926781347</v>
      </c>
      <c r="M1682" s="5" t="str">
        <f>IF(COUNTIF(Returns!$B$2:$B$248,A1682)&gt;0,"Yes","No")</f>
        <v>No</v>
      </c>
      <c r="N1682" s="13"/>
    </row>
    <row r="1683" spans="1:14" x14ac:dyDescent="0.35">
      <c r="A1683" s="5">
        <v>1682</v>
      </c>
      <c r="B1683" s="5">
        <v>1103</v>
      </c>
      <c r="C1683" s="5">
        <v>1049</v>
      </c>
      <c r="D1683" s="5">
        <v>1</v>
      </c>
      <c r="E1683" s="5">
        <v>3970.29</v>
      </c>
      <c r="F1683" s="5">
        <v>0.2</v>
      </c>
      <c r="G1683" s="5">
        <f>IFERROR(INDEX(Products!$C$2:$C$86,MATCH(C1683,Products!$A$2:$A$86,0)),"")</f>
        <v>5</v>
      </c>
      <c r="H1683" s="12">
        <f>IFERROR(INDEX(Products!$D$2:$D$86,MATCH(C1683,Products!$A$2:$A$86,0)),"")</f>
        <v>2490.89</v>
      </c>
      <c r="I1683" s="12">
        <f t="shared" si="104"/>
        <v>3176.232</v>
      </c>
      <c r="J1683" s="12">
        <f t="shared" si="105"/>
        <v>2490.89</v>
      </c>
      <c r="K1683" s="12">
        <f t="shared" si="106"/>
        <v>685.3420000000001</v>
      </c>
      <c r="L1683" s="7">
        <f t="shared" si="107"/>
        <v>0.21577202169111076</v>
      </c>
      <c r="M1683" s="5" t="str">
        <f>IF(COUNTIF(Returns!$B$2:$B$248,A1683)&gt;0,"Yes","No")</f>
        <v>No</v>
      </c>
      <c r="N1683" s="13"/>
    </row>
    <row r="1684" spans="1:14" x14ac:dyDescent="0.35">
      <c r="A1684" s="5">
        <v>1683</v>
      </c>
      <c r="B1684" s="5">
        <v>1104</v>
      </c>
      <c r="C1684" s="5">
        <v>1041</v>
      </c>
      <c r="D1684" s="5">
        <v>1</v>
      </c>
      <c r="E1684" s="5">
        <v>767.68</v>
      </c>
      <c r="F1684" s="5">
        <v>0</v>
      </c>
      <c r="G1684" s="5">
        <f>IFERROR(INDEX(Products!$C$2:$C$86,MATCH(C1684,Products!$A$2:$A$86,0)),"")</f>
        <v>4</v>
      </c>
      <c r="H1684" s="12">
        <f>IFERROR(INDEX(Products!$D$2:$D$86,MATCH(C1684,Products!$A$2:$A$86,0)),"")</f>
        <v>540.32000000000005</v>
      </c>
      <c r="I1684" s="12">
        <f t="shared" si="104"/>
        <v>767.68</v>
      </c>
      <c r="J1684" s="12">
        <f t="shared" si="105"/>
        <v>540.32000000000005</v>
      </c>
      <c r="K1684" s="12">
        <f t="shared" si="106"/>
        <v>227.3599999999999</v>
      </c>
      <c r="L1684" s="7">
        <f t="shared" si="107"/>
        <v>0.29616506877865767</v>
      </c>
      <c r="M1684" s="5" t="str">
        <f>IF(COUNTIF(Returns!$B$2:$B$248,A1684)&gt;0,"Yes","No")</f>
        <v>No</v>
      </c>
      <c r="N1684" s="13"/>
    </row>
    <row r="1685" spans="1:14" x14ac:dyDescent="0.35">
      <c r="A1685" s="5">
        <v>1684</v>
      </c>
      <c r="B1685" s="5">
        <v>1104</v>
      </c>
      <c r="C1685" s="5">
        <v>1061</v>
      </c>
      <c r="D1685" s="5">
        <v>2</v>
      </c>
      <c r="E1685" s="5">
        <v>1128.8399999999999</v>
      </c>
      <c r="F1685" s="5">
        <v>0</v>
      </c>
      <c r="G1685" s="5">
        <f>IFERROR(INDEX(Products!$C$2:$C$86,MATCH(C1685,Products!$A$2:$A$86,0)),"")</f>
        <v>6</v>
      </c>
      <c r="H1685" s="12">
        <f>IFERROR(INDEX(Products!$D$2:$D$86,MATCH(C1685,Products!$A$2:$A$86,0)),"")</f>
        <v>705.26</v>
      </c>
      <c r="I1685" s="12">
        <f t="shared" si="104"/>
        <v>2257.6799999999998</v>
      </c>
      <c r="J1685" s="12">
        <f t="shared" si="105"/>
        <v>1410.52</v>
      </c>
      <c r="K1685" s="12">
        <f t="shared" si="106"/>
        <v>847.15999999999985</v>
      </c>
      <c r="L1685" s="7">
        <f t="shared" si="107"/>
        <v>0.37523475426101127</v>
      </c>
      <c r="M1685" s="5" t="str">
        <f>IF(COUNTIF(Returns!$B$2:$B$248,A1685)&gt;0,"Yes","No")</f>
        <v>No</v>
      </c>
      <c r="N1685" s="13"/>
    </row>
    <row r="1686" spans="1:14" x14ac:dyDescent="0.35">
      <c r="A1686" s="5">
        <v>1685</v>
      </c>
      <c r="B1686" s="5">
        <v>1104</v>
      </c>
      <c r="C1686" s="5">
        <v>1056</v>
      </c>
      <c r="D1686" s="5">
        <v>1</v>
      </c>
      <c r="E1686" s="5">
        <v>1134.4000000000001</v>
      </c>
      <c r="F1686" s="5">
        <v>0.15</v>
      </c>
      <c r="G1686" s="5">
        <f>IFERROR(INDEX(Products!$C$2:$C$86,MATCH(C1686,Products!$A$2:$A$86,0)),"")</f>
        <v>6</v>
      </c>
      <c r="H1686" s="12">
        <f>IFERROR(INDEX(Products!$D$2:$D$86,MATCH(C1686,Products!$A$2:$A$86,0)),"")</f>
        <v>798.2</v>
      </c>
      <c r="I1686" s="12">
        <f t="shared" si="104"/>
        <v>964.24</v>
      </c>
      <c r="J1686" s="12">
        <f t="shared" si="105"/>
        <v>798.2</v>
      </c>
      <c r="K1686" s="12">
        <f t="shared" si="106"/>
        <v>166.03999999999996</v>
      </c>
      <c r="L1686" s="7">
        <f t="shared" si="107"/>
        <v>0.17219779308056082</v>
      </c>
      <c r="M1686" s="5" t="str">
        <f>IF(COUNTIF(Returns!$B$2:$B$248,A1686)&gt;0,"Yes","No")</f>
        <v>No</v>
      </c>
      <c r="N1686" s="13"/>
    </row>
    <row r="1687" spans="1:14" x14ac:dyDescent="0.35">
      <c r="A1687" s="5">
        <v>1686</v>
      </c>
      <c r="B1687" s="5">
        <v>1105</v>
      </c>
      <c r="C1687" s="5">
        <v>1039</v>
      </c>
      <c r="D1687" s="5">
        <v>1</v>
      </c>
      <c r="E1687" s="5">
        <v>1284.94</v>
      </c>
      <c r="F1687" s="5">
        <v>0.15</v>
      </c>
      <c r="G1687" s="5">
        <f>IFERROR(INDEX(Products!$C$2:$C$86,MATCH(C1687,Products!$A$2:$A$86,0)),"")</f>
        <v>4</v>
      </c>
      <c r="H1687" s="12">
        <f>IFERROR(INDEX(Products!$D$2:$D$86,MATCH(C1687,Products!$A$2:$A$86,0)),"")</f>
        <v>829.93</v>
      </c>
      <c r="I1687" s="12">
        <f t="shared" si="104"/>
        <v>1092.1990000000001</v>
      </c>
      <c r="J1687" s="12">
        <f t="shared" si="105"/>
        <v>829.93</v>
      </c>
      <c r="K1687" s="12">
        <f t="shared" si="106"/>
        <v>262.26900000000012</v>
      </c>
      <c r="L1687" s="7">
        <f t="shared" si="107"/>
        <v>0.24012931709331367</v>
      </c>
      <c r="M1687" s="5" t="str">
        <f>IF(COUNTIF(Returns!$B$2:$B$248,A1687)&gt;0,"Yes","No")</f>
        <v>No</v>
      </c>
      <c r="N1687" s="13"/>
    </row>
    <row r="1688" spans="1:14" x14ac:dyDescent="0.35">
      <c r="A1688" s="5">
        <v>1687</v>
      </c>
      <c r="B1688" s="5">
        <v>1106</v>
      </c>
      <c r="C1688" s="5">
        <v>1072</v>
      </c>
      <c r="D1688" s="5">
        <v>1</v>
      </c>
      <c r="E1688" s="5">
        <v>1404.39</v>
      </c>
      <c r="F1688" s="5">
        <v>0.05</v>
      </c>
      <c r="G1688" s="5">
        <f>IFERROR(INDEX(Products!$C$2:$C$86,MATCH(C1688,Products!$A$2:$A$86,0)),"")</f>
        <v>7</v>
      </c>
      <c r="H1688" s="12">
        <f>IFERROR(INDEX(Products!$D$2:$D$86,MATCH(C1688,Products!$A$2:$A$86,0)),"")</f>
        <v>772.88</v>
      </c>
      <c r="I1688" s="12">
        <f t="shared" si="104"/>
        <v>1334.1704999999999</v>
      </c>
      <c r="J1688" s="12">
        <f t="shared" si="105"/>
        <v>772.88</v>
      </c>
      <c r="K1688" s="12">
        <f t="shared" si="106"/>
        <v>561.29049999999995</v>
      </c>
      <c r="L1688" s="7">
        <f t="shared" si="107"/>
        <v>0.42070372564825859</v>
      </c>
      <c r="M1688" s="5" t="str">
        <f>IF(COUNTIF(Returns!$B$2:$B$248,A1688)&gt;0,"Yes","No")</f>
        <v>No</v>
      </c>
      <c r="N1688" s="13"/>
    </row>
    <row r="1689" spans="1:14" x14ac:dyDescent="0.35">
      <c r="A1689" s="5">
        <v>1688</v>
      </c>
      <c r="B1689" s="5">
        <v>1107</v>
      </c>
      <c r="C1689" s="5">
        <v>1053</v>
      </c>
      <c r="D1689" s="5">
        <v>1</v>
      </c>
      <c r="E1689" s="5">
        <v>1295.03</v>
      </c>
      <c r="F1689" s="5">
        <v>0.25</v>
      </c>
      <c r="G1689" s="5">
        <f>IFERROR(INDEX(Products!$C$2:$C$86,MATCH(C1689,Products!$A$2:$A$86,0)),"")</f>
        <v>5</v>
      </c>
      <c r="H1689" s="12">
        <f>IFERROR(INDEX(Products!$D$2:$D$86,MATCH(C1689,Products!$A$2:$A$86,0)),"")</f>
        <v>777.04</v>
      </c>
      <c r="I1689" s="12">
        <f t="shared" si="104"/>
        <v>971.27250000000004</v>
      </c>
      <c r="J1689" s="12">
        <f t="shared" si="105"/>
        <v>777.04</v>
      </c>
      <c r="K1689" s="12">
        <f t="shared" si="106"/>
        <v>194.23250000000007</v>
      </c>
      <c r="L1689" s="7">
        <f t="shared" si="107"/>
        <v>0.19997734930207545</v>
      </c>
      <c r="M1689" s="5" t="str">
        <f>IF(COUNTIF(Returns!$B$2:$B$248,A1689)&gt;0,"Yes","No")</f>
        <v>Yes</v>
      </c>
      <c r="N1689" s="13"/>
    </row>
    <row r="1690" spans="1:14" x14ac:dyDescent="0.35">
      <c r="A1690" s="5">
        <v>1689</v>
      </c>
      <c r="B1690" s="5">
        <v>1107</v>
      </c>
      <c r="C1690" s="5">
        <v>1085</v>
      </c>
      <c r="D1690" s="5">
        <v>1</v>
      </c>
      <c r="E1690" s="5">
        <v>234.72</v>
      </c>
      <c r="F1690" s="5">
        <v>0.1</v>
      </c>
      <c r="G1690" s="5">
        <f>IFERROR(INDEX(Products!$C$2:$C$86,MATCH(C1690,Products!$A$2:$A$86,0)),"")</f>
        <v>8</v>
      </c>
      <c r="H1690" s="12">
        <f>IFERROR(INDEX(Products!$D$2:$D$86,MATCH(C1690,Products!$A$2:$A$86,0)),"")</f>
        <v>175.69</v>
      </c>
      <c r="I1690" s="12">
        <f t="shared" si="104"/>
        <v>211.24799999999999</v>
      </c>
      <c r="J1690" s="12">
        <f t="shared" si="105"/>
        <v>175.69</v>
      </c>
      <c r="K1690" s="12">
        <f t="shared" si="106"/>
        <v>35.557999999999993</v>
      </c>
      <c r="L1690" s="7">
        <f t="shared" si="107"/>
        <v>0.16832348708626824</v>
      </c>
      <c r="M1690" s="5" t="str">
        <f>IF(COUNTIF(Returns!$B$2:$B$248,A1690)&gt;0,"Yes","No")</f>
        <v>No</v>
      </c>
      <c r="N1690" s="13"/>
    </row>
    <row r="1691" spans="1:14" x14ac:dyDescent="0.35">
      <c r="A1691" s="5">
        <v>1690</v>
      </c>
      <c r="B1691" s="5">
        <v>1108</v>
      </c>
      <c r="C1691" s="5">
        <v>1064</v>
      </c>
      <c r="D1691" s="5">
        <v>1</v>
      </c>
      <c r="E1691" s="5">
        <v>177.92</v>
      </c>
      <c r="F1691" s="5">
        <v>0.2</v>
      </c>
      <c r="G1691" s="5">
        <f>IFERROR(INDEX(Products!$C$2:$C$86,MATCH(C1691,Products!$A$2:$A$86,0)),"")</f>
        <v>6</v>
      </c>
      <c r="H1691" s="12">
        <f>IFERROR(INDEX(Products!$D$2:$D$86,MATCH(C1691,Products!$A$2:$A$86,0)),"")</f>
        <v>95.97</v>
      </c>
      <c r="I1691" s="12">
        <f t="shared" si="104"/>
        <v>142.33599999999998</v>
      </c>
      <c r="J1691" s="12">
        <f t="shared" si="105"/>
        <v>95.97</v>
      </c>
      <c r="K1691" s="12">
        <f t="shared" si="106"/>
        <v>46.365999999999985</v>
      </c>
      <c r="L1691" s="7">
        <f t="shared" si="107"/>
        <v>0.32575033723021574</v>
      </c>
      <c r="M1691" s="5" t="str">
        <f>IF(COUNTIF(Returns!$B$2:$B$248,A1691)&gt;0,"Yes","No")</f>
        <v>No</v>
      </c>
      <c r="N1691" s="13"/>
    </row>
    <row r="1692" spans="1:14" x14ac:dyDescent="0.35">
      <c r="A1692" s="5">
        <v>1691</v>
      </c>
      <c r="B1692" s="5">
        <v>1109</v>
      </c>
      <c r="C1692" s="5">
        <v>1051</v>
      </c>
      <c r="D1692" s="5">
        <v>1</v>
      </c>
      <c r="E1692" s="5">
        <v>304.13</v>
      </c>
      <c r="F1692" s="5">
        <v>0</v>
      </c>
      <c r="G1692" s="5">
        <f>IFERROR(INDEX(Products!$C$2:$C$86,MATCH(C1692,Products!$A$2:$A$86,0)),"")</f>
        <v>5</v>
      </c>
      <c r="H1692" s="12">
        <f>IFERROR(INDEX(Products!$D$2:$D$86,MATCH(C1692,Products!$A$2:$A$86,0)),"")</f>
        <v>176.98</v>
      </c>
      <c r="I1692" s="12">
        <f t="shared" si="104"/>
        <v>304.13</v>
      </c>
      <c r="J1692" s="12">
        <f t="shared" si="105"/>
        <v>176.98</v>
      </c>
      <c r="K1692" s="12">
        <f t="shared" si="106"/>
        <v>127.15</v>
      </c>
      <c r="L1692" s="7">
        <f t="shared" si="107"/>
        <v>0.41807779567947917</v>
      </c>
      <c r="M1692" s="5" t="str">
        <f>IF(COUNTIF(Returns!$B$2:$B$248,A1692)&gt;0,"Yes","No")</f>
        <v>No</v>
      </c>
      <c r="N1692" s="13"/>
    </row>
    <row r="1693" spans="1:14" x14ac:dyDescent="0.35">
      <c r="A1693" s="5">
        <v>1692</v>
      </c>
      <c r="B1693" s="5">
        <v>1109</v>
      </c>
      <c r="C1693" s="5">
        <v>1066</v>
      </c>
      <c r="D1693" s="5">
        <v>1</v>
      </c>
      <c r="E1693" s="5">
        <v>1123.68</v>
      </c>
      <c r="F1693" s="5">
        <v>0</v>
      </c>
      <c r="G1693" s="5">
        <f>IFERROR(INDEX(Products!$C$2:$C$86,MATCH(C1693,Products!$A$2:$A$86,0)),"")</f>
        <v>7</v>
      </c>
      <c r="H1693" s="12">
        <f>IFERROR(INDEX(Products!$D$2:$D$86,MATCH(C1693,Products!$A$2:$A$86,0)),"")</f>
        <v>872.66</v>
      </c>
      <c r="I1693" s="12">
        <f t="shared" si="104"/>
        <v>1123.68</v>
      </c>
      <c r="J1693" s="12">
        <f t="shared" si="105"/>
        <v>872.66</v>
      </c>
      <c r="K1693" s="12">
        <f t="shared" si="106"/>
        <v>251.0200000000001</v>
      </c>
      <c r="L1693" s="7">
        <f t="shared" si="107"/>
        <v>0.22339100099672513</v>
      </c>
      <c r="M1693" s="5" t="str">
        <f>IF(COUNTIF(Returns!$B$2:$B$248,A1693)&gt;0,"Yes","No")</f>
        <v>No</v>
      </c>
      <c r="N1693" s="13"/>
    </row>
    <row r="1694" spans="1:14" x14ac:dyDescent="0.35">
      <c r="A1694" s="5">
        <v>1693</v>
      </c>
      <c r="B1694" s="5">
        <v>1110</v>
      </c>
      <c r="C1694" s="5">
        <v>1084</v>
      </c>
      <c r="D1694" s="5">
        <v>1</v>
      </c>
      <c r="E1694" s="5">
        <v>317.63</v>
      </c>
      <c r="F1694" s="5">
        <v>0.1</v>
      </c>
      <c r="G1694" s="5">
        <f>IFERROR(INDEX(Products!$C$2:$C$86,MATCH(C1694,Products!$A$2:$A$86,0)),"")</f>
        <v>8</v>
      </c>
      <c r="H1694" s="12">
        <f>IFERROR(INDEX(Products!$D$2:$D$86,MATCH(C1694,Products!$A$2:$A$86,0)),"")</f>
        <v>188.52</v>
      </c>
      <c r="I1694" s="12">
        <f t="shared" si="104"/>
        <v>285.86700000000002</v>
      </c>
      <c r="J1694" s="12">
        <f t="shared" si="105"/>
        <v>188.52</v>
      </c>
      <c r="K1694" s="12">
        <f t="shared" si="106"/>
        <v>97.347000000000008</v>
      </c>
      <c r="L1694" s="7">
        <f t="shared" si="107"/>
        <v>0.34053248538656089</v>
      </c>
      <c r="M1694" s="5" t="str">
        <f>IF(COUNTIF(Returns!$B$2:$B$248,A1694)&gt;0,"Yes","No")</f>
        <v>No</v>
      </c>
      <c r="N1694" s="13"/>
    </row>
    <row r="1695" spans="1:14" x14ac:dyDescent="0.35">
      <c r="A1695" s="5">
        <v>1694</v>
      </c>
      <c r="B1695" s="5">
        <v>1111</v>
      </c>
      <c r="C1695" s="5">
        <v>1061</v>
      </c>
      <c r="D1695" s="5">
        <v>2</v>
      </c>
      <c r="E1695" s="5">
        <v>1128.8399999999999</v>
      </c>
      <c r="F1695" s="5">
        <v>0.3</v>
      </c>
      <c r="G1695" s="5">
        <f>IFERROR(INDEX(Products!$C$2:$C$86,MATCH(C1695,Products!$A$2:$A$86,0)),"")</f>
        <v>6</v>
      </c>
      <c r="H1695" s="12">
        <f>IFERROR(INDEX(Products!$D$2:$D$86,MATCH(C1695,Products!$A$2:$A$86,0)),"")</f>
        <v>705.26</v>
      </c>
      <c r="I1695" s="12">
        <f t="shared" si="104"/>
        <v>1580.3759999999997</v>
      </c>
      <c r="J1695" s="12">
        <f t="shared" si="105"/>
        <v>1410.52</v>
      </c>
      <c r="K1695" s="12">
        <f t="shared" si="106"/>
        <v>169.85599999999977</v>
      </c>
      <c r="L1695" s="7">
        <f t="shared" si="107"/>
        <v>0.10747822037287316</v>
      </c>
      <c r="M1695" s="5" t="str">
        <f>IF(COUNTIF(Returns!$B$2:$B$248,A1695)&gt;0,"Yes","No")</f>
        <v>No</v>
      </c>
      <c r="N1695" s="13"/>
    </row>
    <row r="1696" spans="1:14" x14ac:dyDescent="0.35">
      <c r="A1696" s="5">
        <v>1695</v>
      </c>
      <c r="B1696" s="5">
        <v>1111</v>
      </c>
      <c r="C1696" s="5">
        <v>1085</v>
      </c>
      <c r="D1696" s="5">
        <v>1</v>
      </c>
      <c r="E1696" s="5">
        <v>234.72</v>
      </c>
      <c r="F1696" s="5">
        <v>0.15</v>
      </c>
      <c r="G1696" s="5">
        <f>IFERROR(INDEX(Products!$C$2:$C$86,MATCH(C1696,Products!$A$2:$A$86,0)),"")</f>
        <v>8</v>
      </c>
      <c r="H1696" s="12">
        <f>IFERROR(INDEX(Products!$D$2:$D$86,MATCH(C1696,Products!$A$2:$A$86,0)),"")</f>
        <v>175.69</v>
      </c>
      <c r="I1696" s="12">
        <f t="shared" si="104"/>
        <v>199.512</v>
      </c>
      <c r="J1696" s="12">
        <f t="shared" si="105"/>
        <v>175.69</v>
      </c>
      <c r="K1696" s="12">
        <f t="shared" si="106"/>
        <v>23.822000000000003</v>
      </c>
      <c r="L1696" s="7">
        <f t="shared" si="107"/>
        <v>0.11940133926781347</v>
      </c>
      <c r="M1696" s="5" t="str">
        <f>IF(COUNTIF(Returns!$B$2:$B$248,A1696)&gt;0,"Yes","No")</f>
        <v>Yes</v>
      </c>
      <c r="N1696" s="13"/>
    </row>
    <row r="1697" spans="1:14" x14ac:dyDescent="0.35">
      <c r="A1697" s="5">
        <v>1696</v>
      </c>
      <c r="B1697" s="5">
        <v>1112</v>
      </c>
      <c r="C1697" s="5">
        <v>1006</v>
      </c>
      <c r="D1697" s="5">
        <v>1</v>
      </c>
      <c r="E1697" s="5">
        <v>2046.37</v>
      </c>
      <c r="F1697" s="5">
        <v>0</v>
      </c>
      <c r="G1697" s="5">
        <f>IFERROR(INDEX(Products!$C$2:$C$86,MATCH(C1697,Products!$A$2:$A$86,0)),"")</f>
        <v>1</v>
      </c>
      <c r="H1697" s="12">
        <f>IFERROR(INDEX(Products!$D$2:$D$86,MATCH(C1697,Products!$A$2:$A$86,0)),"")</f>
        <v>1296.42</v>
      </c>
      <c r="I1697" s="12">
        <f t="shared" si="104"/>
        <v>2046.37</v>
      </c>
      <c r="J1697" s="12">
        <f t="shared" si="105"/>
        <v>1296.42</v>
      </c>
      <c r="K1697" s="12">
        <f t="shared" si="106"/>
        <v>749.94999999999982</v>
      </c>
      <c r="L1697" s="7">
        <f t="shared" si="107"/>
        <v>0.3664782028665392</v>
      </c>
      <c r="M1697" s="5" t="str">
        <f>IF(COUNTIF(Returns!$B$2:$B$248,A1697)&gt;0,"Yes","No")</f>
        <v>No</v>
      </c>
      <c r="N1697" s="13"/>
    </row>
    <row r="1698" spans="1:14" x14ac:dyDescent="0.35">
      <c r="A1698" s="5">
        <v>1697</v>
      </c>
      <c r="B1698" s="5">
        <v>1112</v>
      </c>
      <c r="C1698" s="5">
        <v>1056</v>
      </c>
      <c r="D1698" s="5">
        <v>1</v>
      </c>
      <c r="E1698" s="5">
        <v>1134.4000000000001</v>
      </c>
      <c r="F1698" s="5">
        <v>0.05</v>
      </c>
      <c r="G1698" s="5">
        <f>IFERROR(INDEX(Products!$C$2:$C$86,MATCH(C1698,Products!$A$2:$A$86,0)),"")</f>
        <v>6</v>
      </c>
      <c r="H1698" s="12">
        <f>IFERROR(INDEX(Products!$D$2:$D$86,MATCH(C1698,Products!$A$2:$A$86,0)),"")</f>
        <v>798.2</v>
      </c>
      <c r="I1698" s="12">
        <f t="shared" si="104"/>
        <v>1077.68</v>
      </c>
      <c r="J1698" s="12">
        <f t="shared" si="105"/>
        <v>798.2</v>
      </c>
      <c r="K1698" s="12">
        <f t="shared" si="106"/>
        <v>279.48</v>
      </c>
      <c r="L1698" s="7">
        <f t="shared" si="107"/>
        <v>0.25933486749313339</v>
      </c>
      <c r="M1698" s="5" t="str">
        <f>IF(COUNTIF(Returns!$B$2:$B$248,A1698)&gt;0,"Yes","No")</f>
        <v>No</v>
      </c>
      <c r="N1698" s="13"/>
    </row>
    <row r="1699" spans="1:14" x14ac:dyDescent="0.35">
      <c r="A1699" s="5">
        <v>1698</v>
      </c>
      <c r="B1699" s="5">
        <v>1113</v>
      </c>
      <c r="C1699" s="5">
        <v>1003</v>
      </c>
      <c r="D1699" s="5">
        <v>1</v>
      </c>
      <c r="E1699" s="5">
        <v>5778.51</v>
      </c>
      <c r="F1699" s="5">
        <v>0.15</v>
      </c>
      <c r="G1699" s="5">
        <f>IFERROR(INDEX(Products!$C$2:$C$86,MATCH(C1699,Products!$A$2:$A$86,0)),"")</f>
        <v>1</v>
      </c>
      <c r="H1699" s="12">
        <f>IFERROR(INDEX(Products!$D$2:$D$86,MATCH(C1699,Products!$A$2:$A$86,0)),"")</f>
        <v>3419.53</v>
      </c>
      <c r="I1699" s="12">
        <f t="shared" si="104"/>
        <v>4911.7335000000003</v>
      </c>
      <c r="J1699" s="12">
        <f t="shared" si="105"/>
        <v>3419.53</v>
      </c>
      <c r="K1699" s="12">
        <f t="shared" si="106"/>
        <v>1492.2035000000001</v>
      </c>
      <c r="L1699" s="7">
        <f t="shared" si="107"/>
        <v>0.30380384033457841</v>
      </c>
      <c r="M1699" s="5" t="str">
        <f>IF(COUNTIF(Returns!$B$2:$B$248,A1699)&gt;0,"Yes","No")</f>
        <v>No</v>
      </c>
      <c r="N1699" s="13"/>
    </row>
    <row r="1700" spans="1:14" x14ac:dyDescent="0.35">
      <c r="A1700" s="5">
        <v>1699</v>
      </c>
      <c r="B1700" s="5">
        <v>1113</v>
      </c>
      <c r="C1700" s="5">
        <v>1043</v>
      </c>
      <c r="D1700" s="5">
        <v>1</v>
      </c>
      <c r="E1700" s="5">
        <v>567.48</v>
      </c>
      <c r="F1700" s="5">
        <v>0.3</v>
      </c>
      <c r="G1700" s="5">
        <f>IFERROR(INDEX(Products!$C$2:$C$86,MATCH(C1700,Products!$A$2:$A$86,0)),"")</f>
        <v>4</v>
      </c>
      <c r="H1700" s="12">
        <f>IFERROR(INDEX(Products!$D$2:$D$86,MATCH(C1700,Products!$A$2:$A$86,0)),"")</f>
        <v>407.51</v>
      </c>
      <c r="I1700" s="12">
        <f t="shared" si="104"/>
        <v>397.23599999999999</v>
      </c>
      <c r="J1700" s="12">
        <f t="shared" si="105"/>
        <v>407.51</v>
      </c>
      <c r="K1700" s="12">
        <f t="shared" si="106"/>
        <v>-10.274000000000001</v>
      </c>
      <c r="L1700" s="7">
        <f t="shared" si="107"/>
        <v>-2.5863718293407448E-2</v>
      </c>
      <c r="M1700" s="5" t="str">
        <f>IF(COUNTIF(Returns!$B$2:$B$248,A1700)&gt;0,"Yes","No")</f>
        <v>No</v>
      </c>
      <c r="N1700" s="13"/>
    </row>
    <row r="1701" spans="1:14" x14ac:dyDescent="0.35">
      <c r="A1701" s="5">
        <v>1700</v>
      </c>
      <c r="B1701" s="5">
        <v>1114</v>
      </c>
      <c r="C1701" s="5">
        <v>1080</v>
      </c>
      <c r="D1701" s="5">
        <v>1</v>
      </c>
      <c r="E1701" s="5">
        <v>256.7</v>
      </c>
      <c r="F1701" s="5">
        <v>0.3</v>
      </c>
      <c r="G1701" s="5">
        <f>IFERROR(INDEX(Products!$C$2:$C$86,MATCH(C1701,Products!$A$2:$A$86,0)),"")</f>
        <v>8</v>
      </c>
      <c r="H1701" s="12">
        <f>IFERROR(INDEX(Products!$D$2:$D$86,MATCH(C1701,Products!$A$2:$A$86,0)),"")</f>
        <v>184.26</v>
      </c>
      <c r="I1701" s="12">
        <f t="shared" si="104"/>
        <v>179.68999999999997</v>
      </c>
      <c r="J1701" s="12">
        <f t="shared" si="105"/>
        <v>184.26</v>
      </c>
      <c r="K1701" s="12">
        <f t="shared" si="106"/>
        <v>-4.5700000000000216</v>
      </c>
      <c r="L1701" s="7">
        <f t="shared" si="107"/>
        <v>-2.5432689632144373E-2</v>
      </c>
      <c r="M1701" s="5" t="str">
        <f>IF(COUNTIF(Returns!$B$2:$B$248,A1701)&gt;0,"Yes","No")</f>
        <v>No</v>
      </c>
      <c r="N1701" s="13"/>
    </row>
    <row r="1702" spans="1:14" x14ac:dyDescent="0.35">
      <c r="A1702" s="5">
        <v>1701</v>
      </c>
      <c r="B1702" s="5">
        <v>1114</v>
      </c>
      <c r="C1702" s="5">
        <v>1085</v>
      </c>
      <c r="D1702" s="5">
        <v>1</v>
      </c>
      <c r="E1702" s="5">
        <v>234.72</v>
      </c>
      <c r="F1702" s="5">
        <v>0.15</v>
      </c>
      <c r="G1702" s="5">
        <f>IFERROR(INDEX(Products!$C$2:$C$86,MATCH(C1702,Products!$A$2:$A$86,0)),"")</f>
        <v>8</v>
      </c>
      <c r="H1702" s="12">
        <f>IFERROR(INDEX(Products!$D$2:$D$86,MATCH(C1702,Products!$A$2:$A$86,0)),"")</f>
        <v>175.69</v>
      </c>
      <c r="I1702" s="12">
        <f t="shared" si="104"/>
        <v>199.512</v>
      </c>
      <c r="J1702" s="12">
        <f t="shared" si="105"/>
        <v>175.69</v>
      </c>
      <c r="K1702" s="12">
        <f t="shared" si="106"/>
        <v>23.822000000000003</v>
      </c>
      <c r="L1702" s="7">
        <f t="shared" si="107"/>
        <v>0.11940133926781347</v>
      </c>
      <c r="M1702" s="5" t="str">
        <f>IF(COUNTIF(Returns!$B$2:$B$248,A1702)&gt;0,"Yes","No")</f>
        <v>No</v>
      </c>
      <c r="N1702" s="13"/>
    </row>
    <row r="1703" spans="1:14" x14ac:dyDescent="0.35">
      <c r="A1703" s="5">
        <v>1702</v>
      </c>
      <c r="B1703" s="5">
        <v>1114</v>
      </c>
      <c r="C1703" s="5">
        <v>1067</v>
      </c>
      <c r="D1703" s="5">
        <v>1</v>
      </c>
      <c r="E1703" s="5">
        <v>4128.99</v>
      </c>
      <c r="F1703" s="5">
        <v>0.05</v>
      </c>
      <c r="G1703" s="5">
        <f>IFERROR(INDEX(Products!$C$2:$C$86,MATCH(C1703,Products!$A$2:$A$86,0)),"")</f>
        <v>7</v>
      </c>
      <c r="H1703" s="12">
        <f>IFERROR(INDEX(Products!$D$2:$D$86,MATCH(C1703,Products!$A$2:$A$86,0)),"")</f>
        <v>2213.3200000000002</v>
      </c>
      <c r="I1703" s="12">
        <f t="shared" si="104"/>
        <v>3922.5404999999996</v>
      </c>
      <c r="J1703" s="12">
        <f t="shared" si="105"/>
        <v>2213.3200000000002</v>
      </c>
      <c r="K1703" s="12">
        <f t="shared" si="106"/>
        <v>1709.2204999999994</v>
      </c>
      <c r="L1703" s="7">
        <f t="shared" si="107"/>
        <v>0.43574323834259954</v>
      </c>
      <c r="M1703" s="5" t="str">
        <f>IF(COUNTIF(Returns!$B$2:$B$248,A1703)&gt;0,"Yes","No")</f>
        <v>Yes</v>
      </c>
      <c r="N1703" s="13"/>
    </row>
    <row r="1704" spans="1:14" x14ac:dyDescent="0.35">
      <c r="A1704" s="5">
        <v>1703</v>
      </c>
      <c r="B1704" s="5">
        <v>1114</v>
      </c>
      <c r="C1704" s="5">
        <v>1001</v>
      </c>
      <c r="D1704" s="5">
        <v>1</v>
      </c>
      <c r="E1704" s="5">
        <v>3826.19</v>
      </c>
      <c r="F1704" s="5">
        <v>0.3</v>
      </c>
      <c r="G1704" s="5">
        <f>IFERROR(INDEX(Products!$C$2:$C$86,MATCH(C1704,Products!$A$2:$A$86,0)),"")</f>
        <v>1</v>
      </c>
      <c r="H1704" s="12">
        <f>IFERROR(INDEX(Products!$D$2:$D$86,MATCH(C1704,Products!$A$2:$A$86,0)),"")</f>
        <v>3021.65</v>
      </c>
      <c r="I1704" s="12">
        <f t="shared" si="104"/>
        <v>2678.3330000000001</v>
      </c>
      <c r="J1704" s="12">
        <f t="shared" si="105"/>
        <v>3021.65</v>
      </c>
      <c r="K1704" s="12">
        <f t="shared" si="106"/>
        <v>-343.31700000000001</v>
      </c>
      <c r="L1704" s="7">
        <f t="shared" si="107"/>
        <v>-0.12818309000411823</v>
      </c>
      <c r="M1704" s="5" t="str">
        <f>IF(COUNTIF(Returns!$B$2:$B$248,A1704)&gt;0,"Yes","No")</f>
        <v>No</v>
      </c>
      <c r="N1704" s="13"/>
    </row>
    <row r="1705" spans="1:14" x14ac:dyDescent="0.35">
      <c r="A1705" s="5">
        <v>1704</v>
      </c>
      <c r="B1705" s="5">
        <v>1115</v>
      </c>
      <c r="C1705" s="5">
        <v>1049</v>
      </c>
      <c r="D1705" s="5">
        <v>1</v>
      </c>
      <c r="E1705" s="5">
        <v>3970.29</v>
      </c>
      <c r="F1705" s="5">
        <v>0.05</v>
      </c>
      <c r="G1705" s="5">
        <f>IFERROR(INDEX(Products!$C$2:$C$86,MATCH(C1705,Products!$A$2:$A$86,0)),"")</f>
        <v>5</v>
      </c>
      <c r="H1705" s="12">
        <f>IFERROR(INDEX(Products!$D$2:$D$86,MATCH(C1705,Products!$A$2:$A$86,0)),"")</f>
        <v>2490.89</v>
      </c>
      <c r="I1705" s="12">
        <f t="shared" si="104"/>
        <v>3771.7754999999997</v>
      </c>
      <c r="J1705" s="12">
        <f t="shared" si="105"/>
        <v>2490.89</v>
      </c>
      <c r="K1705" s="12">
        <f t="shared" si="106"/>
        <v>1280.8854999999999</v>
      </c>
      <c r="L1705" s="7">
        <f t="shared" si="107"/>
        <v>0.339597491950409</v>
      </c>
      <c r="M1705" s="5" t="str">
        <f>IF(COUNTIF(Returns!$B$2:$B$248,A1705)&gt;0,"Yes","No")</f>
        <v>No</v>
      </c>
      <c r="N1705" s="13"/>
    </row>
    <row r="1706" spans="1:14" x14ac:dyDescent="0.35">
      <c r="A1706" s="5">
        <v>1705</v>
      </c>
      <c r="B1706" s="5">
        <v>1116</v>
      </c>
      <c r="C1706" s="5">
        <v>1032</v>
      </c>
      <c r="D1706" s="5">
        <v>1</v>
      </c>
      <c r="E1706" s="5">
        <v>2472.7199999999998</v>
      </c>
      <c r="F1706" s="5">
        <v>0</v>
      </c>
      <c r="G1706" s="5">
        <f>IFERROR(INDEX(Products!$C$2:$C$86,MATCH(C1706,Products!$A$2:$A$86,0)),"")</f>
        <v>3</v>
      </c>
      <c r="H1706" s="12">
        <f>IFERROR(INDEX(Products!$D$2:$D$86,MATCH(C1706,Products!$A$2:$A$86,0)),"")</f>
        <v>1458.83</v>
      </c>
      <c r="I1706" s="12">
        <f t="shared" si="104"/>
        <v>2472.7199999999998</v>
      </c>
      <c r="J1706" s="12">
        <f t="shared" si="105"/>
        <v>1458.83</v>
      </c>
      <c r="K1706" s="12">
        <f t="shared" si="106"/>
        <v>1013.8899999999999</v>
      </c>
      <c r="L1706" s="7">
        <f t="shared" si="107"/>
        <v>0.41003025008897082</v>
      </c>
      <c r="M1706" s="5" t="str">
        <f>IF(COUNTIF(Returns!$B$2:$B$248,A1706)&gt;0,"Yes","No")</f>
        <v>No</v>
      </c>
      <c r="N1706" s="13"/>
    </row>
    <row r="1707" spans="1:14" x14ac:dyDescent="0.35">
      <c r="A1707" s="5">
        <v>1706</v>
      </c>
      <c r="B1707" s="5">
        <v>1117</v>
      </c>
      <c r="C1707" s="5">
        <v>1085</v>
      </c>
      <c r="D1707" s="5">
        <v>1</v>
      </c>
      <c r="E1707" s="5">
        <v>234.72</v>
      </c>
      <c r="F1707" s="5">
        <v>0</v>
      </c>
      <c r="G1707" s="5">
        <f>IFERROR(INDEX(Products!$C$2:$C$86,MATCH(C1707,Products!$A$2:$A$86,0)),"")</f>
        <v>8</v>
      </c>
      <c r="H1707" s="12">
        <f>IFERROR(INDEX(Products!$D$2:$D$86,MATCH(C1707,Products!$A$2:$A$86,0)),"")</f>
        <v>175.69</v>
      </c>
      <c r="I1707" s="12">
        <f t="shared" si="104"/>
        <v>234.72</v>
      </c>
      <c r="J1707" s="12">
        <f t="shared" si="105"/>
        <v>175.69</v>
      </c>
      <c r="K1707" s="12">
        <f t="shared" si="106"/>
        <v>59.03</v>
      </c>
      <c r="L1707" s="7">
        <f t="shared" si="107"/>
        <v>0.25149113837764148</v>
      </c>
      <c r="M1707" s="5" t="str">
        <f>IF(COUNTIF(Returns!$B$2:$B$248,A1707)&gt;0,"Yes","No")</f>
        <v>No</v>
      </c>
      <c r="N1707" s="13"/>
    </row>
    <row r="1708" spans="1:14" x14ac:dyDescent="0.35">
      <c r="A1708" s="5">
        <v>1707</v>
      </c>
      <c r="B1708" s="5">
        <v>1118</v>
      </c>
      <c r="C1708" s="5">
        <v>1038</v>
      </c>
      <c r="D1708" s="5">
        <v>1</v>
      </c>
      <c r="E1708" s="5">
        <v>930.61</v>
      </c>
      <c r="F1708" s="5">
        <v>0.2</v>
      </c>
      <c r="G1708" s="5">
        <f>IFERROR(INDEX(Products!$C$2:$C$86,MATCH(C1708,Products!$A$2:$A$86,0)),"")</f>
        <v>4</v>
      </c>
      <c r="H1708" s="12">
        <f>IFERROR(INDEX(Products!$D$2:$D$86,MATCH(C1708,Products!$A$2:$A$86,0)),"")</f>
        <v>617.46</v>
      </c>
      <c r="I1708" s="12">
        <f t="shared" si="104"/>
        <v>744.48800000000006</v>
      </c>
      <c r="J1708" s="12">
        <f t="shared" si="105"/>
        <v>617.46</v>
      </c>
      <c r="K1708" s="12">
        <f t="shared" si="106"/>
        <v>127.02800000000002</v>
      </c>
      <c r="L1708" s="7">
        <f t="shared" si="107"/>
        <v>0.17062464405067646</v>
      </c>
      <c r="M1708" s="5" t="str">
        <f>IF(COUNTIF(Returns!$B$2:$B$248,A1708)&gt;0,"Yes","No")</f>
        <v>No</v>
      </c>
      <c r="N1708" s="13"/>
    </row>
    <row r="1709" spans="1:14" x14ac:dyDescent="0.35">
      <c r="A1709" s="5">
        <v>1708</v>
      </c>
      <c r="B1709" s="5">
        <v>1119</v>
      </c>
      <c r="C1709" s="5">
        <v>1070</v>
      </c>
      <c r="D1709" s="5">
        <v>2</v>
      </c>
      <c r="E1709" s="5">
        <v>2599.85</v>
      </c>
      <c r="F1709" s="5">
        <v>0.15</v>
      </c>
      <c r="G1709" s="5">
        <f>IFERROR(INDEX(Products!$C$2:$C$86,MATCH(C1709,Products!$A$2:$A$86,0)),"")</f>
        <v>7</v>
      </c>
      <c r="H1709" s="12">
        <f>IFERROR(INDEX(Products!$D$2:$D$86,MATCH(C1709,Products!$A$2:$A$86,0)),"")</f>
        <v>1949.71</v>
      </c>
      <c r="I1709" s="12">
        <f t="shared" si="104"/>
        <v>4419.7449999999999</v>
      </c>
      <c r="J1709" s="12">
        <f t="shared" si="105"/>
        <v>3899.42</v>
      </c>
      <c r="K1709" s="12">
        <f t="shared" si="106"/>
        <v>520.32499999999982</v>
      </c>
      <c r="L1709" s="7">
        <f t="shared" si="107"/>
        <v>0.11772738019953637</v>
      </c>
      <c r="M1709" s="5" t="str">
        <f>IF(COUNTIF(Returns!$B$2:$B$248,A1709)&gt;0,"Yes","No")</f>
        <v>No</v>
      </c>
      <c r="N1709" s="13"/>
    </row>
    <row r="1710" spans="1:14" x14ac:dyDescent="0.35">
      <c r="A1710" s="5">
        <v>1709</v>
      </c>
      <c r="B1710" s="5">
        <v>1119</v>
      </c>
      <c r="C1710" s="5">
        <v>1049</v>
      </c>
      <c r="D1710" s="5">
        <v>1</v>
      </c>
      <c r="E1710" s="5">
        <v>3970.29</v>
      </c>
      <c r="F1710" s="5">
        <v>0.1</v>
      </c>
      <c r="G1710" s="5">
        <f>IFERROR(INDEX(Products!$C$2:$C$86,MATCH(C1710,Products!$A$2:$A$86,0)),"")</f>
        <v>5</v>
      </c>
      <c r="H1710" s="12">
        <f>IFERROR(INDEX(Products!$D$2:$D$86,MATCH(C1710,Products!$A$2:$A$86,0)),"")</f>
        <v>2490.89</v>
      </c>
      <c r="I1710" s="12">
        <f t="shared" si="104"/>
        <v>3573.261</v>
      </c>
      <c r="J1710" s="12">
        <f t="shared" si="105"/>
        <v>2490.89</v>
      </c>
      <c r="K1710" s="12">
        <f t="shared" si="106"/>
        <v>1082.3710000000001</v>
      </c>
      <c r="L1710" s="7">
        <f t="shared" si="107"/>
        <v>0.30290846372543179</v>
      </c>
      <c r="M1710" s="5" t="str">
        <f>IF(COUNTIF(Returns!$B$2:$B$248,A1710)&gt;0,"Yes","No")</f>
        <v>No</v>
      </c>
      <c r="N1710" s="13"/>
    </row>
    <row r="1711" spans="1:14" x14ac:dyDescent="0.35">
      <c r="A1711" s="5">
        <v>1710</v>
      </c>
      <c r="B1711" s="5">
        <v>1120</v>
      </c>
      <c r="C1711" s="5">
        <v>1035</v>
      </c>
      <c r="D1711" s="5">
        <v>1</v>
      </c>
      <c r="E1711" s="5">
        <v>1269.25</v>
      </c>
      <c r="F1711" s="5">
        <v>0.1</v>
      </c>
      <c r="G1711" s="5">
        <f>IFERROR(INDEX(Products!$C$2:$C$86,MATCH(C1711,Products!$A$2:$A$86,0)),"")</f>
        <v>3</v>
      </c>
      <c r="H1711" s="12">
        <f>IFERROR(INDEX(Products!$D$2:$D$86,MATCH(C1711,Products!$A$2:$A$86,0)),"")</f>
        <v>891.31</v>
      </c>
      <c r="I1711" s="12">
        <f t="shared" si="104"/>
        <v>1142.325</v>
      </c>
      <c r="J1711" s="12">
        <f t="shared" si="105"/>
        <v>891.31</v>
      </c>
      <c r="K1711" s="12">
        <f t="shared" si="106"/>
        <v>251.0150000000001</v>
      </c>
      <c r="L1711" s="7">
        <f t="shared" si="107"/>
        <v>0.21974044164314016</v>
      </c>
      <c r="M1711" s="5" t="str">
        <f>IF(COUNTIF(Returns!$B$2:$B$248,A1711)&gt;0,"Yes","No")</f>
        <v>No</v>
      </c>
      <c r="N1711" s="13"/>
    </row>
    <row r="1712" spans="1:14" x14ac:dyDescent="0.35">
      <c r="A1712" s="5">
        <v>1711</v>
      </c>
      <c r="B1712" s="5">
        <v>1121</v>
      </c>
      <c r="C1712" s="5">
        <v>1067</v>
      </c>
      <c r="D1712" s="5">
        <v>1</v>
      </c>
      <c r="E1712" s="5">
        <v>4128.99</v>
      </c>
      <c r="F1712" s="5">
        <v>0</v>
      </c>
      <c r="G1712" s="5">
        <f>IFERROR(INDEX(Products!$C$2:$C$86,MATCH(C1712,Products!$A$2:$A$86,0)),"")</f>
        <v>7</v>
      </c>
      <c r="H1712" s="12">
        <f>IFERROR(INDEX(Products!$D$2:$D$86,MATCH(C1712,Products!$A$2:$A$86,0)),"")</f>
        <v>2213.3200000000002</v>
      </c>
      <c r="I1712" s="12">
        <f t="shared" si="104"/>
        <v>4128.99</v>
      </c>
      <c r="J1712" s="12">
        <f t="shared" si="105"/>
        <v>2213.3200000000002</v>
      </c>
      <c r="K1712" s="12">
        <f t="shared" si="106"/>
        <v>1915.6699999999996</v>
      </c>
      <c r="L1712" s="7">
        <f t="shared" si="107"/>
        <v>0.4639560764254696</v>
      </c>
      <c r="M1712" s="5" t="str">
        <f>IF(COUNTIF(Returns!$B$2:$B$248,A1712)&gt;0,"Yes","No")</f>
        <v>No</v>
      </c>
      <c r="N1712" s="13"/>
    </row>
    <row r="1713" spans="1:14" x14ac:dyDescent="0.35">
      <c r="A1713" s="5">
        <v>1712</v>
      </c>
      <c r="B1713" s="5">
        <v>1121</v>
      </c>
      <c r="C1713" s="5">
        <v>1017</v>
      </c>
      <c r="D1713" s="5">
        <v>1</v>
      </c>
      <c r="E1713" s="5">
        <v>978.37</v>
      </c>
      <c r="F1713" s="5">
        <v>0.15</v>
      </c>
      <c r="G1713" s="5">
        <f>IFERROR(INDEX(Products!$C$2:$C$86,MATCH(C1713,Products!$A$2:$A$86,0)),"")</f>
        <v>2</v>
      </c>
      <c r="H1713" s="12">
        <f>IFERROR(INDEX(Products!$D$2:$D$86,MATCH(C1713,Products!$A$2:$A$86,0)),"")</f>
        <v>519.71</v>
      </c>
      <c r="I1713" s="12">
        <f t="shared" si="104"/>
        <v>831.61450000000002</v>
      </c>
      <c r="J1713" s="12">
        <f t="shared" si="105"/>
        <v>519.71</v>
      </c>
      <c r="K1713" s="12">
        <f t="shared" si="106"/>
        <v>311.90449999999998</v>
      </c>
      <c r="L1713" s="7">
        <f t="shared" si="107"/>
        <v>0.37505899668656567</v>
      </c>
      <c r="M1713" s="5" t="str">
        <f>IF(COUNTIF(Returns!$B$2:$B$248,A1713)&gt;0,"Yes","No")</f>
        <v>No</v>
      </c>
      <c r="N1713" s="13"/>
    </row>
    <row r="1714" spans="1:14" x14ac:dyDescent="0.35">
      <c r="A1714" s="5">
        <v>1713</v>
      </c>
      <c r="B1714" s="5">
        <v>1121</v>
      </c>
      <c r="C1714" s="5">
        <v>1006</v>
      </c>
      <c r="D1714" s="5">
        <v>1</v>
      </c>
      <c r="E1714" s="5">
        <v>2046.37</v>
      </c>
      <c r="F1714" s="5">
        <v>0.05</v>
      </c>
      <c r="G1714" s="5">
        <f>IFERROR(INDEX(Products!$C$2:$C$86,MATCH(C1714,Products!$A$2:$A$86,0)),"")</f>
        <v>1</v>
      </c>
      <c r="H1714" s="12">
        <f>IFERROR(INDEX(Products!$D$2:$D$86,MATCH(C1714,Products!$A$2:$A$86,0)),"")</f>
        <v>1296.42</v>
      </c>
      <c r="I1714" s="12">
        <f t="shared" si="104"/>
        <v>1944.0514999999998</v>
      </c>
      <c r="J1714" s="12">
        <f t="shared" si="105"/>
        <v>1296.42</v>
      </c>
      <c r="K1714" s="12">
        <f t="shared" si="106"/>
        <v>647.63149999999973</v>
      </c>
      <c r="L1714" s="7">
        <f t="shared" si="107"/>
        <v>0.33313495038583074</v>
      </c>
      <c r="M1714" s="5" t="str">
        <f>IF(COUNTIF(Returns!$B$2:$B$248,A1714)&gt;0,"Yes","No")</f>
        <v>Yes</v>
      </c>
      <c r="N1714" s="13"/>
    </row>
    <row r="1715" spans="1:14" x14ac:dyDescent="0.35">
      <c r="A1715" s="5">
        <v>1714</v>
      </c>
      <c r="B1715" s="5">
        <v>1122</v>
      </c>
      <c r="C1715" s="5">
        <v>1041</v>
      </c>
      <c r="D1715" s="5">
        <v>1</v>
      </c>
      <c r="E1715" s="5">
        <v>767.68</v>
      </c>
      <c r="F1715" s="5">
        <v>0.15</v>
      </c>
      <c r="G1715" s="5">
        <f>IFERROR(INDEX(Products!$C$2:$C$86,MATCH(C1715,Products!$A$2:$A$86,0)),"")</f>
        <v>4</v>
      </c>
      <c r="H1715" s="12">
        <f>IFERROR(INDEX(Products!$D$2:$D$86,MATCH(C1715,Products!$A$2:$A$86,0)),"")</f>
        <v>540.32000000000005</v>
      </c>
      <c r="I1715" s="12">
        <f t="shared" si="104"/>
        <v>652.52799999999991</v>
      </c>
      <c r="J1715" s="12">
        <f t="shared" si="105"/>
        <v>540.32000000000005</v>
      </c>
      <c r="K1715" s="12">
        <f t="shared" si="106"/>
        <v>112.20799999999986</v>
      </c>
      <c r="L1715" s="7">
        <f t="shared" si="107"/>
        <v>0.17195890444547954</v>
      </c>
      <c r="M1715" s="5" t="str">
        <f>IF(COUNTIF(Returns!$B$2:$B$248,A1715)&gt;0,"Yes","No")</f>
        <v>Yes</v>
      </c>
      <c r="N1715" s="13"/>
    </row>
    <row r="1716" spans="1:14" x14ac:dyDescent="0.35">
      <c r="A1716" s="5">
        <v>1715</v>
      </c>
      <c r="B1716" s="5">
        <v>1123</v>
      </c>
      <c r="C1716" s="5">
        <v>1040</v>
      </c>
      <c r="D1716" s="5">
        <v>2</v>
      </c>
      <c r="E1716" s="5">
        <v>419.14</v>
      </c>
      <c r="F1716" s="5">
        <v>0</v>
      </c>
      <c r="G1716" s="5">
        <f>IFERROR(INDEX(Products!$C$2:$C$86,MATCH(C1716,Products!$A$2:$A$86,0)),"")</f>
        <v>4</v>
      </c>
      <c r="H1716" s="12">
        <f>IFERROR(INDEX(Products!$D$2:$D$86,MATCH(C1716,Products!$A$2:$A$86,0)),"")</f>
        <v>297.2</v>
      </c>
      <c r="I1716" s="12">
        <f t="shared" si="104"/>
        <v>838.28</v>
      </c>
      <c r="J1716" s="12">
        <f t="shared" si="105"/>
        <v>594.4</v>
      </c>
      <c r="K1716" s="12">
        <f t="shared" si="106"/>
        <v>243.88</v>
      </c>
      <c r="L1716" s="7">
        <f t="shared" si="107"/>
        <v>0.29092904518776541</v>
      </c>
      <c r="M1716" s="5" t="str">
        <f>IF(COUNTIF(Returns!$B$2:$B$248,A1716)&gt;0,"Yes","No")</f>
        <v>No</v>
      </c>
      <c r="N1716" s="13"/>
    </row>
    <row r="1717" spans="1:14" x14ac:dyDescent="0.35">
      <c r="A1717" s="5">
        <v>1716</v>
      </c>
      <c r="B1717" s="5">
        <v>1123</v>
      </c>
      <c r="C1717" s="5">
        <v>1056</v>
      </c>
      <c r="D1717" s="5">
        <v>1</v>
      </c>
      <c r="E1717" s="5">
        <v>1134.4000000000001</v>
      </c>
      <c r="F1717" s="5">
        <v>0.1</v>
      </c>
      <c r="G1717" s="5">
        <f>IFERROR(INDEX(Products!$C$2:$C$86,MATCH(C1717,Products!$A$2:$A$86,0)),"")</f>
        <v>6</v>
      </c>
      <c r="H1717" s="12">
        <f>IFERROR(INDEX(Products!$D$2:$D$86,MATCH(C1717,Products!$A$2:$A$86,0)),"")</f>
        <v>798.2</v>
      </c>
      <c r="I1717" s="12">
        <f t="shared" si="104"/>
        <v>1020.9600000000002</v>
      </c>
      <c r="J1717" s="12">
        <f t="shared" si="105"/>
        <v>798.2</v>
      </c>
      <c r="K1717" s="12">
        <f t="shared" si="106"/>
        <v>222.7600000000001</v>
      </c>
      <c r="L1717" s="7">
        <f t="shared" si="107"/>
        <v>0.21818680457608533</v>
      </c>
      <c r="M1717" s="5" t="str">
        <f>IF(COUNTIF(Returns!$B$2:$B$248,A1717)&gt;0,"Yes","No")</f>
        <v>No</v>
      </c>
      <c r="N1717" s="13"/>
    </row>
    <row r="1718" spans="1:14" x14ac:dyDescent="0.35">
      <c r="A1718" s="5">
        <v>1717</v>
      </c>
      <c r="B1718" s="5">
        <v>1124</v>
      </c>
      <c r="C1718" s="5">
        <v>1029</v>
      </c>
      <c r="D1718" s="5">
        <v>1</v>
      </c>
      <c r="E1718" s="5">
        <v>951.92</v>
      </c>
      <c r="F1718" s="5">
        <v>0.15</v>
      </c>
      <c r="G1718" s="5">
        <f>IFERROR(INDEX(Products!$C$2:$C$86,MATCH(C1718,Products!$A$2:$A$86,0)),"")</f>
        <v>3</v>
      </c>
      <c r="H1718" s="12">
        <f>IFERROR(INDEX(Products!$D$2:$D$86,MATCH(C1718,Products!$A$2:$A$86,0)),"")</f>
        <v>552.17999999999995</v>
      </c>
      <c r="I1718" s="12">
        <f t="shared" si="104"/>
        <v>809.13199999999995</v>
      </c>
      <c r="J1718" s="12">
        <f t="shared" si="105"/>
        <v>552.17999999999995</v>
      </c>
      <c r="K1718" s="12">
        <f t="shared" si="106"/>
        <v>256.952</v>
      </c>
      <c r="L1718" s="7">
        <f t="shared" si="107"/>
        <v>0.3175649955755056</v>
      </c>
      <c r="M1718" s="5" t="str">
        <f>IF(COUNTIF(Returns!$B$2:$B$248,A1718)&gt;0,"Yes","No")</f>
        <v>No</v>
      </c>
      <c r="N1718" s="13"/>
    </row>
    <row r="1719" spans="1:14" x14ac:dyDescent="0.35">
      <c r="A1719" s="5">
        <v>1718</v>
      </c>
      <c r="B1719" s="5">
        <v>1124</v>
      </c>
      <c r="C1719" s="5">
        <v>1038</v>
      </c>
      <c r="D1719" s="5">
        <v>1</v>
      </c>
      <c r="E1719" s="5">
        <v>930.61</v>
      </c>
      <c r="F1719" s="5">
        <v>0.2</v>
      </c>
      <c r="G1719" s="5">
        <f>IFERROR(INDEX(Products!$C$2:$C$86,MATCH(C1719,Products!$A$2:$A$86,0)),"")</f>
        <v>4</v>
      </c>
      <c r="H1719" s="12">
        <f>IFERROR(INDEX(Products!$D$2:$D$86,MATCH(C1719,Products!$A$2:$A$86,0)),"")</f>
        <v>617.46</v>
      </c>
      <c r="I1719" s="12">
        <f t="shared" si="104"/>
        <v>744.48800000000006</v>
      </c>
      <c r="J1719" s="12">
        <f t="shared" si="105"/>
        <v>617.46</v>
      </c>
      <c r="K1719" s="12">
        <f t="shared" si="106"/>
        <v>127.02800000000002</v>
      </c>
      <c r="L1719" s="7">
        <f t="shared" si="107"/>
        <v>0.17062464405067646</v>
      </c>
      <c r="M1719" s="5" t="str">
        <f>IF(COUNTIF(Returns!$B$2:$B$248,A1719)&gt;0,"Yes","No")</f>
        <v>No</v>
      </c>
      <c r="N1719" s="13"/>
    </row>
    <row r="1720" spans="1:14" x14ac:dyDescent="0.35">
      <c r="A1720" s="5">
        <v>1719</v>
      </c>
      <c r="B1720" s="5">
        <v>1125</v>
      </c>
      <c r="C1720" s="5">
        <v>1066</v>
      </c>
      <c r="D1720" s="5">
        <v>1</v>
      </c>
      <c r="E1720" s="5">
        <v>1123.68</v>
      </c>
      <c r="F1720" s="5">
        <v>0.2</v>
      </c>
      <c r="G1720" s="5">
        <f>IFERROR(INDEX(Products!$C$2:$C$86,MATCH(C1720,Products!$A$2:$A$86,0)),"")</f>
        <v>7</v>
      </c>
      <c r="H1720" s="12">
        <f>IFERROR(INDEX(Products!$D$2:$D$86,MATCH(C1720,Products!$A$2:$A$86,0)),"")</f>
        <v>872.66</v>
      </c>
      <c r="I1720" s="12">
        <f t="shared" si="104"/>
        <v>898.94400000000007</v>
      </c>
      <c r="J1720" s="12">
        <f t="shared" si="105"/>
        <v>872.66</v>
      </c>
      <c r="K1720" s="12">
        <f t="shared" si="106"/>
        <v>26.284000000000106</v>
      </c>
      <c r="L1720" s="7">
        <f t="shared" si="107"/>
        <v>2.9238751245906424E-2</v>
      </c>
      <c r="M1720" s="5" t="str">
        <f>IF(COUNTIF(Returns!$B$2:$B$248,A1720)&gt;0,"Yes","No")</f>
        <v>No</v>
      </c>
      <c r="N1720" s="13"/>
    </row>
    <row r="1721" spans="1:14" x14ac:dyDescent="0.35">
      <c r="A1721" s="5">
        <v>1720</v>
      </c>
      <c r="B1721" s="5">
        <v>1125</v>
      </c>
      <c r="C1721" s="5">
        <v>1041</v>
      </c>
      <c r="D1721" s="5">
        <v>2</v>
      </c>
      <c r="E1721" s="5">
        <v>767.68</v>
      </c>
      <c r="F1721" s="5">
        <v>0</v>
      </c>
      <c r="G1721" s="5">
        <f>IFERROR(INDEX(Products!$C$2:$C$86,MATCH(C1721,Products!$A$2:$A$86,0)),"")</f>
        <v>4</v>
      </c>
      <c r="H1721" s="12">
        <f>IFERROR(INDEX(Products!$D$2:$D$86,MATCH(C1721,Products!$A$2:$A$86,0)),"")</f>
        <v>540.32000000000005</v>
      </c>
      <c r="I1721" s="12">
        <f t="shared" si="104"/>
        <v>1535.36</v>
      </c>
      <c r="J1721" s="12">
        <f t="shared" si="105"/>
        <v>1080.6400000000001</v>
      </c>
      <c r="K1721" s="12">
        <f t="shared" si="106"/>
        <v>454.7199999999998</v>
      </c>
      <c r="L1721" s="7">
        <f t="shared" si="107"/>
        <v>0.29616506877865767</v>
      </c>
      <c r="M1721" s="5" t="str">
        <f>IF(COUNTIF(Returns!$B$2:$B$248,A1721)&gt;0,"Yes","No")</f>
        <v>Yes</v>
      </c>
      <c r="N1721" s="13"/>
    </row>
    <row r="1722" spans="1:14" x14ac:dyDescent="0.35">
      <c r="A1722" s="5">
        <v>1721</v>
      </c>
      <c r="B1722" s="5">
        <v>1126</v>
      </c>
      <c r="C1722" s="5">
        <v>1001</v>
      </c>
      <c r="D1722" s="5">
        <v>1</v>
      </c>
      <c r="E1722" s="5">
        <v>3826.19</v>
      </c>
      <c r="F1722" s="5">
        <v>0.3</v>
      </c>
      <c r="G1722" s="5">
        <f>IFERROR(INDEX(Products!$C$2:$C$86,MATCH(C1722,Products!$A$2:$A$86,0)),"")</f>
        <v>1</v>
      </c>
      <c r="H1722" s="12">
        <f>IFERROR(INDEX(Products!$D$2:$D$86,MATCH(C1722,Products!$A$2:$A$86,0)),"")</f>
        <v>3021.65</v>
      </c>
      <c r="I1722" s="12">
        <f t="shared" si="104"/>
        <v>2678.3330000000001</v>
      </c>
      <c r="J1722" s="12">
        <f t="shared" si="105"/>
        <v>3021.65</v>
      </c>
      <c r="K1722" s="12">
        <f t="shared" si="106"/>
        <v>-343.31700000000001</v>
      </c>
      <c r="L1722" s="7">
        <f t="shared" si="107"/>
        <v>-0.12818309000411823</v>
      </c>
      <c r="M1722" s="5" t="str">
        <f>IF(COUNTIF(Returns!$B$2:$B$248,A1722)&gt;0,"Yes","No")</f>
        <v>No</v>
      </c>
      <c r="N1722" s="13"/>
    </row>
    <row r="1723" spans="1:14" x14ac:dyDescent="0.35">
      <c r="A1723" s="5">
        <v>1722</v>
      </c>
      <c r="B1723" s="5">
        <v>1127</v>
      </c>
      <c r="C1723" s="5">
        <v>1067</v>
      </c>
      <c r="D1723" s="5">
        <v>1</v>
      </c>
      <c r="E1723" s="5">
        <v>4128.99</v>
      </c>
      <c r="F1723" s="5">
        <v>0.15</v>
      </c>
      <c r="G1723" s="5">
        <f>IFERROR(INDEX(Products!$C$2:$C$86,MATCH(C1723,Products!$A$2:$A$86,0)),"")</f>
        <v>7</v>
      </c>
      <c r="H1723" s="12">
        <f>IFERROR(INDEX(Products!$D$2:$D$86,MATCH(C1723,Products!$A$2:$A$86,0)),"")</f>
        <v>2213.3200000000002</v>
      </c>
      <c r="I1723" s="12">
        <f t="shared" si="104"/>
        <v>3509.6414999999997</v>
      </c>
      <c r="J1723" s="12">
        <f t="shared" si="105"/>
        <v>2213.3200000000002</v>
      </c>
      <c r="K1723" s="12">
        <f t="shared" si="106"/>
        <v>1296.3214999999996</v>
      </c>
      <c r="L1723" s="7">
        <f t="shared" si="107"/>
        <v>0.36936008991231717</v>
      </c>
      <c r="M1723" s="5" t="str">
        <f>IF(COUNTIF(Returns!$B$2:$B$248,A1723)&gt;0,"Yes","No")</f>
        <v>No</v>
      </c>
      <c r="N1723" s="13"/>
    </row>
    <row r="1724" spans="1:14" x14ac:dyDescent="0.35">
      <c r="A1724" s="5">
        <v>1723</v>
      </c>
      <c r="B1724" s="5">
        <v>1128</v>
      </c>
      <c r="C1724" s="5">
        <v>1005</v>
      </c>
      <c r="D1724" s="5">
        <v>1</v>
      </c>
      <c r="E1724" s="5">
        <v>2703.6</v>
      </c>
      <c r="F1724" s="5">
        <v>0.25</v>
      </c>
      <c r="G1724" s="5">
        <f>IFERROR(INDEX(Products!$C$2:$C$86,MATCH(C1724,Products!$A$2:$A$86,0)),"")</f>
        <v>1</v>
      </c>
      <c r="H1724" s="12">
        <f>IFERROR(INDEX(Products!$D$2:$D$86,MATCH(C1724,Products!$A$2:$A$86,0)),"")</f>
        <v>2129.88</v>
      </c>
      <c r="I1724" s="12">
        <f t="shared" si="104"/>
        <v>2027.6999999999998</v>
      </c>
      <c r="J1724" s="12">
        <f t="shared" si="105"/>
        <v>2129.88</v>
      </c>
      <c r="K1724" s="12">
        <f t="shared" si="106"/>
        <v>-102.18000000000029</v>
      </c>
      <c r="L1724" s="7">
        <f t="shared" si="107"/>
        <v>-5.0392069832815654E-2</v>
      </c>
      <c r="M1724" s="5" t="str">
        <f>IF(COUNTIF(Returns!$B$2:$B$248,A1724)&gt;0,"Yes","No")</f>
        <v>No</v>
      </c>
      <c r="N1724" s="13"/>
    </row>
    <row r="1725" spans="1:14" x14ac:dyDescent="0.35">
      <c r="A1725" s="5">
        <v>1724</v>
      </c>
      <c r="B1725" s="5">
        <v>1129</v>
      </c>
      <c r="C1725" s="5">
        <v>1066</v>
      </c>
      <c r="D1725" s="5">
        <v>2</v>
      </c>
      <c r="E1725" s="5">
        <v>1123.68</v>
      </c>
      <c r="F1725" s="5">
        <v>0</v>
      </c>
      <c r="G1725" s="5">
        <f>IFERROR(INDEX(Products!$C$2:$C$86,MATCH(C1725,Products!$A$2:$A$86,0)),"")</f>
        <v>7</v>
      </c>
      <c r="H1725" s="12">
        <f>IFERROR(INDEX(Products!$D$2:$D$86,MATCH(C1725,Products!$A$2:$A$86,0)),"")</f>
        <v>872.66</v>
      </c>
      <c r="I1725" s="12">
        <f t="shared" si="104"/>
        <v>2247.36</v>
      </c>
      <c r="J1725" s="12">
        <f t="shared" si="105"/>
        <v>1745.32</v>
      </c>
      <c r="K1725" s="12">
        <f t="shared" si="106"/>
        <v>502.04000000000019</v>
      </c>
      <c r="L1725" s="7">
        <f t="shared" si="107"/>
        <v>0.22339100099672513</v>
      </c>
      <c r="M1725" s="5" t="str">
        <f>IF(COUNTIF(Returns!$B$2:$B$248,A1725)&gt;0,"Yes","No")</f>
        <v>No</v>
      </c>
      <c r="N1725" s="13"/>
    </row>
    <row r="1726" spans="1:14" x14ac:dyDescent="0.35">
      <c r="A1726" s="5">
        <v>1725</v>
      </c>
      <c r="B1726" s="5">
        <v>1129</v>
      </c>
      <c r="C1726" s="5">
        <v>1038</v>
      </c>
      <c r="D1726" s="5">
        <v>1</v>
      </c>
      <c r="E1726" s="5">
        <v>930.61</v>
      </c>
      <c r="F1726" s="5">
        <v>0.1</v>
      </c>
      <c r="G1726" s="5">
        <f>IFERROR(INDEX(Products!$C$2:$C$86,MATCH(C1726,Products!$A$2:$A$86,0)),"")</f>
        <v>4</v>
      </c>
      <c r="H1726" s="12">
        <f>IFERROR(INDEX(Products!$D$2:$D$86,MATCH(C1726,Products!$A$2:$A$86,0)),"")</f>
        <v>617.46</v>
      </c>
      <c r="I1726" s="12">
        <f t="shared" si="104"/>
        <v>837.54899999999998</v>
      </c>
      <c r="J1726" s="12">
        <f t="shared" si="105"/>
        <v>617.46</v>
      </c>
      <c r="K1726" s="12">
        <f t="shared" si="106"/>
        <v>220.08899999999994</v>
      </c>
      <c r="L1726" s="7">
        <f t="shared" si="107"/>
        <v>0.26277746137837898</v>
      </c>
      <c r="M1726" s="5" t="str">
        <f>IF(COUNTIF(Returns!$B$2:$B$248,A1726)&gt;0,"Yes","No")</f>
        <v>No</v>
      </c>
      <c r="N1726" s="13"/>
    </row>
    <row r="1727" spans="1:14" x14ac:dyDescent="0.35">
      <c r="A1727" s="5">
        <v>1726</v>
      </c>
      <c r="B1727" s="5">
        <v>1130</v>
      </c>
      <c r="C1727" s="5">
        <v>1067</v>
      </c>
      <c r="D1727" s="5">
        <v>1</v>
      </c>
      <c r="E1727" s="5">
        <v>4128.99</v>
      </c>
      <c r="F1727" s="5">
        <v>0</v>
      </c>
      <c r="G1727" s="5">
        <f>IFERROR(INDEX(Products!$C$2:$C$86,MATCH(C1727,Products!$A$2:$A$86,0)),"")</f>
        <v>7</v>
      </c>
      <c r="H1727" s="12">
        <f>IFERROR(INDEX(Products!$D$2:$D$86,MATCH(C1727,Products!$A$2:$A$86,0)),"")</f>
        <v>2213.3200000000002</v>
      </c>
      <c r="I1727" s="12">
        <f t="shared" si="104"/>
        <v>4128.99</v>
      </c>
      <c r="J1727" s="12">
        <f t="shared" si="105"/>
        <v>2213.3200000000002</v>
      </c>
      <c r="K1727" s="12">
        <f t="shared" si="106"/>
        <v>1915.6699999999996</v>
      </c>
      <c r="L1727" s="7">
        <f t="shared" si="107"/>
        <v>0.4639560764254696</v>
      </c>
      <c r="M1727" s="5" t="str">
        <f>IF(COUNTIF(Returns!$B$2:$B$248,A1727)&gt;0,"Yes","No")</f>
        <v>No</v>
      </c>
      <c r="N1727" s="13"/>
    </row>
    <row r="1728" spans="1:14" x14ac:dyDescent="0.35">
      <c r="A1728" s="5">
        <v>1727</v>
      </c>
      <c r="B1728" s="5">
        <v>1130</v>
      </c>
      <c r="C1728" s="5">
        <v>1061</v>
      </c>
      <c r="D1728" s="5">
        <v>2</v>
      </c>
      <c r="E1728" s="5">
        <v>1128.8399999999999</v>
      </c>
      <c r="F1728" s="5">
        <v>0.15</v>
      </c>
      <c r="G1728" s="5">
        <f>IFERROR(INDEX(Products!$C$2:$C$86,MATCH(C1728,Products!$A$2:$A$86,0)),"")</f>
        <v>6</v>
      </c>
      <c r="H1728" s="12">
        <f>IFERROR(INDEX(Products!$D$2:$D$86,MATCH(C1728,Products!$A$2:$A$86,0)),"")</f>
        <v>705.26</v>
      </c>
      <c r="I1728" s="12">
        <f t="shared" si="104"/>
        <v>1919.0279999999998</v>
      </c>
      <c r="J1728" s="12">
        <f t="shared" si="105"/>
        <v>1410.52</v>
      </c>
      <c r="K1728" s="12">
        <f t="shared" si="106"/>
        <v>508.50799999999981</v>
      </c>
      <c r="L1728" s="7">
        <f t="shared" si="107"/>
        <v>0.26498206383648382</v>
      </c>
      <c r="M1728" s="5" t="str">
        <f>IF(COUNTIF(Returns!$B$2:$B$248,A1728)&gt;0,"Yes","No")</f>
        <v>No</v>
      </c>
      <c r="N1728" s="13"/>
    </row>
    <row r="1729" spans="1:14" x14ac:dyDescent="0.35">
      <c r="A1729" s="5">
        <v>1728</v>
      </c>
      <c r="B1729" s="5">
        <v>1131</v>
      </c>
      <c r="C1729" s="5">
        <v>1001</v>
      </c>
      <c r="D1729" s="5">
        <v>1</v>
      </c>
      <c r="E1729" s="5">
        <v>3826.19</v>
      </c>
      <c r="F1729" s="5">
        <v>0.2</v>
      </c>
      <c r="G1729" s="5">
        <f>IFERROR(INDEX(Products!$C$2:$C$86,MATCH(C1729,Products!$A$2:$A$86,0)),"")</f>
        <v>1</v>
      </c>
      <c r="H1729" s="12">
        <f>IFERROR(INDEX(Products!$D$2:$D$86,MATCH(C1729,Products!$A$2:$A$86,0)),"")</f>
        <v>3021.65</v>
      </c>
      <c r="I1729" s="12">
        <f t="shared" si="104"/>
        <v>3060.9520000000002</v>
      </c>
      <c r="J1729" s="12">
        <f t="shared" si="105"/>
        <v>3021.65</v>
      </c>
      <c r="K1729" s="12">
        <f t="shared" si="106"/>
        <v>39.302000000000135</v>
      </c>
      <c r="L1729" s="7">
        <f t="shared" si="107"/>
        <v>1.2839796246396589E-2</v>
      </c>
      <c r="M1729" s="5" t="str">
        <f>IF(COUNTIF(Returns!$B$2:$B$248,A1729)&gt;0,"Yes","No")</f>
        <v>No</v>
      </c>
      <c r="N1729" s="13"/>
    </row>
    <row r="1730" spans="1:14" x14ac:dyDescent="0.35">
      <c r="A1730" s="5">
        <v>1729</v>
      </c>
      <c r="B1730" s="5">
        <v>1132</v>
      </c>
      <c r="C1730" s="5">
        <v>1067</v>
      </c>
      <c r="D1730" s="5">
        <v>1</v>
      </c>
      <c r="E1730" s="5">
        <v>4128.99</v>
      </c>
      <c r="F1730" s="5">
        <v>0</v>
      </c>
      <c r="G1730" s="5">
        <f>IFERROR(INDEX(Products!$C$2:$C$86,MATCH(C1730,Products!$A$2:$A$86,0)),"")</f>
        <v>7</v>
      </c>
      <c r="H1730" s="12">
        <f>IFERROR(INDEX(Products!$D$2:$D$86,MATCH(C1730,Products!$A$2:$A$86,0)),"")</f>
        <v>2213.3200000000002</v>
      </c>
      <c r="I1730" s="12">
        <f t="shared" ref="I1730:I1793" si="108">D1730*E1730*(1-F1730)</f>
        <v>4128.99</v>
      </c>
      <c r="J1730" s="12">
        <f t="shared" ref="J1730:J1793" si="109">D1730*H1730</f>
        <v>2213.3200000000002</v>
      </c>
      <c r="K1730" s="12">
        <f t="shared" ref="K1730:K1793" si="110">I1730-J1730</f>
        <v>1915.6699999999996</v>
      </c>
      <c r="L1730" s="7">
        <f t="shared" ref="L1730:L1793" si="111">IFERROR(K1730/I1730,0)</f>
        <v>0.4639560764254696</v>
      </c>
      <c r="M1730" s="5" t="str">
        <f>IF(COUNTIF(Returns!$B$2:$B$248,A1730)&gt;0,"Yes","No")</f>
        <v>No</v>
      </c>
      <c r="N1730" s="13"/>
    </row>
    <row r="1731" spans="1:14" x14ac:dyDescent="0.35">
      <c r="A1731" s="5">
        <v>1730</v>
      </c>
      <c r="B1731" s="5">
        <v>1133</v>
      </c>
      <c r="C1731" s="5">
        <v>1080</v>
      </c>
      <c r="D1731" s="5">
        <v>1</v>
      </c>
      <c r="E1731" s="5">
        <v>256.7</v>
      </c>
      <c r="F1731" s="5">
        <v>0</v>
      </c>
      <c r="G1731" s="5">
        <f>IFERROR(INDEX(Products!$C$2:$C$86,MATCH(C1731,Products!$A$2:$A$86,0)),"")</f>
        <v>8</v>
      </c>
      <c r="H1731" s="12">
        <f>IFERROR(INDEX(Products!$D$2:$D$86,MATCH(C1731,Products!$A$2:$A$86,0)),"")</f>
        <v>184.26</v>
      </c>
      <c r="I1731" s="12">
        <f t="shared" si="108"/>
        <v>256.7</v>
      </c>
      <c r="J1731" s="12">
        <f t="shared" si="109"/>
        <v>184.26</v>
      </c>
      <c r="K1731" s="12">
        <f t="shared" si="110"/>
        <v>72.44</v>
      </c>
      <c r="L1731" s="7">
        <f t="shared" si="111"/>
        <v>0.28219711725749902</v>
      </c>
      <c r="M1731" s="5" t="str">
        <f>IF(COUNTIF(Returns!$B$2:$B$248,A1731)&gt;0,"Yes","No")</f>
        <v>No</v>
      </c>
      <c r="N1731" s="13"/>
    </row>
    <row r="1732" spans="1:14" x14ac:dyDescent="0.35">
      <c r="A1732" s="5">
        <v>1731</v>
      </c>
      <c r="B1732" s="5">
        <v>1133</v>
      </c>
      <c r="C1732" s="5">
        <v>1038</v>
      </c>
      <c r="D1732" s="5">
        <v>1</v>
      </c>
      <c r="E1732" s="5">
        <v>930.61</v>
      </c>
      <c r="F1732" s="5">
        <v>0.1</v>
      </c>
      <c r="G1732" s="5">
        <f>IFERROR(INDEX(Products!$C$2:$C$86,MATCH(C1732,Products!$A$2:$A$86,0)),"")</f>
        <v>4</v>
      </c>
      <c r="H1732" s="12">
        <f>IFERROR(INDEX(Products!$D$2:$D$86,MATCH(C1732,Products!$A$2:$A$86,0)),"")</f>
        <v>617.46</v>
      </c>
      <c r="I1732" s="12">
        <f t="shared" si="108"/>
        <v>837.54899999999998</v>
      </c>
      <c r="J1732" s="12">
        <f t="shared" si="109"/>
        <v>617.46</v>
      </c>
      <c r="K1732" s="12">
        <f t="shared" si="110"/>
        <v>220.08899999999994</v>
      </c>
      <c r="L1732" s="7">
        <f t="shared" si="111"/>
        <v>0.26277746137837898</v>
      </c>
      <c r="M1732" s="5" t="str">
        <f>IF(COUNTIF(Returns!$B$2:$B$248,A1732)&gt;0,"Yes","No")</f>
        <v>No</v>
      </c>
      <c r="N1732" s="13"/>
    </row>
    <row r="1733" spans="1:14" x14ac:dyDescent="0.35">
      <c r="A1733" s="5">
        <v>1732</v>
      </c>
      <c r="B1733" s="5">
        <v>1134</v>
      </c>
      <c r="C1733" s="5">
        <v>1059</v>
      </c>
      <c r="D1733" s="5">
        <v>1</v>
      </c>
      <c r="E1733" s="5">
        <v>540.76</v>
      </c>
      <c r="F1733" s="5">
        <v>0.25</v>
      </c>
      <c r="G1733" s="5">
        <f>IFERROR(INDEX(Products!$C$2:$C$86,MATCH(C1733,Products!$A$2:$A$86,0)),"")</f>
        <v>6</v>
      </c>
      <c r="H1733" s="12">
        <f>IFERROR(INDEX(Products!$D$2:$D$86,MATCH(C1733,Products!$A$2:$A$86,0)),"")</f>
        <v>324.72000000000003</v>
      </c>
      <c r="I1733" s="12">
        <f t="shared" si="108"/>
        <v>405.57</v>
      </c>
      <c r="J1733" s="12">
        <f t="shared" si="109"/>
        <v>324.72000000000003</v>
      </c>
      <c r="K1733" s="12">
        <f t="shared" si="110"/>
        <v>80.849999999999966</v>
      </c>
      <c r="L1733" s="7">
        <f t="shared" si="111"/>
        <v>0.19934906427990229</v>
      </c>
      <c r="M1733" s="5" t="str">
        <f>IF(COUNTIF(Returns!$B$2:$B$248,A1733)&gt;0,"Yes","No")</f>
        <v>No</v>
      </c>
      <c r="N1733" s="13"/>
    </row>
    <row r="1734" spans="1:14" x14ac:dyDescent="0.35">
      <c r="A1734" s="5">
        <v>1733</v>
      </c>
      <c r="B1734" s="5">
        <v>1134</v>
      </c>
      <c r="C1734" s="5">
        <v>1070</v>
      </c>
      <c r="D1734" s="5">
        <v>2</v>
      </c>
      <c r="E1734" s="5">
        <v>2599.85</v>
      </c>
      <c r="F1734" s="5">
        <v>0.05</v>
      </c>
      <c r="G1734" s="5">
        <f>IFERROR(INDEX(Products!$C$2:$C$86,MATCH(C1734,Products!$A$2:$A$86,0)),"")</f>
        <v>7</v>
      </c>
      <c r="H1734" s="12">
        <f>IFERROR(INDEX(Products!$D$2:$D$86,MATCH(C1734,Products!$A$2:$A$86,0)),"")</f>
        <v>1949.71</v>
      </c>
      <c r="I1734" s="12">
        <f t="shared" si="108"/>
        <v>4939.7149999999992</v>
      </c>
      <c r="J1734" s="12">
        <f t="shared" si="109"/>
        <v>3899.42</v>
      </c>
      <c r="K1734" s="12">
        <f t="shared" si="110"/>
        <v>1040.2949999999992</v>
      </c>
      <c r="L1734" s="7">
        <f t="shared" si="111"/>
        <v>0.21059818228379559</v>
      </c>
      <c r="M1734" s="5" t="str">
        <f>IF(COUNTIF(Returns!$B$2:$B$248,A1734)&gt;0,"Yes","No")</f>
        <v>No</v>
      </c>
      <c r="N1734" s="13"/>
    </row>
    <row r="1735" spans="1:14" x14ac:dyDescent="0.35">
      <c r="A1735" s="5">
        <v>1734</v>
      </c>
      <c r="B1735" s="5">
        <v>1134</v>
      </c>
      <c r="C1735" s="5">
        <v>1057</v>
      </c>
      <c r="D1735" s="5">
        <v>1</v>
      </c>
      <c r="E1735" s="5">
        <v>670.06</v>
      </c>
      <c r="F1735" s="5">
        <v>0</v>
      </c>
      <c r="G1735" s="5">
        <f>IFERROR(INDEX(Products!$C$2:$C$86,MATCH(C1735,Products!$A$2:$A$86,0)),"")</f>
        <v>6</v>
      </c>
      <c r="H1735" s="12">
        <f>IFERROR(INDEX(Products!$D$2:$D$86,MATCH(C1735,Products!$A$2:$A$86,0)),"")</f>
        <v>490.48</v>
      </c>
      <c r="I1735" s="12">
        <f t="shared" si="108"/>
        <v>670.06</v>
      </c>
      <c r="J1735" s="12">
        <f t="shared" si="109"/>
        <v>490.48</v>
      </c>
      <c r="K1735" s="12">
        <f t="shared" si="110"/>
        <v>179.57999999999993</v>
      </c>
      <c r="L1735" s="7">
        <f t="shared" si="111"/>
        <v>0.26800585022236806</v>
      </c>
      <c r="M1735" s="5" t="str">
        <f>IF(COUNTIF(Returns!$B$2:$B$248,A1735)&gt;0,"Yes","No")</f>
        <v>No</v>
      </c>
      <c r="N1735" s="13"/>
    </row>
    <row r="1736" spans="1:14" x14ac:dyDescent="0.35">
      <c r="A1736" s="5">
        <v>1735</v>
      </c>
      <c r="B1736" s="5">
        <v>1134</v>
      </c>
      <c r="C1736" s="5">
        <v>1001</v>
      </c>
      <c r="D1736" s="5">
        <v>1</v>
      </c>
      <c r="E1736" s="5">
        <v>3826.19</v>
      </c>
      <c r="F1736" s="5">
        <v>0.05</v>
      </c>
      <c r="G1736" s="5">
        <f>IFERROR(INDEX(Products!$C$2:$C$86,MATCH(C1736,Products!$A$2:$A$86,0)),"")</f>
        <v>1</v>
      </c>
      <c r="H1736" s="12">
        <f>IFERROR(INDEX(Products!$D$2:$D$86,MATCH(C1736,Products!$A$2:$A$86,0)),"")</f>
        <v>3021.65</v>
      </c>
      <c r="I1736" s="12">
        <f t="shared" si="108"/>
        <v>3634.8804999999998</v>
      </c>
      <c r="J1736" s="12">
        <f t="shared" si="109"/>
        <v>3021.65</v>
      </c>
      <c r="K1736" s="12">
        <f t="shared" si="110"/>
        <v>613.23049999999967</v>
      </c>
      <c r="L1736" s="7">
        <f t="shared" si="111"/>
        <v>0.16870719683907071</v>
      </c>
      <c r="M1736" s="5" t="str">
        <f>IF(COUNTIF(Returns!$B$2:$B$248,A1736)&gt;0,"Yes","No")</f>
        <v>No</v>
      </c>
      <c r="N1736" s="13"/>
    </row>
    <row r="1737" spans="1:14" x14ac:dyDescent="0.35">
      <c r="A1737" s="5">
        <v>1736</v>
      </c>
      <c r="B1737" s="5">
        <v>1135</v>
      </c>
      <c r="C1737" s="5">
        <v>1056</v>
      </c>
      <c r="D1737" s="5">
        <v>1</v>
      </c>
      <c r="E1737" s="5">
        <v>1134.4000000000001</v>
      </c>
      <c r="F1737" s="5">
        <v>0.25</v>
      </c>
      <c r="G1737" s="5">
        <f>IFERROR(INDEX(Products!$C$2:$C$86,MATCH(C1737,Products!$A$2:$A$86,0)),"")</f>
        <v>6</v>
      </c>
      <c r="H1737" s="12">
        <f>IFERROR(INDEX(Products!$D$2:$D$86,MATCH(C1737,Products!$A$2:$A$86,0)),"")</f>
        <v>798.2</v>
      </c>
      <c r="I1737" s="12">
        <f t="shared" si="108"/>
        <v>850.80000000000007</v>
      </c>
      <c r="J1737" s="12">
        <f t="shared" si="109"/>
        <v>798.2</v>
      </c>
      <c r="K1737" s="12">
        <f t="shared" si="110"/>
        <v>52.600000000000023</v>
      </c>
      <c r="L1737" s="7">
        <f t="shared" si="111"/>
        <v>6.1824165491302326E-2</v>
      </c>
      <c r="M1737" s="5" t="str">
        <f>IF(COUNTIF(Returns!$B$2:$B$248,A1737)&gt;0,"Yes","No")</f>
        <v>No</v>
      </c>
      <c r="N1737" s="13"/>
    </row>
    <row r="1738" spans="1:14" x14ac:dyDescent="0.35">
      <c r="A1738" s="5">
        <v>1737</v>
      </c>
      <c r="B1738" s="5">
        <v>1136</v>
      </c>
      <c r="C1738" s="5">
        <v>1005</v>
      </c>
      <c r="D1738" s="5">
        <v>1</v>
      </c>
      <c r="E1738" s="5">
        <v>2703.6</v>
      </c>
      <c r="F1738" s="5">
        <v>0.1</v>
      </c>
      <c r="G1738" s="5">
        <f>IFERROR(INDEX(Products!$C$2:$C$86,MATCH(C1738,Products!$A$2:$A$86,0)),"")</f>
        <v>1</v>
      </c>
      <c r="H1738" s="12">
        <f>IFERROR(INDEX(Products!$D$2:$D$86,MATCH(C1738,Products!$A$2:$A$86,0)),"")</f>
        <v>2129.88</v>
      </c>
      <c r="I1738" s="12">
        <f t="shared" si="108"/>
        <v>2433.2399999999998</v>
      </c>
      <c r="J1738" s="12">
        <f t="shared" si="109"/>
        <v>2129.88</v>
      </c>
      <c r="K1738" s="12">
        <f t="shared" si="110"/>
        <v>303.35999999999967</v>
      </c>
      <c r="L1738" s="7">
        <f t="shared" si="111"/>
        <v>0.12467327513932029</v>
      </c>
      <c r="M1738" s="5" t="str">
        <f>IF(COUNTIF(Returns!$B$2:$B$248,A1738)&gt;0,"Yes","No")</f>
        <v>No</v>
      </c>
      <c r="N1738" s="13"/>
    </row>
    <row r="1739" spans="1:14" x14ac:dyDescent="0.35">
      <c r="A1739" s="5">
        <v>1738</v>
      </c>
      <c r="B1739" s="5">
        <v>1137</v>
      </c>
      <c r="C1739" s="5">
        <v>1030</v>
      </c>
      <c r="D1739" s="5">
        <v>1</v>
      </c>
      <c r="E1739" s="5">
        <v>799.21</v>
      </c>
      <c r="F1739" s="5">
        <v>0</v>
      </c>
      <c r="G1739" s="5">
        <f>IFERROR(INDEX(Products!$C$2:$C$86,MATCH(C1739,Products!$A$2:$A$86,0)),"")</f>
        <v>3</v>
      </c>
      <c r="H1739" s="12">
        <f>IFERROR(INDEX(Products!$D$2:$D$86,MATCH(C1739,Products!$A$2:$A$86,0)),"")</f>
        <v>534</v>
      </c>
      <c r="I1739" s="12">
        <f t="shared" si="108"/>
        <v>799.21</v>
      </c>
      <c r="J1739" s="12">
        <f t="shared" si="109"/>
        <v>534</v>
      </c>
      <c r="K1739" s="12">
        <f t="shared" si="110"/>
        <v>265.21000000000004</v>
      </c>
      <c r="L1739" s="7">
        <f t="shared" si="111"/>
        <v>0.33184019218978744</v>
      </c>
      <c r="M1739" s="5" t="str">
        <f>IF(COUNTIF(Returns!$B$2:$B$248,A1739)&gt;0,"Yes","No")</f>
        <v>No</v>
      </c>
      <c r="N1739" s="13"/>
    </row>
    <row r="1740" spans="1:14" x14ac:dyDescent="0.35">
      <c r="A1740" s="5">
        <v>1739</v>
      </c>
      <c r="B1740" s="5">
        <v>1138</v>
      </c>
      <c r="C1740" s="5">
        <v>1070</v>
      </c>
      <c r="D1740" s="5">
        <v>1</v>
      </c>
      <c r="E1740" s="5">
        <v>2599.85</v>
      </c>
      <c r="F1740" s="5">
        <v>0.3</v>
      </c>
      <c r="G1740" s="5">
        <f>IFERROR(INDEX(Products!$C$2:$C$86,MATCH(C1740,Products!$A$2:$A$86,0)),"")</f>
        <v>7</v>
      </c>
      <c r="H1740" s="12">
        <f>IFERROR(INDEX(Products!$D$2:$D$86,MATCH(C1740,Products!$A$2:$A$86,0)),"")</f>
        <v>1949.71</v>
      </c>
      <c r="I1740" s="12">
        <f t="shared" si="108"/>
        <v>1819.8949999999998</v>
      </c>
      <c r="J1740" s="12">
        <f t="shared" si="109"/>
        <v>1949.71</v>
      </c>
      <c r="K1740" s="12">
        <f t="shared" si="110"/>
        <v>-129.81500000000028</v>
      </c>
      <c r="L1740" s="7">
        <f t="shared" si="111"/>
        <v>-7.1331038329134538E-2</v>
      </c>
      <c r="M1740" s="5" t="str">
        <f>IF(COUNTIF(Returns!$B$2:$B$248,A1740)&gt;0,"Yes","No")</f>
        <v>No</v>
      </c>
      <c r="N1740" s="13"/>
    </row>
    <row r="1741" spans="1:14" x14ac:dyDescent="0.35">
      <c r="A1741" s="5">
        <v>1740</v>
      </c>
      <c r="B1741" s="5">
        <v>1138</v>
      </c>
      <c r="C1741" s="5">
        <v>1081</v>
      </c>
      <c r="D1741" s="5">
        <v>1</v>
      </c>
      <c r="E1741" s="5">
        <v>163.27000000000001</v>
      </c>
      <c r="F1741" s="5">
        <v>0.2</v>
      </c>
      <c r="G1741" s="5">
        <f>IFERROR(INDEX(Products!$C$2:$C$86,MATCH(C1741,Products!$A$2:$A$86,0)),"")</f>
        <v>8</v>
      </c>
      <c r="H1741" s="12">
        <f>IFERROR(INDEX(Products!$D$2:$D$86,MATCH(C1741,Products!$A$2:$A$86,0)),"")</f>
        <v>98.34</v>
      </c>
      <c r="I1741" s="12">
        <f t="shared" si="108"/>
        <v>130.61600000000001</v>
      </c>
      <c r="J1741" s="12">
        <f t="shared" si="109"/>
        <v>98.34</v>
      </c>
      <c r="K1741" s="12">
        <f t="shared" si="110"/>
        <v>32.27600000000001</v>
      </c>
      <c r="L1741" s="7">
        <f t="shared" si="111"/>
        <v>0.24710602070190488</v>
      </c>
      <c r="M1741" s="5" t="str">
        <f>IF(COUNTIF(Returns!$B$2:$B$248,A1741)&gt;0,"Yes","No")</f>
        <v>No</v>
      </c>
      <c r="N1741" s="13"/>
    </row>
    <row r="1742" spans="1:14" x14ac:dyDescent="0.35">
      <c r="A1742" s="5">
        <v>1741</v>
      </c>
      <c r="B1742" s="5">
        <v>1138</v>
      </c>
      <c r="C1742" s="5">
        <v>1009</v>
      </c>
      <c r="D1742" s="5">
        <v>1</v>
      </c>
      <c r="E1742" s="5">
        <v>2129.15</v>
      </c>
      <c r="F1742" s="5">
        <v>0.25</v>
      </c>
      <c r="G1742" s="5">
        <f>IFERROR(INDEX(Products!$C$2:$C$86,MATCH(C1742,Products!$A$2:$A$86,0)),"")</f>
        <v>1</v>
      </c>
      <c r="H1742" s="12">
        <f>IFERROR(INDEX(Products!$D$2:$D$86,MATCH(C1742,Products!$A$2:$A$86,0)),"")</f>
        <v>1303.81</v>
      </c>
      <c r="I1742" s="12">
        <f t="shared" si="108"/>
        <v>1596.8625000000002</v>
      </c>
      <c r="J1742" s="12">
        <f t="shared" si="109"/>
        <v>1303.81</v>
      </c>
      <c r="K1742" s="12">
        <f t="shared" si="110"/>
        <v>293.05250000000024</v>
      </c>
      <c r="L1742" s="7">
        <f t="shared" si="111"/>
        <v>0.18351767919905451</v>
      </c>
      <c r="M1742" s="5" t="str">
        <f>IF(COUNTIF(Returns!$B$2:$B$248,A1742)&gt;0,"Yes","No")</f>
        <v>No</v>
      </c>
      <c r="N1742" s="13"/>
    </row>
    <row r="1743" spans="1:14" x14ac:dyDescent="0.35">
      <c r="A1743" s="5">
        <v>1742</v>
      </c>
      <c r="B1743" s="5">
        <v>1139</v>
      </c>
      <c r="C1743" s="5">
        <v>1007</v>
      </c>
      <c r="D1743" s="5">
        <v>1</v>
      </c>
      <c r="E1743" s="5">
        <v>701.76</v>
      </c>
      <c r="F1743" s="5">
        <v>0.05</v>
      </c>
      <c r="G1743" s="5">
        <f>IFERROR(INDEX(Products!$C$2:$C$86,MATCH(C1743,Products!$A$2:$A$86,0)),"")</f>
        <v>1</v>
      </c>
      <c r="H1743" s="12">
        <f>IFERROR(INDEX(Products!$D$2:$D$86,MATCH(C1743,Products!$A$2:$A$86,0)),"")</f>
        <v>508.8</v>
      </c>
      <c r="I1743" s="12">
        <f t="shared" si="108"/>
        <v>666.67199999999991</v>
      </c>
      <c r="J1743" s="12">
        <f t="shared" si="109"/>
        <v>508.8</v>
      </c>
      <c r="K1743" s="12">
        <f t="shared" si="110"/>
        <v>157.8719999999999</v>
      </c>
      <c r="L1743" s="7">
        <f t="shared" si="111"/>
        <v>0.23680610555115547</v>
      </c>
      <c r="M1743" s="5" t="str">
        <f>IF(COUNTIF(Returns!$B$2:$B$248,A1743)&gt;0,"Yes","No")</f>
        <v>No</v>
      </c>
      <c r="N1743" s="13"/>
    </row>
    <row r="1744" spans="1:14" x14ac:dyDescent="0.35">
      <c r="A1744" s="5">
        <v>1743</v>
      </c>
      <c r="B1744" s="5">
        <v>1139</v>
      </c>
      <c r="C1744" s="5">
        <v>1032</v>
      </c>
      <c r="D1744" s="5">
        <v>1</v>
      </c>
      <c r="E1744" s="5">
        <v>2472.7199999999998</v>
      </c>
      <c r="F1744" s="5">
        <v>0.2</v>
      </c>
      <c r="G1744" s="5">
        <f>IFERROR(INDEX(Products!$C$2:$C$86,MATCH(C1744,Products!$A$2:$A$86,0)),"")</f>
        <v>3</v>
      </c>
      <c r="H1744" s="12">
        <f>IFERROR(INDEX(Products!$D$2:$D$86,MATCH(C1744,Products!$A$2:$A$86,0)),"")</f>
        <v>1458.83</v>
      </c>
      <c r="I1744" s="12">
        <f t="shared" si="108"/>
        <v>1978.1759999999999</v>
      </c>
      <c r="J1744" s="12">
        <f t="shared" si="109"/>
        <v>1458.83</v>
      </c>
      <c r="K1744" s="12">
        <f t="shared" si="110"/>
        <v>519.346</v>
      </c>
      <c r="L1744" s="7">
        <f t="shared" si="111"/>
        <v>0.26253781261121356</v>
      </c>
      <c r="M1744" s="5" t="str">
        <f>IF(COUNTIF(Returns!$B$2:$B$248,A1744)&gt;0,"Yes","No")</f>
        <v>No</v>
      </c>
      <c r="N1744" s="13"/>
    </row>
    <row r="1745" spans="1:14" x14ac:dyDescent="0.35">
      <c r="A1745" s="5">
        <v>1744</v>
      </c>
      <c r="B1745" s="5">
        <v>1140</v>
      </c>
      <c r="C1745" s="5">
        <v>1051</v>
      </c>
      <c r="D1745" s="5">
        <v>1</v>
      </c>
      <c r="E1745" s="5">
        <v>304.13</v>
      </c>
      <c r="F1745" s="5">
        <v>0.25</v>
      </c>
      <c r="G1745" s="5">
        <f>IFERROR(INDEX(Products!$C$2:$C$86,MATCH(C1745,Products!$A$2:$A$86,0)),"")</f>
        <v>5</v>
      </c>
      <c r="H1745" s="12">
        <f>IFERROR(INDEX(Products!$D$2:$D$86,MATCH(C1745,Products!$A$2:$A$86,0)),"")</f>
        <v>176.98</v>
      </c>
      <c r="I1745" s="12">
        <f t="shared" si="108"/>
        <v>228.0975</v>
      </c>
      <c r="J1745" s="12">
        <f t="shared" si="109"/>
        <v>176.98</v>
      </c>
      <c r="K1745" s="12">
        <f t="shared" si="110"/>
        <v>51.117500000000007</v>
      </c>
      <c r="L1745" s="7">
        <f t="shared" si="111"/>
        <v>0.22410372757263894</v>
      </c>
      <c r="M1745" s="5" t="str">
        <f>IF(COUNTIF(Returns!$B$2:$B$248,A1745)&gt;0,"Yes","No")</f>
        <v>No</v>
      </c>
      <c r="N1745" s="13"/>
    </row>
    <row r="1746" spans="1:14" x14ac:dyDescent="0.35">
      <c r="A1746" s="5">
        <v>1745</v>
      </c>
      <c r="B1746" s="5">
        <v>1141</v>
      </c>
      <c r="C1746" s="5">
        <v>1001</v>
      </c>
      <c r="D1746" s="5">
        <v>1</v>
      </c>
      <c r="E1746" s="5">
        <v>3826.19</v>
      </c>
      <c r="F1746" s="5">
        <v>0</v>
      </c>
      <c r="G1746" s="5">
        <f>IFERROR(INDEX(Products!$C$2:$C$86,MATCH(C1746,Products!$A$2:$A$86,0)),"")</f>
        <v>1</v>
      </c>
      <c r="H1746" s="12">
        <f>IFERROR(INDEX(Products!$D$2:$D$86,MATCH(C1746,Products!$A$2:$A$86,0)),"")</f>
        <v>3021.65</v>
      </c>
      <c r="I1746" s="12">
        <f t="shared" si="108"/>
        <v>3826.19</v>
      </c>
      <c r="J1746" s="12">
        <f t="shared" si="109"/>
        <v>3021.65</v>
      </c>
      <c r="K1746" s="12">
        <f t="shared" si="110"/>
        <v>804.54</v>
      </c>
      <c r="L1746" s="7">
        <f t="shared" si="111"/>
        <v>0.21027183699711721</v>
      </c>
      <c r="M1746" s="5" t="str">
        <f>IF(COUNTIF(Returns!$B$2:$B$248,A1746)&gt;0,"Yes","No")</f>
        <v>No</v>
      </c>
      <c r="N1746" s="13"/>
    </row>
    <row r="1747" spans="1:14" x14ac:dyDescent="0.35">
      <c r="A1747" s="5">
        <v>1746</v>
      </c>
      <c r="B1747" s="5">
        <v>1142</v>
      </c>
      <c r="C1747" s="5">
        <v>1067</v>
      </c>
      <c r="D1747" s="5">
        <v>2</v>
      </c>
      <c r="E1747" s="5">
        <v>4128.99</v>
      </c>
      <c r="F1747" s="5">
        <v>0.1</v>
      </c>
      <c r="G1747" s="5">
        <f>IFERROR(INDEX(Products!$C$2:$C$86,MATCH(C1747,Products!$A$2:$A$86,0)),"")</f>
        <v>7</v>
      </c>
      <c r="H1747" s="12">
        <f>IFERROR(INDEX(Products!$D$2:$D$86,MATCH(C1747,Products!$A$2:$A$86,0)),"")</f>
        <v>2213.3200000000002</v>
      </c>
      <c r="I1747" s="12">
        <f t="shared" si="108"/>
        <v>7432.1819999999998</v>
      </c>
      <c r="J1747" s="12">
        <f t="shared" si="109"/>
        <v>4426.6400000000003</v>
      </c>
      <c r="K1747" s="12">
        <f t="shared" si="110"/>
        <v>3005.5419999999995</v>
      </c>
      <c r="L1747" s="7">
        <f t="shared" si="111"/>
        <v>0.40439564047274401</v>
      </c>
      <c r="M1747" s="5" t="str">
        <f>IF(COUNTIF(Returns!$B$2:$B$248,A1747)&gt;0,"Yes","No")</f>
        <v>No</v>
      </c>
      <c r="N1747" s="13"/>
    </row>
    <row r="1748" spans="1:14" x14ac:dyDescent="0.35">
      <c r="A1748" s="5">
        <v>1747</v>
      </c>
      <c r="B1748" s="5">
        <v>1143</v>
      </c>
      <c r="C1748" s="5">
        <v>1042</v>
      </c>
      <c r="D1748" s="5">
        <v>3</v>
      </c>
      <c r="E1748" s="5">
        <v>1025.6300000000001</v>
      </c>
      <c r="F1748" s="5">
        <v>0.25</v>
      </c>
      <c r="G1748" s="5">
        <f>IFERROR(INDEX(Products!$C$2:$C$86,MATCH(C1748,Products!$A$2:$A$86,0)),"")</f>
        <v>4</v>
      </c>
      <c r="H1748" s="12">
        <f>IFERROR(INDEX(Products!$D$2:$D$86,MATCH(C1748,Products!$A$2:$A$86,0)),"")</f>
        <v>559.36</v>
      </c>
      <c r="I1748" s="12">
        <f t="shared" si="108"/>
        <v>2307.6675000000005</v>
      </c>
      <c r="J1748" s="12">
        <f t="shared" si="109"/>
        <v>1678.08</v>
      </c>
      <c r="K1748" s="12">
        <f t="shared" si="110"/>
        <v>629.58750000000055</v>
      </c>
      <c r="L1748" s="7">
        <f t="shared" si="111"/>
        <v>0.2728241828599659</v>
      </c>
      <c r="M1748" s="5" t="str">
        <f>IF(COUNTIF(Returns!$B$2:$B$248,A1748)&gt;0,"Yes","No")</f>
        <v>No</v>
      </c>
      <c r="N1748" s="13"/>
    </row>
    <row r="1749" spans="1:14" x14ac:dyDescent="0.35">
      <c r="A1749" s="5">
        <v>1748</v>
      </c>
      <c r="B1749" s="5">
        <v>1144</v>
      </c>
      <c r="C1749" s="5">
        <v>1073</v>
      </c>
      <c r="D1749" s="5">
        <v>1</v>
      </c>
      <c r="E1749" s="5">
        <v>1588.01</v>
      </c>
      <c r="F1749" s="5">
        <v>0.1</v>
      </c>
      <c r="G1749" s="5">
        <f>IFERROR(INDEX(Products!$C$2:$C$86,MATCH(C1749,Products!$A$2:$A$86,0)),"")</f>
        <v>7</v>
      </c>
      <c r="H1749" s="12">
        <f>IFERROR(INDEX(Products!$D$2:$D$86,MATCH(C1749,Products!$A$2:$A$86,0)),"")</f>
        <v>1144.3699999999999</v>
      </c>
      <c r="I1749" s="12">
        <f t="shared" si="108"/>
        <v>1429.2090000000001</v>
      </c>
      <c r="J1749" s="12">
        <f t="shared" si="109"/>
        <v>1144.3699999999999</v>
      </c>
      <c r="K1749" s="12">
        <f t="shared" si="110"/>
        <v>284.83900000000017</v>
      </c>
      <c r="L1749" s="7">
        <f t="shared" si="111"/>
        <v>0.1992983531449915</v>
      </c>
      <c r="M1749" s="5" t="str">
        <f>IF(COUNTIF(Returns!$B$2:$B$248,A1749)&gt;0,"Yes","No")</f>
        <v>No</v>
      </c>
      <c r="N1749" s="13"/>
    </row>
    <row r="1750" spans="1:14" x14ac:dyDescent="0.35">
      <c r="A1750" s="5">
        <v>1749</v>
      </c>
      <c r="B1750" s="5">
        <v>1144</v>
      </c>
      <c r="C1750" s="5">
        <v>1041</v>
      </c>
      <c r="D1750" s="5">
        <v>1</v>
      </c>
      <c r="E1750" s="5">
        <v>767.68</v>
      </c>
      <c r="F1750" s="5">
        <v>0.15</v>
      </c>
      <c r="G1750" s="5">
        <f>IFERROR(INDEX(Products!$C$2:$C$86,MATCH(C1750,Products!$A$2:$A$86,0)),"")</f>
        <v>4</v>
      </c>
      <c r="H1750" s="12">
        <f>IFERROR(INDEX(Products!$D$2:$D$86,MATCH(C1750,Products!$A$2:$A$86,0)),"")</f>
        <v>540.32000000000005</v>
      </c>
      <c r="I1750" s="12">
        <f t="shared" si="108"/>
        <v>652.52799999999991</v>
      </c>
      <c r="J1750" s="12">
        <f t="shared" si="109"/>
        <v>540.32000000000005</v>
      </c>
      <c r="K1750" s="12">
        <f t="shared" si="110"/>
        <v>112.20799999999986</v>
      </c>
      <c r="L1750" s="7">
        <f t="shared" si="111"/>
        <v>0.17195890444547954</v>
      </c>
      <c r="M1750" s="5" t="str">
        <f>IF(COUNTIF(Returns!$B$2:$B$248,A1750)&gt;0,"Yes","No")</f>
        <v>No</v>
      </c>
      <c r="N1750" s="13"/>
    </row>
    <row r="1751" spans="1:14" x14ac:dyDescent="0.35">
      <c r="A1751" s="5">
        <v>1750</v>
      </c>
      <c r="B1751" s="5">
        <v>1144</v>
      </c>
      <c r="C1751" s="5">
        <v>1001</v>
      </c>
      <c r="D1751" s="5">
        <v>2</v>
      </c>
      <c r="E1751" s="5">
        <v>3826.19</v>
      </c>
      <c r="F1751" s="5">
        <v>0.2</v>
      </c>
      <c r="G1751" s="5">
        <f>IFERROR(INDEX(Products!$C$2:$C$86,MATCH(C1751,Products!$A$2:$A$86,0)),"")</f>
        <v>1</v>
      </c>
      <c r="H1751" s="12">
        <f>IFERROR(INDEX(Products!$D$2:$D$86,MATCH(C1751,Products!$A$2:$A$86,0)),"")</f>
        <v>3021.65</v>
      </c>
      <c r="I1751" s="12">
        <f t="shared" si="108"/>
        <v>6121.9040000000005</v>
      </c>
      <c r="J1751" s="12">
        <f t="shared" si="109"/>
        <v>6043.3</v>
      </c>
      <c r="K1751" s="12">
        <f t="shared" si="110"/>
        <v>78.604000000000269</v>
      </c>
      <c r="L1751" s="7">
        <f t="shared" si="111"/>
        <v>1.2839796246396589E-2</v>
      </c>
      <c r="M1751" s="5" t="str">
        <f>IF(COUNTIF(Returns!$B$2:$B$248,A1751)&gt;0,"Yes","No")</f>
        <v>No</v>
      </c>
      <c r="N1751" s="13"/>
    </row>
    <row r="1752" spans="1:14" x14ac:dyDescent="0.35">
      <c r="A1752" s="5">
        <v>1751</v>
      </c>
      <c r="B1752" s="5">
        <v>1145</v>
      </c>
      <c r="C1752" s="5">
        <v>1001</v>
      </c>
      <c r="D1752" s="5">
        <v>2</v>
      </c>
      <c r="E1752" s="5">
        <v>3826.19</v>
      </c>
      <c r="F1752" s="5">
        <v>0.05</v>
      </c>
      <c r="G1752" s="5">
        <f>IFERROR(INDEX(Products!$C$2:$C$86,MATCH(C1752,Products!$A$2:$A$86,0)),"")</f>
        <v>1</v>
      </c>
      <c r="H1752" s="12">
        <f>IFERROR(INDEX(Products!$D$2:$D$86,MATCH(C1752,Products!$A$2:$A$86,0)),"")</f>
        <v>3021.65</v>
      </c>
      <c r="I1752" s="12">
        <f t="shared" si="108"/>
        <v>7269.7609999999995</v>
      </c>
      <c r="J1752" s="12">
        <f t="shared" si="109"/>
        <v>6043.3</v>
      </c>
      <c r="K1752" s="12">
        <f t="shared" si="110"/>
        <v>1226.4609999999993</v>
      </c>
      <c r="L1752" s="7">
        <f t="shared" si="111"/>
        <v>0.16870719683907071</v>
      </c>
      <c r="M1752" s="5" t="str">
        <f>IF(COUNTIF(Returns!$B$2:$B$248,A1752)&gt;0,"Yes","No")</f>
        <v>No</v>
      </c>
      <c r="N1752" s="13"/>
    </row>
    <row r="1753" spans="1:14" x14ac:dyDescent="0.35">
      <c r="A1753" s="5">
        <v>1752</v>
      </c>
      <c r="B1753" s="5">
        <v>1146</v>
      </c>
      <c r="C1753" s="5">
        <v>1016</v>
      </c>
      <c r="D1753" s="5">
        <v>1</v>
      </c>
      <c r="E1753" s="5">
        <v>1279.19</v>
      </c>
      <c r="F1753" s="5">
        <v>0</v>
      </c>
      <c r="G1753" s="5">
        <f>IFERROR(INDEX(Products!$C$2:$C$86,MATCH(C1753,Products!$A$2:$A$86,0)),"")</f>
        <v>2</v>
      </c>
      <c r="H1753" s="12">
        <f>IFERROR(INDEX(Products!$D$2:$D$86,MATCH(C1753,Products!$A$2:$A$86,0)),"")</f>
        <v>741.85</v>
      </c>
      <c r="I1753" s="12">
        <f t="shared" si="108"/>
        <v>1279.19</v>
      </c>
      <c r="J1753" s="12">
        <f t="shared" si="109"/>
        <v>741.85</v>
      </c>
      <c r="K1753" s="12">
        <f t="shared" si="110"/>
        <v>537.34</v>
      </c>
      <c r="L1753" s="7">
        <f t="shared" si="111"/>
        <v>0.42006269592476492</v>
      </c>
      <c r="M1753" s="5" t="str">
        <f>IF(COUNTIF(Returns!$B$2:$B$248,A1753)&gt;0,"Yes","No")</f>
        <v>No</v>
      </c>
      <c r="N1753" s="13"/>
    </row>
    <row r="1754" spans="1:14" x14ac:dyDescent="0.35">
      <c r="A1754" s="5">
        <v>1753</v>
      </c>
      <c r="B1754" s="5">
        <v>1147</v>
      </c>
      <c r="C1754" s="5">
        <v>1061</v>
      </c>
      <c r="D1754" s="5">
        <v>1</v>
      </c>
      <c r="E1754" s="5">
        <v>1128.8399999999999</v>
      </c>
      <c r="F1754" s="5">
        <v>0.15</v>
      </c>
      <c r="G1754" s="5">
        <f>IFERROR(INDEX(Products!$C$2:$C$86,MATCH(C1754,Products!$A$2:$A$86,0)),"")</f>
        <v>6</v>
      </c>
      <c r="H1754" s="12">
        <f>IFERROR(INDEX(Products!$D$2:$D$86,MATCH(C1754,Products!$A$2:$A$86,0)),"")</f>
        <v>705.26</v>
      </c>
      <c r="I1754" s="12">
        <f t="shared" si="108"/>
        <v>959.5139999999999</v>
      </c>
      <c r="J1754" s="12">
        <f t="shared" si="109"/>
        <v>705.26</v>
      </c>
      <c r="K1754" s="12">
        <f t="shared" si="110"/>
        <v>254.25399999999991</v>
      </c>
      <c r="L1754" s="7">
        <f t="shared" si="111"/>
        <v>0.26498206383648382</v>
      </c>
      <c r="M1754" s="5" t="str">
        <f>IF(COUNTIF(Returns!$B$2:$B$248,A1754)&gt;0,"Yes","No")</f>
        <v>No</v>
      </c>
      <c r="N1754" s="13"/>
    </row>
    <row r="1755" spans="1:14" x14ac:dyDescent="0.35">
      <c r="A1755" s="5">
        <v>1754</v>
      </c>
      <c r="B1755" s="5">
        <v>1148</v>
      </c>
      <c r="C1755" s="5">
        <v>1085</v>
      </c>
      <c r="D1755" s="5">
        <v>2</v>
      </c>
      <c r="E1755" s="5">
        <v>234.72</v>
      </c>
      <c r="F1755" s="5">
        <v>0.25</v>
      </c>
      <c r="G1755" s="5">
        <f>IFERROR(INDEX(Products!$C$2:$C$86,MATCH(C1755,Products!$A$2:$A$86,0)),"")</f>
        <v>8</v>
      </c>
      <c r="H1755" s="12">
        <f>IFERROR(INDEX(Products!$D$2:$D$86,MATCH(C1755,Products!$A$2:$A$86,0)),"")</f>
        <v>175.69</v>
      </c>
      <c r="I1755" s="12">
        <f t="shared" si="108"/>
        <v>352.08</v>
      </c>
      <c r="J1755" s="12">
        <f t="shared" si="109"/>
        <v>351.38</v>
      </c>
      <c r="K1755" s="12">
        <f t="shared" si="110"/>
        <v>0.69999999999998863</v>
      </c>
      <c r="L1755" s="7">
        <f t="shared" si="111"/>
        <v>1.9881845035218948E-3</v>
      </c>
      <c r="M1755" s="5" t="str">
        <f>IF(COUNTIF(Returns!$B$2:$B$248,A1755)&gt;0,"Yes","No")</f>
        <v>No</v>
      </c>
      <c r="N1755" s="13"/>
    </row>
    <row r="1756" spans="1:14" x14ac:dyDescent="0.35">
      <c r="A1756" s="5">
        <v>1755</v>
      </c>
      <c r="B1756" s="5">
        <v>1149</v>
      </c>
      <c r="C1756" s="5">
        <v>1026</v>
      </c>
      <c r="D1756" s="5">
        <v>1</v>
      </c>
      <c r="E1756" s="5">
        <v>1413.81</v>
      </c>
      <c r="F1756" s="5">
        <v>0</v>
      </c>
      <c r="G1756" s="5">
        <f>IFERROR(INDEX(Products!$C$2:$C$86,MATCH(C1756,Products!$A$2:$A$86,0)),"")</f>
        <v>3</v>
      </c>
      <c r="H1756" s="12">
        <f>IFERROR(INDEX(Products!$D$2:$D$86,MATCH(C1756,Products!$A$2:$A$86,0)),"")</f>
        <v>1019.93</v>
      </c>
      <c r="I1756" s="12">
        <f t="shared" si="108"/>
        <v>1413.81</v>
      </c>
      <c r="J1756" s="12">
        <f t="shared" si="109"/>
        <v>1019.93</v>
      </c>
      <c r="K1756" s="12">
        <f t="shared" si="110"/>
        <v>393.88</v>
      </c>
      <c r="L1756" s="7">
        <f t="shared" si="111"/>
        <v>0.27859471923384332</v>
      </c>
      <c r="M1756" s="5" t="str">
        <f>IF(COUNTIF(Returns!$B$2:$B$248,A1756)&gt;0,"Yes","No")</f>
        <v>No</v>
      </c>
      <c r="N1756" s="13"/>
    </row>
    <row r="1757" spans="1:14" x14ac:dyDescent="0.35">
      <c r="A1757" s="5">
        <v>1756</v>
      </c>
      <c r="B1757" s="5">
        <v>1150</v>
      </c>
      <c r="C1757" s="5">
        <v>1037</v>
      </c>
      <c r="D1757" s="5">
        <v>2</v>
      </c>
      <c r="E1757" s="5">
        <v>1161.6300000000001</v>
      </c>
      <c r="F1757" s="5">
        <v>0.3</v>
      </c>
      <c r="G1757" s="5">
        <f>IFERROR(INDEX(Products!$C$2:$C$86,MATCH(C1757,Products!$A$2:$A$86,0)),"")</f>
        <v>4</v>
      </c>
      <c r="H1757" s="12">
        <f>IFERROR(INDEX(Products!$D$2:$D$86,MATCH(C1757,Products!$A$2:$A$86,0)),"")</f>
        <v>798.62</v>
      </c>
      <c r="I1757" s="12">
        <f t="shared" si="108"/>
        <v>1626.2820000000002</v>
      </c>
      <c r="J1757" s="12">
        <f t="shared" si="109"/>
        <v>1597.24</v>
      </c>
      <c r="K1757" s="12">
        <f t="shared" si="110"/>
        <v>29.042000000000144</v>
      </c>
      <c r="L1757" s="7">
        <f t="shared" si="111"/>
        <v>1.7857911481526659E-2</v>
      </c>
      <c r="M1757" s="5" t="str">
        <f>IF(COUNTIF(Returns!$B$2:$B$248,A1757)&gt;0,"Yes","No")</f>
        <v>No</v>
      </c>
      <c r="N1757" s="13"/>
    </row>
    <row r="1758" spans="1:14" x14ac:dyDescent="0.35">
      <c r="A1758" s="5">
        <v>1757</v>
      </c>
      <c r="B1758" s="5">
        <v>1150</v>
      </c>
      <c r="C1758" s="5">
        <v>1066</v>
      </c>
      <c r="D1758" s="5">
        <v>2</v>
      </c>
      <c r="E1758" s="5">
        <v>1123.68</v>
      </c>
      <c r="F1758" s="5">
        <v>0.1</v>
      </c>
      <c r="G1758" s="5">
        <f>IFERROR(INDEX(Products!$C$2:$C$86,MATCH(C1758,Products!$A$2:$A$86,0)),"")</f>
        <v>7</v>
      </c>
      <c r="H1758" s="12">
        <f>IFERROR(INDEX(Products!$D$2:$D$86,MATCH(C1758,Products!$A$2:$A$86,0)),"")</f>
        <v>872.66</v>
      </c>
      <c r="I1758" s="12">
        <f t="shared" si="108"/>
        <v>2022.6240000000003</v>
      </c>
      <c r="J1758" s="12">
        <f t="shared" si="109"/>
        <v>1745.32</v>
      </c>
      <c r="K1758" s="12">
        <f t="shared" si="110"/>
        <v>277.30400000000031</v>
      </c>
      <c r="L1758" s="7">
        <f t="shared" si="111"/>
        <v>0.13710111221858351</v>
      </c>
      <c r="M1758" s="5" t="str">
        <f>IF(COUNTIF(Returns!$B$2:$B$248,A1758)&gt;0,"Yes","No")</f>
        <v>No</v>
      </c>
      <c r="N1758" s="13"/>
    </row>
    <row r="1759" spans="1:14" x14ac:dyDescent="0.35">
      <c r="A1759" s="5">
        <v>1758</v>
      </c>
      <c r="B1759" s="5">
        <v>1151</v>
      </c>
      <c r="C1759" s="5">
        <v>1041</v>
      </c>
      <c r="D1759" s="5">
        <v>1</v>
      </c>
      <c r="E1759" s="5">
        <v>767.68</v>
      </c>
      <c r="F1759" s="5">
        <v>0</v>
      </c>
      <c r="G1759" s="5">
        <f>IFERROR(INDEX(Products!$C$2:$C$86,MATCH(C1759,Products!$A$2:$A$86,0)),"")</f>
        <v>4</v>
      </c>
      <c r="H1759" s="12">
        <f>IFERROR(INDEX(Products!$D$2:$D$86,MATCH(C1759,Products!$A$2:$A$86,0)),"")</f>
        <v>540.32000000000005</v>
      </c>
      <c r="I1759" s="12">
        <f t="shared" si="108"/>
        <v>767.68</v>
      </c>
      <c r="J1759" s="12">
        <f t="shared" si="109"/>
        <v>540.32000000000005</v>
      </c>
      <c r="K1759" s="12">
        <f t="shared" si="110"/>
        <v>227.3599999999999</v>
      </c>
      <c r="L1759" s="7">
        <f t="shared" si="111"/>
        <v>0.29616506877865767</v>
      </c>
      <c r="M1759" s="5" t="str">
        <f>IF(COUNTIF(Returns!$B$2:$B$248,A1759)&gt;0,"Yes","No")</f>
        <v>No</v>
      </c>
      <c r="N1759" s="13"/>
    </row>
    <row r="1760" spans="1:14" x14ac:dyDescent="0.35">
      <c r="A1760" s="5">
        <v>1759</v>
      </c>
      <c r="B1760" s="5">
        <v>1151</v>
      </c>
      <c r="C1760" s="5">
        <v>1065</v>
      </c>
      <c r="D1760" s="5">
        <v>1</v>
      </c>
      <c r="E1760" s="5">
        <v>1433.45</v>
      </c>
      <c r="F1760" s="5">
        <v>0.1</v>
      </c>
      <c r="G1760" s="5">
        <f>IFERROR(INDEX(Products!$C$2:$C$86,MATCH(C1760,Products!$A$2:$A$86,0)),"")</f>
        <v>6</v>
      </c>
      <c r="H1760" s="12">
        <f>IFERROR(INDEX(Products!$D$2:$D$86,MATCH(C1760,Products!$A$2:$A$86,0)),"")</f>
        <v>800.55</v>
      </c>
      <c r="I1760" s="12">
        <f t="shared" si="108"/>
        <v>1290.105</v>
      </c>
      <c r="J1760" s="12">
        <f t="shared" si="109"/>
        <v>800.55</v>
      </c>
      <c r="K1760" s="12">
        <f t="shared" si="110"/>
        <v>489.55500000000006</v>
      </c>
      <c r="L1760" s="7">
        <f t="shared" si="111"/>
        <v>0.37946911297917618</v>
      </c>
      <c r="M1760" s="5" t="str">
        <f>IF(COUNTIF(Returns!$B$2:$B$248,A1760)&gt;0,"Yes","No")</f>
        <v>No</v>
      </c>
      <c r="N1760" s="13"/>
    </row>
    <row r="1761" spans="1:14" x14ac:dyDescent="0.35">
      <c r="A1761" s="5">
        <v>1760</v>
      </c>
      <c r="B1761" s="5">
        <v>1152</v>
      </c>
      <c r="C1761" s="5">
        <v>1006</v>
      </c>
      <c r="D1761" s="5">
        <v>1</v>
      </c>
      <c r="E1761" s="5">
        <v>2046.37</v>
      </c>
      <c r="F1761" s="5">
        <v>0.1</v>
      </c>
      <c r="G1761" s="5">
        <f>IFERROR(INDEX(Products!$C$2:$C$86,MATCH(C1761,Products!$A$2:$A$86,0)),"")</f>
        <v>1</v>
      </c>
      <c r="H1761" s="12">
        <f>IFERROR(INDEX(Products!$D$2:$D$86,MATCH(C1761,Products!$A$2:$A$86,0)),"")</f>
        <v>1296.42</v>
      </c>
      <c r="I1761" s="12">
        <f t="shared" si="108"/>
        <v>1841.7329999999999</v>
      </c>
      <c r="J1761" s="12">
        <f t="shared" si="109"/>
        <v>1296.42</v>
      </c>
      <c r="K1761" s="12">
        <f t="shared" si="110"/>
        <v>545.31299999999987</v>
      </c>
      <c r="L1761" s="7">
        <f t="shared" si="111"/>
        <v>0.29608689207393246</v>
      </c>
      <c r="M1761" s="5" t="str">
        <f>IF(COUNTIF(Returns!$B$2:$B$248,A1761)&gt;0,"Yes","No")</f>
        <v>No</v>
      </c>
      <c r="N1761" s="13"/>
    </row>
    <row r="1762" spans="1:14" x14ac:dyDescent="0.35">
      <c r="A1762" s="5">
        <v>1761</v>
      </c>
      <c r="B1762" s="5">
        <v>1152</v>
      </c>
      <c r="C1762" s="5">
        <v>1028</v>
      </c>
      <c r="D1762" s="5">
        <v>1</v>
      </c>
      <c r="E1762" s="5">
        <v>2753.45</v>
      </c>
      <c r="F1762" s="5">
        <v>0.15</v>
      </c>
      <c r="G1762" s="5">
        <f>IFERROR(INDEX(Products!$C$2:$C$86,MATCH(C1762,Products!$A$2:$A$86,0)),"")</f>
        <v>3</v>
      </c>
      <c r="H1762" s="12">
        <f>IFERROR(INDEX(Products!$D$2:$D$86,MATCH(C1762,Products!$A$2:$A$86,0)),"")</f>
        <v>1672.88</v>
      </c>
      <c r="I1762" s="12">
        <f t="shared" si="108"/>
        <v>2340.4324999999999</v>
      </c>
      <c r="J1762" s="12">
        <f t="shared" si="109"/>
        <v>1672.88</v>
      </c>
      <c r="K1762" s="12">
        <f t="shared" si="110"/>
        <v>667.55249999999978</v>
      </c>
      <c r="L1762" s="7">
        <f t="shared" si="111"/>
        <v>0.28522612807675496</v>
      </c>
      <c r="M1762" s="5" t="str">
        <f>IF(COUNTIF(Returns!$B$2:$B$248,A1762)&gt;0,"Yes","No")</f>
        <v>No</v>
      </c>
      <c r="N1762" s="13"/>
    </row>
    <row r="1763" spans="1:14" x14ac:dyDescent="0.35">
      <c r="A1763" s="5">
        <v>1762</v>
      </c>
      <c r="B1763" s="5">
        <v>1153</v>
      </c>
      <c r="C1763" s="5">
        <v>1067</v>
      </c>
      <c r="D1763" s="5">
        <v>1</v>
      </c>
      <c r="E1763" s="5">
        <v>4128.99</v>
      </c>
      <c r="F1763" s="5">
        <v>0.15</v>
      </c>
      <c r="G1763" s="5">
        <f>IFERROR(INDEX(Products!$C$2:$C$86,MATCH(C1763,Products!$A$2:$A$86,0)),"")</f>
        <v>7</v>
      </c>
      <c r="H1763" s="12">
        <f>IFERROR(INDEX(Products!$D$2:$D$86,MATCH(C1763,Products!$A$2:$A$86,0)),"")</f>
        <v>2213.3200000000002</v>
      </c>
      <c r="I1763" s="12">
        <f t="shared" si="108"/>
        <v>3509.6414999999997</v>
      </c>
      <c r="J1763" s="12">
        <f t="shared" si="109"/>
        <v>2213.3200000000002</v>
      </c>
      <c r="K1763" s="12">
        <f t="shared" si="110"/>
        <v>1296.3214999999996</v>
      </c>
      <c r="L1763" s="7">
        <f t="shared" si="111"/>
        <v>0.36936008991231717</v>
      </c>
      <c r="M1763" s="5" t="str">
        <f>IF(COUNTIF(Returns!$B$2:$B$248,A1763)&gt;0,"Yes","No")</f>
        <v>No</v>
      </c>
      <c r="N1763" s="13"/>
    </row>
    <row r="1764" spans="1:14" x14ac:dyDescent="0.35">
      <c r="A1764" s="5">
        <v>1763</v>
      </c>
      <c r="B1764" s="5">
        <v>1153</v>
      </c>
      <c r="C1764" s="5">
        <v>1079</v>
      </c>
      <c r="D1764" s="5">
        <v>2</v>
      </c>
      <c r="E1764" s="5">
        <v>395.97</v>
      </c>
      <c r="F1764" s="5">
        <v>0</v>
      </c>
      <c r="G1764" s="5">
        <f>IFERROR(INDEX(Products!$C$2:$C$86,MATCH(C1764,Products!$A$2:$A$86,0)),"")</f>
        <v>8</v>
      </c>
      <c r="H1764" s="12">
        <f>IFERROR(INDEX(Products!$D$2:$D$86,MATCH(C1764,Products!$A$2:$A$86,0)),"")</f>
        <v>242.57</v>
      </c>
      <c r="I1764" s="12">
        <f t="shared" si="108"/>
        <v>791.94</v>
      </c>
      <c r="J1764" s="12">
        <f t="shared" si="109"/>
        <v>485.14</v>
      </c>
      <c r="K1764" s="12">
        <f t="shared" si="110"/>
        <v>306.80000000000007</v>
      </c>
      <c r="L1764" s="7">
        <f t="shared" si="111"/>
        <v>0.38740308609238078</v>
      </c>
      <c r="M1764" s="5" t="str">
        <f>IF(COUNTIF(Returns!$B$2:$B$248,A1764)&gt;0,"Yes","No")</f>
        <v>No</v>
      </c>
      <c r="N1764" s="13"/>
    </row>
    <row r="1765" spans="1:14" x14ac:dyDescent="0.35">
      <c r="A1765" s="5">
        <v>1764</v>
      </c>
      <c r="B1765" s="5">
        <v>1154</v>
      </c>
      <c r="C1765" s="5">
        <v>1085</v>
      </c>
      <c r="D1765" s="5">
        <v>1</v>
      </c>
      <c r="E1765" s="5">
        <v>234.72</v>
      </c>
      <c r="F1765" s="5">
        <v>0</v>
      </c>
      <c r="G1765" s="5">
        <f>IFERROR(INDEX(Products!$C$2:$C$86,MATCH(C1765,Products!$A$2:$A$86,0)),"")</f>
        <v>8</v>
      </c>
      <c r="H1765" s="12">
        <f>IFERROR(INDEX(Products!$D$2:$D$86,MATCH(C1765,Products!$A$2:$A$86,0)),"")</f>
        <v>175.69</v>
      </c>
      <c r="I1765" s="12">
        <f t="shared" si="108"/>
        <v>234.72</v>
      </c>
      <c r="J1765" s="12">
        <f t="shared" si="109"/>
        <v>175.69</v>
      </c>
      <c r="K1765" s="12">
        <f t="shared" si="110"/>
        <v>59.03</v>
      </c>
      <c r="L1765" s="7">
        <f t="shared" si="111"/>
        <v>0.25149113837764148</v>
      </c>
      <c r="M1765" s="5" t="str">
        <f>IF(COUNTIF(Returns!$B$2:$B$248,A1765)&gt;0,"Yes","No")</f>
        <v>No</v>
      </c>
      <c r="N1765" s="13"/>
    </row>
    <row r="1766" spans="1:14" x14ac:dyDescent="0.35">
      <c r="A1766" s="5">
        <v>1765</v>
      </c>
      <c r="B1766" s="5">
        <v>1154</v>
      </c>
      <c r="C1766" s="5">
        <v>1076</v>
      </c>
      <c r="D1766" s="5">
        <v>2</v>
      </c>
      <c r="E1766" s="5">
        <v>999.07</v>
      </c>
      <c r="F1766" s="5">
        <v>0</v>
      </c>
      <c r="G1766" s="5">
        <f>IFERROR(INDEX(Products!$C$2:$C$86,MATCH(C1766,Products!$A$2:$A$86,0)),"")</f>
        <v>8</v>
      </c>
      <c r="H1766" s="12">
        <f>IFERROR(INDEX(Products!$D$2:$D$86,MATCH(C1766,Products!$A$2:$A$86,0)),"")</f>
        <v>597.38</v>
      </c>
      <c r="I1766" s="12">
        <f t="shared" si="108"/>
        <v>1998.14</v>
      </c>
      <c r="J1766" s="12">
        <f t="shared" si="109"/>
        <v>1194.76</v>
      </c>
      <c r="K1766" s="12">
        <f t="shared" si="110"/>
        <v>803.38000000000011</v>
      </c>
      <c r="L1766" s="7">
        <f t="shared" si="111"/>
        <v>0.40206391944508396</v>
      </c>
      <c r="M1766" s="5" t="str">
        <f>IF(COUNTIF(Returns!$B$2:$B$248,A1766)&gt;0,"Yes","No")</f>
        <v>No</v>
      </c>
      <c r="N1766" s="13"/>
    </row>
    <row r="1767" spans="1:14" x14ac:dyDescent="0.35">
      <c r="A1767" s="5">
        <v>1766</v>
      </c>
      <c r="B1767" s="5">
        <v>1155</v>
      </c>
      <c r="C1767" s="5">
        <v>1084</v>
      </c>
      <c r="D1767" s="5">
        <v>1</v>
      </c>
      <c r="E1767" s="5">
        <v>317.63</v>
      </c>
      <c r="F1767" s="5">
        <v>0.15</v>
      </c>
      <c r="G1767" s="5">
        <f>IFERROR(INDEX(Products!$C$2:$C$86,MATCH(C1767,Products!$A$2:$A$86,0)),"")</f>
        <v>8</v>
      </c>
      <c r="H1767" s="12">
        <f>IFERROR(INDEX(Products!$D$2:$D$86,MATCH(C1767,Products!$A$2:$A$86,0)),"")</f>
        <v>188.52</v>
      </c>
      <c r="I1767" s="12">
        <f t="shared" si="108"/>
        <v>269.9855</v>
      </c>
      <c r="J1767" s="12">
        <f t="shared" si="109"/>
        <v>188.52</v>
      </c>
      <c r="K1767" s="12">
        <f t="shared" si="110"/>
        <v>81.465499999999992</v>
      </c>
      <c r="L1767" s="7">
        <f t="shared" si="111"/>
        <v>0.30174027864459385</v>
      </c>
      <c r="M1767" s="5" t="str">
        <f>IF(COUNTIF(Returns!$B$2:$B$248,A1767)&gt;0,"Yes","No")</f>
        <v>No</v>
      </c>
      <c r="N1767" s="13"/>
    </row>
    <row r="1768" spans="1:14" x14ac:dyDescent="0.35">
      <c r="A1768" s="5">
        <v>1767</v>
      </c>
      <c r="B1768" s="5">
        <v>1155</v>
      </c>
      <c r="C1768" s="5">
        <v>1067</v>
      </c>
      <c r="D1768" s="5">
        <v>3</v>
      </c>
      <c r="E1768" s="5">
        <v>4128.99</v>
      </c>
      <c r="F1768" s="5">
        <v>0.15</v>
      </c>
      <c r="G1768" s="5">
        <f>IFERROR(INDEX(Products!$C$2:$C$86,MATCH(C1768,Products!$A$2:$A$86,0)),"")</f>
        <v>7</v>
      </c>
      <c r="H1768" s="12">
        <f>IFERROR(INDEX(Products!$D$2:$D$86,MATCH(C1768,Products!$A$2:$A$86,0)),"")</f>
        <v>2213.3200000000002</v>
      </c>
      <c r="I1768" s="12">
        <f t="shared" si="108"/>
        <v>10528.924499999999</v>
      </c>
      <c r="J1768" s="12">
        <f t="shared" si="109"/>
        <v>6639.9600000000009</v>
      </c>
      <c r="K1768" s="12">
        <f t="shared" si="110"/>
        <v>3888.9644999999982</v>
      </c>
      <c r="L1768" s="7">
        <f t="shared" si="111"/>
        <v>0.36936008991231711</v>
      </c>
      <c r="M1768" s="5" t="str">
        <f>IF(COUNTIF(Returns!$B$2:$B$248,A1768)&gt;0,"Yes","No")</f>
        <v>No</v>
      </c>
      <c r="N1768" s="13"/>
    </row>
    <row r="1769" spans="1:14" x14ac:dyDescent="0.35">
      <c r="A1769" s="5">
        <v>1768</v>
      </c>
      <c r="B1769" s="5">
        <v>1156</v>
      </c>
      <c r="C1769" s="5">
        <v>1021</v>
      </c>
      <c r="D1769" s="5">
        <v>1</v>
      </c>
      <c r="E1769" s="5">
        <v>841.78</v>
      </c>
      <c r="F1769" s="5">
        <v>0.1</v>
      </c>
      <c r="G1769" s="5">
        <f>IFERROR(INDEX(Products!$C$2:$C$86,MATCH(C1769,Products!$A$2:$A$86,0)),"")</f>
        <v>2</v>
      </c>
      <c r="H1769" s="12">
        <f>IFERROR(INDEX(Products!$D$2:$D$86,MATCH(C1769,Products!$A$2:$A$86,0)),"")</f>
        <v>657.75</v>
      </c>
      <c r="I1769" s="12">
        <f t="shared" si="108"/>
        <v>757.60199999999998</v>
      </c>
      <c r="J1769" s="12">
        <f t="shared" si="109"/>
        <v>657.75</v>
      </c>
      <c r="K1769" s="12">
        <f t="shared" si="110"/>
        <v>99.851999999999975</v>
      </c>
      <c r="L1769" s="7">
        <f t="shared" si="111"/>
        <v>0.13180007444542119</v>
      </c>
      <c r="M1769" s="5" t="str">
        <f>IF(COUNTIF(Returns!$B$2:$B$248,A1769)&gt;0,"Yes","No")</f>
        <v>Yes</v>
      </c>
      <c r="N1769" s="13"/>
    </row>
    <row r="1770" spans="1:14" x14ac:dyDescent="0.35">
      <c r="A1770" s="5">
        <v>1769</v>
      </c>
      <c r="B1770" s="5">
        <v>1157</v>
      </c>
      <c r="C1770" s="5">
        <v>1049</v>
      </c>
      <c r="D1770" s="5">
        <v>1</v>
      </c>
      <c r="E1770" s="5">
        <v>3970.29</v>
      </c>
      <c r="F1770" s="5">
        <v>0.3</v>
      </c>
      <c r="G1770" s="5">
        <f>IFERROR(INDEX(Products!$C$2:$C$86,MATCH(C1770,Products!$A$2:$A$86,0)),"")</f>
        <v>5</v>
      </c>
      <c r="H1770" s="12">
        <f>IFERROR(INDEX(Products!$D$2:$D$86,MATCH(C1770,Products!$A$2:$A$86,0)),"")</f>
        <v>2490.89</v>
      </c>
      <c r="I1770" s="12">
        <f t="shared" si="108"/>
        <v>2779.203</v>
      </c>
      <c r="J1770" s="12">
        <f t="shared" si="109"/>
        <v>2490.89</v>
      </c>
      <c r="K1770" s="12">
        <f t="shared" si="110"/>
        <v>288.3130000000001</v>
      </c>
      <c r="L1770" s="7">
        <f t="shared" si="111"/>
        <v>0.10373945336126944</v>
      </c>
      <c r="M1770" s="5" t="str">
        <f>IF(COUNTIF(Returns!$B$2:$B$248,A1770)&gt;0,"Yes","No")</f>
        <v>No</v>
      </c>
      <c r="N1770" s="13"/>
    </row>
    <row r="1771" spans="1:14" x14ac:dyDescent="0.35">
      <c r="A1771" s="5">
        <v>1770</v>
      </c>
      <c r="B1771" s="5">
        <v>1158</v>
      </c>
      <c r="C1771" s="5">
        <v>1085</v>
      </c>
      <c r="D1771" s="5">
        <v>1</v>
      </c>
      <c r="E1771" s="5">
        <v>234.72</v>
      </c>
      <c r="F1771" s="5">
        <v>0.1</v>
      </c>
      <c r="G1771" s="5">
        <f>IFERROR(INDEX(Products!$C$2:$C$86,MATCH(C1771,Products!$A$2:$A$86,0)),"")</f>
        <v>8</v>
      </c>
      <c r="H1771" s="12">
        <f>IFERROR(INDEX(Products!$D$2:$D$86,MATCH(C1771,Products!$A$2:$A$86,0)),"")</f>
        <v>175.69</v>
      </c>
      <c r="I1771" s="12">
        <f t="shared" si="108"/>
        <v>211.24799999999999</v>
      </c>
      <c r="J1771" s="12">
        <f t="shared" si="109"/>
        <v>175.69</v>
      </c>
      <c r="K1771" s="12">
        <f t="shared" si="110"/>
        <v>35.557999999999993</v>
      </c>
      <c r="L1771" s="7">
        <f t="shared" si="111"/>
        <v>0.16832348708626824</v>
      </c>
      <c r="M1771" s="5" t="str">
        <f>IF(COUNTIF(Returns!$B$2:$B$248,A1771)&gt;0,"Yes","No")</f>
        <v>No</v>
      </c>
      <c r="N1771" s="13"/>
    </row>
    <row r="1772" spans="1:14" x14ac:dyDescent="0.35">
      <c r="A1772" s="5">
        <v>1771</v>
      </c>
      <c r="B1772" s="5">
        <v>1158</v>
      </c>
      <c r="C1772" s="5">
        <v>1005</v>
      </c>
      <c r="D1772" s="5">
        <v>2</v>
      </c>
      <c r="E1772" s="5">
        <v>2703.6</v>
      </c>
      <c r="F1772" s="5">
        <v>0</v>
      </c>
      <c r="G1772" s="5">
        <f>IFERROR(INDEX(Products!$C$2:$C$86,MATCH(C1772,Products!$A$2:$A$86,0)),"")</f>
        <v>1</v>
      </c>
      <c r="H1772" s="12">
        <f>IFERROR(INDEX(Products!$D$2:$D$86,MATCH(C1772,Products!$A$2:$A$86,0)),"")</f>
        <v>2129.88</v>
      </c>
      <c r="I1772" s="12">
        <f t="shared" si="108"/>
        <v>5407.2</v>
      </c>
      <c r="J1772" s="12">
        <f t="shared" si="109"/>
        <v>4259.76</v>
      </c>
      <c r="K1772" s="12">
        <f t="shared" si="110"/>
        <v>1147.4399999999996</v>
      </c>
      <c r="L1772" s="7">
        <f t="shared" si="111"/>
        <v>0.2122059476253883</v>
      </c>
      <c r="M1772" s="5" t="str">
        <f>IF(COUNTIF(Returns!$B$2:$B$248,A1772)&gt;0,"Yes","No")</f>
        <v>No</v>
      </c>
      <c r="N1772" s="13"/>
    </row>
    <row r="1773" spans="1:14" x14ac:dyDescent="0.35">
      <c r="A1773" s="5">
        <v>1772</v>
      </c>
      <c r="B1773" s="5">
        <v>1159</v>
      </c>
      <c r="C1773" s="5">
        <v>1029</v>
      </c>
      <c r="D1773" s="5">
        <v>1</v>
      </c>
      <c r="E1773" s="5">
        <v>951.92</v>
      </c>
      <c r="F1773" s="5">
        <v>0.05</v>
      </c>
      <c r="G1773" s="5">
        <f>IFERROR(INDEX(Products!$C$2:$C$86,MATCH(C1773,Products!$A$2:$A$86,0)),"")</f>
        <v>3</v>
      </c>
      <c r="H1773" s="12">
        <f>IFERROR(INDEX(Products!$D$2:$D$86,MATCH(C1773,Products!$A$2:$A$86,0)),"")</f>
        <v>552.17999999999995</v>
      </c>
      <c r="I1773" s="12">
        <f t="shared" si="108"/>
        <v>904.32399999999996</v>
      </c>
      <c r="J1773" s="12">
        <f t="shared" si="109"/>
        <v>552.17999999999995</v>
      </c>
      <c r="K1773" s="12">
        <f t="shared" si="110"/>
        <v>352.14400000000001</v>
      </c>
      <c r="L1773" s="7">
        <f t="shared" si="111"/>
        <v>0.38940025919913662</v>
      </c>
      <c r="M1773" s="5" t="str">
        <f>IF(COUNTIF(Returns!$B$2:$B$248,A1773)&gt;0,"Yes","No")</f>
        <v>No</v>
      </c>
      <c r="N1773" s="13"/>
    </row>
    <row r="1774" spans="1:14" x14ac:dyDescent="0.35">
      <c r="A1774" s="5">
        <v>1773</v>
      </c>
      <c r="B1774" s="5">
        <v>1159</v>
      </c>
      <c r="C1774" s="5">
        <v>1073</v>
      </c>
      <c r="D1774" s="5">
        <v>1</v>
      </c>
      <c r="E1774" s="5">
        <v>1588.01</v>
      </c>
      <c r="F1774" s="5">
        <v>0.1</v>
      </c>
      <c r="G1774" s="5">
        <f>IFERROR(INDEX(Products!$C$2:$C$86,MATCH(C1774,Products!$A$2:$A$86,0)),"")</f>
        <v>7</v>
      </c>
      <c r="H1774" s="12">
        <f>IFERROR(INDEX(Products!$D$2:$D$86,MATCH(C1774,Products!$A$2:$A$86,0)),"")</f>
        <v>1144.3699999999999</v>
      </c>
      <c r="I1774" s="12">
        <f t="shared" si="108"/>
        <v>1429.2090000000001</v>
      </c>
      <c r="J1774" s="12">
        <f t="shared" si="109"/>
        <v>1144.3699999999999</v>
      </c>
      <c r="K1774" s="12">
        <f t="shared" si="110"/>
        <v>284.83900000000017</v>
      </c>
      <c r="L1774" s="7">
        <f t="shared" si="111"/>
        <v>0.1992983531449915</v>
      </c>
      <c r="M1774" s="5" t="str">
        <f>IF(COUNTIF(Returns!$B$2:$B$248,A1774)&gt;0,"Yes","No")</f>
        <v>No</v>
      </c>
      <c r="N1774" s="13"/>
    </row>
    <row r="1775" spans="1:14" x14ac:dyDescent="0.35">
      <c r="A1775" s="5">
        <v>1774</v>
      </c>
      <c r="B1775" s="5">
        <v>1160</v>
      </c>
      <c r="C1775" s="5">
        <v>1072</v>
      </c>
      <c r="D1775" s="5">
        <v>1</v>
      </c>
      <c r="E1775" s="5">
        <v>1404.39</v>
      </c>
      <c r="F1775" s="5">
        <v>0.15</v>
      </c>
      <c r="G1775" s="5">
        <f>IFERROR(INDEX(Products!$C$2:$C$86,MATCH(C1775,Products!$A$2:$A$86,0)),"")</f>
        <v>7</v>
      </c>
      <c r="H1775" s="12">
        <f>IFERROR(INDEX(Products!$D$2:$D$86,MATCH(C1775,Products!$A$2:$A$86,0)),"")</f>
        <v>772.88</v>
      </c>
      <c r="I1775" s="12">
        <f t="shared" si="108"/>
        <v>1193.7315000000001</v>
      </c>
      <c r="J1775" s="12">
        <f t="shared" si="109"/>
        <v>772.88</v>
      </c>
      <c r="K1775" s="12">
        <f t="shared" si="110"/>
        <v>420.8515000000001</v>
      </c>
      <c r="L1775" s="7">
        <f t="shared" si="111"/>
        <v>0.35255122278334788</v>
      </c>
      <c r="M1775" s="5" t="str">
        <f>IF(COUNTIF(Returns!$B$2:$B$248,A1775)&gt;0,"Yes","No")</f>
        <v>No</v>
      </c>
      <c r="N1775" s="13"/>
    </row>
    <row r="1776" spans="1:14" x14ac:dyDescent="0.35">
      <c r="A1776" s="5">
        <v>1775</v>
      </c>
      <c r="B1776" s="5">
        <v>1161</v>
      </c>
      <c r="C1776" s="5">
        <v>1038</v>
      </c>
      <c r="D1776" s="5">
        <v>1</v>
      </c>
      <c r="E1776" s="5">
        <v>930.61</v>
      </c>
      <c r="F1776" s="5">
        <v>0.25</v>
      </c>
      <c r="G1776" s="5">
        <f>IFERROR(INDEX(Products!$C$2:$C$86,MATCH(C1776,Products!$A$2:$A$86,0)),"")</f>
        <v>4</v>
      </c>
      <c r="H1776" s="12">
        <f>IFERROR(INDEX(Products!$D$2:$D$86,MATCH(C1776,Products!$A$2:$A$86,0)),"")</f>
        <v>617.46</v>
      </c>
      <c r="I1776" s="12">
        <f t="shared" si="108"/>
        <v>697.95749999999998</v>
      </c>
      <c r="J1776" s="12">
        <f t="shared" si="109"/>
        <v>617.46</v>
      </c>
      <c r="K1776" s="12">
        <f t="shared" si="110"/>
        <v>80.497499999999945</v>
      </c>
      <c r="L1776" s="7">
        <f t="shared" si="111"/>
        <v>0.1153329536540548</v>
      </c>
      <c r="M1776" s="5" t="str">
        <f>IF(COUNTIF(Returns!$B$2:$B$248,A1776)&gt;0,"Yes","No")</f>
        <v>No</v>
      </c>
      <c r="N1776" s="13"/>
    </row>
    <row r="1777" spans="1:14" x14ac:dyDescent="0.35">
      <c r="A1777" s="5">
        <v>1776</v>
      </c>
      <c r="B1777" s="5">
        <v>1162</v>
      </c>
      <c r="C1777" s="5">
        <v>1032</v>
      </c>
      <c r="D1777" s="5">
        <v>1</v>
      </c>
      <c r="E1777" s="5">
        <v>2472.7199999999998</v>
      </c>
      <c r="F1777" s="5">
        <v>0.05</v>
      </c>
      <c r="G1777" s="5">
        <f>IFERROR(INDEX(Products!$C$2:$C$86,MATCH(C1777,Products!$A$2:$A$86,0)),"")</f>
        <v>3</v>
      </c>
      <c r="H1777" s="12">
        <f>IFERROR(INDEX(Products!$D$2:$D$86,MATCH(C1777,Products!$A$2:$A$86,0)),"")</f>
        <v>1458.83</v>
      </c>
      <c r="I1777" s="12">
        <f t="shared" si="108"/>
        <v>2349.0839999999998</v>
      </c>
      <c r="J1777" s="12">
        <f t="shared" si="109"/>
        <v>1458.83</v>
      </c>
      <c r="K1777" s="12">
        <f t="shared" si="110"/>
        <v>890.25399999999991</v>
      </c>
      <c r="L1777" s="7">
        <f t="shared" si="111"/>
        <v>0.37897921061996931</v>
      </c>
      <c r="M1777" s="5" t="str">
        <f>IF(COUNTIF(Returns!$B$2:$B$248,A1777)&gt;0,"Yes","No")</f>
        <v>No</v>
      </c>
      <c r="N1777" s="13"/>
    </row>
    <row r="1778" spans="1:14" x14ac:dyDescent="0.35">
      <c r="A1778" s="5">
        <v>1777</v>
      </c>
      <c r="B1778" s="5">
        <v>1162</v>
      </c>
      <c r="C1778" s="5">
        <v>1038</v>
      </c>
      <c r="D1778" s="5">
        <v>1</v>
      </c>
      <c r="E1778" s="5">
        <v>930.61</v>
      </c>
      <c r="F1778" s="5">
        <v>0.15</v>
      </c>
      <c r="G1778" s="5">
        <f>IFERROR(INDEX(Products!$C$2:$C$86,MATCH(C1778,Products!$A$2:$A$86,0)),"")</f>
        <v>4</v>
      </c>
      <c r="H1778" s="12">
        <f>IFERROR(INDEX(Products!$D$2:$D$86,MATCH(C1778,Products!$A$2:$A$86,0)),"")</f>
        <v>617.46</v>
      </c>
      <c r="I1778" s="12">
        <f t="shared" si="108"/>
        <v>791.01850000000002</v>
      </c>
      <c r="J1778" s="12">
        <f t="shared" si="109"/>
        <v>617.46</v>
      </c>
      <c r="K1778" s="12">
        <f t="shared" si="110"/>
        <v>173.55849999999998</v>
      </c>
      <c r="L1778" s="7">
        <f t="shared" si="111"/>
        <v>0.21941142969475427</v>
      </c>
      <c r="M1778" s="5" t="str">
        <f>IF(COUNTIF(Returns!$B$2:$B$248,A1778)&gt;0,"Yes","No")</f>
        <v>No</v>
      </c>
      <c r="N1778" s="13"/>
    </row>
    <row r="1779" spans="1:14" x14ac:dyDescent="0.35">
      <c r="A1779" s="5">
        <v>1778</v>
      </c>
      <c r="B1779" s="5">
        <v>1163</v>
      </c>
      <c r="C1779" s="5">
        <v>1006</v>
      </c>
      <c r="D1779" s="5">
        <v>1</v>
      </c>
      <c r="E1779" s="5">
        <v>2046.37</v>
      </c>
      <c r="F1779" s="5">
        <v>0.2</v>
      </c>
      <c r="G1779" s="5">
        <f>IFERROR(INDEX(Products!$C$2:$C$86,MATCH(C1779,Products!$A$2:$A$86,0)),"")</f>
        <v>1</v>
      </c>
      <c r="H1779" s="12">
        <f>IFERROR(INDEX(Products!$D$2:$D$86,MATCH(C1779,Products!$A$2:$A$86,0)),"")</f>
        <v>1296.42</v>
      </c>
      <c r="I1779" s="12">
        <f t="shared" si="108"/>
        <v>1637.096</v>
      </c>
      <c r="J1779" s="12">
        <f t="shared" si="109"/>
        <v>1296.42</v>
      </c>
      <c r="K1779" s="12">
        <f t="shared" si="110"/>
        <v>340.67599999999993</v>
      </c>
      <c r="L1779" s="7">
        <f t="shared" si="111"/>
        <v>0.20809775358317406</v>
      </c>
      <c r="M1779" s="5" t="str">
        <f>IF(COUNTIF(Returns!$B$2:$B$248,A1779)&gt;0,"Yes","No")</f>
        <v>No</v>
      </c>
      <c r="N1779" s="13"/>
    </row>
    <row r="1780" spans="1:14" x14ac:dyDescent="0.35">
      <c r="A1780" s="5">
        <v>1779</v>
      </c>
      <c r="B1780" s="5">
        <v>1164</v>
      </c>
      <c r="C1780" s="5">
        <v>1043</v>
      </c>
      <c r="D1780" s="5">
        <v>1</v>
      </c>
      <c r="E1780" s="5">
        <v>567.48</v>
      </c>
      <c r="F1780" s="5">
        <v>0.05</v>
      </c>
      <c r="G1780" s="5">
        <f>IFERROR(INDEX(Products!$C$2:$C$86,MATCH(C1780,Products!$A$2:$A$86,0)),"")</f>
        <v>4</v>
      </c>
      <c r="H1780" s="12">
        <f>IFERROR(INDEX(Products!$D$2:$D$86,MATCH(C1780,Products!$A$2:$A$86,0)),"")</f>
        <v>407.51</v>
      </c>
      <c r="I1780" s="12">
        <f t="shared" si="108"/>
        <v>539.10599999999999</v>
      </c>
      <c r="J1780" s="12">
        <f t="shared" si="109"/>
        <v>407.51</v>
      </c>
      <c r="K1780" s="12">
        <f t="shared" si="110"/>
        <v>131.596</v>
      </c>
      <c r="L1780" s="7">
        <f t="shared" si="111"/>
        <v>0.24410041809959451</v>
      </c>
      <c r="M1780" s="5" t="str">
        <f>IF(COUNTIF(Returns!$B$2:$B$248,A1780)&gt;0,"Yes","No")</f>
        <v>Yes</v>
      </c>
      <c r="N1780" s="13"/>
    </row>
    <row r="1781" spans="1:14" x14ac:dyDescent="0.35">
      <c r="A1781" s="5">
        <v>1780</v>
      </c>
      <c r="B1781" s="5">
        <v>1165</v>
      </c>
      <c r="C1781" s="5">
        <v>1052</v>
      </c>
      <c r="D1781" s="5">
        <v>2</v>
      </c>
      <c r="E1781" s="5">
        <v>2801.53</v>
      </c>
      <c r="F1781" s="5">
        <v>0</v>
      </c>
      <c r="G1781" s="5">
        <f>IFERROR(INDEX(Products!$C$2:$C$86,MATCH(C1781,Products!$A$2:$A$86,0)),"")</f>
        <v>5</v>
      </c>
      <c r="H1781" s="12">
        <f>IFERROR(INDEX(Products!$D$2:$D$86,MATCH(C1781,Products!$A$2:$A$86,0)),"")</f>
        <v>1752.02</v>
      </c>
      <c r="I1781" s="12">
        <f t="shared" si="108"/>
        <v>5603.06</v>
      </c>
      <c r="J1781" s="12">
        <f t="shared" si="109"/>
        <v>3504.04</v>
      </c>
      <c r="K1781" s="12">
        <f t="shared" si="110"/>
        <v>2099.0200000000004</v>
      </c>
      <c r="L1781" s="7">
        <f t="shared" si="111"/>
        <v>0.37462029676640984</v>
      </c>
      <c r="M1781" s="5" t="str">
        <f>IF(COUNTIF(Returns!$B$2:$B$248,A1781)&gt;0,"Yes","No")</f>
        <v>No</v>
      </c>
      <c r="N1781" s="13"/>
    </row>
    <row r="1782" spans="1:14" x14ac:dyDescent="0.35">
      <c r="A1782" s="5">
        <v>1781</v>
      </c>
      <c r="B1782" s="5">
        <v>1165</v>
      </c>
      <c r="C1782" s="5">
        <v>1067</v>
      </c>
      <c r="D1782" s="5">
        <v>1</v>
      </c>
      <c r="E1782" s="5">
        <v>4128.99</v>
      </c>
      <c r="F1782" s="5">
        <v>0</v>
      </c>
      <c r="G1782" s="5">
        <f>IFERROR(INDEX(Products!$C$2:$C$86,MATCH(C1782,Products!$A$2:$A$86,0)),"")</f>
        <v>7</v>
      </c>
      <c r="H1782" s="12">
        <f>IFERROR(INDEX(Products!$D$2:$D$86,MATCH(C1782,Products!$A$2:$A$86,0)),"")</f>
        <v>2213.3200000000002</v>
      </c>
      <c r="I1782" s="12">
        <f t="shared" si="108"/>
        <v>4128.99</v>
      </c>
      <c r="J1782" s="12">
        <f t="shared" si="109"/>
        <v>2213.3200000000002</v>
      </c>
      <c r="K1782" s="12">
        <f t="shared" si="110"/>
        <v>1915.6699999999996</v>
      </c>
      <c r="L1782" s="7">
        <f t="shared" si="111"/>
        <v>0.4639560764254696</v>
      </c>
      <c r="M1782" s="5" t="str">
        <f>IF(COUNTIF(Returns!$B$2:$B$248,A1782)&gt;0,"Yes","No")</f>
        <v>No</v>
      </c>
      <c r="N1782" s="13"/>
    </row>
    <row r="1783" spans="1:14" x14ac:dyDescent="0.35">
      <c r="A1783" s="5">
        <v>1782</v>
      </c>
      <c r="B1783" s="5">
        <v>1166</v>
      </c>
      <c r="C1783" s="5">
        <v>1039</v>
      </c>
      <c r="D1783" s="5">
        <v>1</v>
      </c>
      <c r="E1783" s="5">
        <v>1284.94</v>
      </c>
      <c r="F1783" s="5">
        <v>0</v>
      </c>
      <c r="G1783" s="5">
        <f>IFERROR(INDEX(Products!$C$2:$C$86,MATCH(C1783,Products!$A$2:$A$86,0)),"")</f>
        <v>4</v>
      </c>
      <c r="H1783" s="12">
        <f>IFERROR(INDEX(Products!$D$2:$D$86,MATCH(C1783,Products!$A$2:$A$86,0)),"")</f>
        <v>829.93</v>
      </c>
      <c r="I1783" s="12">
        <f t="shared" si="108"/>
        <v>1284.94</v>
      </c>
      <c r="J1783" s="12">
        <f t="shared" si="109"/>
        <v>829.93</v>
      </c>
      <c r="K1783" s="12">
        <f t="shared" si="110"/>
        <v>455.0100000000001</v>
      </c>
      <c r="L1783" s="7">
        <f t="shared" si="111"/>
        <v>0.35410991952931659</v>
      </c>
      <c r="M1783" s="5" t="str">
        <f>IF(COUNTIF(Returns!$B$2:$B$248,A1783)&gt;0,"Yes","No")</f>
        <v>No</v>
      </c>
      <c r="N1783" s="13"/>
    </row>
    <row r="1784" spans="1:14" x14ac:dyDescent="0.35">
      <c r="A1784" s="5">
        <v>1783</v>
      </c>
      <c r="B1784" s="5">
        <v>1166</v>
      </c>
      <c r="C1784" s="5">
        <v>1085</v>
      </c>
      <c r="D1784" s="5">
        <v>1</v>
      </c>
      <c r="E1784" s="5">
        <v>234.72</v>
      </c>
      <c r="F1784" s="5">
        <v>0.05</v>
      </c>
      <c r="G1784" s="5">
        <f>IFERROR(INDEX(Products!$C$2:$C$86,MATCH(C1784,Products!$A$2:$A$86,0)),"")</f>
        <v>8</v>
      </c>
      <c r="H1784" s="12">
        <f>IFERROR(INDEX(Products!$D$2:$D$86,MATCH(C1784,Products!$A$2:$A$86,0)),"")</f>
        <v>175.69</v>
      </c>
      <c r="I1784" s="12">
        <f t="shared" si="108"/>
        <v>222.98399999999998</v>
      </c>
      <c r="J1784" s="12">
        <f t="shared" si="109"/>
        <v>175.69</v>
      </c>
      <c r="K1784" s="12">
        <f t="shared" si="110"/>
        <v>47.293999999999983</v>
      </c>
      <c r="L1784" s="7">
        <f t="shared" si="111"/>
        <v>0.21209593513435937</v>
      </c>
      <c r="M1784" s="5" t="str">
        <f>IF(COUNTIF(Returns!$B$2:$B$248,A1784)&gt;0,"Yes","No")</f>
        <v>No</v>
      </c>
      <c r="N1784" s="13"/>
    </row>
    <row r="1785" spans="1:14" x14ac:dyDescent="0.35">
      <c r="A1785" s="5">
        <v>1784</v>
      </c>
      <c r="B1785" s="5">
        <v>1167</v>
      </c>
      <c r="C1785" s="5">
        <v>1017</v>
      </c>
      <c r="D1785" s="5">
        <v>1</v>
      </c>
      <c r="E1785" s="5">
        <v>978.37</v>
      </c>
      <c r="F1785" s="5">
        <v>0.2</v>
      </c>
      <c r="G1785" s="5">
        <f>IFERROR(INDEX(Products!$C$2:$C$86,MATCH(C1785,Products!$A$2:$A$86,0)),"")</f>
        <v>2</v>
      </c>
      <c r="H1785" s="12">
        <f>IFERROR(INDEX(Products!$D$2:$D$86,MATCH(C1785,Products!$A$2:$A$86,0)),"")</f>
        <v>519.71</v>
      </c>
      <c r="I1785" s="12">
        <f t="shared" si="108"/>
        <v>782.69600000000003</v>
      </c>
      <c r="J1785" s="12">
        <f t="shared" si="109"/>
        <v>519.71</v>
      </c>
      <c r="K1785" s="12">
        <f t="shared" si="110"/>
        <v>262.98599999999999</v>
      </c>
      <c r="L1785" s="7">
        <f t="shared" si="111"/>
        <v>0.33600018397947606</v>
      </c>
      <c r="M1785" s="5" t="str">
        <f>IF(COUNTIF(Returns!$B$2:$B$248,A1785)&gt;0,"Yes","No")</f>
        <v>No</v>
      </c>
      <c r="N1785" s="13"/>
    </row>
    <row r="1786" spans="1:14" x14ac:dyDescent="0.35">
      <c r="A1786" s="5">
        <v>1785</v>
      </c>
      <c r="B1786" s="5">
        <v>1168</v>
      </c>
      <c r="C1786" s="5">
        <v>1080</v>
      </c>
      <c r="D1786" s="5">
        <v>2</v>
      </c>
      <c r="E1786" s="5">
        <v>256.7</v>
      </c>
      <c r="F1786" s="5">
        <v>0.25</v>
      </c>
      <c r="G1786" s="5">
        <f>IFERROR(INDEX(Products!$C$2:$C$86,MATCH(C1786,Products!$A$2:$A$86,0)),"")</f>
        <v>8</v>
      </c>
      <c r="H1786" s="12">
        <f>IFERROR(INDEX(Products!$D$2:$D$86,MATCH(C1786,Products!$A$2:$A$86,0)),"")</f>
        <v>184.26</v>
      </c>
      <c r="I1786" s="12">
        <f t="shared" si="108"/>
        <v>385.04999999999995</v>
      </c>
      <c r="J1786" s="12">
        <f t="shared" si="109"/>
        <v>368.52</v>
      </c>
      <c r="K1786" s="12">
        <f t="shared" si="110"/>
        <v>16.529999999999973</v>
      </c>
      <c r="L1786" s="7">
        <f t="shared" si="111"/>
        <v>4.2929489676665301E-2</v>
      </c>
      <c r="M1786" s="5" t="str">
        <f>IF(COUNTIF(Returns!$B$2:$B$248,A1786)&gt;0,"Yes","No")</f>
        <v>No</v>
      </c>
      <c r="N1786" s="13"/>
    </row>
    <row r="1787" spans="1:14" x14ac:dyDescent="0.35">
      <c r="A1787" s="5">
        <v>1786</v>
      </c>
      <c r="B1787" s="5">
        <v>1169</v>
      </c>
      <c r="C1787" s="5">
        <v>1001</v>
      </c>
      <c r="D1787" s="5">
        <v>1</v>
      </c>
      <c r="E1787" s="5">
        <v>3826.19</v>
      </c>
      <c r="F1787" s="5">
        <v>0.05</v>
      </c>
      <c r="G1787" s="5">
        <f>IFERROR(INDEX(Products!$C$2:$C$86,MATCH(C1787,Products!$A$2:$A$86,0)),"")</f>
        <v>1</v>
      </c>
      <c r="H1787" s="12">
        <f>IFERROR(INDEX(Products!$D$2:$D$86,MATCH(C1787,Products!$A$2:$A$86,0)),"")</f>
        <v>3021.65</v>
      </c>
      <c r="I1787" s="12">
        <f t="shared" si="108"/>
        <v>3634.8804999999998</v>
      </c>
      <c r="J1787" s="12">
        <f t="shared" si="109"/>
        <v>3021.65</v>
      </c>
      <c r="K1787" s="12">
        <f t="shared" si="110"/>
        <v>613.23049999999967</v>
      </c>
      <c r="L1787" s="7">
        <f t="shared" si="111"/>
        <v>0.16870719683907071</v>
      </c>
      <c r="M1787" s="5" t="str">
        <f>IF(COUNTIF(Returns!$B$2:$B$248,A1787)&gt;0,"Yes","No")</f>
        <v>No</v>
      </c>
      <c r="N1787" s="13"/>
    </row>
    <row r="1788" spans="1:14" x14ac:dyDescent="0.35">
      <c r="A1788" s="5">
        <v>1787</v>
      </c>
      <c r="B1788" s="5">
        <v>1169</v>
      </c>
      <c r="C1788" s="5">
        <v>1073</v>
      </c>
      <c r="D1788" s="5">
        <v>1</v>
      </c>
      <c r="E1788" s="5">
        <v>1588.01</v>
      </c>
      <c r="F1788" s="5">
        <v>0</v>
      </c>
      <c r="G1788" s="5">
        <f>IFERROR(INDEX(Products!$C$2:$C$86,MATCH(C1788,Products!$A$2:$A$86,0)),"")</f>
        <v>7</v>
      </c>
      <c r="H1788" s="12">
        <f>IFERROR(INDEX(Products!$D$2:$D$86,MATCH(C1788,Products!$A$2:$A$86,0)),"")</f>
        <v>1144.3699999999999</v>
      </c>
      <c r="I1788" s="12">
        <f t="shared" si="108"/>
        <v>1588.01</v>
      </c>
      <c r="J1788" s="12">
        <f t="shared" si="109"/>
        <v>1144.3699999999999</v>
      </c>
      <c r="K1788" s="12">
        <f t="shared" si="110"/>
        <v>443.6400000000001</v>
      </c>
      <c r="L1788" s="7">
        <f t="shared" si="111"/>
        <v>0.27936851783049232</v>
      </c>
      <c r="M1788" s="5" t="str">
        <f>IF(COUNTIF(Returns!$B$2:$B$248,A1788)&gt;0,"Yes","No")</f>
        <v>No</v>
      </c>
      <c r="N1788" s="13"/>
    </row>
    <row r="1789" spans="1:14" x14ac:dyDescent="0.35">
      <c r="A1789" s="5">
        <v>1788</v>
      </c>
      <c r="B1789" s="5">
        <v>1170</v>
      </c>
      <c r="C1789" s="5">
        <v>1043</v>
      </c>
      <c r="D1789" s="5">
        <v>2</v>
      </c>
      <c r="E1789" s="5">
        <v>567.48</v>
      </c>
      <c r="F1789" s="5">
        <v>0.1</v>
      </c>
      <c r="G1789" s="5">
        <f>IFERROR(INDEX(Products!$C$2:$C$86,MATCH(C1789,Products!$A$2:$A$86,0)),"")</f>
        <v>4</v>
      </c>
      <c r="H1789" s="12">
        <f>IFERROR(INDEX(Products!$D$2:$D$86,MATCH(C1789,Products!$A$2:$A$86,0)),"")</f>
        <v>407.51</v>
      </c>
      <c r="I1789" s="12">
        <f t="shared" si="108"/>
        <v>1021.4640000000001</v>
      </c>
      <c r="J1789" s="12">
        <f t="shared" si="109"/>
        <v>815.02</v>
      </c>
      <c r="K1789" s="12">
        <f t="shared" si="110"/>
        <v>206.44400000000007</v>
      </c>
      <c r="L1789" s="7">
        <f t="shared" si="111"/>
        <v>0.20210599688290537</v>
      </c>
      <c r="M1789" s="5" t="str">
        <f>IF(COUNTIF(Returns!$B$2:$B$248,A1789)&gt;0,"Yes","No")</f>
        <v>No</v>
      </c>
      <c r="N1789" s="13"/>
    </row>
    <row r="1790" spans="1:14" x14ac:dyDescent="0.35">
      <c r="A1790" s="5">
        <v>1789</v>
      </c>
      <c r="B1790" s="5">
        <v>1171</v>
      </c>
      <c r="C1790" s="5">
        <v>1005</v>
      </c>
      <c r="D1790" s="5">
        <v>1</v>
      </c>
      <c r="E1790" s="5">
        <v>2703.6</v>
      </c>
      <c r="F1790" s="5">
        <v>0.15</v>
      </c>
      <c r="G1790" s="5">
        <f>IFERROR(INDEX(Products!$C$2:$C$86,MATCH(C1790,Products!$A$2:$A$86,0)),"")</f>
        <v>1</v>
      </c>
      <c r="H1790" s="12">
        <f>IFERROR(INDEX(Products!$D$2:$D$86,MATCH(C1790,Products!$A$2:$A$86,0)),"")</f>
        <v>2129.88</v>
      </c>
      <c r="I1790" s="12">
        <f t="shared" si="108"/>
        <v>2298.06</v>
      </c>
      <c r="J1790" s="12">
        <f t="shared" si="109"/>
        <v>2129.88</v>
      </c>
      <c r="K1790" s="12">
        <f t="shared" si="110"/>
        <v>168.17999999999984</v>
      </c>
      <c r="L1790" s="7">
        <f t="shared" si="111"/>
        <v>7.3183467794574492E-2</v>
      </c>
      <c r="M1790" s="5" t="str">
        <f>IF(COUNTIF(Returns!$B$2:$B$248,A1790)&gt;0,"Yes","No")</f>
        <v>No</v>
      </c>
      <c r="N1790" s="13"/>
    </row>
    <row r="1791" spans="1:14" x14ac:dyDescent="0.35">
      <c r="A1791" s="5">
        <v>1790</v>
      </c>
      <c r="B1791" s="5">
        <v>1172</v>
      </c>
      <c r="C1791" s="5">
        <v>1023</v>
      </c>
      <c r="D1791" s="5">
        <v>1</v>
      </c>
      <c r="E1791" s="5">
        <v>203.79</v>
      </c>
      <c r="F1791" s="5">
        <v>0.2</v>
      </c>
      <c r="G1791" s="5">
        <f>IFERROR(INDEX(Products!$C$2:$C$86,MATCH(C1791,Products!$A$2:$A$86,0)),"")</f>
        <v>2</v>
      </c>
      <c r="H1791" s="12">
        <f>IFERROR(INDEX(Products!$D$2:$D$86,MATCH(C1791,Products!$A$2:$A$86,0)),"")</f>
        <v>145.43</v>
      </c>
      <c r="I1791" s="12">
        <f t="shared" si="108"/>
        <v>163.03200000000001</v>
      </c>
      <c r="J1791" s="12">
        <f t="shared" si="109"/>
        <v>145.43</v>
      </c>
      <c r="K1791" s="12">
        <f t="shared" si="110"/>
        <v>17.602000000000004</v>
      </c>
      <c r="L1791" s="7">
        <f t="shared" si="111"/>
        <v>0.10796653417733944</v>
      </c>
      <c r="M1791" s="5" t="str">
        <f>IF(COUNTIF(Returns!$B$2:$B$248,A1791)&gt;0,"Yes","No")</f>
        <v>No</v>
      </c>
      <c r="N1791" s="13"/>
    </row>
    <row r="1792" spans="1:14" x14ac:dyDescent="0.35">
      <c r="A1792" s="5">
        <v>1791</v>
      </c>
      <c r="B1792" s="5">
        <v>1172</v>
      </c>
      <c r="C1792" s="5">
        <v>1001</v>
      </c>
      <c r="D1792" s="5">
        <v>1</v>
      </c>
      <c r="E1792" s="5">
        <v>3826.19</v>
      </c>
      <c r="F1792" s="5">
        <v>0.1</v>
      </c>
      <c r="G1792" s="5">
        <f>IFERROR(INDEX(Products!$C$2:$C$86,MATCH(C1792,Products!$A$2:$A$86,0)),"")</f>
        <v>1</v>
      </c>
      <c r="H1792" s="12">
        <f>IFERROR(INDEX(Products!$D$2:$D$86,MATCH(C1792,Products!$A$2:$A$86,0)),"")</f>
        <v>3021.65</v>
      </c>
      <c r="I1792" s="12">
        <f t="shared" si="108"/>
        <v>3443.5709999999999</v>
      </c>
      <c r="J1792" s="12">
        <f t="shared" si="109"/>
        <v>3021.65</v>
      </c>
      <c r="K1792" s="12">
        <f t="shared" si="110"/>
        <v>421.92099999999982</v>
      </c>
      <c r="L1792" s="7">
        <f t="shared" si="111"/>
        <v>0.12252426333013021</v>
      </c>
      <c r="M1792" s="5" t="str">
        <f>IF(COUNTIF(Returns!$B$2:$B$248,A1792)&gt;0,"Yes","No")</f>
        <v>No</v>
      </c>
      <c r="N1792" s="13"/>
    </row>
    <row r="1793" spans="1:14" x14ac:dyDescent="0.35">
      <c r="A1793" s="5">
        <v>1792</v>
      </c>
      <c r="B1793" s="5">
        <v>1173</v>
      </c>
      <c r="C1793" s="5">
        <v>1056</v>
      </c>
      <c r="D1793" s="5">
        <v>1</v>
      </c>
      <c r="E1793" s="5">
        <v>1134.4000000000001</v>
      </c>
      <c r="F1793" s="5">
        <v>0.25</v>
      </c>
      <c r="G1793" s="5">
        <f>IFERROR(INDEX(Products!$C$2:$C$86,MATCH(C1793,Products!$A$2:$A$86,0)),"")</f>
        <v>6</v>
      </c>
      <c r="H1793" s="12">
        <f>IFERROR(INDEX(Products!$D$2:$D$86,MATCH(C1793,Products!$A$2:$A$86,0)),"")</f>
        <v>798.2</v>
      </c>
      <c r="I1793" s="12">
        <f t="shared" si="108"/>
        <v>850.80000000000007</v>
      </c>
      <c r="J1793" s="12">
        <f t="shared" si="109"/>
        <v>798.2</v>
      </c>
      <c r="K1793" s="12">
        <f t="shared" si="110"/>
        <v>52.600000000000023</v>
      </c>
      <c r="L1793" s="7">
        <f t="shared" si="111"/>
        <v>6.1824165491302326E-2</v>
      </c>
      <c r="M1793" s="5" t="str">
        <f>IF(COUNTIF(Returns!$B$2:$B$248,A1793)&gt;0,"Yes","No")</f>
        <v>No</v>
      </c>
      <c r="N1793" s="13"/>
    </row>
    <row r="1794" spans="1:14" x14ac:dyDescent="0.35">
      <c r="A1794" s="5">
        <v>1793</v>
      </c>
      <c r="B1794" s="5">
        <v>1174</v>
      </c>
      <c r="C1794" s="5">
        <v>1001</v>
      </c>
      <c r="D1794" s="5">
        <v>2</v>
      </c>
      <c r="E1794" s="5">
        <v>3826.19</v>
      </c>
      <c r="F1794" s="5">
        <v>0</v>
      </c>
      <c r="G1794" s="5">
        <f>IFERROR(INDEX(Products!$C$2:$C$86,MATCH(C1794,Products!$A$2:$A$86,0)),"")</f>
        <v>1</v>
      </c>
      <c r="H1794" s="12">
        <f>IFERROR(INDEX(Products!$D$2:$D$86,MATCH(C1794,Products!$A$2:$A$86,0)),"")</f>
        <v>3021.65</v>
      </c>
      <c r="I1794" s="12">
        <f t="shared" ref="I1794:I1857" si="112">D1794*E1794*(1-F1794)</f>
        <v>7652.38</v>
      </c>
      <c r="J1794" s="12">
        <f t="shared" ref="J1794:J1857" si="113">D1794*H1794</f>
        <v>6043.3</v>
      </c>
      <c r="K1794" s="12">
        <f t="shared" ref="K1794:K1857" si="114">I1794-J1794</f>
        <v>1609.08</v>
      </c>
      <c r="L1794" s="7">
        <f t="shared" ref="L1794:L1857" si="115">IFERROR(K1794/I1794,0)</f>
        <v>0.21027183699711721</v>
      </c>
      <c r="M1794" s="5" t="str">
        <f>IF(COUNTIF(Returns!$B$2:$B$248,A1794)&gt;0,"Yes","No")</f>
        <v>No</v>
      </c>
      <c r="N1794" s="13"/>
    </row>
    <row r="1795" spans="1:14" x14ac:dyDescent="0.35">
      <c r="A1795" s="5">
        <v>1794</v>
      </c>
      <c r="B1795" s="5">
        <v>1175</v>
      </c>
      <c r="C1795" s="5">
        <v>1080</v>
      </c>
      <c r="D1795" s="5">
        <v>1</v>
      </c>
      <c r="E1795" s="5">
        <v>256.7</v>
      </c>
      <c r="F1795" s="5">
        <v>0.2</v>
      </c>
      <c r="G1795" s="5">
        <f>IFERROR(INDEX(Products!$C$2:$C$86,MATCH(C1795,Products!$A$2:$A$86,0)),"")</f>
        <v>8</v>
      </c>
      <c r="H1795" s="12">
        <f>IFERROR(INDEX(Products!$D$2:$D$86,MATCH(C1795,Products!$A$2:$A$86,0)),"")</f>
        <v>184.26</v>
      </c>
      <c r="I1795" s="12">
        <f t="shared" si="112"/>
        <v>205.36</v>
      </c>
      <c r="J1795" s="12">
        <f t="shared" si="113"/>
        <v>184.26</v>
      </c>
      <c r="K1795" s="12">
        <f t="shared" si="114"/>
        <v>21.100000000000023</v>
      </c>
      <c r="L1795" s="7">
        <f t="shared" si="115"/>
        <v>0.10274639657187389</v>
      </c>
      <c r="M1795" s="5" t="str">
        <f>IF(COUNTIF(Returns!$B$2:$B$248,A1795)&gt;0,"Yes","No")</f>
        <v>No</v>
      </c>
      <c r="N1795" s="13"/>
    </row>
    <row r="1796" spans="1:14" x14ac:dyDescent="0.35">
      <c r="A1796" s="5">
        <v>1795</v>
      </c>
      <c r="B1796" s="5">
        <v>1175</v>
      </c>
      <c r="C1796" s="5">
        <v>1023</v>
      </c>
      <c r="D1796" s="5">
        <v>1</v>
      </c>
      <c r="E1796" s="5">
        <v>203.79</v>
      </c>
      <c r="F1796" s="5">
        <v>0.1</v>
      </c>
      <c r="G1796" s="5">
        <f>IFERROR(INDEX(Products!$C$2:$C$86,MATCH(C1796,Products!$A$2:$A$86,0)),"")</f>
        <v>2</v>
      </c>
      <c r="H1796" s="12">
        <f>IFERROR(INDEX(Products!$D$2:$D$86,MATCH(C1796,Products!$A$2:$A$86,0)),"")</f>
        <v>145.43</v>
      </c>
      <c r="I1796" s="12">
        <f t="shared" si="112"/>
        <v>183.411</v>
      </c>
      <c r="J1796" s="12">
        <f t="shared" si="113"/>
        <v>145.43</v>
      </c>
      <c r="K1796" s="12">
        <f t="shared" si="114"/>
        <v>37.980999999999995</v>
      </c>
      <c r="L1796" s="7">
        <f t="shared" si="115"/>
        <v>0.20708136371319055</v>
      </c>
      <c r="M1796" s="5" t="str">
        <f>IF(COUNTIF(Returns!$B$2:$B$248,A1796)&gt;0,"Yes","No")</f>
        <v>No</v>
      </c>
      <c r="N1796" s="13"/>
    </row>
    <row r="1797" spans="1:14" x14ac:dyDescent="0.35">
      <c r="A1797" s="5">
        <v>1796</v>
      </c>
      <c r="B1797" s="5">
        <v>1176</v>
      </c>
      <c r="C1797" s="5">
        <v>1049</v>
      </c>
      <c r="D1797" s="5">
        <v>1</v>
      </c>
      <c r="E1797" s="5">
        <v>3970.29</v>
      </c>
      <c r="F1797" s="5">
        <v>0.05</v>
      </c>
      <c r="G1797" s="5">
        <f>IFERROR(INDEX(Products!$C$2:$C$86,MATCH(C1797,Products!$A$2:$A$86,0)),"")</f>
        <v>5</v>
      </c>
      <c r="H1797" s="12">
        <f>IFERROR(INDEX(Products!$D$2:$D$86,MATCH(C1797,Products!$A$2:$A$86,0)),"")</f>
        <v>2490.89</v>
      </c>
      <c r="I1797" s="12">
        <f t="shared" si="112"/>
        <v>3771.7754999999997</v>
      </c>
      <c r="J1797" s="12">
        <f t="shared" si="113"/>
        <v>2490.89</v>
      </c>
      <c r="K1797" s="12">
        <f t="shared" si="114"/>
        <v>1280.8854999999999</v>
      </c>
      <c r="L1797" s="7">
        <f t="shared" si="115"/>
        <v>0.339597491950409</v>
      </c>
      <c r="M1797" s="5" t="str">
        <f>IF(COUNTIF(Returns!$B$2:$B$248,A1797)&gt;0,"Yes","No")</f>
        <v>No</v>
      </c>
      <c r="N1797" s="13"/>
    </row>
    <row r="1798" spans="1:14" x14ac:dyDescent="0.35">
      <c r="A1798" s="5">
        <v>1797</v>
      </c>
      <c r="B1798" s="5">
        <v>1177</v>
      </c>
      <c r="C1798" s="5">
        <v>1001</v>
      </c>
      <c r="D1798" s="5">
        <v>1</v>
      </c>
      <c r="E1798" s="5">
        <v>3826.19</v>
      </c>
      <c r="F1798" s="5">
        <v>0.1</v>
      </c>
      <c r="G1798" s="5">
        <f>IFERROR(INDEX(Products!$C$2:$C$86,MATCH(C1798,Products!$A$2:$A$86,0)),"")</f>
        <v>1</v>
      </c>
      <c r="H1798" s="12">
        <f>IFERROR(INDEX(Products!$D$2:$D$86,MATCH(C1798,Products!$A$2:$A$86,0)),"")</f>
        <v>3021.65</v>
      </c>
      <c r="I1798" s="12">
        <f t="shared" si="112"/>
        <v>3443.5709999999999</v>
      </c>
      <c r="J1798" s="12">
        <f t="shared" si="113"/>
        <v>3021.65</v>
      </c>
      <c r="K1798" s="12">
        <f t="shared" si="114"/>
        <v>421.92099999999982</v>
      </c>
      <c r="L1798" s="7">
        <f t="shared" si="115"/>
        <v>0.12252426333013021</v>
      </c>
      <c r="M1798" s="5" t="str">
        <f>IF(COUNTIF(Returns!$B$2:$B$248,A1798)&gt;0,"Yes","No")</f>
        <v>No</v>
      </c>
      <c r="N1798" s="13"/>
    </row>
    <row r="1799" spans="1:14" x14ac:dyDescent="0.35">
      <c r="A1799" s="5">
        <v>1798</v>
      </c>
      <c r="B1799" s="5">
        <v>1177</v>
      </c>
      <c r="C1799" s="5">
        <v>1064</v>
      </c>
      <c r="D1799" s="5">
        <v>2</v>
      </c>
      <c r="E1799" s="5">
        <v>177.92</v>
      </c>
      <c r="F1799" s="5">
        <v>0.15</v>
      </c>
      <c r="G1799" s="5">
        <f>IFERROR(INDEX(Products!$C$2:$C$86,MATCH(C1799,Products!$A$2:$A$86,0)),"")</f>
        <v>6</v>
      </c>
      <c r="H1799" s="12">
        <f>IFERROR(INDEX(Products!$D$2:$D$86,MATCH(C1799,Products!$A$2:$A$86,0)),"")</f>
        <v>95.97</v>
      </c>
      <c r="I1799" s="12">
        <f t="shared" si="112"/>
        <v>302.464</v>
      </c>
      <c r="J1799" s="12">
        <f t="shared" si="113"/>
        <v>191.94</v>
      </c>
      <c r="K1799" s="12">
        <f t="shared" si="114"/>
        <v>110.524</v>
      </c>
      <c r="L1799" s="7">
        <f t="shared" si="115"/>
        <v>0.36541208209902665</v>
      </c>
      <c r="M1799" s="5" t="str">
        <f>IF(COUNTIF(Returns!$B$2:$B$248,A1799)&gt;0,"Yes","No")</f>
        <v>No</v>
      </c>
      <c r="N1799" s="13"/>
    </row>
    <row r="1800" spans="1:14" x14ac:dyDescent="0.35">
      <c r="A1800" s="5">
        <v>1799</v>
      </c>
      <c r="B1800" s="5">
        <v>1178</v>
      </c>
      <c r="C1800" s="5">
        <v>1001</v>
      </c>
      <c r="D1800" s="5">
        <v>1</v>
      </c>
      <c r="E1800" s="5">
        <v>3826.19</v>
      </c>
      <c r="F1800" s="5">
        <v>0.1</v>
      </c>
      <c r="G1800" s="5">
        <f>IFERROR(INDEX(Products!$C$2:$C$86,MATCH(C1800,Products!$A$2:$A$86,0)),"")</f>
        <v>1</v>
      </c>
      <c r="H1800" s="12">
        <f>IFERROR(INDEX(Products!$D$2:$D$86,MATCH(C1800,Products!$A$2:$A$86,0)),"")</f>
        <v>3021.65</v>
      </c>
      <c r="I1800" s="12">
        <f t="shared" si="112"/>
        <v>3443.5709999999999</v>
      </c>
      <c r="J1800" s="12">
        <f t="shared" si="113"/>
        <v>3021.65</v>
      </c>
      <c r="K1800" s="12">
        <f t="shared" si="114"/>
        <v>421.92099999999982</v>
      </c>
      <c r="L1800" s="7">
        <f t="shared" si="115"/>
        <v>0.12252426333013021</v>
      </c>
      <c r="M1800" s="5" t="str">
        <f>IF(COUNTIF(Returns!$B$2:$B$248,A1800)&gt;0,"Yes","No")</f>
        <v>No</v>
      </c>
      <c r="N1800" s="13"/>
    </row>
    <row r="1801" spans="1:14" x14ac:dyDescent="0.35">
      <c r="A1801" s="5">
        <v>1800</v>
      </c>
      <c r="B1801" s="5">
        <v>1178</v>
      </c>
      <c r="C1801" s="5">
        <v>1009</v>
      </c>
      <c r="D1801" s="5">
        <v>1</v>
      </c>
      <c r="E1801" s="5">
        <v>2129.15</v>
      </c>
      <c r="F1801" s="5">
        <v>0.15</v>
      </c>
      <c r="G1801" s="5">
        <f>IFERROR(INDEX(Products!$C$2:$C$86,MATCH(C1801,Products!$A$2:$A$86,0)),"")</f>
        <v>1</v>
      </c>
      <c r="H1801" s="12">
        <f>IFERROR(INDEX(Products!$D$2:$D$86,MATCH(C1801,Products!$A$2:$A$86,0)),"")</f>
        <v>1303.81</v>
      </c>
      <c r="I1801" s="12">
        <f t="shared" si="112"/>
        <v>1809.7774999999999</v>
      </c>
      <c r="J1801" s="12">
        <f t="shared" si="113"/>
        <v>1303.81</v>
      </c>
      <c r="K1801" s="12">
        <f t="shared" si="114"/>
        <v>505.96749999999997</v>
      </c>
      <c r="L1801" s="7">
        <f t="shared" si="115"/>
        <v>0.27957442282269507</v>
      </c>
      <c r="M1801" s="5" t="str">
        <f>IF(COUNTIF(Returns!$B$2:$B$248,A1801)&gt;0,"Yes","No")</f>
        <v>Yes</v>
      </c>
      <c r="N1801" s="13"/>
    </row>
    <row r="1802" spans="1:14" x14ac:dyDescent="0.35">
      <c r="A1802" s="5">
        <v>1801</v>
      </c>
      <c r="B1802" s="5">
        <v>1179</v>
      </c>
      <c r="C1802" s="5">
        <v>1067</v>
      </c>
      <c r="D1802" s="5">
        <v>1</v>
      </c>
      <c r="E1802" s="5">
        <v>4128.99</v>
      </c>
      <c r="F1802" s="5">
        <v>0</v>
      </c>
      <c r="G1802" s="5">
        <f>IFERROR(INDEX(Products!$C$2:$C$86,MATCH(C1802,Products!$A$2:$A$86,0)),"")</f>
        <v>7</v>
      </c>
      <c r="H1802" s="12">
        <f>IFERROR(INDEX(Products!$D$2:$D$86,MATCH(C1802,Products!$A$2:$A$86,0)),"")</f>
        <v>2213.3200000000002</v>
      </c>
      <c r="I1802" s="12">
        <f t="shared" si="112"/>
        <v>4128.99</v>
      </c>
      <c r="J1802" s="12">
        <f t="shared" si="113"/>
        <v>2213.3200000000002</v>
      </c>
      <c r="K1802" s="12">
        <f t="shared" si="114"/>
        <v>1915.6699999999996</v>
      </c>
      <c r="L1802" s="7">
        <f t="shared" si="115"/>
        <v>0.4639560764254696</v>
      </c>
      <c r="M1802" s="5" t="str">
        <f>IF(COUNTIF(Returns!$B$2:$B$248,A1802)&gt;0,"Yes","No")</f>
        <v>No</v>
      </c>
      <c r="N1802" s="13"/>
    </row>
    <row r="1803" spans="1:14" x14ac:dyDescent="0.35">
      <c r="A1803" s="5">
        <v>1802</v>
      </c>
      <c r="B1803" s="5">
        <v>1180</v>
      </c>
      <c r="C1803" s="5">
        <v>1050</v>
      </c>
      <c r="D1803" s="5">
        <v>1</v>
      </c>
      <c r="E1803" s="5">
        <v>4400.7700000000004</v>
      </c>
      <c r="F1803" s="5">
        <v>0.2</v>
      </c>
      <c r="G1803" s="5">
        <f>IFERROR(INDEX(Products!$C$2:$C$86,MATCH(C1803,Products!$A$2:$A$86,0)),"")</f>
        <v>5</v>
      </c>
      <c r="H1803" s="12">
        <f>IFERROR(INDEX(Products!$D$2:$D$86,MATCH(C1803,Products!$A$2:$A$86,0)),"")</f>
        <v>2432.0300000000002</v>
      </c>
      <c r="I1803" s="12">
        <f t="shared" si="112"/>
        <v>3520.6160000000004</v>
      </c>
      <c r="J1803" s="12">
        <f t="shared" si="113"/>
        <v>2432.0300000000002</v>
      </c>
      <c r="K1803" s="12">
        <f t="shared" si="114"/>
        <v>1088.5860000000002</v>
      </c>
      <c r="L1803" s="7">
        <f t="shared" si="115"/>
        <v>0.3092032757903731</v>
      </c>
      <c r="M1803" s="5" t="str">
        <f>IF(COUNTIF(Returns!$B$2:$B$248,A1803)&gt;0,"Yes","No")</f>
        <v>No</v>
      </c>
      <c r="N1803" s="13"/>
    </row>
    <row r="1804" spans="1:14" x14ac:dyDescent="0.35">
      <c r="A1804" s="5">
        <v>1803</v>
      </c>
      <c r="B1804" s="5">
        <v>1181</v>
      </c>
      <c r="C1804" s="5">
        <v>1061</v>
      </c>
      <c r="D1804" s="5">
        <v>1</v>
      </c>
      <c r="E1804" s="5">
        <v>1128.8399999999999</v>
      </c>
      <c r="F1804" s="5">
        <v>0</v>
      </c>
      <c r="G1804" s="5">
        <f>IFERROR(INDEX(Products!$C$2:$C$86,MATCH(C1804,Products!$A$2:$A$86,0)),"")</f>
        <v>6</v>
      </c>
      <c r="H1804" s="12">
        <f>IFERROR(INDEX(Products!$D$2:$D$86,MATCH(C1804,Products!$A$2:$A$86,0)),"")</f>
        <v>705.26</v>
      </c>
      <c r="I1804" s="12">
        <f t="shared" si="112"/>
        <v>1128.8399999999999</v>
      </c>
      <c r="J1804" s="12">
        <f t="shared" si="113"/>
        <v>705.26</v>
      </c>
      <c r="K1804" s="12">
        <f t="shared" si="114"/>
        <v>423.57999999999993</v>
      </c>
      <c r="L1804" s="7">
        <f t="shared" si="115"/>
        <v>0.37523475426101127</v>
      </c>
      <c r="M1804" s="5" t="str">
        <f>IF(COUNTIF(Returns!$B$2:$B$248,A1804)&gt;0,"Yes","No")</f>
        <v>No</v>
      </c>
      <c r="N1804" s="13"/>
    </row>
    <row r="1805" spans="1:14" x14ac:dyDescent="0.35">
      <c r="A1805" s="5">
        <v>1804</v>
      </c>
      <c r="B1805" s="5">
        <v>1182</v>
      </c>
      <c r="C1805" s="5">
        <v>1047</v>
      </c>
      <c r="D1805" s="5">
        <v>1</v>
      </c>
      <c r="E1805" s="5">
        <v>3066.17</v>
      </c>
      <c r="F1805" s="5">
        <v>0.1</v>
      </c>
      <c r="G1805" s="5">
        <f>IFERROR(INDEX(Products!$C$2:$C$86,MATCH(C1805,Products!$A$2:$A$86,0)),"")</f>
        <v>5</v>
      </c>
      <c r="H1805" s="12">
        <f>IFERROR(INDEX(Products!$D$2:$D$86,MATCH(C1805,Products!$A$2:$A$86,0)),"")</f>
        <v>2011.39</v>
      </c>
      <c r="I1805" s="12">
        <f t="shared" si="112"/>
        <v>2759.5530000000003</v>
      </c>
      <c r="J1805" s="12">
        <f t="shared" si="113"/>
        <v>2011.39</v>
      </c>
      <c r="K1805" s="12">
        <f t="shared" si="114"/>
        <v>748.16300000000024</v>
      </c>
      <c r="L1805" s="7">
        <f t="shared" si="115"/>
        <v>0.27111745996543646</v>
      </c>
      <c r="M1805" s="5" t="str">
        <f>IF(COUNTIF(Returns!$B$2:$B$248,A1805)&gt;0,"Yes","No")</f>
        <v>No</v>
      </c>
      <c r="N1805" s="13"/>
    </row>
    <row r="1806" spans="1:14" x14ac:dyDescent="0.35">
      <c r="A1806" s="5">
        <v>1805</v>
      </c>
      <c r="B1806" s="5">
        <v>1183</v>
      </c>
      <c r="C1806" s="5">
        <v>1082</v>
      </c>
      <c r="D1806" s="5">
        <v>1</v>
      </c>
      <c r="E1806" s="5">
        <v>337.61</v>
      </c>
      <c r="F1806" s="5">
        <v>0.1</v>
      </c>
      <c r="G1806" s="5">
        <f>IFERROR(INDEX(Products!$C$2:$C$86,MATCH(C1806,Products!$A$2:$A$86,0)),"")</f>
        <v>8</v>
      </c>
      <c r="H1806" s="12">
        <f>IFERROR(INDEX(Products!$D$2:$D$86,MATCH(C1806,Products!$A$2:$A$86,0)),"")</f>
        <v>183.63</v>
      </c>
      <c r="I1806" s="12">
        <f t="shared" si="112"/>
        <v>303.84900000000005</v>
      </c>
      <c r="J1806" s="12">
        <f t="shared" si="113"/>
        <v>183.63</v>
      </c>
      <c r="K1806" s="12">
        <f t="shared" si="114"/>
        <v>120.21900000000005</v>
      </c>
      <c r="L1806" s="7">
        <f t="shared" si="115"/>
        <v>0.39565376223058174</v>
      </c>
      <c r="M1806" s="5" t="str">
        <f>IF(COUNTIF(Returns!$B$2:$B$248,A1806)&gt;0,"Yes","No")</f>
        <v>No</v>
      </c>
      <c r="N1806" s="13"/>
    </row>
    <row r="1807" spans="1:14" x14ac:dyDescent="0.35">
      <c r="A1807" s="5">
        <v>1806</v>
      </c>
      <c r="B1807" s="5">
        <v>1184</v>
      </c>
      <c r="C1807" s="5">
        <v>1006</v>
      </c>
      <c r="D1807" s="5">
        <v>1</v>
      </c>
      <c r="E1807" s="5">
        <v>2046.37</v>
      </c>
      <c r="F1807" s="5">
        <v>0.05</v>
      </c>
      <c r="G1807" s="5">
        <f>IFERROR(INDEX(Products!$C$2:$C$86,MATCH(C1807,Products!$A$2:$A$86,0)),"")</f>
        <v>1</v>
      </c>
      <c r="H1807" s="12">
        <f>IFERROR(INDEX(Products!$D$2:$D$86,MATCH(C1807,Products!$A$2:$A$86,0)),"")</f>
        <v>1296.42</v>
      </c>
      <c r="I1807" s="12">
        <f t="shared" si="112"/>
        <v>1944.0514999999998</v>
      </c>
      <c r="J1807" s="12">
        <f t="shared" si="113"/>
        <v>1296.42</v>
      </c>
      <c r="K1807" s="12">
        <f t="shared" si="114"/>
        <v>647.63149999999973</v>
      </c>
      <c r="L1807" s="7">
        <f t="shared" si="115"/>
        <v>0.33313495038583074</v>
      </c>
      <c r="M1807" s="5" t="str">
        <f>IF(COUNTIF(Returns!$B$2:$B$248,A1807)&gt;0,"Yes","No")</f>
        <v>No</v>
      </c>
      <c r="N1807" s="13"/>
    </row>
    <row r="1808" spans="1:14" x14ac:dyDescent="0.35">
      <c r="A1808" s="5">
        <v>1807</v>
      </c>
      <c r="B1808" s="5">
        <v>1185</v>
      </c>
      <c r="C1808" s="5">
        <v>1009</v>
      </c>
      <c r="D1808" s="5">
        <v>1</v>
      </c>
      <c r="E1808" s="5">
        <v>2129.15</v>
      </c>
      <c r="F1808" s="5">
        <v>0.1</v>
      </c>
      <c r="G1808" s="5">
        <f>IFERROR(INDEX(Products!$C$2:$C$86,MATCH(C1808,Products!$A$2:$A$86,0)),"")</f>
        <v>1</v>
      </c>
      <c r="H1808" s="12">
        <f>IFERROR(INDEX(Products!$D$2:$D$86,MATCH(C1808,Products!$A$2:$A$86,0)),"")</f>
        <v>1303.81</v>
      </c>
      <c r="I1808" s="12">
        <f t="shared" si="112"/>
        <v>1916.2350000000001</v>
      </c>
      <c r="J1808" s="12">
        <f t="shared" si="113"/>
        <v>1303.81</v>
      </c>
      <c r="K1808" s="12">
        <f t="shared" si="114"/>
        <v>612.42500000000018</v>
      </c>
      <c r="L1808" s="7">
        <f t="shared" si="115"/>
        <v>0.31959806599921209</v>
      </c>
      <c r="M1808" s="5" t="str">
        <f>IF(COUNTIF(Returns!$B$2:$B$248,A1808)&gt;0,"Yes","No")</f>
        <v>Yes</v>
      </c>
      <c r="N1808" s="13"/>
    </row>
    <row r="1809" spans="1:14" x14ac:dyDescent="0.35">
      <c r="A1809" s="5">
        <v>1808</v>
      </c>
      <c r="B1809" s="5">
        <v>1186</v>
      </c>
      <c r="C1809" s="5">
        <v>1017</v>
      </c>
      <c r="D1809" s="5">
        <v>1</v>
      </c>
      <c r="E1809" s="5">
        <v>978.37</v>
      </c>
      <c r="F1809" s="5">
        <v>0.1</v>
      </c>
      <c r="G1809" s="5">
        <f>IFERROR(INDEX(Products!$C$2:$C$86,MATCH(C1809,Products!$A$2:$A$86,0)),"")</f>
        <v>2</v>
      </c>
      <c r="H1809" s="12">
        <f>IFERROR(INDEX(Products!$D$2:$D$86,MATCH(C1809,Products!$A$2:$A$86,0)),"")</f>
        <v>519.71</v>
      </c>
      <c r="I1809" s="12">
        <f t="shared" si="112"/>
        <v>880.53300000000002</v>
      </c>
      <c r="J1809" s="12">
        <f t="shared" si="113"/>
        <v>519.71</v>
      </c>
      <c r="K1809" s="12">
        <f t="shared" si="114"/>
        <v>360.82299999999998</v>
      </c>
      <c r="L1809" s="7">
        <f t="shared" si="115"/>
        <v>0.40977794131508982</v>
      </c>
      <c r="M1809" s="5" t="str">
        <f>IF(COUNTIF(Returns!$B$2:$B$248,A1809)&gt;0,"Yes","No")</f>
        <v>No</v>
      </c>
      <c r="N1809" s="13"/>
    </row>
    <row r="1810" spans="1:14" x14ac:dyDescent="0.35">
      <c r="A1810" s="5">
        <v>1809</v>
      </c>
      <c r="B1810" s="5">
        <v>1187</v>
      </c>
      <c r="C1810" s="5">
        <v>1072</v>
      </c>
      <c r="D1810" s="5">
        <v>2</v>
      </c>
      <c r="E1810" s="5">
        <v>1404.39</v>
      </c>
      <c r="F1810" s="5">
        <v>0.2</v>
      </c>
      <c r="G1810" s="5">
        <f>IFERROR(INDEX(Products!$C$2:$C$86,MATCH(C1810,Products!$A$2:$A$86,0)),"")</f>
        <v>7</v>
      </c>
      <c r="H1810" s="12">
        <f>IFERROR(INDEX(Products!$D$2:$D$86,MATCH(C1810,Products!$A$2:$A$86,0)),"")</f>
        <v>772.88</v>
      </c>
      <c r="I1810" s="12">
        <f t="shared" si="112"/>
        <v>2247.0240000000003</v>
      </c>
      <c r="J1810" s="12">
        <f t="shared" si="113"/>
        <v>1545.76</v>
      </c>
      <c r="K1810" s="12">
        <f t="shared" si="114"/>
        <v>701.26400000000035</v>
      </c>
      <c r="L1810" s="7">
        <f t="shared" si="115"/>
        <v>0.31208567420730721</v>
      </c>
      <c r="M1810" s="5" t="str">
        <f>IF(COUNTIF(Returns!$B$2:$B$248,A1810)&gt;0,"Yes","No")</f>
        <v>No</v>
      </c>
      <c r="N1810" s="13"/>
    </row>
    <row r="1811" spans="1:14" x14ac:dyDescent="0.35">
      <c r="A1811" s="5">
        <v>1810</v>
      </c>
      <c r="B1811" s="5">
        <v>1188</v>
      </c>
      <c r="C1811" s="5">
        <v>1053</v>
      </c>
      <c r="D1811" s="5">
        <v>2</v>
      </c>
      <c r="E1811" s="5">
        <v>1295.03</v>
      </c>
      <c r="F1811" s="5">
        <v>0.2</v>
      </c>
      <c r="G1811" s="5">
        <f>IFERROR(INDEX(Products!$C$2:$C$86,MATCH(C1811,Products!$A$2:$A$86,0)),"")</f>
        <v>5</v>
      </c>
      <c r="H1811" s="12">
        <f>IFERROR(INDEX(Products!$D$2:$D$86,MATCH(C1811,Products!$A$2:$A$86,0)),"")</f>
        <v>777.04</v>
      </c>
      <c r="I1811" s="12">
        <f t="shared" si="112"/>
        <v>2072.0480000000002</v>
      </c>
      <c r="J1811" s="12">
        <f t="shared" si="113"/>
        <v>1554.08</v>
      </c>
      <c r="K1811" s="12">
        <f t="shared" si="114"/>
        <v>517.9680000000003</v>
      </c>
      <c r="L1811" s="7">
        <f t="shared" si="115"/>
        <v>0.24997876497069577</v>
      </c>
      <c r="M1811" s="5" t="str">
        <f>IF(COUNTIF(Returns!$B$2:$B$248,A1811)&gt;0,"Yes","No")</f>
        <v>No</v>
      </c>
      <c r="N1811" s="13"/>
    </row>
    <row r="1812" spans="1:14" x14ac:dyDescent="0.35">
      <c r="A1812" s="5">
        <v>1811</v>
      </c>
      <c r="B1812" s="5">
        <v>1189</v>
      </c>
      <c r="C1812" s="5">
        <v>1085</v>
      </c>
      <c r="D1812" s="5">
        <v>1</v>
      </c>
      <c r="E1812" s="5">
        <v>234.72</v>
      </c>
      <c r="F1812" s="5">
        <v>0.15</v>
      </c>
      <c r="G1812" s="5">
        <f>IFERROR(INDEX(Products!$C$2:$C$86,MATCH(C1812,Products!$A$2:$A$86,0)),"")</f>
        <v>8</v>
      </c>
      <c r="H1812" s="12">
        <f>IFERROR(INDEX(Products!$D$2:$D$86,MATCH(C1812,Products!$A$2:$A$86,0)),"")</f>
        <v>175.69</v>
      </c>
      <c r="I1812" s="12">
        <f t="shared" si="112"/>
        <v>199.512</v>
      </c>
      <c r="J1812" s="12">
        <f t="shared" si="113"/>
        <v>175.69</v>
      </c>
      <c r="K1812" s="12">
        <f t="shared" si="114"/>
        <v>23.822000000000003</v>
      </c>
      <c r="L1812" s="7">
        <f t="shared" si="115"/>
        <v>0.11940133926781347</v>
      </c>
      <c r="M1812" s="5" t="str">
        <f>IF(COUNTIF(Returns!$B$2:$B$248,A1812)&gt;0,"Yes","No")</f>
        <v>No</v>
      </c>
      <c r="N1812" s="13"/>
    </row>
    <row r="1813" spans="1:14" x14ac:dyDescent="0.35">
      <c r="A1813" s="5">
        <v>1812</v>
      </c>
      <c r="B1813" s="5">
        <v>1189</v>
      </c>
      <c r="C1813" s="5">
        <v>1067</v>
      </c>
      <c r="D1813" s="5">
        <v>1</v>
      </c>
      <c r="E1813" s="5">
        <v>4128.99</v>
      </c>
      <c r="F1813" s="5">
        <v>0.3</v>
      </c>
      <c r="G1813" s="5">
        <f>IFERROR(INDEX(Products!$C$2:$C$86,MATCH(C1813,Products!$A$2:$A$86,0)),"")</f>
        <v>7</v>
      </c>
      <c r="H1813" s="12">
        <f>IFERROR(INDEX(Products!$D$2:$D$86,MATCH(C1813,Products!$A$2:$A$86,0)),"")</f>
        <v>2213.3200000000002</v>
      </c>
      <c r="I1813" s="12">
        <f t="shared" si="112"/>
        <v>2890.2929999999997</v>
      </c>
      <c r="J1813" s="12">
        <f t="shared" si="113"/>
        <v>2213.3200000000002</v>
      </c>
      <c r="K1813" s="12">
        <f t="shared" si="114"/>
        <v>676.9729999999995</v>
      </c>
      <c r="L1813" s="7">
        <f t="shared" si="115"/>
        <v>0.23422296632209938</v>
      </c>
      <c r="M1813" s="5" t="str">
        <f>IF(COUNTIF(Returns!$B$2:$B$248,A1813)&gt;0,"Yes","No")</f>
        <v>No</v>
      </c>
      <c r="N1813" s="13"/>
    </row>
    <row r="1814" spans="1:14" x14ac:dyDescent="0.35">
      <c r="A1814" s="5">
        <v>1813</v>
      </c>
      <c r="B1814" s="5">
        <v>1190</v>
      </c>
      <c r="C1814" s="5">
        <v>1054</v>
      </c>
      <c r="D1814" s="5">
        <v>1</v>
      </c>
      <c r="E1814" s="5">
        <v>631.66</v>
      </c>
      <c r="F1814" s="5">
        <v>0</v>
      </c>
      <c r="G1814" s="5">
        <f>IFERROR(INDEX(Products!$C$2:$C$86,MATCH(C1814,Products!$A$2:$A$86,0)),"")</f>
        <v>5</v>
      </c>
      <c r="H1814" s="12">
        <f>IFERROR(INDEX(Products!$D$2:$D$86,MATCH(C1814,Products!$A$2:$A$86,0)),"")</f>
        <v>412.15</v>
      </c>
      <c r="I1814" s="12">
        <f t="shared" si="112"/>
        <v>631.66</v>
      </c>
      <c r="J1814" s="12">
        <f t="shared" si="113"/>
        <v>412.15</v>
      </c>
      <c r="K1814" s="12">
        <f t="shared" si="114"/>
        <v>219.51</v>
      </c>
      <c r="L1814" s="7">
        <f t="shared" si="115"/>
        <v>0.34751290251084443</v>
      </c>
      <c r="M1814" s="5" t="str">
        <f>IF(COUNTIF(Returns!$B$2:$B$248,A1814)&gt;0,"Yes","No")</f>
        <v>No</v>
      </c>
      <c r="N1814" s="13"/>
    </row>
    <row r="1815" spans="1:14" x14ac:dyDescent="0.35">
      <c r="A1815" s="5">
        <v>1814</v>
      </c>
      <c r="B1815" s="5">
        <v>1191</v>
      </c>
      <c r="C1815" s="5">
        <v>1061</v>
      </c>
      <c r="D1815" s="5">
        <v>2</v>
      </c>
      <c r="E1815" s="5">
        <v>1128.8399999999999</v>
      </c>
      <c r="F1815" s="5">
        <v>0.1</v>
      </c>
      <c r="G1815" s="5">
        <f>IFERROR(INDEX(Products!$C$2:$C$86,MATCH(C1815,Products!$A$2:$A$86,0)),"")</f>
        <v>6</v>
      </c>
      <c r="H1815" s="12">
        <f>IFERROR(INDEX(Products!$D$2:$D$86,MATCH(C1815,Products!$A$2:$A$86,0)),"")</f>
        <v>705.26</v>
      </c>
      <c r="I1815" s="12">
        <f t="shared" si="112"/>
        <v>2031.9119999999998</v>
      </c>
      <c r="J1815" s="12">
        <f t="shared" si="113"/>
        <v>1410.52</v>
      </c>
      <c r="K1815" s="12">
        <f t="shared" si="114"/>
        <v>621.39199999999983</v>
      </c>
      <c r="L1815" s="7">
        <f t="shared" si="115"/>
        <v>0.30581639362334584</v>
      </c>
      <c r="M1815" s="5" t="str">
        <f>IF(COUNTIF(Returns!$B$2:$B$248,A1815)&gt;0,"Yes","No")</f>
        <v>No</v>
      </c>
      <c r="N1815" s="13"/>
    </row>
    <row r="1816" spans="1:14" x14ac:dyDescent="0.35">
      <c r="A1816" s="5">
        <v>1815</v>
      </c>
      <c r="B1816" s="5">
        <v>1191</v>
      </c>
      <c r="C1816" s="5">
        <v>1058</v>
      </c>
      <c r="D1816" s="5">
        <v>1</v>
      </c>
      <c r="E1816" s="5">
        <v>1504.15</v>
      </c>
      <c r="F1816" s="5">
        <v>0</v>
      </c>
      <c r="G1816" s="5">
        <f>IFERROR(INDEX(Products!$C$2:$C$86,MATCH(C1816,Products!$A$2:$A$86,0)),"")</f>
        <v>6</v>
      </c>
      <c r="H1816" s="12">
        <f>IFERROR(INDEX(Products!$D$2:$D$86,MATCH(C1816,Products!$A$2:$A$86,0)),"")</f>
        <v>828.35</v>
      </c>
      <c r="I1816" s="12">
        <f t="shared" si="112"/>
        <v>1504.15</v>
      </c>
      <c r="J1816" s="12">
        <f t="shared" si="113"/>
        <v>828.35</v>
      </c>
      <c r="K1816" s="12">
        <f t="shared" si="114"/>
        <v>675.80000000000007</v>
      </c>
      <c r="L1816" s="7">
        <f t="shared" si="115"/>
        <v>0.44929029684539445</v>
      </c>
      <c r="M1816" s="5" t="str">
        <f>IF(COUNTIF(Returns!$B$2:$B$248,A1816)&gt;0,"Yes","No")</f>
        <v>No</v>
      </c>
      <c r="N1816" s="13"/>
    </row>
    <row r="1817" spans="1:14" x14ac:dyDescent="0.35">
      <c r="A1817" s="5">
        <v>1816</v>
      </c>
      <c r="B1817" s="5">
        <v>1191</v>
      </c>
      <c r="C1817" s="5">
        <v>1028</v>
      </c>
      <c r="D1817" s="5">
        <v>1</v>
      </c>
      <c r="E1817" s="5">
        <v>2753.45</v>
      </c>
      <c r="F1817" s="5">
        <v>0.1</v>
      </c>
      <c r="G1817" s="5">
        <f>IFERROR(INDEX(Products!$C$2:$C$86,MATCH(C1817,Products!$A$2:$A$86,0)),"")</f>
        <v>3</v>
      </c>
      <c r="H1817" s="12">
        <f>IFERROR(INDEX(Products!$D$2:$D$86,MATCH(C1817,Products!$A$2:$A$86,0)),"")</f>
        <v>1672.88</v>
      </c>
      <c r="I1817" s="12">
        <f t="shared" si="112"/>
        <v>2478.105</v>
      </c>
      <c r="J1817" s="12">
        <f t="shared" si="113"/>
        <v>1672.88</v>
      </c>
      <c r="K1817" s="12">
        <f t="shared" si="114"/>
        <v>805.22499999999991</v>
      </c>
      <c r="L1817" s="7">
        <f t="shared" si="115"/>
        <v>0.32493578762804637</v>
      </c>
      <c r="M1817" s="5" t="str">
        <f>IF(COUNTIF(Returns!$B$2:$B$248,A1817)&gt;0,"Yes","No")</f>
        <v>No</v>
      </c>
      <c r="N1817" s="13"/>
    </row>
    <row r="1818" spans="1:14" x14ac:dyDescent="0.35">
      <c r="A1818" s="5">
        <v>1817</v>
      </c>
      <c r="B1818" s="5">
        <v>1192</v>
      </c>
      <c r="C1818" s="5">
        <v>1056</v>
      </c>
      <c r="D1818" s="5">
        <v>1</v>
      </c>
      <c r="E1818" s="5">
        <v>1134.4000000000001</v>
      </c>
      <c r="F1818" s="5">
        <v>0.15</v>
      </c>
      <c r="G1818" s="5">
        <f>IFERROR(INDEX(Products!$C$2:$C$86,MATCH(C1818,Products!$A$2:$A$86,0)),"")</f>
        <v>6</v>
      </c>
      <c r="H1818" s="12">
        <f>IFERROR(INDEX(Products!$D$2:$D$86,MATCH(C1818,Products!$A$2:$A$86,0)),"")</f>
        <v>798.2</v>
      </c>
      <c r="I1818" s="12">
        <f t="shared" si="112"/>
        <v>964.24</v>
      </c>
      <c r="J1818" s="12">
        <f t="shared" si="113"/>
        <v>798.2</v>
      </c>
      <c r="K1818" s="12">
        <f t="shared" si="114"/>
        <v>166.03999999999996</v>
      </c>
      <c r="L1818" s="7">
        <f t="shared" si="115"/>
        <v>0.17219779308056082</v>
      </c>
      <c r="M1818" s="5" t="str">
        <f>IF(COUNTIF(Returns!$B$2:$B$248,A1818)&gt;0,"Yes","No")</f>
        <v>No</v>
      </c>
      <c r="N1818" s="13"/>
    </row>
    <row r="1819" spans="1:14" x14ac:dyDescent="0.35">
      <c r="A1819" s="5">
        <v>1818</v>
      </c>
      <c r="B1819" s="5">
        <v>1193</v>
      </c>
      <c r="C1819" s="5">
        <v>1070</v>
      </c>
      <c r="D1819" s="5">
        <v>1</v>
      </c>
      <c r="E1819" s="5">
        <v>2599.85</v>
      </c>
      <c r="F1819" s="5">
        <v>0</v>
      </c>
      <c r="G1819" s="5">
        <f>IFERROR(INDEX(Products!$C$2:$C$86,MATCH(C1819,Products!$A$2:$A$86,0)),"")</f>
        <v>7</v>
      </c>
      <c r="H1819" s="12">
        <f>IFERROR(INDEX(Products!$D$2:$D$86,MATCH(C1819,Products!$A$2:$A$86,0)),"")</f>
        <v>1949.71</v>
      </c>
      <c r="I1819" s="12">
        <f t="shared" si="112"/>
        <v>2599.85</v>
      </c>
      <c r="J1819" s="12">
        <f t="shared" si="113"/>
        <v>1949.71</v>
      </c>
      <c r="K1819" s="12">
        <f t="shared" si="114"/>
        <v>650.13999999999987</v>
      </c>
      <c r="L1819" s="7">
        <f t="shared" si="115"/>
        <v>0.25006827316960589</v>
      </c>
      <c r="M1819" s="5" t="str">
        <f>IF(COUNTIF(Returns!$B$2:$B$248,A1819)&gt;0,"Yes","No")</f>
        <v>No</v>
      </c>
      <c r="N1819" s="13"/>
    </row>
    <row r="1820" spans="1:14" x14ac:dyDescent="0.35">
      <c r="A1820" s="5">
        <v>1819</v>
      </c>
      <c r="B1820" s="5">
        <v>1194</v>
      </c>
      <c r="C1820" s="5">
        <v>1026</v>
      </c>
      <c r="D1820" s="5">
        <v>1</v>
      </c>
      <c r="E1820" s="5">
        <v>1413.81</v>
      </c>
      <c r="F1820" s="5">
        <v>0</v>
      </c>
      <c r="G1820" s="5">
        <f>IFERROR(INDEX(Products!$C$2:$C$86,MATCH(C1820,Products!$A$2:$A$86,0)),"")</f>
        <v>3</v>
      </c>
      <c r="H1820" s="12">
        <f>IFERROR(INDEX(Products!$D$2:$D$86,MATCH(C1820,Products!$A$2:$A$86,0)),"")</f>
        <v>1019.93</v>
      </c>
      <c r="I1820" s="12">
        <f t="shared" si="112"/>
        <v>1413.81</v>
      </c>
      <c r="J1820" s="12">
        <f t="shared" si="113"/>
        <v>1019.93</v>
      </c>
      <c r="K1820" s="12">
        <f t="shared" si="114"/>
        <v>393.88</v>
      </c>
      <c r="L1820" s="7">
        <f t="shared" si="115"/>
        <v>0.27859471923384332</v>
      </c>
      <c r="M1820" s="5" t="str">
        <f>IF(COUNTIF(Returns!$B$2:$B$248,A1820)&gt;0,"Yes","No")</f>
        <v>No</v>
      </c>
      <c r="N1820" s="13"/>
    </row>
    <row r="1821" spans="1:14" x14ac:dyDescent="0.35">
      <c r="A1821" s="5">
        <v>1820</v>
      </c>
      <c r="B1821" s="5">
        <v>1195</v>
      </c>
      <c r="C1821" s="5">
        <v>1043</v>
      </c>
      <c r="D1821" s="5">
        <v>1</v>
      </c>
      <c r="E1821" s="5">
        <v>567.48</v>
      </c>
      <c r="F1821" s="5">
        <v>0.3</v>
      </c>
      <c r="G1821" s="5">
        <f>IFERROR(INDEX(Products!$C$2:$C$86,MATCH(C1821,Products!$A$2:$A$86,0)),"")</f>
        <v>4</v>
      </c>
      <c r="H1821" s="12">
        <f>IFERROR(INDEX(Products!$D$2:$D$86,MATCH(C1821,Products!$A$2:$A$86,0)),"")</f>
        <v>407.51</v>
      </c>
      <c r="I1821" s="12">
        <f t="shared" si="112"/>
        <v>397.23599999999999</v>
      </c>
      <c r="J1821" s="12">
        <f t="shared" si="113"/>
        <v>407.51</v>
      </c>
      <c r="K1821" s="12">
        <f t="shared" si="114"/>
        <v>-10.274000000000001</v>
      </c>
      <c r="L1821" s="7">
        <f t="shared" si="115"/>
        <v>-2.5863718293407448E-2</v>
      </c>
      <c r="M1821" s="5" t="str">
        <f>IF(COUNTIF(Returns!$B$2:$B$248,A1821)&gt;0,"Yes","No")</f>
        <v>No</v>
      </c>
      <c r="N1821" s="13"/>
    </row>
    <row r="1822" spans="1:14" x14ac:dyDescent="0.35">
      <c r="A1822" s="5">
        <v>1821</v>
      </c>
      <c r="B1822" s="5">
        <v>1196</v>
      </c>
      <c r="C1822" s="5">
        <v>1030</v>
      </c>
      <c r="D1822" s="5">
        <v>2</v>
      </c>
      <c r="E1822" s="5">
        <v>799.21</v>
      </c>
      <c r="F1822" s="5">
        <v>0.1</v>
      </c>
      <c r="G1822" s="5">
        <f>IFERROR(INDEX(Products!$C$2:$C$86,MATCH(C1822,Products!$A$2:$A$86,0)),"")</f>
        <v>3</v>
      </c>
      <c r="H1822" s="12">
        <f>IFERROR(INDEX(Products!$D$2:$D$86,MATCH(C1822,Products!$A$2:$A$86,0)),"")</f>
        <v>534</v>
      </c>
      <c r="I1822" s="12">
        <f t="shared" si="112"/>
        <v>1438.5780000000002</v>
      </c>
      <c r="J1822" s="12">
        <f t="shared" si="113"/>
        <v>1068</v>
      </c>
      <c r="K1822" s="12">
        <f t="shared" si="114"/>
        <v>370.5780000000002</v>
      </c>
      <c r="L1822" s="7">
        <f t="shared" si="115"/>
        <v>0.25760021354420837</v>
      </c>
      <c r="M1822" s="5" t="str">
        <f>IF(COUNTIF(Returns!$B$2:$B$248,A1822)&gt;0,"Yes","No")</f>
        <v>No</v>
      </c>
      <c r="N1822" s="13"/>
    </row>
    <row r="1823" spans="1:14" x14ac:dyDescent="0.35">
      <c r="A1823" s="5">
        <v>1822</v>
      </c>
      <c r="B1823" s="5">
        <v>1197</v>
      </c>
      <c r="C1823" s="5">
        <v>1080</v>
      </c>
      <c r="D1823" s="5">
        <v>1</v>
      </c>
      <c r="E1823" s="5">
        <v>256.7</v>
      </c>
      <c r="F1823" s="5">
        <v>0</v>
      </c>
      <c r="G1823" s="5">
        <f>IFERROR(INDEX(Products!$C$2:$C$86,MATCH(C1823,Products!$A$2:$A$86,0)),"")</f>
        <v>8</v>
      </c>
      <c r="H1823" s="12">
        <f>IFERROR(INDEX(Products!$D$2:$D$86,MATCH(C1823,Products!$A$2:$A$86,0)),"")</f>
        <v>184.26</v>
      </c>
      <c r="I1823" s="12">
        <f t="shared" si="112"/>
        <v>256.7</v>
      </c>
      <c r="J1823" s="12">
        <f t="shared" si="113"/>
        <v>184.26</v>
      </c>
      <c r="K1823" s="12">
        <f t="shared" si="114"/>
        <v>72.44</v>
      </c>
      <c r="L1823" s="7">
        <f t="shared" si="115"/>
        <v>0.28219711725749902</v>
      </c>
      <c r="M1823" s="5" t="str">
        <f>IF(COUNTIF(Returns!$B$2:$B$248,A1823)&gt;0,"Yes","No")</f>
        <v>No</v>
      </c>
      <c r="N1823" s="13"/>
    </row>
    <row r="1824" spans="1:14" x14ac:dyDescent="0.35">
      <c r="A1824" s="5">
        <v>1823</v>
      </c>
      <c r="B1824" s="5">
        <v>1198</v>
      </c>
      <c r="C1824" s="5">
        <v>1040</v>
      </c>
      <c r="D1824" s="5">
        <v>1</v>
      </c>
      <c r="E1824" s="5">
        <v>419.14</v>
      </c>
      <c r="F1824" s="5">
        <v>0.25</v>
      </c>
      <c r="G1824" s="5">
        <f>IFERROR(INDEX(Products!$C$2:$C$86,MATCH(C1824,Products!$A$2:$A$86,0)),"")</f>
        <v>4</v>
      </c>
      <c r="H1824" s="12">
        <f>IFERROR(INDEX(Products!$D$2:$D$86,MATCH(C1824,Products!$A$2:$A$86,0)),"")</f>
        <v>297.2</v>
      </c>
      <c r="I1824" s="12">
        <f t="shared" si="112"/>
        <v>314.35500000000002</v>
      </c>
      <c r="J1824" s="12">
        <f t="shared" si="113"/>
        <v>297.2</v>
      </c>
      <c r="K1824" s="12">
        <f t="shared" si="114"/>
        <v>17.15500000000003</v>
      </c>
      <c r="L1824" s="7">
        <f t="shared" si="115"/>
        <v>5.4572060250353993E-2</v>
      </c>
      <c r="M1824" s="5" t="str">
        <f>IF(COUNTIF(Returns!$B$2:$B$248,A1824)&gt;0,"Yes","No")</f>
        <v>No</v>
      </c>
      <c r="N1824" s="13"/>
    </row>
    <row r="1825" spans="1:14" x14ac:dyDescent="0.35">
      <c r="A1825" s="5">
        <v>1824</v>
      </c>
      <c r="B1825" s="5">
        <v>1198</v>
      </c>
      <c r="C1825" s="5">
        <v>1039</v>
      </c>
      <c r="D1825" s="5">
        <v>2</v>
      </c>
      <c r="E1825" s="5">
        <v>1284.94</v>
      </c>
      <c r="F1825" s="5">
        <v>0.1</v>
      </c>
      <c r="G1825" s="5">
        <f>IFERROR(INDEX(Products!$C$2:$C$86,MATCH(C1825,Products!$A$2:$A$86,0)),"")</f>
        <v>4</v>
      </c>
      <c r="H1825" s="12">
        <f>IFERROR(INDEX(Products!$D$2:$D$86,MATCH(C1825,Products!$A$2:$A$86,0)),"")</f>
        <v>829.93</v>
      </c>
      <c r="I1825" s="12">
        <f t="shared" si="112"/>
        <v>2312.8920000000003</v>
      </c>
      <c r="J1825" s="12">
        <f t="shared" si="113"/>
        <v>1659.86</v>
      </c>
      <c r="K1825" s="12">
        <f t="shared" si="114"/>
        <v>653.03200000000038</v>
      </c>
      <c r="L1825" s="7">
        <f t="shared" si="115"/>
        <v>0.28234435503257405</v>
      </c>
      <c r="M1825" s="5" t="str">
        <f>IF(COUNTIF(Returns!$B$2:$B$248,A1825)&gt;0,"Yes","No")</f>
        <v>No</v>
      </c>
      <c r="N1825" s="13"/>
    </row>
    <row r="1826" spans="1:14" x14ac:dyDescent="0.35">
      <c r="A1826" s="5">
        <v>1825</v>
      </c>
      <c r="B1826" s="5">
        <v>1198</v>
      </c>
      <c r="C1826" s="5">
        <v>1067</v>
      </c>
      <c r="D1826" s="5">
        <v>1</v>
      </c>
      <c r="E1826" s="5">
        <v>4128.99</v>
      </c>
      <c r="F1826" s="5">
        <v>0.3</v>
      </c>
      <c r="G1826" s="5">
        <f>IFERROR(INDEX(Products!$C$2:$C$86,MATCH(C1826,Products!$A$2:$A$86,0)),"")</f>
        <v>7</v>
      </c>
      <c r="H1826" s="12">
        <f>IFERROR(INDEX(Products!$D$2:$D$86,MATCH(C1826,Products!$A$2:$A$86,0)),"")</f>
        <v>2213.3200000000002</v>
      </c>
      <c r="I1826" s="12">
        <f t="shared" si="112"/>
        <v>2890.2929999999997</v>
      </c>
      <c r="J1826" s="12">
        <f t="shared" si="113"/>
        <v>2213.3200000000002</v>
      </c>
      <c r="K1826" s="12">
        <f t="shared" si="114"/>
        <v>676.9729999999995</v>
      </c>
      <c r="L1826" s="7">
        <f t="shared" si="115"/>
        <v>0.23422296632209938</v>
      </c>
      <c r="M1826" s="5" t="str">
        <f>IF(COUNTIF(Returns!$B$2:$B$248,A1826)&gt;0,"Yes","No")</f>
        <v>Yes</v>
      </c>
      <c r="N1826" s="13"/>
    </row>
    <row r="1827" spans="1:14" x14ac:dyDescent="0.35">
      <c r="A1827" s="5">
        <v>1826</v>
      </c>
      <c r="B1827" s="5">
        <v>1199</v>
      </c>
      <c r="C1827" s="5">
        <v>1014</v>
      </c>
      <c r="D1827" s="5">
        <v>1</v>
      </c>
      <c r="E1827" s="5">
        <v>1024.3800000000001</v>
      </c>
      <c r="F1827" s="5">
        <v>0</v>
      </c>
      <c r="G1827" s="5">
        <f>IFERROR(INDEX(Products!$C$2:$C$86,MATCH(C1827,Products!$A$2:$A$86,0)),"")</f>
        <v>1</v>
      </c>
      <c r="H1827" s="12">
        <f>IFERROR(INDEX(Products!$D$2:$D$86,MATCH(C1827,Products!$A$2:$A$86,0)),"")</f>
        <v>780.26</v>
      </c>
      <c r="I1827" s="12">
        <f t="shared" si="112"/>
        <v>1024.3800000000001</v>
      </c>
      <c r="J1827" s="12">
        <f t="shared" si="113"/>
        <v>780.26</v>
      </c>
      <c r="K1827" s="12">
        <f t="shared" si="114"/>
        <v>244.12000000000012</v>
      </c>
      <c r="L1827" s="7">
        <f t="shared" si="115"/>
        <v>0.23831000214764061</v>
      </c>
      <c r="M1827" s="5" t="str">
        <f>IF(COUNTIF(Returns!$B$2:$B$248,A1827)&gt;0,"Yes","No")</f>
        <v>No</v>
      </c>
      <c r="N1827" s="13"/>
    </row>
    <row r="1828" spans="1:14" x14ac:dyDescent="0.35">
      <c r="A1828" s="5">
        <v>1827</v>
      </c>
      <c r="B1828" s="5">
        <v>1199</v>
      </c>
      <c r="C1828" s="5">
        <v>1061</v>
      </c>
      <c r="D1828" s="5">
        <v>1</v>
      </c>
      <c r="E1828" s="5">
        <v>1128.8399999999999</v>
      </c>
      <c r="F1828" s="5">
        <v>0</v>
      </c>
      <c r="G1828" s="5">
        <f>IFERROR(INDEX(Products!$C$2:$C$86,MATCH(C1828,Products!$A$2:$A$86,0)),"")</f>
        <v>6</v>
      </c>
      <c r="H1828" s="12">
        <f>IFERROR(INDEX(Products!$D$2:$D$86,MATCH(C1828,Products!$A$2:$A$86,0)),"")</f>
        <v>705.26</v>
      </c>
      <c r="I1828" s="12">
        <f t="shared" si="112"/>
        <v>1128.8399999999999</v>
      </c>
      <c r="J1828" s="12">
        <f t="shared" si="113"/>
        <v>705.26</v>
      </c>
      <c r="K1828" s="12">
        <f t="shared" si="114"/>
        <v>423.57999999999993</v>
      </c>
      <c r="L1828" s="7">
        <f t="shared" si="115"/>
        <v>0.37523475426101127</v>
      </c>
      <c r="M1828" s="5" t="str">
        <f>IF(COUNTIF(Returns!$B$2:$B$248,A1828)&gt;0,"Yes","No")</f>
        <v>No</v>
      </c>
      <c r="N1828" s="13"/>
    </row>
    <row r="1829" spans="1:14" x14ac:dyDescent="0.35">
      <c r="A1829" s="5">
        <v>1828</v>
      </c>
      <c r="B1829" s="5">
        <v>1200</v>
      </c>
      <c r="C1829" s="5">
        <v>1049</v>
      </c>
      <c r="D1829" s="5">
        <v>2</v>
      </c>
      <c r="E1829" s="5">
        <v>3970.29</v>
      </c>
      <c r="F1829" s="5">
        <v>0.05</v>
      </c>
      <c r="G1829" s="5">
        <f>IFERROR(INDEX(Products!$C$2:$C$86,MATCH(C1829,Products!$A$2:$A$86,0)),"")</f>
        <v>5</v>
      </c>
      <c r="H1829" s="12">
        <f>IFERROR(INDEX(Products!$D$2:$D$86,MATCH(C1829,Products!$A$2:$A$86,0)),"")</f>
        <v>2490.89</v>
      </c>
      <c r="I1829" s="12">
        <f t="shared" si="112"/>
        <v>7543.5509999999995</v>
      </c>
      <c r="J1829" s="12">
        <f t="shared" si="113"/>
        <v>4981.78</v>
      </c>
      <c r="K1829" s="12">
        <f t="shared" si="114"/>
        <v>2561.7709999999997</v>
      </c>
      <c r="L1829" s="7">
        <f t="shared" si="115"/>
        <v>0.339597491950409</v>
      </c>
      <c r="M1829" s="5" t="str">
        <f>IF(COUNTIF(Returns!$B$2:$B$248,A1829)&gt;0,"Yes","No")</f>
        <v>No</v>
      </c>
      <c r="N1829" s="13"/>
    </row>
    <row r="1830" spans="1:14" x14ac:dyDescent="0.35">
      <c r="A1830" s="5">
        <v>1829</v>
      </c>
      <c r="B1830" s="5">
        <v>1201</v>
      </c>
      <c r="C1830" s="5">
        <v>1006</v>
      </c>
      <c r="D1830" s="5">
        <v>1</v>
      </c>
      <c r="E1830" s="5">
        <v>2046.37</v>
      </c>
      <c r="F1830" s="5">
        <v>0</v>
      </c>
      <c r="G1830" s="5">
        <f>IFERROR(INDEX(Products!$C$2:$C$86,MATCH(C1830,Products!$A$2:$A$86,0)),"")</f>
        <v>1</v>
      </c>
      <c r="H1830" s="12">
        <f>IFERROR(INDEX(Products!$D$2:$D$86,MATCH(C1830,Products!$A$2:$A$86,0)),"")</f>
        <v>1296.42</v>
      </c>
      <c r="I1830" s="12">
        <f t="shared" si="112"/>
        <v>2046.37</v>
      </c>
      <c r="J1830" s="12">
        <f t="shared" si="113"/>
        <v>1296.42</v>
      </c>
      <c r="K1830" s="12">
        <f t="shared" si="114"/>
        <v>749.94999999999982</v>
      </c>
      <c r="L1830" s="7">
        <f t="shared" si="115"/>
        <v>0.3664782028665392</v>
      </c>
      <c r="M1830" s="5" t="str">
        <f>IF(COUNTIF(Returns!$B$2:$B$248,A1830)&gt;0,"Yes","No")</f>
        <v>No</v>
      </c>
      <c r="N1830" s="13"/>
    </row>
    <row r="1831" spans="1:14" x14ac:dyDescent="0.35">
      <c r="A1831" s="5">
        <v>1830</v>
      </c>
      <c r="B1831" s="5">
        <v>1201</v>
      </c>
      <c r="C1831" s="5">
        <v>1064</v>
      </c>
      <c r="D1831" s="5">
        <v>1</v>
      </c>
      <c r="E1831" s="5">
        <v>177.92</v>
      </c>
      <c r="F1831" s="5">
        <v>0.1</v>
      </c>
      <c r="G1831" s="5">
        <f>IFERROR(INDEX(Products!$C$2:$C$86,MATCH(C1831,Products!$A$2:$A$86,0)),"")</f>
        <v>6</v>
      </c>
      <c r="H1831" s="12">
        <f>IFERROR(INDEX(Products!$D$2:$D$86,MATCH(C1831,Products!$A$2:$A$86,0)),"")</f>
        <v>95.97</v>
      </c>
      <c r="I1831" s="12">
        <f t="shared" si="112"/>
        <v>160.12799999999999</v>
      </c>
      <c r="J1831" s="12">
        <f t="shared" si="113"/>
        <v>95.97</v>
      </c>
      <c r="K1831" s="12">
        <f t="shared" si="114"/>
        <v>64.157999999999987</v>
      </c>
      <c r="L1831" s="7">
        <f t="shared" si="115"/>
        <v>0.40066696642685845</v>
      </c>
      <c r="M1831" s="5" t="str">
        <f>IF(COUNTIF(Returns!$B$2:$B$248,A1831)&gt;0,"Yes","No")</f>
        <v>No</v>
      </c>
      <c r="N1831" s="13"/>
    </row>
    <row r="1832" spans="1:14" x14ac:dyDescent="0.35">
      <c r="A1832" s="5">
        <v>1831</v>
      </c>
      <c r="B1832" s="5">
        <v>1202</v>
      </c>
      <c r="C1832" s="5">
        <v>1041</v>
      </c>
      <c r="D1832" s="5">
        <v>1</v>
      </c>
      <c r="E1832" s="5">
        <v>767.68</v>
      </c>
      <c r="F1832" s="5">
        <v>0.1</v>
      </c>
      <c r="G1832" s="5">
        <f>IFERROR(INDEX(Products!$C$2:$C$86,MATCH(C1832,Products!$A$2:$A$86,0)),"")</f>
        <v>4</v>
      </c>
      <c r="H1832" s="12">
        <f>IFERROR(INDEX(Products!$D$2:$D$86,MATCH(C1832,Products!$A$2:$A$86,0)),"")</f>
        <v>540.32000000000005</v>
      </c>
      <c r="I1832" s="12">
        <f t="shared" si="112"/>
        <v>690.91199999999992</v>
      </c>
      <c r="J1832" s="12">
        <f t="shared" si="113"/>
        <v>540.32000000000005</v>
      </c>
      <c r="K1832" s="12">
        <f t="shared" si="114"/>
        <v>150.59199999999987</v>
      </c>
      <c r="L1832" s="7">
        <f t="shared" si="115"/>
        <v>0.21796118753184182</v>
      </c>
      <c r="M1832" s="5" t="str">
        <f>IF(COUNTIF(Returns!$B$2:$B$248,A1832)&gt;0,"Yes","No")</f>
        <v>Yes</v>
      </c>
      <c r="N1832" s="13"/>
    </row>
    <row r="1833" spans="1:14" x14ac:dyDescent="0.35">
      <c r="A1833" s="5">
        <v>1832</v>
      </c>
      <c r="B1833" s="5">
        <v>1203</v>
      </c>
      <c r="C1833" s="5">
        <v>1029</v>
      </c>
      <c r="D1833" s="5">
        <v>1</v>
      </c>
      <c r="E1833" s="5">
        <v>951.92</v>
      </c>
      <c r="F1833" s="5">
        <v>0.3</v>
      </c>
      <c r="G1833" s="5">
        <f>IFERROR(INDEX(Products!$C$2:$C$86,MATCH(C1833,Products!$A$2:$A$86,0)),"")</f>
        <v>3</v>
      </c>
      <c r="H1833" s="12">
        <f>IFERROR(INDEX(Products!$D$2:$D$86,MATCH(C1833,Products!$A$2:$A$86,0)),"")</f>
        <v>552.17999999999995</v>
      </c>
      <c r="I1833" s="12">
        <f t="shared" si="112"/>
        <v>666.34399999999994</v>
      </c>
      <c r="J1833" s="12">
        <f t="shared" si="113"/>
        <v>552.17999999999995</v>
      </c>
      <c r="K1833" s="12">
        <f t="shared" si="114"/>
        <v>114.16399999999999</v>
      </c>
      <c r="L1833" s="7">
        <f t="shared" si="115"/>
        <v>0.17132892319882823</v>
      </c>
      <c r="M1833" s="5" t="str">
        <f>IF(COUNTIF(Returns!$B$2:$B$248,A1833)&gt;0,"Yes","No")</f>
        <v>No</v>
      </c>
      <c r="N1833" s="13"/>
    </row>
    <row r="1834" spans="1:14" x14ac:dyDescent="0.35">
      <c r="A1834" s="5">
        <v>1833</v>
      </c>
      <c r="B1834" s="5">
        <v>1204</v>
      </c>
      <c r="C1834" s="5">
        <v>1006</v>
      </c>
      <c r="D1834" s="5">
        <v>1</v>
      </c>
      <c r="E1834" s="5">
        <v>2046.37</v>
      </c>
      <c r="F1834" s="5">
        <v>0</v>
      </c>
      <c r="G1834" s="5">
        <f>IFERROR(INDEX(Products!$C$2:$C$86,MATCH(C1834,Products!$A$2:$A$86,0)),"")</f>
        <v>1</v>
      </c>
      <c r="H1834" s="12">
        <f>IFERROR(INDEX(Products!$D$2:$D$86,MATCH(C1834,Products!$A$2:$A$86,0)),"")</f>
        <v>1296.42</v>
      </c>
      <c r="I1834" s="12">
        <f t="shared" si="112"/>
        <v>2046.37</v>
      </c>
      <c r="J1834" s="12">
        <f t="shared" si="113"/>
        <v>1296.42</v>
      </c>
      <c r="K1834" s="12">
        <f t="shared" si="114"/>
        <v>749.94999999999982</v>
      </c>
      <c r="L1834" s="7">
        <f t="shared" si="115"/>
        <v>0.3664782028665392</v>
      </c>
      <c r="M1834" s="5" t="str">
        <f>IF(COUNTIF(Returns!$B$2:$B$248,A1834)&gt;0,"Yes","No")</f>
        <v>No</v>
      </c>
      <c r="N1834" s="13"/>
    </row>
    <row r="1835" spans="1:14" x14ac:dyDescent="0.35">
      <c r="A1835" s="5">
        <v>1834</v>
      </c>
      <c r="B1835" s="5">
        <v>1205</v>
      </c>
      <c r="C1835" s="5">
        <v>1018</v>
      </c>
      <c r="D1835" s="5">
        <v>2</v>
      </c>
      <c r="E1835" s="5">
        <v>628.09</v>
      </c>
      <c r="F1835" s="5">
        <v>0.3</v>
      </c>
      <c r="G1835" s="5">
        <f>IFERROR(INDEX(Products!$C$2:$C$86,MATCH(C1835,Products!$A$2:$A$86,0)),"")</f>
        <v>2</v>
      </c>
      <c r="H1835" s="12">
        <f>IFERROR(INDEX(Products!$D$2:$D$86,MATCH(C1835,Products!$A$2:$A$86,0)),"")</f>
        <v>390.4</v>
      </c>
      <c r="I1835" s="12">
        <f t="shared" si="112"/>
        <v>879.32600000000002</v>
      </c>
      <c r="J1835" s="12">
        <f t="shared" si="113"/>
        <v>780.8</v>
      </c>
      <c r="K1835" s="12">
        <f t="shared" si="114"/>
        <v>98.526000000000067</v>
      </c>
      <c r="L1835" s="7">
        <f t="shared" si="115"/>
        <v>0.11204718159135527</v>
      </c>
      <c r="M1835" s="5" t="str">
        <f>IF(COUNTIF(Returns!$B$2:$B$248,A1835)&gt;0,"Yes","No")</f>
        <v>Yes</v>
      </c>
      <c r="N1835" s="13"/>
    </row>
    <row r="1836" spans="1:14" x14ac:dyDescent="0.35">
      <c r="A1836" s="5">
        <v>1835</v>
      </c>
      <c r="B1836" s="5">
        <v>1205</v>
      </c>
      <c r="C1836" s="5">
        <v>1052</v>
      </c>
      <c r="D1836" s="5">
        <v>1</v>
      </c>
      <c r="E1836" s="5">
        <v>2801.53</v>
      </c>
      <c r="F1836" s="5">
        <v>0</v>
      </c>
      <c r="G1836" s="5">
        <f>IFERROR(INDEX(Products!$C$2:$C$86,MATCH(C1836,Products!$A$2:$A$86,0)),"")</f>
        <v>5</v>
      </c>
      <c r="H1836" s="12">
        <f>IFERROR(INDEX(Products!$D$2:$D$86,MATCH(C1836,Products!$A$2:$A$86,0)),"")</f>
        <v>1752.02</v>
      </c>
      <c r="I1836" s="12">
        <f t="shared" si="112"/>
        <v>2801.53</v>
      </c>
      <c r="J1836" s="12">
        <f t="shared" si="113"/>
        <v>1752.02</v>
      </c>
      <c r="K1836" s="12">
        <f t="shared" si="114"/>
        <v>1049.5100000000002</v>
      </c>
      <c r="L1836" s="7">
        <f t="shared" si="115"/>
        <v>0.37462029676640984</v>
      </c>
      <c r="M1836" s="5" t="str">
        <f>IF(COUNTIF(Returns!$B$2:$B$248,A1836)&gt;0,"Yes","No")</f>
        <v>No</v>
      </c>
      <c r="N1836" s="13"/>
    </row>
    <row r="1837" spans="1:14" x14ac:dyDescent="0.35">
      <c r="A1837" s="5">
        <v>1836</v>
      </c>
      <c r="B1837" s="5">
        <v>1206</v>
      </c>
      <c r="C1837" s="5">
        <v>1082</v>
      </c>
      <c r="D1837" s="5">
        <v>1</v>
      </c>
      <c r="E1837" s="5">
        <v>337.61</v>
      </c>
      <c r="F1837" s="5">
        <v>0.05</v>
      </c>
      <c r="G1837" s="5">
        <f>IFERROR(INDEX(Products!$C$2:$C$86,MATCH(C1837,Products!$A$2:$A$86,0)),"")</f>
        <v>8</v>
      </c>
      <c r="H1837" s="12">
        <f>IFERROR(INDEX(Products!$D$2:$D$86,MATCH(C1837,Products!$A$2:$A$86,0)),"")</f>
        <v>183.63</v>
      </c>
      <c r="I1837" s="12">
        <f t="shared" si="112"/>
        <v>320.72949999999997</v>
      </c>
      <c r="J1837" s="12">
        <f t="shared" si="113"/>
        <v>183.63</v>
      </c>
      <c r="K1837" s="12">
        <f t="shared" si="114"/>
        <v>137.09949999999998</v>
      </c>
      <c r="L1837" s="7">
        <f t="shared" si="115"/>
        <v>0.42746145895528781</v>
      </c>
      <c r="M1837" s="5" t="str">
        <f>IF(COUNTIF(Returns!$B$2:$B$248,A1837)&gt;0,"Yes","No")</f>
        <v>No</v>
      </c>
      <c r="N1837" s="13"/>
    </row>
    <row r="1838" spans="1:14" x14ac:dyDescent="0.35">
      <c r="A1838" s="5">
        <v>1837</v>
      </c>
      <c r="B1838" s="5">
        <v>1207</v>
      </c>
      <c r="C1838" s="5">
        <v>1085</v>
      </c>
      <c r="D1838" s="5">
        <v>1</v>
      </c>
      <c r="E1838" s="5">
        <v>234.72</v>
      </c>
      <c r="F1838" s="5">
        <v>0</v>
      </c>
      <c r="G1838" s="5">
        <f>IFERROR(INDEX(Products!$C$2:$C$86,MATCH(C1838,Products!$A$2:$A$86,0)),"")</f>
        <v>8</v>
      </c>
      <c r="H1838" s="12">
        <f>IFERROR(INDEX(Products!$D$2:$D$86,MATCH(C1838,Products!$A$2:$A$86,0)),"")</f>
        <v>175.69</v>
      </c>
      <c r="I1838" s="12">
        <f t="shared" si="112"/>
        <v>234.72</v>
      </c>
      <c r="J1838" s="12">
        <f t="shared" si="113"/>
        <v>175.69</v>
      </c>
      <c r="K1838" s="12">
        <f t="shared" si="114"/>
        <v>59.03</v>
      </c>
      <c r="L1838" s="7">
        <f t="shared" si="115"/>
        <v>0.25149113837764148</v>
      </c>
      <c r="M1838" s="5" t="str">
        <f>IF(COUNTIF(Returns!$B$2:$B$248,A1838)&gt;0,"Yes","No")</f>
        <v>No</v>
      </c>
      <c r="N1838" s="13"/>
    </row>
    <row r="1839" spans="1:14" x14ac:dyDescent="0.35">
      <c r="A1839" s="5">
        <v>1838</v>
      </c>
      <c r="B1839" s="5">
        <v>1207</v>
      </c>
      <c r="C1839" s="5">
        <v>1049</v>
      </c>
      <c r="D1839" s="5">
        <v>1</v>
      </c>
      <c r="E1839" s="5">
        <v>3970.29</v>
      </c>
      <c r="F1839" s="5">
        <v>0.2</v>
      </c>
      <c r="G1839" s="5">
        <f>IFERROR(INDEX(Products!$C$2:$C$86,MATCH(C1839,Products!$A$2:$A$86,0)),"")</f>
        <v>5</v>
      </c>
      <c r="H1839" s="12">
        <f>IFERROR(INDEX(Products!$D$2:$D$86,MATCH(C1839,Products!$A$2:$A$86,0)),"")</f>
        <v>2490.89</v>
      </c>
      <c r="I1839" s="12">
        <f t="shared" si="112"/>
        <v>3176.232</v>
      </c>
      <c r="J1839" s="12">
        <f t="shared" si="113"/>
        <v>2490.89</v>
      </c>
      <c r="K1839" s="12">
        <f t="shared" si="114"/>
        <v>685.3420000000001</v>
      </c>
      <c r="L1839" s="7">
        <f t="shared" si="115"/>
        <v>0.21577202169111076</v>
      </c>
      <c r="M1839" s="5" t="str">
        <f>IF(COUNTIF(Returns!$B$2:$B$248,A1839)&gt;0,"Yes","No")</f>
        <v>No</v>
      </c>
      <c r="N1839" s="13"/>
    </row>
    <row r="1840" spans="1:14" x14ac:dyDescent="0.35">
      <c r="A1840" s="5">
        <v>1839</v>
      </c>
      <c r="B1840" s="5">
        <v>1208</v>
      </c>
      <c r="C1840" s="5">
        <v>1038</v>
      </c>
      <c r="D1840" s="5">
        <v>1</v>
      </c>
      <c r="E1840" s="5">
        <v>930.61</v>
      </c>
      <c r="F1840" s="5">
        <v>0.1</v>
      </c>
      <c r="G1840" s="5">
        <f>IFERROR(INDEX(Products!$C$2:$C$86,MATCH(C1840,Products!$A$2:$A$86,0)),"")</f>
        <v>4</v>
      </c>
      <c r="H1840" s="12">
        <f>IFERROR(INDEX(Products!$D$2:$D$86,MATCH(C1840,Products!$A$2:$A$86,0)),"")</f>
        <v>617.46</v>
      </c>
      <c r="I1840" s="12">
        <f t="shared" si="112"/>
        <v>837.54899999999998</v>
      </c>
      <c r="J1840" s="12">
        <f t="shared" si="113"/>
        <v>617.46</v>
      </c>
      <c r="K1840" s="12">
        <f t="shared" si="114"/>
        <v>220.08899999999994</v>
      </c>
      <c r="L1840" s="7">
        <f t="shared" si="115"/>
        <v>0.26277746137837898</v>
      </c>
      <c r="M1840" s="5" t="str">
        <f>IF(COUNTIF(Returns!$B$2:$B$248,A1840)&gt;0,"Yes","No")</f>
        <v>No</v>
      </c>
      <c r="N1840" s="13"/>
    </row>
    <row r="1841" spans="1:14" x14ac:dyDescent="0.35">
      <c r="A1841" s="5">
        <v>1840</v>
      </c>
      <c r="B1841" s="5">
        <v>1209</v>
      </c>
      <c r="C1841" s="5">
        <v>1085</v>
      </c>
      <c r="D1841" s="5">
        <v>1</v>
      </c>
      <c r="E1841" s="5">
        <v>234.72</v>
      </c>
      <c r="F1841" s="5">
        <v>0</v>
      </c>
      <c r="G1841" s="5">
        <f>IFERROR(INDEX(Products!$C$2:$C$86,MATCH(C1841,Products!$A$2:$A$86,0)),"")</f>
        <v>8</v>
      </c>
      <c r="H1841" s="12">
        <f>IFERROR(INDEX(Products!$D$2:$D$86,MATCH(C1841,Products!$A$2:$A$86,0)),"")</f>
        <v>175.69</v>
      </c>
      <c r="I1841" s="12">
        <f t="shared" si="112"/>
        <v>234.72</v>
      </c>
      <c r="J1841" s="12">
        <f t="shared" si="113"/>
        <v>175.69</v>
      </c>
      <c r="K1841" s="12">
        <f t="shared" si="114"/>
        <v>59.03</v>
      </c>
      <c r="L1841" s="7">
        <f t="shared" si="115"/>
        <v>0.25149113837764148</v>
      </c>
      <c r="M1841" s="5" t="str">
        <f>IF(COUNTIF(Returns!$B$2:$B$248,A1841)&gt;0,"Yes","No")</f>
        <v>No</v>
      </c>
      <c r="N1841" s="13"/>
    </row>
    <row r="1842" spans="1:14" x14ac:dyDescent="0.35">
      <c r="A1842" s="5">
        <v>1841</v>
      </c>
      <c r="B1842" s="5">
        <v>1209</v>
      </c>
      <c r="C1842" s="5">
        <v>1067</v>
      </c>
      <c r="D1842" s="5">
        <v>1</v>
      </c>
      <c r="E1842" s="5">
        <v>4128.99</v>
      </c>
      <c r="F1842" s="5">
        <v>0.05</v>
      </c>
      <c r="G1842" s="5">
        <f>IFERROR(INDEX(Products!$C$2:$C$86,MATCH(C1842,Products!$A$2:$A$86,0)),"")</f>
        <v>7</v>
      </c>
      <c r="H1842" s="12">
        <f>IFERROR(INDEX(Products!$D$2:$D$86,MATCH(C1842,Products!$A$2:$A$86,0)),"")</f>
        <v>2213.3200000000002</v>
      </c>
      <c r="I1842" s="12">
        <f t="shared" si="112"/>
        <v>3922.5404999999996</v>
      </c>
      <c r="J1842" s="12">
        <f t="shared" si="113"/>
        <v>2213.3200000000002</v>
      </c>
      <c r="K1842" s="12">
        <f t="shared" si="114"/>
        <v>1709.2204999999994</v>
      </c>
      <c r="L1842" s="7">
        <f t="shared" si="115"/>
        <v>0.43574323834259954</v>
      </c>
      <c r="M1842" s="5" t="str">
        <f>IF(COUNTIF(Returns!$B$2:$B$248,A1842)&gt;0,"Yes","No")</f>
        <v>No</v>
      </c>
      <c r="N1842" s="13"/>
    </row>
    <row r="1843" spans="1:14" x14ac:dyDescent="0.35">
      <c r="A1843" s="5">
        <v>1842</v>
      </c>
      <c r="B1843" s="5">
        <v>1210</v>
      </c>
      <c r="C1843" s="5">
        <v>1049</v>
      </c>
      <c r="D1843" s="5">
        <v>1</v>
      </c>
      <c r="E1843" s="5">
        <v>3970.29</v>
      </c>
      <c r="F1843" s="5">
        <v>0.15</v>
      </c>
      <c r="G1843" s="5">
        <f>IFERROR(INDEX(Products!$C$2:$C$86,MATCH(C1843,Products!$A$2:$A$86,0)),"")</f>
        <v>5</v>
      </c>
      <c r="H1843" s="12">
        <f>IFERROR(INDEX(Products!$D$2:$D$86,MATCH(C1843,Products!$A$2:$A$86,0)),"")</f>
        <v>2490.89</v>
      </c>
      <c r="I1843" s="12">
        <f t="shared" si="112"/>
        <v>3374.7464999999997</v>
      </c>
      <c r="J1843" s="12">
        <f t="shared" si="113"/>
        <v>2490.89</v>
      </c>
      <c r="K1843" s="12">
        <f t="shared" si="114"/>
        <v>883.85649999999987</v>
      </c>
      <c r="L1843" s="7">
        <f t="shared" si="115"/>
        <v>0.26190307923869244</v>
      </c>
      <c r="M1843" s="5" t="str">
        <f>IF(COUNTIF(Returns!$B$2:$B$248,A1843)&gt;0,"Yes","No")</f>
        <v>No</v>
      </c>
      <c r="N1843" s="13"/>
    </row>
    <row r="1844" spans="1:14" x14ac:dyDescent="0.35">
      <c r="A1844" s="5">
        <v>1843</v>
      </c>
      <c r="B1844" s="5">
        <v>1211</v>
      </c>
      <c r="C1844" s="5">
        <v>1072</v>
      </c>
      <c r="D1844" s="5">
        <v>1</v>
      </c>
      <c r="E1844" s="5">
        <v>1404.39</v>
      </c>
      <c r="F1844" s="5">
        <v>0.25</v>
      </c>
      <c r="G1844" s="5">
        <f>IFERROR(INDEX(Products!$C$2:$C$86,MATCH(C1844,Products!$A$2:$A$86,0)),"")</f>
        <v>7</v>
      </c>
      <c r="H1844" s="12">
        <f>IFERROR(INDEX(Products!$D$2:$D$86,MATCH(C1844,Products!$A$2:$A$86,0)),"")</f>
        <v>772.88</v>
      </c>
      <c r="I1844" s="12">
        <f t="shared" si="112"/>
        <v>1053.2925</v>
      </c>
      <c r="J1844" s="12">
        <f t="shared" si="113"/>
        <v>772.88</v>
      </c>
      <c r="K1844" s="12">
        <f t="shared" si="114"/>
        <v>280.41250000000002</v>
      </c>
      <c r="L1844" s="7">
        <f t="shared" si="115"/>
        <v>0.26622471915446089</v>
      </c>
      <c r="M1844" s="5" t="str">
        <f>IF(COUNTIF(Returns!$B$2:$B$248,A1844)&gt;0,"Yes","No")</f>
        <v>No</v>
      </c>
      <c r="N1844" s="13"/>
    </row>
    <row r="1845" spans="1:14" x14ac:dyDescent="0.35">
      <c r="A1845" s="5">
        <v>1844</v>
      </c>
      <c r="B1845" s="5">
        <v>1212</v>
      </c>
      <c r="C1845" s="5">
        <v>1072</v>
      </c>
      <c r="D1845" s="5">
        <v>1</v>
      </c>
      <c r="E1845" s="5">
        <v>1404.39</v>
      </c>
      <c r="F1845" s="5">
        <v>0</v>
      </c>
      <c r="G1845" s="5">
        <f>IFERROR(INDEX(Products!$C$2:$C$86,MATCH(C1845,Products!$A$2:$A$86,0)),"")</f>
        <v>7</v>
      </c>
      <c r="H1845" s="12">
        <f>IFERROR(INDEX(Products!$D$2:$D$86,MATCH(C1845,Products!$A$2:$A$86,0)),"")</f>
        <v>772.88</v>
      </c>
      <c r="I1845" s="12">
        <f t="shared" si="112"/>
        <v>1404.39</v>
      </c>
      <c r="J1845" s="12">
        <f t="shared" si="113"/>
        <v>772.88</v>
      </c>
      <c r="K1845" s="12">
        <f t="shared" si="114"/>
        <v>631.5100000000001</v>
      </c>
      <c r="L1845" s="7">
        <f t="shared" si="115"/>
        <v>0.44966853936584572</v>
      </c>
      <c r="M1845" s="5" t="str">
        <f>IF(COUNTIF(Returns!$B$2:$B$248,A1845)&gt;0,"Yes","No")</f>
        <v>No</v>
      </c>
      <c r="N1845" s="13"/>
    </row>
    <row r="1846" spans="1:14" x14ac:dyDescent="0.35">
      <c r="A1846" s="5">
        <v>1845</v>
      </c>
      <c r="B1846" s="5">
        <v>1212</v>
      </c>
      <c r="C1846" s="5">
        <v>1067</v>
      </c>
      <c r="D1846" s="5">
        <v>1</v>
      </c>
      <c r="E1846" s="5">
        <v>4128.99</v>
      </c>
      <c r="F1846" s="5">
        <v>0.3</v>
      </c>
      <c r="G1846" s="5">
        <f>IFERROR(INDEX(Products!$C$2:$C$86,MATCH(C1846,Products!$A$2:$A$86,0)),"")</f>
        <v>7</v>
      </c>
      <c r="H1846" s="12">
        <f>IFERROR(INDEX(Products!$D$2:$D$86,MATCH(C1846,Products!$A$2:$A$86,0)),"")</f>
        <v>2213.3200000000002</v>
      </c>
      <c r="I1846" s="12">
        <f t="shared" si="112"/>
        <v>2890.2929999999997</v>
      </c>
      <c r="J1846" s="12">
        <f t="shared" si="113"/>
        <v>2213.3200000000002</v>
      </c>
      <c r="K1846" s="12">
        <f t="shared" si="114"/>
        <v>676.9729999999995</v>
      </c>
      <c r="L1846" s="7">
        <f t="shared" si="115"/>
        <v>0.23422296632209938</v>
      </c>
      <c r="M1846" s="5" t="str">
        <f>IF(COUNTIF(Returns!$B$2:$B$248,A1846)&gt;0,"Yes","No")</f>
        <v>No</v>
      </c>
      <c r="N1846" s="13"/>
    </row>
    <row r="1847" spans="1:14" x14ac:dyDescent="0.35">
      <c r="A1847" s="5">
        <v>1846</v>
      </c>
      <c r="B1847" s="5">
        <v>1212</v>
      </c>
      <c r="C1847" s="5">
        <v>1010</v>
      </c>
      <c r="D1847" s="5">
        <v>1</v>
      </c>
      <c r="E1847" s="5">
        <v>4664.03</v>
      </c>
      <c r="F1847" s="5">
        <v>0.3</v>
      </c>
      <c r="G1847" s="5">
        <f>IFERROR(INDEX(Products!$C$2:$C$86,MATCH(C1847,Products!$A$2:$A$86,0)),"")</f>
        <v>1</v>
      </c>
      <c r="H1847" s="12">
        <f>IFERROR(INDEX(Products!$D$2:$D$86,MATCH(C1847,Products!$A$2:$A$86,0)),"")</f>
        <v>3718.66</v>
      </c>
      <c r="I1847" s="12">
        <f t="shared" si="112"/>
        <v>3264.8209999999995</v>
      </c>
      <c r="J1847" s="12">
        <f t="shared" si="113"/>
        <v>3718.66</v>
      </c>
      <c r="K1847" s="12">
        <f t="shared" si="114"/>
        <v>-453.8390000000004</v>
      </c>
      <c r="L1847" s="7">
        <f t="shared" si="115"/>
        <v>-0.13900884612050721</v>
      </c>
      <c r="M1847" s="5" t="str">
        <f>IF(COUNTIF(Returns!$B$2:$B$248,A1847)&gt;0,"Yes","No")</f>
        <v>Yes</v>
      </c>
      <c r="N1847" s="13"/>
    </row>
    <row r="1848" spans="1:14" x14ac:dyDescent="0.35">
      <c r="A1848" s="5">
        <v>1847</v>
      </c>
      <c r="B1848" s="5">
        <v>1212</v>
      </c>
      <c r="C1848" s="5">
        <v>1039</v>
      </c>
      <c r="D1848" s="5">
        <v>1</v>
      </c>
      <c r="E1848" s="5">
        <v>1284.94</v>
      </c>
      <c r="F1848" s="5">
        <v>0</v>
      </c>
      <c r="G1848" s="5">
        <f>IFERROR(INDEX(Products!$C$2:$C$86,MATCH(C1848,Products!$A$2:$A$86,0)),"")</f>
        <v>4</v>
      </c>
      <c r="H1848" s="12">
        <f>IFERROR(INDEX(Products!$D$2:$D$86,MATCH(C1848,Products!$A$2:$A$86,0)),"")</f>
        <v>829.93</v>
      </c>
      <c r="I1848" s="12">
        <f t="shared" si="112"/>
        <v>1284.94</v>
      </c>
      <c r="J1848" s="12">
        <f t="shared" si="113"/>
        <v>829.93</v>
      </c>
      <c r="K1848" s="12">
        <f t="shared" si="114"/>
        <v>455.0100000000001</v>
      </c>
      <c r="L1848" s="7">
        <f t="shared" si="115"/>
        <v>0.35410991952931659</v>
      </c>
      <c r="M1848" s="5" t="str">
        <f>IF(COUNTIF(Returns!$B$2:$B$248,A1848)&gt;0,"Yes","No")</f>
        <v>No</v>
      </c>
      <c r="N1848" s="13"/>
    </row>
    <row r="1849" spans="1:14" x14ac:dyDescent="0.35">
      <c r="A1849" s="5">
        <v>1848</v>
      </c>
      <c r="B1849" s="5">
        <v>1213</v>
      </c>
      <c r="C1849" s="5">
        <v>1085</v>
      </c>
      <c r="D1849" s="5">
        <v>1</v>
      </c>
      <c r="E1849" s="5">
        <v>234.72</v>
      </c>
      <c r="F1849" s="5">
        <v>0.25</v>
      </c>
      <c r="G1849" s="5">
        <f>IFERROR(INDEX(Products!$C$2:$C$86,MATCH(C1849,Products!$A$2:$A$86,0)),"")</f>
        <v>8</v>
      </c>
      <c r="H1849" s="12">
        <f>IFERROR(INDEX(Products!$D$2:$D$86,MATCH(C1849,Products!$A$2:$A$86,0)),"")</f>
        <v>175.69</v>
      </c>
      <c r="I1849" s="12">
        <f t="shared" si="112"/>
        <v>176.04</v>
      </c>
      <c r="J1849" s="12">
        <f t="shared" si="113"/>
        <v>175.69</v>
      </c>
      <c r="K1849" s="12">
        <f t="shared" si="114"/>
        <v>0.34999999999999432</v>
      </c>
      <c r="L1849" s="7">
        <f t="shared" si="115"/>
        <v>1.9881845035218948E-3</v>
      </c>
      <c r="M1849" s="5" t="str">
        <f>IF(COUNTIF(Returns!$B$2:$B$248,A1849)&gt;0,"Yes","No")</f>
        <v>No</v>
      </c>
      <c r="N1849" s="13"/>
    </row>
    <row r="1850" spans="1:14" x14ac:dyDescent="0.35">
      <c r="A1850" s="5">
        <v>1849</v>
      </c>
      <c r="B1850" s="5">
        <v>1214</v>
      </c>
      <c r="C1850" s="5">
        <v>1029</v>
      </c>
      <c r="D1850" s="5">
        <v>1</v>
      </c>
      <c r="E1850" s="5">
        <v>951.92</v>
      </c>
      <c r="F1850" s="5">
        <v>0.1</v>
      </c>
      <c r="G1850" s="5">
        <f>IFERROR(INDEX(Products!$C$2:$C$86,MATCH(C1850,Products!$A$2:$A$86,0)),"")</f>
        <v>3</v>
      </c>
      <c r="H1850" s="12">
        <f>IFERROR(INDEX(Products!$D$2:$D$86,MATCH(C1850,Products!$A$2:$A$86,0)),"")</f>
        <v>552.17999999999995</v>
      </c>
      <c r="I1850" s="12">
        <f t="shared" si="112"/>
        <v>856.72799999999995</v>
      </c>
      <c r="J1850" s="12">
        <f t="shared" si="113"/>
        <v>552.17999999999995</v>
      </c>
      <c r="K1850" s="12">
        <f t="shared" si="114"/>
        <v>304.548</v>
      </c>
      <c r="L1850" s="7">
        <f t="shared" si="115"/>
        <v>0.35547805137686644</v>
      </c>
      <c r="M1850" s="5" t="str">
        <f>IF(COUNTIF(Returns!$B$2:$B$248,A1850)&gt;0,"Yes","No")</f>
        <v>No</v>
      </c>
      <c r="N1850" s="13"/>
    </row>
    <row r="1851" spans="1:14" x14ac:dyDescent="0.35">
      <c r="A1851" s="5">
        <v>1850</v>
      </c>
      <c r="B1851" s="5">
        <v>1215</v>
      </c>
      <c r="C1851" s="5">
        <v>1040</v>
      </c>
      <c r="D1851" s="5">
        <v>1</v>
      </c>
      <c r="E1851" s="5">
        <v>419.14</v>
      </c>
      <c r="F1851" s="5">
        <v>0.05</v>
      </c>
      <c r="G1851" s="5">
        <f>IFERROR(INDEX(Products!$C$2:$C$86,MATCH(C1851,Products!$A$2:$A$86,0)),"")</f>
        <v>4</v>
      </c>
      <c r="H1851" s="12">
        <f>IFERROR(INDEX(Products!$D$2:$D$86,MATCH(C1851,Products!$A$2:$A$86,0)),"")</f>
        <v>297.2</v>
      </c>
      <c r="I1851" s="12">
        <f t="shared" si="112"/>
        <v>398.18299999999999</v>
      </c>
      <c r="J1851" s="12">
        <f t="shared" si="113"/>
        <v>297.2</v>
      </c>
      <c r="K1851" s="12">
        <f t="shared" si="114"/>
        <v>100.983</v>
      </c>
      <c r="L1851" s="7">
        <f t="shared" si="115"/>
        <v>0.25360952125027941</v>
      </c>
      <c r="M1851" s="5" t="str">
        <f>IF(COUNTIF(Returns!$B$2:$B$248,A1851)&gt;0,"Yes","No")</f>
        <v>No</v>
      </c>
      <c r="N1851" s="13"/>
    </row>
    <row r="1852" spans="1:14" x14ac:dyDescent="0.35">
      <c r="A1852" s="5">
        <v>1851</v>
      </c>
      <c r="B1852" s="5">
        <v>1215</v>
      </c>
      <c r="C1852" s="5">
        <v>1052</v>
      </c>
      <c r="D1852" s="5">
        <v>1</v>
      </c>
      <c r="E1852" s="5">
        <v>2801.53</v>
      </c>
      <c r="F1852" s="5">
        <v>0.2</v>
      </c>
      <c r="G1852" s="5">
        <f>IFERROR(INDEX(Products!$C$2:$C$86,MATCH(C1852,Products!$A$2:$A$86,0)),"")</f>
        <v>5</v>
      </c>
      <c r="H1852" s="12">
        <f>IFERROR(INDEX(Products!$D$2:$D$86,MATCH(C1852,Products!$A$2:$A$86,0)),"")</f>
        <v>1752.02</v>
      </c>
      <c r="I1852" s="12">
        <f t="shared" si="112"/>
        <v>2241.2240000000002</v>
      </c>
      <c r="J1852" s="12">
        <f t="shared" si="113"/>
        <v>1752.02</v>
      </c>
      <c r="K1852" s="12">
        <f t="shared" si="114"/>
        <v>489.20400000000018</v>
      </c>
      <c r="L1852" s="7">
        <f t="shared" si="115"/>
        <v>0.2182753709580123</v>
      </c>
      <c r="M1852" s="5" t="str">
        <f>IF(COUNTIF(Returns!$B$2:$B$248,A1852)&gt;0,"Yes","No")</f>
        <v>No</v>
      </c>
      <c r="N1852" s="13"/>
    </row>
    <row r="1853" spans="1:14" x14ac:dyDescent="0.35">
      <c r="A1853" s="5">
        <v>1852</v>
      </c>
      <c r="B1853" s="5">
        <v>1216</v>
      </c>
      <c r="C1853" s="5">
        <v>1061</v>
      </c>
      <c r="D1853" s="5">
        <v>2</v>
      </c>
      <c r="E1853" s="5">
        <v>1128.8399999999999</v>
      </c>
      <c r="F1853" s="5">
        <v>0.05</v>
      </c>
      <c r="G1853" s="5">
        <f>IFERROR(INDEX(Products!$C$2:$C$86,MATCH(C1853,Products!$A$2:$A$86,0)),"")</f>
        <v>6</v>
      </c>
      <c r="H1853" s="12">
        <f>IFERROR(INDEX(Products!$D$2:$D$86,MATCH(C1853,Products!$A$2:$A$86,0)),"")</f>
        <v>705.26</v>
      </c>
      <c r="I1853" s="12">
        <f t="shared" si="112"/>
        <v>2144.7959999999998</v>
      </c>
      <c r="J1853" s="12">
        <f t="shared" si="113"/>
        <v>1410.52</v>
      </c>
      <c r="K1853" s="12">
        <f t="shared" si="114"/>
        <v>734.27599999999984</v>
      </c>
      <c r="L1853" s="7">
        <f t="shared" si="115"/>
        <v>0.34235237290632764</v>
      </c>
      <c r="M1853" s="5" t="str">
        <f>IF(COUNTIF(Returns!$B$2:$B$248,A1853)&gt;0,"Yes","No")</f>
        <v>No</v>
      </c>
      <c r="N1853" s="13"/>
    </row>
    <row r="1854" spans="1:14" x14ac:dyDescent="0.35">
      <c r="A1854" s="5">
        <v>1853</v>
      </c>
      <c r="B1854" s="5">
        <v>1217</v>
      </c>
      <c r="C1854" s="5">
        <v>1028</v>
      </c>
      <c r="D1854" s="5">
        <v>1</v>
      </c>
      <c r="E1854" s="5">
        <v>2753.45</v>
      </c>
      <c r="F1854" s="5">
        <v>0.25</v>
      </c>
      <c r="G1854" s="5">
        <f>IFERROR(INDEX(Products!$C$2:$C$86,MATCH(C1854,Products!$A$2:$A$86,0)),"")</f>
        <v>3</v>
      </c>
      <c r="H1854" s="12">
        <f>IFERROR(INDEX(Products!$D$2:$D$86,MATCH(C1854,Products!$A$2:$A$86,0)),"")</f>
        <v>1672.88</v>
      </c>
      <c r="I1854" s="12">
        <f t="shared" si="112"/>
        <v>2065.0874999999996</v>
      </c>
      <c r="J1854" s="12">
        <f t="shared" si="113"/>
        <v>1672.88</v>
      </c>
      <c r="K1854" s="12">
        <f t="shared" si="114"/>
        <v>392.20749999999953</v>
      </c>
      <c r="L1854" s="7">
        <f t="shared" si="115"/>
        <v>0.18992294515365551</v>
      </c>
      <c r="M1854" s="5" t="str">
        <f>IF(COUNTIF(Returns!$B$2:$B$248,A1854)&gt;0,"Yes","No")</f>
        <v>No</v>
      </c>
      <c r="N1854" s="13"/>
    </row>
    <row r="1855" spans="1:14" x14ac:dyDescent="0.35">
      <c r="A1855" s="5">
        <v>1854</v>
      </c>
      <c r="B1855" s="5">
        <v>1218</v>
      </c>
      <c r="C1855" s="5">
        <v>1062</v>
      </c>
      <c r="D1855" s="5">
        <v>1</v>
      </c>
      <c r="E1855" s="5">
        <v>1145.77</v>
      </c>
      <c r="F1855" s="5">
        <v>0</v>
      </c>
      <c r="G1855" s="5">
        <f>IFERROR(INDEX(Products!$C$2:$C$86,MATCH(C1855,Products!$A$2:$A$86,0)),"")</f>
        <v>6</v>
      </c>
      <c r="H1855" s="12">
        <f>IFERROR(INDEX(Products!$D$2:$D$86,MATCH(C1855,Products!$A$2:$A$86,0)),"")</f>
        <v>718.47</v>
      </c>
      <c r="I1855" s="12">
        <f t="shared" si="112"/>
        <v>1145.77</v>
      </c>
      <c r="J1855" s="12">
        <f t="shared" si="113"/>
        <v>718.47</v>
      </c>
      <c r="K1855" s="12">
        <f t="shared" si="114"/>
        <v>427.29999999999995</v>
      </c>
      <c r="L1855" s="7">
        <f t="shared" si="115"/>
        <v>0.37293697688017663</v>
      </c>
      <c r="M1855" s="5" t="str">
        <f>IF(COUNTIF(Returns!$B$2:$B$248,A1855)&gt;0,"Yes","No")</f>
        <v>No</v>
      </c>
      <c r="N1855" s="13"/>
    </row>
    <row r="1856" spans="1:14" x14ac:dyDescent="0.35">
      <c r="A1856" s="5">
        <v>1855</v>
      </c>
      <c r="B1856" s="5">
        <v>1219</v>
      </c>
      <c r="C1856" s="5">
        <v>1076</v>
      </c>
      <c r="D1856" s="5">
        <v>1</v>
      </c>
      <c r="E1856" s="5">
        <v>999.07</v>
      </c>
      <c r="F1856" s="5">
        <v>0.2</v>
      </c>
      <c r="G1856" s="5">
        <f>IFERROR(INDEX(Products!$C$2:$C$86,MATCH(C1856,Products!$A$2:$A$86,0)),"")</f>
        <v>8</v>
      </c>
      <c r="H1856" s="12">
        <f>IFERROR(INDEX(Products!$D$2:$D$86,MATCH(C1856,Products!$A$2:$A$86,0)),"")</f>
        <v>597.38</v>
      </c>
      <c r="I1856" s="12">
        <f t="shared" si="112"/>
        <v>799.25600000000009</v>
      </c>
      <c r="J1856" s="12">
        <f t="shared" si="113"/>
        <v>597.38</v>
      </c>
      <c r="K1856" s="12">
        <f t="shared" si="114"/>
        <v>201.87600000000009</v>
      </c>
      <c r="L1856" s="7">
        <f t="shared" si="115"/>
        <v>0.25257989930635499</v>
      </c>
      <c r="M1856" s="5" t="str">
        <f>IF(COUNTIF(Returns!$B$2:$B$248,A1856)&gt;0,"Yes","No")</f>
        <v>No</v>
      </c>
      <c r="N1856" s="13"/>
    </row>
    <row r="1857" spans="1:14" x14ac:dyDescent="0.35">
      <c r="A1857" s="5">
        <v>1856</v>
      </c>
      <c r="B1857" s="5">
        <v>1220</v>
      </c>
      <c r="C1857" s="5">
        <v>1061</v>
      </c>
      <c r="D1857" s="5">
        <v>2</v>
      </c>
      <c r="E1857" s="5">
        <v>1128.8399999999999</v>
      </c>
      <c r="F1857" s="5">
        <v>0</v>
      </c>
      <c r="G1857" s="5">
        <f>IFERROR(INDEX(Products!$C$2:$C$86,MATCH(C1857,Products!$A$2:$A$86,0)),"")</f>
        <v>6</v>
      </c>
      <c r="H1857" s="12">
        <f>IFERROR(INDEX(Products!$D$2:$D$86,MATCH(C1857,Products!$A$2:$A$86,0)),"")</f>
        <v>705.26</v>
      </c>
      <c r="I1857" s="12">
        <f t="shared" si="112"/>
        <v>2257.6799999999998</v>
      </c>
      <c r="J1857" s="12">
        <f t="shared" si="113"/>
        <v>1410.52</v>
      </c>
      <c r="K1857" s="12">
        <f t="shared" si="114"/>
        <v>847.15999999999985</v>
      </c>
      <c r="L1857" s="7">
        <f t="shared" si="115"/>
        <v>0.37523475426101127</v>
      </c>
      <c r="M1857" s="5" t="str">
        <f>IF(COUNTIF(Returns!$B$2:$B$248,A1857)&gt;0,"Yes","No")</f>
        <v>No</v>
      </c>
      <c r="N1857" s="13"/>
    </row>
    <row r="1858" spans="1:14" x14ac:dyDescent="0.35">
      <c r="A1858" s="5">
        <v>1857</v>
      </c>
      <c r="B1858" s="5">
        <v>1220</v>
      </c>
      <c r="C1858" s="5">
        <v>1085</v>
      </c>
      <c r="D1858" s="5">
        <v>2</v>
      </c>
      <c r="E1858" s="5">
        <v>234.72</v>
      </c>
      <c r="F1858" s="5">
        <v>0.25</v>
      </c>
      <c r="G1858" s="5">
        <f>IFERROR(INDEX(Products!$C$2:$C$86,MATCH(C1858,Products!$A$2:$A$86,0)),"")</f>
        <v>8</v>
      </c>
      <c r="H1858" s="12">
        <f>IFERROR(INDEX(Products!$D$2:$D$86,MATCH(C1858,Products!$A$2:$A$86,0)),"")</f>
        <v>175.69</v>
      </c>
      <c r="I1858" s="12">
        <f t="shared" ref="I1858:I1921" si="116">D1858*E1858*(1-F1858)</f>
        <v>352.08</v>
      </c>
      <c r="J1858" s="12">
        <f t="shared" ref="J1858:J1921" si="117">D1858*H1858</f>
        <v>351.38</v>
      </c>
      <c r="K1858" s="12">
        <f t="shared" ref="K1858:K1921" si="118">I1858-J1858</f>
        <v>0.69999999999998863</v>
      </c>
      <c r="L1858" s="7">
        <f t="shared" ref="L1858:L1921" si="119">IFERROR(K1858/I1858,0)</f>
        <v>1.9881845035218948E-3</v>
      </c>
      <c r="M1858" s="5" t="str">
        <f>IF(COUNTIF(Returns!$B$2:$B$248,A1858)&gt;0,"Yes","No")</f>
        <v>No</v>
      </c>
      <c r="N1858" s="13"/>
    </row>
    <row r="1859" spans="1:14" x14ac:dyDescent="0.35">
      <c r="A1859" s="5">
        <v>1858</v>
      </c>
      <c r="B1859" s="5">
        <v>1220</v>
      </c>
      <c r="C1859" s="5">
        <v>1056</v>
      </c>
      <c r="D1859" s="5">
        <v>1</v>
      </c>
      <c r="E1859" s="5">
        <v>1134.4000000000001</v>
      </c>
      <c r="F1859" s="5">
        <v>0</v>
      </c>
      <c r="G1859" s="5">
        <f>IFERROR(INDEX(Products!$C$2:$C$86,MATCH(C1859,Products!$A$2:$A$86,0)),"")</f>
        <v>6</v>
      </c>
      <c r="H1859" s="12">
        <f>IFERROR(INDEX(Products!$D$2:$D$86,MATCH(C1859,Products!$A$2:$A$86,0)),"")</f>
        <v>798.2</v>
      </c>
      <c r="I1859" s="12">
        <f t="shared" si="116"/>
        <v>1134.4000000000001</v>
      </c>
      <c r="J1859" s="12">
        <f t="shared" si="117"/>
        <v>798.2</v>
      </c>
      <c r="K1859" s="12">
        <f t="shared" si="118"/>
        <v>336.20000000000005</v>
      </c>
      <c r="L1859" s="7">
        <f t="shared" si="119"/>
        <v>0.29636812411847674</v>
      </c>
      <c r="M1859" s="5" t="str">
        <f>IF(COUNTIF(Returns!$B$2:$B$248,A1859)&gt;0,"Yes","No")</f>
        <v>No</v>
      </c>
      <c r="N1859" s="13"/>
    </row>
    <row r="1860" spans="1:14" x14ac:dyDescent="0.35">
      <c r="A1860" s="5">
        <v>1859</v>
      </c>
      <c r="B1860" s="5">
        <v>1221</v>
      </c>
      <c r="C1860" s="5">
        <v>1038</v>
      </c>
      <c r="D1860" s="5">
        <v>1</v>
      </c>
      <c r="E1860" s="5">
        <v>930.61</v>
      </c>
      <c r="F1860" s="5">
        <v>0.1</v>
      </c>
      <c r="G1860" s="5">
        <f>IFERROR(INDEX(Products!$C$2:$C$86,MATCH(C1860,Products!$A$2:$A$86,0)),"")</f>
        <v>4</v>
      </c>
      <c r="H1860" s="12">
        <f>IFERROR(INDEX(Products!$D$2:$D$86,MATCH(C1860,Products!$A$2:$A$86,0)),"")</f>
        <v>617.46</v>
      </c>
      <c r="I1860" s="12">
        <f t="shared" si="116"/>
        <v>837.54899999999998</v>
      </c>
      <c r="J1860" s="12">
        <f t="shared" si="117"/>
        <v>617.46</v>
      </c>
      <c r="K1860" s="12">
        <f t="shared" si="118"/>
        <v>220.08899999999994</v>
      </c>
      <c r="L1860" s="7">
        <f t="shared" si="119"/>
        <v>0.26277746137837898</v>
      </c>
      <c r="M1860" s="5" t="str">
        <f>IF(COUNTIF(Returns!$B$2:$B$248,A1860)&gt;0,"Yes","No")</f>
        <v>No</v>
      </c>
      <c r="N1860" s="13"/>
    </row>
    <row r="1861" spans="1:14" x14ac:dyDescent="0.35">
      <c r="A1861" s="5">
        <v>1860</v>
      </c>
      <c r="B1861" s="5">
        <v>1221</v>
      </c>
      <c r="C1861" s="5">
        <v>1056</v>
      </c>
      <c r="D1861" s="5">
        <v>1</v>
      </c>
      <c r="E1861" s="5">
        <v>1134.4000000000001</v>
      </c>
      <c r="F1861" s="5">
        <v>0.15</v>
      </c>
      <c r="G1861" s="5">
        <f>IFERROR(INDEX(Products!$C$2:$C$86,MATCH(C1861,Products!$A$2:$A$86,0)),"")</f>
        <v>6</v>
      </c>
      <c r="H1861" s="12">
        <f>IFERROR(INDEX(Products!$D$2:$D$86,MATCH(C1861,Products!$A$2:$A$86,0)),"")</f>
        <v>798.2</v>
      </c>
      <c r="I1861" s="12">
        <f t="shared" si="116"/>
        <v>964.24</v>
      </c>
      <c r="J1861" s="12">
        <f t="shared" si="117"/>
        <v>798.2</v>
      </c>
      <c r="K1861" s="12">
        <f t="shared" si="118"/>
        <v>166.03999999999996</v>
      </c>
      <c r="L1861" s="7">
        <f t="shared" si="119"/>
        <v>0.17219779308056082</v>
      </c>
      <c r="M1861" s="5" t="str">
        <f>IF(COUNTIF(Returns!$B$2:$B$248,A1861)&gt;0,"Yes","No")</f>
        <v>No</v>
      </c>
      <c r="N1861" s="13"/>
    </row>
    <row r="1862" spans="1:14" x14ac:dyDescent="0.35">
      <c r="A1862" s="5">
        <v>1861</v>
      </c>
      <c r="B1862" s="5">
        <v>1222</v>
      </c>
      <c r="C1862" s="5">
        <v>1019</v>
      </c>
      <c r="D1862" s="5">
        <v>3</v>
      </c>
      <c r="E1862" s="5">
        <v>1255.73</v>
      </c>
      <c r="F1862" s="5">
        <v>0.05</v>
      </c>
      <c r="G1862" s="5">
        <f>IFERROR(INDEX(Products!$C$2:$C$86,MATCH(C1862,Products!$A$2:$A$86,0)),"")</f>
        <v>2</v>
      </c>
      <c r="H1862" s="12">
        <f>IFERROR(INDEX(Products!$D$2:$D$86,MATCH(C1862,Products!$A$2:$A$86,0)),"")</f>
        <v>760.11</v>
      </c>
      <c r="I1862" s="12">
        <f t="shared" si="116"/>
        <v>3578.8305</v>
      </c>
      <c r="J1862" s="12">
        <f t="shared" si="117"/>
        <v>2280.33</v>
      </c>
      <c r="K1862" s="12">
        <f t="shared" si="118"/>
        <v>1298.5005000000001</v>
      </c>
      <c r="L1862" s="7">
        <f t="shared" si="119"/>
        <v>0.36282816411674151</v>
      </c>
      <c r="M1862" s="5" t="str">
        <f>IF(COUNTIF(Returns!$B$2:$B$248,A1862)&gt;0,"Yes","No")</f>
        <v>No</v>
      </c>
      <c r="N1862" s="13"/>
    </row>
    <row r="1863" spans="1:14" x14ac:dyDescent="0.35">
      <c r="A1863" s="5">
        <v>1862</v>
      </c>
      <c r="B1863" s="5">
        <v>1223</v>
      </c>
      <c r="C1863" s="5">
        <v>1029</v>
      </c>
      <c r="D1863" s="5">
        <v>2</v>
      </c>
      <c r="E1863" s="5">
        <v>951.92</v>
      </c>
      <c r="F1863" s="5">
        <v>0</v>
      </c>
      <c r="G1863" s="5">
        <f>IFERROR(INDEX(Products!$C$2:$C$86,MATCH(C1863,Products!$A$2:$A$86,0)),"")</f>
        <v>3</v>
      </c>
      <c r="H1863" s="12">
        <f>IFERROR(INDEX(Products!$D$2:$D$86,MATCH(C1863,Products!$A$2:$A$86,0)),"")</f>
        <v>552.17999999999995</v>
      </c>
      <c r="I1863" s="12">
        <f t="shared" si="116"/>
        <v>1903.84</v>
      </c>
      <c r="J1863" s="12">
        <f t="shared" si="117"/>
        <v>1104.3599999999999</v>
      </c>
      <c r="K1863" s="12">
        <f t="shared" si="118"/>
        <v>799.48</v>
      </c>
      <c r="L1863" s="7">
        <f t="shared" si="119"/>
        <v>0.41993024623917979</v>
      </c>
      <c r="M1863" s="5" t="str">
        <f>IF(COUNTIF(Returns!$B$2:$B$248,A1863)&gt;0,"Yes","No")</f>
        <v>No</v>
      </c>
      <c r="N1863" s="13"/>
    </row>
    <row r="1864" spans="1:14" x14ac:dyDescent="0.35">
      <c r="A1864" s="5">
        <v>1863</v>
      </c>
      <c r="B1864" s="5">
        <v>1224</v>
      </c>
      <c r="C1864" s="5">
        <v>1061</v>
      </c>
      <c r="D1864" s="5">
        <v>1</v>
      </c>
      <c r="E1864" s="5">
        <v>1128.8399999999999</v>
      </c>
      <c r="F1864" s="5">
        <v>0.2</v>
      </c>
      <c r="G1864" s="5">
        <f>IFERROR(INDEX(Products!$C$2:$C$86,MATCH(C1864,Products!$A$2:$A$86,0)),"")</f>
        <v>6</v>
      </c>
      <c r="H1864" s="12">
        <f>IFERROR(INDEX(Products!$D$2:$D$86,MATCH(C1864,Products!$A$2:$A$86,0)),"")</f>
        <v>705.26</v>
      </c>
      <c r="I1864" s="12">
        <f t="shared" si="116"/>
        <v>903.072</v>
      </c>
      <c r="J1864" s="12">
        <f t="shared" si="117"/>
        <v>705.26</v>
      </c>
      <c r="K1864" s="12">
        <f t="shared" si="118"/>
        <v>197.81200000000001</v>
      </c>
      <c r="L1864" s="7">
        <f t="shared" si="119"/>
        <v>0.21904344282626415</v>
      </c>
      <c r="M1864" s="5" t="str">
        <f>IF(COUNTIF(Returns!$B$2:$B$248,A1864)&gt;0,"Yes","No")</f>
        <v>No</v>
      </c>
      <c r="N1864" s="13"/>
    </row>
    <row r="1865" spans="1:14" x14ac:dyDescent="0.35">
      <c r="A1865" s="5">
        <v>1864</v>
      </c>
      <c r="B1865" s="5">
        <v>1224</v>
      </c>
      <c r="C1865" s="5">
        <v>1056</v>
      </c>
      <c r="D1865" s="5">
        <v>1</v>
      </c>
      <c r="E1865" s="5">
        <v>1134.4000000000001</v>
      </c>
      <c r="F1865" s="5">
        <v>0.2</v>
      </c>
      <c r="G1865" s="5">
        <f>IFERROR(INDEX(Products!$C$2:$C$86,MATCH(C1865,Products!$A$2:$A$86,0)),"")</f>
        <v>6</v>
      </c>
      <c r="H1865" s="12">
        <f>IFERROR(INDEX(Products!$D$2:$D$86,MATCH(C1865,Products!$A$2:$A$86,0)),"")</f>
        <v>798.2</v>
      </c>
      <c r="I1865" s="12">
        <f t="shared" si="116"/>
        <v>907.5200000000001</v>
      </c>
      <c r="J1865" s="12">
        <f t="shared" si="117"/>
        <v>798.2</v>
      </c>
      <c r="K1865" s="12">
        <f t="shared" si="118"/>
        <v>109.32000000000005</v>
      </c>
      <c r="L1865" s="7">
        <f t="shared" si="119"/>
        <v>0.12046015514809595</v>
      </c>
      <c r="M1865" s="5" t="str">
        <f>IF(COUNTIF(Returns!$B$2:$B$248,A1865)&gt;0,"Yes","No")</f>
        <v>Yes</v>
      </c>
      <c r="N1865" s="13"/>
    </row>
    <row r="1866" spans="1:14" x14ac:dyDescent="0.35">
      <c r="A1866" s="5">
        <v>1865</v>
      </c>
      <c r="B1866" s="5">
        <v>1225</v>
      </c>
      <c r="C1866" s="5">
        <v>1079</v>
      </c>
      <c r="D1866" s="5">
        <v>1</v>
      </c>
      <c r="E1866" s="5">
        <v>395.97</v>
      </c>
      <c r="F1866" s="5">
        <v>0.25</v>
      </c>
      <c r="G1866" s="5">
        <f>IFERROR(INDEX(Products!$C$2:$C$86,MATCH(C1866,Products!$A$2:$A$86,0)),"")</f>
        <v>8</v>
      </c>
      <c r="H1866" s="12">
        <f>IFERROR(INDEX(Products!$D$2:$D$86,MATCH(C1866,Products!$A$2:$A$86,0)),"")</f>
        <v>242.57</v>
      </c>
      <c r="I1866" s="12">
        <f t="shared" si="116"/>
        <v>296.97750000000002</v>
      </c>
      <c r="J1866" s="12">
        <f t="shared" si="117"/>
        <v>242.57</v>
      </c>
      <c r="K1866" s="12">
        <f t="shared" si="118"/>
        <v>54.407500000000027</v>
      </c>
      <c r="L1866" s="7">
        <f t="shared" si="119"/>
        <v>0.18320411478984105</v>
      </c>
      <c r="M1866" s="5" t="str">
        <f>IF(COUNTIF(Returns!$B$2:$B$248,A1866)&gt;0,"Yes","No")</f>
        <v>No</v>
      </c>
      <c r="N1866" s="13"/>
    </row>
    <row r="1867" spans="1:14" x14ac:dyDescent="0.35">
      <c r="A1867" s="5">
        <v>1866</v>
      </c>
      <c r="B1867" s="5">
        <v>1226</v>
      </c>
      <c r="C1867" s="5">
        <v>1001</v>
      </c>
      <c r="D1867" s="5">
        <v>1</v>
      </c>
      <c r="E1867" s="5">
        <v>3826.19</v>
      </c>
      <c r="F1867" s="5">
        <v>0</v>
      </c>
      <c r="G1867" s="5">
        <f>IFERROR(INDEX(Products!$C$2:$C$86,MATCH(C1867,Products!$A$2:$A$86,0)),"")</f>
        <v>1</v>
      </c>
      <c r="H1867" s="12">
        <f>IFERROR(INDEX(Products!$D$2:$D$86,MATCH(C1867,Products!$A$2:$A$86,0)),"")</f>
        <v>3021.65</v>
      </c>
      <c r="I1867" s="12">
        <f t="shared" si="116"/>
        <v>3826.19</v>
      </c>
      <c r="J1867" s="12">
        <f t="shared" si="117"/>
        <v>3021.65</v>
      </c>
      <c r="K1867" s="12">
        <f t="shared" si="118"/>
        <v>804.54</v>
      </c>
      <c r="L1867" s="7">
        <f t="shared" si="119"/>
        <v>0.21027183699711721</v>
      </c>
      <c r="M1867" s="5" t="str">
        <f>IF(COUNTIF(Returns!$B$2:$B$248,A1867)&gt;0,"Yes","No")</f>
        <v>No</v>
      </c>
      <c r="N1867" s="13"/>
    </row>
    <row r="1868" spans="1:14" x14ac:dyDescent="0.35">
      <c r="A1868" s="5">
        <v>1867</v>
      </c>
      <c r="B1868" s="5">
        <v>1227</v>
      </c>
      <c r="C1868" s="5">
        <v>1017</v>
      </c>
      <c r="D1868" s="5">
        <v>3</v>
      </c>
      <c r="E1868" s="5">
        <v>978.37</v>
      </c>
      <c r="F1868" s="5">
        <v>0.2</v>
      </c>
      <c r="G1868" s="5">
        <f>IFERROR(INDEX(Products!$C$2:$C$86,MATCH(C1868,Products!$A$2:$A$86,0)),"")</f>
        <v>2</v>
      </c>
      <c r="H1868" s="12">
        <f>IFERROR(INDEX(Products!$D$2:$D$86,MATCH(C1868,Products!$A$2:$A$86,0)),"")</f>
        <v>519.71</v>
      </c>
      <c r="I1868" s="12">
        <f t="shared" si="116"/>
        <v>2348.0880000000002</v>
      </c>
      <c r="J1868" s="12">
        <f t="shared" si="117"/>
        <v>1559.13</v>
      </c>
      <c r="K1868" s="12">
        <f t="shared" si="118"/>
        <v>788.95800000000008</v>
      </c>
      <c r="L1868" s="7">
        <f t="shared" si="119"/>
        <v>0.33600018397947606</v>
      </c>
      <c r="M1868" s="5" t="str">
        <f>IF(COUNTIF(Returns!$B$2:$B$248,A1868)&gt;0,"Yes","No")</f>
        <v>No</v>
      </c>
      <c r="N1868" s="13"/>
    </row>
    <row r="1869" spans="1:14" x14ac:dyDescent="0.35">
      <c r="A1869" s="5">
        <v>1868</v>
      </c>
      <c r="B1869" s="5">
        <v>1227</v>
      </c>
      <c r="C1869" s="5">
        <v>1001</v>
      </c>
      <c r="D1869" s="5">
        <v>1</v>
      </c>
      <c r="E1869" s="5">
        <v>3826.19</v>
      </c>
      <c r="F1869" s="5">
        <v>0.2</v>
      </c>
      <c r="G1869" s="5">
        <f>IFERROR(INDEX(Products!$C$2:$C$86,MATCH(C1869,Products!$A$2:$A$86,0)),"")</f>
        <v>1</v>
      </c>
      <c r="H1869" s="12">
        <f>IFERROR(INDEX(Products!$D$2:$D$86,MATCH(C1869,Products!$A$2:$A$86,0)),"")</f>
        <v>3021.65</v>
      </c>
      <c r="I1869" s="12">
        <f t="shared" si="116"/>
        <v>3060.9520000000002</v>
      </c>
      <c r="J1869" s="12">
        <f t="shared" si="117"/>
        <v>3021.65</v>
      </c>
      <c r="K1869" s="12">
        <f t="shared" si="118"/>
        <v>39.302000000000135</v>
      </c>
      <c r="L1869" s="7">
        <f t="shared" si="119"/>
        <v>1.2839796246396589E-2</v>
      </c>
      <c r="M1869" s="5" t="str">
        <f>IF(COUNTIF(Returns!$B$2:$B$248,A1869)&gt;0,"Yes","No")</f>
        <v>No</v>
      </c>
      <c r="N1869" s="13"/>
    </row>
    <row r="1870" spans="1:14" x14ac:dyDescent="0.35">
      <c r="A1870" s="5">
        <v>1869</v>
      </c>
      <c r="B1870" s="5">
        <v>1228</v>
      </c>
      <c r="C1870" s="5">
        <v>1078</v>
      </c>
      <c r="D1870" s="5">
        <v>1</v>
      </c>
      <c r="E1870" s="5">
        <v>174.98</v>
      </c>
      <c r="F1870" s="5">
        <v>0</v>
      </c>
      <c r="G1870" s="5">
        <f>IFERROR(INDEX(Products!$C$2:$C$86,MATCH(C1870,Products!$A$2:$A$86,0)),"")</f>
        <v>8</v>
      </c>
      <c r="H1870" s="12">
        <f>IFERROR(INDEX(Products!$D$2:$D$86,MATCH(C1870,Products!$A$2:$A$86,0)),"")</f>
        <v>125.34</v>
      </c>
      <c r="I1870" s="12">
        <f t="shared" si="116"/>
        <v>174.98</v>
      </c>
      <c r="J1870" s="12">
        <f t="shared" si="117"/>
        <v>125.34</v>
      </c>
      <c r="K1870" s="12">
        <f t="shared" si="118"/>
        <v>49.639999999999986</v>
      </c>
      <c r="L1870" s="7">
        <f t="shared" si="119"/>
        <v>0.28368956452165955</v>
      </c>
      <c r="M1870" s="5" t="str">
        <f>IF(COUNTIF(Returns!$B$2:$B$248,A1870)&gt;0,"Yes","No")</f>
        <v>No</v>
      </c>
      <c r="N1870" s="13"/>
    </row>
    <row r="1871" spans="1:14" x14ac:dyDescent="0.35">
      <c r="A1871" s="5">
        <v>1870</v>
      </c>
      <c r="B1871" s="5">
        <v>1228</v>
      </c>
      <c r="C1871" s="5">
        <v>1017</v>
      </c>
      <c r="D1871" s="5">
        <v>1</v>
      </c>
      <c r="E1871" s="5">
        <v>978.37</v>
      </c>
      <c r="F1871" s="5">
        <v>0.2</v>
      </c>
      <c r="G1871" s="5">
        <f>IFERROR(INDEX(Products!$C$2:$C$86,MATCH(C1871,Products!$A$2:$A$86,0)),"")</f>
        <v>2</v>
      </c>
      <c r="H1871" s="12">
        <f>IFERROR(INDEX(Products!$D$2:$D$86,MATCH(C1871,Products!$A$2:$A$86,0)),"")</f>
        <v>519.71</v>
      </c>
      <c r="I1871" s="12">
        <f t="shared" si="116"/>
        <v>782.69600000000003</v>
      </c>
      <c r="J1871" s="12">
        <f t="shared" si="117"/>
        <v>519.71</v>
      </c>
      <c r="K1871" s="12">
        <f t="shared" si="118"/>
        <v>262.98599999999999</v>
      </c>
      <c r="L1871" s="7">
        <f t="shared" si="119"/>
        <v>0.33600018397947606</v>
      </c>
      <c r="M1871" s="5" t="str">
        <f>IF(COUNTIF(Returns!$B$2:$B$248,A1871)&gt;0,"Yes","No")</f>
        <v>No</v>
      </c>
      <c r="N1871" s="13"/>
    </row>
    <row r="1872" spans="1:14" x14ac:dyDescent="0.35">
      <c r="A1872" s="5">
        <v>1871</v>
      </c>
      <c r="B1872" s="5">
        <v>1229</v>
      </c>
      <c r="C1872" s="5">
        <v>1064</v>
      </c>
      <c r="D1872" s="5">
        <v>1</v>
      </c>
      <c r="E1872" s="5">
        <v>177.92</v>
      </c>
      <c r="F1872" s="5">
        <v>0.05</v>
      </c>
      <c r="G1872" s="5">
        <f>IFERROR(INDEX(Products!$C$2:$C$86,MATCH(C1872,Products!$A$2:$A$86,0)),"")</f>
        <v>6</v>
      </c>
      <c r="H1872" s="12">
        <f>IFERROR(INDEX(Products!$D$2:$D$86,MATCH(C1872,Products!$A$2:$A$86,0)),"")</f>
        <v>95.97</v>
      </c>
      <c r="I1872" s="12">
        <f t="shared" si="116"/>
        <v>169.02399999999997</v>
      </c>
      <c r="J1872" s="12">
        <f t="shared" si="117"/>
        <v>95.97</v>
      </c>
      <c r="K1872" s="12">
        <f t="shared" si="118"/>
        <v>73.053999999999974</v>
      </c>
      <c r="L1872" s="7">
        <f t="shared" si="119"/>
        <v>0.43221081029912906</v>
      </c>
      <c r="M1872" s="5" t="str">
        <f>IF(COUNTIF(Returns!$B$2:$B$248,A1872)&gt;0,"Yes","No")</f>
        <v>No</v>
      </c>
      <c r="N1872" s="13"/>
    </row>
    <row r="1873" spans="1:14" x14ac:dyDescent="0.35">
      <c r="A1873" s="5">
        <v>1872</v>
      </c>
      <c r="B1873" s="5">
        <v>1230</v>
      </c>
      <c r="C1873" s="5">
        <v>1076</v>
      </c>
      <c r="D1873" s="5">
        <v>2</v>
      </c>
      <c r="E1873" s="5">
        <v>999.07</v>
      </c>
      <c r="F1873" s="5">
        <v>0.2</v>
      </c>
      <c r="G1873" s="5">
        <f>IFERROR(INDEX(Products!$C$2:$C$86,MATCH(C1873,Products!$A$2:$A$86,0)),"")</f>
        <v>8</v>
      </c>
      <c r="H1873" s="12">
        <f>IFERROR(INDEX(Products!$D$2:$D$86,MATCH(C1873,Products!$A$2:$A$86,0)),"")</f>
        <v>597.38</v>
      </c>
      <c r="I1873" s="12">
        <f t="shared" si="116"/>
        <v>1598.5120000000002</v>
      </c>
      <c r="J1873" s="12">
        <f t="shared" si="117"/>
        <v>1194.76</v>
      </c>
      <c r="K1873" s="12">
        <f t="shared" si="118"/>
        <v>403.75200000000018</v>
      </c>
      <c r="L1873" s="7">
        <f t="shared" si="119"/>
        <v>0.25257989930635499</v>
      </c>
      <c r="M1873" s="5" t="str">
        <f>IF(COUNTIF(Returns!$B$2:$B$248,A1873)&gt;0,"Yes","No")</f>
        <v>No</v>
      </c>
      <c r="N1873" s="13"/>
    </row>
    <row r="1874" spans="1:14" x14ac:dyDescent="0.35">
      <c r="A1874" s="5">
        <v>1873</v>
      </c>
      <c r="B1874" s="5">
        <v>1230</v>
      </c>
      <c r="C1874" s="5">
        <v>1073</v>
      </c>
      <c r="D1874" s="5">
        <v>1</v>
      </c>
      <c r="E1874" s="5">
        <v>1588.01</v>
      </c>
      <c r="F1874" s="5">
        <v>0</v>
      </c>
      <c r="G1874" s="5">
        <f>IFERROR(INDEX(Products!$C$2:$C$86,MATCH(C1874,Products!$A$2:$A$86,0)),"")</f>
        <v>7</v>
      </c>
      <c r="H1874" s="12">
        <f>IFERROR(INDEX(Products!$D$2:$D$86,MATCH(C1874,Products!$A$2:$A$86,0)),"")</f>
        <v>1144.3699999999999</v>
      </c>
      <c r="I1874" s="12">
        <f t="shared" si="116"/>
        <v>1588.01</v>
      </c>
      <c r="J1874" s="12">
        <f t="shared" si="117"/>
        <v>1144.3699999999999</v>
      </c>
      <c r="K1874" s="12">
        <f t="shared" si="118"/>
        <v>443.6400000000001</v>
      </c>
      <c r="L1874" s="7">
        <f t="shared" si="119"/>
        <v>0.27936851783049232</v>
      </c>
      <c r="M1874" s="5" t="str">
        <f>IF(COUNTIF(Returns!$B$2:$B$248,A1874)&gt;0,"Yes","No")</f>
        <v>No</v>
      </c>
      <c r="N1874" s="13"/>
    </row>
    <row r="1875" spans="1:14" x14ac:dyDescent="0.35">
      <c r="A1875" s="5">
        <v>1874</v>
      </c>
      <c r="B1875" s="5">
        <v>1231</v>
      </c>
      <c r="C1875" s="5">
        <v>1067</v>
      </c>
      <c r="D1875" s="5">
        <v>1</v>
      </c>
      <c r="E1875" s="5">
        <v>4128.99</v>
      </c>
      <c r="F1875" s="5">
        <v>0.25</v>
      </c>
      <c r="G1875" s="5">
        <f>IFERROR(INDEX(Products!$C$2:$C$86,MATCH(C1875,Products!$A$2:$A$86,0)),"")</f>
        <v>7</v>
      </c>
      <c r="H1875" s="12">
        <f>IFERROR(INDEX(Products!$D$2:$D$86,MATCH(C1875,Products!$A$2:$A$86,0)),"")</f>
        <v>2213.3200000000002</v>
      </c>
      <c r="I1875" s="12">
        <f t="shared" si="116"/>
        <v>3096.7424999999998</v>
      </c>
      <c r="J1875" s="12">
        <f t="shared" si="117"/>
        <v>2213.3200000000002</v>
      </c>
      <c r="K1875" s="12">
        <f t="shared" si="118"/>
        <v>883.42249999999967</v>
      </c>
      <c r="L1875" s="7">
        <f t="shared" si="119"/>
        <v>0.28527476856729278</v>
      </c>
      <c r="M1875" s="5" t="str">
        <f>IF(COUNTIF(Returns!$B$2:$B$248,A1875)&gt;0,"Yes","No")</f>
        <v>No</v>
      </c>
      <c r="N1875" s="13"/>
    </row>
    <row r="1876" spans="1:14" x14ac:dyDescent="0.35">
      <c r="A1876" s="5">
        <v>1875</v>
      </c>
      <c r="B1876" s="5">
        <v>1232</v>
      </c>
      <c r="C1876" s="5">
        <v>1064</v>
      </c>
      <c r="D1876" s="5">
        <v>2</v>
      </c>
      <c r="E1876" s="5">
        <v>177.92</v>
      </c>
      <c r="F1876" s="5">
        <v>0.3</v>
      </c>
      <c r="G1876" s="5">
        <f>IFERROR(INDEX(Products!$C$2:$C$86,MATCH(C1876,Products!$A$2:$A$86,0)),"")</f>
        <v>6</v>
      </c>
      <c r="H1876" s="12">
        <f>IFERROR(INDEX(Products!$D$2:$D$86,MATCH(C1876,Products!$A$2:$A$86,0)),"")</f>
        <v>95.97</v>
      </c>
      <c r="I1876" s="12">
        <f t="shared" si="116"/>
        <v>249.08799999999997</v>
      </c>
      <c r="J1876" s="12">
        <f t="shared" si="117"/>
        <v>191.94</v>
      </c>
      <c r="K1876" s="12">
        <f t="shared" si="118"/>
        <v>57.147999999999968</v>
      </c>
      <c r="L1876" s="7">
        <f t="shared" si="119"/>
        <v>0.22942895683453227</v>
      </c>
      <c r="M1876" s="5" t="str">
        <f>IF(COUNTIF(Returns!$B$2:$B$248,A1876)&gt;0,"Yes","No")</f>
        <v>No</v>
      </c>
      <c r="N1876" s="13"/>
    </row>
    <row r="1877" spans="1:14" x14ac:dyDescent="0.35">
      <c r="A1877" s="5">
        <v>1876</v>
      </c>
      <c r="B1877" s="5">
        <v>1232</v>
      </c>
      <c r="C1877" s="5">
        <v>1067</v>
      </c>
      <c r="D1877" s="5">
        <v>1</v>
      </c>
      <c r="E1877" s="5">
        <v>4128.99</v>
      </c>
      <c r="F1877" s="5">
        <v>0</v>
      </c>
      <c r="G1877" s="5">
        <f>IFERROR(INDEX(Products!$C$2:$C$86,MATCH(C1877,Products!$A$2:$A$86,0)),"")</f>
        <v>7</v>
      </c>
      <c r="H1877" s="12">
        <f>IFERROR(INDEX(Products!$D$2:$D$86,MATCH(C1877,Products!$A$2:$A$86,0)),"")</f>
        <v>2213.3200000000002</v>
      </c>
      <c r="I1877" s="12">
        <f t="shared" si="116"/>
        <v>4128.99</v>
      </c>
      <c r="J1877" s="12">
        <f t="shared" si="117"/>
        <v>2213.3200000000002</v>
      </c>
      <c r="K1877" s="12">
        <f t="shared" si="118"/>
        <v>1915.6699999999996</v>
      </c>
      <c r="L1877" s="7">
        <f t="shared" si="119"/>
        <v>0.4639560764254696</v>
      </c>
      <c r="M1877" s="5" t="str">
        <f>IF(COUNTIF(Returns!$B$2:$B$248,A1877)&gt;0,"Yes","No")</f>
        <v>No</v>
      </c>
      <c r="N1877" s="13"/>
    </row>
    <row r="1878" spans="1:14" x14ac:dyDescent="0.35">
      <c r="A1878" s="5">
        <v>1877</v>
      </c>
      <c r="B1878" s="5">
        <v>1232</v>
      </c>
      <c r="C1878" s="5">
        <v>1033</v>
      </c>
      <c r="D1878" s="5">
        <v>1</v>
      </c>
      <c r="E1878" s="5">
        <v>3738.1</v>
      </c>
      <c r="F1878" s="5">
        <v>0</v>
      </c>
      <c r="G1878" s="5">
        <f>IFERROR(INDEX(Products!$C$2:$C$86,MATCH(C1878,Products!$A$2:$A$86,0)),"")</f>
        <v>3</v>
      </c>
      <c r="H1878" s="12">
        <f>IFERROR(INDEX(Products!$D$2:$D$86,MATCH(C1878,Products!$A$2:$A$86,0)),"")</f>
        <v>2130.6999999999998</v>
      </c>
      <c r="I1878" s="12">
        <f t="shared" si="116"/>
        <v>3738.1</v>
      </c>
      <c r="J1878" s="12">
        <f t="shared" si="117"/>
        <v>2130.6999999999998</v>
      </c>
      <c r="K1878" s="12">
        <f t="shared" si="118"/>
        <v>1607.4</v>
      </c>
      <c r="L1878" s="7">
        <f t="shared" si="119"/>
        <v>0.43000454776490732</v>
      </c>
      <c r="M1878" s="5" t="str">
        <f>IF(COUNTIF(Returns!$B$2:$B$248,A1878)&gt;0,"Yes","No")</f>
        <v>No</v>
      </c>
      <c r="N1878" s="13"/>
    </row>
    <row r="1879" spans="1:14" x14ac:dyDescent="0.35">
      <c r="A1879" s="5">
        <v>1878</v>
      </c>
      <c r="B1879" s="5">
        <v>1233</v>
      </c>
      <c r="C1879" s="5">
        <v>1001</v>
      </c>
      <c r="D1879" s="5">
        <v>1</v>
      </c>
      <c r="E1879" s="5">
        <v>3826.19</v>
      </c>
      <c r="F1879" s="5">
        <v>0.1</v>
      </c>
      <c r="G1879" s="5">
        <f>IFERROR(INDEX(Products!$C$2:$C$86,MATCH(C1879,Products!$A$2:$A$86,0)),"")</f>
        <v>1</v>
      </c>
      <c r="H1879" s="12">
        <f>IFERROR(INDEX(Products!$D$2:$D$86,MATCH(C1879,Products!$A$2:$A$86,0)),"")</f>
        <v>3021.65</v>
      </c>
      <c r="I1879" s="12">
        <f t="shared" si="116"/>
        <v>3443.5709999999999</v>
      </c>
      <c r="J1879" s="12">
        <f t="shared" si="117"/>
        <v>3021.65</v>
      </c>
      <c r="K1879" s="12">
        <f t="shared" si="118"/>
        <v>421.92099999999982</v>
      </c>
      <c r="L1879" s="7">
        <f t="shared" si="119"/>
        <v>0.12252426333013021</v>
      </c>
      <c r="M1879" s="5" t="str">
        <f>IF(COUNTIF(Returns!$B$2:$B$248,A1879)&gt;0,"Yes","No")</f>
        <v>No</v>
      </c>
      <c r="N1879" s="13"/>
    </row>
    <row r="1880" spans="1:14" x14ac:dyDescent="0.35">
      <c r="A1880" s="5">
        <v>1879</v>
      </c>
      <c r="B1880" s="5">
        <v>1233</v>
      </c>
      <c r="C1880" s="5">
        <v>1067</v>
      </c>
      <c r="D1880" s="5">
        <v>1</v>
      </c>
      <c r="E1880" s="5">
        <v>4128.99</v>
      </c>
      <c r="F1880" s="5">
        <v>0.2</v>
      </c>
      <c r="G1880" s="5">
        <f>IFERROR(INDEX(Products!$C$2:$C$86,MATCH(C1880,Products!$A$2:$A$86,0)),"")</f>
        <v>7</v>
      </c>
      <c r="H1880" s="12">
        <f>IFERROR(INDEX(Products!$D$2:$D$86,MATCH(C1880,Products!$A$2:$A$86,0)),"")</f>
        <v>2213.3200000000002</v>
      </c>
      <c r="I1880" s="12">
        <f t="shared" si="116"/>
        <v>3303.192</v>
      </c>
      <c r="J1880" s="12">
        <f t="shared" si="117"/>
        <v>2213.3200000000002</v>
      </c>
      <c r="K1880" s="12">
        <f t="shared" si="118"/>
        <v>1089.8719999999998</v>
      </c>
      <c r="L1880" s="7">
        <f t="shared" si="119"/>
        <v>0.32994509553183704</v>
      </c>
      <c r="M1880" s="5" t="str">
        <f>IF(COUNTIF(Returns!$B$2:$B$248,A1880)&gt;0,"Yes","No")</f>
        <v>No</v>
      </c>
      <c r="N1880" s="13"/>
    </row>
    <row r="1881" spans="1:14" x14ac:dyDescent="0.35">
      <c r="A1881" s="5">
        <v>1880</v>
      </c>
      <c r="B1881" s="5">
        <v>1234</v>
      </c>
      <c r="C1881" s="5">
        <v>1085</v>
      </c>
      <c r="D1881" s="5">
        <v>2</v>
      </c>
      <c r="E1881" s="5">
        <v>234.72</v>
      </c>
      <c r="F1881" s="5">
        <v>0.3</v>
      </c>
      <c r="G1881" s="5">
        <f>IFERROR(INDEX(Products!$C$2:$C$86,MATCH(C1881,Products!$A$2:$A$86,0)),"")</f>
        <v>8</v>
      </c>
      <c r="H1881" s="12">
        <f>IFERROR(INDEX(Products!$D$2:$D$86,MATCH(C1881,Products!$A$2:$A$86,0)),"")</f>
        <v>175.69</v>
      </c>
      <c r="I1881" s="12">
        <f t="shared" si="116"/>
        <v>328.608</v>
      </c>
      <c r="J1881" s="12">
        <f t="shared" si="117"/>
        <v>351.38</v>
      </c>
      <c r="K1881" s="12">
        <f t="shared" si="118"/>
        <v>-22.771999999999991</v>
      </c>
      <c r="L1881" s="7">
        <f t="shared" si="119"/>
        <v>-6.929837374622648E-2</v>
      </c>
      <c r="M1881" s="5" t="str">
        <f>IF(COUNTIF(Returns!$B$2:$B$248,A1881)&gt;0,"Yes","No")</f>
        <v>No</v>
      </c>
      <c r="N1881" s="13"/>
    </row>
    <row r="1882" spans="1:14" x14ac:dyDescent="0.35">
      <c r="A1882" s="5">
        <v>1881</v>
      </c>
      <c r="B1882" s="5">
        <v>1235</v>
      </c>
      <c r="C1882" s="5">
        <v>1041</v>
      </c>
      <c r="D1882" s="5">
        <v>1</v>
      </c>
      <c r="E1882" s="5">
        <v>767.68</v>
      </c>
      <c r="F1882" s="5">
        <v>0.2</v>
      </c>
      <c r="G1882" s="5">
        <f>IFERROR(INDEX(Products!$C$2:$C$86,MATCH(C1882,Products!$A$2:$A$86,0)),"")</f>
        <v>4</v>
      </c>
      <c r="H1882" s="12">
        <f>IFERROR(INDEX(Products!$D$2:$D$86,MATCH(C1882,Products!$A$2:$A$86,0)),"")</f>
        <v>540.32000000000005</v>
      </c>
      <c r="I1882" s="12">
        <f t="shared" si="116"/>
        <v>614.14400000000001</v>
      </c>
      <c r="J1882" s="12">
        <f t="shared" si="117"/>
        <v>540.32000000000005</v>
      </c>
      <c r="K1882" s="12">
        <f t="shared" si="118"/>
        <v>73.823999999999955</v>
      </c>
      <c r="L1882" s="7">
        <f t="shared" si="119"/>
        <v>0.12020633597332214</v>
      </c>
      <c r="M1882" s="5" t="str">
        <f>IF(COUNTIF(Returns!$B$2:$B$248,A1882)&gt;0,"Yes","No")</f>
        <v>No</v>
      </c>
      <c r="N1882" s="13"/>
    </row>
    <row r="1883" spans="1:14" x14ac:dyDescent="0.35">
      <c r="A1883" s="5">
        <v>1882</v>
      </c>
      <c r="B1883" s="5">
        <v>1235</v>
      </c>
      <c r="C1883" s="5">
        <v>1038</v>
      </c>
      <c r="D1883" s="5">
        <v>1</v>
      </c>
      <c r="E1883" s="5">
        <v>930.61</v>
      </c>
      <c r="F1883" s="5">
        <v>0.1</v>
      </c>
      <c r="G1883" s="5">
        <f>IFERROR(INDEX(Products!$C$2:$C$86,MATCH(C1883,Products!$A$2:$A$86,0)),"")</f>
        <v>4</v>
      </c>
      <c r="H1883" s="12">
        <f>IFERROR(INDEX(Products!$D$2:$D$86,MATCH(C1883,Products!$A$2:$A$86,0)),"")</f>
        <v>617.46</v>
      </c>
      <c r="I1883" s="12">
        <f t="shared" si="116"/>
        <v>837.54899999999998</v>
      </c>
      <c r="J1883" s="12">
        <f t="shared" si="117"/>
        <v>617.46</v>
      </c>
      <c r="K1883" s="12">
        <f t="shared" si="118"/>
        <v>220.08899999999994</v>
      </c>
      <c r="L1883" s="7">
        <f t="shared" si="119"/>
        <v>0.26277746137837898</v>
      </c>
      <c r="M1883" s="5" t="str">
        <f>IF(COUNTIF(Returns!$B$2:$B$248,A1883)&gt;0,"Yes","No")</f>
        <v>No</v>
      </c>
      <c r="N1883" s="13"/>
    </row>
    <row r="1884" spans="1:14" x14ac:dyDescent="0.35">
      <c r="A1884" s="5">
        <v>1883</v>
      </c>
      <c r="B1884" s="5">
        <v>1236</v>
      </c>
      <c r="C1884" s="5">
        <v>1030</v>
      </c>
      <c r="D1884" s="5">
        <v>1</v>
      </c>
      <c r="E1884" s="5">
        <v>799.21</v>
      </c>
      <c r="F1884" s="5">
        <v>0.2</v>
      </c>
      <c r="G1884" s="5">
        <f>IFERROR(INDEX(Products!$C$2:$C$86,MATCH(C1884,Products!$A$2:$A$86,0)),"")</f>
        <v>3</v>
      </c>
      <c r="H1884" s="12">
        <f>IFERROR(INDEX(Products!$D$2:$D$86,MATCH(C1884,Products!$A$2:$A$86,0)),"")</f>
        <v>534</v>
      </c>
      <c r="I1884" s="12">
        <f t="shared" si="116"/>
        <v>639.36800000000005</v>
      </c>
      <c r="J1884" s="12">
        <f t="shared" si="117"/>
        <v>534</v>
      </c>
      <c r="K1884" s="12">
        <f t="shared" si="118"/>
        <v>105.36800000000005</v>
      </c>
      <c r="L1884" s="7">
        <f t="shared" si="119"/>
        <v>0.16480024023723433</v>
      </c>
      <c r="M1884" s="5" t="str">
        <f>IF(COUNTIF(Returns!$B$2:$B$248,A1884)&gt;0,"Yes","No")</f>
        <v>No</v>
      </c>
      <c r="N1884" s="13"/>
    </row>
    <row r="1885" spans="1:14" x14ac:dyDescent="0.35">
      <c r="A1885" s="5">
        <v>1884</v>
      </c>
      <c r="B1885" s="5">
        <v>1237</v>
      </c>
      <c r="C1885" s="5">
        <v>1056</v>
      </c>
      <c r="D1885" s="5">
        <v>1</v>
      </c>
      <c r="E1885" s="5">
        <v>1134.4000000000001</v>
      </c>
      <c r="F1885" s="5">
        <v>0.1</v>
      </c>
      <c r="G1885" s="5">
        <f>IFERROR(INDEX(Products!$C$2:$C$86,MATCH(C1885,Products!$A$2:$A$86,0)),"")</f>
        <v>6</v>
      </c>
      <c r="H1885" s="12">
        <f>IFERROR(INDEX(Products!$D$2:$D$86,MATCH(C1885,Products!$A$2:$A$86,0)),"")</f>
        <v>798.2</v>
      </c>
      <c r="I1885" s="12">
        <f t="shared" si="116"/>
        <v>1020.9600000000002</v>
      </c>
      <c r="J1885" s="12">
        <f t="shared" si="117"/>
        <v>798.2</v>
      </c>
      <c r="K1885" s="12">
        <f t="shared" si="118"/>
        <v>222.7600000000001</v>
      </c>
      <c r="L1885" s="7">
        <f t="shared" si="119"/>
        <v>0.21818680457608533</v>
      </c>
      <c r="M1885" s="5" t="str">
        <f>IF(COUNTIF(Returns!$B$2:$B$248,A1885)&gt;0,"Yes","No")</f>
        <v>No</v>
      </c>
      <c r="N1885" s="13"/>
    </row>
    <row r="1886" spans="1:14" x14ac:dyDescent="0.35">
      <c r="A1886" s="5">
        <v>1885</v>
      </c>
      <c r="B1886" s="5">
        <v>1238</v>
      </c>
      <c r="C1886" s="5">
        <v>1003</v>
      </c>
      <c r="D1886" s="5">
        <v>2</v>
      </c>
      <c r="E1886" s="5">
        <v>5778.51</v>
      </c>
      <c r="F1886" s="5">
        <v>0.15</v>
      </c>
      <c r="G1886" s="5">
        <f>IFERROR(INDEX(Products!$C$2:$C$86,MATCH(C1886,Products!$A$2:$A$86,0)),"")</f>
        <v>1</v>
      </c>
      <c r="H1886" s="12">
        <f>IFERROR(INDEX(Products!$D$2:$D$86,MATCH(C1886,Products!$A$2:$A$86,0)),"")</f>
        <v>3419.53</v>
      </c>
      <c r="I1886" s="12">
        <f t="shared" si="116"/>
        <v>9823.4670000000006</v>
      </c>
      <c r="J1886" s="12">
        <f t="shared" si="117"/>
        <v>6839.06</v>
      </c>
      <c r="K1886" s="12">
        <f t="shared" si="118"/>
        <v>2984.4070000000002</v>
      </c>
      <c r="L1886" s="7">
        <f t="shared" si="119"/>
        <v>0.30380384033457841</v>
      </c>
      <c r="M1886" s="5" t="str">
        <f>IF(COUNTIF(Returns!$B$2:$B$248,A1886)&gt;0,"Yes","No")</f>
        <v>No</v>
      </c>
      <c r="N1886" s="13"/>
    </row>
    <row r="1887" spans="1:14" x14ac:dyDescent="0.35">
      <c r="A1887" s="5">
        <v>1886</v>
      </c>
      <c r="B1887" s="5">
        <v>1238</v>
      </c>
      <c r="C1887" s="5">
        <v>1061</v>
      </c>
      <c r="D1887" s="5">
        <v>1</v>
      </c>
      <c r="E1887" s="5">
        <v>1128.8399999999999</v>
      </c>
      <c r="F1887" s="5">
        <v>0.15</v>
      </c>
      <c r="G1887" s="5">
        <f>IFERROR(INDEX(Products!$C$2:$C$86,MATCH(C1887,Products!$A$2:$A$86,0)),"")</f>
        <v>6</v>
      </c>
      <c r="H1887" s="12">
        <f>IFERROR(INDEX(Products!$D$2:$D$86,MATCH(C1887,Products!$A$2:$A$86,0)),"")</f>
        <v>705.26</v>
      </c>
      <c r="I1887" s="12">
        <f t="shared" si="116"/>
        <v>959.5139999999999</v>
      </c>
      <c r="J1887" s="12">
        <f t="shared" si="117"/>
        <v>705.26</v>
      </c>
      <c r="K1887" s="12">
        <f t="shared" si="118"/>
        <v>254.25399999999991</v>
      </c>
      <c r="L1887" s="7">
        <f t="shared" si="119"/>
        <v>0.26498206383648382</v>
      </c>
      <c r="M1887" s="5" t="str">
        <f>IF(COUNTIF(Returns!$B$2:$B$248,A1887)&gt;0,"Yes","No")</f>
        <v>No</v>
      </c>
      <c r="N1887" s="13"/>
    </row>
    <row r="1888" spans="1:14" x14ac:dyDescent="0.35">
      <c r="A1888" s="5">
        <v>1887</v>
      </c>
      <c r="B1888" s="5">
        <v>1239</v>
      </c>
      <c r="C1888" s="5">
        <v>1080</v>
      </c>
      <c r="D1888" s="5">
        <v>1</v>
      </c>
      <c r="E1888" s="5">
        <v>256.7</v>
      </c>
      <c r="F1888" s="5">
        <v>0</v>
      </c>
      <c r="G1888" s="5">
        <f>IFERROR(INDEX(Products!$C$2:$C$86,MATCH(C1888,Products!$A$2:$A$86,0)),"")</f>
        <v>8</v>
      </c>
      <c r="H1888" s="12">
        <f>IFERROR(INDEX(Products!$D$2:$D$86,MATCH(C1888,Products!$A$2:$A$86,0)),"")</f>
        <v>184.26</v>
      </c>
      <c r="I1888" s="12">
        <f t="shared" si="116"/>
        <v>256.7</v>
      </c>
      <c r="J1888" s="12">
        <f t="shared" si="117"/>
        <v>184.26</v>
      </c>
      <c r="K1888" s="12">
        <f t="shared" si="118"/>
        <v>72.44</v>
      </c>
      <c r="L1888" s="7">
        <f t="shared" si="119"/>
        <v>0.28219711725749902</v>
      </c>
      <c r="M1888" s="5" t="str">
        <f>IF(COUNTIF(Returns!$B$2:$B$248,A1888)&gt;0,"Yes","No")</f>
        <v>No</v>
      </c>
      <c r="N1888" s="13"/>
    </row>
    <row r="1889" spans="1:14" x14ac:dyDescent="0.35">
      <c r="A1889" s="5">
        <v>1888</v>
      </c>
      <c r="B1889" s="5">
        <v>1240</v>
      </c>
      <c r="C1889" s="5">
        <v>1041</v>
      </c>
      <c r="D1889" s="5">
        <v>1</v>
      </c>
      <c r="E1889" s="5">
        <v>767.68</v>
      </c>
      <c r="F1889" s="5">
        <v>0</v>
      </c>
      <c r="G1889" s="5">
        <f>IFERROR(INDEX(Products!$C$2:$C$86,MATCH(C1889,Products!$A$2:$A$86,0)),"")</f>
        <v>4</v>
      </c>
      <c r="H1889" s="12">
        <f>IFERROR(INDEX(Products!$D$2:$D$86,MATCH(C1889,Products!$A$2:$A$86,0)),"")</f>
        <v>540.32000000000005</v>
      </c>
      <c r="I1889" s="12">
        <f t="shared" si="116"/>
        <v>767.68</v>
      </c>
      <c r="J1889" s="12">
        <f t="shared" si="117"/>
        <v>540.32000000000005</v>
      </c>
      <c r="K1889" s="12">
        <f t="shared" si="118"/>
        <v>227.3599999999999</v>
      </c>
      <c r="L1889" s="7">
        <f t="shared" si="119"/>
        <v>0.29616506877865767</v>
      </c>
      <c r="M1889" s="5" t="str">
        <f>IF(COUNTIF(Returns!$B$2:$B$248,A1889)&gt;0,"Yes","No")</f>
        <v>No</v>
      </c>
      <c r="N1889" s="13"/>
    </row>
    <row r="1890" spans="1:14" x14ac:dyDescent="0.35">
      <c r="A1890" s="5">
        <v>1889</v>
      </c>
      <c r="B1890" s="5">
        <v>1241</v>
      </c>
      <c r="C1890" s="5">
        <v>1060</v>
      </c>
      <c r="D1890" s="5">
        <v>1</v>
      </c>
      <c r="E1890" s="5">
        <v>781.76</v>
      </c>
      <c r="F1890" s="5">
        <v>0.1</v>
      </c>
      <c r="G1890" s="5">
        <f>IFERROR(INDEX(Products!$C$2:$C$86,MATCH(C1890,Products!$A$2:$A$86,0)),"")</f>
        <v>6</v>
      </c>
      <c r="H1890" s="12">
        <f>IFERROR(INDEX(Products!$D$2:$D$86,MATCH(C1890,Products!$A$2:$A$86,0)),"")</f>
        <v>579.36</v>
      </c>
      <c r="I1890" s="12">
        <f t="shared" si="116"/>
        <v>703.58400000000006</v>
      </c>
      <c r="J1890" s="12">
        <f t="shared" si="117"/>
        <v>579.36</v>
      </c>
      <c r="K1890" s="12">
        <f t="shared" si="118"/>
        <v>124.22400000000005</v>
      </c>
      <c r="L1890" s="7">
        <f t="shared" si="119"/>
        <v>0.17655887569927689</v>
      </c>
      <c r="M1890" s="5" t="str">
        <f>IF(COUNTIF(Returns!$B$2:$B$248,A1890)&gt;0,"Yes","No")</f>
        <v>No</v>
      </c>
      <c r="N1890" s="13"/>
    </row>
    <row r="1891" spans="1:14" x14ac:dyDescent="0.35">
      <c r="A1891" s="5">
        <v>1890</v>
      </c>
      <c r="B1891" s="5">
        <v>1241</v>
      </c>
      <c r="C1891" s="5">
        <v>1049</v>
      </c>
      <c r="D1891" s="5">
        <v>3</v>
      </c>
      <c r="E1891" s="5">
        <v>3970.29</v>
      </c>
      <c r="F1891" s="5">
        <v>0</v>
      </c>
      <c r="G1891" s="5">
        <f>IFERROR(INDEX(Products!$C$2:$C$86,MATCH(C1891,Products!$A$2:$A$86,0)),"")</f>
        <v>5</v>
      </c>
      <c r="H1891" s="12">
        <f>IFERROR(INDEX(Products!$D$2:$D$86,MATCH(C1891,Products!$A$2:$A$86,0)),"")</f>
        <v>2490.89</v>
      </c>
      <c r="I1891" s="12">
        <f t="shared" si="116"/>
        <v>11910.869999999999</v>
      </c>
      <c r="J1891" s="12">
        <f t="shared" si="117"/>
        <v>7472.67</v>
      </c>
      <c r="K1891" s="12">
        <f t="shared" si="118"/>
        <v>4438.1999999999989</v>
      </c>
      <c r="L1891" s="7">
        <f t="shared" si="119"/>
        <v>0.37261761735288851</v>
      </c>
      <c r="M1891" s="5" t="str">
        <f>IF(COUNTIF(Returns!$B$2:$B$248,A1891)&gt;0,"Yes","No")</f>
        <v>No</v>
      </c>
      <c r="N1891" s="13"/>
    </row>
    <row r="1892" spans="1:14" x14ac:dyDescent="0.35">
      <c r="A1892" s="5">
        <v>1891</v>
      </c>
      <c r="B1892" s="5">
        <v>1241</v>
      </c>
      <c r="C1892" s="5">
        <v>1061</v>
      </c>
      <c r="D1892" s="5">
        <v>1</v>
      </c>
      <c r="E1892" s="5">
        <v>1128.8399999999999</v>
      </c>
      <c r="F1892" s="5">
        <v>0</v>
      </c>
      <c r="G1892" s="5">
        <f>IFERROR(INDEX(Products!$C$2:$C$86,MATCH(C1892,Products!$A$2:$A$86,0)),"")</f>
        <v>6</v>
      </c>
      <c r="H1892" s="12">
        <f>IFERROR(INDEX(Products!$D$2:$D$86,MATCH(C1892,Products!$A$2:$A$86,0)),"")</f>
        <v>705.26</v>
      </c>
      <c r="I1892" s="12">
        <f t="shared" si="116"/>
        <v>1128.8399999999999</v>
      </c>
      <c r="J1892" s="12">
        <f t="shared" si="117"/>
        <v>705.26</v>
      </c>
      <c r="K1892" s="12">
        <f t="shared" si="118"/>
        <v>423.57999999999993</v>
      </c>
      <c r="L1892" s="7">
        <f t="shared" si="119"/>
        <v>0.37523475426101127</v>
      </c>
      <c r="M1892" s="5" t="str">
        <f>IF(COUNTIF(Returns!$B$2:$B$248,A1892)&gt;0,"Yes","No")</f>
        <v>No</v>
      </c>
      <c r="N1892" s="13"/>
    </row>
    <row r="1893" spans="1:14" x14ac:dyDescent="0.35">
      <c r="A1893" s="5">
        <v>1892</v>
      </c>
      <c r="B1893" s="5">
        <v>1241</v>
      </c>
      <c r="C1893" s="5">
        <v>1052</v>
      </c>
      <c r="D1893" s="5">
        <v>2</v>
      </c>
      <c r="E1893" s="5">
        <v>2801.53</v>
      </c>
      <c r="F1893" s="5">
        <v>0.3</v>
      </c>
      <c r="G1893" s="5">
        <f>IFERROR(INDEX(Products!$C$2:$C$86,MATCH(C1893,Products!$A$2:$A$86,0)),"")</f>
        <v>5</v>
      </c>
      <c r="H1893" s="12">
        <f>IFERROR(INDEX(Products!$D$2:$D$86,MATCH(C1893,Products!$A$2:$A$86,0)),"")</f>
        <v>1752.02</v>
      </c>
      <c r="I1893" s="12">
        <f t="shared" si="116"/>
        <v>3922.1419999999998</v>
      </c>
      <c r="J1893" s="12">
        <f t="shared" si="117"/>
        <v>3504.04</v>
      </c>
      <c r="K1893" s="12">
        <f t="shared" si="118"/>
        <v>418.10199999999986</v>
      </c>
      <c r="L1893" s="7">
        <f t="shared" si="119"/>
        <v>0.10660042395201394</v>
      </c>
      <c r="M1893" s="5" t="str">
        <f>IF(COUNTIF(Returns!$B$2:$B$248,A1893)&gt;0,"Yes","No")</f>
        <v>No</v>
      </c>
      <c r="N1893" s="13"/>
    </row>
    <row r="1894" spans="1:14" x14ac:dyDescent="0.35">
      <c r="A1894" s="5">
        <v>1893</v>
      </c>
      <c r="B1894" s="5">
        <v>1242</v>
      </c>
      <c r="C1894" s="5">
        <v>1080</v>
      </c>
      <c r="D1894" s="5">
        <v>1</v>
      </c>
      <c r="E1894" s="5">
        <v>256.7</v>
      </c>
      <c r="F1894" s="5">
        <v>0</v>
      </c>
      <c r="G1894" s="5">
        <f>IFERROR(INDEX(Products!$C$2:$C$86,MATCH(C1894,Products!$A$2:$A$86,0)),"")</f>
        <v>8</v>
      </c>
      <c r="H1894" s="12">
        <f>IFERROR(INDEX(Products!$D$2:$D$86,MATCH(C1894,Products!$A$2:$A$86,0)),"")</f>
        <v>184.26</v>
      </c>
      <c r="I1894" s="12">
        <f t="shared" si="116"/>
        <v>256.7</v>
      </c>
      <c r="J1894" s="12">
        <f t="shared" si="117"/>
        <v>184.26</v>
      </c>
      <c r="K1894" s="12">
        <f t="shared" si="118"/>
        <v>72.44</v>
      </c>
      <c r="L1894" s="7">
        <f t="shared" si="119"/>
        <v>0.28219711725749902</v>
      </c>
      <c r="M1894" s="5" t="str">
        <f>IF(COUNTIF(Returns!$B$2:$B$248,A1894)&gt;0,"Yes","No")</f>
        <v>No</v>
      </c>
      <c r="N1894" s="13"/>
    </row>
    <row r="1895" spans="1:14" x14ac:dyDescent="0.35">
      <c r="A1895" s="5">
        <v>1894</v>
      </c>
      <c r="B1895" s="5">
        <v>1243</v>
      </c>
      <c r="C1895" s="5">
        <v>1054</v>
      </c>
      <c r="D1895" s="5">
        <v>1</v>
      </c>
      <c r="E1895" s="5">
        <v>631.66</v>
      </c>
      <c r="F1895" s="5">
        <v>0.1</v>
      </c>
      <c r="G1895" s="5">
        <f>IFERROR(INDEX(Products!$C$2:$C$86,MATCH(C1895,Products!$A$2:$A$86,0)),"")</f>
        <v>5</v>
      </c>
      <c r="H1895" s="12">
        <f>IFERROR(INDEX(Products!$D$2:$D$86,MATCH(C1895,Products!$A$2:$A$86,0)),"")</f>
        <v>412.15</v>
      </c>
      <c r="I1895" s="12">
        <f t="shared" si="116"/>
        <v>568.49400000000003</v>
      </c>
      <c r="J1895" s="12">
        <f t="shared" si="117"/>
        <v>412.15</v>
      </c>
      <c r="K1895" s="12">
        <f t="shared" si="118"/>
        <v>156.34400000000005</v>
      </c>
      <c r="L1895" s="7">
        <f t="shared" si="119"/>
        <v>0.27501433612316056</v>
      </c>
      <c r="M1895" s="5" t="str">
        <f>IF(COUNTIF(Returns!$B$2:$B$248,A1895)&gt;0,"Yes","No")</f>
        <v>No</v>
      </c>
      <c r="N1895" s="13"/>
    </row>
    <row r="1896" spans="1:14" x14ac:dyDescent="0.35">
      <c r="A1896" s="5">
        <v>1895</v>
      </c>
      <c r="B1896" s="5">
        <v>1244</v>
      </c>
      <c r="C1896" s="5">
        <v>1085</v>
      </c>
      <c r="D1896" s="5">
        <v>1</v>
      </c>
      <c r="E1896" s="5">
        <v>234.72</v>
      </c>
      <c r="F1896" s="5">
        <v>0</v>
      </c>
      <c r="G1896" s="5">
        <f>IFERROR(INDEX(Products!$C$2:$C$86,MATCH(C1896,Products!$A$2:$A$86,0)),"")</f>
        <v>8</v>
      </c>
      <c r="H1896" s="12">
        <f>IFERROR(INDEX(Products!$D$2:$D$86,MATCH(C1896,Products!$A$2:$A$86,0)),"")</f>
        <v>175.69</v>
      </c>
      <c r="I1896" s="12">
        <f t="shared" si="116"/>
        <v>234.72</v>
      </c>
      <c r="J1896" s="12">
        <f t="shared" si="117"/>
        <v>175.69</v>
      </c>
      <c r="K1896" s="12">
        <f t="shared" si="118"/>
        <v>59.03</v>
      </c>
      <c r="L1896" s="7">
        <f t="shared" si="119"/>
        <v>0.25149113837764148</v>
      </c>
      <c r="M1896" s="5" t="str">
        <f>IF(COUNTIF(Returns!$B$2:$B$248,A1896)&gt;0,"Yes","No")</f>
        <v>No</v>
      </c>
      <c r="N1896" s="13"/>
    </row>
    <row r="1897" spans="1:14" x14ac:dyDescent="0.35">
      <c r="A1897" s="5">
        <v>1896</v>
      </c>
      <c r="B1897" s="5">
        <v>1245</v>
      </c>
      <c r="C1897" s="5">
        <v>1080</v>
      </c>
      <c r="D1897" s="5">
        <v>1</v>
      </c>
      <c r="E1897" s="5">
        <v>256.7</v>
      </c>
      <c r="F1897" s="5">
        <v>0.25</v>
      </c>
      <c r="G1897" s="5">
        <f>IFERROR(INDEX(Products!$C$2:$C$86,MATCH(C1897,Products!$A$2:$A$86,0)),"")</f>
        <v>8</v>
      </c>
      <c r="H1897" s="12">
        <f>IFERROR(INDEX(Products!$D$2:$D$86,MATCH(C1897,Products!$A$2:$A$86,0)),"")</f>
        <v>184.26</v>
      </c>
      <c r="I1897" s="12">
        <f t="shared" si="116"/>
        <v>192.52499999999998</v>
      </c>
      <c r="J1897" s="12">
        <f t="shared" si="117"/>
        <v>184.26</v>
      </c>
      <c r="K1897" s="12">
        <f t="shared" si="118"/>
        <v>8.2649999999999864</v>
      </c>
      <c r="L1897" s="7">
        <f t="shared" si="119"/>
        <v>4.2929489676665301E-2</v>
      </c>
      <c r="M1897" s="5" t="str">
        <f>IF(COUNTIF(Returns!$B$2:$B$248,A1897)&gt;0,"Yes","No")</f>
        <v>No</v>
      </c>
      <c r="N1897" s="13"/>
    </row>
    <row r="1898" spans="1:14" x14ac:dyDescent="0.35">
      <c r="A1898" s="5">
        <v>1897</v>
      </c>
      <c r="B1898" s="5">
        <v>1245</v>
      </c>
      <c r="C1898" s="5">
        <v>1030</v>
      </c>
      <c r="D1898" s="5">
        <v>3</v>
      </c>
      <c r="E1898" s="5">
        <v>799.21</v>
      </c>
      <c r="F1898" s="5">
        <v>0.2</v>
      </c>
      <c r="G1898" s="5">
        <f>IFERROR(INDEX(Products!$C$2:$C$86,MATCH(C1898,Products!$A$2:$A$86,0)),"")</f>
        <v>3</v>
      </c>
      <c r="H1898" s="12">
        <f>IFERROR(INDEX(Products!$D$2:$D$86,MATCH(C1898,Products!$A$2:$A$86,0)),"")</f>
        <v>534</v>
      </c>
      <c r="I1898" s="12">
        <f t="shared" si="116"/>
        <v>1918.1040000000003</v>
      </c>
      <c r="J1898" s="12">
        <f t="shared" si="117"/>
        <v>1602</v>
      </c>
      <c r="K1898" s="12">
        <f t="shared" si="118"/>
        <v>316.10400000000027</v>
      </c>
      <c r="L1898" s="7">
        <f t="shared" si="119"/>
        <v>0.16480024023723439</v>
      </c>
      <c r="M1898" s="5" t="str">
        <f>IF(COUNTIF(Returns!$B$2:$B$248,A1898)&gt;0,"Yes","No")</f>
        <v>No</v>
      </c>
      <c r="N1898" s="13"/>
    </row>
    <row r="1899" spans="1:14" x14ac:dyDescent="0.35">
      <c r="A1899" s="5">
        <v>1898</v>
      </c>
      <c r="B1899" s="5">
        <v>1246</v>
      </c>
      <c r="C1899" s="5">
        <v>1067</v>
      </c>
      <c r="D1899" s="5">
        <v>1</v>
      </c>
      <c r="E1899" s="5">
        <v>4128.99</v>
      </c>
      <c r="F1899" s="5">
        <v>0.2</v>
      </c>
      <c r="G1899" s="5">
        <f>IFERROR(INDEX(Products!$C$2:$C$86,MATCH(C1899,Products!$A$2:$A$86,0)),"")</f>
        <v>7</v>
      </c>
      <c r="H1899" s="12">
        <f>IFERROR(INDEX(Products!$D$2:$D$86,MATCH(C1899,Products!$A$2:$A$86,0)),"")</f>
        <v>2213.3200000000002</v>
      </c>
      <c r="I1899" s="12">
        <f t="shared" si="116"/>
        <v>3303.192</v>
      </c>
      <c r="J1899" s="12">
        <f t="shared" si="117"/>
        <v>2213.3200000000002</v>
      </c>
      <c r="K1899" s="12">
        <f t="shared" si="118"/>
        <v>1089.8719999999998</v>
      </c>
      <c r="L1899" s="7">
        <f t="shared" si="119"/>
        <v>0.32994509553183704</v>
      </c>
      <c r="M1899" s="5" t="str">
        <f>IF(COUNTIF(Returns!$B$2:$B$248,A1899)&gt;0,"Yes","No")</f>
        <v>No</v>
      </c>
      <c r="N1899" s="13"/>
    </row>
    <row r="1900" spans="1:14" x14ac:dyDescent="0.35">
      <c r="A1900" s="5">
        <v>1899</v>
      </c>
      <c r="B1900" s="5">
        <v>1246</v>
      </c>
      <c r="C1900" s="5">
        <v>1001</v>
      </c>
      <c r="D1900" s="5">
        <v>1</v>
      </c>
      <c r="E1900" s="5">
        <v>3826.19</v>
      </c>
      <c r="F1900" s="5">
        <v>0</v>
      </c>
      <c r="G1900" s="5">
        <f>IFERROR(INDEX(Products!$C$2:$C$86,MATCH(C1900,Products!$A$2:$A$86,0)),"")</f>
        <v>1</v>
      </c>
      <c r="H1900" s="12">
        <f>IFERROR(INDEX(Products!$D$2:$D$86,MATCH(C1900,Products!$A$2:$A$86,0)),"")</f>
        <v>3021.65</v>
      </c>
      <c r="I1900" s="12">
        <f t="shared" si="116"/>
        <v>3826.19</v>
      </c>
      <c r="J1900" s="12">
        <f t="shared" si="117"/>
        <v>3021.65</v>
      </c>
      <c r="K1900" s="12">
        <f t="shared" si="118"/>
        <v>804.54</v>
      </c>
      <c r="L1900" s="7">
        <f t="shared" si="119"/>
        <v>0.21027183699711721</v>
      </c>
      <c r="M1900" s="5" t="str">
        <f>IF(COUNTIF(Returns!$B$2:$B$248,A1900)&gt;0,"Yes","No")</f>
        <v>No</v>
      </c>
      <c r="N1900" s="13"/>
    </row>
    <row r="1901" spans="1:14" x14ac:dyDescent="0.35">
      <c r="A1901" s="5">
        <v>1900</v>
      </c>
      <c r="B1901" s="5">
        <v>1247</v>
      </c>
      <c r="C1901" s="5">
        <v>1037</v>
      </c>
      <c r="D1901" s="5">
        <v>1</v>
      </c>
      <c r="E1901" s="5">
        <v>1161.6300000000001</v>
      </c>
      <c r="F1901" s="5">
        <v>0</v>
      </c>
      <c r="G1901" s="5">
        <f>IFERROR(INDEX(Products!$C$2:$C$86,MATCH(C1901,Products!$A$2:$A$86,0)),"")</f>
        <v>4</v>
      </c>
      <c r="H1901" s="12">
        <f>IFERROR(INDEX(Products!$D$2:$D$86,MATCH(C1901,Products!$A$2:$A$86,0)),"")</f>
        <v>798.62</v>
      </c>
      <c r="I1901" s="12">
        <f t="shared" si="116"/>
        <v>1161.6300000000001</v>
      </c>
      <c r="J1901" s="12">
        <f t="shared" si="117"/>
        <v>798.62</v>
      </c>
      <c r="K1901" s="12">
        <f t="shared" si="118"/>
        <v>363.0100000000001</v>
      </c>
      <c r="L1901" s="7">
        <f t="shared" si="119"/>
        <v>0.31250053803706868</v>
      </c>
      <c r="M1901" s="5" t="str">
        <f>IF(COUNTIF(Returns!$B$2:$B$248,A1901)&gt;0,"Yes","No")</f>
        <v>No</v>
      </c>
      <c r="N1901" s="13"/>
    </row>
    <row r="1902" spans="1:14" x14ac:dyDescent="0.35">
      <c r="A1902" s="5">
        <v>1901</v>
      </c>
      <c r="B1902" s="5">
        <v>1248</v>
      </c>
      <c r="C1902" s="5">
        <v>1055</v>
      </c>
      <c r="D1902" s="5">
        <v>1</v>
      </c>
      <c r="E1902" s="5">
        <v>2274.36</v>
      </c>
      <c r="F1902" s="5">
        <v>0.05</v>
      </c>
      <c r="G1902" s="5">
        <f>IFERROR(INDEX(Products!$C$2:$C$86,MATCH(C1902,Products!$A$2:$A$86,0)),"")</f>
        <v>5</v>
      </c>
      <c r="H1902" s="12">
        <f>IFERROR(INDEX(Products!$D$2:$D$86,MATCH(C1902,Products!$A$2:$A$86,0)),"")</f>
        <v>1216.25</v>
      </c>
      <c r="I1902" s="12">
        <f t="shared" si="116"/>
        <v>2160.6419999999998</v>
      </c>
      <c r="J1902" s="12">
        <f t="shared" si="117"/>
        <v>1216.25</v>
      </c>
      <c r="K1902" s="12">
        <f t="shared" si="118"/>
        <v>944.39199999999983</v>
      </c>
      <c r="L1902" s="7">
        <f t="shared" si="119"/>
        <v>0.43708860607171385</v>
      </c>
      <c r="M1902" s="5" t="str">
        <f>IF(COUNTIF(Returns!$B$2:$B$248,A1902)&gt;0,"Yes","No")</f>
        <v>No</v>
      </c>
      <c r="N1902" s="13"/>
    </row>
    <row r="1903" spans="1:14" x14ac:dyDescent="0.35">
      <c r="A1903" s="5">
        <v>1902</v>
      </c>
      <c r="B1903" s="5">
        <v>1249</v>
      </c>
      <c r="C1903" s="5">
        <v>1080</v>
      </c>
      <c r="D1903" s="5">
        <v>2</v>
      </c>
      <c r="E1903" s="5">
        <v>256.7</v>
      </c>
      <c r="F1903" s="5">
        <v>0.15</v>
      </c>
      <c r="G1903" s="5">
        <f>IFERROR(INDEX(Products!$C$2:$C$86,MATCH(C1903,Products!$A$2:$A$86,0)),"")</f>
        <v>8</v>
      </c>
      <c r="H1903" s="12">
        <f>IFERROR(INDEX(Products!$D$2:$D$86,MATCH(C1903,Products!$A$2:$A$86,0)),"")</f>
        <v>184.26</v>
      </c>
      <c r="I1903" s="12">
        <f t="shared" si="116"/>
        <v>436.39</v>
      </c>
      <c r="J1903" s="12">
        <f t="shared" si="117"/>
        <v>368.52</v>
      </c>
      <c r="K1903" s="12">
        <f t="shared" si="118"/>
        <v>67.87</v>
      </c>
      <c r="L1903" s="7">
        <f t="shared" si="119"/>
        <v>0.15552602030294005</v>
      </c>
      <c r="M1903" s="5" t="str">
        <f>IF(COUNTIF(Returns!$B$2:$B$248,A1903)&gt;0,"Yes","No")</f>
        <v>No</v>
      </c>
      <c r="N1903" s="13"/>
    </row>
    <row r="1904" spans="1:14" x14ac:dyDescent="0.35">
      <c r="A1904" s="5">
        <v>1903</v>
      </c>
      <c r="B1904" s="5">
        <v>1250</v>
      </c>
      <c r="C1904" s="5">
        <v>1061</v>
      </c>
      <c r="D1904" s="5">
        <v>1</v>
      </c>
      <c r="E1904" s="5">
        <v>1128.8399999999999</v>
      </c>
      <c r="F1904" s="5">
        <v>0</v>
      </c>
      <c r="G1904" s="5">
        <f>IFERROR(INDEX(Products!$C$2:$C$86,MATCH(C1904,Products!$A$2:$A$86,0)),"")</f>
        <v>6</v>
      </c>
      <c r="H1904" s="12">
        <f>IFERROR(INDEX(Products!$D$2:$D$86,MATCH(C1904,Products!$A$2:$A$86,0)),"")</f>
        <v>705.26</v>
      </c>
      <c r="I1904" s="12">
        <f t="shared" si="116"/>
        <v>1128.8399999999999</v>
      </c>
      <c r="J1904" s="12">
        <f t="shared" si="117"/>
        <v>705.26</v>
      </c>
      <c r="K1904" s="12">
        <f t="shared" si="118"/>
        <v>423.57999999999993</v>
      </c>
      <c r="L1904" s="7">
        <f t="shared" si="119"/>
        <v>0.37523475426101127</v>
      </c>
      <c r="M1904" s="5" t="str">
        <f>IF(COUNTIF(Returns!$B$2:$B$248,A1904)&gt;0,"Yes","No")</f>
        <v>No</v>
      </c>
      <c r="N1904" s="13"/>
    </row>
    <row r="1905" spans="1:14" x14ac:dyDescent="0.35">
      <c r="A1905" s="5">
        <v>1904</v>
      </c>
      <c r="B1905" s="5">
        <v>1250</v>
      </c>
      <c r="C1905" s="5">
        <v>1085</v>
      </c>
      <c r="D1905" s="5">
        <v>2</v>
      </c>
      <c r="E1905" s="5">
        <v>234.72</v>
      </c>
      <c r="F1905" s="5">
        <v>0.1</v>
      </c>
      <c r="G1905" s="5">
        <f>IFERROR(INDEX(Products!$C$2:$C$86,MATCH(C1905,Products!$A$2:$A$86,0)),"")</f>
        <v>8</v>
      </c>
      <c r="H1905" s="12">
        <f>IFERROR(INDEX(Products!$D$2:$D$86,MATCH(C1905,Products!$A$2:$A$86,0)),"")</f>
        <v>175.69</v>
      </c>
      <c r="I1905" s="12">
        <f t="shared" si="116"/>
        <v>422.49599999999998</v>
      </c>
      <c r="J1905" s="12">
        <f t="shared" si="117"/>
        <v>351.38</v>
      </c>
      <c r="K1905" s="12">
        <f t="shared" si="118"/>
        <v>71.115999999999985</v>
      </c>
      <c r="L1905" s="7">
        <f t="shared" si="119"/>
        <v>0.16832348708626824</v>
      </c>
      <c r="M1905" s="5" t="str">
        <f>IF(COUNTIF(Returns!$B$2:$B$248,A1905)&gt;0,"Yes","No")</f>
        <v>No</v>
      </c>
      <c r="N1905" s="13"/>
    </row>
    <row r="1906" spans="1:14" x14ac:dyDescent="0.35">
      <c r="A1906" s="5">
        <v>1905</v>
      </c>
      <c r="B1906" s="5">
        <v>1251</v>
      </c>
      <c r="C1906" s="5">
        <v>1001</v>
      </c>
      <c r="D1906" s="5">
        <v>1</v>
      </c>
      <c r="E1906" s="5">
        <v>3826.19</v>
      </c>
      <c r="F1906" s="5">
        <v>0</v>
      </c>
      <c r="G1906" s="5">
        <f>IFERROR(INDEX(Products!$C$2:$C$86,MATCH(C1906,Products!$A$2:$A$86,0)),"")</f>
        <v>1</v>
      </c>
      <c r="H1906" s="12">
        <f>IFERROR(INDEX(Products!$D$2:$D$86,MATCH(C1906,Products!$A$2:$A$86,0)),"")</f>
        <v>3021.65</v>
      </c>
      <c r="I1906" s="12">
        <f t="shared" si="116"/>
        <v>3826.19</v>
      </c>
      <c r="J1906" s="12">
        <f t="shared" si="117"/>
        <v>3021.65</v>
      </c>
      <c r="K1906" s="12">
        <f t="shared" si="118"/>
        <v>804.54</v>
      </c>
      <c r="L1906" s="7">
        <f t="shared" si="119"/>
        <v>0.21027183699711721</v>
      </c>
      <c r="M1906" s="5" t="str">
        <f>IF(COUNTIF(Returns!$B$2:$B$248,A1906)&gt;0,"Yes","No")</f>
        <v>No</v>
      </c>
      <c r="N1906" s="13"/>
    </row>
    <row r="1907" spans="1:14" x14ac:dyDescent="0.35">
      <c r="A1907" s="5">
        <v>1906</v>
      </c>
      <c r="B1907" s="5">
        <v>1252</v>
      </c>
      <c r="C1907" s="5">
        <v>1067</v>
      </c>
      <c r="D1907" s="5">
        <v>1</v>
      </c>
      <c r="E1907" s="5">
        <v>4128.99</v>
      </c>
      <c r="F1907" s="5">
        <v>0.1</v>
      </c>
      <c r="G1907" s="5">
        <f>IFERROR(INDEX(Products!$C$2:$C$86,MATCH(C1907,Products!$A$2:$A$86,0)),"")</f>
        <v>7</v>
      </c>
      <c r="H1907" s="12">
        <f>IFERROR(INDEX(Products!$D$2:$D$86,MATCH(C1907,Products!$A$2:$A$86,0)),"")</f>
        <v>2213.3200000000002</v>
      </c>
      <c r="I1907" s="12">
        <f t="shared" si="116"/>
        <v>3716.0909999999999</v>
      </c>
      <c r="J1907" s="12">
        <f t="shared" si="117"/>
        <v>2213.3200000000002</v>
      </c>
      <c r="K1907" s="12">
        <f t="shared" si="118"/>
        <v>1502.7709999999997</v>
      </c>
      <c r="L1907" s="7">
        <f t="shared" si="119"/>
        <v>0.40439564047274401</v>
      </c>
      <c r="M1907" s="5" t="str">
        <f>IF(COUNTIF(Returns!$B$2:$B$248,A1907)&gt;0,"Yes","No")</f>
        <v>No</v>
      </c>
      <c r="N1907" s="13"/>
    </row>
    <row r="1908" spans="1:14" x14ac:dyDescent="0.35">
      <c r="A1908" s="5">
        <v>1907</v>
      </c>
      <c r="B1908" s="5">
        <v>1252</v>
      </c>
      <c r="C1908" s="5">
        <v>1001</v>
      </c>
      <c r="D1908" s="5">
        <v>1</v>
      </c>
      <c r="E1908" s="5">
        <v>3826.19</v>
      </c>
      <c r="F1908" s="5">
        <v>0.1</v>
      </c>
      <c r="G1908" s="5">
        <f>IFERROR(INDEX(Products!$C$2:$C$86,MATCH(C1908,Products!$A$2:$A$86,0)),"")</f>
        <v>1</v>
      </c>
      <c r="H1908" s="12">
        <f>IFERROR(INDEX(Products!$D$2:$D$86,MATCH(C1908,Products!$A$2:$A$86,0)),"")</f>
        <v>3021.65</v>
      </c>
      <c r="I1908" s="12">
        <f t="shared" si="116"/>
        <v>3443.5709999999999</v>
      </c>
      <c r="J1908" s="12">
        <f t="shared" si="117"/>
        <v>3021.65</v>
      </c>
      <c r="K1908" s="12">
        <f t="shared" si="118"/>
        <v>421.92099999999982</v>
      </c>
      <c r="L1908" s="7">
        <f t="shared" si="119"/>
        <v>0.12252426333013021</v>
      </c>
      <c r="M1908" s="5" t="str">
        <f>IF(COUNTIF(Returns!$B$2:$B$248,A1908)&gt;0,"Yes","No")</f>
        <v>No</v>
      </c>
      <c r="N1908" s="13"/>
    </row>
    <row r="1909" spans="1:14" x14ac:dyDescent="0.35">
      <c r="A1909" s="5">
        <v>1908</v>
      </c>
      <c r="B1909" s="5">
        <v>1253</v>
      </c>
      <c r="C1909" s="5">
        <v>1061</v>
      </c>
      <c r="D1909" s="5">
        <v>2</v>
      </c>
      <c r="E1909" s="5">
        <v>1128.8399999999999</v>
      </c>
      <c r="F1909" s="5">
        <v>0.2</v>
      </c>
      <c r="G1909" s="5">
        <f>IFERROR(INDEX(Products!$C$2:$C$86,MATCH(C1909,Products!$A$2:$A$86,0)),"")</f>
        <v>6</v>
      </c>
      <c r="H1909" s="12">
        <f>IFERROR(INDEX(Products!$D$2:$D$86,MATCH(C1909,Products!$A$2:$A$86,0)),"")</f>
        <v>705.26</v>
      </c>
      <c r="I1909" s="12">
        <f t="shared" si="116"/>
        <v>1806.144</v>
      </c>
      <c r="J1909" s="12">
        <f t="shared" si="117"/>
        <v>1410.52</v>
      </c>
      <c r="K1909" s="12">
        <f t="shared" si="118"/>
        <v>395.62400000000002</v>
      </c>
      <c r="L1909" s="7">
        <f t="shared" si="119"/>
        <v>0.21904344282626415</v>
      </c>
      <c r="M1909" s="5" t="str">
        <f>IF(COUNTIF(Returns!$B$2:$B$248,A1909)&gt;0,"Yes","No")</f>
        <v>No</v>
      </c>
      <c r="N1909" s="13"/>
    </row>
    <row r="1910" spans="1:14" x14ac:dyDescent="0.35">
      <c r="A1910" s="5">
        <v>1909</v>
      </c>
      <c r="B1910" s="5">
        <v>1254</v>
      </c>
      <c r="C1910" s="5">
        <v>1067</v>
      </c>
      <c r="D1910" s="5">
        <v>1</v>
      </c>
      <c r="E1910" s="5">
        <v>4128.99</v>
      </c>
      <c r="F1910" s="5">
        <v>0.25</v>
      </c>
      <c r="G1910" s="5">
        <f>IFERROR(INDEX(Products!$C$2:$C$86,MATCH(C1910,Products!$A$2:$A$86,0)),"")</f>
        <v>7</v>
      </c>
      <c r="H1910" s="12">
        <f>IFERROR(INDEX(Products!$D$2:$D$86,MATCH(C1910,Products!$A$2:$A$86,0)),"")</f>
        <v>2213.3200000000002</v>
      </c>
      <c r="I1910" s="12">
        <f t="shared" si="116"/>
        <v>3096.7424999999998</v>
      </c>
      <c r="J1910" s="12">
        <f t="shared" si="117"/>
        <v>2213.3200000000002</v>
      </c>
      <c r="K1910" s="12">
        <f t="shared" si="118"/>
        <v>883.42249999999967</v>
      </c>
      <c r="L1910" s="7">
        <f t="shared" si="119"/>
        <v>0.28527476856729278</v>
      </c>
      <c r="M1910" s="5" t="str">
        <f>IF(COUNTIF(Returns!$B$2:$B$248,A1910)&gt;0,"Yes","No")</f>
        <v>No</v>
      </c>
      <c r="N1910" s="13"/>
    </row>
    <row r="1911" spans="1:14" x14ac:dyDescent="0.35">
      <c r="A1911" s="5">
        <v>1910</v>
      </c>
      <c r="B1911" s="5">
        <v>1255</v>
      </c>
      <c r="C1911" s="5">
        <v>1067</v>
      </c>
      <c r="D1911" s="5">
        <v>1</v>
      </c>
      <c r="E1911" s="5">
        <v>4128.99</v>
      </c>
      <c r="F1911" s="5">
        <v>0.25</v>
      </c>
      <c r="G1911" s="5">
        <f>IFERROR(INDEX(Products!$C$2:$C$86,MATCH(C1911,Products!$A$2:$A$86,0)),"")</f>
        <v>7</v>
      </c>
      <c r="H1911" s="12">
        <f>IFERROR(INDEX(Products!$D$2:$D$86,MATCH(C1911,Products!$A$2:$A$86,0)),"")</f>
        <v>2213.3200000000002</v>
      </c>
      <c r="I1911" s="12">
        <f t="shared" si="116"/>
        <v>3096.7424999999998</v>
      </c>
      <c r="J1911" s="12">
        <f t="shared" si="117"/>
        <v>2213.3200000000002</v>
      </c>
      <c r="K1911" s="12">
        <f t="shared" si="118"/>
        <v>883.42249999999967</v>
      </c>
      <c r="L1911" s="7">
        <f t="shared" si="119"/>
        <v>0.28527476856729278</v>
      </c>
      <c r="M1911" s="5" t="str">
        <f>IF(COUNTIF(Returns!$B$2:$B$248,A1911)&gt;0,"Yes","No")</f>
        <v>No</v>
      </c>
      <c r="N1911" s="13"/>
    </row>
    <row r="1912" spans="1:14" x14ac:dyDescent="0.35">
      <c r="A1912" s="5">
        <v>1911</v>
      </c>
      <c r="B1912" s="5">
        <v>1256</v>
      </c>
      <c r="C1912" s="5">
        <v>1067</v>
      </c>
      <c r="D1912" s="5">
        <v>1</v>
      </c>
      <c r="E1912" s="5">
        <v>4128.99</v>
      </c>
      <c r="F1912" s="5">
        <v>0.05</v>
      </c>
      <c r="G1912" s="5">
        <f>IFERROR(INDEX(Products!$C$2:$C$86,MATCH(C1912,Products!$A$2:$A$86,0)),"")</f>
        <v>7</v>
      </c>
      <c r="H1912" s="12">
        <f>IFERROR(INDEX(Products!$D$2:$D$86,MATCH(C1912,Products!$A$2:$A$86,0)),"")</f>
        <v>2213.3200000000002</v>
      </c>
      <c r="I1912" s="12">
        <f t="shared" si="116"/>
        <v>3922.5404999999996</v>
      </c>
      <c r="J1912" s="12">
        <f t="shared" si="117"/>
        <v>2213.3200000000002</v>
      </c>
      <c r="K1912" s="12">
        <f t="shared" si="118"/>
        <v>1709.2204999999994</v>
      </c>
      <c r="L1912" s="7">
        <f t="shared" si="119"/>
        <v>0.43574323834259954</v>
      </c>
      <c r="M1912" s="5" t="str">
        <f>IF(COUNTIF(Returns!$B$2:$B$248,A1912)&gt;0,"Yes","No")</f>
        <v>No</v>
      </c>
      <c r="N1912" s="13"/>
    </row>
    <row r="1913" spans="1:14" x14ac:dyDescent="0.35">
      <c r="A1913" s="5">
        <v>1912</v>
      </c>
      <c r="B1913" s="5">
        <v>1257</v>
      </c>
      <c r="C1913" s="5">
        <v>1039</v>
      </c>
      <c r="D1913" s="5">
        <v>1</v>
      </c>
      <c r="E1913" s="5">
        <v>1284.94</v>
      </c>
      <c r="F1913" s="5">
        <v>0.1</v>
      </c>
      <c r="G1913" s="5">
        <f>IFERROR(INDEX(Products!$C$2:$C$86,MATCH(C1913,Products!$A$2:$A$86,0)),"")</f>
        <v>4</v>
      </c>
      <c r="H1913" s="12">
        <f>IFERROR(INDEX(Products!$D$2:$D$86,MATCH(C1913,Products!$A$2:$A$86,0)),"")</f>
        <v>829.93</v>
      </c>
      <c r="I1913" s="12">
        <f t="shared" si="116"/>
        <v>1156.4460000000001</v>
      </c>
      <c r="J1913" s="12">
        <f t="shared" si="117"/>
        <v>829.93</v>
      </c>
      <c r="K1913" s="12">
        <f t="shared" si="118"/>
        <v>326.51600000000019</v>
      </c>
      <c r="L1913" s="7">
        <f t="shared" si="119"/>
        <v>0.28234435503257405</v>
      </c>
      <c r="M1913" s="5" t="str">
        <f>IF(COUNTIF(Returns!$B$2:$B$248,A1913)&gt;0,"Yes","No")</f>
        <v>No</v>
      </c>
      <c r="N1913" s="13"/>
    </row>
    <row r="1914" spans="1:14" x14ac:dyDescent="0.35">
      <c r="A1914" s="5">
        <v>1913</v>
      </c>
      <c r="B1914" s="5">
        <v>1258</v>
      </c>
      <c r="C1914" s="5">
        <v>1019</v>
      </c>
      <c r="D1914" s="5">
        <v>1</v>
      </c>
      <c r="E1914" s="5">
        <v>1255.73</v>
      </c>
      <c r="F1914" s="5">
        <v>0.15</v>
      </c>
      <c r="G1914" s="5">
        <f>IFERROR(INDEX(Products!$C$2:$C$86,MATCH(C1914,Products!$A$2:$A$86,0)),"")</f>
        <v>2</v>
      </c>
      <c r="H1914" s="12">
        <f>IFERROR(INDEX(Products!$D$2:$D$86,MATCH(C1914,Products!$A$2:$A$86,0)),"")</f>
        <v>760.11</v>
      </c>
      <c r="I1914" s="12">
        <f t="shared" si="116"/>
        <v>1067.3705</v>
      </c>
      <c r="J1914" s="12">
        <f t="shared" si="117"/>
        <v>760.11</v>
      </c>
      <c r="K1914" s="12">
        <f t="shared" si="118"/>
        <v>307.26049999999998</v>
      </c>
      <c r="L1914" s="7">
        <f t="shared" si="119"/>
        <v>0.28786677165988755</v>
      </c>
      <c r="M1914" s="5" t="str">
        <f>IF(COUNTIF(Returns!$B$2:$B$248,A1914)&gt;0,"Yes","No")</f>
        <v>No</v>
      </c>
      <c r="N1914" s="13"/>
    </row>
    <row r="1915" spans="1:14" x14ac:dyDescent="0.35">
      <c r="A1915" s="5">
        <v>1914</v>
      </c>
      <c r="B1915" s="5">
        <v>1259</v>
      </c>
      <c r="C1915" s="5">
        <v>1061</v>
      </c>
      <c r="D1915" s="5">
        <v>3</v>
      </c>
      <c r="E1915" s="5">
        <v>1128.8399999999999</v>
      </c>
      <c r="F1915" s="5">
        <v>0.1</v>
      </c>
      <c r="G1915" s="5">
        <f>IFERROR(INDEX(Products!$C$2:$C$86,MATCH(C1915,Products!$A$2:$A$86,0)),"")</f>
        <v>6</v>
      </c>
      <c r="H1915" s="12">
        <f>IFERROR(INDEX(Products!$D$2:$D$86,MATCH(C1915,Products!$A$2:$A$86,0)),"")</f>
        <v>705.26</v>
      </c>
      <c r="I1915" s="12">
        <f t="shared" si="116"/>
        <v>3047.8679999999995</v>
      </c>
      <c r="J1915" s="12">
        <f t="shared" si="117"/>
        <v>2115.7799999999997</v>
      </c>
      <c r="K1915" s="12">
        <f t="shared" si="118"/>
        <v>932.08799999999974</v>
      </c>
      <c r="L1915" s="7">
        <f t="shared" si="119"/>
        <v>0.30581639362334584</v>
      </c>
      <c r="M1915" s="5" t="str">
        <f>IF(COUNTIF(Returns!$B$2:$B$248,A1915)&gt;0,"Yes","No")</f>
        <v>No</v>
      </c>
      <c r="N1915" s="13"/>
    </row>
    <row r="1916" spans="1:14" x14ac:dyDescent="0.35">
      <c r="A1916" s="5">
        <v>1915</v>
      </c>
      <c r="B1916" s="5">
        <v>1259</v>
      </c>
      <c r="C1916" s="5">
        <v>1001</v>
      </c>
      <c r="D1916" s="5">
        <v>2</v>
      </c>
      <c r="E1916" s="5">
        <v>3826.19</v>
      </c>
      <c r="F1916" s="5">
        <v>0.15</v>
      </c>
      <c r="G1916" s="5">
        <f>IFERROR(INDEX(Products!$C$2:$C$86,MATCH(C1916,Products!$A$2:$A$86,0)),"")</f>
        <v>1</v>
      </c>
      <c r="H1916" s="12">
        <f>IFERROR(INDEX(Products!$D$2:$D$86,MATCH(C1916,Products!$A$2:$A$86,0)),"")</f>
        <v>3021.65</v>
      </c>
      <c r="I1916" s="12">
        <f t="shared" si="116"/>
        <v>6504.5230000000001</v>
      </c>
      <c r="J1916" s="12">
        <f t="shared" si="117"/>
        <v>6043.3</v>
      </c>
      <c r="K1916" s="12">
        <f t="shared" si="118"/>
        <v>461.22299999999996</v>
      </c>
      <c r="L1916" s="7">
        <f t="shared" si="119"/>
        <v>7.0908043526020273E-2</v>
      </c>
      <c r="M1916" s="5" t="str">
        <f>IF(COUNTIF(Returns!$B$2:$B$248,A1916)&gt;0,"Yes","No")</f>
        <v>No</v>
      </c>
      <c r="N1916" s="13"/>
    </row>
    <row r="1917" spans="1:14" x14ac:dyDescent="0.35">
      <c r="A1917" s="5">
        <v>1916</v>
      </c>
      <c r="B1917" s="5">
        <v>1260</v>
      </c>
      <c r="C1917" s="5">
        <v>1082</v>
      </c>
      <c r="D1917" s="5">
        <v>1</v>
      </c>
      <c r="E1917" s="5">
        <v>337.61</v>
      </c>
      <c r="F1917" s="5">
        <v>0.1</v>
      </c>
      <c r="G1917" s="5">
        <f>IFERROR(INDEX(Products!$C$2:$C$86,MATCH(C1917,Products!$A$2:$A$86,0)),"")</f>
        <v>8</v>
      </c>
      <c r="H1917" s="12">
        <f>IFERROR(INDEX(Products!$D$2:$D$86,MATCH(C1917,Products!$A$2:$A$86,0)),"")</f>
        <v>183.63</v>
      </c>
      <c r="I1917" s="12">
        <f t="shared" si="116"/>
        <v>303.84900000000005</v>
      </c>
      <c r="J1917" s="12">
        <f t="shared" si="117"/>
        <v>183.63</v>
      </c>
      <c r="K1917" s="12">
        <f t="shared" si="118"/>
        <v>120.21900000000005</v>
      </c>
      <c r="L1917" s="7">
        <f t="shared" si="119"/>
        <v>0.39565376223058174</v>
      </c>
      <c r="M1917" s="5" t="str">
        <f>IF(COUNTIF(Returns!$B$2:$B$248,A1917)&gt;0,"Yes","No")</f>
        <v>No</v>
      </c>
      <c r="N1917" s="13"/>
    </row>
    <row r="1918" spans="1:14" x14ac:dyDescent="0.35">
      <c r="A1918" s="5">
        <v>1917</v>
      </c>
      <c r="B1918" s="5">
        <v>1261</v>
      </c>
      <c r="C1918" s="5">
        <v>1043</v>
      </c>
      <c r="D1918" s="5">
        <v>3</v>
      </c>
      <c r="E1918" s="5">
        <v>567.48</v>
      </c>
      <c r="F1918" s="5">
        <v>0.25</v>
      </c>
      <c r="G1918" s="5">
        <f>IFERROR(INDEX(Products!$C$2:$C$86,MATCH(C1918,Products!$A$2:$A$86,0)),"")</f>
        <v>4</v>
      </c>
      <c r="H1918" s="12">
        <f>IFERROR(INDEX(Products!$D$2:$D$86,MATCH(C1918,Products!$A$2:$A$86,0)),"")</f>
        <v>407.51</v>
      </c>
      <c r="I1918" s="12">
        <f t="shared" si="116"/>
        <v>1276.83</v>
      </c>
      <c r="J1918" s="12">
        <f t="shared" si="117"/>
        <v>1222.53</v>
      </c>
      <c r="K1918" s="12">
        <f t="shared" si="118"/>
        <v>54.299999999999955</v>
      </c>
      <c r="L1918" s="7">
        <f t="shared" si="119"/>
        <v>4.2527196259486352E-2</v>
      </c>
      <c r="M1918" s="5" t="str">
        <f>IF(COUNTIF(Returns!$B$2:$B$248,A1918)&gt;0,"Yes","No")</f>
        <v>No</v>
      </c>
      <c r="N1918" s="13"/>
    </row>
    <row r="1919" spans="1:14" x14ac:dyDescent="0.35">
      <c r="A1919" s="5">
        <v>1918</v>
      </c>
      <c r="B1919" s="5">
        <v>1261</v>
      </c>
      <c r="C1919" s="5">
        <v>1067</v>
      </c>
      <c r="D1919" s="5">
        <v>2</v>
      </c>
      <c r="E1919" s="5">
        <v>4128.99</v>
      </c>
      <c r="F1919" s="5">
        <v>0</v>
      </c>
      <c r="G1919" s="5">
        <f>IFERROR(INDEX(Products!$C$2:$C$86,MATCH(C1919,Products!$A$2:$A$86,0)),"")</f>
        <v>7</v>
      </c>
      <c r="H1919" s="12">
        <f>IFERROR(INDEX(Products!$D$2:$D$86,MATCH(C1919,Products!$A$2:$A$86,0)),"")</f>
        <v>2213.3200000000002</v>
      </c>
      <c r="I1919" s="12">
        <f t="shared" si="116"/>
        <v>8257.98</v>
      </c>
      <c r="J1919" s="12">
        <f t="shared" si="117"/>
        <v>4426.6400000000003</v>
      </c>
      <c r="K1919" s="12">
        <f t="shared" si="118"/>
        <v>3831.3399999999992</v>
      </c>
      <c r="L1919" s="7">
        <f t="shared" si="119"/>
        <v>0.4639560764254696</v>
      </c>
      <c r="M1919" s="5" t="str">
        <f>IF(COUNTIF(Returns!$B$2:$B$248,A1919)&gt;0,"Yes","No")</f>
        <v>No</v>
      </c>
      <c r="N1919" s="13"/>
    </row>
    <row r="1920" spans="1:14" x14ac:dyDescent="0.35">
      <c r="A1920" s="5">
        <v>1919</v>
      </c>
      <c r="B1920" s="5">
        <v>1262</v>
      </c>
      <c r="C1920" s="5">
        <v>1067</v>
      </c>
      <c r="D1920" s="5">
        <v>1</v>
      </c>
      <c r="E1920" s="5">
        <v>4128.99</v>
      </c>
      <c r="F1920" s="5">
        <v>0.1</v>
      </c>
      <c r="G1920" s="5">
        <f>IFERROR(INDEX(Products!$C$2:$C$86,MATCH(C1920,Products!$A$2:$A$86,0)),"")</f>
        <v>7</v>
      </c>
      <c r="H1920" s="12">
        <f>IFERROR(INDEX(Products!$D$2:$D$86,MATCH(C1920,Products!$A$2:$A$86,0)),"")</f>
        <v>2213.3200000000002</v>
      </c>
      <c r="I1920" s="12">
        <f t="shared" si="116"/>
        <v>3716.0909999999999</v>
      </c>
      <c r="J1920" s="12">
        <f t="shared" si="117"/>
        <v>2213.3200000000002</v>
      </c>
      <c r="K1920" s="12">
        <f t="shared" si="118"/>
        <v>1502.7709999999997</v>
      </c>
      <c r="L1920" s="7">
        <f t="shared" si="119"/>
        <v>0.40439564047274401</v>
      </c>
      <c r="M1920" s="5" t="str">
        <f>IF(COUNTIF(Returns!$B$2:$B$248,A1920)&gt;0,"Yes","No")</f>
        <v>Yes</v>
      </c>
      <c r="N1920" s="13"/>
    </row>
    <row r="1921" spans="1:14" x14ac:dyDescent="0.35">
      <c r="A1921" s="5">
        <v>1920</v>
      </c>
      <c r="B1921" s="5">
        <v>1262</v>
      </c>
      <c r="C1921" s="5">
        <v>1056</v>
      </c>
      <c r="D1921" s="5">
        <v>1</v>
      </c>
      <c r="E1921" s="5">
        <v>1134.4000000000001</v>
      </c>
      <c r="F1921" s="5">
        <v>0.1</v>
      </c>
      <c r="G1921" s="5">
        <f>IFERROR(INDEX(Products!$C$2:$C$86,MATCH(C1921,Products!$A$2:$A$86,0)),"")</f>
        <v>6</v>
      </c>
      <c r="H1921" s="12">
        <f>IFERROR(INDEX(Products!$D$2:$D$86,MATCH(C1921,Products!$A$2:$A$86,0)),"")</f>
        <v>798.2</v>
      </c>
      <c r="I1921" s="12">
        <f t="shared" si="116"/>
        <v>1020.9600000000002</v>
      </c>
      <c r="J1921" s="12">
        <f t="shared" si="117"/>
        <v>798.2</v>
      </c>
      <c r="K1921" s="12">
        <f t="shared" si="118"/>
        <v>222.7600000000001</v>
      </c>
      <c r="L1921" s="7">
        <f t="shared" si="119"/>
        <v>0.21818680457608533</v>
      </c>
      <c r="M1921" s="5" t="str">
        <f>IF(COUNTIF(Returns!$B$2:$B$248,A1921)&gt;0,"Yes","No")</f>
        <v>No</v>
      </c>
      <c r="N1921" s="13"/>
    </row>
    <row r="1922" spans="1:14" x14ac:dyDescent="0.35">
      <c r="A1922" s="5">
        <v>1921</v>
      </c>
      <c r="B1922" s="5">
        <v>1263</v>
      </c>
      <c r="C1922" s="5">
        <v>1085</v>
      </c>
      <c r="D1922" s="5">
        <v>1</v>
      </c>
      <c r="E1922" s="5">
        <v>234.72</v>
      </c>
      <c r="F1922" s="5">
        <v>0.1</v>
      </c>
      <c r="G1922" s="5">
        <f>IFERROR(INDEX(Products!$C$2:$C$86,MATCH(C1922,Products!$A$2:$A$86,0)),"")</f>
        <v>8</v>
      </c>
      <c r="H1922" s="12">
        <f>IFERROR(INDEX(Products!$D$2:$D$86,MATCH(C1922,Products!$A$2:$A$86,0)),"")</f>
        <v>175.69</v>
      </c>
      <c r="I1922" s="12">
        <f t="shared" ref="I1922:I1985" si="120">D1922*E1922*(1-F1922)</f>
        <v>211.24799999999999</v>
      </c>
      <c r="J1922" s="12">
        <f t="shared" ref="J1922:J1985" si="121">D1922*H1922</f>
        <v>175.69</v>
      </c>
      <c r="K1922" s="12">
        <f t="shared" ref="K1922:K1985" si="122">I1922-J1922</f>
        <v>35.557999999999993</v>
      </c>
      <c r="L1922" s="7">
        <f t="shared" ref="L1922:L1985" si="123">IFERROR(K1922/I1922,0)</f>
        <v>0.16832348708626824</v>
      </c>
      <c r="M1922" s="5" t="str">
        <f>IF(COUNTIF(Returns!$B$2:$B$248,A1922)&gt;0,"Yes","No")</f>
        <v>No</v>
      </c>
      <c r="N1922" s="13"/>
    </row>
    <row r="1923" spans="1:14" x14ac:dyDescent="0.35">
      <c r="A1923" s="5">
        <v>1922</v>
      </c>
      <c r="B1923" s="5">
        <v>1264</v>
      </c>
      <c r="C1923" s="5">
        <v>1052</v>
      </c>
      <c r="D1923" s="5">
        <v>1</v>
      </c>
      <c r="E1923" s="5">
        <v>2801.53</v>
      </c>
      <c r="F1923" s="5">
        <v>0.2</v>
      </c>
      <c r="G1923" s="5">
        <f>IFERROR(INDEX(Products!$C$2:$C$86,MATCH(C1923,Products!$A$2:$A$86,0)),"")</f>
        <v>5</v>
      </c>
      <c r="H1923" s="12">
        <f>IFERROR(INDEX(Products!$D$2:$D$86,MATCH(C1923,Products!$A$2:$A$86,0)),"")</f>
        <v>1752.02</v>
      </c>
      <c r="I1923" s="12">
        <f t="shared" si="120"/>
        <v>2241.2240000000002</v>
      </c>
      <c r="J1923" s="12">
        <f t="shared" si="121"/>
        <v>1752.02</v>
      </c>
      <c r="K1923" s="12">
        <f t="shared" si="122"/>
        <v>489.20400000000018</v>
      </c>
      <c r="L1923" s="7">
        <f t="shared" si="123"/>
        <v>0.2182753709580123</v>
      </c>
      <c r="M1923" s="5" t="str">
        <f>IF(COUNTIF(Returns!$B$2:$B$248,A1923)&gt;0,"Yes","No")</f>
        <v>Yes</v>
      </c>
      <c r="N1923" s="13"/>
    </row>
    <row r="1924" spans="1:14" x14ac:dyDescent="0.35">
      <c r="A1924" s="5">
        <v>1923</v>
      </c>
      <c r="B1924" s="5">
        <v>1264</v>
      </c>
      <c r="C1924" s="5">
        <v>1001</v>
      </c>
      <c r="D1924" s="5">
        <v>1</v>
      </c>
      <c r="E1924" s="5">
        <v>3826.19</v>
      </c>
      <c r="F1924" s="5">
        <v>0.15</v>
      </c>
      <c r="G1924" s="5">
        <f>IFERROR(INDEX(Products!$C$2:$C$86,MATCH(C1924,Products!$A$2:$A$86,0)),"")</f>
        <v>1</v>
      </c>
      <c r="H1924" s="12">
        <f>IFERROR(INDEX(Products!$D$2:$D$86,MATCH(C1924,Products!$A$2:$A$86,0)),"")</f>
        <v>3021.65</v>
      </c>
      <c r="I1924" s="12">
        <f t="shared" si="120"/>
        <v>3252.2615000000001</v>
      </c>
      <c r="J1924" s="12">
        <f t="shared" si="121"/>
        <v>3021.65</v>
      </c>
      <c r="K1924" s="12">
        <f t="shared" si="122"/>
        <v>230.61149999999998</v>
      </c>
      <c r="L1924" s="7">
        <f t="shared" si="123"/>
        <v>7.0908043526020273E-2</v>
      </c>
      <c r="M1924" s="5" t="str">
        <f>IF(COUNTIF(Returns!$B$2:$B$248,A1924)&gt;0,"Yes","No")</f>
        <v>No</v>
      </c>
      <c r="N1924" s="13"/>
    </row>
    <row r="1925" spans="1:14" x14ac:dyDescent="0.35">
      <c r="A1925" s="5">
        <v>1924</v>
      </c>
      <c r="B1925" s="5">
        <v>1264</v>
      </c>
      <c r="C1925" s="5">
        <v>1049</v>
      </c>
      <c r="D1925" s="5">
        <v>1</v>
      </c>
      <c r="E1925" s="5">
        <v>3970.29</v>
      </c>
      <c r="F1925" s="5">
        <v>0.1</v>
      </c>
      <c r="G1925" s="5">
        <f>IFERROR(INDEX(Products!$C$2:$C$86,MATCH(C1925,Products!$A$2:$A$86,0)),"")</f>
        <v>5</v>
      </c>
      <c r="H1925" s="12">
        <f>IFERROR(INDEX(Products!$D$2:$D$86,MATCH(C1925,Products!$A$2:$A$86,0)),"")</f>
        <v>2490.89</v>
      </c>
      <c r="I1925" s="12">
        <f t="shared" si="120"/>
        <v>3573.261</v>
      </c>
      <c r="J1925" s="12">
        <f t="shared" si="121"/>
        <v>2490.89</v>
      </c>
      <c r="K1925" s="12">
        <f t="shared" si="122"/>
        <v>1082.3710000000001</v>
      </c>
      <c r="L1925" s="7">
        <f t="shared" si="123"/>
        <v>0.30290846372543179</v>
      </c>
      <c r="M1925" s="5" t="str">
        <f>IF(COUNTIF(Returns!$B$2:$B$248,A1925)&gt;0,"Yes","No")</f>
        <v>No</v>
      </c>
      <c r="N1925" s="13"/>
    </row>
    <row r="1926" spans="1:14" x14ac:dyDescent="0.35">
      <c r="A1926" s="5">
        <v>1925</v>
      </c>
      <c r="B1926" s="5">
        <v>1265</v>
      </c>
      <c r="C1926" s="5">
        <v>1080</v>
      </c>
      <c r="D1926" s="5">
        <v>1</v>
      </c>
      <c r="E1926" s="5">
        <v>256.7</v>
      </c>
      <c r="F1926" s="5">
        <v>0.25</v>
      </c>
      <c r="G1926" s="5">
        <f>IFERROR(INDEX(Products!$C$2:$C$86,MATCH(C1926,Products!$A$2:$A$86,0)),"")</f>
        <v>8</v>
      </c>
      <c r="H1926" s="12">
        <f>IFERROR(INDEX(Products!$D$2:$D$86,MATCH(C1926,Products!$A$2:$A$86,0)),"")</f>
        <v>184.26</v>
      </c>
      <c r="I1926" s="12">
        <f t="shared" si="120"/>
        <v>192.52499999999998</v>
      </c>
      <c r="J1926" s="12">
        <f t="shared" si="121"/>
        <v>184.26</v>
      </c>
      <c r="K1926" s="12">
        <f t="shared" si="122"/>
        <v>8.2649999999999864</v>
      </c>
      <c r="L1926" s="7">
        <f t="shared" si="123"/>
        <v>4.2929489676665301E-2</v>
      </c>
      <c r="M1926" s="5" t="str">
        <f>IF(COUNTIF(Returns!$B$2:$B$248,A1926)&gt;0,"Yes","No")</f>
        <v>No</v>
      </c>
      <c r="N1926" s="13"/>
    </row>
    <row r="1927" spans="1:14" x14ac:dyDescent="0.35">
      <c r="A1927" s="5">
        <v>1926</v>
      </c>
      <c r="B1927" s="5">
        <v>1266</v>
      </c>
      <c r="C1927" s="5">
        <v>1060</v>
      </c>
      <c r="D1927" s="5">
        <v>1</v>
      </c>
      <c r="E1927" s="5">
        <v>781.76</v>
      </c>
      <c r="F1927" s="5">
        <v>0.1</v>
      </c>
      <c r="G1927" s="5">
        <f>IFERROR(INDEX(Products!$C$2:$C$86,MATCH(C1927,Products!$A$2:$A$86,0)),"")</f>
        <v>6</v>
      </c>
      <c r="H1927" s="12">
        <f>IFERROR(INDEX(Products!$D$2:$D$86,MATCH(C1927,Products!$A$2:$A$86,0)),"")</f>
        <v>579.36</v>
      </c>
      <c r="I1927" s="12">
        <f t="shared" si="120"/>
        <v>703.58400000000006</v>
      </c>
      <c r="J1927" s="12">
        <f t="shared" si="121"/>
        <v>579.36</v>
      </c>
      <c r="K1927" s="12">
        <f t="shared" si="122"/>
        <v>124.22400000000005</v>
      </c>
      <c r="L1927" s="7">
        <f t="shared" si="123"/>
        <v>0.17655887569927689</v>
      </c>
      <c r="M1927" s="5" t="str">
        <f>IF(COUNTIF(Returns!$B$2:$B$248,A1927)&gt;0,"Yes","No")</f>
        <v>Yes</v>
      </c>
      <c r="N1927" s="13"/>
    </row>
    <row r="1928" spans="1:14" x14ac:dyDescent="0.35">
      <c r="A1928" s="5">
        <v>1927</v>
      </c>
      <c r="B1928" s="5">
        <v>1266</v>
      </c>
      <c r="C1928" s="5">
        <v>1080</v>
      </c>
      <c r="D1928" s="5">
        <v>1</v>
      </c>
      <c r="E1928" s="5">
        <v>256.7</v>
      </c>
      <c r="F1928" s="5">
        <v>0.25</v>
      </c>
      <c r="G1928" s="5">
        <f>IFERROR(INDEX(Products!$C$2:$C$86,MATCH(C1928,Products!$A$2:$A$86,0)),"")</f>
        <v>8</v>
      </c>
      <c r="H1928" s="12">
        <f>IFERROR(INDEX(Products!$D$2:$D$86,MATCH(C1928,Products!$A$2:$A$86,0)),"")</f>
        <v>184.26</v>
      </c>
      <c r="I1928" s="12">
        <f t="shared" si="120"/>
        <v>192.52499999999998</v>
      </c>
      <c r="J1928" s="12">
        <f t="shared" si="121"/>
        <v>184.26</v>
      </c>
      <c r="K1928" s="12">
        <f t="shared" si="122"/>
        <v>8.2649999999999864</v>
      </c>
      <c r="L1928" s="7">
        <f t="shared" si="123"/>
        <v>4.2929489676665301E-2</v>
      </c>
      <c r="M1928" s="5" t="str">
        <f>IF(COUNTIF(Returns!$B$2:$B$248,A1928)&gt;0,"Yes","No")</f>
        <v>No</v>
      </c>
      <c r="N1928" s="13"/>
    </row>
    <row r="1929" spans="1:14" x14ac:dyDescent="0.35">
      <c r="A1929" s="5">
        <v>1928</v>
      </c>
      <c r="B1929" s="5">
        <v>1267</v>
      </c>
      <c r="C1929" s="5">
        <v>1072</v>
      </c>
      <c r="D1929" s="5">
        <v>3</v>
      </c>
      <c r="E1929" s="5">
        <v>1404.39</v>
      </c>
      <c r="F1929" s="5">
        <v>0.1</v>
      </c>
      <c r="G1929" s="5">
        <f>IFERROR(INDEX(Products!$C$2:$C$86,MATCH(C1929,Products!$A$2:$A$86,0)),"")</f>
        <v>7</v>
      </c>
      <c r="H1929" s="12">
        <f>IFERROR(INDEX(Products!$D$2:$D$86,MATCH(C1929,Products!$A$2:$A$86,0)),"")</f>
        <v>772.88</v>
      </c>
      <c r="I1929" s="12">
        <f t="shared" si="120"/>
        <v>3791.8530000000001</v>
      </c>
      <c r="J1929" s="12">
        <f t="shared" si="121"/>
        <v>2318.64</v>
      </c>
      <c r="K1929" s="12">
        <f t="shared" si="122"/>
        <v>1473.2130000000002</v>
      </c>
      <c r="L1929" s="7">
        <f t="shared" si="123"/>
        <v>0.38852059929538413</v>
      </c>
      <c r="M1929" s="5" t="str">
        <f>IF(COUNTIF(Returns!$B$2:$B$248,A1929)&gt;0,"Yes","No")</f>
        <v>No</v>
      </c>
      <c r="N1929" s="13"/>
    </row>
    <row r="1930" spans="1:14" x14ac:dyDescent="0.35">
      <c r="A1930" s="5">
        <v>1929</v>
      </c>
      <c r="B1930" s="5">
        <v>1268</v>
      </c>
      <c r="C1930" s="5">
        <v>1024</v>
      </c>
      <c r="D1930" s="5">
        <v>1</v>
      </c>
      <c r="E1930" s="5">
        <v>232.94</v>
      </c>
      <c r="F1930" s="5">
        <v>0.05</v>
      </c>
      <c r="G1930" s="5">
        <f>IFERROR(INDEX(Products!$C$2:$C$86,MATCH(C1930,Products!$A$2:$A$86,0)),"")</f>
        <v>2</v>
      </c>
      <c r="H1930" s="12">
        <f>IFERROR(INDEX(Products!$D$2:$D$86,MATCH(C1930,Products!$A$2:$A$86,0)),"")</f>
        <v>162.82</v>
      </c>
      <c r="I1930" s="12">
        <f t="shared" si="120"/>
        <v>221.29299999999998</v>
      </c>
      <c r="J1930" s="12">
        <f t="shared" si="121"/>
        <v>162.82</v>
      </c>
      <c r="K1930" s="12">
        <f t="shared" si="122"/>
        <v>58.472999999999985</v>
      </c>
      <c r="L1930" s="7">
        <f t="shared" si="123"/>
        <v>0.26423339192834833</v>
      </c>
      <c r="M1930" s="5" t="str">
        <f>IF(COUNTIF(Returns!$B$2:$B$248,A1930)&gt;0,"Yes","No")</f>
        <v>No</v>
      </c>
      <c r="N1930" s="13"/>
    </row>
    <row r="1931" spans="1:14" x14ac:dyDescent="0.35">
      <c r="A1931" s="5">
        <v>1930</v>
      </c>
      <c r="B1931" s="5">
        <v>1269</v>
      </c>
      <c r="C1931" s="5">
        <v>1053</v>
      </c>
      <c r="D1931" s="5">
        <v>1</v>
      </c>
      <c r="E1931" s="5">
        <v>1295.03</v>
      </c>
      <c r="F1931" s="5">
        <v>0.2</v>
      </c>
      <c r="G1931" s="5">
        <f>IFERROR(INDEX(Products!$C$2:$C$86,MATCH(C1931,Products!$A$2:$A$86,0)),"")</f>
        <v>5</v>
      </c>
      <c r="H1931" s="12">
        <f>IFERROR(INDEX(Products!$D$2:$D$86,MATCH(C1931,Products!$A$2:$A$86,0)),"")</f>
        <v>777.04</v>
      </c>
      <c r="I1931" s="12">
        <f t="shared" si="120"/>
        <v>1036.0240000000001</v>
      </c>
      <c r="J1931" s="12">
        <f t="shared" si="121"/>
        <v>777.04</v>
      </c>
      <c r="K1931" s="12">
        <f t="shared" si="122"/>
        <v>258.98400000000015</v>
      </c>
      <c r="L1931" s="7">
        <f t="shared" si="123"/>
        <v>0.24997876497069577</v>
      </c>
      <c r="M1931" s="5" t="str">
        <f>IF(COUNTIF(Returns!$B$2:$B$248,A1931)&gt;0,"Yes","No")</f>
        <v>No</v>
      </c>
      <c r="N1931" s="13"/>
    </row>
    <row r="1932" spans="1:14" x14ac:dyDescent="0.35">
      <c r="A1932" s="5">
        <v>1931</v>
      </c>
      <c r="B1932" s="5">
        <v>1269</v>
      </c>
      <c r="C1932" s="5">
        <v>1080</v>
      </c>
      <c r="D1932" s="5">
        <v>2</v>
      </c>
      <c r="E1932" s="5">
        <v>256.7</v>
      </c>
      <c r="F1932" s="5">
        <v>0</v>
      </c>
      <c r="G1932" s="5">
        <f>IFERROR(INDEX(Products!$C$2:$C$86,MATCH(C1932,Products!$A$2:$A$86,0)),"")</f>
        <v>8</v>
      </c>
      <c r="H1932" s="12">
        <f>IFERROR(INDEX(Products!$D$2:$D$86,MATCH(C1932,Products!$A$2:$A$86,0)),"")</f>
        <v>184.26</v>
      </c>
      <c r="I1932" s="12">
        <f t="shared" si="120"/>
        <v>513.4</v>
      </c>
      <c r="J1932" s="12">
        <f t="shared" si="121"/>
        <v>368.52</v>
      </c>
      <c r="K1932" s="12">
        <f t="shared" si="122"/>
        <v>144.88</v>
      </c>
      <c r="L1932" s="7">
        <f t="shared" si="123"/>
        <v>0.28219711725749902</v>
      </c>
      <c r="M1932" s="5" t="str">
        <f>IF(COUNTIF(Returns!$B$2:$B$248,A1932)&gt;0,"Yes","No")</f>
        <v>No</v>
      </c>
      <c r="N1932" s="13"/>
    </row>
    <row r="1933" spans="1:14" x14ac:dyDescent="0.35">
      <c r="A1933" s="5">
        <v>1932</v>
      </c>
      <c r="B1933" s="5">
        <v>1270</v>
      </c>
      <c r="C1933" s="5">
        <v>1065</v>
      </c>
      <c r="D1933" s="5">
        <v>1</v>
      </c>
      <c r="E1933" s="5">
        <v>1433.45</v>
      </c>
      <c r="F1933" s="5">
        <v>0.1</v>
      </c>
      <c r="G1933" s="5">
        <f>IFERROR(INDEX(Products!$C$2:$C$86,MATCH(C1933,Products!$A$2:$A$86,0)),"")</f>
        <v>6</v>
      </c>
      <c r="H1933" s="12">
        <f>IFERROR(INDEX(Products!$D$2:$D$86,MATCH(C1933,Products!$A$2:$A$86,0)),"")</f>
        <v>800.55</v>
      </c>
      <c r="I1933" s="12">
        <f t="shared" si="120"/>
        <v>1290.105</v>
      </c>
      <c r="J1933" s="12">
        <f t="shared" si="121"/>
        <v>800.55</v>
      </c>
      <c r="K1933" s="12">
        <f t="shared" si="122"/>
        <v>489.55500000000006</v>
      </c>
      <c r="L1933" s="7">
        <f t="shared" si="123"/>
        <v>0.37946911297917618</v>
      </c>
      <c r="M1933" s="5" t="str">
        <f>IF(COUNTIF(Returns!$B$2:$B$248,A1933)&gt;0,"Yes","No")</f>
        <v>No</v>
      </c>
      <c r="N1933" s="13"/>
    </row>
    <row r="1934" spans="1:14" x14ac:dyDescent="0.35">
      <c r="A1934" s="5">
        <v>1933</v>
      </c>
      <c r="B1934" s="5">
        <v>1271</v>
      </c>
      <c r="C1934" s="5">
        <v>1001</v>
      </c>
      <c r="D1934" s="5">
        <v>1</v>
      </c>
      <c r="E1934" s="5">
        <v>3826.19</v>
      </c>
      <c r="F1934" s="5">
        <v>0.05</v>
      </c>
      <c r="G1934" s="5">
        <f>IFERROR(INDEX(Products!$C$2:$C$86,MATCH(C1934,Products!$A$2:$A$86,0)),"")</f>
        <v>1</v>
      </c>
      <c r="H1934" s="12">
        <f>IFERROR(INDEX(Products!$D$2:$D$86,MATCH(C1934,Products!$A$2:$A$86,0)),"")</f>
        <v>3021.65</v>
      </c>
      <c r="I1934" s="12">
        <f t="shared" si="120"/>
        <v>3634.8804999999998</v>
      </c>
      <c r="J1934" s="12">
        <f t="shared" si="121"/>
        <v>3021.65</v>
      </c>
      <c r="K1934" s="12">
        <f t="shared" si="122"/>
        <v>613.23049999999967</v>
      </c>
      <c r="L1934" s="7">
        <f t="shared" si="123"/>
        <v>0.16870719683907071</v>
      </c>
      <c r="M1934" s="5" t="str">
        <f>IF(COUNTIF(Returns!$B$2:$B$248,A1934)&gt;0,"Yes","No")</f>
        <v>No</v>
      </c>
      <c r="N1934" s="13"/>
    </row>
    <row r="1935" spans="1:14" x14ac:dyDescent="0.35">
      <c r="A1935" s="5">
        <v>1934</v>
      </c>
      <c r="B1935" s="5">
        <v>1272</v>
      </c>
      <c r="C1935" s="5">
        <v>1073</v>
      </c>
      <c r="D1935" s="5">
        <v>1</v>
      </c>
      <c r="E1935" s="5">
        <v>1588.01</v>
      </c>
      <c r="F1935" s="5">
        <v>0.1</v>
      </c>
      <c r="G1935" s="5">
        <f>IFERROR(INDEX(Products!$C$2:$C$86,MATCH(C1935,Products!$A$2:$A$86,0)),"")</f>
        <v>7</v>
      </c>
      <c r="H1935" s="12">
        <f>IFERROR(INDEX(Products!$D$2:$D$86,MATCH(C1935,Products!$A$2:$A$86,0)),"")</f>
        <v>1144.3699999999999</v>
      </c>
      <c r="I1935" s="12">
        <f t="shared" si="120"/>
        <v>1429.2090000000001</v>
      </c>
      <c r="J1935" s="12">
        <f t="shared" si="121"/>
        <v>1144.3699999999999</v>
      </c>
      <c r="K1935" s="12">
        <f t="shared" si="122"/>
        <v>284.83900000000017</v>
      </c>
      <c r="L1935" s="7">
        <f t="shared" si="123"/>
        <v>0.1992983531449915</v>
      </c>
      <c r="M1935" s="5" t="str">
        <f>IF(COUNTIF(Returns!$B$2:$B$248,A1935)&gt;0,"Yes","No")</f>
        <v>No</v>
      </c>
      <c r="N1935" s="13"/>
    </row>
    <row r="1936" spans="1:14" x14ac:dyDescent="0.35">
      <c r="A1936" s="5">
        <v>1935</v>
      </c>
      <c r="B1936" s="5">
        <v>1273</v>
      </c>
      <c r="C1936" s="5">
        <v>1016</v>
      </c>
      <c r="D1936" s="5">
        <v>1</v>
      </c>
      <c r="E1936" s="5">
        <v>1279.19</v>
      </c>
      <c r="F1936" s="5">
        <v>0.1</v>
      </c>
      <c r="G1936" s="5">
        <f>IFERROR(INDEX(Products!$C$2:$C$86,MATCH(C1936,Products!$A$2:$A$86,0)),"")</f>
        <v>2</v>
      </c>
      <c r="H1936" s="12">
        <f>IFERROR(INDEX(Products!$D$2:$D$86,MATCH(C1936,Products!$A$2:$A$86,0)),"")</f>
        <v>741.85</v>
      </c>
      <c r="I1936" s="12">
        <f t="shared" si="120"/>
        <v>1151.2710000000002</v>
      </c>
      <c r="J1936" s="12">
        <f t="shared" si="121"/>
        <v>741.85</v>
      </c>
      <c r="K1936" s="12">
        <f t="shared" si="122"/>
        <v>409.42100000000016</v>
      </c>
      <c r="L1936" s="7">
        <f t="shared" si="123"/>
        <v>0.35562521769418332</v>
      </c>
      <c r="M1936" s="5" t="str">
        <f>IF(COUNTIF(Returns!$B$2:$B$248,A1936)&gt;0,"Yes","No")</f>
        <v>No</v>
      </c>
      <c r="N1936" s="13"/>
    </row>
    <row r="1937" spans="1:14" x14ac:dyDescent="0.35">
      <c r="A1937" s="5">
        <v>1936</v>
      </c>
      <c r="B1937" s="5">
        <v>1274</v>
      </c>
      <c r="C1937" s="5">
        <v>1009</v>
      </c>
      <c r="D1937" s="5">
        <v>1</v>
      </c>
      <c r="E1937" s="5">
        <v>2129.15</v>
      </c>
      <c r="F1937" s="5">
        <v>0</v>
      </c>
      <c r="G1937" s="5">
        <f>IFERROR(INDEX(Products!$C$2:$C$86,MATCH(C1937,Products!$A$2:$A$86,0)),"")</f>
        <v>1</v>
      </c>
      <c r="H1937" s="12">
        <f>IFERROR(INDEX(Products!$D$2:$D$86,MATCH(C1937,Products!$A$2:$A$86,0)),"")</f>
        <v>1303.81</v>
      </c>
      <c r="I1937" s="12">
        <f t="shared" si="120"/>
        <v>2129.15</v>
      </c>
      <c r="J1937" s="12">
        <f t="shared" si="121"/>
        <v>1303.81</v>
      </c>
      <c r="K1937" s="12">
        <f t="shared" si="122"/>
        <v>825.34000000000015</v>
      </c>
      <c r="L1937" s="7">
        <f t="shared" si="123"/>
        <v>0.38763825939929086</v>
      </c>
      <c r="M1937" s="5" t="str">
        <f>IF(COUNTIF(Returns!$B$2:$B$248,A1937)&gt;0,"Yes","No")</f>
        <v>No</v>
      </c>
      <c r="N1937" s="13"/>
    </row>
    <row r="1938" spans="1:14" x14ac:dyDescent="0.35">
      <c r="A1938" s="5">
        <v>1937</v>
      </c>
      <c r="B1938" s="5">
        <v>1275</v>
      </c>
      <c r="C1938" s="5">
        <v>1028</v>
      </c>
      <c r="D1938" s="5">
        <v>1</v>
      </c>
      <c r="E1938" s="5">
        <v>2753.45</v>
      </c>
      <c r="F1938" s="5">
        <v>0.3</v>
      </c>
      <c r="G1938" s="5">
        <f>IFERROR(INDEX(Products!$C$2:$C$86,MATCH(C1938,Products!$A$2:$A$86,0)),"")</f>
        <v>3</v>
      </c>
      <c r="H1938" s="12">
        <f>IFERROR(INDEX(Products!$D$2:$D$86,MATCH(C1938,Products!$A$2:$A$86,0)),"")</f>
        <v>1672.88</v>
      </c>
      <c r="I1938" s="12">
        <f t="shared" si="120"/>
        <v>1927.4149999999997</v>
      </c>
      <c r="J1938" s="12">
        <f t="shared" si="121"/>
        <v>1672.88</v>
      </c>
      <c r="K1938" s="12">
        <f t="shared" si="122"/>
        <v>254.53499999999963</v>
      </c>
      <c r="L1938" s="7">
        <f t="shared" si="123"/>
        <v>0.13206029837891667</v>
      </c>
      <c r="M1938" s="5" t="str">
        <f>IF(COUNTIF(Returns!$B$2:$B$248,A1938)&gt;0,"Yes","No")</f>
        <v>No</v>
      </c>
      <c r="N1938" s="13"/>
    </row>
    <row r="1939" spans="1:14" x14ac:dyDescent="0.35">
      <c r="A1939" s="5">
        <v>1938</v>
      </c>
      <c r="B1939" s="5">
        <v>1276</v>
      </c>
      <c r="C1939" s="5">
        <v>1080</v>
      </c>
      <c r="D1939" s="5">
        <v>1</v>
      </c>
      <c r="E1939" s="5">
        <v>256.7</v>
      </c>
      <c r="F1939" s="5">
        <v>0</v>
      </c>
      <c r="G1939" s="5">
        <f>IFERROR(INDEX(Products!$C$2:$C$86,MATCH(C1939,Products!$A$2:$A$86,0)),"")</f>
        <v>8</v>
      </c>
      <c r="H1939" s="12">
        <f>IFERROR(INDEX(Products!$D$2:$D$86,MATCH(C1939,Products!$A$2:$A$86,0)),"")</f>
        <v>184.26</v>
      </c>
      <c r="I1939" s="12">
        <f t="shared" si="120"/>
        <v>256.7</v>
      </c>
      <c r="J1939" s="12">
        <f t="shared" si="121"/>
        <v>184.26</v>
      </c>
      <c r="K1939" s="12">
        <f t="shared" si="122"/>
        <v>72.44</v>
      </c>
      <c r="L1939" s="7">
        <f t="shared" si="123"/>
        <v>0.28219711725749902</v>
      </c>
      <c r="M1939" s="5" t="str">
        <f>IF(COUNTIF(Returns!$B$2:$B$248,A1939)&gt;0,"Yes","No")</f>
        <v>No</v>
      </c>
      <c r="N1939" s="13"/>
    </row>
    <row r="1940" spans="1:14" x14ac:dyDescent="0.35">
      <c r="A1940" s="5">
        <v>1939</v>
      </c>
      <c r="B1940" s="5">
        <v>1276</v>
      </c>
      <c r="C1940" s="5">
        <v>1056</v>
      </c>
      <c r="D1940" s="5">
        <v>1</v>
      </c>
      <c r="E1940" s="5">
        <v>1134.4000000000001</v>
      </c>
      <c r="F1940" s="5">
        <v>0</v>
      </c>
      <c r="G1940" s="5">
        <f>IFERROR(INDEX(Products!$C$2:$C$86,MATCH(C1940,Products!$A$2:$A$86,0)),"")</f>
        <v>6</v>
      </c>
      <c r="H1940" s="12">
        <f>IFERROR(INDEX(Products!$D$2:$D$86,MATCH(C1940,Products!$A$2:$A$86,0)),"")</f>
        <v>798.2</v>
      </c>
      <c r="I1940" s="12">
        <f t="shared" si="120"/>
        <v>1134.4000000000001</v>
      </c>
      <c r="J1940" s="12">
        <f t="shared" si="121"/>
        <v>798.2</v>
      </c>
      <c r="K1940" s="12">
        <f t="shared" si="122"/>
        <v>336.20000000000005</v>
      </c>
      <c r="L1940" s="7">
        <f t="shared" si="123"/>
        <v>0.29636812411847674</v>
      </c>
      <c r="M1940" s="5" t="str">
        <f>IF(COUNTIF(Returns!$B$2:$B$248,A1940)&gt;0,"Yes","No")</f>
        <v>No</v>
      </c>
      <c r="N1940" s="13"/>
    </row>
    <row r="1941" spans="1:14" x14ac:dyDescent="0.35">
      <c r="A1941" s="5">
        <v>1940</v>
      </c>
      <c r="B1941" s="5">
        <v>1277</v>
      </c>
      <c r="C1941" s="5">
        <v>1001</v>
      </c>
      <c r="D1941" s="5">
        <v>1</v>
      </c>
      <c r="E1941" s="5">
        <v>3826.19</v>
      </c>
      <c r="F1941" s="5">
        <v>0.15</v>
      </c>
      <c r="G1941" s="5">
        <f>IFERROR(INDEX(Products!$C$2:$C$86,MATCH(C1941,Products!$A$2:$A$86,0)),"")</f>
        <v>1</v>
      </c>
      <c r="H1941" s="12">
        <f>IFERROR(INDEX(Products!$D$2:$D$86,MATCH(C1941,Products!$A$2:$A$86,0)),"")</f>
        <v>3021.65</v>
      </c>
      <c r="I1941" s="12">
        <f t="shared" si="120"/>
        <v>3252.2615000000001</v>
      </c>
      <c r="J1941" s="12">
        <f t="shared" si="121"/>
        <v>3021.65</v>
      </c>
      <c r="K1941" s="12">
        <f t="shared" si="122"/>
        <v>230.61149999999998</v>
      </c>
      <c r="L1941" s="7">
        <f t="shared" si="123"/>
        <v>7.0908043526020273E-2</v>
      </c>
      <c r="M1941" s="5" t="str">
        <f>IF(COUNTIF(Returns!$B$2:$B$248,A1941)&gt;0,"Yes","No")</f>
        <v>No</v>
      </c>
      <c r="N1941" s="13"/>
    </row>
    <row r="1942" spans="1:14" x14ac:dyDescent="0.35">
      <c r="A1942" s="5">
        <v>1941</v>
      </c>
      <c r="B1942" s="5">
        <v>1278</v>
      </c>
      <c r="C1942" s="5">
        <v>1051</v>
      </c>
      <c r="D1942" s="5">
        <v>1</v>
      </c>
      <c r="E1942" s="5">
        <v>304.13</v>
      </c>
      <c r="F1942" s="5">
        <v>0.25</v>
      </c>
      <c r="G1942" s="5">
        <f>IFERROR(INDEX(Products!$C$2:$C$86,MATCH(C1942,Products!$A$2:$A$86,0)),"")</f>
        <v>5</v>
      </c>
      <c r="H1942" s="12">
        <f>IFERROR(INDEX(Products!$D$2:$D$86,MATCH(C1942,Products!$A$2:$A$86,0)),"")</f>
        <v>176.98</v>
      </c>
      <c r="I1942" s="12">
        <f t="shared" si="120"/>
        <v>228.0975</v>
      </c>
      <c r="J1942" s="12">
        <f t="shared" si="121"/>
        <v>176.98</v>
      </c>
      <c r="K1942" s="12">
        <f t="shared" si="122"/>
        <v>51.117500000000007</v>
      </c>
      <c r="L1942" s="7">
        <f t="shared" si="123"/>
        <v>0.22410372757263894</v>
      </c>
      <c r="M1942" s="5" t="str">
        <f>IF(COUNTIF(Returns!$B$2:$B$248,A1942)&gt;0,"Yes","No")</f>
        <v>No</v>
      </c>
      <c r="N1942" s="13"/>
    </row>
    <row r="1943" spans="1:14" x14ac:dyDescent="0.35">
      <c r="A1943" s="5">
        <v>1942</v>
      </c>
      <c r="B1943" s="5">
        <v>1278</v>
      </c>
      <c r="C1943" s="5">
        <v>1046</v>
      </c>
      <c r="D1943" s="5">
        <v>1</v>
      </c>
      <c r="E1943" s="5">
        <v>675.87</v>
      </c>
      <c r="F1943" s="5">
        <v>0.15</v>
      </c>
      <c r="G1943" s="5">
        <f>IFERROR(INDEX(Products!$C$2:$C$86,MATCH(C1943,Products!$A$2:$A$86,0)),"")</f>
        <v>5</v>
      </c>
      <c r="H1943" s="12">
        <f>IFERROR(INDEX(Products!$D$2:$D$86,MATCH(C1943,Products!$A$2:$A$86,0)),"")</f>
        <v>407.68</v>
      </c>
      <c r="I1943" s="12">
        <f t="shared" si="120"/>
        <v>574.48950000000002</v>
      </c>
      <c r="J1943" s="12">
        <f t="shared" si="121"/>
        <v>407.68</v>
      </c>
      <c r="K1943" s="12">
        <f t="shared" si="122"/>
        <v>166.80950000000001</v>
      </c>
      <c r="L1943" s="7">
        <f t="shared" si="123"/>
        <v>0.29036126856974759</v>
      </c>
      <c r="M1943" s="5" t="str">
        <f>IF(COUNTIF(Returns!$B$2:$B$248,A1943)&gt;0,"Yes","No")</f>
        <v>No</v>
      </c>
      <c r="N1943" s="13"/>
    </row>
    <row r="1944" spans="1:14" x14ac:dyDescent="0.35">
      <c r="A1944" s="5">
        <v>1943</v>
      </c>
      <c r="B1944" s="5">
        <v>1279</v>
      </c>
      <c r="C1944" s="5">
        <v>1070</v>
      </c>
      <c r="D1944" s="5">
        <v>1</v>
      </c>
      <c r="E1944" s="5">
        <v>2599.85</v>
      </c>
      <c r="F1944" s="5">
        <v>0.25</v>
      </c>
      <c r="G1944" s="5">
        <f>IFERROR(INDEX(Products!$C$2:$C$86,MATCH(C1944,Products!$A$2:$A$86,0)),"")</f>
        <v>7</v>
      </c>
      <c r="H1944" s="12">
        <f>IFERROR(INDEX(Products!$D$2:$D$86,MATCH(C1944,Products!$A$2:$A$86,0)),"")</f>
        <v>1949.71</v>
      </c>
      <c r="I1944" s="12">
        <f t="shared" si="120"/>
        <v>1949.8874999999998</v>
      </c>
      <c r="J1944" s="12">
        <f t="shared" si="121"/>
        <v>1949.71</v>
      </c>
      <c r="K1944" s="12">
        <f t="shared" si="122"/>
        <v>0.17749999999978172</v>
      </c>
      <c r="L1944" s="7">
        <f t="shared" si="123"/>
        <v>9.1030892807806473E-5</v>
      </c>
      <c r="M1944" s="5" t="str">
        <f>IF(COUNTIF(Returns!$B$2:$B$248,A1944)&gt;0,"Yes","No")</f>
        <v>Yes</v>
      </c>
      <c r="N1944" s="13"/>
    </row>
    <row r="1945" spans="1:14" x14ac:dyDescent="0.35">
      <c r="A1945" s="5">
        <v>1944</v>
      </c>
      <c r="B1945" s="5">
        <v>1279</v>
      </c>
      <c r="C1945" s="5">
        <v>1045</v>
      </c>
      <c r="D1945" s="5">
        <v>2</v>
      </c>
      <c r="E1945" s="5">
        <v>197.92</v>
      </c>
      <c r="F1945" s="5">
        <v>0.3</v>
      </c>
      <c r="G1945" s="5">
        <f>IFERROR(INDEX(Products!$C$2:$C$86,MATCH(C1945,Products!$A$2:$A$86,0)),"")</f>
        <v>4</v>
      </c>
      <c r="H1945" s="12">
        <f>IFERROR(INDEX(Products!$D$2:$D$86,MATCH(C1945,Products!$A$2:$A$86,0)),"")</f>
        <v>154.55000000000001</v>
      </c>
      <c r="I1945" s="12">
        <f t="shared" si="120"/>
        <v>277.08799999999997</v>
      </c>
      <c r="J1945" s="12">
        <f t="shared" si="121"/>
        <v>309.10000000000002</v>
      </c>
      <c r="K1945" s="12">
        <f t="shared" si="122"/>
        <v>-32.012000000000057</v>
      </c>
      <c r="L1945" s="7">
        <f t="shared" si="123"/>
        <v>-0.11553008430534725</v>
      </c>
      <c r="M1945" s="5" t="str">
        <f>IF(COUNTIF(Returns!$B$2:$B$248,A1945)&gt;0,"Yes","No")</f>
        <v>No</v>
      </c>
      <c r="N1945" s="13"/>
    </row>
    <row r="1946" spans="1:14" x14ac:dyDescent="0.35">
      <c r="A1946" s="5">
        <v>1945</v>
      </c>
      <c r="B1946" s="5">
        <v>1280</v>
      </c>
      <c r="C1946" s="5">
        <v>1001</v>
      </c>
      <c r="D1946" s="5">
        <v>1</v>
      </c>
      <c r="E1946" s="5">
        <v>3826.19</v>
      </c>
      <c r="F1946" s="5">
        <v>0</v>
      </c>
      <c r="G1946" s="5">
        <f>IFERROR(INDEX(Products!$C$2:$C$86,MATCH(C1946,Products!$A$2:$A$86,0)),"")</f>
        <v>1</v>
      </c>
      <c r="H1946" s="12">
        <f>IFERROR(INDEX(Products!$D$2:$D$86,MATCH(C1946,Products!$A$2:$A$86,0)),"")</f>
        <v>3021.65</v>
      </c>
      <c r="I1946" s="12">
        <f t="shared" si="120"/>
        <v>3826.19</v>
      </c>
      <c r="J1946" s="12">
        <f t="shared" si="121"/>
        <v>3021.65</v>
      </c>
      <c r="K1946" s="12">
        <f t="shared" si="122"/>
        <v>804.54</v>
      </c>
      <c r="L1946" s="7">
        <f t="shared" si="123"/>
        <v>0.21027183699711721</v>
      </c>
      <c r="M1946" s="5" t="str">
        <f>IF(COUNTIF(Returns!$B$2:$B$248,A1946)&gt;0,"Yes","No")</f>
        <v>Yes</v>
      </c>
      <c r="N1946" s="13"/>
    </row>
    <row r="1947" spans="1:14" x14ac:dyDescent="0.35">
      <c r="A1947" s="5">
        <v>1946</v>
      </c>
      <c r="B1947" s="5">
        <v>1280</v>
      </c>
      <c r="C1947" s="5">
        <v>1080</v>
      </c>
      <c r="D1947" s="5">
        <v>2</v>
      </c>
      <c r="E1947" s="5">
        <v>256.7</v>
      </c>
      <c r="F1947" s="5">
        <v>0.15</v>
      </c>
      <c r="G1947" s="5">
        <f>IFERROR(INDEX(Products!$C$2:$C$86,MATCH(C1947,Products!$A$2:$A$86,0)),"")</f>
        <v>8</v>
      </c>
      <c r="H1947" s="12">
        <f>IFERROR(INDEX(Products!$D$2:$D$86,MATCH(C1947,Products!$A$2:$A$86,0)),"")</f>
        <v>184.26</v>
      </c>
      <c r="I1947" s="12">
        <f t="shared" si="120"/>
        <v>436.39</v>
      </c>
      <c r="J1947" s="12">
        <f t="shared" si="121"/>
        <v>368.52</v>
      </c>
      <c r="K1947" s="12">
        <f t="shared" si="122"/>
        <v>67.87</v>
      </c>
      <c r="L1947" s="7">
        <f t="shared" si="123"/>
        <v>0.15552602030294005</v>
      </c>
      <c r="M1947" s="5" t="str">
        <f>IF(COUNTIF(Returns!$B$2:$B$248,A1947)&gt;0,"Yes","No")</f>
        <v>No</v>
      </c>
      <c r="N1947" s="13"/>
    </row>
    <row r="1948" spans="1:14" x14ac:dyDescent="0.35">
      <c r="A1948" s="5">
        <v>1947</v>
      </c>
      <c r="B1948" s="5">
        <v>1281</v>
      </c>
      <c r="C1948" s="5">
        <v>1001</v>
      </c>
      <c r="D1948" s="5">
        <v>1</v>
      </c>
      <c r="E1948" s="5">
        <v>3826.19</v>
      </c>
      <c r="F1948" s="5">
        <v>0.1</v>
      </c>
      <c r="G1948" s="5">
        <f>IFERROR(INDEX(Products!$C$2:$C$86,MATCH(C1948,Products!$A$2:$A$86,0)),"")</f>
        <v>1</v>
      </c>
      <c r="H1948" s="12">
        <f>IFERROR(INDEX(Products!$D$2:$D$86,MATCH(C1948,Products!$A$2:$A$86,0)),"")</f>
        <v>3021.65</v>
      </c>
      <c r="I1948" s="12">
        <f t="shared" si="120"/>
        <v>3443.5709999999999</v>
      </c>
      <c r="J1948" s="12">
        <f t="shared" si="121"/>
        <v>3021.65</v>
      </c>
      <c r="K1948" s="12">
        <f t="shared" si="122"/>
        <v>421.92099999999982</v>
      </c>
      <c r="L1948" s="7">
        <f t="shared" si="123"/>
        <v>0.12252426333013021</v>
      </c>
      <c r="M1948" s="5" t="str">
        <f>IF(COUNTIF(Returns!$B$2:$B$248,A1948)&gt;0,"Yes","No")</f>
        <v>No</v>
      </c>
      <c r="N1948" s="13"/>
    </row>
    <row r="1949" spans="1:14" x14ac:dyDescent="0.35">
      <c r="A1949" s="5">
        <v>1948</v>
      </c>
      <c r="B1949" s="5">
        <v>1281</v>
      </c>
      <c r="C1949" s="5">
        <v>1072</v>
      </c>
      <c r="D1949" s="5">
        <v>1</v>
      </c>
      <c r="E1949" s="5">
        <v>1404.39</v>
      </c>
      <c r="F1949" s="5">
        <v>0</v>
      </c>
      <c r="G1949" s="5">
        <f>IFERROR(INDEX(Products!$C$2:$C$86,MATCH(C1949,Products!$A$2:$A$86,0)),"")</f>
        <v>7</v>
      </c>
      <c r="H1949" s="12">
        <f>IFERROR(INDEX(Products!$D$2:$D$86,MATCH(C1949,Products!$A$2:$A$86,0)),"")</f>
        <v>772.88</v>
      </c>
      <c r="I1949" s="12">
        <f t="shared" si="120"/>
        <v>1404.39</v>
      </c>
      <c r="J1949" s="12">
        <f t="shared" si="121"/>
        <v>772.88</v>
      </c>
      <c r="K1949" s="12">
        <f t="shared" si="122"/>
        <v>631.5100000000001</v>
      </c>
      <c r="L1949" s="7">
        <f t="shared" si="123"/>
        <v>0.44966853936584572</v>
      </c>
      <c r="M1949" s="5" t="str">
        <f>IF(COUNTIF(Returns!$B$2:$B$248,A1949)&gt;0,"Yes","No")</f>
        <v>No</v>
      </c>
      <c r="N1949" s="13"/>
    </row>
    <row r="1950" spans="1:14" x14ac:dyDescent="0.35">
      <c r="A1950" s="5">
        <v>1949</v>
      </c>
      <c r="B1950" s="5">
        <v>1281</v>
      </c>
      <c r="C1950" s="5">
        <v>1056</v>
      </c>
      <c r="D1950" s="5">
        <v>1</v>
      </c>
      <c r="E1950" s="5">
        <v>1134.4000000000001</v>
      </c>
      <c r="F1950" s="5">
        <v>0</v>
      </c>
      <c r="G1950" s="5">
        <f>IFERROR(INDEX(Products!$C$2:$C$86,MATCH(C1950,Products!$A$2:$A$86,0)),"")</f>
        <v>6</v>
      </c>
      <c r="H1950" s="12">
        <f>IFERROR(INDEX(Products!$D$2:$D$86,MATCH(C1950,Products!$A$2:$A$86,0)),"")</f>
        <v>798.2</v>
      </c>
      <c r="I1950" s="12">
        <f t="shared" si="120"/>
        <v>1134.4000000000001</v>
      </c>
      <c r="J1950" s="12">
        <f t="shared" si="121"/>
        <v>798.2</v>
      </c>
      <c r="K1950" s="12">
        <f t="shared" si="122"/>
        <v>336.20000000000005</v>
      </c>
      <c r="L1950" s="7">
        <f t="shared" si="123"/>
        <v>0.29636812411847674</v>
      </c>
      <c r="M1950" s="5" t="str">
        <f>IF(COUNTIF(Returns!$B$2:$B$248,A1950)&gt;0,"Yes","No")</f>
        <v>No</v>
      </c>
      <c r="N1950" s="13"/>
    </row>
    <row r="1951" spans="1:14" x14ac:dyDescent="0.35">
      <c r="A1951" s="5">
        <v>1950</v>
      </c>
      <c r="B1951" s="5">
        <v>1282</v>
      </c>
      <c r="C1951" s="5">
        <v>1053</v>
      </c>
      <c r="D1951" s="5">
        <v>1</v>
      </c>
      <c r="E1951" s="5">
        <v>1295.03</v>
      </c>
      <c r="F1951" s="5">
        <v>0</v>
      </c>
      <c r="G1951" s="5">
        <f>IFERROR(INDEX(Products!$C$2:$C$86,MATCH(C1951,Products!$A$2:$A$86,0)),"")</f>
        <v>5</v>
      </c>
      <c r="H1951" s="12">
        <f>IFERROR(INDEX(Products!$D$2:$D$86,MATCH(C1951,Products!$A$2:$A$86,0)),"")</f>
        <v>777.04</v>
      </c>
      <c r="I1951" s="12">
        <f t="shared" si="120"/>
        <v>1295.03</v>
      </c>
      <c r="J1951" s="12">
        <f t="shared" si="121"/>
        <v>777.04</v>
      </c>
      <c r="K1951" s="12">
        <f t="shared" si="122"/>
        <v>517.99</v>
      </c>
      <c r="L1951" s="7">
        <f t="shared" si="123"/>
        <v>0.39998301197655656</v>
      </c>
      <c r="M1951" s="5" t="str">
        <f>IF(COUNTIF(Returns!$B$2:$B$248,A1951)&gt;0,"Yes","No")</f>
        <v>No</v>
      </c>
      <c r="N1951" s="13"/>
    </row>
    <row r="1952" spans="1:14" x14ac:dyDescent="0.35">
      <c r="A1952" s="5">
        <v>1951</v>
      </c>
      <c r="B1952" s="5">
        <v>1282</v>
      </c>
      <c r="C1952" s="5">
        <v>1067</v>
      </c>
      <c r="D1952" s="5">
        <v>1</v>
      </c>
      <c r="E1952" s="5">
        <v>4128.99</v>
      </c>
      <c r="F1952" s="5">
        <v>0.05</v>
      </c>
      <c r="G1952" s="5">
        <f>IFERROR(INDEX(Products!$C$2:$C$86,MATCH(C1952,Products!$A$2:$A$86,0)),"")</f>
        <v>7</v>
      </c>
      <c r="H1952" s="12">
        <f>IFERROR(INDEX(Products!$D$2:$D$86,MATCH(C1952,Products!$A$2:$A$86,0)),"")</f>
        <v>2213.3200000000002</v>
      </c>
      <c r="I1952" s="12">
        <f t="shared" si="120"/>
        <v>3922.5404999999996</v>
      </c>
      <c r="J1952" s="12">
        <f t="shared" si="121"/>
        <v>2213.3200000000002</v>
      </c>
      <c r="K1952" s="12">
        <f t="shared" si="122"/>
        <v>1709.2204999999994</v>
      </c>
      <c r="L1952" s="7">
        <f t="shared" si="123"/>
        <v>0.43574323834259954</v>
      </c>
      <c r="M1952" s="5" t="str">
        <f>IF(COUNTIF(Returns!$B$2:$B$248,A1952)&gt;0,"Yes","No")</f>
        <v>No</v>
      </c>
      <c r="N1952" s="13"/>
    </row>
    <row r="1953" spans="1:14" x14ac:dyDescent="0.35">
      <c r="A1953" s="5">
        <v>1952</v>
      </c>
      <c r="B1953" s="5">
        <v>1283</v>
      </c>
      <c r="C1953" s="5">
        <v>1070</v>
      </c>
      <c r="D1953" s="5">
        <v>1</v>
      </c>
      <c r="E1953" s="5">
        <v>2599.85</v>
      </c>
      <c r="F1953" s="5">
        <v>0.2</v>
      </c>
      <c r="G1953" s="5">
        <f>IFERROR(INDEX(Products!$C$2:$C$86,MATCH(C1953,Products!$A$2:$A$86,0)),"")</f>
        <v>7</v>
      </c>
      <c r="H1953" s="12">
        <f>IFERROR(INDEX(Products!$D$2:$D$86,MATCH(C1953,Products!$A$2:$A$86,0)),"")</f>
        <v>1949.71</v>
      </c>
      <c r="I1953" s="12">
        <f t="shared" si="120"/>
        <v>2079.88</v>
      </c>
      <c r="J1953" s="12">
        <f t="shared" si="121"/>
        <v>1949.71</v>
      </c>
      <c r="K1953" s="12">
        <f t="shared" si="122"/>
        <v>130.17000000000007</v>
      </c>
      <c r="L1953" s="7">
        <f t="shared" si="123"/>
        <v>6.2585341462007449E-2</v>
      </c>
      <c r="M1953" s="5" t="str">
        <f>IF(COUNTIF(Returns!$B$2:$B$248,A1953)&gt;0,"Yes","No")</f>
        <v>No</v>
      </c>
      <c r="N1953" s="13"/>
    </row>
    <row r="1954" spans="1:14" x14ac:dyDescent="0.35">
      <c r="A1954" s="5">
        <v>1953</v>
      </c>
      <c r="B1954" s="5">
        <v>1283</v>
      </c>
      <c r="C1954" s="5">
        <v>1080</v>
      </c>
      <c r="D1954" s="5">
        <v>1</v>
      </c>
      <c r="E1954" s="5">
        <v>256.7</v>
      </c>
      <c r="F1954" s="5">
        <v>0.3</v>
      </c>
      <c r="G1954" s="5">
        <f>IFERROR(INDEX(Products!$C$2:$C$86,MATCH(C1954,Products!$A$2:$A$86,0)),"")</f>
        <v>8</v>
      </c>
      <c r="H1954" s="12">
        <f>IFERROR(INDEX(Products!$D$2:$D$86,MATCH(C1954,Products!$A$2:$A$86,0)),"")</f>
        <v>184.26</v>
      </c>
      <c r="I1954" s="12">
        <f t="shared" si="120"/>
        <v>179.68999999999997</v>
      </c>
      <c r="J1954" s="12">
        <f t="shared" si="121"/>
        <v>184.26</v>
      </c>
      <c r="K1954" s="12">
        <f t="shared" si="122"/>
        <v>-4.5700000000000216</v>
      </c>
      <c r="L1954" s="7">
        <f t="shared" si="123"/>
        <v>-2.5432689632144373E-2</v>
      </c>
      <c r="M1954" s="5" t="str">
        <f>IF(COUNTIF(Returns!$B$2:$B$248,A1954)&gt;0,"Yes","No")</f>
        <v>No</v>
      </c>
      <c r="N1954" s="13"/>
    </row>
    <row r="1955" spans="1:14" x14ac:dyDescent="0.35">
      <c r="A1955" s="5">
        <v>1954</v>
      </c>
      <c r="B1955" s="5">
        <v>1283</v>
      </c>
      <c r="C1955" s="5">
        <v>1061</v>
      </c>
      <c r="D1955" s="5">
        <v>1</v>
      </c>
      <c r="E1955" s="5">
        <v>1128.8399999999999</v>
      </c>
      <c r="F1955" s="5">
        <v>0</v>
      </c>
      <c r="G1955" s="5">
        <f>IFERROR(INDEX(Products!$C$2:$C$86,MATCH(C1955,Products!$A$2:$A$86,0)),"")</f>
        <v>6</v>
      </c>
      <c r="H1955" s="12">
        <f>IFERROR(INDEX(Products!$D$2:$D$86,MATCH(C1955,Products!$A$2:$A$86,0)),"")</f>
        <v>705.26</v>
      </c>
      <c r="I1955" s="12">
        <f t="shared" si="120"/>
        <v>1128.8399999999999</v>
      </c>
      <c r="J1955" s="12">
        <f t="shared" si="121"/>
        <v>705.26</v>
      </c>
      <c r="K1955" s="12">
        <f t="shared" si="122"/>
        <v>423.57999999999993</v>
      </c>
      <c r="L1955" s="7">
        <f t="shared" si="123"/>
        <v>0.37523475426101127</v>
      </c>
      <c r="M1955" s="5" t="str">
        <f>IF(COUNTIF(Returns!$B$2:$B$248,A1955)&gt;0,"Yes","No")</f>
        <v>No</v>
      </c>
      <c r="N1955" s="13"/>
    </row>
    <row r="1956" spans="1:14" x14ac:dyDescent="0.35">
      <c r="A1956" s="5">
        <v>1955</v>
      </c>
      <c r="B1956" s="5">
        <v>1284</v>
      </c>
      <c r="C1956" s="5">
        <v>1006</v>
      </c>
      <c r="D1956" s="5">
        <v>1</v>
      </c>
      <c r="E1956" s="5">
        <v>2046.37</v>
      </c>
      <c r="F1956" s="5">
        <v>0.25</v>
      </c>
      <c r="G1956" s="5">
        <f>IFERROR(INDEX(Products!$C$2:$C$86,MATCH(C1956,Products!$A$2:$A$86,0)),"")</f>
        <v>1</v>
      </c>
      <c r="H1956" s="12">
        <f>IFERROR(INDEX(Products!$D$2:$D$86,MATCH(C1956,Products!$A$2:$A$86,0)),"")</f>
        <v>1296.42</v>
      </c>
      <c r="I1956" s="12">
        <f t="shared" si="120"/>
        <v>1534.7774999999999</v>
      </c>
      <c r="J1956" s="12">
        <f t="shared" si="121"/>
        <v>1296.42</v>
      </c>
      <c r="K1956" s="12">
        <f t="shared" si="122"/>
        <v>238.35749999999985</v>
      </c>
      <c r="L1956" s="7">
        <f t="shared" si="123"/>
        <v>0.15530427048871895</v>
      </c>
      <c r="M1956" s="5" t="str">
        <f>IF(COUNTIF(Returns!$B$2:$B$248,A1956)&gt;0,"Yes","No")</f>
        <v>No</v>
      </c>
      <c r="N1956" s="13"/>
    </row>
    <row r="1957" spans="1:14" x14ac:dyDescent="0.35">
      <c r="A1957" s="5">
        <v>1956</v>
      </c>
      <c r="B1957" s="5">
        <v>1285</v>
      </c>
      <c r="C1957" s="5">
        <v>1061</v>
      </c>
      <c r="D1957" s="5">
        <v>1</v>
      </c>
      <c r="E1957" s="5">
        <v>1128.8399999999999</v>
      </c>
      <c r="F1957" s="5">
        <v>0.25</v>
      </c>
      <c r="G1957" s="5">
        <f>IFERROR(INDEX(Products!$C$2:$C$86,MATCH(C1957,Products!$A$2:$A$86,0)),"")</f>
        <v>6</v>
      </c>
      <c r="H1957" s="12">
        <f>IFERROR(INDEX(Products!$D$2:$D$86,MATCH(C1957,Products!$A$2:$A$86,0)),"")</f>
        <v>705.26</v>
      </c>
      <c r="I1957" s="12">
        <f t="shared" si="120"/>
        <v>846.62999999999988</v>
      </c>
      <c r="J1957" s="12">
        <f t="shared" si="121"/>
        <v>705.26</v>
      </c>
      <c r="K1957" s="12">
        <f t="shared" si="122"/>
        <v>141.36999999999989</v>
      </c>
      <c r="L1957" s="7">
        <f t="shared" si="123"/>
        <v>0.16697967234801497</v>
      </c>
      <c r="M1957" s="5" t="str">
        <f>IF(COUNTIF(Returns!$B$2:$B$248,A1957)&gt;0,"Yes","No")</f>
        <v>No</v>
      </c>
      <c r="N1957" s="13"/>
    </row>
    <row r="1958" spans="1:14" x14ac:dyDescent="0.35">
      <c r="A1958" s="5">
        <v>1957</v>
      </c>
      <c r="B1958" s="5">
        <v>1286</v>
      </c>
      <c r="C1958" s="5">
        <v>1006</v>
      </c>
      <c r="D1958" s="5">
        <v>1</v>
      </c>
      <c r="E1958" s="5">
        <v>2046.37</v>
      </c>
      <c r="F1958" s="5">
        <v>0.3</v>
      </c>
      <c r="G1958" s="5">
        <f>IFERROR(INDEX(Products!$C$2:$C$86,MATCH(C1958,Products!$A$2:$A$86,0)),"")</f>
        <v>1</v>
      </c>
      <c r="H1958" s="12">
        <f>IFERROR(INDEX(Products!$D$2:$D$86,MATCH(C1958,Products!$A$2:$A$86,0)),"")</f>
        <v>1296.42</v>
      </c>
      <c r="I1958" s="12">
        <f t="shared" si="120"/>
        <v>1432.4589999999998</v>
      </c>
      <c r="J1958" s="12">
        <f t="shared" si="121"/>
        <v>1296.42</v>
      </c>
      <c r="K1958" s="12">
        <f t="shared" si="122"/>
        <v>136.03899999999976</v>
      </c>
      <c r="L1958" s="7">
        <f t="shared" si="123"/>
        <v>9.4968861237913108E-2</v>
      </c>
      <c r="M1958" s="5" t="str">
        <f>IF(COUNTIF(Returns!$B$2:$B$248,A1958)&gt;0,"Yes","No")</f>
        <v>No</v>
      </c>
      <c r="N1958" s="13"/>
    </row>
    <row r="1959" spans="1:14" x14ac:dyDescent="0.35">
      <c r="A1959" s="5">
        <v>1958</v>
      </c>
      <c r="B1959" s="5">
        <v>1287</v>
      </c>
      <c r="C1959" s="5">
        <v>1028</v>
      </c>
      <c r="D1959" s="5">
        <v>1</v>
      </c>
      <c r="E1959" s="5">
        <v>2753.45</v>
      </c>
      <c r="F1959" s="5">
        <v>0.15</v>
      </c>
      <c r="G1959" s="5">
        <f>IFERROR(INDEX(Products!$C$2:$C$86,MATCH(C1959,Products!$A$2:$A$86,0)),"")</f>
        <v>3</v>
      </c>
      <c r="H1959" s="12">
        <f>IFERROR(INDEX(Products!$D$2:$D$86,MATCH(C1959,Products!$A$2:$A$86,0)),"")</f>
        <v>1672.88</v>
      </c>
      <c r="I1959" s="12">
        <f t="shared" si="120"/>
        <v>2340.4324999999999</v>
      </c>
      <c r="J1959" s="12">
        <f t="shared" si="121"/>
        <v>1672.88</v>
      </c>
      <c r="K1959" s="12">
        <f t="shared" si="122"/>
        <v>667.55249999999978</v>
      </c>
      <c r="L1959" s="7">
        <f t="shared" si="123"/>
        <v>0.28522612807675496</v>
      </c>
      <c r="M1959" s="5" t="str">
        <f>IF(COUNTIF(Returns!$B$2:$B$248,A1959)&gt;0,"Yes","No")</f>
        <v>No</v>
      </c>
      <c r="N1959" s="13"/>
    </row>
    <row r="1960" spans="1:14" x14ac:dyDescent="0.35">
      <c r="A1960" s="5">
        <v>1959</v>
      </c>
      <c r="B1960" s="5">
        <v>1287</v>
      </c>
      <c r="C1960" s="5">
        <v>1008</v>
      </c>
      <c r="D1960" s="5">
        <v>1</v>
      </c>
      <c r="E1960" s="5">
        <v>4916.16</v>
      </c>
      <c r="F1960" s="5">
        <v>0.3</v>
      </c>
      <c r="G1960" s="5">
        <f>IFERROR(INDEX(Products!$C$2:$C$86,MATCH(C1960,Products!$A$2:$A$86,0)),"")</f>
        <v>1</v>
      </c>
      <c r="H1960" s="12">
        <f>IFERROR(INDEX(Products!$D$2:$D$86,MATCH(C1960,Products!$A$2:$A$86,0)),"")</f>
        <v>3064.53</v>
      </c>
      <c r="I1960" s="12">
        <f t="shared" si="120"/>
        <v>3441.3119999999999</v>
      </c>
      <c r="J1960" s="12">
        <f t="shared" si="121"/>
        <v>3064.53</v>
      </c>
      <c r="K1960" s="12">
        <f t="shared" si="122"/>
        <v>376.7819999999997</v>
      </c>
      <c r="L1960" s="7">
        <f t="shared" si="123"/>
        <v>0.10948789298965038</v>
      </c>
      <c r="M1960" s="5" t="str">
        <f>IF(COUNTIF(Returns!$B$2:$B$248,A1960)&gt;0,"Yes","No")</f>
        <v>No</v>
      </c>
      <c r="N1960" s="13"/>
    </row>
    <row r="1961" spans="1:14" x14ac:dyDescent="0.35">
      <c r="A1961" s="5">
        <v>1960</v>
      </c>
      <c r="B1961" s="5">
        <v>1288</v>
      </c>
      <c r="C1961" s="5">
        <v>1005</v>
      </c>
      <c r="D1961" s="5">
        <v>1</v>
      </c>
      <c r="E1961" s="5">
        <v>2703.6</v>
      </c>
      <c r="F1961" s="5">
        <v>0</v>
      </c>
      <c r="G1961" s="5">
        <f>IFERROR(INDEX(Products!$C$2:$C$86,MATCH(C1961,Products!$A$2:$A$86,0)),"")</f>
        <v>1</v>
      </c>
      <c r="H1961" s="12">
        <f>IFERROR(INDEX(Products!$D$2:$D$86,MATCH(C1961,Products!$A$2:$A$86,0)),"")</f>
        <v>2129.88</v>
      </c>
      <c r="I1961" s="12">
        <f t="shared" si="120"/>
        <v>2703.6</v>
      </c>
      <c r="J1961" s="12">
        <f t="shared" si="121"/>
        <v>2129.88</v>
      </c>
      <c r="K1961" s="12">
        <f t="shared" si="122"/>
        <v>573.7199999999998</v>
      </c>
      <c r="L1961" s="7">
        <f t="shared" si="123"/>
        <v>0.2122059476253883</v>
      </c>
      <c r="M1961" s="5" t="str">
        <f>IF(COUNTIF(Returns!$B$2:$B$248,A1961)&gt;0,"Yes","No")</f>
        <v>No</v>
      </c>
      <c r="N1961" s="13"/>
    </row>
    <row r="1962" spans="1:14" x14ac:dyDescent="0.35">
      <c r="A1962" s="5">
        <v>1961</v>
      </c>
      <c r="B1962" s="5">
        <v>1289</v>
      </c>
      <c r="C1962" s="5">
        <v>1001</v>
      </c>
      <c r="D1962" s="5">
        <v>1</v>
      </c>
      <c r="E1962" s="5">
        <v>3826.19</v>
      </c>
      <c r="F1962" s="5">
        <v>0.3</v>
      </c>
      <c r="G1962" s="5">
        <f>IFERROR(INDEX(Products!$C$2:$C$86,MATCH(C1962,Products!$A$2:$A$86,0)),"")</f>
        <v>1</v>
      </c>
      <c r="H1962" s="12">
        <f>IFERROR(INDEX(Products!$D$2:$D$86,MATCH(C1962,Products!$A$2:$A$86,0)),"")</f>
        <v>3021.65</v>
      </c>
      <c r="I1962" s="12">
        <f t="shared" si="120"/>
        <v>2678.3330000000001</v>
      </c>
      <c r="J1962" s="12">
        <f t="shared" si="121"/>
        <v>3021.65</v>
      </c>
      <c r="K1962" s="12">
        <f t="shared" si="122"/>
        <v>-343.31700000000001</v>
      </c>
      <c r="L1962" s="7">
        <f t="shared" si="123"/>
        <v>-0.12818309000411823</v>
      </c>
      <c r="M1962" s="5" t="str">
        <f>IF(COUNTIF(Returns!$B$2:$B$248,A1962)&gt;0,"Yes","No")</f>
        <v>No</v>
      </c>
      <c r="N1962" s="13"/>
    </row>
    <row r="1963" spans="1:14" x14ac:dyDescent="0.35">
      <c r="A1963" s="5">
        <v>1962</v>
      </c>
      <c r="B1963" s="5">
        <v>1289</v>
      </c>
      <c r="C1963" s="5">
        <v>1067</v>
      </c>
      <c r="D1963" s="5">
        <v>1</v>
      </c>
      <c r="E1963" s="5">
        <v>4128.99</v>
      </c>
      <c r="F1963" s="5">
        <v>0</v>
      </c>
      <c r="G1963" s="5">
        <f>IFERROR(INDEX(Products!$C$2:$C$86,MATCH(C1963,Products!$A$2:$A$86,0)),"")</f>
        <v>7</v>
      </c>
      <c r="H1963" s="12">
        <f>IFERROR(INDEX(Products!$D$2:$D$86,MATCH(C1963,Products!$A$2:$A$86,0)),"")</f>
        <v>2213.3200000000002</v>
      </c>
      <c r="I1963" s="12">
        <f t="shared" si="120"/>
        <v>4128.99</v>
      </c>
      <c r="J1963" s="12">
        <f t="shared" si="121"/>
        <v>2213.3200000000002</v>
      </c>
      <c r="K1963" s="12">
        <f t="shared" si="122"/>
        <v>1915.6699999999996</v>
      </c>
      <c r="L1963" s="7">
        <f t="shared" si="123"/>
        <v>0.4639560764254696</v>
      </c>
      <c r="M1963" s="5" t="str">
        <f>IF(COUNTIF(Returns!$B$2:$B$248,A1963)&gt;0,"Yes","No")</f>
        <v>No</v>
      </c>
      <c r="N1963" s="13"/>
    </row>
    <row r="1964" spans="1:14" x14ac:dyDescent="0.35">
      <c r="A1964" s="5">
        <v>1963</v>
      </c>
      <c r="B1964" s="5">
        <v>1290</v>
      </c>
      <c r="C1964" s="5">
        <v>1042</v>
      </c>
      <c r="D1964" s="5">
        <v>1</v>
      </c>
      <c r="E1964" s="5">
        <v>1025.6300000000001</v>
      </c>
      <c r="F1964" s="5">
        <v>0.05</v>
      </c>
      <c r="G1964" s="5">
        <f>IFERROR(INDEX(Products!$C$2:$C$86,MATCH(C1964,Products!$A$2:$A$86,0)),"")</f>
        <v>4</v>
      </c>
      <c r="H1964" s="12">
        <f>IFERROR(INDEX(Products!$D$2:$D$86,MATCH(C1964,Products!$A$2:$A$86,0)),"")</f>
        <v>559.36</v>
      </c>
      <c r="I1964" s="12">
        <f t="shared" si="120"/>
        <v>974.34850000000006</v>
      </c>
      <c r="J1964" s="12">
        <f t="shared" si="121"/>
        <v>559.36</v>
      </c>
      <c r="K1964" s="12">
        <f t="shared" si="122"/>
        <v>414.98850000000004</v>
      </c>
      <c r="L1964" s="7">
        <f t="shared" si="123"/>
        <v>0.42591382857365717</v>
      </c>
      <c r="M1964" s="5" t="str">
        <f>IF(COUNTIF(Returns!$B$2:$B$248,A1964)&gt;0,"Yes","No")</f>
        <v>No</v>
      </c>
      <c r="N1964" s="13"/>
    </row>
    <row r="1965" spans="1:14" x14ac:dyDescent="0.35">
      <c r="A1965" s="5">
        <v>1964</v>
      </c>
      <c r="B1965" s="5">
        <v>1290</v>
      </c>
      <c r="C1965" s="5">
        <v>1019</v>
      </c>
      <c r="D1965" s="5">
        <v>1</v>
      </c>
      <c r="E1965" s="5">
        <v>1255.73</v>
      </c>
      <c r="F1965" s="5">
        <v>0</v>
      </c>
      <c r="G1965" s="5">
        <f>IFERROR(INDEX(Products!$C$2:$C$86,MATCH(C1965,Products!$A$2:$A$86,0)),"")</f>
        <v>2</v>
      </c>
      <c r="H1965" s="12">
        <f>IFERROR(INDEX(Products!$D$2:$D$86,MATCH(C1965,Products!$A$2:$A$86,0)),"")</f>
        <v>760.11</v>
      </c>
      <c r="I1965" s="12">
        <f t="shared" si="120"/>
        <v>1255.73</v>
      </c>
      <c r="J1965" s="12">
        <f t="shared" si="121"/>
        <v>760.11</v>
      </c>
      <c r="K1965" s="12">
        <f t="shared" si="122"/>
        <v>495.62</v>
      </c>
      <c r="L1965" s="7">
        <f t="shared" si="123"/>
        <v>0.39468675591090441</v>
      </c>
      <c r="M1965" s="5" t="str">
        <f>IF(COUNTIF(Returns!$B$2:$B$248,A1965)&gt;0,"Yes","No")</f>
        <v>No</v>
      </c>
      <c r="N1965" s="13"/>
    </row>
    <row r="1966" spans="1:14" x14ac:dyDescent="0.35">
      <c r="A1966" s="5">
        <v>1965</v>
      </c>
      <c r="B1966" s="5">
        <v>1291</v>
      </c>
      <c r="C1966" s="5">
        <v>1038</v>
      </c>
      <c r="D1966" s="5">
        <v>1</v>
      </c>
      <c r="E1966" s="5">
        <v>930.61</v>
      </c>
      <c r="F1966" s="5">
        <v>0.2</v>
      </c>
      <c r="G1966" s="5">
        <f>IFERROR(INDEX(Products!$C$2:$C$86,MATCH(C1966,Products!$A$2:$A$86,0)),"")</f>
        <v>4</v>
      </c>
      <c r="H1966" s="12">
        <f>IFERROR(INDEX(Products!$D$2:$D$86,MATCH(C1966,Products!$A$2:$A$86,0)),"")</f>
        <v>617.46</v>
      </c>
      <c r="I1966" s="12">
        <f t="shared" si="120"/>
        <v>744.48800000000006</v>
      </c>
      <c r="J1966" s="12">
        <f t="shared" si="121"/>
        <v>617.46</v>
      </c>
      <c r="K1966" s="12">
        <f t="shared" si="122"/>
        <v>127.02800000000002</v>
      </c>
      <c r="L1966" s="7">
        <f t="shared" si="123"/>
        <v>0.17062464405067646</v>
      </c>
      <c r="M1966" s="5" t="str">
        <f>IF(COUNTIF(Returns!$B$2:$B$248,A1966)&gt;0,"Yes","No")</f>
        <v>No</v>
      </c>
      <c r="N1966" s="13"/>
    </row>
    <row r="1967" spans="1:14" x14ac:dyDescent="0.35">
      <c r="A1967" s="5">
        <v>1966</v>
      </c>
      <c r="B1967" s="5">
        <v>1291</v>
      </c>
      <c r="C1967" s="5">
        <v>1041</v>
      </c>
      <c r="D1967" s="5">
        <v>3</v>
      </c>
      <c r="E1967" s="5">
        <v>767.68</v>
      </c>
      <c r="F1967" s="5">
        <v>0</v>
      </c>
      <c r="G1967" s="5">
        <f>IFERROR(INDEX(Products!$C$2:$C$86,MATCH(C1967,Products!$A$2:$A$86,0)),"")</f>
        <v>4</v>
      </c>
      <c r="H1967" s="12">
        <f>IFERROR(INDEX(Products!$D$2:$D$86,MATCH(C1967,Products!$A$2:$A$86,0)),"")</f>
        <v>540.32000000000005</v>
      </c>
      <c r="I1967" s="12">
        <f t="shared" si="120"/>
        <v>2303.04</v>
      </c>
      <c r="J1967" s="12">
        <f t="shared" si="121"/>
        <v>1620.96</v>
      </c>
      <c r="K1967" s="12">
        <f t="shared" si="122"/>
        <v>682.07999999999993</v>
      </c>
      <c r="L1967" s="7">
        <f t="shared" si="123"/>
        <v>0.29616506877865773</v>
      </c>
      <c r="M1967" s="5" t="str">
        <f>IF(COUNTIF(Returns!$B$2:$B$248,A1967)&gt;0,"Yes","No")</f>
        <v>No</v>
      </c>
      <c r="N1967" s="13"/>
    </row>
    <row r="1968" spans="1:14" x14ac:dyDescent="0.35">
      <c r="A1968" s="5">
        <v>1967</v>
      </c>
      <c r="B1968" s="5">
        <v>1291</v>
      </c>
      <c r="C1968" s="5">
        <v>1029</v>
      </c>
      <c r="D1968" s="5">
        <v>1</v>
      </c>
      <c r="E1968" s="5">
        <v>951.92</v>
      </c>
      <c r="F1968" s="5">
        <v>0</v>
      </c>
      <c r="G1968" s="5">
        <f>IFERROR(INDEX(Products!$C$2:$C$86,MATCH(C1968,Products!$A$2:$A$86,0)),"")</f>
        <v>3</v>
      </c>
      <c r="H1968" s="12">
        <f>IFERROR(INDEX(Products!$D$2:$D$86,MATCH(C1968,Products!$A$2:$A$86,0)),"")</f>
        <v>552.17999999999995</v>
      </c>
      <c r="I1968" s="12">
        <f t="shared" si="120"/>
        <v>951.92</v>
      </c>
      <c r="J1968" s="12">
        <f t="shared" si="121"/>
        <v>552.17999999999995</v>
      </c>
      <c r="K1968" s="12">
        <f t="shared" si="122"/>
        <v>399.74</v>
      </c>
      <c r="L1968" s="7">
        <f t="shared" si="123"/>
        <v>0.41993024623917979</v>
      </c>
      <c r="M1968" s="5" t="str">
        <f>IF(COUNTIF(Returns!$B$2:$B$248,A1968)&gt;0,"Yes","No")</f>
        <v>No</v>
      </c>
      <c r="N1968" s="13"/>
    </row>
    <row r="1969" spans="1:14" x14ac:dyDescent="0.35">
      <c r="A1969" s="5">
        <v>1968</v>
      </c>
      <c r="B1969" s="5">
        <v>1291</v>
      </c>
      <c r="C1969" s="5">
        <v>1085</v>
      </c>
      <c r="D1969" s="5">
        <v>1</v>
      </c>
      <c r="E1969" s="5">
        <v>234.72</v>
      </c>
      <c r="F1969" s="5">
        <v>0</v>
      </c>
      <c r="G1969" s="5">
        <f>IFERROR(INDEX(Products!$C$2:$C$86,MATCH(C1969,Products!$A$2:$A$86,0)),"")</f>
        <v>8</v>
      </c>
      <c r="H1969" s="12">
        <f>IFERROR(INDEX(Products!$D$2:$D$86,MATCH(C1969,Products!$A$2:$A$86,0)),"")</f>
        <v>175.69</v>
      </c>
      <c r="I1969" s="12">
        <f t="shared" si="120"/>
        <v>234.72</v>
      </c>
      <c r="J1969" s="12">
        <f t="shared" si="121"/>
        <v>175.69</v>
      </c>
      <c r="K1969" s="12">
        <f t="shared" si="122"/>
        <v>59.03</v>
      </c>
      <c r="L1969" s="7">
        <f t="shared" si="123"/>
        <v>0.25149113837764148</v>
      </c>
      <c r="M1969" s="5" t="str">
        <f>IF(COUNTIF(Returns!$B$2:$B$248,A1969)&gt;0,"Yes","No")</f>
        <v>No</v>
      </c>
      <c r="N1969" s="13"/>
    </row>
    <row r="1970" spans="1:14" x14ac:dyDescent="0.35">
      <c r="A1970" s="5">
        <v>1969</v>
      </c>
      <c r="B1970" s="5">
        <v>1292</v>
      </c>
      <c r="C1970" s="5">
        <v>1023</v>
      </c>
      <c r="D1970" s="5">
        <v>1</v>
      </c>
      <c r="E1970" s="5">
        <v>203.79</v>
      </c>
      <c r="F1970" s="5">
        <v>0</v>
      </c>
      <c r="G1970" s="5">
        <f>IFERROR(INDEX(Products!$C$2:$C$86,MATCH(C1970,Products!$A$2:$A$86,0)),"")</f>
        <v>2</v>
      </c>
      <c r="H1970" s="12">
        <f>IFERROR(INDEX(Products!$D$2:$D$86,MATCH(C1970,Products!$A$2:$A$86,0)),"")</f>
        <v>145.43</v>
      </c>
      <c r="I1970" s="12">
        <f t="shared" si="120"/>
        <v>203.79</v>
      </c>
      <c r="J1970" s="12">
        <f t="shared" si="121"/>
        <v>145.43</v>
      </c>
      <c r="K1970" s="12">
        <f t="shared" si="122"/>
        <v>58.359999999999985</v>
      </c>
      <c r="L1970" s="7">
        <f t="shared" si="123"/>
        <v>0.28637322734187148</v>
      </c>
      <c r="M1970" s="5" t="str">
        <f>IF(COUNTIF(Returns!$B$2:$B$248,A1970)&gt;0,"Yes","No")</f>
        <v>No</v>
      </c>
      <c r="N1970" s="13"/>
    </row>
    <row r="1971" spans="1:14" x14ac:dyDescent="0.35">
      <c r="A1971" s="5">
        <v>1970</v>
      </c>
      <c r="B1971" s="5">
        <v>1293</v>
      </c>
      <c r="C1971" s="5">
        <v>1080</v>
      </c>
      <c r="D1971" s="5">
        <v>1</v>
      </c>
      <c r="E1971" s="5">
        <v>256.7</v>
      </c>
      <c r="F1971" s="5">
        <v>0.15</v>
      </c>
      <c r="G1971" s="5">
        <f>IFERROR(INDEX(Products!$C$2:$C$86,MATCH(C1971,Products!$A$2:$A$86,0)),"")</f>
        <v>8</v>
      </c>
      <c r="H1971" s="12">
        <f>IFERROR(INDEX(Products!$D$2:$D$86,MATCH(C1971,Products!$A$2:$A$86,0)),"")</f>
        <v>184.26</v>
      </c>
      <c r="I1971" s="12">
        <f t="shared" si="120"/>
        <v>218.19499999999999</v>
      </c>
      <c r="J1971" s="12">
        <f t="shared" si="121"/>
        <v>184.26</v>
      </c>
      <c r="K1971" s="12">
        <f t="shared" si="122"/>
        <v>33.935000000000002</v>
      </c>
      <c r="L1971" s="7">
        <f t="shared" si="123"/>
        <v>0.15552602030294005</v>
      </c>
      <c r="M1971" s="5" t="str">
        <f>IF(COUNTIF(Returns!$B$2:$B$248,A1971)&gt;0,"Yes","No")</f>
        <v>No</v>
      </c>
      <c r="N1971" s="13"/>
    </row>
    <row r="1972" spans="1:14" x14ac:dyDescent="0.35">
      <c r="A1972" s="5">
        <v>1971</v>
      </c>
      <c r="B1972" s="5">
        <v>1294</v>
      </c>
      <c r="C1972" s="5">
        <v>1049</v>
      </c>
      <c r="D1972" s="5">
        <v>1</v>
      </c>
      <c r="E1972" s="5">
        <v>3970.29</v>
      </c>
      <c r="F1972" s="5">
        <v>0</v>
      </c>
      <c r="G1972" s="5">
        <f>IFERROR(INDEX(Products!$C$2:$C$86,MATCH(C1972,Products!$A$2:$A$86,0)),"")</f>
        <v>5</v>
      </c>
      <c r="H1972" s="12">
        <f>IFERROR(INDEX(Products!$D$2:$D$86,MATCH(C1972,Products!$A$2:$A$86,0)),"")</f>
        <v>2490.89</v>
      </c>
      <c r="I1972" s="12">
        <f t="shared" si="120"/>
        <v>3970.29</v>
      </c>
      <c r="J1972" s="12">
        <f t="shared" si="121"/>
        <v>2490.89</v>
      </c>
      <c r="K1972" s="12">
        <f t="shared" si="122"/>
        <v>1479.4</v>
      </c>
      <c r="L1972" s="7">
        <f t="shared" si="123"/>
        <v>0.37261761735288862</v>
      </c>
      <c r="M1972" s="5" t="str">
        <f>IF(COUNTIF(Returns!$B$2:$B$248,A1972)&gt;0,"Yes","No")</f>
        <v>No</v>
      </c>
      <c r="N1972" s="13"/>
    </row>
    <row r="1973" spans="1:14" x14ac:dyDescent="0.35">
      <c r="A1973" s="5">
        <v>1972</v>
      </c>
      <c r="B1973" s="5">
        <v>1295</v>
      </c>
      <c r="C1973" s="5">
        <v>1029</v>
      </c>
      <c r="D1973" s="5">
        <v>1</v>
      </c>
      <c r="E1973" s="5">
        <v>951.92</v>
      </c>
      <c r="F1973" s="5">
        <v>0</v>
      </c>
      <c r="G1973" s="5">
        <f>IFERROR(INDEX(Products!$C$2:$C$86,MATCH(C1973,Products!$A$2:$A$86,0)),"")</f>
        <v>3</v>
      </c>
      <c r="H1973" s="12">
        <f>IFERROR(INDEX(Products!$D$2:$D$86,MATCH(C1973,Products!$A$2:$A$86,0)),"")</f>
        <v>552.17999999999995</v>
      </c>
      <c r="I1973" s="12">
        <f t="shared" si="120"/>
        <v>951.92</v>
      </c>
      <c r="J1973" s="12">
        <f t="shared" si="121"/>
        <v>552.17999999999995</v>
      </c>
      <c r="K1973" s="12">
        <f t="shared" si="122"/>
        <v>399.74</v>
      </c>
      <c r="L1973" s="7">
        <f t="shared" si="123"/>
        <v>0.41993024623917979</v>
      </c>
      <c r="M1973" s="5" t="str">
        <f>IF(COUNTIF(Returns!$B$2:$B$248,A1973)&gt;0,"Yes","No")</f>
        <v>No</v>
      </c>
      <c r="N1973" s="13"/>
    </row>
    <row r="1974" spans="1:14" x14ac:dyDescent="0.35">
      <c r="A1974" s="5">
        <v>1973</v>
      </c>
      <c r="B1974" s="5">
        <v>1296</v>
      </c>
      <c r="C1974" s="5">
        <v>1056</v>
      </c>
      <c r="D1974" s="5">
        <v>2</v>
      </c>
      <c r="E1974" s="5">
        <v>1134.4000000000001</v>
      </c>
      <c r="F1974" s="5">
        <v>0.1</v>
      </c>
      <c r="G1974" s="5">
        <f>IFERROR(INDEX(Products!$C$2:$C$86,MATCH(C1974,Products!$A$2:$A$86,0)),"")</f>
        <v>6</v>
      </c>
      <c r="H1974" s="12">
        <f>IFERROR(INDEX(Products!$D$2:$D$86,MATCH(C1974,Products!$A$2:$A$86,0)),"")</f>
        <v>798.2</v>
      </c>
      <c r="I1974" s="12">
        <f t="shared" si="120"/>
        <v>2041.9200000000003</v>
      </c>
      <c r="J1974" s="12">
        <f t="shared" si="121"/>
        <v>1596.4</v>
      </c>
      <c r="K1974" s="12">
        <f t="shared" si="122"/>
        <v>445.52000000000021</v>
      </c>
      <c r="L1974" s="7">
        <f t="shared" si="123"/>
        <v>0.21818680457608533</v>
      </c>
      <c r="M1974" s="5" t="str">
        <f>IF(COUNTIF(Returns!$B$2:$B$248,A1974)&gt;0,"Yes","No")</f>
        <v>No</v>
      </c>
      <c r="N1974" s="13"/>
    </row>
    <row r="1975" spans="1:14" x14ac:dyDescent="0.35">
      <c r="A1975" s="5">
        <v>1974</v>
      </c>
      <c r="B1975" s="5">
        <v>1297</v>
      </c>
      <c r="C1975" s="5">
        <v>1072</v>
      </c>
      <c r="D1975" s="5">
        <v>1</v>
      </c>
      <c r="E1975" s="5">
        <v>1404.39</v>
      </c>
      <c r="F1975" s="5">
        <v>0</v>
      </c>
      <c r="G1975" s="5">
        <f>IFERROR(INDEX(Products!$C$2:$C$86,MATCH(C1975,Products!$A$2:$A$86,0)),"")</f>
        <v>7</v>
      </c>
      <c r="H1975" s="12">
        <f>IFERROR(INDEX(Products!$D$2:$D$86,MATCH(C1975,Products!$A$2:$A$86,0)),"")</f>
        <v>772.88</v>
      </c>
      <c r="I1975" s="12">
        <f t="shared" si="120"/>
        <v>1404.39</v>
      </c>
      <c r="J1975" s="12">
        <f t="shared" si="121"/>
        <v>772.88</v>
      </c>
      <c r="K1975" s="12">
        <f t="shared" si="122"/>
        <v>631.5100000000001</v>
      </c>
      <c r="L1975" s="7">
        <f t="shared" si="123"/>
        <v>0.44966853936584572</v>
      </c>
      <c r="M1975" s="5" t="str">
        <f>IF(COUNTIF(Returns!$B$2:$B$248,A1975)&gt;0,"Yes","No")</f>
        <v>No</v>
      </c>
      <c r="N1975" s="13"/>
    </row>
    <row r="1976" spans="1:14" x14ac:dyDescent="0.35">
      <c r="A1976" s="5">
        <v>1975</v>
      </c>
      <c r="B1976" s="5">
        <v>1297</v>
      </c>
      <c r="C1976" s="5">
        <v>1006</v>
      </c>
      <c r="D1976" s="5">
        <v>1</v>
      </c>
      <c r="E1976" s="5">
        <v>2046.37</v>
      </c>
      <c r="F1976" s="5">
        <v>0.1</v>
      </c>
      <c r="G1976" s="5">
        <f>IFERROR(INDEX(Products!$C$2:$C$86,MATCH(C1976,Products!$A$2:$A$86,0)),"")</f>
        <v>1</v>
      </c>
      <c r="H1976" s="12">
        <f>IFERROR(INDEX(Products!$D$2:$D$86,MATCH(C1976,Products!$A$2:$A$86,0)),"")</f>
        <v>1296.42</v>
      </c>
      <c r="I1976" s="12">
        <f t="shared" si="120"/>
        <v>1841.7329999999999</v>
      </c>
      <c r="J1976" s="12">
        <f t="shared" si="121"/>
        <v>1296.42</v>
      </c>
      <c r="K1976" s="12">
        <f t="shared" si="122"/>
        <v>545.31299999999987</v>
      </c>
      <c r="L1976" s="7">
        <f t="shared" si="123"/>
        <v>0.29608689207393246</v>
      </c>
      <c r="M1976" s="5" t="str">
        <f>IF(COUNTIF(Returns!$B$2:$B$248,A1976)&gt;0,"Yes","No")</f>
        <v>Yes</v>
      </c>
      <c r="N1976" s="13"/>
    </row>
    <row r="1977" spans="1:14" x14ac:dyDescent="0.35">
      <c r="A1977" s="5">
        <v>1976</v>
      </c>
      <c r="B1977" s="5">
        <v>1298</v>
      </c>
      <c r="C1977" s="5">
        <v>1064</v>
      </c>
      <c r="D1977" s="5">
        <v>2</v>
      </c>
      <c r="E1977" s="5">
        <v>177.92</v>
      </c>
      <c r="F1977" s="5">
        <v>0.25</v>
      </c>
      <c r="G1977" s="5">
        <f>IFERROR(INDEX(Products!$C$2:$C$86,MATCH(C1977,Products!$A$2:$A$86,0)),"")</f>
        <v>6</v>
      </c>
      <c r="H1977" s="12">
        <f>IFERROR(INDEX(Products!$D$2:$D$86,MATCH(C1977,Products!$A$2:$A$86,0)),"")</f>
        <v>95.97</v>
      </c>
      <c r="I1977" s="12">
        <f t="shared" si="120"/>
        <v>266.88</v>
      </c>
      <c r="J1977" s="12">
        <f t="shared" si="121"/>
        <v>191.94</v>
      </c>
      <c r="K1977" s="12">
        <f t="shared" si="122"/>
        <v>74.94</v>
      </c>
      <c r="L1977" s="7">
        <f t="shared" si="123"/>
        <v>0.28080035971223022</v>
      </c>
      <c r="M1977" s="5" t="str">
        <f>IF(COUNTIF(Returns!$B$2:$B$248,A1977)&gt;0,"Yes","No")</f>
        <v>No</v>
      </c>
      <c r="N1977" s="13"/>
    </row>
    <row r="1978" spans="1:14" x14ac:dyDescent="0.35">
      <c r="A1978" s="5">
        <v>1977</v>
      </c>
      <c r="B1978" s="5">
        <v>1299</v>
      </c>
      <c r="C1978" s="5">
        <v>1018</v>
      </c>
      <c r="D1978" s="5">
        <v>2</v>
      </c>
      <c r="E1978" s="5">
        <v>628.09</v>
      </c>
      <c r="F1978" s="5">
        <v>0.1</v>
      </c>
      <c r="G1978" s="5">
        <f>IFERROR(INDEX(Products!$C$2:$C$86,MATCH(C1978,Products!$A$2:$A$86,0)),"")</f>
        <v>2</v>
      </c>
      <c r="H1978" s="12">
        <f>IFERROR(INDEX(Products!$D$2:$D$86,MATCH(C1978,Products!$A$2:$A$86,0)),"")</f>
        <v>390.4</v>
      </c>
      <c r="I1978" s="12">
        <f t="shared" si="120"/>
        <v>1130.5620000000001</v>
      </c>
      <c r="J1978" s="12">
        <f t="shared" si="121"/>
        <v>780.8</v>
      </c>
      <c r="K1978" s="12">
        <f t="shared" si="122"/>
        <v>349.76200000000017</v>
      </c>
      <c r="L1978" s="7">
        <f t="shared" si="123"/>
        <v>0.30937003012660974</v>
      </c>
      <c r="M1978" s="5" t="str">
        <f>IF(COUNTIF(Returns!$B$2:$B$248,A1978)&gt;0,"Yes","No")</f>
        <v>No</v>
      </c>
      <c r="N1978" s="13"/>
    </row>
    <row r="1979" spans="1:14" x14ac:dyDescent="0.35">
      <c r="A1979" s="5">
        <v>1978</v>
      </c>
      <c r="B1979" s="5">
        <v>1299</v>
      </c>
      <c r="C1979" s="5">
        <v>1001</v>
      </c>
      <c r="D1979" s="5">
        <v>1</v>
      </c>
      <c r="E1979" s="5">
        <v>3826.19</v>
      </c>
      <c r="F1979" s="5">
        <v>0.1</v>
      </c>
      <c r="G1979" s="5">
        <f>IFERROR(INDEX(Products!$C$2:$C$86,MATCH(C1979,Products!$A$2:$A$86,0)),"")</f>
        <v>1</v>
      </c>
      <c r="H1979" s="12">
        <f>IFERROR(INDEX(Products!$D$2:$D$86,MATCH(C1979,Products!$A$2:$A$86,0)),"")</f>
        <v>3021.65</v>
      </c>
      <c r="I1979" s="12">
        <f t="shared" si="120"/>
        <v>3443.5709999999999</v>
      </c>
      <c r="J1979" s="12">
        <f t="shared" si="121"/>
        <v>3021.65</v>
      </c>
      <c r="K1979" s="12">
        <f t="shared" si="122"/>
        <v>421.92099999999982</v>
      </c>
      <c r="L1979" s="7">
        <f t="shared" si="123"/>
        <v>0.12252426333013021</v>
      </c>
      <c r="M1979" s="5" t="str">
        <f>IF(COUNTIF(Returns!$B$2:$B$248,A1979)&gt;0,"Yes","No")</f>
        <v>No</v>
      </c>
      <c r="N1979" s="13"/>
    </row>
    <row r="1980" spans="1:14" x14ac:dyDescent="0.35">
      <c r="A1980" s="5">
        <v>1979</v>
      </c>
      <c r="B1980" s="5">
        <v>1300</v>
      </c>
      <c r="C1980" s="5">
        <v>1072</v>
      </c>
      <c r="D1980" s="5">
        <v>1</v>
      </c>
      <c r="E1980" s="5">
        <v>1404.39</v>
      </c>
      <c r="F1980" s="5">
        <v>0</v>
      </c>
      <c r="G1980" s="5">
        <f>IFERROR(INDEX(Products!$C$2:$C$86,MATCH(C1980,Products!$A$2:$A$86,0)),"")</f>
        <v>7</v>
      </c>
      <c r="H1980" s="12">
        <f>IFERROR(INDEX(Products!$D$2:$D$86,MATCH(C1980,Products!$A$2:$A$86,0)),"")</f>
        <v>772.88</v>
      </c>
      <c r="I1980" s="12">
        <f t="shared" si="120"/>
        <v>1404.39</v>
      </c>
      <c r="J1980" s="12">
        <f t="shared" si="121"/>
        <v>772.88</v>
      </c>
      <c r="K1980" s="12">
        <f t="shared" si="122"/>
        <v>631.5100000000001</v>
      </c>
      <c r="L1980" s="7">
        <f t="shared" si="123"/>
        <v>0.44966853936584572</v>
      </c>
      <c r="M1980" s="5" t="str">
        <f>IF(COUNTIF(Returns!$B$2:$B$248,A1980)&gt;0,"Yes","No")</f>
        <v>No</v>
      </c>
      <c r="N1980" s="13"/>
    </row>
    <row r="1981" spans="1:14" x14ac:dyDescent="0.35">
      <c r="A1981" s="5">
        <v>1980</v>
      </c>
      <c r="B1981" s="5">
        <v>1301</v>
      </c>
      <c r="C1981" s="5">
        <v>1080</v>
      </c>
      <c r="D1981" s="5">
        <v>1</v>
      </c>
      <c r="E1981" s="5">
        <v>256.7</v>
      </c>
      <c r="F1981" s="5">
        <v>0.15</v>
      </c>
      <c r="G1981" s="5">
        <f>IFERROR(INDEX(Products!$C$2:$C$86,MATCH(C1981,Products!$A$2:$A$86,0)),"")</f>
        <v>8</v>
      </c>
      <c r="H1981" s="12">
        <f>IFERROR(INDEX(Products!$D$2:$D$86,MATCH(C1981,Products!$A$2:$A$86,0)),"")</f>
        <v>184.26</v>
      </c>
      <c r="I1981" s="12">
        <f t="shared" si="120"/>
        <v>218.19499999999999</v>
      </c>
      <c r="J1981" s="12">
        <f t="shared" si="121"/>
        <v>184.26</v>
      </c>
      <c r="K1981" s="12">
        <f t="shared" si="122"/>
        <v>33.935000000000002</v>
      </c>
      <c r="L1981" s="7">
        <f t="shared" si="123"/>
        <v>0.15552602030294005</v>
      </c>
      <c r="M1981" s="5" t="str">
        <f>IF(COUNTIF(Returns!$B$2:$B$248,A1981)&gt;0,"Yes","No")</f>
        <v>No</v>
      </c>
      <c r="N1981" s="13"/>
    </row>
    <row r="1982" spans="1:14" x14ac:dyDescent="0.35">
      <c r="A1982" s="5">
        <v>1981</v>
      </c>
      <c r="B1982" s="5">
        <v>1302</v>
      </c>
      <c r="C1982" s="5">
        <v>1001</v>
      </c>
      <c r="D1982" s="5">
        <v>1</v>
      </c>
      <c r="E1982" s="5">
        <v>3826.19</v>
      </c>
      <c r="F1982" s="5">
        <v>0</v>
      </c>
      <c r="G1982" s="5">
        <f>IFERROR(INDEX(Products!$C$2:$C$86,MATCH(C1982,Products!$A$2:$A$86,0)),"")</f>
        <v>1</v>
      </c>
      <c r="H1982" s="12">
        <f>IFERROR(INDEX(Products!$D$2:$D$86,MATCH(C1982,Products!$A$2:$A$86,0)),"")</f>
        <v>3021.65</v>
      </c>
      <c r="I1982" s="12">
        <f t="shared" si="120"/>
        <v>3826.19</v>
      </c>
      <c r="J1982" s="12">
        <f t="shared" si="121"/>
        <v>3021.65</v>
      </c>
      <c r="K1982" s="12">
        <f t="shared" si="122"/>
        <v>804.54</v>
      </c>
      <c r="L1982" s="7">
        <f t="shared" si="123"/>
        <v>0.21027183699711721</v>
      </c>
      <c r="M1982" s="5" t="str">
        <f>IF(COUNTIF(Returns!$B$2:$B$248,A1982)&gt;0,"Yes","No")</f>
        <v>No</v>
      </c>
      <c r="N1982" s="13"/>
    </row>
    <row r="1983" spans="1:14" x14ac:dyDescent="0.35">
      <c r="A1983" s="5">
        <v>1982</v>
      </c>
      <c r="B1983" s="5">
        <v>1303</v>
      </c>
      <c r="C1983" s="5">
        <v>1001</v>
      </c>
      <c r="D1983" s="5">
        <v>1</v>
      </c>
      <c r="E1983" s="5">
        <v>3826.19</v>
      </c>
      <c r="F1983" s="5">
        <v>0.1</v>
      </c>
      <c r="G1983" s="5">
        <f>IFERROR(INDEX(Products!$C$2:$C$86,MATCH(C1983,Products!$A$2:$A$86,0)),"")</f>
        <v>1</v>
      </c>
      <c r="H1983" s="12">
        <f>IFERROR(INDEX(Products!$D$2:$D$86,MATCH(C1983,Products!$A$2:$A$86,0)),"")</f>
        <v>3021.65</v>
      </c>
      <c r="I1983" s="12">
        <f t="shared" si="120"/>
        <v>3443.5709999999999</v>
      </c>
      <c r="J1983" s="12">
        <f t="shared" si="121"/>
        <v>3021.65</v>
      </c>
      <c r="K1983" s="12">
        <f t="shared" si="122"/>
        <v>421.92099999999982</v>
      </c>
      <c r="L1983" s="7">
        <f t="shared" si="123"/>
        <v>0.12252426333013021</v>
      </c>
      <c r="M1983" s="5" t="str">
        <f>IF(COUNTIF(Returns!$B$2:$B$248,A1983)&gt;0,"Yes","No")</f>
        <v>No</v>
      </c>
      <c r="N1983" s="13"/>
    </row>
    <row r="1984" spans="1:14" x14ac:dyDescent="0.35">
      <c r="A1984" s="5">
        <v>1983</v>
      </c>
      <c r="B1984" s="5">
        <v>1303</v>
      </c>
      <c r="C1984" s="5">
        <v>1061</v>
      </c>
      <c r="D1984" s="5">
        <v>1</v>
      </c>
      <c r="E1984" s="5">
        <v>1128.8399999999999</v>
      </c>
      <c r="F1984" s="5">
        <v>0</v>
      </c>
      <c r="G1984" s="5">
        <f>IFERROR(INDEX(Products!$C$2:$C$86,MATCH(C1984,Products!$A$2:$A$86,0)),"")</f>
        <v>6</v>
      </c>
      <c r="H1984" s="12">
        <f>IFERROR(INDEX(Products!$D$2:$D$86,MATCH(C1984,Products!$A$2:$A$86,0)),"")</f>
        <v>705.26</v>
      </c>
      <c r="I1984" s="12">
        <f t="shared" si="120"/>
        <v>1128.8399999999999</v>
      </c>
      <c r="J1984" s="12">
        <f t="shared" si="121"/>
        <v>705.26</v>
      </c>
      <c r="K1984" s="12">
        <f t="shared" si="122"/>
        <v>423.57999999999993</v>
      </c>
      <c r="L1984" s="7">
        <f t="shared" si="123"/>
        <v>0.37523475426101127</v>
      </c>
      <c r="M1984" s="5" t="str">
        <f>IF(COUNTIF(Returns!$B$2:$B$248,A1984)&gt;0,"Yes","No")</f>
        <v>No</v>
      </c>
      <c r="N1984" s="13"/>
    </row>
    <row r="1985" spans="1:14" x14ac:dyDescent="0.35">
      <c r="A1985" s="5">
        <v>1984</v>
      </c>
      <c r="B1985" s="5">
        <v>1304</v>
      </c>
      <c r="C1985" s="5">
        <v>1038</v>
      </c>
      <c r="D1985" s="5">
        <v>1</v>
      </c>
      <c r="E1985" s="5">
        <v>930.61</v>
      </c>
      <c r="F1985" s="5">
        <v>0.15</v>
      </c>
      <c r="G1985" s="5">
        <f>IFERROR(INDEX(Products!$C$2:$C$86,MATCH(C1985,Products!$A$2:$A$86,0)),"")</f>
        <v>4</v>
      </c>
      <c r="H1985" s="12">
        <f>IFERROR(INDEX(Products!$D$2:$D$86,MATCH(C1985,Products!$A$2:$A$86,0)),"")</f>
        <v>617.46</v>
      </c>
      <c r="I1985" s="12">
        <f t="shared" si="120"/>
        <v>791.01850000000002</v>
      </c>
      <c r="J1985" s="12">
        <f t="shared" si="121"/>
        <v>617.46</v>
      </c>
      <c r="K1985" s="12">
        <f t="shared" si="122"/>
        <v>173.55849999999998</v>
      </c>
      <c r="L1985" s="7">
        <f t="shared" si="123"/>
        <v>0.21941142969475427</v>
      </c>
      <c r="M1985" s="5" t="str">
        <f>IF(COUNTIF(Returns!$B$2:$B$248,A1985)&gt;0,"Yes","No")</f>
        <v>No</v>
      </c>
      <c r="N1985" s="13"/>
    </row>
    <row r="1986" spans="1:14" x14ac:dyDescent="0.35">
      <c r="A1986" s="5">
        <v>1985</v>
      </c>
      <c r="B1986" s="5">
        <v>1305</v>
      </c>
      <c r="C1986" s="5">
        <v>1067</v>
      </c>
      <c r="D1986" s="5">
        <v>1</v>
      </c>
      <c r="E1986" s="5">
        <v>4128.99</v>
      </c>
      <c r="F1986" s="5">
        <v>0.3</v>
      </c>
      <c r="G1986" s="5">
        <f>IFERROR(INDEX(Products!$C$2:$C$86,MATCH(C1986,Products!$A$2:$A$86,0)),"")</f>
        <v>7</v>
      </c>
      <c r="H1986" s="12">
        <f>IFERROR(INDEX(Products!$D$2:$D$86,MATCH(C1986,Products!$A$2:$A$86,0)),"")</f>
        <v>2213.3200000000002</v>
      </c>
      <c r="I1986" s="12">
        <f t="shared" ref="I1986:I2049" si="124">D1986*E1986*(1-F1986)</f>
        <v>2890.2929999999997</v>
      </c>
      <c r="J1986" s="12">
        <f t="shared" ref="J1986:J2049" si="125">D1986*H1986</f>
        <v>2213.3200000000002</v>
      </c>
      <c r="K1986" s="12">
        <f t="shared" ref="K1986:K2049" si="126">I1986-J1986</f>
        <v>676.9729999999995</v>
      </c>
      <c r="L1986" s="7">
        <f t="shared" ref="L1986:L2049" si="127">IFERROR(K1986/I1986,0)</f>
        <v>0.23422296632209938</v>
      </c>
      <c r="M1986" s="5" t="str">
        <f>IF(COUNTIF(Returns!$B$2:$B$248,A1986)&gt;0,"Yes","No")</f>
        <v>No</v>
      </c>
      <c r="N1986" s="13"/>
    </row>
    <row r="1987" spans="1:14" x14ac:dyDescent="0.35">
      <c r="A1987" s="5">
        <v>1986</v>
      </c>
      <c r="B1987" s="5">
        <v>1305</v>
      </c>
      <c r="C1987" s="5">
        <v>1041</v>
      </c>
      <c r="D1987" s="5">
        <v>1</v>
      </c>
      <c r="E1987" s="5">
        <v>767.68</v>
      </c>
      <c r="F1987" s="5">
        <v>0.3</v>
      </c>
      <c r="G1987" s="5">
        <f>IFERROR(INDEX(Products!$C$2:$C$86,MATCH(C1987,Products!$A$2:$A$86,0)),"")</f>
        <v>4</v>
      </c>
      <c r="H1987" s="12">
        <f>IFERROR(INDEX(Products!$D$2:$D$86,MATCH(C1987,Products!$A$2:$A$86,0)),"")</f>
        <v>540.32000000000005</v>
      </c>
      <c r="I1987" s="12">
        <f t="shared" si="124"/>
        <v>537.37599999999998</v>
      </c>
      <c r="J1987" s="12">
        <f t="shared" si="125"/>
        <v>540.32000000000005</v>
      </c>
      <c r="K1987" s="12">
        <f t="shared" si="126"/>
        <v>-2.9440000000000737</v>
      </c>
      <c r="L1987" s="7">
        <f t="shared" si="127"/>
        <v>-5.4784731733461744E-3</v>
      </c>
      <c r="M1987" s="5" t="str">
        <f>IF(COUNTIF(Returns!$B$2:$B$248,A1987)&gt;0,"Yes","No")</f>
        <v>No</v>
      </c>
      <c r="N1987" s="13"/>
    </row>
    <row r="1988" spans="1:14" x14ac:dyDescent="0.35">
      <c r="A1988" s="5">
        <v>1987</v>
      </c>
      <c r="B1988" s="5">
        <v>1306</v>
      </c>
      <c r="C1988" s="5">
        <v>1010</v>
      </c>
      <c r="D1988" s="5">
        <v>1</v>
      </c>
      <c r="E1988" s="5">
        <v>4664.03</v>
      </c>
      <c r="F1988" s="5">
        <v>0</v>
      </c>
      <c r="G1988" s="5">
        <f>IFERROR(INDEX(Products!$C$2:$C$86,MATCH(C1988,Products!$A$2:$A$86,0)),"")</f>
        <v>1</v>
      </c>
      <c r="H1988" s="12">
        <f>IFERROR(INDEX(Products!$D$2:$D$86,MATCH(C1988,Products!$A$2:$A$86,0)),"")</f>
        <v>3718.66</v>
      </c>
      <c r="I1988" s="12">
        <f t="shared" si="124"/>
        <v>4664.03</v>
      </c>
      <c r="J1988" s="12">
        <f t="shared" si="125"/>
        <v>3718.66</v>
      </c>
      <c r="K1988" s="12">
        <f t="shared" si="126"/>
        <v>945.36999999999989</v>
      </c>
      <c r="L1988" s="7">
        <f t="shared" si="127"/>
        <v>0.20269380771564505</v>
      </c>
      <c r="M1988" s="5" t="str">
        <f>IF(COUNTIF(Returns!$B$2:$B$248,A1988)&gt;0,"Yes","No")</f>
        <v>No</v>
      </c>
      <c r="N1988" s="13"/>
    </row>
    <row r="1989" spans="1:14" x14ac:dyDescent="0.35">
      <c r="A1989" s="5">
        <v>1988</v>
      </c>
      <c r="B1989" s="5">
        <v>1306</v>
      </c>
      <c r="C1989" s="5">
        <v>1038</v>
      </c>
      <c r="D1989" s="5">
        <v>1</v>
      </c>
      <c r="E1989" s="5">
        <v>930.61</v>
      </c>
      <c r="F1989" s="5">
        <v>0.2</v>
      </c>
      <c r="G1989" s="5">
        <f>IFERROR(INDEX(Products!$C$2:$C$86,MATCH(C1989,Products!$A$2:$A$86,0)),"")</f>
        <v>4</v>
      </c>
      <c r="H1989" s="12">
        <f>IFERROR(INDEX(Products!$D$2:$D$86,MATCH(C1989,Products!$A$2:$A$86,0)),"")</f>
        <v>617.46</v>
      </c>
      <c r="I1989" s="12">
        <f t="shared" si="124"/>
        <v>744.48800000000006</v>
      </c>
      <c r="J1989" s="12">
        <f t="shared" si="125"/>
        <v>617.46</v>
      </c>
      <c r="K1989" s="12">
        <f t="shared" si="126"/>
        <v>127.02800000000002</v>
      </c>
      <c r="L1989" s="7">
        <f t="shared" si="127"/>
        <v>0.17062464405067646</v>
      </c>
      <c r="M1989" s="5" t="str">
        <f>IF(COUNTIF(Returns!$B$2:$B$248,A1989)&gt;0,"Yes","No")</f>
        <v>No</v>
      </c>
      <c r="N1989" s="13"/>
    </row>
    <row r="1990" spans="1:14" x14ac:dyDescent="0.35">
      <c r="A1990" s="5">
        <v>1989</v>
      </c>
      <c r="B1990" s="5">
        <v>1307</v>
      </c>
      <c r="C1990" s="5">
        <v>1080</v>
      </c>
      <c r="D1990" s="5">
        <v>1</v>
      </c>
      <c r="E1990" s="5">
        <v>256.7</v>
      </c>
      <c r="F1990" s="5">
        <v>0.3</v>
      </c>
      <c r="G1990" s="5">
        <f>IFERROR(INDEX(Products!$C$2:$C$86,MATCH(C1990,Products!$A$2:$A$86,0)),"")</f>
        <v>8</v>
      </c>
      <c r="H1990" s="12">
        <f>IFERROR(INDEX(Products!$D$2:$D$86,MATCH(C1990,Products!$A$2:$A$86,0)),"")</f>
        <v>184.26</v>
      </c>
      <c r="I1990" s="12">
        <f t="shared" si="124"/>
        <v>179.68999999999997</v>
      </c>
      <c r="J1990" s="12">
        <f t="shared" si="125"/>
        <v>184.26</v>
      </c>
      <c r="K1990" s="12">
        <f t="shared" si="126"/>
        <v>-4.5700000000000216</v>
      </c>
      <c r="L1990" s="7">
        <f t="shared" si="127"/>
        <v>-2.5432689632144373E-2</v>
      </c>
      <c r="M1990" s="5" t="str">
        <f>IF(COUNTIF(Returns!$B$2:$B$248,A1990)&gt;0,"Yes","No")</f>
        <v>No</v>
      </c>
      <c r="N1990" s="13"/>
    </row>
    <row r="1991" spans="1:14" x14ac:dyDescent="0.35">
      <c r="A1991" s="5">
        <v>1990</v>
      </c>
      <c r="B1991" s="5">
        <v>1308</v>
      </c>
      <c r="C1991" s="5">
        <v>1085</v>
      </c>
      <c r="D1991" s="5">
        <v>1</v>
      </c>
      <c r="E1991" s="5">
        <v>234.72</v>
      </c>
      <c r="F1991" s="5">
        <v>0.25</v>
      </c>
      <c r="G1991" s="5">
        <f>IFERROR(INDEX(Products!$C$2:$C$86,MATCH(C1991,Products!$A$2:$A$86,0)),"")</f>
        <v>8</v>
      </c>
      <c r="H1991" s="12">
        <f>IFERROR(INDEX(Products!$D$2:$D$86,MATCH(C1991,Products!$A$2:$A$86,0)),"")</f>
        <v>175.69</v>
      </c>
      <c r="I1991" s="12">
        <f t="shared" si="124"/>
        <v>176.04</v>
      </c>
      <c r="J1991" s="12">
        <f t="shared" si="125"/>
        <v>175.69</v>
      </c>
      <c r="K1991" s="12">
        <f t="shared" si="126"/>
        <v>0.34999999999999432</v>
      </c>
      <c r="L1991" s="7">
        <f t="shared" si="127"/>
        <v>1.9881845035218948E-3</v>
      </c>
      <c r="M1991" s="5" t="str">
        <f>IF(COUNTIF(Returns!$B$2:$B$248,A1991)&gt;0,"Yes","No")</f>
        <v>No</v>
      </c>
      <c r="N1991" s="13"/>
    </row>
    <row r="1992" spans="1:14" x14ac:dyDescent="0.35">
      <c r="A1992" s="5">
        <v>1991</v>
      </c>
      <c r="B1992" s="5">
        <v>1308</v>
      </c>
      <c r="C1992" s="5">
        <v>1038</v>
      </c>
      <c r="D1992" s="5">
        <v>2</v>
      </c>
      <c r="E1992" s="5">
        <v>930.61</v>
      </c>
      <c r="F1992" s="5">
        <v>0</v>
      </c>
      <c r="G1992" s="5">
        <f>IFERROR(INDEX(Products!$C$2:$C$86,MATCH(C1992,Products!$A$2:$A$86,0)),"")</f>
        <v>4</v>
      </c>
      <c r="H1992" s="12">
        <f>IFERROR(INDEX(Products!$D$2:$D$86,MATCH(C1992,Products!$A$2:$A$86,0)),"")</f>
        <v>617.46</v>
      </c>
      <c r="I1992" s="12">
        <f t="shared" si="124"/>
        <v>1861.22</v>
      </c>
      <c r="J1992" s="12">
        <f t="shared" si="125"/>
        <v>1234.92</v>
      </c>
      <c r="K1992" s="12">
        <f t="shared" si="126"/>
        <v>626.29999999999995</v>
      </c>
      <c r="L1992" s="7">
        <f t="shared" si="127"/>
        <v>0.33649971524054112</v>
      </c>
      <c r="M1992" s="5" t="str">
        <f>IF(COUNTIF(Returns!$B$2:$B$248,A1992)&gt;0,"Yes","No")</f>
        <v>Yes</v>
      </c>
      <c r="N1992" s="13"/>
    </row>
    <row r="1993" spans="1:14" x14ac:dyDescent="0.35">
      <c r="A1993" s="5">
        <v>1992</v>
      </c>
      <c r="B1993" s="5">
        <v>1309</v>
      </c>
      <c r="C1993" s="5">
        <v>1065</v>
      </c>
      <c r="D1993" s="5">
        <v>1</v>
      </c>
      <c r="E1993" s="5">
        <v>1433.45</v>
      </c>
      <c r="F1993" s="5">
        <v>0</v>
      </c>
      <c r="G1993" s="5">
        <f>IFERROR(INDEX(Products!$C$2:$C$86,MATCH(C1993,Products!$A$2:$A$86,0)),"")</f>
        <v>6</v>
      </c>
      <c r="H1993" s="12">
        <f>IFERROR(INDEX(Products!$D$2:$D$86,MATCH(C1993,Products!$A$2:$A$86,0)),"")</f>
        <v>800.55</v>
      </c>
      <c r="I1993" s="12">
        <f t="shared" si="124"/>
        <v>1433.45</v>
      </c>
      <c r="J1993" s="12">
        <f t="shared" si="125"/>
        <v>800.55</v>
      </c>
      <c r="K1993" s="12">
        <f t="shared" si="126"/>
        <v>632.90000000000009</v>
      </c>
      <c r="L1993" s="7">
        <f t="shared" si="127"/>
        <v>0.44152220168125855</v>
      </c>
      <c r="M1993" s="5" t="str">
        <f>IF(COUNTIF(Returns!$B$2:$B$248,A1993)&gt;0,"Yes","No")</f>
        <v>No</v>
      </c>
      <c r="N1993" s="13"/>
    </row>
    <row r="1994" spans="1:14" x14ac:dyDescent="0.35">
      <c r="A1994" s="5">
        <v>1993</v>
      </c>
      <c r="B1994" s="5">
        <v>1309</v>
      </c>
      <c r="C1994" s="5">
        <v>1048</v>
      </c>
      <c r="D1994" s="5">
        <v>1</v>
      </c>
      <c r="E1994" s="5">
        <v>448.35</v>
      </c>
      <c r="F1994" s="5">
        <v>0.15</v>
      </c>
      <c r="G1994" s="5">
        <f>IFERROR(INDEX(Products!$C$2:$C$86,MATCH(C1994,Products!$A$2:$A$86,0)),"")</f>
        <v>5</v>
      </c>
      <c r="H1994" s="12">
        <f>IFERROR(INDEX(Products!$D$2:$D$86,MATCH(C1994,Products!$A$2:$A$86,0)),"")</f>
        <v>299.29000000000002</v>
      </c>
      <c r="I1994" s="12">
        <f t="shared" si="124"/>
        <v>381.09750000000003</v>
      </c>
      <c r="J1994" s="12">
        <f t="shared" si="125"/>
        <v>299.29000000000002</v>
      </c>
      <c r="K1994" s="12">
        <f t="shared" si="126"/>
        <v>81.807500000000005</v>
      </c>
      <c r="L1994" s="7">
        <f t="shared" si="127"/>
        <v>0.2146629143460663</v>
      </c>
      <c r="M1994" s="5" t="str">
        <f>IF(COUNTIF(Returns!$B$2:$B$248,A1994)&gt;0,"Yes","No")</f>
        <v>No</v>
      </c>
      <c r="N1994" s="13"/>
    </row>
    <row r="1995" spans="1:14" x14ac:dyDescent="0.35">
      <c r="A1995" s="5">
        <v>1994</v>
      </c>
      <c r="B1995" s="5">
        <v>1310</v>
      </c>
      <c r="C1995" s="5">
        <v>1029</v>
      </c>
      <c r="D1995" s="5">
        <v>1</v>
      </c>
      <c r="E1995" s="5">
        <v>951.92</v>
      </c>
      <c r="F1995" s="5">
        <v>0.3</v>
      </c>
      <c r="G1995" s="5">
        <f>IFERROR(INDEX(Products!$C$2:$C$86,MATCH(C1995,Products!$A$2:$A$86,0)),"")</f>
        <v>3</v>
      </c>
      <c r="H1995" s="12">
        <f>IFERROR(INDEX(Products!$D$2:$D$86,MATCH(C1995,Products!$A$2:$A$86,0)),"")</f>
        <v>552.17999999999995</v>
      </c>
      <c r="I1995" s="12">
        <f t="shared" si="124"/>
        <v>666.34399999999994</v>
      </c>
      <c r="J1995" s="12">
        <f t="shared" si="125"/>
        <v>552.17999999999995</v>
      </c>
      <c r="K1995" s="12">
        <f t="shared" si="126"/>
        <v>114.16399999999999</v>
      </c>
      <c r="L1995" s="7">
        <f t="shared" si="127"/>
        <v>0.17132892319882823</v>
      </c>
      <c r="M1995" s="5" t="str">
        <f>IF(COUNTIF(Returns!$B$2:$B$248,A1995)&gt;0,"Yes","No")</f>
        <v>No</v>
      </c>
      <c r="N1995" s="13"/>
    </row>
    <row r="1996" spans="1:14" x14ac:dyDescent="0.35">
      <c r="A1996" s="5">
        <v>1995</v>
      </c>
      <c r="B1996" s="5">
        <v>1311</v>
      </c>
      <c r="C1996" s="5">
        <v>1019</v>
      </c>
      <c r="D1996" s="5">
        <v>1</v>
      </c>
      <c r="E1996" s="5">
        <v>1255.73</v>
      </c>
      <c r="F1996" s="5">
        <v>0.15</v>
      </c>
      <c r="G1996" s="5">
        <f>IFERROR(INDEX(Products!$C$2:$C$86,MATCH(C1996,Products!$A$2:$A$86,0)),"")</f>
        <v>2</v>
      </c>
      <c r="H1996" s="12">
        <f>IFERROR(INDEX(Products!$D$2:$D$86,MATCH(C1996,Products!$A$2:$A$86,0)),"")</f>
        <v>760.11</v>
      </c>
      <c r="I1996" s="12">
        <f t="shared" si="124"/>
        <v>1067.3705</v>
      </c>
      <c r="J1996" s="12">
        <f t="shared" si="125"/>
        <v>760.11</v>
      </c>
      <c r="K1996" s="12">
        <f t="shared" si="126"/>
        <v>307.26049999999998</v>
      </c>
      <c r="L1996" s="7">
        <f t="shared" si="127"/>
        <v>0.28786677165988755</v>
      </c>
      <c r="M1996" s="5" t="str">
        <f>IF(COUNTIF(Returns!$B$2:$B$248,A1996)&gt;0,"Yes","No")</f>
        <v>No</v>
      </c>
      <c r="N1996" s="13"/>
    </row>
    <row r="1997" spans="1:14" x14ac:dyDescent="0.35">
      <c r="A1997" s="5">
        <v>1996</v>
      </c>
      <c r="B1997" s="5">
        <v>1311</v>
      </c>
      <c r="C1997" s="5">
        <v>1056</v>
      </c>
      <c r="D1997" s="5">
        <v>1</v>
      </c>
      <c r="E1997" s="5">
        <v>1134.4000000000001</v>
      </c>
      <c r="F1997" s="5">
        <v>0.2</v>
      </c>
      <c r="G1997" s="5">
        <f>IFERROR(INDEX(Products!$C$2:$C$86,MATCH(C1997,Products!$A$2:$A$86,0)),"")</f>
        <v>6</v>
      </c>
      <c r="H1997" s="12">
        <f>IFERROR(INDEX(Products!$D$2:$D$86,MATCH(C1997,Products!$A$2:$A$86,0)),"")</f>
        <v>798.2</v>
      </c>
      <c r="I1997" s="12">
        <f t="shared" si="124"/>
        <v>907.5200000000001</v>
      </c>
      <c r="J1997" s="12">
        <f t="shared" si="125"/>
        <v>798.2</v>
      </c>
      <c r="K1997" s="12">
        <f t="shared" si="126"/>
        <v>109.32000000000005</v>
      </c>
      <c r="L1997" s="7">
        <f t="shared" si="127"/>
        <v>0.12046015514809595</v>
      </c>
      <c r="M1997" s="5" t="str">
        <f>IF(COUNTIF(Returns!$B$2:$B$248,A1997)&gt;0,"Yes","No")</f>
        <v>No</v>
      </c>
      <c r="N1997" s="13"/>
    </row>
    <row r="1998" spans="1:14" x14ac:dyDescent="0.35">
      <c r="A1998" s="5">
        <v>1997</v>
      </c>
      <c r="B1998" s="5">
        <v>1311</v>
      </c>
      <c r="C1998" s="5">
        <v>1037</v>
      </c>
      <c r="D1998" s="5">
        <v>2</v>
      </c>
      <c r="E1998" s="5">
        <v>1161.6300000000001</v>
      </c>
      <c r="F1998" s="5">
        <v>0</v>
      </c>
      <c r="G1998" s="5">
        <f>IFERROR(INDEX(Products!$C$2:$C$86,MATCH(C1998,Products!$A$2:$A$86,0)),"")</f>
        <v>4</v>
      </c>
      <c r="H1998" s="12">
        <f>IFERROR(INDEX(Products!$D$2:$D$86,MATCH(C1998,Products!$A$2:$A$86,0)),"")</f>
        <v>798.62</v>
      </c>
      <c r="I1998" s="12">
        <f t="shared" si="124"/>
        <v>2323.2600000000002</v>
      </c>
      <c r="J1998" s="12">
        <f t="shared" si="125"/>
        <v>1597.24</v>
      </c>
      <c r="K1998" s="12">
        <f t="shared" si="126"/>
        <v>726.02000000000021</v>
      </c>
      <c r="L1998" s="7">
        <f t="shared" si="127"/>
        <v>0.31250053803706868</v>
      </c>
      <c r="M1998" s="5" t="str">
        <f>IF(COUNTIF(Returns!$B$2:$B$248,A1998)&gt;0,"Yes","No")</f>
        <v>No</v>
      </c>
      <c r="N1998" s="13"/>
    </row>
    <row r="1999" spans="1:14" x14ac:dyDescent="0.35">
      <c r="A1999" s="5">
        <v>1998</v>
      </c>
      <c r="B1999" s="5">
        <v>1312</v>
      </c>
      <c r="C1999" s="5">
        <v>1038</v>
      </c>
      <c r="D1999" s="5">
        <v>2</v>
      </c>
      <c r="E1999" s="5">
        <v>930.61</v>
      </c>
      <c r="F1999" s="5">
        <v>0</v>
      </c>
      <c r="G1999" s="5">
        <f>IFERROR(INDEX(Products!$C$2:$C$86,MATCH(C1999,Products!$A$2:$A$86,0)),"")</f>
        <v>4</v>
      </c>
      <c r="H1999" s="12">
        <f>IFERROR(INDEX(Products!$D$2:$D$86,MATCH(C1999,Products!$A$2:$A$86,0)),"")</f>
        <v>617.46</v>
      </c>
      <c r="I1999" s="12">
        <f t="shared" si="124"/>
        <v>1861.22</v>
      </c>
      <c r="J1999" s="12">
        <f t="shared" si="125"/>
        <v>1234.92</v>
      </c>
      <c r="K1999" s="12">
        <f t="shared" si="126"/>
        <v>626.29999999999995</v>
      </c>
      <c r="L1999" s="7">
        <f t="shared" si="127"/>
        <v>0.33649971524054112</v>
      </c>
      <c r="M1999" s="5" t="str">
        <f>IF(COUNTIF(Returns!$B$2:$B$248,A1999)&gt;0,"Yes","No")</f>
        <v>No</v>
      </c>
      <c r="N1999" s="13"/>
    </row>
    <row r="2000" spans="1:14" x14ac:dyDescent="0.35">
      <c r="A2000" s="5">
        <v>1999</v>
      </c>
      <c r="B2000" s="5">
        <v>1312</v>
      </c>
      <c r="C2000" s="5">
        <v>1085</v>
      </c>
      <c r="D2000" s="5">
        <v>1</v>
      </c>
      <c r="E2000" s="5">
        <v>234.72</v>
      </c>
      <c r="F2000" s="5">
        <v>0.15</v>
      </c>
      <c r="G2000" s="5">
        <f>IFERROR(INDEX(Products!$C$2:$C$86,MATCH(C2000,Products!$A$2:$A$86,0)),"")</f>
        <v>8</v>
      </c>
      <c r="H2000" s="12">
        <f>IFERROR(INDEX(Products!$D$2:$D$86,MATCH(C2000,Products!$A$2:$A$86,0)),"")</f>
        <v>175.69</v>
      </c>
      <c r="I2000" s="12">
        <f t="shared" si="124"/>
        <v>199.512</v>
      </c>
      <c r="J2000" s="12">
        <f t="shared" si="125"/>
        <v>175.69</v>
      </c>
      <c r="K2000" s="12">
        <f t="shared" si="126"/>
        <v>23.822000000000003</v>
      </c>
      <c r="L2000" s="7">
        <f t="shared" si="127"/>
        <v>0.11940133926781347</v>
      </c>
      <c r="M2000" s="5" t="str">
        <f>IF(COUNTIF(Returns!$B$2:$B$248,A2000)&gt;0,"Yes","No")</f>
        <v>No</v>
      </c>
      <c r="N2000" s="13"/>
    </row>
    <row r="2001" spans="1:14" x14ac:dyDescent="0.35">
      <c r="A2001" s="5">
        <v>2000</v>
      </c>
      <c r="B2001" s="5">
        <v>1313</v>
      </c>
      <c r="C2001" s="5">
        <v>1038</v>
      </c>
      <c r="D2001" s="5">
        <v>1</v>
      </c>
      <c r="E2001" s="5">
        <v>930.61</v>
      </c>
      <c r="F2001" s="5">
        <v>0.3</v>
      </c>
      <c r="G2001" s="5">
        <f>IFERROR(INDEX(Products!$C$2:$C$86,MATCH(C2001,Products!$A$2:$A$86,0)),"")</f>
        <v>4</v>
      </c>
      <c r="H2001" s="12">
        <f>IFERROR(INDEX(Products!$D$2:$D$86,MATCH(C2001,Products!$A$2:$A$86,0)),"")</f>
        <v>617.46</v>
      </c>
      <c r="I2001" s="12">
        <f t="shared" si="124"/>
        <v>651.42700000000002</v>
      </c>
      <c r="J2001" s="12">
        <f t="shared" si="125"/>
        <v>617.46</v>
      </c>
      <c r="K2001" s="12">
        <f t="shared" si="126"/>
        <v>33.966999999999985</v>
      </c>
      <c r="L2001" s="7">
        <f t="shared" si="127"/>
        <v>5.2142450343630187E-2</v>
      </c>
      <c r="M2001" s="5" t="str">
        <f>IF(COUNTIF(Returns!$B$2:$B$248,A2001)&gt;0,"Yes","No")</f>
        <v>No</v>
      </c>
      <c r="N2001" s="13"/>
    </row>
    <row r="2002" spans="1:14" x14ac:dyDescent="0.35">
      <c r="A2002" s="5">
        <v>2001</v>
      </c>
      <c r="B2002" s="5">
        <v>1314</v>
      </c>
      <c r="C2002" s="5">
        <v>1069</v>
      </c>
      <c r="D2002" s="5">
        <v>1</v>
      </c>
      <c r="E2002" s="5">
        <v>545.38</v>
      </c>
      <c r="F2002" s="5">
        <v>0.3</v>
      </c>
      <c r="G2002" s="5">
        <f>IFERROR(INDEX(Products!$C$2:$C$86,MATCH(C2002,Products!$A$2:$A$86,0)),"")</f>
        <v>7</v>
      </c>
      <c r="H2002" s="12">
        <f>IFERROR(INDEX(Products!$D$2:$D$86,MATCH(C2002,Products!$A$2:$A$86,0)),"")</f>
        <v>312.64999999999998</v>
      </c>
      <c r="I2002" s="12">
        <f t="shared" si="124"/>
        <v>381.76599999999996</v>
      </c>
      <c r="J2002" s="12">
        <f t="shared" si="125"/>
        <v>312.64999999999998</v>
      </c>
      <c r="K2002" s="12">
        <f t="shared" si="126"/>
        <v>69.115999999999985</v>
      </c>
      <c r="L2002" s="7">
        <f t="shared" si="127"/>
        <v>0.18104283775925564</v>
      </c>
      <c r="M2002" s="5" t="str">
        <f>IF(COUNTIF(Returns!$B$2:$B$248,A2002)&gt;0,"Yes","No")</f>
        <v>No</v>
      </c>
      <c r="N2002" s="13"/>
    </row>
    <row r="2003" spans="1:14" x14ac:dyDescent="0.35">
      <c r="A2003" s="5">
        <v>2002</v>
      </c>
      <c r="B2003" s="5">
        <v>1315</v>
      </c>
      <c r="C2003" s="5">
        <v>1001</v>
      </c>
      <c r="D2003" s="5">
        <v>1</v>
      </c>
      <c r="E2003" s="5">
        <v>3826.19</v>
      </c>
      <c r="F2003" s="5">
        <v>0</v>
      </c>
      <c r="G2003" s="5">
        <f>IFERROR(INDEX(Products!$C$2:$C$86,MATCH(C2003,Products!$A$2:$A$86,0)),"")</f>
        <v>1</v>
      </c>
      <c r="H2003" s="12">
        <f>IFERROR(INDEX(Products!$D$2:$D$86,MATCH(C2003,Products!$A$2:$A$86,0)),"")</f>
        <v>3021.65</v>
      </c>
      <c r="I2003" s="12">
        <f t="shared" si="124"/>
        <v>3826.19</v>
      </c>
      <c r="J2003" s="12">
        <f t="shared" si="125"/>
        <v>3021.65</v>
      </c>
      <c r="K2003" s="12">
        <f t="shared" si="126"/>
        <v>804.54</v>
      </c>
      <c r="L2003" s="7">
        <f t="shared" si="127"/>
        <v>0.21027183699711721</v>
      </c>
      <c r="M2003" s="5" t="str">
        <f>IF(COUNTIF(Returns!$B$2:$B$248,A2003)&gt;0,"Yes","No")</f>
        <v>No</v>
      </c>
      <c r="N2003" s="13"/>
    </row>
    <row r="2004" spans="1:14" x14ac:dyDescent="0.35">
      <c r="A2004" s="5">
        <v>2003</v>
      </c>
      <c r="B2004" s="5">
        <v>1316</v>
      </c>
      <c r="C2004" s="5">
        <v>1060</v>
      </c>
      <c r="D2004" s="5">
        <v>1</v>
      </c>
      <c r="E2004" s="5">
        <v>781.76</v>
      </c>
      <c r="F2004" s="5">
        <v>0.2</v>
      </c>
      <c r="G2004" s="5">
        <f>IFERROR(INDEX(Products!$C$2:$C$86,MATCH(C2004,Products!$A$2:$A$86,0)),"")</f>
        <v>6</v>
      </c>
      <c r="H2004" s="12">
        <f>IFERROR(INDEX(Products!$D$2:$D$86,MATCH(C2004,Products!$A$2:$A$86,0)),"")</f>
        <v>579.36</v>
      </c>
      <c r="I2004" s="12">
        <f t="shared" si="124"/>
        <v>625.40800000000002</v>
      </c>
      <c r="J2004" s="12">
        <f t="shared" si="125"/>
        <v>579.36</v>
      </c>
      <c r="K2004" s="12">
        <f t="shared" si="126"/>
        <v>46.048000000000002</v>
      </c>
      <c r="L2004" s="7">
        <f t="shared" si="127"/>
        <v>7.3628735161686457E-2</v>
      </c>
      <c r="M2004" s="5" t="str">
        <f>IF(COUNTIF(Returns!$B$2:$B$248,A2004)&gt;0,"Yes","No")</f>
        <v>No</v>
      </c>
      <c r="N2004" s="13"/>
    </row>
    <row r="2005" spans="1:14" x14ac:dyDescent="0.35">
      <c r="A2005" s="5">
        <v>2004</v>
      </c>
      <c r="B2005" s="5">
        <v>1317</v>
      </c>
      <c r="C2005" s="5">
        <v>1075</v>
      </c>
      <c r="D2005" s="5">
        <v>1</v>
      </c>
      <c r="E2005" s="5">
        <v>904.54</v>
      </c>
      <c r="F2005" s="5">
        <v>0.15</v>
      </c>
      <c r="G2005" s="5">
        <f>IFERROR(INDEX(Products!$C$2:$C$86,MATCH(C2005,Products!$A$2:$A$86,0)),"")</f>
        <v>7</v>
      </c>
      <c r="H2005" s="12">
        <f>IFERROR(INDEX(Products!$D$2:$D$86,MATCH(C2005,Products!$A$2:$A$86,0)),"")</f>
        <v>622.70000000000005</v>
      </c>
      <c r="I2005" s="12">
        <f t="shared" si="124"/>
        <v>768.85899999999992</v>
      </c>
      <c r="J2005" s="12">
        <f t="shared" si="125"/>
        <v>622.70000000000005</v>
      </c>
      <c r="K2005" s="12">
        <f t="shared" si="126"/>
        <v>146.15899999999988</v>
      </c>
      <c r="L2005" s="7">
        <f t="shared" si="127"/>
        <v>0.19009857464112392</v>
      </c>
      <c r="M2005" s="5" t="str">
        <f>IF(COUNTIF(Returns!$B$2:$B$248,A2005)&gt;0,"Yes","No")</f>
        <v>No</v>
      </c>
      <c r="N2005" s="13"/>
    </row>
    <row r="2006" spans="1:14" x14ac:dyDescent="0.35">
      <c r="A2006" s="5">
        <v>2005</v>
      </c>
      <c r="B2006" s="5">
        <v>1317</v>
      </c>
      <c r="C2006" s="5">
        <v>1031</v>
      </c>
      <c r="D2006" s="5">
        <v>2</v>
      </c>
      <c r="E2006" s="5">
        <v>4123.9799999999996</v>
      </c>
      <c r="F2006" s="5">
        <v>0.25</v>
      </c>
      <c r="G2006" s="5">
        <f>IFERROR(INDEX(Products!$C$2:$C$86,MATCH(C2006,Products!$A$2:$A$86,0)),"")</f>
        <v>3</v>
      </c>
      <c r="H2006" s="12">
        <f>IFERROR(INDEX(Products!$D$2:$D$86,MATCH(C2006,Products!$A$2:$A$86,0)),"")</f>
        <v>2475.38</v>
      </c>
      <c r="I2006" s="12">
        <f t="shared" si="124"/>
        <v>6185.9699999999993</v>
      </c>
      <c r="J2006" s="12">
        <f t="shared" si="125"/>
        <v>4950.76</v>
      </c>
      <c r="K2006" s="12">
        <f t="shared" si="126"/>
        <v>1235.2099999999991</v>
      </c>
      <c r="L2006" s="7">
        <f t="shared" si="127"/>
        <v>0.19967927422861723</v>
      </c>
      <c r="M2006" s="5" t="str">
        <f>IF(COUNTIF(Returns!$B$2:$B$248,A2006)&gt;0,"Yes","No")</f>
        <v>No</v>
      </c>
      <c r="N2006" s="13"/>
    </row>
    <row r="2007" spans="1:14" x14ac:dyDescent="0.35">
      <c r="A2007" s="5">
        <v>2006</v>
      </c>
      <c r="B2007" s="5">
        <v>1318</v>
      </c>
      <c r="C2007" s="5">
        <v>1061</v>
      </c>
      <c r="D2007" s="5">
        <v>1</v>
      </c>
      <c r="E2007" s="5">
        <v>1128.8399999999999</v>
      </c>
      <c r="F2007" s="5">
        <v>0</v>
      </c>
      <c r="G2007" s="5">
        <f>IFERROR(INDEX(Products!$C$2:$C$86,MATCH(C2007,Products!$A$2:$A$86,0)),"")</f>
        <v>6</v>
      </c>
      <c r="H2007" s="12">
        <f>IFERROR(INDEX(Products!$D$2:$D$86,MATCH(C2007,Products!$A$2:$A$86,0)),"")</f>
        <v>705.26</v>
      </c>
      <c r="I2007" s="12">
        <f t="shared" si="124"/>
        <v>1128.8399999999999</v>
      </c>
      <c r="J2007" s="12">
        <f t="shared" si="125"/>
        <v>705.26</v>
      </c>
      <c r="K2007" s="12">
        <f t="shared" si="126"/>
        <v>423.57999999999993</v>
      </c>
      <c r="L2007" s="7">
        <f t="shared" si="127"/>
        <v>0.37523475426101127</v>
      </c>
      <c r="M2007" s="5" t="str">
        <f>IF(COUNTIF(Returns!$B$2:$B$248,A2007)&gt;0,"Yes","No")</f>
        <v>No</v>
      </c>
      <c r="N2007" s="13"/>
    </row>
    <row r="2008" spans="1:14" x14ac:dyDescent="0.35">
      <c r="A2008" s="5">
        <v>2007</v>
      </c>
      <c r="B2008" s="5">
        <v>1319</v>
      </c>
      <c r="C2008" s="5">
        <v>1044</v>
      </c>
      <c r="D2008" s="5">
        <v>1</v>
      </c>
      <c r="E2008" s="5">
        <v>1419.88</v>
      </c>
      <c r="F2008" s="5">
        <v>0</v>
      </c>
      <c r="G2008" s="5">
        <f>IFERROR(INDEX(Products!$C$2:$C$86,MATCH(C2008,Products!$A$2:$A$86,0)),"")</f>
        <v>4</v>
      </c>
      <c r="H2008" s="12">
        <f>IFERROR(INDEX(Products!$D$2:$D$86,MATCH(C2008,Products!$A$2:$A$86,0)),"")</f>
        <v>897.98</v>
      </c>
      <c r="I2008" s="12">
        <f t="shared" si="124"/>
        <v>1419.88</v>
      </c>
      <c r="J2008" s="12">
        <f t="shared" si="125"/>
        <v>897.98</v>
      </c>
      <c r="K2008" s="12">
        <f t="shared" si="126"/>
        <v>521.90000000000009</v>
      </c>
      <c r="L2008" s="7">
        <f t="shared" si="127"/>
        <v>0.36756627320618646</v>
      </c>
      <c r="M2008" s="5" t="str">
        <f>IF(COUNTIF(Returns!$B$2:$B$248,A2008)&gt;0,"Yes","No")</f>
        <v>No</v>
      </c>
      <c r="N2008" s="13"/>
    </row>
    <row r="2009" spans="1:14" x14ac:dyDescent="0.35">
      <c r="A2009" s="5">
        <v>2008</v>
      </c>
      <c r="B2009" s="5">
        <v>1319</v>
      </c>
      <c r="C2009" s="5">
        <v>1001</v>
      </c>
      <c r="D2009" s="5">
        <v>1</v>
      </c>
      <c r="E2009" s="5">
        <v>3826.19</v>
      </c>
      <c r="F2009" s="5">
        <v>0.2</v>
      </c>
      <c r="G2009" s="5">
        <f>IFERROR(INDEX(Products!$C$2:$C$86,MATCH(C2009,Products!$A$2:$A$86,0)),"")</f>
        <v>1</v>
      </c>
      <c r="H2009" s="12">
        <f>IFERROR(INDEX(Products!$D$2:$D$86,MATCH(C2009,Products!$A$2:$A$86,0)),"")</f>
        <v>3021.65</v>
      </c>
      <c r="I2009" s="12">
        <f t="shared" si="124"/>
        <v>3060.9520000000002</v>
      </c>
      <c r="J2009" s="12">
        <f t="shared" si="125"/>
        <v>3021.65</v>
      </c>
      <c r="K2009" s="12">
        <f t="shared" si="126"/>
        <v>39.302000000000135</v>
      </c>
      <c r="L2009" s="7">
        <f t="shared" si="127"/>
        <v>1.2839796246396589E-2</v>
      </c>
      <c r="M2009" s="5" t="str">
        <f>IF(COUNTIF(Returns!$B$2:$B$248,A2009)&gt;0,"Yes","No")</f>
        <v>No</v>
      </c>
      <c r="N2009" s="13"/>
    </row>
    <row r="2010" spans="1:14" x14ac:dyDescent="0.35">
      <c r="A2010" s="5">
        <v>2009</v>
      </c>
      <c r="B2010" s="5">
        <v>1320</v>
      </c>
      <c r="C2010" s="5">
        <v>1036</v>
      </c>
      <c r="D2010" s="5">
        <v>1</v>
      </c>
      <c r="E2010" s="5">
        <v>471.33</v>
      </c>
      <c r="F2010" s="5">
        <v>0.05</v>
      </c>
      <c r="G2010" s="5">
        <f>IFERROR(INDEX(Products!$C$2:$C$86,MATCH(C2010,Products!$A$2:$A$86,0)),"")</f>
        <v>4</v>
      </c>
      <c r="H2010" s="12">
        <f>IFERROR(INDEX(Products!$D$2:$D$86,MATCH(C2010,Products!$A$2:$A$86,0)),"")</f>
        <v>253.01</v>
      </c>
      <c r="I2010" s="12">
        <f t="shared" si="124"/>
        <v>447.76349999999996</v>
      </c>
      <c r="J2010" s="12">
        <f t="shared" si="125"/>
        <v>253.01</v>
      </c>
      <c r="K2010" s="12">
        <f t="shared" si="126"/>
        <v>194.75349999999997</v>
      </c>
      <c r="L2010" s="7">
        <f t="shared" si="127"/>
        <v>0.43494724335503004</v>
      </c>
      <c r="M2010" s="5" t="str">
        <f>IF(COUNTIF(Returns!$B$2:$B$248,A2010)&gt;0,"Yes","No")</f>
        <v>Yes</v>
      </c>
      <c r="N2010" s="13"/>
    </row>
    <row r="2011" spans="1:14" x14ac:dyDescent="0.35">
      <c r="A2011" s="5">
        <v>2010</v>
      </c>
      <c r="B2011" s="5">
        <v>1321</v>
      </c>
      <c r="C2011" s="5">
        <v>1028</v>
      </c>
      <c r="D2011" s="5">
        <v>1</v>
      </c>
      <c r="E2011" s="5">
        <v>2753.45</v>
      </c>
      <c r="F2011" s="5">
        <v>0</v>
      </c>
      <c r="G2011" s="5">
        <f>IFERROR(INDEX(Products!$C$2:$C$86,MATCH(C2011,Products!$A$2:$A$86,0)),"")</f>
        <v>3</v>
      </c>
      <c r="H2011" s="12">
        <f>IFERROR(INDEX(Products!$D$2:$D$86,MATCH(C2011,Products!$A$2:$A$86,0)),"")</f>
        <v>1672.88</v>
      </c>
      <c r="I2011" s="12">
        <f t="shared" si="124"/>
        <v>2753.45</v>
      </c>
      <c r="J2011" s="12">
        <f t="shared" si="125"/>
        <v>1672.88</v>
      </c>
      <c r="K2011" s="12">
        <f t="shared" si="126"/>
        <v>1080.5699999999997</v>
      </c>
      <c r="L2011" s="7">
        <f t="shared" si="127"/>
        <v>0.39244220886524173</v>
      </c>
      <c r="M2011" s="5" t="str">
        <f>IF(COUNTIF(Returns!$B$2:$B$248,A2011)&gt;0,"Yes","No")</f>
        <v>No</v>
      </c>
      <c r="N2011" s="13"/>
    </row>
    <row r="2012" spans="1:14" x14ac:dyDescent="0.35">
      <c r="A2012" s="5">
        <v>2011</v>
      </c>
      <c r="B2012" s="5">
        <v>1322</v>
      </c>
      <c r="C2012" s="5">
        <v>1067</v>
      </c>
      <c r="D2012" s="5">
        <v>1</v>
      </c>
      <c r="E2012" s="5">
        <v>4128.99</v>
      </c>
      <c r="F2012" s="5">
        <v>0</v>
      </c>
      <c r="G2012" s="5">
        <f>IFERROR(INDEX(Products!$C$2:$C$86,MATCH(C2012,Products!$A$2:$A$86,0)),"")</f>
        <v>7</v>
      </c>
      <c r="H2012" s="12">
        <f>IFERROR(INDEX(Products!$D$2:$D$86,MATCH(C2012,Products!$A$2:$A$86,0)),"")</f>
        <v>2213.3200000000002</v>
      </c>
      <c r="I2012" s="12">
        <f t="shared" si="124"/>
        <v>4128.99</v>
      </c>
      <c r="J2012" s="12">
        <f t="shared" si="125"/>
        <v>2213.3200000000002</v>
      </c>
      <c r="K2012" s="12">
        <f t="shared" si="126"/>
        <v>1915.6699999999996</v>
      </c>
      <c r="L2012" s="7">
        <f t="shared" si="127"/>
        <v>0.4639560764254696</v>
      </c>
      <c r="M2012" s="5" t="str">
        <f>IF(COUNTIF(Returns!$B$2:$B$248,A2012)&gt;0,"Yes","No")</f>
        <v>No</v>
      </c>
      <c r="N2012" s="13"/>
    </row>
    <row r="2013" spans="1:14" x14ac:dyDescent="0.35">
      <c r="A2013" s="5">
        <v>2012</v>
      </c>
      <c r="B2013" s="5">
        <v>1322</v>
      </c>
      <c r="C2013" s="5">
        <v>1082</v>
      </c>
      <c r="D2013" s="5">
        <v>1</v>
      </c>
      <c r="E2013" s="5">
        <v>337.61</v>
      </c>
      <c r="F2013" s="5">
        <v>0.15</v>
      </c>
      <c r="G2013" s="5">
        <f>IFERROR(INDEX(Products!$C$2:$C$86,MATCH(C2013,Products!$A$2:$A$86,0)),"")</f>
        <v>8</v>
      </c>
      <c r="H2013" s="12">
        <f>IFERROR(INDEX(Products!$D$2:$D$86,MATCH(C2013,Products!$A$2:$A$86,0)),"")</f>
        <v>183.63</v>
      </c>
      <c r="I2013" s="12">
        <f t="shared" si="124"/>
        <v>286.96850000000001</v>
      </c>
      <c r="J2013" s="12">
        <f t="shared" si="125"/>
        <v>183.63</v>
      </c>
      <c r="K2013" s="12">
        <f t="shared" si="126"/>
        <v>103.33850000000001</v>
      </c>
      <c r="L2013" s="7">
        <f t="shared" si="127"/>
        <v>0.36010398353826295</v>
      </c>
      <c r="M2013" s="5" t="str">
        <f>IF(COUNTIF(Returns!$B$2:$B$248,A2013)&gt;0,"Yes","No")</f>
        <v>No</v>
      </c>
      <c r="N2013" s="13"/>
    </row>
    <row r="2014" spans="1:14" x14ac:dyDescent="0.35">
      <c r="A2014" s="5">
        <v>2013</v>
      </c>
      <c r="B2014" s="5">
        <v>1323</v>
      </c>
      <c r="C2014" s="5">
        <v>1056</v>
      </c>
      <c r="D2014" s="5">
        <v>1</v>
      </c>
      <c r="E2014" s="5">
        <v>1134.4000000000001</v>
      </c>
      <c r="F2014" s="5">
        <v>0</v>
      </c>
      <c r="G2014" s="5">
        <f>IFERROR(INDEX(Products!$C$2:$C$86,MATCH(C2014,Products!$A$2:$A$86,0)),"")</f>
        <v>6</v>
      </c>
      <c r="H2014" s="12">
        <f>IFERROR(INDEX(Products!$D$2:$D$86,MATCH(C2014,Products!$A$2:$A$86,0)),"")</f>
        <v>798.2</v>
      </c>
      <c r="I2014" s="12">
        <f t="shared" si="124"/>
        <v>1134.4000000000001</v>
      </c>
      <c r="J2014" s="12">
        <f t="shared" si="125"/>
        <v>798.2</v>
      </c>
      <c r="K2014" s="12">
        <f t="shared" si="126"/>
        <v>336.20000000000005</v>
      </c>
      <c r="L2014" s="7">
        <f t="shared" si="127"/>
        <v>0.29636812411847674</v>
      </c>
      <c r="M2014" s="5" t="str">
        <f>IF(COUNTIF(Returns!$B$2:$B$248,A2014)&gt;0,"Yes","No")</f>
        <v>No</v>
      </c>
      <c r="N2014" s="13"/>
    </row>
    <row r="2015" spans="1:14" x14ac:dyDescent="0.35">
      <c r="A2015" s="5">
        <v>2014</v>
      </c>
      <c r="B2015" s="5">
        <v>1324</v>
      </c>
      <c r="C2015" s="5">
        <v>1020</v>
      </c>
      <c r="D2015" s="5">
        <v>1</v>
      </c>
      <c r="E2015" s="5">
        <v>1278.44</v>
      </c>
      <c r="F2015" s="5">
        <v>0</v>
      </c>
      <c r="G2015" s="5">
        <f>IFERROR(INDEX(Products!$C$2:$C$86,MATCH(C2015,Products!$A$2:$A$86,0)),"")</f>
        <v>2</v>
      </c>
      <c r="H2015" s="12">
        <f>IFERROR(INDEX(Products!$D$2:$D$86,MATCH(C2015,Products!$A$2:$A$86,0)),"")</f>
        <v>786.6</v>
      </c>
      <c r="I2015" s="12">
        <f t="shared" si="124"/>
        <v>1278.44</v>
      </c>
      <c r="J2015" s="12">
        <f t="shared" si="125"/>
        <v>786.6</v>
      </c>
      <c r="K2015" s="12">
        <f t="shared" si="126"/>
        <v>491.84000000000003</v>
      </c>
      <c r="L2015" s="7">
        <f t="shared" si="127"/>
        <v>0.38471887613028377</v>
      </c>
      <c r="M2015" s="5" t="str">
        <f>IF(COUNTIF(Returns!$B$2:$B$248,A2015)&gt;0,"Yes","No")</f>
        <v>No</v>
      </c>
      <c r="N2015" s="13"/>
    </row>
    <row r="2016" spans="1:14" x14ac:dyDescent="0.35">
      <c r="A2016" s="5">
        <v>2015</v>
      </c>
      <c r="B2016" s="5">
        <v>1325</v>
      </c>
      <c r="C2016" s="5">
        <v>1001</v>
      </c>
      <c r="D2016" s="5">
        <v>1</v>
      </c>
      <c r="E2016" s="5">
        <v>3826.19</v>
      </c>
      <c r="F2016" s="5">
        <v>0</v>
      </c>
      <c r="G2016" s="5">
        <f>IFERROR(INDEX(Products!$C$2:$C$86,MATCH(C2016,Products!$A$2:$A$86,0)),"")</f>
        <v>1</v>
      </c>
      <c r="H2016" s="12">
        <f>IFERROR(INDEX(Products!$D$2:$D$86,MATCH(C2016,Products!$A$2:$A$86,0)),"")</f>
        <v>3021.65</v>
      </c>
      <c r="I2016" s="12">
        <f t="shared" si="124"/>
        <v>3826.19</v>
      </c>
      <c r="J2016" s="12">
        <f t="shared" si="125"/>
        <v>3021.65</v>
      </c>
      <c r="K2016" s="12">
        <f t="shared" si="126"/>
        <v>804.54</v>
      </c>
      <c r="L2016" s="7">
        <f t="shared" si="127"/>
        <v>0.21027183699711721</v>
      </c>
      <c r="M2016" s="5" t="str">
        <f>IF(COUNTIF(Returns!$B$2:$B$248,A2016)&gt;0,"Yes","No")</f>
        <v>No</v>
      </c>
      <c r="N2016" s="13"/>
    </row>
    <row r="2017" spans="1:14" x14ac:dyDescent="0.35">
      <c r="A2017" s="5">
        <v>2016</v>
      </c>
      <c r="B2017" s="5">
        <v>1326</v>
      </c>
      <c r="C2017" s="5">
        <v>1056</v>
      </c>
      <c r="D2017" s="5">
        <v>1</v>
      </c>
      <c r="E2017" s="5">
        <v>1134.4000000000001</v>
      </c>
      <c r="F2017" s="5">
        <v>0</v>
      </c>
      <c r="G2017" s="5">
        <f>IFERROR(INDEX(Products!$C$2:$C$86,MATCH(C2017,Products!$A$2:$A$86,0)),"")</f>
        <v>6</v>
      </c>
      <c r="H2017" s="12">
        <f>IFERROR(INDEX(Products!$D$2:$D$86,MATCH(C2017,Products!$A$2:$A$86,0)),"")</f>
        <v>798.2</v>
      </c>
      <c r="I2017" s="12">
        <f t="shared" si="124"/>
        <v>1134.4000000000001</v>
      </c>
      <c r="J2017" s="12">
        <f t="shared" si="125"/>
        <v>798.2</v>
      </c>
      <c r="K2017" s="12">
        <f t="shared" si="126"/>
        <v>336.20000000000005</v>
      </c>
      <c r="L2017" s="7">
        <f t="shared" si="127"/>
        <v>0.29636812411847674</v>
      </c>
      <c r="M2017" s="5" t="str">
        <f>IF(COUNTIF(Returns!$B$2:$B$248,A2017)&gt;0,"Yes","No")</f>
        <v>No</v>
      </c>
      <c r="N2017" s="13"/>
    </row>
    <row r="2018" spans="1:14" x14ac:dyDescent="0.35">
      <c r="A2018" s="5">
        <v>2017</v>
      </c>
      <c r="B2018" s="5">
        <v>1326</v>
      </c>
      <c r="C2018" s="5">
        <v>1040</v>
      </c>
      <c r="D2018" s="5">
        <v>1</v>
      </c>
      <c r="E2018" s="5">
        <v>419.14</v>
      </c>
      <c r="F2018" s="5">
        <v>0.05</v>
      </c>
      <c r="G2018" s="5">
        <f>IFERROR(INDEX(Products!$C$2:$C$86,MATCH(C2018,Products!$A$2:$A$86,0)),"")</f>
        <v>4</v>
      </c>
      <c r="H2018" s="12">
        <f>IFERROR(INDEX(Products!$D$2:$D$86,MATCH(C2018,Products!$A$2:$A$86,0)),"")</f>
        <v>297.2</v>
      </c>
      <c r="I2018" s="12">
        <f t="shared" si="124"/>
        <v>398.18299999999999</v>
      </c>
      <c r="J2018" s="12">
        <f t="shared" si="125"/>
        <v>297.2</v>
      </c>
      <c r="K2018" s="12">
        <f t="shared" si="126"/>
        <v>100.983</v>
      </c>
      <c r="L2018" s="7">
        <f t="shared" si="127"/>
        <v>0.25360952125027941</v>
      </c>
      <c r="M2018" s="5" t="str">
        <f>IF(COUNTIF(Returns!$B$2:$B$248,A2018)&gt;0,"Yes","No")</f>
        <v>No</v>
      </c>
      <c r="N2018" s="13"/>
    </row>
    <row r="2019" spans="1:14" x14ac:dyDescent="0.35">
      <c r="A2019" s="5">
        <v>2018</v>
      </c>
      <c r="B2019" s="5">
        <v>1327</v>
      </c>
      <c r="C2019" s="5">
        <v>1050</v>
      </c>
      <c r="D2019" s="5">
        <v>2</v>
      </c>
      <c r="E2019" s="5">
        <v>4400.7700000000004</v>
      </c>
      <c r="F2019" s="5">
        <v>0</v>
      </c>
      <c r="G2019" s="5">
        <f>IFERROR(INDEX(Products!$C$2:$C$86,MATCH(C2019,Products!$A$2:$A$86,0)),"")</f>
        <v>5</v>
      </c>
      <c r="H2019" s="12">
        <f>IFERROR(INDEX(Products!$D$2:$D$86,MATCH(C2019,Products!$A$2:$A$86,0)),"")</f>
        <v>2432.0300000000002</v>
      </c>
      <c r="I2019" s="12">
        <f t="shared" si="124"/>
        <v>8801.5400000000009</v>
      </c>
      <c r="J2019" s="12">
        <f t="shared" si="125"/>
        <v>4864.0600000000004</v>
      </c>
      <c r="K2019" s="12">
        <f t="shared" si="126"/>
        <v>3937.4800000000005</v>
      </c>
      <c r="L2019" s="7">
        <f t="shared" si="127"/>
        <v>0.44736262063229842</v>
      </c>
      <c r="M2019" s="5" t="str">
        <f>IF(COUNTIF(Returns!$B$2:$B$248,A2019)&gt;0,"Yes","No")</f>
        <v>No</v>
      </c>
      <c r="N2019" s="13"/>
    </row>
    <row r="2020" spans="1:14" x14ac:dyDescent="0.35">
      <c r="A2020" s="5">
        <v>2019</v>
      </c>
      <c r="B2020" s="5">
        <v>1327</v>
      </c>
      <c r="C2020" s="5">
        <v>1068</v>
      </c>
      <c r="D2020" s="5">
        <v>3</v>
      </c>
      <c r="E2020" s="5">
        <v>550.08000000000004</v>
      </c>
      <c r="F2020" s="5">
        <v>0</v>
      </c>
      <c r="G2020" s="5">
        <f>IFERROR(INDEX(Products!$C$2:$C$86,MATCH(C2020,Products!$A$2:$A$86,0)),"")</f>
        <v>7</v>
      </c>
      <c r="H2020" s="12">
        <f>IFERROR(INDEX(Products!$D$2:$D$86,MATCH(C2020,Products!$A$2:$A$86,0)),"")</f>
        <v>351.29</v>
      </c>
      <c r="I2020" s="12">
        <f t="shared" si="124"/>
        <v>1650.2400000000002</v>
      </c>
      <c r="J2020" s="12">
        <f t="shared" si="125"/>
        <v>1053.8700000000001</v>
      </c>
      <c r="K2020" s="12">
        <f t="shared" si="126"/>
        <v>596.37000000000012</v>
      </c>
      <c r="L2020" s="7">
        <f t="shared" si="127"/>
        <v>0.36138379872018617</v>
      </c>
      <c r="M2020" s="5" t="str">
        <f>IF(COUNTIF(Returns!$B$2:$B$248,A2020)&gt;0,"Yes","No")</f>
        <v>No</v>
      </c>
      <c r="N2020" s="13"/>
    </row>
    <row r="2021" spans="1:14" x14ac:dyDescent="0.35">
      <c r="A2021" s="5">
        <v>2020</v>
      </c>
      <c r="B2021" s="5">
        <v>1328</v>
      </c>
      <c r="C2021" s="5">
        <v>1061</v>
      </c>
      <c r="D2021" s="5">
        <v>1</v>
      </c>
      <c r="E2021" s="5">
        <v>1128.8399999999999</v>
      </c>
      <c r="F2021" s="5">
        <v>0.2</v>
      </c>
      <c r="G2021" s="5">
        <f>IFERROR(INDEX(Products!$C$2:$C$86,MATCH(C2021,Products!$A$2:$A$86,0)),"")</f>
        <v>6</v>
      </c>
      <c r="H2021" s="12">
        <f>IFERROR(INDEX(Products!$D$2:$D$86,MATCH(C2021,Products!$A$2:$A$86,0)),"")</f>
        <v>705.26</v>
      </c>
      <c r="I2021" s="12">
        <f t="shared" si="124"/>
        <v>903.072</v>
      </c>
      <c r="J2021" s="12">
        <f t="shared" si="125"/>
        <v>705.26</v>
      </c>
      <c r="K2021" s="12">
        <f t="shared" si="126"/>
        <v>197.81200000000001</v>
      </c>
      <c r="L2021" s="7">
        <f t="shared" si="127"/>
        <v>0.21904344282626415</v>
      </c>
      <c r="M2021" s="5" t="str">
        <f>IF(COUNTIF(Returns!$B$2:$B$248,A2021)&gt;0,"Yes","No")</f>
        <v>No</v>
      </c>
      <c r="N2021" s="13"/>
    </row>
    <row r="2022" spans="1:14" x14ac:dyDescent="0.35">
      <c r="A2022" s="5">
        <v>2021</v>
      </c>
      <c r="B2022" s="5">
        <v>1329</v>
      </c>
      <c r="C2022" s="5">
        <v>1085</v>
      </c>
      <c r="D2022" s="5">
        <v>1</v>
      </c>
      <c r="E2022" s="5">
        <v>234.72</v>
      </c>
      <c r="F2022" s="5">
        <v>0</v>
      </c>
      <c r="G2022" s="5">
        <f>IFERROR(INDEX(Products!$C$2:$C$86,MATCH(C2022,Products!$A$2:$A$86,0)),"")</f>
        <v>8</v>
      </c>
      <c r="H2022" s="12">
        <f>IFERROR(INDEX(Products!$D$2:$D$86,MATCH(C2022,Products!$A$2:$A$86,0)),"")</f>
        <v>175.69</v>
      </c>
      <c r="I2022" s="12">
        <f t="shared" si="124"/>
        <v>234.72</v>
      </c>
      <c r="J2022" s="12">
        <f t="shared" si="125"/>
        <v>175.69</v>
      </c>
      <c r="K2022" s="12">
        <f t="shared" si="126"/>
        <v>59.03</v>
      </c>
      <c r="L2022" s="7">
        <f t="shared" si="127"/>
        <v>0.25149113837764148</v>
      </c>
      <c r="M2022" s="5" t="str">
        <f>IF(COUNTIF(Returns!$B$2:$B$248,A2022)&gt;0,"Yes","No")</f>
        <v>No</v>
      </c>
      <c r="N2022" s="13"/>
    </row>
    <row r="2023" spans="1:14" x14ac:dyDescent="0.35">
      <c r="A2023" s="5">
        <v>2022</v>
      </c>
      <c r="B2023" s="5">
        <v>1329</v>
      </c>
      <c r="C2023" s="5">
        <v>1026</v>
      </c>
      <c r="D2023" s="5">
        <v>1</v>
      </c>
      <c r="E2023" s="5">
        <v>1413.81</v>
      </c>
      <c r="F2023" s="5">
        <v>0.1</v>
      </c>
      <c r="G2023" s="5">
        <f>IFERROR(INDEX(Products!$C$2:$C$86,MATCH(C2023,Products!$A$2:$A$86,0)),"")</f>
        <v>3</v>
      </c>
      <c r="H2023" s="12">
        <f>IFERROR(INDEX(Products!$D$2:$D$86,MATCH(C2023,Products!$A$2:$A$86,0)),"")</f>
        <v>1019.93</v>
      </c>
      <c r="I2023" s="12">
        <f t="shared" si="124"/>
        <v>1272.4290000000001</v>
      </c>
      <c r="J2023" s="12">
        <f t="shared" si="125"/>
        <v>1019.93</v>
      </c>
      <c r="K2023" s="12">
        <f t="shared" si="126"/>
        <v>252.49900000000014</v>
      </c>
      <c r="L2023" s="7">
        <f t="shared" si="127"/>
        <v>0.19843857692649267</v>
      </c>
      <c r="M2023" s="5" t="str">
        <f>IF(COUNTIF(Returns!$B$2:$B$248,A2023)&gt;0,"Yes","No")</f>
        <v>No</v>
      </c>
      <c r="N2023" s="13"/>
    </row>
    <row r="2024" spans="1:14" x14ac:dyDescent="0.35">
      <c r="A2024" s="5">
        <v>2023</v>
      </c>
      <c r="B2024" s="5">
        <v>1330</v>
      </c>
      <c r="C2024" s="5">
        <v>1085</v>
      </c>
      <c r="D2024" s="5">
        <v>1</v>
      </c>
      <c r="E2024" s="5">
        <v>234.72</v>
      </c>
      <c r="F2024" s="5">
        <v>0.3</v>
      </c>
      <c r="G2024" s="5">
        <f>IFERROR(INDEX(Products!$C$2:$C$86,MATCH(C2024,Products!$A$2:$A$86,0)),"")</f>
        <v>8</v>
      </c>
      <c r="H2024" s="12">
        <f>IFERROR(INDEX(Products!$D$2:$D$86,MATCH(C2024,Products!$A$2:$A$86,0)),"")</f>
        <v>175.69</v>
      </c>
      <c r="I2024" s="12">
        <f t="shared" si="124"/>
        <v>164.304</v>
      </c>
      <c r="J2024" s="12">
        <f t="shared" si="125"/>
        <v>175.69</v>
      </c>
      <c r="K2024" s="12">
        <f t="shared" si="126"/>
        <v>-11.385999999999996</v>
      </c>
      <c r="L2024" s="7">
        <f t="shared" si="127"/>
        <v>-6.929837374622648E-2</v>
      </c>
      <c r="M2024" s="5" t="str">
        <f>IF(COUNTIF(Returns!$B$2:$B$248,A2024)&gt;0,"Yes","No")</f>
        <v>No</v>
      </c>
      <c r="N2024" s="13"/>
    </row>
    <row r="2025" spans="1:14" x14ac:dyDescent="0.35">
      <c r="A2025" s="5">
        <v>2024</v>
      </c>
      <c r="B2025" s="5">
        <v>1330</v>
      </c>
      <c r="C2025" s="5">
        <v>1003</v>
      </c>
      <c r="D2025" s="5">
        <v>2</v>
      </c>
      <c r="E2025" s="5">
        <v>5778.51</v>
      </c>
      <c r="F2025" s="5">
        <v>0.05</v>
      </c>
      <c r="G2025" s="5">
        <f>IFERROR(INDEX(Products!$C$2:$C$86,MATCH(C2025,Products!$A$2:$A$86,0)),"")</f>
        <v>1</v>
      </c>
      <c r="H2025" s="12">
        <f>IFERROR(INDEX(Products!$D$2:$D$86,MATCH(C2025,Products!$A$2:$A$86,0)),"")</f>
        <v>3419.53</v>
      </c>
      <c r="I2025" s="12">
        <f t="shared" si="124"/>
        <v>10979.169</v>
      </c>
      <c r="J2025" s="12">
        <f t="shared" si="125"/>
        <v>6839.06</v>
      </c>
      <c r="K2025" s="12">
        <f t="shared" si="126"/>
        <v>4140.1089999999995</v>
      </c>
      <c r="L2025" s="7">
        <f t="shared" si="127"/>
        <v>0.37708764661514904</v>
      </c>
      <c r="M2025" s="5" t="str">
        <f>IF(COUNTIF(Returns!$B$2:$B$248,A2025)&gt;0,"Yes","No")</f>
        <v>No</v>
      </c>
      <c r="N2025" s="13"/>
    </row>
    <row r="2026" spans="1:14" x14ac:dyDescent="0.35">
      <c r="A2026" s="5">
        <v>2025</v>
      </c>
      <c r="B2026" s="5">
        <v>1331</v>
      </c>
      <c r="C2026" s="5">
        <v>1056</v>
      </c>
      <c r="D2026" s="5">
        <v>2</v>
      </c>
      <c r="E2026" s="5">
        <v>1134.4000000000001</v>
      </c>
      <c r="F2026" s="5">
        <v>0.2</v>
      </c>
      <c r="G2026" s="5">
        <f>IFERROR(INDEX(Products!$C$2:$C$86,MATCH(C2026,Products!$A$2:$A$86,0)),"")</f>
        <v>6</v>
      </c>
      <c r="H2026" s="12">
        <f>IFERROR(INDEX(Products!$D$2:$D$86,MATCH(C2026,Products!$A$2:$A$86,0)),"")</f>
        <v>798.2</v>
      </c>
      <c r="I2026" s="12">
        <f t="shared" si="124"/>
        <v>1815.0400000000002</v>
      </c>
      <c r="J2026" s="12">
        <f t="shared" si="125"/>
        <v>1596.4</v>
      </c>
      <c r="K2026" s="12">
        <f t="shared" si="126"/>
        <v>218.6400000000001</v>
      </c>
      <c r="L2026" s="7">
        <f t="shared" si="127"/>
        <v>0.12046015514809595</v>
      </c>
      <c r="M2026" s="5" t="str">
        <f>IF(COUNTIF(Returns!$B$2:$B$248,A2026)&gt;0,"Yes","No")</f>
        <v>No</v>
      </c>
      <c r="N2026" s="13"/>
    </row>
    <row r="2027" spans="1:14" x14ac:dyDescent="0.35">
      <c r="A2027" s="5">
        <v>2026</v>
      </c>
      <c r="B2027" s="5">
        <v>1331</v>
      </c>
      <c r="C2027" s="5">
        <v>1017</v>
      </c>
      <c r="D2027" s="5">
        <v>2</v>
      </c>
      <c r="E2027" s="5">
        <v>978.37</v>
      </c>
      <c r="F2027" s="5">
        <v>0</v>
      </c>
      <c r="G2027" s="5">
        <f>IFERROR(INDEX(Products!$C$2:$C$86,MATCH(C2027,Products!$A$2:$A$86,0)),"")</f>
        <v>2</v>
      </c>
      <c r="H2027" s="12">
        <f>IFERROR(INDEX(Products!$D$2:$D$86,MATCH(C2027,Products!$A$2:$A$86,0)),"")</f>
        <v>519.71</v>
      </c>
      <c r="I2027" s="12">
        <f t="shared" si="124"/>
        <v>1956.74</v>
      </c>
      <c r="J2027" s="12">
        <f t="shared" si="125"/>
        <v>1039.42</v>
      </c>
      <c r="K2027" s="12">
        <f t="shared" si="126"/>
        <v>917.31999999999994</v>
      </c>
      <c r="L2027" s="7">
        <f t="shared" si="127"/>
        <v>0.46880014718358082</v>
      </c>
      <c r="M2027" s="5" t="str">
        <f>IF(COUNTIF(Returns!$B$2:$B$248,A2027)&gt;0,"Yes","No")</f>
        <v>No</v>
      </c>
      <c r="N2027" s="13"/>
    </row>
    <row r="2028" spans="1:14" x14ac:dyDescent="0.35">
      <c r="A2028" s="5">
        <v>2027</v>
      </c>
      <c r="B2028" s="5">
        <v>1332</v>
      </c>
      <c r="C2028" s="5">
        <v>1080</v>
      </c>
      <c r="D2028" s="5">
        <v>1</v>
      </c>
      <c r="E2028" s="5">
        <v>256.7</v>
      </c>
      <c r="F2028" s="5">
        <v>0</v>
      </c>
      <c r="G2028" s="5">
        <f>IFERROR(INDEX(Products!$C$2:$C$86,MATCH(C2028,Products!$A$2:$A$86,0)),"")</f>
        <v>8</v>
      </c>
      <c r="H2028" s="12">
        <f>IFERROR(INDEX(Products!$D$2:$D$86,MATCH(C2028,Products!$A$2:$A$86,0)),"")</f>
        <v>184.26</v>
      </c>
      <c r="I2028" s="12">
        <f t="shared" si="124"/>
        <v>256.7</v>
      </c>
      <c r="J2028" s="12">
        <f t="shared" si="125"/>
        <v>184.26</v>
      </c>
      <c r="K2028" s="12">
        <f t="shared" si="126"/>
        <v>72.44</v>
      </c>
      <c r="L2028" s="7">
        <f t="shared" si="127"/>
        <v>0.28219711725749902</v>
      </c>
      <c r="M2028" s="5" t="str">
        <f>IF(COUNTIF(Returns!$B$2:$B$248,A2028)&gt;0,"Yes","No")</f>
        <v>No</v>
      </c>
      <c r="N2028" s="13"/>
    </row>
    <row r="2029" spans="1:14" x14ac:dyDescent="0.35">
      <c r="A2029" s="5">
        <v>2028</v>
      </c>
      <c r="B2029" s="5">
        <v>1333</v>
      </c>
      <c r="C2029" s="5">
        <v>1071</v>
      </c>
      <c r="D2029" s="5">
        <v>1</v>
      </c>
      <c r="E2029" s="5">
        <v>2036.4</v>
      </c>
      <c r="F2029" s="5">
        <v>0.1</v>
      </c>
      <c r="G2029" s="5">
        <f>IFERROR(INDEX(Products!$C$2:$C$86,MATCH(C2029,Products!$A$2:$A$86,0)),"")</f>
        <v>7</v>
      </c>
      <c r="H2029" s="12">
        <f>IFERROR(INDEX(Products!$D$2:$D$86,MATCH(C2029,Products!$A$2:$A$86,0)),"")</f>
        <v>1266.9100000000001</v>
      </c>
      <c r="I2029" s="12">
        <f t="shared" si="124"/>
        <v>1832.7600000000002</v>
      </c>
      <c r="J2029" s="12">
        <f t="shared" si="125"/>
        <v>1266.9100000000001</v>
      </c>
      <c r="K2029" s="12">
        <f t="shared" si="126"/>
        <v>565.85000000000014</v>
      </c>
      <c r="L2029" s="7">
        <f t="shared" si="127"/>
        <v>0.3087420065911522</v>
      </c>
      <c r="M2029" s="5" t="str">
        <f>IF(COUNTIF(Returns!$B$2:$B$248,A2029)&gt;0,"Yes","No")</f>
        <v>No</v>
      </c>
      <c r="N2029" s="13"/>
    </row>
    <row r="2030" spans="1:14" x14ac:dyDescent="0.35">
      <c r="A2030" s="5">
        <v>2029</v>
      </c>
      <c r="B2030" s="5">
        <v>1334</v>
      </c>
      <c r="C2030" s="5">
        <v>1001</v>
      </c>
      <c r="D2030" s="5">
        <v>1</v>
      </c>
      <c r="E2030" s="5">
        <v>3826.19</v>
      </c>
      <c r="F2030" s="5">
        <v>0</v>
      </c>
      <c r="G2030" s="5">
        <f>IFERROR(INDEX(Products!$C$2:$C$86,MATCH(C2030,Products!$A$2:$A$86,0)),"")</f>
        <v>1</v>
      </c>
      <c r="H2030" s="12">
        <f>IFERROR(INDEX(Products!$D$2:$D$86,MATCH(C2030,Products!$A$2:$A$86,0)),"")</f>
        <v>3021.65</v>
      </c>
      <c r="I2030" s="12">
        <f t="shared" si="124"/>
        <v>3826.19</v>
      </c>
      <c r="J2030" s="12">
        <f t="shared" si="125"/>
        <v>3021.65</v>
      </c>
      <c r="K2030" s="12">
        <f t="shared" si="126"/>
        <v>804.54</v>
      </c>
      <c r="L2030" s="7">
        <f t="shared" si="127"/>
        <v>0.21027183699711721</v>
      </c>
      <c r="M2030" s="5" t="str">
        <f>IF(COUNTIF(Returns!$B$2:$B$248,A2030)&gt;0,"Yes","No")</f>
        <v>No</v>
      </c>
      <c r="N2030" s="13"/>
    </row>
    <row r="2031" spans="1:14" x14ac:dyDescent="0.35">
      <c r="A2031" s="5">
        <v>2030</v>
      </c>
      <c r="B2031" s="5">
        <v>1334</v>
      </c>
      <c r="C2031" s="5">
        <v>1011</v>
      </c>
      <c r="D2031" s="5">
        <v>1</v>
      </c>
      <c r="E2031" s="5">
        <v>6310.6</v>
      </c>
      <c r="F2031" s="5">
        <v>0</v>
      </c>
      <c r="G2031" s="5">
        <f>IFERROR(INDEX(Products!$C$2:$C$86,MATCH(C2031,Products!$A$2:$A$86,0)),"")</f>
        <v>1</v>
      </c>
      <c r="H2031" s="12">
        <f>IFERROR(INDEX(Products!$D$2:$D$86,MATCH(C2031,Products!$A$2:$A$86,0)),"")</f>
        <v>3703.86</v>
      </c>
      <c r="I2031" s="12">
        <f t="shared" si="124"/>
        <v>6310.6</v>
      </c>
      <c r="J2031" s="12">
        <f t="shared" si="125"/>
        <v>3703.86</v>
      </c>
      <c r="K2031" s="12">
        <f t="shared" si="126"/>
        <v>2606.7400000000002</v>
      </c>
      <c r="L2031" s="7">
        <f t="shared" si="127"/>
        <v>0.41307324184705102</v>
      </c>
      <c r="M2031" s="5" t="str">
        <f>IF(COUNTIF(Returns!$B$2:$B$248,A2031)&gt;0,"Yes","No")</f>
        <v>No</v>
      </c>
      <c r="N2031" s="13"/>
    </row>
    <row r="2032" spans="1:14" x14ac:dyDescent="0.35">
      <c r="A2032" s="5">
        <v>2031</v>
      </c>
      <c r="B2032" s="5">
        <v>1335</v>
      </c>
      <c r="C2032" s="5">
        <v>1061</v>
      </c>
      <c r="D2032" s="5">
        <v>1</v>
      </c>
      <c r="E2032" s="5">
        <v>1128.8399999999999</v>
      </c>
      <c r="F2032" s="5">
        <v>0.1</v>
      </c>
      <c r="G2032" s="5">
        <f>IFERROR(INDEX(Products!$C$2:$C$86,MATCH(C2032,Products!$A$2:$A$86,0)),"")</f>
        <v>6</v>
      </c>
      <c r="H2032" s="12">
        <f>IFERROR(INDEX(Products!$D$2:$D$86,MATCH(C2032,Products!$A$2:$A$86,0)),"")</f>
        <v>705.26</v>
      </c>
      <c r="I2032" s="12">
        <f t="shared" si="124"/>
        <v>1015.9559999999999</v>
      </c>
      <c r="J2032" s="12">
        <f t="shared" si="125"/>
        <v>705.26</v>
      </c>
      <c r="K2032" s="12">
        <f t="shared" si="126"/>
        <v>310.69599999999991</v>
      </c>
      <c r="L2032" s="7">
        <f t="shared" si="127"/>
        <v>0.30581639362334584</v>
      </c>
      <c r="M2032" s="5" t="str">
        <f>IF(COUNTIF(Returns!$B$2:$B$248,A2032)&gt;0,"Yes","No")</f>
        <v>No</v>
      </c>
      <c r="N2032" s="13"/>
    </row>
    <row r="2033" spans="1:14" x14ac:dyDescent="0.35">
      <c r="A2033" s="5">
        <v>2032</v>
      </c>
      <c r="B2033" s="5">
        <v>1335</v>
      </c>
      <c r="C2033" s="5">
        <v>1052</v>
      </c>
      <c r="D2033" s="5">
        <v>1</v>
      </c>
      <c r="E2033" s="5">
        <v>2801.53</v>
      </c>
      <c r="F2033" s="5">
        <v>0.25</v>
      </c>
      <c r="G2033" s="5">
        <f>IFERROR(INDEX(Products!$C$2:$C$86,MATCH(C2033,Products!$A$2:$A$86,0)),"")</f>
        <v>5</v>
      </c>
      <c r="H2033" s="12">
        <f>IFERROR(INDEX(Products!$D$2:$D$86,MATCH(C2033,Products!$A$2:$A$86,0)),"")</f>
        <v>1752.02</v>
      </c>
      <c r="I2033" s="12">
        <f t="shared" si="124"/>
        <v>2101.1475</v>
      </c>
      <c r="J2033" s="12">
        <f t="shared" si="125"/>
        <v>1752.02</v>
      </c>
      <c r="K2033" s="12">
        <f t="shared" si="126"/>
        <v>349.12750000000005</v>
      </c>
      <c r="L2033" s="7">
        <f t="shared" si="127"/>
        <v>0.1661603956885464</v>
      </c>
      <c r="M2033" s="5" t="str">
        <f>IF(COUNTIF(Returns!$B$2:$B$248,A2033)&gt;0,"Yes","No")</f>
        <v>No</v>
      </c>
      <c r="N2033" s="13"/>
    </row>
    <row r="2034" spans="1:14" x14ac:dyDescent="0.35">
      <c r="A2034" s="5">
        <v>2033</v>
      </c>
      <c r="B2034" s="5">
        <v>1336</v>
      </c>
      <c r="C2034" s="5">
        <v>1038</v>
      </c>
      <c r="D2034" s="5">
        <v>2</v>
      </c>
      <c r="E2034" s="5">
        <v>930.61</v>
      </c>
      <c r="F2034" s="5">
        <v>0.2</v>
      </c>
      <c r="G2034" s="5">
        <f>IFERROR(INDEX(Products!$C$2:$C$86,MATCH(C2034,Products!$A$2:$A$86,0)),"")</f>
        <v>4</v>
      </c>
      <c r="H2034" s="12">
        <f>IFERROR(INDEX(Products!$D$2:$D$86,MATCH(C2034,Products!$A$2:$A$86,0)),"")</f>
        <v>617.46</v>
      </c>
      <c r="I2034" s="12">
        <f t="shared" si="124"/>
        <v>1488.9760000000001</v>
      </c>
      <c r="J2034" s="12">
        <f t="shared" si="125"/>
        <v>1234.92</v>
      </c>
      <c r="K2034" s="12">
        <f t="shared" si="126"/>
        <v>254.05600000000004</v>
      </c>
      <c r="L2034" s="7">
        <f t="shared" si="127"/>
        <v>0.17062464405067646</v>
      </c>
      <c r="M2034" s="5" t="str">
        <f>IF(COUNTIF(Returns!$B$2:$B$248,A2034)&gt;0,"Yes","No")</f>
        <v>No</v>
      </c>
      <c r="N2034" s="13"/>
    </row>
    <row r="2035" spans="1:14" x14ac:dyDescent="0.35">
      <c r="A2035" s="5">
        <v>2034</v>
      </c>
      <c r="B2035" s="5">
        <v>1337</v>
      </c>
      <c r="C2035" s="5">
        <v>1034</v>
      </c>
      <c r="D2035" s="5">
        <v>2</v>
      </c>
      <c r="E2035" s="5">
        <v>874.69</v>
      </c>
      <c r="F2035" s="5">
        <v>0.2</v>
      </c>
      <c r="G2035" s="5">
        <f>IFERROR(INDEX(Products!$C$2:$C$86,MATCH(C2035,Products!$A$2:$A$86,0)),"")</f>
        <v>3</v>
      </c>
      <c r="H2035" s="12">
        <f>IFERROR(INDEX(Products!$D$2:$D$86,MATCH(C2035,Products!$A$2:$A$86,0)),"")</f>
        <v>688.26</v>
      </c>
      <c r="I2035" s="12">
        <f t="shared" si="124"/>
        <v>1399.5040000000001</v>
      </c>
      <c r="J2035" s="12">
        <f t="shared" si="125"/>
        <v>1376.52</v>
      </c>
      <c r="K2035" s="12">
        <f t="shared" si="126"/>
        <v>22.984000000000151</v>
      </c>
      <c r="L2035" s="7">
        <f t="shared" si="127"/>
        <v>1.6422961277709924E-2</v>
      </c>
      <c r="M2035" s="5" t="str">
        <f>IF(COUNTIF(Returns!$B$2:$B$248,A2035)&gt;0,"Yes","No")</f>
        <v>No</v>
      </c>
      <c r="N2035" s="13"/>
    </row>
    <row r="2036" spans="1:14" x14ac:dyDescent="0.35">
      <c r="A2036" s="5">
        <v>2035</v>
      </c>
      <c r="B2036" s="5">
        <v>1338</v>
      </c>
      <c r="C2036" s="5">
        <v>1001</v>
      </c>
      <c r="D2036" s="5">
        <v>1</v>
      </c>
      <c r="E2036" s="5">
        <v>3826.19</v>
      </c>
      <c r="F2036" s="5">
        <v>0.1</v>
      </c>
      <c r="G2036" s="5">
        <f>IFERROR(INDEX(Products!$C$2:$C$86,MATCH(C2036,Products!$A$2:$A$86,0)),"")</f>
        <v>1</v>
      </c>
      <c r="H2036" s="12">
        <f>IFERROR(INDEX(Products!$D$2:$D$86,MATCH(C2036,Products!$A$2:$A$86,0)),"")</f>
        <v>3021.65</v>
      </c>
      <c r="I2036" s="12">
        <f t="shared" si="124"/>
        <v>3443.5709999999999</v>
      </c>
      <c r="J2036" s="12">
        <f t="shared" si="125"/>
        <v>3021.65</v>
      </c>
      <c r="K2036" s="12">
        <f t="shared" si="126"/>
        <v>421.92099999999982</v>
      </c>
      <c r="L2036" s="7">
        <f t="shared" si="127"/>
        <v>0.12252426333013021</v>
      </c>
      <c r="M2036" s="5" t="str">
        <f>IF(COUNTIF(Returns!$B$2:$B$248,A2036)&gt;0,"Yes","No")</f>
        <v>Yes</v>
      </c>
      <c r="N2036" s="13"/>
    </row>
    <row r="2037" spans="1:14" x14ac:dyDescent="0.35">
      <c r="A2037" s="5">
        <v>2036</v>
      </c>
      <c r="B2037" s="5">
        <v>1338</v>
      </c>
      <c r="C2037" s="5">
        <v>1072</v>
      </c>
      <c r="D2037" s="5">
        <v>2</v>
      </c>
      <c r="E2037" s="5">
        <v>1404.39</v>
      </c>
      <c r="F2037" s="5">
        <v>0</v>
      </c>
      <c r="G2037" s="5">
        <f>IFERROR(INDEX(Products!$C$2:$C$86,MATCH(C2037,Products!$A$2:$A$86,0)),"")</f>
        <v>7</v>
      </c>
      <c r="H2037" s="12">
        <f>IFERROR(INDEX(Products!$D$2:$D$86,MATCH(C2037,Products!$A$2:$A$86,0)),"")</f>
        <v>772.88</v>
      </c>
      <c r="I2037" s="12">
        <f t="shared" si="124"/>
        <v>2808.78</v>
      </c>
      <c r="J2037" s="12">
        <f t="shared" si="125"/>
        <v>1545.76</v>
      </c>
      <c r="K2037" s="12">
        <f t="shared" si="126"/>
        <v>1263.0200000000002</v>
      </c>
      <c r="L2037" s="7">
        <f t="shared" si="127"/>
        <v>0.44966853936584572</v>
      </c>
      <c r="M2037" s="5" t="str">
        <f>IF(COUNTIF(Returns!$B$2:$B$248,A2037)&gt;0,"Yes","No")</f>
        <v>No</v>
      </c>
      <c r="N2037" s="13"/>
    </row>
    <row r="2038" spans="1:14" x14ac:dyDescent="0.35">
      <c r="A2038" s="5">
        <v>2037</v>
      </c>
      <c r="B2038" s="5">
        <v>1339</v>
      </c>
      <c r="C2038" s="5">
        <v>1036</v>
      </c>
      <c r="D2038" s="5">
        <v>1</v>
      </c>
      <c r="E2038" s="5">
        <v>471.33</v>
      </c>
      <c r="F2038" s="5">
        <v>0</v>
      </c>
      <c r="G2038" s="5">
        <f>IFERROR(INDEX(Products!$C$2:$C$86,MATCH(C2038,Products!$A$2:$A$86,0)),"")</f>
        <v>4</v>
      </c>
      <c r="H2038" s="12">
        <f>IFERROR(INDEX(Products!$D$2:$D$86,MATCH(C2038,Products!$A$2:$A$86,0)),"")</f>
        <v>253.01</v>
      </c>
      <c r="I2038" s="12">
        <f t="shared" si="124"/>
        <v>471.33</v>
      </c>
      <c r="J2038" s="12">
        <f t="shared" si="125"/>
        <v>253.01</v>
      </c>
      <c r="K2038" s="12">
        <f t="shared" si="126"/>
        <v>218.32</v>
      </c>
      <c r="L2038" s="7">
        <f t="shared" si="127"/>
        <v>0.46319988118727856</v>
      </c>
      <c r="M2038" s="5" t="str">
        <f>IF(COUNTIF(Returns!$B$2:$B$248,A2038)&gt;0,"Yes","No")</f>
        <v>No</v>
      </c>
      <c r="N2038" s="13"/>
    </row>
    <row r="2039" spans="1:14" x14ac:dyDescent="0.35">
      <c r="A2039" s="5">
        <v>2038</v>
      </c>
      <c r="B2039" s="5">
        <v>1340</v>
      </c>
      <c r="C2039" s="5">
        <v>1018</v>
      </c>
      <c r="D2039" s="5">
        <v>1</v>
      </c>
      <c r="E2039" s="5">
        <v>628.09</v>
      </c>
      <c r="F2039" s="5">
        <v>0</v>
      </c>
      <c r="G2039" s="5">
        <f>IFERROR(INDEX(Products!$C$2:$C$86,MATCH(C2039,Products!$A$2:$A$86,0)),"")</f>
        <v>2</v>
      </c>
      <c r="H2039" s="12">
        <f>IFERROR(INDEX(Products!$D$2:$D$86,MATCH(C2039,Products!$A$2:$A$86,0)),"")</f>
        <v>390.4</v>
      </c>
      <c r="I2039" s="12">
        <f t="shared" si="124"/>
        <v>628.09</v>
      </c>
      <c r="J2039" s="12">
        <f t="shared" si="125"/>
        <v>390.4</v>
      </c>
      <c r="K2039" s="12">
        <f t="shared" si="126"/>
        <v>237.69000000000005</v>
      </c>
      <c r="L2039" s="7">
        <f t="shared" si="127"/>
        <v>0.37843302711394872</v>
      </c>
      <c r="M2039" s="5" t="str">
        <f>IF(COUNTIF(Returns!$B$2:$B$248,A2039)&gt;0,"Yes","No")</f>
        <v>Yes</v>
      </c>
      <c r="N2039" s="13"/>
    </row>
    <row r="2040" spans="1:14" x14ac:dyDescent="0.35">
      <c r="A2040" s="5">
        <v>2039</v>
      </c>
      <c r="B2040" s="5">
        <v>1341</v>
      </c>
      <c r="C2040" s="5">
        <v>1051</v>
      </c>
      <c r="D2040" s="5">
        <v>3</v>
      </c>
      <c r="E2040" s="5">
        <v>304.13</v>
      </c>
      <c r="F2040" s="5">
        <v>0</v>
      </c>
      <c r="G2040" s="5">
        <f>IFERROR(INDEX(Products!$C$2:$C$86,MATCH(C2040,Products!$A$2:$A$86,0)),"")</f>
        <v>5</v>
      </c>
      <c r="H2040" s="12">
        <f>IFERROR(INDEX(Products!$D$2:$D$86,MATCH(C2040,Products!$A$2:$A$86,0)),"")</f>
        <v>176.98</v>
      </c>
      <c r="I2040" s="12">
        <f t="shared" si="124"/>
        <v>912.39</v>
      </c>
      <c r="J2040" s="12">
        <f t="shared" si="125"/>
        <v>530.93999999999994</v>
      </c>
      <c r="K2040" s="12">
        <f t="shared" si="126"/>
        <v>381.45000000000005</v>
      </c>
      <c r="L2040" s="7">
        <f t="shared" si="127"/>
        <v>0.41807779567947922</v>
      </c>
      <c r="M2040" s="5" t="str">
        <f>IF(COUNTIF(Returns!$B$2:$B$248,A2040)&gt;0,"Yes","No")</f>
        <v>No</v>
      </c>
      <c r="N2040" s="13"/>
    </row>
    <row r="2041" spans="1:14" x14ac:dyDescent="0.35">
      <c r="A2041" s="5">
        <v>2040</v>
      </c>
      <c r="B2041" s="5">
        <v>1342</v>
      </c>
      <c r="C2041" s="5">
        <v>1028</v>
      </c>
      <c r="D2041" s="5">
        <v>2</v>
      </c>
      <c r="E2041" s="5">
        <v>2753.45</v>
      </c>
      <c r="F2041" s="5">
        <v>0</v>
      </c>
      <c r="G2041" s="5">
        <f>IFERROR(INDEX(Products!$C$2:$C$86,MATCH(C2041,Products!$A$2:$A$86,0)),"")</f>
        <v>3</v>
      </c>
      <c r="H2041" s="12">
        <f>IFERROR(INDEX(Products!$D$2:$D$86,MATCH(C2041,Products!$A$2:$A$86,0)),"")</f>
        <v>1672.88</v>
      </c>
      <c r="I2041" s="12">
        <f t="shared" si="124"/>
        <v>5506.9</v>
      </c>
      <c r="J2041" s="12">
        <f t="shared" si="125"/>
        <v>3345.76</v>
      </c>
      <c r="K2041" s="12">
        <f t="shared" si="126"/>
        <v>2161.1399999999994</v>
      </c>
      <c r="L2041" s="7">
        <f t="shared" si="127"/>
        <v>0.39244220886524173</v>
      </c>
      <c r="M2041" s="5" t="str">
        <f>IF(COUNTIF(Returns!$B$2:$B$248,A2041)&gt;0,"Yes","No")</f>
        <v>No</v>
      </c>
      <c r="N2041" s="13"/>
    </row>
    <row r="2042" spans="1:14" x14ac:dyDescent="0.35">
      <c r="A2042" s="5">
        <v>2041</v>
      </c>
      <c r="B2042" s="5">
        <v>1343</v>
      </c>
      <c r="C2042" s="5">
        <v>1007</v>
      </c>
      <c r="D2042" s="5">
        <v>1</v>
      </c>
      <c r="E2042" s="5">
        <v>701.76</v>
      </c>
      <c r="F2042" s="5">
        <v>0.3</v>
      </c>
      <c r="G2042" s="5">
        <f>IFERROR(INDEX(Products!$C$2:$C$86,MATCH(C2042,Products!$A$2:$A$86,0)),"")</f>
        <v>1</v>
      </c>
      <c r="H2042" s="12">
        <f>IFERROR(INDEX(Products!$D$2:$D$86,MATCH(C2042,Products!$A$2:$A$86,0)),"")</f>
        <v>508.8</v>
      </c>
      <c r="I2042" s="12">
        <f t="shared" si="124"/>
        <v>491.23199999999997</v>
      </c>
      <c r="J2042" s="12">
        <f t="shared" si="125"/>
        <v>508.8</v>
      </c>
      <c r="K2042" s="12">
        <f t="shared" si="126"/>
        <v>-17.56800000000004</v>
      </c>
      <c r="L2042" s="7">
        <f t="shared" si="127"/>
        <v>-3.5763142466288929E-2</v>
      </c>
      <c r="M2042" s="5" t="str">
        <f>IF(COUNTIF(Returns!$B$2:$B$248,A2042)&gt;0,"Yes","No")</f>
        <v>No</v>
      </c>
      <c r="N2042" s="13"/>
    </row>
    <row r="2043" spans="1:14" x14ac:dyDescent="0.35">
      <c r="A2043" s="5">
        <v>2042</v>
      </c>
      <c r="B2043" s="5">
        <v>1344</v>
      </c>
      <c r="C2043" s="5">
        <v>1032</v>
      </c>
      <c r="D2043" s="5">
        <v>2</v>
      </c>
      <c r="E2043" s="5">
        <v>2472.7199999999998</v>
      </c>
      <c r="F2043" s="5">
        <v>0</v>
      </c>
      <c r="G2043" s="5">
        <f>IFERROR(INDEX(Products!$C$2:$C$86,MATCH(C2043,Products!$A$2:$A$86,0)),"")</f>
        <v>3</v>
      </c>
      <c r="H2043" s="12">
        <f>IFERROR(INDEX(Products!$D$2:$D$86,MATCH(C2043,Products!$A$2:$A$86,0)),"")</f>
        <v>1458.83</v>
      </c>
      <c r="I2043" s="12">
        <f t="shared" si="124"/>
        <v>4945.4399999999996</v>
      </c>
      <c r="J2043" s="12">
        <f t="shared" si="125"/>
        <v>2917.66</v>
      </c>
      <c r="K2043" s="12">
        <f t="shared" si="126"/>
        <v>2027.7799999999997</v>
      </c>
      <c r="L2043" s="7">
        <f t="shared" si="127"/>
        <v>0.41003025008897082</v>
      </c>
      <c r="M2043" s="5" t="str">
        <f>IF(COUNTIF(Returns!$B$2:$B$248,A2043)&gt;0,"Yes","No")</f>
        <v>No</v>
      </c>
      <c r="N2043" s="13"/>
    </row>
    <row r="2044" spans="1:14" x14ac:dyDescent="0.35">
      <c r="A2044" s="5">
        <v>2043</v>
      </c>
      <c r="B2044" s="5">
        <v>1344</v>
      </c>
      <c r="C2044" s="5">
        <v>1007</v>
      </c>
      <c r="D2044" s="5">
        <v>1</v>
      </c>
      <c r="E2044" s="5">
        <v>701.76</v>
      </c>
      <c r="F2044" s="5">
        <v>0.15</v>
      </c>
      <c r="G2044" s="5">
        <f>IFERROR(INDEX(Products!$C$2:$C$86,MATCH(C2044,Products!$A$2:$A$86,0)),"")</f>
        <v>1</v>
      </c>
      <c r="H2044" s="12">
        <f>IFERROR(INDEX(Products!$D$2:$D$86,MATCH(C2044,Products!$A$2:$A$86,0)),"")</f>
        <v>508.8</v>
      </c>
      <c r="I2044" s="12">
        <f t="shared" si="124"/>
        <v>596.49599999999998</v>
      </c>
      <c r="J2044" s="12">
        <f t="shared" si="125"/>
        <v>508.8</v>
      </c>
      <c r="K2044" s="12">
        <f t="shared" si="126"/>
        <v>87.69599999999997</v>
      </c>
      <c r="L2044" s="7">
        <f t="shared" si="127"/>
        <v>0.14701858855717384</v>
      </c>
      <c r="M2044" s="5" t="str">
        <f>IF(COUNTIF(Returns!$B$2:$B$248,A2044)&gt;0,"Yes","No")</f>
        <v>No</v>
      </c>
      <c r="N2044" s="13"/>
    </row>
    <row r="2045" spans="1:14" x14ac:dyDescent="0.35">
      <c r="A2045" s="5">
        <v>2044</v>
      </c>
      <c r="B2045" s="5">
        <v>1345</v>
      </c>
      <c r="C2045" s="5">
        <v>1006</v>
      </c>
      <c r="D2045" s="5">
        <v>1</v>
      </c>
      <c r="E2045" s="5">
        <v>2046.37</v>
      </c>
      <c r="F2045" s="5">
        <v>0.1</v>
      </c>
      <c r="G2045" s="5">
        <f>IFERROR(INDEX(Products!$C$2:$C$86,MATCH(C2045,Products!$A$2:$A$86,0)),"")</f>
        <v>1</v>
      </c>
      <c r="H2045" s="12">
        <f>IFERROR(INDEX(Products!$D$2:$D$86,MATCH(C2045,Products!$A$2:$A$86,0)),"")</f>
        <v>1296.42</v>
      </c>
      <c r="I2045" s="12">
        <f t="shared" si="124"/>
        <v>1841.7329999999999</v>
      </c>
      <c r="J2045" s="12">
        <f t="shared" si="125"/>
        <v>1296.42</v>
      </c>
      <c r="K2045" s="12">
        <f t="shared" si="126"/>
        <v>545.31299999999987</v>
      </c>
      <c r="L2045" s="7">
        <f t="shared" si="127"/>
        <v>0.29608689207393246</v>
      </c>
      <c r="M2045" s="5" t="str">
        <f>IF(COUNTIF(Returns!$B$2:$B$248,A2045)&gt;0,"Yes","No")</f>
        <v>No</v>
      </c>
      <c r="N2045" s="13"/>
    </row>
    <row r="2046" spans="1:14" x14ac:dyDescent="0.35">
      <c r="A2046" s="5">
        <v>2045</v>
      </c>
      <c r="B2046" s="5">
        <v>1346</v>
      </c>
      <c r="C2046" s="5">
        <v>1041</v>
      </c>
      <c r="D2046" s="5">
        <v>1</v>
      </c>
      <c r="E2046" s="5">
        <v>767.68</v>
      </c>
      <c r="F2046" s="5">
        <v>0.1</v>
      </c>
      <c r="G2046" s="5">
        <f>IFERROR(INDEX(Products!$C$2:$C$86,MATCH(C2046,Products!$A$2:$A$86,0)),"")</f>
        <v>4</v>
      </c>
      <c r="H2046" s="12">
        <f>IFERROR(INDEX(Products!$D$2:$D$86,MATCH(C2046,Products!$A$2:$A$86,0)),"")</f>
        <v>540.32000000000005</v>
      </c>
      <c r="I2046" s="12">
        <f t="shared" si="124"/>
        <v>690.91199999999992</v>
      </c>
      <c r="J2046" s="12">
        <f t="shared" si="125"/>
        <v>540.32000000000005</v>
      </c>
      <c r="K2046" s="12">
        <f t="shared" si="126"/>
        <v>150.59199999999987</v>
      </c>
      <c r="L2046" s="7">
        <f t="shared" si="127"/>
        <v>0.21796118753184182</v>
      </c>
      <c r="M2046" s="5" t="str">
        <f>IF(COUNTIF(Returns!$B$2:$B$248,A2046)&gt;0,"Yes","No")</f>
        <v>No</v>
      </c>
      <c r="N2046" s="13"/>
    </row>
    <row r="2047" spans="1:14" x14ac:dyDescent="0.35">
      <c r="A2047" s="5">
        <v>2046</v>
      </c>
      <c r="B2047" s="5">
        <v>1346</v>
      </c>
      <c r="C2047" s="5">
        <v>1085</v>
      </c>
      <c r="D2047" s="5">
        <v>1</v>
      </c>
      <c r="E2047" s="5">
        <v>234.72</v>
      </c>
      <c r="F2047" s="5">
        <v>0.3</v>
      </c>
      <c r="G2047" s="5">
        <f>IFERROR(INDEX(Products!$C$2:$C$86,MATCH(C2047,Products!$A$2:$A$86,0)),"")</f>
        <v>8</v>
      </c>
      <c r="H2047" s="12">
        <f>IFERROR(INDEX(Products!$D$2:$D$86,MATCH(C2047,Products!$A$2:$A$86,0)),"")</f>
        <v>175.69</v>
      </c>
      <c r="I2047" s="12">
        <f t="shared" si="124"/>
        <v>164.304</v>
      </c>
      <c r="J2047" s="12">
        <f t="shared" si="125"/>
        <v>175.69</v>
      </c>
      <c r="K2047" s="12">
        <f t="shared" si="126"/>
        <v>-11.385999999999996</v>
      </c>
      <c r="L2047" s="7">
        <f t="shared" si="127"/>
        <v>-6.929837374622648E-2</v>
      </c>
      <c r="M2047" s="5" t="str">
        <f>IF(COUNTIF(Returns!$B$2:$B$248,A2047)&gt;0,"Yes","No")</f>
        <v>No</v>
      </c>
      <c r="N2047" s="13"/>
    </row>
    <row r="2048" spans="1:14" x14ac:dyDescent="0.35">
      <c r="A2048" s="5">
        <v>2047</v>
      </c>
      <c r="B2048" s="5">
        <v>1347</v>
      </c>
      <c r="C2048" s="5">
        <v>1001</v>
      </c>
      <c r="D2048" s="5">
        <v>2</v>
      </c>
      <c r="E2048" s="5">
        <v>3826.19</v>
      </c>
      <c r="F2048" s="5">
        <v>0</v>
      </c>
      <c r="G2048" s="5">
        <f>IFERROR(INDEX(Products!$C$2:$C$86,MATCH(C2048,Products!$A$2:$A$86,0)),"")</f>
        <v>1</v>
      </c>
      <c r="H2048" s="12">
        <f>IFERROR(INDEX(Products!$D$2:$D$86,MATCH(C2048,Products!$A$2:$A$86,0)),"")</f>
        <v>3021.65</v>
      </c>
      <c r="I2048" s="12">
        <f t="shared" si="124"/>
        <v>7652.38</v>
      </c>
      <c r="J2048" s="12">
        <f t="shared" si="125"/>
        <v>6043.3</v>
      </c>
      <c r="K2048" s="12">
        <f t="shared" si="126"/>
        <v>1609.08</v>
      </c>
      <c r="L2048" s="7">
        <f t="shared" si="127"/>
        <v>0.21027183699711721</v>
      </c>
      <c r="M2048" s="5" t="str">
        <f>IF(COUNTIF(Returns!$B$2:$B$248,A2048)&gt;0,"Yes","No")</f>
        <v>No</v>
      </c>
      <c r="N2048" s="13"/>
    </row>
    <row r="2049" spans="1:14" x14ac:dyDescent="0.35">
      <c r="A2049" s="5">
        <v>2048</v>
      </c>
      <c r="B2049" s="5">
        <v>1348</v>
      </c>
      <c r="C2049" s="5">
        <v>1049</v>
      </c>
      <c r="D2049" s="5">
        <v>1</v>
      </c>
      <c r="E2049" s="5">
        <v>3970.29</v>
      </c>
      <c r="F2049" s="5">
        <v>0.2</v>
      </c>
      <c r="G2049" s="5">
        <f>IFERROR(INDEX(Products!$C$2:$C$86,MATCH(C2049,Products!$A$2:$A$86,0)),"")</f>
        <v>5</v>
      </c>
      <c r="H2049" s="12">
        <f>IFERROR(INDEX(Products!$D$2:$D$86,MATCH(C2049,Products!$A$2:$A$86,0)),"")</f>
        <v>2490.89</v>
      </c>
      <c r="I2049" s="12">
        <f t="shared" si="124"/>
        <v>3176.232</v>
      </c>
      <c r="J2049" s="12">
        <f t="shared" si="125"/>
        <v>2490.89</v>
      </c>
      <c r="K2049" s="12">
        <f t="shared" si="126"/>
        <v>685.3420000000001</v>
      </c>
      <c r="L2049" s="7">
        <f t="shared" si="127"/>
        <v>0.21577202169111076</v>
      </c>
      <c r="M2049" s="5" t="str">
        <f>IF(COUNTIF(Returns!$B$2:$B$248,A2049)&gt;0,"Yes","No")</f>
        <v>No</v>
      </c>
      <c r="N2049" s="13"/>
    </row>
    <row r="2050" spans="1:14" x14ac:dyDescent="0.35">
      <c r="A2050" s="5">
        <v>2049</v>
      </c>
      <c r="B2050" s="5">
        <v>1349</v>
      </c>
      <c r="C2050" s="5">
        <v>1053</v>
      </c>
      <c r="D2050" s="5">
        <v>1</v>
      </c>
      <c r="E2050" s="5">
        <v>1295.03</v>
      </c>
      <c r="F2050" s="5">
        <v>0.3</v>
      </c>
      <c r="G2050" s="5">
        <f>IFERROR(INDEX(Products!$C$2:$C$86,MATCH(C2050,Products!$A$2:$A$86,0)),"")</f>
        <v>5</v>
      </c>
      <c r="H2050" s="12">
        <f>IFERROR(INDEX(Products!$D$2:$D$86,MATCH(C2050,Products!$A$2:$A$86,0)),"")</f>
        <v>777.04</v>
      </c>
      <c r="I2050" s="12">
        <f t="shared" ref="I2050:I2113" si="128">D2050*E2050*(1-F2050)</f>
        <v>906.52099999999996</v>
      </c>
      <c r="J2050" s="12">
        <f t="shared" ref="J2050:J2113" si="129">D2050*H2050</f>
        <v>777.04</v>
      </c>
      <c r="K2050" s="12">
        <f t="shared" ref="K2050:K2113" si="130">I2050-J2050</f>
        <v>129.48099999999999</v>
      </c>
      <c r="L2050" s="7">
        <f t="shared" ref="L2050:L2113" si="131">IFERROR(K2050/I2050,0)</f>
        <v>0.1428328742522236</v>
      </c>
      <c r="M2050" s="5" t="str">
        <f>IF(COUNTIF(Returns!$B$2:$B$248,A2050)&gt;0,"Yes","No")</f>
        <v>No</v>
      </c>
      <c r="N2050" s="13"/>
    </row>
    <row r="2051" spans="1:14" x14ac:dyDescent="0.35">
      <c r="A2051" s="5">
        <v>2050</v>
      </c>
      <c r="B2051" s="5">
        <v>1350</v>
      </c>
      <c r="C2051" s="5">
        <v>1029</v>
      </c>
      <c r="D2051" s="5">
        <v>1</v>
      </c>
      <c r="E2051" s="5">
        <v>951.92</v>
      </c>
      <c r="F2051" s="5">
        <v>0</v>
      </c>
      <c r="G2051" s="5">
        <f>IFERROR(INDEX(Products!$C$2:$C$86,MATCH(C2051,Products!$A$2:$A$86,0)),"")</f>
        <v>3</v>
      </c>
      <c r="H2051" s="12">
        <f>IFERROR(INDEX(Products!$D$2:$D$86,MATCH(C2051,Products!$A$2:$A$86,0)),"")</f>
        <v>552.17999999999995</v>
      </c>
      <c r="I2051" s="12">
        <f t="shared" si="128"/>
        <v>951.92</v>
      </c>
      <c r="J2051" s="12">
        <f t="shared" si="129"/>
        <v>552.17999999999995</v>
      </c>
      <c r="K2051" s="12">
        <f t="shared" si="130"/>
        <v>399.74</v>
      </c>
      <c r="L2051" s="7">
        <f t="shared" si="131"/>
        <v>0.41993024623917979</v>
      </c>
      <c r="M2051" s="5" t="str">
        <f>IF(COUNTIF(Returns!$B$2:$B$248,A2051)&gt;0,"Yes","No")</f>
        <v>No</v>
      </c>
      <c r="N2051" s="13"/>
    </row>
    <row r="2052" spans="1:14" x14ac:dyDescent="0.35">
      <c r="A2052" s="5">
        <v>2051</v>
      </c>
      <c r="B2052" s="5">
        <v>1351</v>
      </c>
      <c r="C2052" s="5">
        <v>1080</v>
      </c>
      <c r="D2052" s="5">
        <v>2</v>
      </c>
      <c r="E2052" s="5">
        <v>256.7</v>
      </c>
      <c r="F2052" s="5">
        <v>0.1</v>
      </c>
      <c r="G2052" s="5">
        <f>IFERROR(INDEX(Products!$C$2:$C$86,MATCH(C2052,Products!$A$2:$A$86,0)),"")</f>
        <v>8</v>
      </c>
      <c r="H2052" s="12">
        <f>IFERROR(INDEX(Products!$D$2:$D$86,MATCH(C2052,Products!$A$2:$A$86,0)),"")</f>
        <v>184.26</v>
      </c>
      <c r="I2052" s="12">
        <f t="shared" si="128"/>
        <v>462.06</v>
      </c>
      <c r="J2052" s="12">
        <f t="shared" si="129"/>
        <v>368.52</v>
      </c>
      <c r="K2052" s="12">
        <f t="shared" si="130"/>
        <v>93.54000000000002</v>
      </c>
      <c r="L2052" s="7">
        <f t="shared" si="131"/>
        <v>0.20244124139722119</v>
      </c>
      <c r="M2052" s="5" t="str">
        <f>IF(COUNTIF(Returns!$B$2:$B$248,A2052)&gt;0,"Yes","No")</f>
        <v>No</v>
      </c>
      <c r="N2052" s="13"/>
    </row>
    <row r="2053" spans="1:14" x14ac:dyDescent="0.35">
      <c r="A2053" s="5">
        <v>2052</v>
      </c>
      <c r="B2053" s="5">
        <v>1351</v>
      </c>
      <c r="C2053" s="5">
        <v>1072</v>
      </c>
      <c r="D2053" s="5">
        <v>1</v>
      </c>
      <c r="E2053" s="5">
        <v>1404.39</v>
      </c>
      <c r="F2053" s="5">
        <v>0.1</v>
      </c>
      <c r="G2053" s="5">
        <f>IFERROR(INDEX(Products!$C$2:$C$86,MATCH(C2053,Products!$A$2:$A$86,0)),"")</f>
        <v>7</v>
      </c>
      <c r="H2053" s="12">
        <f>IFERROR(INDEX(Products!$D$2:$D$86,MATCH(C2053,Products!$A$2:$A$86,0)),"")</f>
        <v>772.88</v>
      </c>
      <c r="I2053" s="12">
        <f t="shared" si="128"/>
        <v>1263.951</v>
      </c>
      <c r="J2053" s="12">
        <f t="shared" si="129"/>
        <v>772.88</v>
      </c>
      <c r="K2053" s="12">
        <f t="shared" si="130"/>
        <v>491.07100000000003</v>
      </c>
      <c r="L2053" s="7">
        <f t="shared" si="131"/>
        <v>0.38852059929538407</v>
      </c>
      <c r="M2053" s="5" t="str">
        <f>IF(COUNTIF(Returns!$B$2:$B$248,A2053)&gt;0,"Yes","No")</f>
        <v>No</v>
      </c>
      <c r="N2053" s="13"/>
    </row>
    <row r="2054" spans="1:14" x14ac:dyDescent="0.35">
      <c r="A2054" s="5">
        <v>2053</v>
      </c>
      <c r="B2054" s="5">
        <v>1351</v>
      </c>
      <c r="C2054" s="5">
        <v>1019</v>
      </c>
      <c r="D2054" s="5">
        <v>1</v>
      </c>
      <c r="E2054" s="5">
        <v>1255.73</v>
      </c>
      <c r="F2054" s="5">
        <v>0.3</v>
      </c>
      <c r="G2054" s="5">
        <f>IFERROR(INDEX(Products!$C$2:$C$86,MATCH(C2054,Products!$A$2:$A$86,0)),"")</f>
        <v>2</v>
      </c>
      <c r="H2054" s="12">
        <f>IFERROR(INDEX(Products!$D$2:$D$86,MATCH(C2054,Products!$A$2:$A$86,0)),"")</f>
        <v>760.11</v>
      </c>
      <c r="I2054" s="12">
        <f t="shared" si="128"/>
        <v>879.01099999999997</v>
      </c>
      <c r="J2054" s="12">
        <f t="shared" si="129"/>
        <v>760.11</v>
      </c>
      <c r="K2054" s="12">
        <f t="shared" si="130"/>
        <v>118.90099999999995</v>
      </c>
      <c r="L2054" s="7">
        <f t="shared" si="131"/>
        <v>0.13526679415843482</v>
      </c>
      <c r="M2054" s="5" t="str">
        <f>IF(COUNTIF(Returns!$B$2:$B$248,A2054)&gt;0,"Yes","No")</f>
        <v>No</v>
      </c>
      <c r="N2054" s="13"/>
    </row>
    <row r="2055" spans="1:14" x14ac:dyDescent="0.35">
      <c r="A2055" s="5">
        <v>2054</v>
      </c>
      <c r="B2055" s="5">
        <v>1352</v>
      </c>
      <c r="C2055" s="5">
        <v>1039</v>
      </c>
      <c r="D2055" s="5">
        <v>2</v>
      </c>
      <c r="E2055" s="5">
        <v>1284.94</v>
      </c>
      <c r="F2055" s="5">
        <v>0.2</v>
      </c>
      <c r="G2055" s="5">
        <f>IFERROR(INDEX(Products!$C$2:$C$86,MATCH(C2055,Products!$A$2:$A$86,0)),"")</f>
        <v>4</v>
      </c>
      <c r="H2055" s="12">
        <f>IFERROR(INDEX(Products!$D$2:$D$86,MATCH(C2055,Products!$A$2:$A$86,0)),"")</f>
        <v>829.93</v>
      </c>
      <c r="I2055" s="12">
        <f t="shared" si="128"/>
        <v>2055.904</v>
      </c>
      <c r="J2055" s="12">
        <f t="shared" si="129"/>
        <v>1659.86</v>
      </c>
      <c r="K2055" s="12">
        <f t="shared" si="130"/>
        <v>396.0440000000001</v>
      </c>
      <c r="L2055" s="7">
        <f t="shared" si="131"/>
        <v>0.19263739941164573</v>
      </c>
      <c r="M2055" s="5" t="str">
        <f>IF(COUNTIF(Returns!$B$2:$B$248,A2055)&gt;0,"Yes","No")</f>
        <v>No</v>
      </c>
      <c r="N2055" s="13"/>
    </row>
    <row r="2056" spans="1:14" x14ac:dyDescent="0.35">
      <c r="A2056" s="5">
        <v>2055</v>
      </c>
      <c r="B2056" s="5">
        <v>1353</v>
      </c>
      <c r="C2056" s="5">
        <v>1019</v>
      </c>
      <c r="D2056" s="5">
        <v>1</v>
      </c>
      <c r="E2056" s="5">
        <v>1255.73</v>
      </c>
      <c r="F2056" s="5">
        <v>0.2</v>
      </c>
      <c r="G2056" s="5">
        <f>IFERROR(INDEX(Products!$C$2:$C$86,MATCH(C2056,Products!$A$2:$A$86,0)),"")</f>
        <v>2</v>
      </c>
      <c r="H2056" s="12">
        <f>IFERROR(INDEX(Products!$D$2:$D$86,MATCH(C2056,Products!$A$2:$A$86,0)),"")</f>
        <v>760.11</v>
      </c>
      <c r="I2056" s="12">
        <f t="shared" si="128"/>
        <v>1004.5840000000001</v>
      </c>
      <c r="J2056" s="12">
        <f t="shared" si="129"/>
        <v>760.11</v>
      </c>
      <c r="K2056" s="12">
        <f t="shared" si="130"/>
        <v>244.47400000000005</v>
      </c>
      <c r="L2056" s="7">
        <f t="shared" si="131"/>
        <v>0.24335844488863054</v>
      </c>
      <c r="M2056" s="5" t="str">
        <f>IF(COUNTIF(Returns!$B$2:$B$248,A2056)&gt;0,"Yes","No")</f>
        <v>No</v>
      </c>
      <c r="N2056" s="13"/>
    </row>
    <row r="2057" spans="1:14" x14ac:dyDescent="0.35">
      <c r="A2057" s="5">
        <v>2056</v>
      </c>
      <c r="B2057" s="5">
        <v>1354</v>
      </c>
      <c r="C2057" s="5">
        <v>1005</v>
      </c>
      <c r="D2057" s="5">
        <v>1</v>
      </c>
      <c r="E2057" s="5">
        <v>2703.6</v>
      </c>
      <c r="F2057" s="5">
        <v>0</v>
      </c>
      <c r="G2057" s="5">
        <f>IFERROR(INDEX(Products!$C$2:$C$86,MATCH(C2057,Products!$A$2:$A$86,0)),"")</f>
        <v>1</v>
      </c>
      <c r="H2057" s="12">
        <f>IFERROR(INDEX(Products!$D$2:$D$86,MATCH(C2057,Products!$A$2:$A$86,0)),"")</f>
        <v>2129.88</v>
      </c>
      <c r="I2057" s="12">
        <f t="shared" si="128"/>
        <v>2703.6</v>
      </c>
      <c r="J2057" s="12">
        <f t="shared" si="129"/>
        <v>2129.88</v>
      </c>
      <c r="K2057" s="12">
        <f t="shared" si="130"/>
        <v>573.7199999999998</v>
      </c>
      <c r="L2057" s="7">
        <f t="shared" si="131"/>
        <v>0.2122059476253883</v>
      </c>
      <c r="M2057" s="5" t="str">
        <f>IF(COUNTIF(Returns!$B$2:$B$248,A2057)&gt;0,"Yes","No")</f>
        <v>No</v>
      </c>
      <c r="N2057" s="13"/>
    </row>
    <row r="2058" spans="1:14" x14ac:dyDescent="0.35">
      <c r="A2058" s="5">
        <v>2057</v>
      </c>
      <c r="B2058" s="5">
        <v>1354</v>
      </c>
      <c r="C2058" s="5">
        <v>1052</v>
      </c>
      <c r="D2058" s="5">
        <v>1</v>
      </c>
      <c r="E2058" s="5">
        <v>2801.53</v>
      </c>
      <c r="F2058" s="5">
        <v>0</v>
      </c>
      <c r="G2058" s="5">
        <f>IFERROR(INDEX(Products!$C$2:$C$86,MATCH(C2058,Products!$A$2:$A$86,0)),"")</f>
        <v>5</v>
      </c>
      <c r="H2058" s="12">
        <f>IFERROR(INDEX(Products!$D$2:$D$86,MATCH(C2058,Products!$A$2:$A$86,0)),"")</f>
        <v>1752.02</v>
      </c>
      <c r="I2058" s="12">
        <f t="shared" si="128"/>
        <v>2801.53</v>
      </c>
      <c r="J2058" s="12">
        <f t="shared" si="129"/>
        <v>1752.02</v>
      </c>
      <c r="K2058" s="12">
        <f t="shared" si="130"/>
        <v>1049.5100000000002</v>
      </c>
      <c r="L2058" s="7">
        <f t="shared" si="131"/>
        <v>0.37462029676640984</v>
      </c>
      <c r="M2058" s="5" t="str">
        <f>IF(COUNTIF(Returns!$B$2:$B$248,A2058)&gt;0,"Yes","No")</f>
        <v>No</v>
      </c>
      <c r="N2058" s="13"/>
    </row>
    <row r="2059" spans="1:14" x14ac:dyDescent="0.35">
      <c r="A2059" s="5">
        <v>2058</v>
      </c>
      <c r="B2059" s="5">
        <v>1355</v>
      </c>
      <c r="C2059" s="5">
        <v>1067</v>
      </c>
      <c r="D2059" s="5">
        <v>1</v>
      </c>
      <c r="E2059" s="5">
        <v>4128.99</v>
      </c>
      <c r="F2059" s="5">
        <v>0</v>
      </c>
      <c r="G2059" s="5">
        <f>IFERROR(INDEX(Products!$C$2:$C$86,MATCH(C2059,Products!$A$2:$A$86,0)),"")</f>
        <v>7</v>
      </c>
      <c r="H2059" s="12">
        <f>IFERROR(INDEX(Products!$D$2:$D$86,MATCH(C2059,Products!$A$2:$A$86,0)),"")</f>
        <v>2213.3200000000002</v>
      </c>
      <c r="I2059" s="12">
        <f t="shared" si="128"/>
        <v>4128.99</v>
      </c>
      <c r="J2059" s="12">
        <f t="shared" si="129"/>
        <v>2213.3200000000002</v>
      </c>
      <c r="K2059" s="12">
        <f t="shared" si="130"/>
        <v>1915.6699999999996</v>
      </c>
      <c r="L2059" s="7">
        <f t="shared" si="131"/>
        <v>0.4639560764254696</v>
      </c>
      <c r="M2059" s="5" t="str">
        <f>IF(COUNTIF(Returns!$B$2:$B$248,A2059)&gt;0,"Yes","No")</f>
        <v>No</v>
      </c>
      <c r="N2059" s="13"/>
    </row>
    <row r="2060" spans="1:14" x14ac:dyDescent="0.35">
      <c r="A2060" s="5">
        <v>2059</v>
      </c>
      <c r="B2060" s="5">
        <v>1356</v>
      </c>
      <c r="C2060" s="5">
        <v>1017</v>
      </c>
      <c r="D2060" s="5">
        <v>1</v>
      </c>
      <c r="E2060" s="5">
        <v>978.37</v>
      </c>
      <c r="F2060" s="5">
        <v>0.1</v>
      </c>
      <c r="G2060" s="5">
        <f>IFERROR(INDEX(Products!$C$2:$C$86,MATCH(C2060,Products!$A$2:$A$86,0)),"")</f>
        <v>2</v>
      </c>
      <c r="H2060" s="12">
        <f>IFERROR(INDEX(Products!$D$2:$D$86,MATCH(C2060,Products!$A$2:$A$86,0)),"")</f>
        <v>519.71</v>
      </c>
      <c r="I2060" s="12">
        <f t="shared" si="128"/>
        <v>880.53300000000002</v>
      </c>
      <c r="J2060" s="12">
        <f t="shared" si="129"/>
        <v>519.71</v>
      </c>
      <c r="K2060" s="12">
        <f t="shared" si="130"/>
        <v>360.82299999999998</v>
      </c>
      <c r="L2060" s="7">
        <f t="shared" si="131"/>
        <v>0.40977794131508982</v>
      </c>
      <c r="M2060" s="5" t="str">
        <f>IF(COUNTIF(Returns!$B$2:$B$248,A2060)&gt;0,"Yes","No")</f>
        <v>No</v>
      </c>
      <c r="N2060" s="13"/>
    </row>
    <row r="2061" spans="1:14" x14ac:dyDescent="0.35">
      <c r="A2061" s="5">
        <v>2060</v>
      </c>
      <c r="B2061" s="5">
        <v>1357</v>
      </c>
      <c r="C2061" s="5">
        <v>1032</v>
      </c>
      <c r="D2061" s="5">
        <v>1</v>
      </c>
      <c r="E2061" s="5">
        <v>2472.7199999999998</v>
      </c>
      <c r="F2061" s="5">
        <v>0</v>
      </c>
      <c r="G2061" s="5">
        <f>IFERROR(INDEX(Products!$C$2:$C$86,MATCH(C2061,Products!$A$2:$A$86,0)),"")</f>
        <v>3</v>
      </c>
      <c r="H2061" s="12">
        <f>IFERROR(INDEX(Products!$D$2:$D$86,MATCH(C2061,Products!$A$2:$A$86,0)),"")</f>
        <v>1458.83</v>
      </c>
      <c r="I2061" s="12">
        <f t="shared" si="128"/>
        <v>2472.7199999999998</v>
      </c>
      <c r="J2061" s="12">
        <f t="shared" si="129"/>
        <v>1458.83</v>
      </c>
      <c r="K2061" s="12">
        <f t="shared" si="130"/>
        <v>1013.8899999999999</v>
      </c>
      <c r="L2061" s="7">
        <f t="shared" si="131"/>
        <v>0.41003025008897082</v>
      </c>
      <c r="M2061" s="5" t="str">
        <f>IF(COUNTIF(Returns!$B$2:$B$248,A2061)&gt;0,"Yes","No")</f>
        <v>No</v>
      </c>
      <c r="N2061" s="13"/>
    </row>
    <row r="2062" spans="1:14" x14ac:dyDescent="0.35">
      <c r="A2062" s="5">
        <v>2061</v>
      </c>
      <c r="B2062" s="5">
        <v>1358</v>
      </c>
      <c r="C2062" s="5">
        <v>1052</v>
      </c>
      <c r="D2062" s="5">
        <v>1</v>
      </c>
      <c r="E2062" s="5">
        <v>2801.53</v>
      </c>
      <c r="F2062" s="5">
        <v>0.15</v>
      </c>
      <c r="G2062" s="5">
        <f>IFERROR(INDEX(Products!$C$2:$C$86,MATCH(C2062,Products!$A$2:$A$86,0)),"")</f>
        <v>5</v>
      </c>
      <c r="H2062" s="12">
        <f>IFERROR(INDEX(Products!$D$2:$D$86,MATCH(C2062,Products!$A$2:$A$86,0)),"")</f>
        <v>1752.02</v>
      </c>
      <c r="I2062" s="12">
        <f t="shared" si="128"/>
        <v>2381.3005000000003</v>
      </c>
      <c r="J2062" s="12">
        <f t="shared" si="129"/>
        <v>1752.02</v>
      </c>
      <c r="K2062" s="12">
        <f t="shared" si="130"/>
        <v>629.2805000000003</v>
      </c>
      <c r="L2062" s="7">
        <f t="shared" si="131"/>
        <v>0.26425917266636456</v>
      </c>
      <c r="M2062" s="5" t="str">
        <f>IF(COUNTIF(Returns!$B$2:$B$248,A2062)&gt;0,"Yes","No")</f>
        <v>No</v>
      </c>
      <c r="N2062" s="13"/>
    </row>
    <row r="2063" spans="1:14" x14ac:dyDescent="0.35">
      <c r="A2063" s="5">
        <v>2062</v>
      </c>
      <c r="B2063" s="5">
        <v>1359</v>
      </c>
      <c r="C2063" s="5">
        <v>1061</v>
      </c>
      <c r="D2063" s="5">
        <v>1</v>
      </c>
      <c r="E2063" s="5">
        <v>1128.8399999999999</v>
      </c>
      <c r="F2063" s="5">
        <v>0.2</v>
      </c>
      <c r="G2063" s="5">
        <f>IFERROR(INDEX(Products!$C$2:$C$86,MATCH(C2063,Products!$A$2:$A$86,0)),"")</f>
        <v>6</v>
      </c>
      <c r="H2063" s="12">
        <f>IFERROR(INDEX(Products!$D$2:$D$86,MATCH(C2063,Products!$A$2:$A$86,0)),"")</f>
        <v>705.26</v>
      </c>
      <c r="I2063" s="12">
        <f t="shared" si="128"/>
        <v>903.072</v>
      </c>
      <c r="J2063" s="12">
        <f t="shared" si="129"/>
        <v>705.26</v>
      </c>
      <c r="K2063" s="12">
        <f t="shared" si="130"/>
        <v>197.81200000000001</v>
      </c>
      <c r="L2063" s="7">
        <f t="shared" si="131"/>
        <v>0.21904344282626415</v>
      </c>
      <c r="M2063" s="5" t="str">
        <f>IF(COUNTIF(Returns!$B$2:$B$248,A2063)&gt;0,"Yes","No")</f>
        <v>No</v>
      </c>
      <c r="N2063" s="13"/>
    </row>
    <row r="2064" spans="1:14" x14ac:dyDescent="0.35">
      <c r="A2064" s="5">
        <v>2063</v>
      </c>
      <c r="B2064" s="5">
        <v>1359</v>
      </c>
      <c r="C2064" s="5">
        <v>1067</v>
      </c>
      <c r="D2064" s="5">
        <v>1</v>
      </c>
      <c r="E2064" s="5">
        <v>4128.99</v>
      </c>
      <c r="F2064" s="5">
        <v>0.15</v>
      </c>
      <c r="G2064" s="5">
        <f>IFERROR(INDEX(Products!$C$2:$C$86,MATCH(C2064,Products!$A$2:$A$86,0)),"")</f>
        <v>7</v>
      </c>
      <c r="H2064" s="12">
        <f>IFERROR(INDEX(Products!$D$2:$D$86,MATCH(C2064,Products!$A$2:$A$86,0)),"")</f>
        <v>2213.3200000000002</v>
      </c>
      <c r="I2064" s="12">
        <f t="shared" si="128"/>
        <v>3509.6414999999997</v>
      </c>
      <c r="J2064" s="12">
        <f t="shared" si="129"/>
        <v>2213.3200000000002</v>
      </c>
      <c r="K2064" s="12">
        <f t="shared" si="130"/>
        <v>1296.3214999999996</v>
      </c>
      <c r="L2064" s="7">
        <f t="shared" si="131"/>
        <v>0.36936008991231717</v>
      </c>
      <c r="M2064" s="5" t="str">
        <f>IF(COUNTIF(Returns!$B$2:$B$248,A2064)&gt;0,"Yes","No")</f>
        <v>No</v>
      </c>
      <c r="N2064" s="13"/>
    </row>
    <row r="2065" spans="1:14" x14ac:dyDescent="0.35">
      <c r="A2065" s="5">
        <v>2064</v>
      </c>
      <c r="B2065" s="5">
        <v>1359</v>
      </c>
      <c r="C2065" s="5">
        <v>1053</v>
      </c>
      <c r="D2065" s="5">
        <v>1</v>
      </c>
      <c r="E2065" s="5">
        <v>1295.03</v>
      </c>
      <c r="F2065" s="5">
        <v>0.2</v>
      </c>
      <c r="G2065" s="5">
        <f>IFERROR(INDEX(Products!$C$2:$C$86,MATCH(C2065,Products!$A$2:$A$86,0)),"")</f>
        <v>5</v>
      </c>
      <c r="H2065" s="12">
        <f>IFERROR(INDEX(Products!$D$2:$D$86,MATCH(C2065,Products!$A$2:$A$86,0)),"")</f>
        <v>777.04</v>
      </c>
      <c r="I2065" s="12">
        <f t="shared" si="128"/>
        <v>1036.0240000000001</v>
      </c>
      <c r="J2065" s="12">
        <f t="shared" si="129"/>
        <v>777.04</v>
      </c>
      <c r="K2065" s="12">
        <f t="shared" si="130"/>
        <v>258.98400000000015</v>
      </c>
      <c r="L2065" s="7">
        <f t="shared" si="131"/>
        <v>0.24997876497069577</v>
      </c>
      <c r="M2065" s="5" t="str">
        <f>IF(COUNTIF(Returns!$B$2:$B$248,A2065)&gt;0,"Yes","No")</f>
        <v>No</v>
      </c>
      <c r="N2065" s="13"/>
    </row>
    <row r="2066" spans="1:14" x14ac:dyDescent="0.35">
      <c r="A2066" s="5">
        <v>2065</v>
      </c>
      <c r="B2066" s="5">
        <v>1359</v>
      </c>
      <c r="C2066" s="5">
        <v>1043</v>
      </c>
      <c r="D2066" s="5">
        <v>1</v>
      </c>
      <c r="E2066" s="5">
        <v>567.48</v>
      </c>
      <c r="F2066" s="5">
        <v>0.1</v>
      </c>
      <c r="G2066" s="5">
        <f>IFERROR(INDEX(Products!$C$2:$C$86,MATCH(C2066,Products!$A$2:$A$86,0)),"")</f>
        <v>4</v>
      </c>
      <c r="H2066" s="12">
        <f>IFERROR(INDEX(Products!$D$2:$D$86,MATCH(C2066,Products!$A$2:$A$86,0)),"")</f>
        <v>407.51</v>
      </c>
      <c r="I2066" s="12">
        <f t="shared" si="128"/>
        <v>510.73200000000003</v>
      </c>
      <c r="J2066" s="12">
        <f t="shared" si="129"/>
        <v>407.51</v>
      </c>
      <c r="K2066" s="12">
        <f t="shared" si="130"/>
        <v>103.22200000000004</v>
      </c>
      <c r="L2066" s="7">
        <f t="shared" si="131"/>
        <v>0.20210599688290537</v>
      </c>
      <c r="M2066" s="5" t="str">
        <f>IF(COUNTIF(Returns!$B$2:$B$248,A2066)&gt;0,"Yes","No")</f>
        <v>No</v>
      </c>
      <c r="N2066" s="13"/>
    </row>
    <row r="2067" spans="1:14" x14ac:dyDescent="0.35">
      <c r="A2067" s="5">
        <v>2066</v>
      </c>
      <c r="B2067" s="5">
        <v>1360</v>
      </c>
      <c r="C2067" s="5">
        <v>1049</v>
      </c>
      <c r="D2067" s="5">
        <v>1</v>
      </c>
      <c r="E2067" s="5">
        <v>3970.29</v>
      </c>
      <c r="F2067" s="5">
        <v>0.3</v>
      </c>
      <c r="G2067" s="5">
        <f>IFERROR(INDEX(Products!$C$2:$C$86,MATCH(C2067,Products!$A$2:$A$86,0)),"")</f>
        <v>5</v>
      </c>
      <c r="H2067" s="12">
        <f>IFERROR(INDEX(Products!$D$2:$D$86,MATCH(C2067,Products!$A$2:$A$86,0)),"")</f>
        <v>2490.89</v>
      </c>
      <c r="I2067" s="12">
        <f t="shared" si="128"/>
        <v>2779.203</v>
      </c>
      <c r="J2067" s="12">
        <f t="shared" si="129"/>
        <v>2490.89</v>
      </c>
      <c r="K2067" s="12">
        <f t="shared" si="130"/>
        <v>288.3130000000001</v>
      </c>
      <c r="L2067" s="7">
        <f t="shared" si="131"/>
        <v>0.10373945336126944</v>
      </c>
      <c r="M2067" s="5" t="str">
        <f>IF(COUNTIF(Returns!$B$2:$B$248,A2067)&gt;0,"Yes","No")</f>
        <v>No</v>
      </c>
      <c r="N2067" s="13"/>
    </row>
    <row r="2068" spans="1:14" x14ac:dyDescent="0.35">
      <c r="A2068" s="5">
        <v>2067</v>
      </c>
      <c r="B2068" s="5">
        <v>1360</v>
      </c>
      <c r="C2068" s="5">
        <v>1053</v>
      </c>
      <c r="D2068" s="5">
        <v>1</v>
      </c>
      <c r="E2068" s="5">
        <v>1295.03</v>
      </c>
      <c r="F2068" s="5">
        <v>0.1</v>
      </c>
      <c r="G2068" s="5">
        <f>IFERROR(INDEX(Products!$C$2:$C$86,MATCH(C2068,Products!$A$2:$A$86,0)),"")</f>
        <v>5</v>
      </c>
      <c r="H2068" s="12">
        <f>IFERROR(INDEX(Products!$D$2:$D$86,MATCH(C2068,Products!$A$2:$A$86,0)),"")</f>
        <v>777.04</v>
      </c>
      <c r="I2068" s="12">
        <f t="shared" si="128"/>
        <v>1165.527</v>
      </c>
      <c r="J2068" s="12">
        <f t="shared" si="129"/>
        <v>777.04</v>
      </c>
      <c r="K2068" s="12">
        <f t="shared" si="130"/>
        <v>388.48700000000008</v>
      </c>
      <c r="L2068" s="7">
        <f t="shared" si="131"/>
        <v>0.33331445775172952</v>
      </c>
      <c r="M2068" s="5" t="str">
        <f>IF(COUNTIF(Returns!$B$2:$B$248,A2068)&gt;0,"Yes","No")</f>
        <v>No</v>
      </c>
      <c r="N2068" s="13"/>
    </row>
    <row r="2069" spans="1:14" x14ac:dyDescent="0.35">
      <c r="A2069" s="5">
        <v>2068</v>
      </c>
      <c r="B2069" s="5">
        <v>1361</v>
      </c>
      <c r="C2069" s="5">
        <v>1085</v>
      </c>
      <c r="D2069" s="5">
        <v>2</v>
      </c>
      <c r="E2069" s="5">
        <v>234.72</v>
      </c>
      <c r="F2069" s="5">
        <v>0.1</v>
      </c>
      <c r="G2069" s="5">
        <f>IFERROR(INDEX(Products!$C$2:$C$86,MATCH(C2069,Products!$A$2:$A$86,0)),"")</f>
        <v>8</v>
      </c>
      <c r="H2069" s="12">
        <f>IFERROR(INDEX(Products!$D$2:$D$86,MATCH(C2069,Products!$A$2:$A$86,0)),"")</f>
        <v>175.69</v>
      </c>
      <c r="I2069" s="12">
        <f t="shared" si="128"/>
        <v>422.49599999999998</v>
      </c>
      <c r="J2069" s="12">
        <f t="shared" si="129"/>
        <v>351.38</v>
      </c>
      <c r="K2069" s="12">
        <f t="shared" si="130"/>
        <v>71.115999999999985</v>
      </c>
      <c r="L2069" s="7">
        <f t="shared" si="131"/>
        <v>0.16832348708626824</v>
      </c>
      <c r="M2069" s="5" t="str">
        <f>IF(COUNTIF(Returns!$B$2:$B$248,A2069)&gt;0,"Yes","No")</f>
        <v>No</v>
      </c>
      <c r="N2069" s="13"/>
    </row>
    <row r="2070" spans="1:14" x14ac:dyDescent="0.35">
      <c r="A2070" s="5">
        <v>2069</v>
      </c>
      <c r="B2070" s="5">
        <v>1362</v>
      </c>
      <c r="C2070" s="5">
        <v>1003</v>
      </c>
      <c r="D2070" s="5">
        <v>1</v>
      </c>
      <c r="E2070" s="5">
        <v>5778.51</v>
      </c>
      <c r="F2070" s="5">
        <v>0.1</v>
      </c>
      <c r="G2070" s="5">
        <f>IFERROR(INDEX(Products!$C$2:$C$86,MATCH(C2070,Products!$A$2:$A$86,0)),"")</f>
        <v>1</v>
      </c>
      <c r="H2070" s="12">
        <f>IFERROR(INDEX(Products!$D$2:$D$86,MATCH(C2070,Products!$A$2:$A$86,0)),"")</f>
        <v>3419.53</v>
      </c>
      <c r="I2070" s="12">
        <f t="shared" si="128"/>
        <v>5200.6590000000006</v>
      </c>
      <c r="J2070" s="12">
        <f t="shared" si="129"/>
        <v>3419.53</v>
      </c>
      <c r="K2070" s="12">
        <f t="shared" si="130"/>
        <v>1781.1290000000004</v>
      </c>
      <c r="L2070" s="7">
        <f t="shared" si="131"/>
        <v>0.3424814047604352</v>
      </c>
      <c r="M2070" s="5" t="str">
        <f>IF(COUNTIF(Returns!$B$2:$B$248,A2070)&gt;0,"Yes","No")</f>
        <v>No</v>
      </c>
      <c r="N2070" s="13"/>
    </row>
    <row r="2071" spans="1:14" x14ac:dyDescent="0.35">
      <c r="A2071" s="5">
        <v>2070</v>
      </c>
      <c r="B2071" s="5">
        <v>1362</v>
      </c>
      <c r="C2071" s="5">
        <v>1065</v>
      </c>
      <c r="D2071" s="5">
        <v>1</v>
      </c>
      <c r="E2071" s="5">
        <v>1433.45</v>
      </c>
      <c r="F2071" s="5">
        <v>0</v>
      </c>
      <c r="G2071" s="5">
        <f>IFERROR(INDEX(Products!$C$2:$C$86,MATCH(C2071,Products!$A$2:$A$86,0)),"")</f>
        <v>6</v>
      </c>
      <c r="H2071" s="12">
        <f>IFERROR(INDEX(Products!$D$2:$D$86,MATCH(C2071,Products!$A$2:$A$86,0)),"")</f>
        <v>800.55</v>
      </c>
      <c r="I2071" s="12">
        <f t="shared" si="128"/>
        <v>1433.45</v>
      </c>
      <c r="J2071" s="12">
        <f t="shared" si="129"/>
        <v>800.55</v>
      </c>
      <c r="K2071" s="12">
        <f t="shared" si="130"/>
        <v>632.90000000000009</v>
      </c>
      <c r="L2071" s="7">
        <f t="shared" si="131"/>
        <v>0.44152220168125855</v>
      </c>
      <c r="M2071" s="5" t="str">
        <f>IF(COUNTIF(Returns!$B$2:$B$248,A2071)&gt;0,"Yes","No")</f>
        <v>No</v>
      </c>
      <c r="N2071" s="13"/>
    </row>
    <row r="2072" spans="1:14" x14ac:dyDescent="0.35">
      <c r="A2072" s="5">
        <v>2071</v>
      </c>
      <c r="B2072" s="5">
        <v>1363</v>
      </c>
      <c r="C2072" s="5">
        <v>1012</v>
      </c>
      <c r="D2072" s="5">
        <v>3</v>
      </c>
      <c r="E2072" s="5">
        <v>2425.1999999999998</v>
      </c>
      <c r="F2072" s="5">
        <v>0.3</v>
      </c>
      <c r="G2072" s="5">
        <f>IFERROR(INDEX(Products!$C$2:$C$86,MATCH(C2072,Products!$A$2:$A$86,0)),"")</f>
        <v>1</v>
      </c>
      <c r="H2072" s="12">
        <f>IFERROR(INDEX(Products!$D$2:$D$86,MATCH(C2072,Products!$A$2:$A$86,0)),"")</f>
        <v>1795.03</v>
      </c>
      <c r="I2072" s="12">
        <f t="shared" si="128"/>
        <v>5092.9199999999992</v>
      </c>
      <c r="J2072" s="12">
        <f t="shared" si="129"/>
        <v>5385.09</v>
      </c>
      <c r="K2072" s="12">
        <f t="shared" si="130"/>
        <v>-292.17000000000098</v>
      </c>
      <c r="L2072" s="7">
        <f t="shared" si="131"/>
        <v>-5.7367875403501536E-2</v>
      </c>
      <c r="M2072" s="5" t="str">
        <f>IF(COUNTIF(Returns!$B$2:$B$248,A2072)&gt;0,"Yes","No")</f>
        <v>No</v>
      </c>
      <c r="N2072" s="13"/>
    </row>
    <row r="2073" spans="1:14" x14ac:dyDescent="0.35">
      <c r="A2073" s="5">
        <v>2072</v>
      </c>
      <c r="B2073" s="5">
        <v>1363</v>
      </c>
      <c r="C2073" s="5">
        <v>1046</v>
      </c>
      <c r="D2073" s="5">
        <v>1</v>
      </c>
      <c r="E2073" s="5">
        <v>675.87</v>
      </c>
      <c r="F2073" s="5">
        <v>0.3</v>
      </c>
      <c r="G2073" s="5">
        <f>IFERROR(INDEX(Products!$C$2:$C$86,MATCH(C2073,Products!$A$2:$A$86,0)),"")</f>
        <v>5</v>
      </c>
      <c r="H2073" s="12">
        <f>IFERROR(INDEX(Products!$D$2:$D$86,MATCH(C2073,Products!$A$2:$A$86,0)),"")</f>
        <v>407.68</v>
      </c>
      <c r="I2073" s="12">
        <f t="shared" si="128"/>
        <v>473.10899999999998</v>
      </c>
      <c r="J2073" s="12">
        <f t="shared" si="129"/>
        <v>407.68</v>
      </c>
      <c r="K2073" s="12">
        <f t="shared" si="130"/>
        <v>65.428999999999974</v>
      </c>
      <c r="L2073" s="7">
        <f t="shared" si="131"/>
        <v>0.13829582612040772</v>
      </c>
      <c r="M2073" s="5" t="str">
        <f>IF(COUNTIF(Returns!$B$2:$B$248,A2073)&gt;0,"Yes","No")</f>
        <v>No</v>
      </c>
      <c r="N2073" s="13"/>
    </row>
    <row r="2074" spans="1:14" x14ac:dyDescent="0.35">
      <c r="A2074" s="5">
        <v>2073</v>
      </c>
      <c r="B2074" s="5">
        <v>1363</v>
      </c>
      <c r="C2074" s="5">
        <v>1067</v>
      </c>
      <c r="D2074" s="5">
        <v>1</v>
      </c>
      <c r="E2074" s="5">
        <v>4128.99</v>
      </c>
      <c r="F2074" s="5">
        <v>0.1</v>
      </c>
      <c r="G2074" s="5">
        <f>IFERROR(INDEX(Products!$C$2:$C$86,MATCH(C2074,Products!$A$2:$A$86,0)),"")</f>
        <v>7</v>
      </c>
      <c r="H2074" s="12">
        <f>IFERROR(INDEX(Products!$D$2:$D$86,MATCH(C2074,Products!$A$2:$A$86,0)),"")</f>
        <v>2213.3200000000002</v>
      </c>
      <c r="I2074" s="12">
        <f t="shared" si="128"/>
        <v>3716.0909999999999</v>
      </c>
      <c r="J2074" s="12">
        <f t="shared" si="129"/>
        <v>2213.3200000000002</v>
      </c>
      <c r="K2074" s="12">
        <f t="shared" si="130"/>
        <v>1502.7709999999997</v>
      </c>
      <c r="L2074" s="7">
        <f t="shared" si="131"/>
        <v>0.40439564047274401</v>
      </c>
      <c r="M2074" s="5" t="str">
        <f>IF(COUNTIF(Returns!$B$2:$B$248,A2074)&gt;0,"Yes","No")</f>
        <v>No</v>
      </c>
      <c r="N2074" s="13"/>
    </row>
    <row r="2075" spans="1:14" x14ac:dyDescent="0.35">
      <c r="A2075" s="5">
        <v>2074</v>
      </c>
      <c r="B2075" s="5">
        <v>1364</v>
      </c>
      <c r="C2075" s="5">
        <v>1085</v>
      </c>
      <c r="D2075" s="5">
        <v>1</v>
      </c>
      <c r="E2075" s="5">
        <v>234.72</v>
      </c>
      <c r="F2075" s="5">
        <v>0.3</v>
      </c>
      <c r="G2075" s="5">
        <f>IFERROR(INDEX(Products!$C$2:$C$86,MATCH(C2075,Products!$A$2:$A$86,0)),"")</f>
        <v>8</v>
      </c>
      <c r="H2075" s="12">
        <f>IFERROR(INDEX(Products!$D$2:$D$86,MATCH(C2075,Products!$A$2:$A$86,0)),"")</f>
        <v>175.69</v>
      </c>
      <c r="I2075" s="12">
        <f t="shared" si="128"/>
        <v>164.304</v>
      </c>
      <c r="J2075" s="12">
        <f t="shared" si="129"/>
        <v>175.69</v>
      </c>
      <c r="K2075" s="12">
        <f t="shared" si="130"/>
        <v>-11.385999999999996</v>
      </c>
      <c r="L2075" s="7">
        <f t="shared" si="131"/>
        <v>-6.929837374622648E-2</v>
      </c>
      <c r="M2075" s="5" t="str">
        <f>IF(COUNTIF(Returns!$B$2:$B$248,A2075)&gt;0,"Yes","No")</f>
        <v>No</v>
      </c>
      <c r="N2075" s="13"/>
    </row>
    <row r="2076" spans="1:14" x14ac:dyDescent="0.35">
      <c r="A2076" s="5">
        <v>2075</v>
      </c>
      <c r="B2076" s="5">
        <v>1365</v>
      </c>
      <c r="C2076" s="5">
        <v>1038</v>
      </c>
      <c r="D2076" s="5">
        <v>1</v>
      </c>
      <c r="E2076" s="5">
        <v>930.61</v>
      </c>
      <c r="F2076" s="5">
        <v>0</v>
      </c>
      <c r="G2076" s="5">
        <f>IFERROR(INDEX(Products!$C$2:$C$86,MATCH(C2076,Products!$A$2:$A$86,0)),"")</f>
        <v>4</v>
      </c>
      <c r="H2076" s="12">
        <f>IFERROR(INDEX(Products!$D$2:$D$86,MATCH(C2076,Products!$A$2:$A$86,0)),"")</f>
        <v>617.46</v>
      </c>
      <c r="I2076" s="12">
        <f t="shared" si="128"/>
        <v>930.61</v>
      </c>
      <c r="J2076" s="12">
        <f t="shared" si="129"/>
        <v>617.46</v>
      </c>
      <c r="K2076" s="12">
        <f t="shared" si="130"/>
        <v>313.14999999999998</v>
      </c>
      <c r="L2076" s="7">
        <f t="shared" si="131"/>
        <v>0.33649971524054112</v>
      </c>
      <c r="M2076" s="5" t="str">
        <f>IF(COUNTIF(Returns!$B$2:$B$248,A2076)&gt;0,"Yes","No")</f>
        <v>No</v>
      </c>
      <c r="N2076" s="13"/>
    </row>
    <row r="2077" spans="1:14" x14ac:dyDescent="0.35">
      <c r="A2077" s="5">
        <v>2076</v>
      </c>
      <c r="B2077" s="5">
        <v>1366</v>
      </c>
      <c r="C2077" s="5">
        <v>1049</v>
      </c>
      <c r="D2077" s="5">
        <v>2</v>
      </c>
      <c r="E2077" s="5">
        <v>3970.29</v>
      </c>
      <c r="F2077" s="5">
        <v>0</v>
      </c>
      <c r="G2077" s="5">
        <f>IFERROR(INDEX(Products!$C$2:$C$86,MATCH(C2077,Products!$A$2:$A$86,0)),"")</f>
        <v>5</v>
      </c>
      <c r="H2077" s="12">
        <f>IFERROR(INDEX(Products!$D$2:$D$86,MATCH(C2077,Products!$A$2:$A$86,0)),"")</f>
        <v>2490.89</v>
      </c>
      <c r="I2077" s="12">
        <f t="shared" si="128"/>
        <v>7940.58</v>
      </c>
      <c r="J2077" s="12">
        <f t="shared" si="129"/>
        <v>4981.78</v>
      </c>
      <c r="K2077" s="12">
        <f t="shared" si="130"/>
        <v>2958.8</v>
      </c>
      <c r="L2077" s="7">
        <f t="shared" si="131"/>
        <v>0.37261761735288862</v>
      </c>
      <c r="M2077" s="5" t="str">
        <f>IF(COUNTIF(Returns!$B$2:$B$248,A2077)&gt;0,"Yes","No")</f>
        <v>No</v>
      </c>
      <c r="N2077" s="13"/>
    </row>
    <row r="2078" spans="1:14" x14ac:dyDescent="0.35">
      <c r="A2078" s="5">
        <v>2077</v>
      </c>
      <c r="B2078" s="5">
        <v>1367</v>
      </c>
      <c r="C2078" s="5">
        <v>1026</v>
      </c>
      <c r="D2078" s="5">
        <v>1</v>
      </c>
      <c r="E2078" s="5">
        <v>1413.81</v>
      </c>
      <c r="F2078" s="5">
        <v>0.3</v>
      </c>
      <c r="G2078" s="5">
        <f>IFERROR(INDEX(Products!$C$2:$C$86,MATCH(C2078,Products!$A$2:$A$86,0)),"")</f>
        <v>3</v>
      </c>
      <c r="H2078" s="12">
        <f>IFERROR(INDEX(Products!$D$2:$D$86,MATCH(C2078,Products!$A$2:$A$86,0)),"")</f>
        <v>1019.93</v>
      </c>
      <c r="I2078" s="12">
        <f t="shared" si="128"/>
        <v>989.66699999999992</v>
      </c>
      <c r="J2078" s="12">
        <f t="shared" si="129"/>
        <v>1019.93</v>
      </c>
      <c r="K2078" s="12">
        <f t="shared" si="130"/>
        <v>-30.263000000000034</v>
      </c>
      <c r="L2078" s="7">
        <f t="shared" si="131"/>
        <v>-3.0578972523081033E-2</v>
      </c>
      <c r="M2078" s="5" t="str">
        <f>IF(COUNTIF(Returns!$B$2:$B$248,A2078)&gt;0,"Yes","No")</f>
        <v>No</v>
      </c>
      <c r="N2078" s="13"/>
    </row>
    <row r="2079" spans="1:14" x14ac:dyDescent="0.35">
      <c r="A2079" s="5">
        <v>2078</v>
      </c>
      <c r="B2079" s="5">
        <v>1368</v>
      </c>
      <c r="C2079" s="5">
        <v>1050</v>
      </c>
      <c r="D2079" s="5">
        <v>1</v>
      </c>
      <c r="E2079" s="5">
        <v>4400.7700000000004</v>
      </c>
      <c r="F2079" s="5">
        <v>0.1</v>
      </c>
      <c r="G2079" s="5">
        <f>IFERROR(INDEX(Products!$C$2:$C$86,MATCH(C2079,Products!$A$2:$A$86,0)),"")</f>
        <v>5</v>
      </c>
      <c r="H2079" s="12">
        <f>IFERROR(INDEX(Products!$D$2:$D$86,MATCH(C2079,Products!$A$2:$A$86,0)),"")</f>
        <v>2432.0300000000002</v>
      </c>
      <c r="I2079" s="12">
        <f t="shared" si="128"/>
        <v>3960.6930000000007</v>
      </c>
      <c r="J2079" s="12">
        <f t="shared" si="129"/>
        <v>2432.0300000000002</v>
      </c>
      <c r="K2079" s="12">
        <f t="shared" si="130"/>
        <v>1528.6630000000005</v>
      </c>
      <c r="L2079" s="7">
        <f t="shared" si="131"/>
        <v>0.38595846736922051</v>
      </c>
      <c r="M2079" s="5" t="str">
        <f>IF(COUNTIF(Returns!$B$2:$B$248,A2079)&gt;0,"Yes","No")</f>
        <v>No</v>
      </c>
      <c r="N2079" s="13"/>
    </row>
    <row r="2080" spans="1:14" x14ac:dyDescent="0.35">
      <c r="A2080" s="5">
        <v>2079</v>
      </c>
      <c r="B2080" s="5">
        <v>1369</v>
      </c>
      <c r="C2080" s="5">
        <v>1080</v>
      </c>
      <c r="D2080" s="5">
        <v>3</v>
      </c>
      <c r="E2080" s="5">
        <v>256.7</v>
      </c>
      <c r="F2080" s="5">
        <v>0.3</v>
      </c>
      <c r="G2080" s="5">
        <f>IFERROR(INDEX(Products!$C$2:$C$86,MATCH(C2080,Products!$A$2:$A$86,0)),"")</f>
        <v>8</v>
      </c>
      <c r="H2080" s="12">
        <f>IFERROR(INDEX(Products!$D$2:$D$86,MATCH(C2080,Products!$A$2:$A$86,0)),"")</f>
        <v>184.26</v>
      </c>
      <c r="I2080" s="12">
        <f t="shared" si="128"/>
        <v>539.06999999999994</v>
      </c>
      <c r="J2080" s="12">
        <f t="shared" si="129"/>
        <v>552.78</v>
      </c>
      <c r="K2080" s="12">
        <f t="shared" si="130"/>
        <v>-13.710000000000036</v>
      </c>
      <c r="L2080" s="7">
        <f t="shared" si="131"/>
        <v>-2.5432689632144317E-2</v>
      </c>
      <c r="M2080" s="5" t="str">
        <f>IF(COUNTIF(Returns!$B$2:$B$248,A2080)&gt;0,"Yes","No")</f>
        <v>No</v>
      </c>
      <c r="N2080" s="13"/>
    </row>
    <row r="2081" spans="1:14" x14ac:dyDescent="0.35">
      <c r="A2081" s="5">
        <v>2080</v>
      </c>
      <c r="B2081" s="5">
        <v>1370</v>
      </c>
      <c r="C2081" s="5">
        <v>1001</v>
      </c>
      <c r="D2081" s="5">
        <v>1</v>
      </c>
      <c r="E2081" s="5">
        <v>3826.19</v>
      </c>
      <c r="F2081" s="5">
        <v>0.15</v>
      </c>
      <c r="G2081" s="5">
        <f>IFERROR(INDEX(Products!$C$2:$C$86,MATCH(C2081,Products!$A$2:$A$86,0)),"")</f>
        <v>1</v>
      </c>
      <c r="H2081" s="12">
        <f>IFERROR(INDEX(Products!$D$2:$D$86,MATCH(C2081,Products!$A$2:$A$86,0)),"")</f>
        <v>3021.65</v>
      </c>
      <c r="I2081" s="12">
        <f t="shared" si="128"/>
        <v>3252.2615000000001</v>
      </c>
      <c r="J2081" s="12">
        <f t="shared" si="129"/>
        <v>3021.65</v>
      </c>
      <c r="K2081" s="12">
        <f t="shared" si="130"/>
        <v>230.61149999999998</v>
      </c>
      <c r="L2081" s="7">
        <f t="shared" si="131"/>
        <v>7.0908043526020273E-2</v>
      </c>
      <c r="M2081" s="5" t="str">
        <f>IF(COUNTIF(Returns!$B$2:$B$248,A2081)&gt;0,"Yes","No")</f>
        <v>No</v>
      </c>
      <c r="N2081" s="13"/>
    </row>
    <row r="2082" spans="1:14" x14ac:dyDescent="0.35">
      <c r="A2082" s="5">
        <v>2081</v>
      </c>
      <c r="B2082" s="5">
        <v>1370</v>
      </c>
      <c r="C2082" s="5">
        <v>1067</v>
      </c>
      <c r="D2082" s="5">
        <v>1</v>
      </c>
      <c r="E2082" s="5">
        <v>4128.99</v>
      </c>
      <c r="F2082" s="5">
        <v>0.05</v>
      </c>
      <c r="G2082" s="5">
        <f>IFERROR(INDEX(Products!$C$2:$C$86,MATCH(C2082,Products!$A$2:$A$86,0)),"")</f>
        <v>7</v>
      </c>
      <c r="H2082" s="12">
        <f>IFERROR(INDEX(Products!$D$2:$D$86,MATCH(C2082,Products!$A$2:$A$86,0)),"")</f>
        <v>2213.3200000000002</v>
      </c>
      <c r="I2082" s="12">
        <f t="shared" si="128"/>
        <v>3922.5404999999996</v>
      </c>
      <c r="J2082" s="12">
        <f t="shared" si="129"/>
        <v>2213.3200000000002</v>
      </c>
      <c r="K2082" s="12">
        <f t="shared" si="130"/>
        <v>1709.2204999999994</v>
      </c>
      <c r="L2082" s="7">
        <f t="shared" si="131"/>
        <v>0.43574323834259954</v>
      </c>
      <c r="M2082" s="5" t="str">
        <f>IF(COUNTIF(Returns!$B$2:$B$248,A2082)&gt;0,"Yes","No")</f>
        <v>Yes</v>
      </c>
      <c r="N2082" s="13"/>
    </row>
    <row r="2083" spans="1:14" x14ac:dyDescent="0.35">
      <c r="A2083" s="5">
        <v>2082</v>
      </c>
      <c r="B2083" s="5">
        <v>1371</v>
      </c>
      <c r="C2083" s="5">
        <v>1085</v>
      </c>
      <c r="D2083" s="5">
        <v>1</v>
      </c>
      <c r="E2083" s="5">
        <v>234.72</v>
      </c>
      <c r="F2083" s="5">
        <v>0.15</v>
      </c>
      <c r="G2083" s="5">
        <f>IFERROR(INDEX(Products!$C$2:$C$86,MATCH(C2083,Products!$A$2:$A$86,0)),"")</f>
        <v>8</v>
      </c>
      <c r="H2083" s="12">
        <f>IFERROR(INDEX(Products!$D$2:$D$86,MATCH(C2083,Products!$A$2:$A$86,0)),"")</f>
        <v>175.69</v>
      </c>
      <c r="I2083" s="12">
        <f t="shared" si="128"/>
        <v>199.512</v>
      </c>
      <c r="J2083" s="12">
        <f t="shared" si="129"/>
        <v>175.69</v>
      </c>
      <c r="K2083" s="12">
        <f t="shared" si="130"/>
        <v>23.822000000000003</v>
      </c>
      <c r="L2083" s="7">
        <f t="shared" si="131"/>
        <v>0.11940133926781347</v>
      </c>
      <c r="M2083" s="5" t="str">
        <f>IF(COUNTIF(Returns!$B$2:$B$248,A2083)&gt;0,"Yes","No")</f>
        <v>No</v>
      </c>
      <c r="N2083" s="13"/>
    </row>
    <row r="2084" spans="1:14" x14ac:dyDescent="0.35">
      <c r="A2084" s="5">
        <v>2083</v>
      </c>
      <c r="B2084" s="5">
        <v>1371</v>
      </c>
      <c r="C2084" s="5">
        <v>1011</v>
      </c>
      <c r="D2084" s="5">
        <v>1</v>
      </c>
      <c r="E2084" s="5">
        <v>6310.6</v>
      </c>
      <c r="F2084" s="5">
        <v>0.15</v>
      </c>
      <c r="G2084" s="5">
        <f>IFERROR(INDEX(Products!$C$2:$C$86,MATCH(C2084,Products!$A$2:$A$86,0)),"")</f>
        <v>1</v>
      </c>
      <c r="H2084" s="12">
        <f>IFERROR(INDEX(Products!$D$2:$D$86,MATCH(C2084,Products!$A$2:$A$86,0)),"")</f>
        <v>3703.86</v>
      </c>
      <c r="I2084" s="12">
        <f t="shared" si="128"/>
        <v>5364.01</v>
      </c>
      <c r="J2084" s="12">
        <f t="shared" si="129"/>
        <v>3703.86</v>
      </c>
      <c r="K2084" s="12">
        <f t="shared" si="130"/>
        <v>1660.15</v>
      </c>
      <c r="L2084" s="7">
        <f t="shared" si="131"/>
        <v>0.30949793158476591</v>
      </c>
      <c r="M2084" s="5" t="str">
        <f>IF(COUNTIF(Returns!$B$2:$B$248,A2084)&gt;0,"Yes","No")</f>
        <v>No</v>
      </c>
      <c r="N2084" s="13"/>
    </row>
    <row r="2085" spans="1:14" x14ac:dyDescent="0.35">
      <c r="A2085" s="5">
        <v>2084</v>
      </c>
      <c r="B2085" s="5">
        <v>1371</v>
      </c>
      <c r="C2085" s="5">
        <v>1040</v>
      </c>
      <c r="D2085" s="5">
        <v>1</v>
      </c>
      <c r="E2085" s="5">
        <v>419.14</v>
      </c>
      <c r="F2085" s="5">
        <v>0.15</v>
      </c>
      <c r="G2085" s="5">
        <f>IFERROR(INDEX(Products!$C$2:$C$86,MATCH(C2085,Products!$A$2:$A$86,0)),"")</f>
        <v>4</v>
      </c>
      <c r="H2085" s="12">
        <f>IFERROR(INDEX(Products!$D$2:$D$86,MATCH(C2085,Products!$A$2:$A$86,0)),"")</f>
        <v>297.2</v>
      </c>
      <c r="I2085" s="12">
        <f t="shared" si="128"/>
        <v>356.26900000000001</v>
      </c>
      <c r="J2085" s="12">
        <f t="shared" si="129"/>
        <v>297.2</v>
      </c>
      <c r="K2085" s="12">
        <f t="shared" si="130"/>
        <v>59.069000000000017</v>
      </c>
      <c r="L2085" s="7">
        <f t="shared" si="131"/>
        <v>0.16579887669148877</v>
      </c>
      <c r="M2085" s="5" t="str">
        <f>IF(COUNTIF(Returns!$B$2:$B$248,A2085)&gt;0,"Yes","No")</f>
        <v>No</v>
      </c>
      <c r="N2085" s="13"/>
    </row>
    <row r="2086" spans="1:14" x14ac:dyDescent="0.35">
      <c r="A2086" s="5">
        <v>2085</v>
      </c>
      <c r="B2086" s="5">
        <v>1372</v>
      </c>
      <c r="C2086" s="5">
        <v>1049</v>
      </c>
      <c r="D2086" s="5">
        <v>1</v>
      </c>
      <c r="E2086" s="5">
        <v>3970.29</v>
      </c>
      <c r="F2086" s="5">
        <v>0.3</v>
      </c>
      <c r="G2086" s="5">
        <f>IFERROR(INDEX(Products!$C$2:$C$86,MATCH(C2086,Products!$A$2:$A$86,0)),"")</f>
        <v>5</v>
      </c>
      <c r="H2086" s="12">
        <f>IFERROR(INDEX(Products!$D$2:$D$86,MATCH(C2086,Products!$A$2:$A$86,0)),"")</f>
        <v>2490.89</v>
      </c>
      <c r="I2086" s="12">
        <f t="shared" si="128"/>
        <v>2779.203</v>
      </c>
      <c r="J2086" s="12">
        <f t="shared" si="129"/>
        <v>2490.89</v>
      </c>
      <c r="K2086" s="12">
        <f t="shared" si="130"/>
        <v>288.3130000000001</v>
      </c>
      <c r="L2086" s="7">
        <f t="shared" si="131"/>
        <v>0.10373945336126944</v>
      </c>
      <c r="M2086" s="5" t="str">
        <f>IF(COUNTIF(Returns!$B$2:$B$248,A2086)&gt;0,"Yes","No")</f>
        <v>No</v>
      </c>
      <c r="N2086" s="13"/>
    </row>
    <row r="2087" spans="1:14" x14ac:dyDescent="0.35">
      <c r="A2087" s="5">
        <v>2086</v>
      </c>
      <c r="B2087" s="5">
        <v>1372</v>
      </c>
      <c r="C2087" s="5">
        <v>1019</v>
      </c>
      <c r="D2087" s="5">
        <v>3</v>
      </c>
      <c r="E2087" s="5">
        <v>1255.73</v>
      </c>
      <c r="F2087" s="5">
        <v>0.05</v>
      </c>
      <c r="G2087" s="5">
        <f>IFERROR(INDEX(Products!$C$2:$C$86,MATCH(C2087,Products!$A$2:$A$86,0)),"")</f>
        <v>2</v>
      </c>
      <c r="H2087" s="12">
        <f>IFERROR(INDEX(Products!$D$2:$D$86,MATCH(C2087,Products!$A$2:$A$86,0)),"")</f>
        <v>760.11</v>
      </c>
      <c r="I2087" s="12">
        <f t="shared" si="128"/>
        <v>3578.8305</v>
      </c>
      <c r="J2087" s="12">
        <f t="shared" si="129"/>
        <v>2280.33</v>
      </c>
      <c r="K2087" s="12">
        <f t="shared" si="130"/>
        <v>1298.5005000000001</v>
      </c>
      <c r="L2087" s="7">
        <f t="shared" si="131"/>
        <v>0.36282816411674151</v>
      </c>
      <c r="M2087" s="5" t="str">
        <f>IF(COUNTIF(Returns!$B$2:$B$248,A2087)&gt;0,"Yes","No")</f>
        <v>No</v>
      </c>
      <c r="N2087" s="13"/>
    </row>
    <row r="2088" spans="1:14" x14ac:dyDescent="0.35">
      <c r="A2088" s="5">
        <v>2087</v>
      </c>
      <c r="B2088" s="5">
        <v>1372</v>
      </c>
      <c r="C2088" s="5">
        <v>1062</v>
      </c>
      <c r="D2088" s="5">
        <v>1</v>
      </c>
      <c r="E2088" s="5">
        <v>1145.77</v>
      </c>
      <c r="F2088" s="5">
        <v>0.2</v>
      </c>
      <c r="G2088" s="5">
        <f>IFERROR(INDEX(Products!$C$2:$C$86,MATCH(C2088,Products!$A$2:$A$86,0)),"")</f>
        <v>6</v>
      </c>
      <c r="H2088" s="12">
        <f>IFERROR(INDEX(Products!$D$2:$D$86,MATCH(C2088,Products!$A$2:$A$86,0)),"")</f>
        <v>718.47</v>
      </c>
      <c r="I2088" s="12">
        <f t="shared" si="128"/>
        <v>916.61599999999999</v>
      </c>
      <c r="J2088" s="12">
        <f t="shared" si="129"/>
        <v>718.47</v>
      </c>
      <c r="K2088" s="12">
        <f t="shared" si="130"/>
        <v>198.14599999999996</v>
      </c>
      <c r="L2088" s="7">
        <f t="shared" si="131"/>
        <v>0.21617122110022077</v>
      </c>
      <c r="M2088" s="5" t="str">
        <f>IF(COUNTIF(Returns!$B$2:$B$248,A2088)&gt;0,"Yes","No")</f>
        <v>No</v>
      </c>
      <c r="N2088" s="13"/>
    </row>
    <row r="2089" spans="1:14" x14ac:dyDescent="0.35">
      <c r="A2089" s="5">
        <v>2088</v>
      </c>
      <c r="B2089" s="5">
        <v>1373</v>
      </c>
      <c r="C2089" s="5">
        <v>1039</v>
      </c>
      <c r="D2089" s="5">
        <v>1</v>
      </c>
      <c r="E2089" s="5">
        <v>1284.94</v>
      </c>
      <c r="F2089" s="5">
        <v>0.1</v>
      </c>
      <c r="G2089" s="5">
        <f>IFERROR(INDEX(Products!$C$2:$C$86,MATCH(C2089,Products!$A$2:$A$86,0)),"")</f>
        <v>4</v>
      </c>
      <c r="H2089" s="12">
        <f>IFERROR(INDEX(Products!$D$2:$D$86,MATCH(C2089,Products!$A$2:$A$86,0)),"")</f>
        <v>829.93</v>
      </c>
      <c r="I2089" s="12">
        <f t="shared" si="128"/>
        <v>1156.4460000000001</v>
      </c>
      <c r="J2089" s="12">
        <f t="shared" si="129"/>
        <v>829.93</v>
      </c>
      <c r="K2089" s="12">
        <f t="shared" si="130"/>
        <v>326.51600000000019</v>
      </c>
      <c r="L2089" s="7">
        <f t="shared" si="131"/>
        <v>0.28234435503257405</v>
      </c>
      <c r="M2089" s="5" t="str">
        <f>IF(COUNTIF(Returns!$B$2:$B$248,A2089)&gt;0,"Yes","No")</f>
        <v>No</v>
      </c>
      <c r="N2089" s="13"/>
    </row>
    <row r="2090" spans="1:14" x14ac:dyDescent="0.35">
      <c r="A2090" s="5">
        <v>2089</v>
      </c>
      <c r="B2090" s="5">
        <v>1374</v>
      </c>
      <c r="C2090" s="5">
        <v>1019</v>
      </c>
      <c r="D2090" s="5">
        <v>1</v>
      </c>
      <c r="E2090" s="5">
        <v>1255.73</v>
      </c>
      <c r="F2090" s="5">
        <v>0</v>
      </c>
      <c r="G2090" s="5">
        <f>IFERROR(INDEX(Products!$C$2:$C$86,MATCH(C2090,Products!$A$2:$A$86,0)),"")</f>
        <v>2</v>
      </c>
      <c r="H2090" s="12">
        <f>IFERROR(INDEX(Products!$D$2:$D$86,MATCH(C2090,Products!$A$2:$A$86,0)),"")</f>
        <v>760.11</v>
      </c>
      <c r="I2090" s="12">
        <f t="shared" si="128"/>
        <v>1255.73</v>
      </c>
      <c r="J2090" s="12">
        <f t="shared" si="129"/>
        <v>760.11</v>
      </c>
      <c r="K2090" s="12">
        <f t="shared" si="130"/>
        <v>495.62</v>
      </c>
      <c r="L2090" s="7">
        <f t="shared" si="131"/>
        <v>0.39468675591090441</v>
      </c>
      <c r="M2090" s="5" t="str">
        <f>IF(COUNTIF(Returns!$B$2:$B$248,A2090)&gt;0,"Yes","No")</f>
        <v>Yes</v>
      </c>
      <c r="N2090" s="13"/>
    </row>
    <row r="2091" spans="1:14" x14ac:dyDescent="0.35">
      <c r="A2091" s="5">
        <v>2090</v>
      </c>
      <c r="B2091" s="5">
        <v>1375</v>
      </c>
      <c r="C2091" s="5">
        <v>1084</v>
      </c>
      <c r="D2091" s="5">
        <v>1</v>
      </c>
      <c r="E2091" s="5">
        <v>317.63</v>
      </c>
      <c r="F2091" s="5">
        <v>0.1</v>
      </c>
      <c r="G2091" s="5">
        <f>IFERROR(INDEX(Products!$C$2:$C$86,MATCH(C2091,Products!$A$2:$A$86,0)),"")</f>
        <v>8</v>
      </c>
      <c r="H2091" s="12">
        <f>IFERROR(INDEX(Products!$D$2:$D$86,MATCH(C2091,Products!$A$2:$A$86,0)),"")</f>
        <v>188.52</v>
      </c>
      <c r="I2091" s="12">
        <f t="shared" si="128"/>
        <v>285.86700000000002</v>
      </c>
      <c r="J2091" s="12">
        <f t="shared" si="129"/>
        <v>188.52</v>
      </c>
      <c r="K2091" s="12">
        <f t="shared" si="130"/>
        <v>97.347000000000008</v>
      </c>
      <c r="L2091" s="7">
        <f t="shared" si="131"/>
        <v>0.34053248538656089</v>
      </c>
      <c r="M2091" s="5" t="str">
        <f>IF(COUNTIF(Returns!$B$2:$B$248,A2091)&gt;0,"Yes","No")</f>
        <v>No</v>
      </c>
      <c r="N2091" s="13"/>
    </row>
    <row r="2092" spans="1:14" x14ac:dyDescent="0.35">
      <c r="A2092" s="5">
        <v>2091</v>
      </c>
      <c r="B2092" s="5">
        <v>1376</v>
      </c>
      <c r="C2092" s="5">
        <v>1011</v>
      </c>
      <c r="D2092" s="5">
        <v>1</v>
      </c>
      <c r="E2092" s="5">
        <v>6310.6</v>
      </c>
      <c r="F2092" s="5">
        <v>0.1</v>
      </c>
      <c r="G2092" s="5">
        <f>IFERROR(INDEX(Products!$C$2:$C$86,MATCH(C2092,Products!$A$2:$A$86,0)),"")</f>
        <v>1</v>
      </c>
      <c r="H2092" s="12">
        <f>IFERROR(INDEX(Products!$D$2:$D$86,MATCH(C2092,Products!$A$2:$A$86,0)),"")</f>
        <v>3703.86</v>
      </c>
      <c r="I2092" s="12">
        <f t="shared" si="128"/>
        <v>5679.5400000000009</v>
      </c>
      <c r="J2092" s="12">
        <f t="shared" si="129"/>
        <v>3703.86</v>
      </c>
      <c r="K2092" s="12">
        <f t="shared" si="130"/>
        <v>1975.6800000000007</v>
      </c>
      <c r="L2092" s="7">
        <f t="shared" si="131"/>
        <v>0.34785915760783453</v>
      </c>
      <c r="M2092" s="5" t="str">
        <f>IF(COUNTIF(Returns!$B$2:$B$248,A2092)&gt;0,"Yes","No")</f>
        <v>No</v>
      </c>
      <c r="N2092" s="13"/>
    </row>
    <row r="2093" spans="1:14" x14ac:dyDescent="0.35">
      <c r="A2093" s="5">
        <v>2092</v>
      </c>
      <c r="B2093" s="5">
        <v>1376</v>
      </c>
      <c r="C2093" s="5">
        <v>1056</v>
      </c>
      <c r="D2093" s="5">
        <v>1</v>
      </c>
      <c r="E2093" s="5">
        <v>1134.4000000000001</v>
      </c>
      <c r="F2093" s="5">
        <v>0.1</v>
      </c>
      <c r="G2093" s="5">
        <f>IFERROR(INDEX(Products!$C$2:$C$86,MATCH(C2093,Products!$A$2:$A$86,0)),"")</f>
        <v>6</v>
      </c>
      <c r="H2093" s="12">
        <f>IFERROR(INDEX(Products!$D$2:$D$86,MATCH(C2093,Products!$A$2:$A$86,0)),"")</f>
        <v>798.2</v>
      </c>
      <c r="I2093" s="12">
        <f t="shared" si="128"/>
        <v>1020.9600000000002</v>
      </c>
      <c r="J2093" s="12">
        <f t="shared" si="129"/>
        <v>798.2</v>
      </c>
      <c r="K2093" s="12">
        <f t="shared" si="130"/>
        <v>222.7600000000001</v>
      </c>
      <c r="L2093" s="7">
        <f t="shared" si="131"/>
        <v>0.21818680457608533</v>
      </c>
      <c r="M2093" s="5" t="str">
        <f>IF(COUNTIF(Returns!$B$2:$B$248,A2093)&gt;0,"Yes","No")</f>
        <v>No</v>
      </c>
      <c r="N2093" s="13"/>
    </row>
    <row r="2094" spans="1:14" x14ac:dyDescent="0.35">
      <c r="A2094" s="5">
        <v>2093</v>
      </c>
      <c r="B2094" s="5">
        <v>1376</v>
      </c>
      <c r="C2094" s="5">
        <v>1017</v>
      </c>
      <c r="D2094" s="5">
        <v>1</v>
      </c>
      <c r="E2094" s="5">
        <v>978.37</v>
      </c>
      <c r="F2094" s="5">
        <v>0.15</v>
      </c>
      <c r="G2094" s="5">
        <f>IFERROR(INDEX(Products!$C$2:$C$86,MATCH(C2094,Products!$A$2:$A$86,0)),"")</f>
        <v>2</v>
      </c>
      <c r="H2094" s="12">
        <f>IFERROR(INDEX(Products!$D$2:$D$86,MATCH(C2094,Products!$A$2:$A$86,0)),"")</f>
        <v>519.71</v>
      </c>
      <c r="I2094" s="12">
        <f t="shared" si="128"/>
        <v>831.61450000000002</v>
      </c>
      <c r="J2094" s="12">
        <f t="shared" si="129"/>
        <v>519.71</v>
      </c>
      <c r="K2094" s="12">
        <f t="shared" si="130"/>
        <v>311.90449999999998</v>
      </c>
      <c r="L2094" s="7">
        <f t="shared" si="131"/>
        <v>0.37505899668656567</v>
      </c>
      <c r="M2094" s="5" t="str">
        <f>IF(COUNTIF(Returns!$B$2:$B$248,A2094)&gt;0,"Yes","No")</f>
        <v>No</v>
      </c>
      <c r="N2094" s="13"/>
    </row>
    <row r="2095" spans="1:14" x14ac:dyDescent="0.35">
      <c r="A2095" s="5">
        <v>2094</v>
      </c>
      <c r="B2095" s="5">
        <v>1377</v>
      </c>
      <c r="C2095" s="5">
        <v>1080</v>
      </c>
      <c r="D2095" s="5">
        <v>1</v>
      </c>
      <c r="E2095" s="5">
        <v>256.7</v>
      </c>
      <c r="F2095" s="5">
        <v>0</v>
      </c>
      <c r="G2095" s="5">
        <f>IFERROR(INDEX(Products!$C$2:$C$86,MATCH(C2095,Products!$A$2:$A$86,0)),"")</f>
        <v>8</v>
      </c>
      <c r="H2095" s="12">
        <f>IFERROR(INDEX(Products!$D$2:$D$86,MATCH(C2095,Products!$A$2:$A$86,0)),"")</f>
        <v>184.26</v>
      </c>
      <c r="I2095" s="12">
        <f t="shared" si="128"/>
        <v>256.7</v>
      </c>
      <c r="J2095" s="12">
        <f t="shared" si="129"/>
        <v>184.26</v>
      </c>
      <c r="K2095" s="12">
        <f t="shared" si="130"/>
        <v>72.44</v>
      </c>
      <c r="L2095" s="7">
        <f t="shared" si="131"/>
        <v>0.28219711725749902</v>
      </c>
      <c r="M2095" s="5" t="str">
        <f>IF(COUNTIF(Returns!$B$2:$B$248,A2095)&gt;0,"Yes","No")</f>
        <v>No</v>
      </c>
      <c r="N2095" s="13"/>
    </row>
    <row r="2096" spans="1:14" x14ac:dyDescent="0.35">
      <c r="A2096" s="5">
        <v>2095</v>
      </c>
      <c r="B2096" s="5">
        <v>1377</v>
      </c>
      <c r="C2096" s="5">
        <v>1033</v>
      </c>
      <c r="D2096" s="5">
        <v>1</v>
      </c>
      <c r="E2096" s="5">
        <v>3738.1</v>
      </c>
      <c r="F2096" s="5">
        <v>0.3</v>
      </c>
      <c r="G2096" s="5">
        <f>IFERROR(INDEX(Products!$C$2:$C$86,MATCH(C2096,Products!$A$2:$A$86,0)),"")</f>
        <v>3</v>
      </c>
      <c r="H2096" s="12">
        <f>IFERROR(INDEX(Products!$D$2:$D$86,MATCH(C2096,Products!$A$2:$A$86,0)),"")</f>
        <v>2130.6999999999998</v>
      </c>
      <c r="I2096" s="12">
        <f t="shared" si="128"/>
        <v>2616.6699999999996</v>
      </c>
      <c r="J2096" s="12">
        <f t="shared" si="129"/>
        <v>2130.6999999999998</v>
      </c>
      <c r="K2096" s="12">
        <f t="shared" si="130"/>
        <v>485.9699999999998</v>
      </c>
      <c r="L2096" s="7">
        <f t="shared" si="131"/>
        <v>0.18572078252129609</v>
      </c>
      <c r="M2096" s="5" t="str">
        <f>IF(COUNTIF(Returns!$B$2:$B$248,A2096)&gt;0,"Yes","No")</f>
        <v>No</v>
      </c>
      <c r="N2096" s="13"/>
    </row>
    <row r="2097" spans="1:14" x14ac:dyDescent="0.35">
      <c r="A2097" s="5">
        <v>2096</v>
      </c>
      <c r="B2097" s="5">
        <v>1378</v>
      </c>
      <c r="C2097" s="5">
        <v>1029</v>
      </c>
      <c r="D2097" s="5">
        <v>1</v>
      </c>
      <c r="E2097" s="5">
        <v>951.92</v>
      </c>
      <c r="F2097" s="5">
        <v>0</v>
      </c>
      <c r="G2097" s="5">
        <f>IFERROR(INDEX(Products!$C$2:$C$86,MATCH(C2097,Products!$A$2:$A$86,0)),"")</f>
        <v>3</v>
      </c>
      <c r="H2097" s="12">
        <f>IFERROR(INDEX(Products!$D$2:$D$86,MATCH(C2097,Products!$A$2:$A$86,0)),"")</f>
        <v>552.17999999999995</v>
      </c>
      <c r="I2097" s="12">
        <f t="shared" si="128"/>
        <v>951.92</v>
      </c>
      <c r="J2097" s="12">
        <f t="shared" si="129"/>
        <v>552.17999999999995</v>
      </c>
      <c r="K2097" s="12">
        <f t="shared" si="130"/>
        <v>399.74</v>
      </c>
      <c r="L2097" s="7">
        <f t="shared" si="131"/>
        <v>0.41993024623917979</v>
      </c>
      <c r="M2097" s="5" t="str">
        <f>IF(COUNTIF(Returns!$B$2:$B$248,A2097)&gt;0,"Yes","No")</f>
        <v>No</v>
      </c>
      <c r="N2097" s="13"/>
    </row>
    <row r="2098" spans="1:14" x14ac:dyDescent="0.35">
      <c r="A2098" s="5">
        <v>2097</v>
      </c>
      <c r="B2098" s="5">
        <v>1379</v>
      </c>
      <c r="C2098" s="5">
        <v>1061</v>
      </c>
      <c r="D2098" s="5">
        <v>1</v>
      </c>
      <c r="E2098" s="5">
        <v>1128.8399999999999</v>
      </c>
      <c r="F2098" s="5">
        <v>0.1</v>
      </c>
      <c r="G2098" s="5">
        <f>IFERROR(INDEX(Products!$C$2:$C$86,MATCH(C2098,Products!$A$2:$A$86,0)),"")</f>
        <v>6</v>
      </c>
      <c r="H2098" s="12">
        <f>IFERROR(INDEX(Products!$D$2:$D$86,MATCH(C2098,Products!$A$2:$A$86,0)),"")</f>
        <v>705.26</v>
      </c>
      <c r="I2098" s="12">
        <f t="shared" si="128"/>
        <v>1015.9559999999999</v>
      </c>
      <c r="J2098" s="12">
        <f t="shared" si="129"/>
        <v>705.26</v>
      </c>
      <c r="K2098" s="12">
        <f t="shared" si="130"/>
        <v>310.69599999999991</v>
      </c>
      <c r="L2098" s="7">
        <f t="shared" si="131"/>
        <v>0.30581639362334584</v>
      </c>
      <c r="M2098" s="5" t="str">
        <f>IF(COUNTIF(Returns!$B$2:$B$248,A2098)&gt;0,"Yes","No")</f>
        <v>No</v>
      </c>
      <c r="N2098" s="13"/>
    </row>
    <row r="2099" spans="1:14" x14ac:dyDescent="0.35">
      <c r="A2099" s="5">
        <v>2098</v>
      </c>
      <c r="B2099" s="5">
        <v>1380</v>
      </c>
      <c r="C2099" s="5">
        <v>1053</v>
      </c>
      <c r="D2099" s="5">
        <v>3</v>
      </c>
      <c r="E2099" s="5">
        <v>1295.03</v>
      </c>
      <c r="F2099" s="5">
        <v>0</v>
      </c>
      <c r="G2099" s="5">
        <f>IFERROR(INDEX(Products!$C$2:$C$86,MATCH(C2099,Products!$A$2:$A$86,0)),"")</f>
        <v>5</v>
      </c>
      <c r="H2099" s="12">
        <f>IFERROR(INDEX(Products!$D$2:$D$86,MATCH(C2099,Products!$A$2:$A$86,0)),"")</f>
        <v>777.04</v>
      </c>
      <c r="I2099" s="12">
        <f t="shared" si="128"/>
        <v>3885.09</v>
      </c>
      <c r="J2099" s="12">
        <f t="shared" si="129"/>
        <v>2331.12</v>
      </c>
      <c r="K2099" s="12">
        <f t="shared" si="130"/>
        <v>1553.9700000000003</v>
      </c>
      <c r="L2099" s="7">
        <f t="shared" si="131"/>
        <v>0.39998301197655656</v>
      </c>
      <c r="M2099" s="5" t="str">
        <f>IF(COUNTIF(Returns!$B$2:$B$248,A2099)&gt;0,"Yes","No")</f>
        <v>No</v>
      </c>
      <c r="N2099" s="13"/>
    </row>
    <row r="2100" spans="1:14" x14ac:dyDescent="0.35">
      <c r="A2100" s="5">
        <v>2099</v>
      </c>
      <c r="B2100" s="5">
        <v>1381</v>
      </c>
      <c r="C2100" s="5">
        <v>1053</v>
      </c>
      <c r="D2100" s="5">
        <v>1</v>
      </c>
      <c r="E2100" s="5">
        <v>1295.03</v>
      </c>
      <c r="F2100" s="5">
        <v>0.3</v>
      </c>
      <c r="G2100" s="5">
        <f>IFERROR(INDEX(Products!$C$2:$C$86,MATCH(C2100,Products!$A$2:$A$86,0)),"")</f>
        <v>5</v>
      </c>
      <c r="H2100" s="12">
        <f>IFERROR(INDEX(Products!$D$2:$D$86,MATCH(C2100,Products!$A$2:$A$86,0)),"")</f>
        <v>777.04</v>
      </c>
      <c r="I2100" s="12">
        <f t="shared" si="128"/>
        <v>906.52099999999996</v>
      </c>
      <c r="J2100" s="12">
        <f t="shared" si="129"/>
        <v>777.04</v>
      </c>
      <c r="K2100" s="12">
        <f t="shared" si="130"/>
        <v>129.48099999999999</v>
      </c>
      <c r="L2100" s="7">
        <f t="shared" si="131"/>
        <v>0.1428328742522236</v>
      </c>
      <c r="M2100" s="5" t="str">
        <f>IF(COUNTIF(Returns!$B$2:$B$248,A2100)&gt;0,"Yes","No")</f>
        <v>No</v>
      </c>
      <c r="N2100" s="13"/>
    </row>
    <row r="2101" spans="1:14" x14ac:dyDescent="0.35">
      <c r="A2101" s="5">
        <v>2100</v>
      </c>
      <c r="B2101" s="5">
        <v>1382</v>
      </c>
      <c r="C2101" s="5">
        <v>1061</v>
      </c>
      <c r="D2101" s="5">
        <v>1</v>
      </c>
      <c r="E2101" s="5">
        <v>1128.8399999999999</v>
      </c>
      <c r="F2101" s="5">
        <v>0</v>
      </c>
      <c r="G2101" s="5">
        <f>IFERROR(INDEX(Products!$C$2:$C$86,MATCH(C2101,Products!$A$2:$A$86,0)),"")</f>
        <v>6</v>
      </c>
      <c r="H2101" s="12">
        <f>IFERROR(INDEX(Products!$D$2:$D$86,MATCH(C2101,Products!$A$2:$A$86,0)),"")</f>
        <v>705.26</v>
      </c>
      <c r="I2101" s="12">
        <f t="shared" si="128"/>
        <v>1128.8399999999999</v>
      </c>
      <c r="J2101" s="12">
        <f t="shared" si="129"/>
        <v>705.26</v>
      </c>
      <c r="K2101" s="12">
        <f t="shared" si="130"/>
        <v>423.57999999999993</v>
      </c>
      <c r="L2101" s="7">
        <f t="shared" si="131"/>
        <v>0.37523475426101127</v>
      </c>
      <c r="M2101" s="5" t="str">
        <f>IF(COUNTIF(Returns!$B$2:$B$248,A2101)&gt;0,"Yes","No")</f>
        <v>No</v>
      </c>
      <c r="N2101" s="13"/>
    </row>
    <row r="2102" spans="1:14" x14ac:dyDescent="0.35">
      <c r="A2102" s="5">
        <v>2101</v>
      </c>
      <c r="B2102" s="5">
        <v>1383</v>
      </c>
      <c r="C2102" s="5">
        <v>1040</v>
      </c>
      <c r="D2102" s="5">
        <v>2</v>
      </c>
      <c r="E2102" s="5">
        <v>419.14</v>
      </c>
      <c r="F2102" s="5">
        <v>0.1</v>
      </c>
      <c r="G2102" s="5">
        <f>IFERROR(INDEX(Products!$C$2:$C$86,MATCH(C2102,Products!$A$2:$A$86,0)),"")</f>
        <v>4</v>
      </c>
      <c r="H2102" s="12">
        <f>IFERROR(INDEX(Products!$D$2:$D$86,MATCH(C2102,Products!$A$2:$A$86,0)),"")</f>
        <v>297.2</v>
      </c>
      <c r="I2102" s="12">
        <f t="shared" si="128"/>
        <v>754.452</v>
      </c>
      <c r="J2102" s="12">
        <f t="shared" si="129"/>
        <v>594.4</v>
      </c>
      <c r="K2102" s="12">
        <f t="shared" si="130"/>
        <v>160.05200000000002</v>
      </c>
      <c r="L2102" s="7">
        <f t="shared" si="131"/>
        <v>0.21214338354196161</v>
      </c>
      <c r="M2102" s="5" t="str">
        <f>IF(COUNTIF(Returns!$B$2:$B$248,A2102)&gt;0,"Yes","No")</f>
        <v>No</v>
      </c>
      <c r="N2102" s="13"/>
    </row>
    <row r="2103" spans="1:14" x14ac:dyDescent="0.35">
      <c r="A2103" s="5">
        <v>2102</v>
      </c>
      <c r="B2103" s="5">
        <v>1384</v>
      </c>
      <c r="C2103" s="5">
        <v>1069</v>
      </c>
      <c r="D2103" s="5">
        <v>3</v>
      </c>
      <c r="E2103" s="5">
        <v>545.38</v>
      </c>
      <c r="F2103" s="5">
        <v>0.25</v>
      </c>
      <c r="G2103" s="5">
        <f>IFERROR(INDEX(Products!$C$2:$C$86,MATCH(C2103,Products!$A$2:$A$86,0)),"")</f>
        <v>7</v>
      </c>
      <c r="H2103" s="12">
        <f>IFERROR(INDEX(Products!$D$2:$D$86,MATCH(C2103,Products!$A$2:$A$86,0)),"")</f>
        <v>312.64999999999998</v>
      </c>
      <c r="I2103" s="12">
        <f t="shared" si="128"/>
        <v>1227.105</v>
      </c>
      <c r="J2103" s="12">
        <f t="shared" si="129"/>
        <v>937.94999999999993</v>
      </c>
      <c r="K2103" s="12">
        <f t="shared" si="130"/>
        <v>289.15500000000009</v>
      </c>
      <c r="L2103" s="7">
        <f t="shared" si="131"/>
        <v>0.23563998190863869</v>
      </c>
      <c r="M2103" s="5" t="str">
        <f>IF(COUNTIF(Returns!$B$2:$B$248,A2103)&gt;0,"Yes","No")</f>
        <v>No</v>
      </c>
      <c r="N2103" s="13"/>
    </row>
    <row r="2104" spans="1:14" x14ac:dyDescent="0.35">
      <c r="A2104" s="5">
        <v>2103</v>
      </c>
      <c r="B2104" s="5">
        <v>1384</v>
      </c>
      <c r="C2104" s="5">
        <v>1047</v>
      </c>
      <c r="D2104" s="5">
        <v>2</v>
      </c>
      <c r="E2104" s="5">
        <v>3066.17</v>
      </c>
      <c r="F2104" s="5">
        <v>0.2</v>
      </c>
      <c r="G2104" s="5">
        <f>IFERROR(INDEX(Products!$C$2:$C$86,MATCH(C2104,Products!$A$2:$A$86,0)),"")</f>
        <v>5</v>
      </c>
      <c r="H2104" s="12">
        <f>IFERROR(INDEX(Products!$D$2:$D$86,MATCH(C2104,Products!$A$2:$A$86,0)),"")</f>
        <v>2011.39</v>
      </c>
      <c r="I2104" s="12">
        <f t="shared" si="128"/>
        <v>4905.8720000000003</v>
      </c>
      <c r="J2104" s="12">
        <f t="shared" si="129"/>
        <v>4022.78</v>
      </c>
      <c r="K2104" s="12">
        <f t="shared" si="130"/>
        <v>883.0920000000001</v>
      </c>
      <c r="L2104" s="7">
        <f t="shared" si="131"/>
        <v>0.18000714246111599</v>
      </c>
      <c r="M2104" s="5" t="str">
        <f>IF(COUNTIF(Returns!$B$2:$B$248,A2104)&gt;0,"Yes","No")</f>
        <v>No</v>
      </c>
      <c r="N2104" s="13"/>
    </row>
    <row r="2105" spans="1:14" x14ac:dyDescent="0.35">
      <c r="A2105" s="5">
        <v>2104</v>
      </c>
      <c r="B2105" s="5">
        <v>1384</v>
      </c>
      <c r="C2105" s="5">
        <v>1059</v>
      </c>
      <c r="D2105" s="5">
        <v>1</v>
      </c>
      <c r="E2105" s="5">
        <v>540.76</v>
      </c>
      <c r="F2105" s="5">
        <v>0.1</v>
      </c>
      <c r="G2105" s="5">
        <f>IFERROR(INDEX(Products!$C$2:$C$86,MATCH(C2105,Products!$A$2:$A$86,0)),"")</f>
        <v>6</v>
      </c>
      <c r="H2105" s="12">
        <f>IFERROR(INDEX(Products!$D$2:$D$86,MATCH(C2105,Products!$A$2:$A$86,0)),"")</f>
        <v>324.72000000000003</v>
      </c>
      <c r="I2105" s="12">
        <f t="shared" si="128"/>
        <v>486.68400000000003</v>
      </c>
      <c r="J2105" s="12">
        <f t="shared" si="129"/>
        <v>324.72000000000003</v>
      </c>
      <c r="K2105" s="12">
        <f t="shared" si="130"/>
        <v>161.964</v>
      </c>
      <c r="L2105" s="7">
        <f t="shared" si="131"/>
        <v>0.33279088689991859</v>
      </c>
      <c r="M2105" s="5" t="str">
        <f>IF(COUNTIF(Returns!$B$2:$B$248,A2105)&gt;0,"Yes","No")</f>
        <v>No</v>
      </c>
      <c r="N2105" s="13"/>
    </row>
    <row r="2106" spans="1:14" x14ac:dyDescent="0.35">
      <c r="A2106" s="5">
        <v>2105</v>
      </c>
      <c r="B2106" s="5">
        <v>1384</v>
      </c>
      <c r="C2106" s="5">
        <v>1052</v>
      </c>
      <c r="D2106" s="5">
        <v>3</v>
      </c>
      <c r="E2106" s="5">
        <v>2801.53</v>
      </c>
      <c r="F2106" s="5">
        <v>0.25</v>
      </c>
      <c r="G2106" s="5">
        <f>IFERROR(INDEX(Products!$C$2:$C$86,MATCH(C2106,Products!$A$2:$A$86,0)),"")</f>
        <v>5</v>
      </c>
      <c r="H2106" s="12">
        <f>IFERROR(INDEX(Products!$D$2:$D$86,MATCH(C2106,Products!$A$2:$A$86,0)),"")</f>
        <v>1752.02</v>
      </c>
      <c r="I2106" s="12">
        <f t="shared" si="128"/>
        <v>6303.4425000000001</v>
      </c>
      <c r="J2106" s="12">
        <f t="shared" si="129"/>
        <v>5256.0599999999995</v>
      </c>
      <c r="K2106" s="12">
        <f t="shared" si="130"/>
        <v>1047.3825000000006</v>
      </c>
      <c r="L2106" s="7">
        <f t="shared" si="131"/>
        <v>0.16616039568854649</v>
      </c>
      <c r="M2106" s="5" t="str">
        <f>IF(COUNTIF(Returns!$B$2:$B$248,A2106)&gt;0,"Yes","No")</f>
        <v>Yes</v>
      </c>
      <c r="N2106" s="13"/>
    </row>
    <row r="2107" spans="1:14" x14ac:dyDescent="0.35">
      <c r="A2107" s="5">
        <v>2106</v>
      </c>
      <c r="B2107" s="5">
        <v>1385</v>
      </c>
      <c r="C2107" s="5">
        <v>1043</v>
      </c>
      <c r="D2107" s="5">
        <v>1</v>
      </c>
      <c r="E2107" s="5">
        <v>567.48</v>
      </c>
      <c r="F2107" s="5">
        <v>0</v>
      </c>
      <c r="G2107" s="5">
        <f>IFERROR(INDEX(Products!$C$2:$C$86,MATCH(C2107,Products!$A$2:$A$86,0)),"")</f>
        <v>4</v>
      </c>
      <c r="H2107" s="12">
        <f>IFERROR(INDEX(Products!$D$2:$D$86,MATCH(C2107,Products!$A$2:$A$86,0)),"")</f>
        <v>407.51</v>
      </c>
      <c r="I2107" s="12">
        <f t="shared" si="128"/>
        <v>567.48</v>
      </c>
      <c r="J2107" s="12">
        <f t="shared" si="129"/>
        <v>407.51</v>
      </c>
      <c r="K2107" s="12">
        <f t="shared" si="130"/>
        <v>159.97000000000003</v>
      </c>
      <c r="L2107" s="7">
        <f t="shared" si="131"/>
        <v>0.28189539719461482</v>
      </c>
      <c r="M2107" s="5" t="str">
        <f>IF(COUNTIF(Returns!$B$2:$B$248,A2107)&gt;0,"Yes","No")</f>
        <v>No</v>
      </c>
      <c r="N2107" s="13"/>
    </row>
    <row r="2108" spans="1:14" x14ac:dyDescent="0.35">
      <c r="A2108" s="5">
        <v>2107</v>
      </c>
      <c r="B2108" s="5">
        <v>1386</v>
      </c>
      <c r="C2108" s="5">
        <v>1051</v>
      </c>
      <c r="D2108" s="5">
        <v>1</v>
      </c>
      <c r="E2108" s="5">
        <v>304.13</v>
      </c>
      <c r="F2108" s="5">
        <v>0.25</v>
      </c>
      <c r="G2108" s="5">
        <f>IFERROR(INDEX(Products!$C$2:$C$86,MATCH(C2108,Products!$A$2:$A$86,0)),"")</f>
        <v>5</v>
      </c>
      <c r="H2108" s="12">
        <f>IFERROR(INDEX(Products!$D$2:$D$86,MATCH(C2108,Products!$A$2:$A$86,0)),"")</f>
        <v>176.98</v>
      </c>
      <c r="I2108" s="12">
        <f t="shared" si="128"/>
        <v>228.0975</v>
      </c>
      <c r="J2108" s="12">
        <f t="shared" si="129"/>
        <v>176.98</v>
      </c>
      <c r="K2108" s="12">
        <f t="shared" si="130"/>
        <v>51.117500000000007</v>
      </c>
      <c r="L2108" s="7">
        <f t="shared" si="131"/>
        <v>0.22410372757263894</v>
      </c>
      <c r="M2108" s="5" t="str">
        <f>IF(COUNTIF(Returns!$B$2:$B$248,A2108)&gt;0,"Yes","No")</f>
        <v>No</v>
      </c>
      <c r="N2108" s="13"/>
    </row>
    <row r="2109" spans="1:14" x14ac:dyDescent="0.35">
      <c r="A2109" s="5">
        <v>2108</v>
      </c>
      <c r="B2109" s="5">
        <v>1387</v>
      </c>
      <c r="C2109" s="5">
        <v>1057</v>
      </c>
      <c r="D2109" s="5">
        <v>1</v>
      </c>
      <c r="E2109" s="5">
        <v>670.06</v>
      </c>
      <c r="F2109" s="5">
        <v>0.25</v>
      </c>
      <c r="G2109" s="5">
        <f>IFERROR(INDEX(Products!$C$2:$C$86,MATCH(C2109,Products!$A$2:$A$86,0)),"")</f>
        <v>6</v>
      </c>
      <c r="H2109" s="12">
        <f>IFERROR(INDEX(Products!$D$2:$D$86,MATCH(C2109,Products!$A$2:$A$86,0)),"")</f>
        <v>490.48</v>
      </c>
      <c r="I2109" s="12">
        <f t="shared" si="128"/>
        <v>502.54499999999996</v>
      </c>
      <c r="J2109" s="12">
        <f t="shared" si="129"/>
        <v>490.48</v>
      </c>
      <c r="K2109" s="12">
        <f t="shared" si="130"/>
        <v>12.064999999999941</v>
      </c>
      <c r="L2109" s="7">
        <f t="shared" si="131"/>
        <v>2.4007800296490744E-2</v>
      </c>
      <c r="M2109" s="5" t="str">
        <f>IF(COUNTIF(Returns!$B$2:$B$248,A2109)&gt;0,"Yes","No")</f>
        <v>No</v>
      </c>
      <c r="N2109" s="13"/>
    </row>
    <row r="2110" spans="1:14" x14ac:dyDescent="0.35">
      <c r="A2110" s="5">
        <v>2109</v>
      </c>
      <c r="B2110" s="5">
        <v>1388</v>
      </c>
      <c r="C2110" s="5">
        <v>1061</v>
      </c>
      <c r="D2110" s="5">
        <v>1</v>
      </c>
      <c r="E2110" s="5">
        <v>1128.8399999999999</v>
      </c>
      <c r="F2110" s="5">
        <v>0.2</v>
      </c>
      <c r="G2110" s="5">
        <f>IFERROR(INDEX(Products!$C$2:$C$86,MATCH(C2110,Products!$A$2:$A$86,0)),"")</f>
        <v>6</v>
      </c>
      <c r="H2110" s="12">
        <f>IFERROR(INDEX(Products!$D$2:$D$86,MATCH(C2110,Products!$A$2:$A$86,0)),"")</f>
        <v>705.26</v>
      </c>
      <c r="I2110" s="12">
        <f t="shared" si="128"/>
        <v>903.072</v>
      </c>
      <c r="J2110" s="12">
        <f t="shared" si="129"/>
        <v>705.26</v>
      </c>
      <c r="K2110" s="12">
        <f t="shared" si="130"/>
        <v>197.81200000000001</v>
      </c>
      <c r="L2110" s="7">
        <f t="shared" si="131"/>
        <v>0.21904344282626415</v>
      </c>
      <c r="M2110" s="5" t="str">
        <f>IF(COUNTIF(Returns!$B$2:$B$248,A2110)&gt;0,"Yes","No")</f>
        <v>No</v>
      </c>
      <c r="N2110" s="13"/>
    </row>
    <row r="2111" spans="1:14" x14ac:dyDescent="0.35">
      <c r="A2111" s="5">
        <v>2110</v>
      </c>
      <c r="B2111" s="5">
        <v>1389</v>
      </c>
      <c r="C2111" s="5">
        <v>1006</v>
      </c>
      <c r="D2111" s="5">
        <v>2</v>
      </c>
      <c r="E2111" s="5">
        <v>2046.37</v>
      </c>
      <c r="F2111" s="5">
        <v>0.15</v>
      </c>
      <c r="G2111" s="5">
        <f>IFERROR(INDEX(Products!$C$2:$C$86,MATCH(C2111,Products!$A$2:$A$86,0)),"")</f>
        <v>1</v>
      </c>
      <c r="H2111" s="12">
        <f>IFERROR(INDEX(Products!$D$2:$D$86,MATCH(C2111,Products!$A$2:$A$86,0)),"")</f>
        <v>1296.42</v>
      </c>
      <c r="I2111" s="12">
        <f t="shared" si="128"/>
        <v>3478.8289999999997</v>
      </c>
      <c r="J2111" s="12">
        <f t="shared" si="129"/>
        <v>2592.84</v>
      </c>
      <c r="K2111" s="12">
        <f t="shared" si="130"/>
        <v>885.98899999999958</v>
      </c>
      <c r="L2111" s="7">
        <f t="shared" si="131"/>
        <v>0.25468023866651673</v>
      </c>
      <c r="M2111" s="5" t="str">
        <f>IF(COUNTIF(Returns!$B$2:$B$248,A2111)&gt;0,"Yes","No")</f>
        <v>No</v>
      </c>
      <c r="N2111" s="13"/>
    </row>
    <row r="2112" spans="1:14" x14ac:dyDescent="0.35">
      <c r="A2112" s="5">
        <v>2111</v>
      </c>
      <c r="B2112" s="5">
        <v>1390</v>
      </c>
      <c r="C2112" s="5">
        <v>1067</v>
      </c>
      <c r="D2112" s="5">
        <v>1</v>
      </c>
      <c r="E2112" s="5">
        <v>4128.99</v>
      </c>
      <c r="F2112" s="5">
        <v>0.05</v>
      </c>
      <c r="G2112" s="5">
        <f>IFERROR(INDEX(Products!$C$2:$C$86,MATCH(C2112,Products!$A$2:$A$86,0)),"")</f>
        <v>7</v>
      </c>
      <c r="H2112" s="12">
        <f>IFERROR(INDEX(Products!$D$2:$D$86,MATCH(C2112,Products!$A$2:$A$86,0)),"")</f>
        <v>2213.3200000000002</v>
      </c>
      <c r="I2112" s="12">
        <f t="shared" si="128"/>
        <v>3922.5404999999996</v>
      </c>
      <c r="J2112" s="12">
        <f t="shared" si="129"/>
        <v>2213.3200000000002</v>
      </c>
      <c r="K2112" s="12">
        <f t="shared" si="130"/>
        <v>1709.2204999999994</v>
      </c>
      <c r="L2112" s="7">
        <f t="shared" si="131"/>
        <v>0.43574323834259954</v>
      </c>
      <c r="M2112" s="5" t="str">
        <f>IF(COUNTIF(Returns!$B$2:$B$248,A2112)&gt;0,"Yes","No")</f>
        <v>No</v>
      </c>
      <c r="N2112" s="13"/>
    </row>
    <row r="2113" spans="1:14" x14ac:dyDescent="0.35">
      <c r="A2113" s="5">
        <v>2112</v>
      </c>
      <c r="B2113" s="5">
        <v>1390</v>
      </c>
      <c r="C2113" s="5">
        <v>1038</v>
      </c>
      <c r="D2113" s="5">
        <v>1</v>
      </c>
      <c r="E2113" s="5">
        <v>930.61</v>
      </c>
      <c r="F2113" s="5">
        <v>0.05</v>
      </c>
      <c r="G2113" s="5">
        <f>IFERROR(INDEX(Products!$C$2:$C$86,MATCH(C2113,Products!$A$2:$A$86,0)),"")</f>
        <v>4</v>
      </c>
      <c r="H2113" s="12">
        <f>IFERROR(INDEX(Products!$D$2:$D$86,MATCH(C2113,Products!$A$2:$A$86,0)),"")</f>
        <v>617.46</v>
      </c>
      <c r="I2113" s="12">
        <f t="shared" si="128"/>
        <v>884.07949999999994</v>
      </c>
      <c r="J2113" s="12">
        <f t="shared" si="129"/>
        <v>617.46</v>
      </c>
      <c r="K2113" s="12">
        <f t="shared" si="130"/>
        <v>266.6194999999999</v>
      </c>
      <c r="L2113" s="7">
        <f t="shared" si="131"/>
        <v>0.30157864762162218</v>
      </c>
      <c r="M2113" s="5" t="str">
        <f>IF(COUNTIF(Returns!$B$2:$B$248,A2113)&gt;0,"Yes","No")</f>
        <v>No</v>
      </c>
      <c r="N2113" s="13"/>
    </row>
    <row r="2114" spans="1:14" x14ac:dyDescent="0.35">
      <c r="A2114" s="5">
        <v>2113</v>
      </c>
      <c r="B2114" s="5">
        <v>1390</v>
      </c>
      <c r="C2114" s="5">
        <v>1046</v>
      </c>
      <c r="D2114" s="5">
        <v>1</v>
      </c>
      <c r="E2114" s="5">
        <v>675.87</v>
      </c>
      <c r="F2114" s="5">
        <v>0.1</v>
      </c>
      <c r="G2114" s="5">
        <f>IFERROR(INDEX(Products!$C$2:$C$86,MATCH(C2114,Products!$A$2:$A$86,0)),"")</f>
        <v>5</v>
      </c>
      <c r="H2114" s="12">
        <f>IFERROR(INDEX(Products!$D$2:$D$86,MATCH(C2114,Products!$A$2:$A$86,0)),"")</f>
        <v>407.68</v>
      </c>
      <c r="I2114" s="12">
        <f t="shared" ref="I2114:I2177" si="132">D2114*E2114*(1-F2114)</f>
        <v>608.28300000000002</v>
      </c>
      <c r="J2114" s="12">
        <f t="shared" ref="J2114:J2177" si="133">D2114*H2114</f>
        <v>407.68</v>
      </c>
      <c r="K2114" s="12">
        <f t="shared" ref="K2114:K2177" si="134">I2114-J2114</f>
        <v>200.60300000000001</v>
      </c>
      <c r="L2114" s="7">
        <f t="shared" ref="L2114:L2177" si="135">IFERROR(K2114/I2114,0)</f>
        <v>0.32978564253809495</v>
      </c>
      <c r="M2114" s="5" t="str">
        <f>IF(COUNTIF(Returns!$B$2:$B$248,A2114)&gt;0,"Yes","No")</f>
        <v>No</v>
      </c>
      <c r="N2114" s="13"/>
    </row>
    <row r="2115" spans="1:14" x14ac:dyDescent="0.35">
      <c r="A2115" s="5">
        <v>2114</v>
      </c>
      <c r="B2115" s="5">
        <v>1391</v>
      </c>
      <c r="C2115" s="5">
        <v>1082</v>
      </c>
      <c r="D2115" s="5">
        <v>1</v>
      </c>
      <c r="E2115" s="5">
        <v>337.61</v>
      </c>
      <c r="F2115" s="5">
        <v>0.3</v>
      </c>
      <c r="G2115" s="5">
        <f>IFERROR(INDEX(Products!$C$2:$C$86,MATCH(C2115,Products!$A$2:$A$86,0)),"")</f>
        <v>8</v>
      </c>
      <c r="H2115" s="12">
        <f>IFERROR(INDEX(Products!$D$2:$D$86,MATCH(C2115,Products!$A$2:$A$86,0)),"")</f>
        <v>183.63</v>
      </c>
      <c r="I2115" s="12">
        <f t="shared" si="132"/>
        <v>236.327</v>
      </c>
      <c r="J2115" s="12">
        <f t="shared" si="133"/>
        <v>183.63</v>
      </c>
      <c r="K2115" s="12">
        <f t="shared" si="134"/>
        <v>52.697000000000003</v>
      </c>
      <c r="L2115" s="7">
        <f t="shared" si="135"/>
        <v>0.22298340858217641</v>
      </c>
      <c r="M2115" s="5" t="str">
        <f>IF(COUNTIF(Returns!$B$2:$B$248,A2115)&gt;0,"Yes","No")</f>
        <v>No</v>
      </c>
      <c r="N2115" s="13"/>
    </row>
    <row r="2116" spans="1:14" x14ac:dyDescent="0.35">
      <c r="A2116" s="5">
        <v>2115</v>
      </c>
      <c r="B2116" s="5">
        <v>1392</v>
      </c>
      <c r="C2116" s="5">
        <v>1001</v>
      </c>
      <c r="D2116" s="5">
        <v>1</v>
      </c>
      <c r="E2116" s="5">
        <v>3826.19</v>
      </c>
      <c r="F2116" s="5">
        <v>0</v>
      </c>
      <c r="G2116" s="5">
        <f>IFERROR(INDEX(Products!$C$2:$C$86,MATCH(C2116,Products!$A$2:$A$86,0)),"")</f>
        <v>1</v>
      </c>
      <c r="H2116" s="12">
        <f>IFERROR(INDEX(Products!$D$2:$D$86,MATCH(C2116,Products!$A$2:$A$86,0)),"")</f>
        <v>3021.65</v>
      </c>
      <c r="I2116" s="12">
        <f t="shared" si="132"/>
        <v>3826.19</v>
      </c>
      <c r="J2116" s="12">
        <f t="shared" si="133"/>
        <v>3021.65</v>
      </c>
      <c r="K2116" s="12">
        <f t="shared" si="134"/>
        <v>804.54</v>
      </c>
      <c r="L2116" s="7">
        <f t="shared" si="135"/>
        <v>0.21027183699711721</v>
      </c>
      <c r="M2116" s="5" t="str">
        <f>IF(COUNTIF(Returns!$B$2:$B$248,A2116)&gt;0,"Yes","No")</f>
        <v>Yes</v>
      </c>
      <c r="N2116" s="13"/>
    </row>
    <row r="2117" spans="1:14" x14ac:dyDescent="0.35">
      <c r="A2117" s="5">
        <v>2116</v>
      </c>
      <c r="B2117" s="5">
        <v>1393</v>
      </c>
      <c r="C2117" s="5">
        <v>1052</v>
      </c>
      <c r="D2117" s="5">
        <v>1</v>
      </c>
      <c r="E2117" s="5">
        <v>2801.53</v>
      </c>
      <c r="F2117" s="5">
        <v>0.15</v>
      </c>
      <c r="G2117" s="5">
        <f>IFERROR(INDEX(Products!$C$2:$C$86,MATCH(C2117,Products!$A$2:$A$86,0)),"")</f>
        <v>5</v>
      </c>
      <c r="H2117" s="12">
        <f>IFERROR(INDEX(Products!$D$2:$D$86,MATCH(C2117,Products!$A$2:$A$86,0)),"")</f>
        <v>1752.02</v>
      </c>
      <c r="I2117" s="12">
        <f t="shared" si="132"/>
        <v>2381.3005000000003</v>
      </c>
      <c r="J2117" s="12">
        <f t="shared" si="133"/>
        <v>1752.02</v>
      </c>
      <c r="K2117" s="12">
        <f t="shared" si="134"/>
        <v>629.2805000000003</v>
      </c>
      <c r="L2117" s="7">
        <f t="shared" si="135"/>
        <v>0.26425917266636456</v>
      </c>
      <c r="M2117" s="5" t="str">
        <f>IF(COUNTIF(Returns!$B$2:$B$248,A2117)&gt;0,"Yes","No")</f>
        <v>No</v>
      </c>
      <c r="N2117" s="13"/>
    </row>
    <row r="2118" spans="1:14" x14ac:dyDescent="0.35">
      <c r="A2118" s="5">
        <v>2117</v>
      </c>
      <c r="B2118" s="5">
        <v>1394</v>
      </c>
      <c r="C2118" s="5">
        <v>1085</v>
      </c>
      <c r="D2118" s="5">
        <v>1</v>
      </c>
      <c r="E2118" s="5">
        <v>234.72</v>
      </c>
      <c r="F2118" s="5">
        <v>0.2</v>
      </c>
      <c r="G2118" s="5">
        <f>IFERROR(INDEX(Products!$C$2:$C$86,MATCH(C2118,Products!$A$2:$A$86,0)),"")</f>
        <v>8</v>
      </c>
      <c r="H2118" s="12">
        <f>IFERROR(INDEX(Products!$D$2:$D$86,MATCH(C2118,Products!$A$2:$A$86,0)),"")</f>
        <v>175.69</v>
      </c>
      <c r="I2118" s="12">
        <f t="shared" si="132"/>
        <v>187.77600000000001</v>
      </c>
      <c r="J2118" s="12">
        <f t="shared" si="133"/>
        <v>175.69</v>
      </c>
      <c r="K2118" s="12">
        <f t="shared" si="134"/>
        <v>12.086000000000013</v>
      </c>
      <c r="L2118" s="7">
        <f t="shared" si="135"/>
        <v>6.4363922972051874E-2</v>
      </c>
      <c r="M2118" s="5" t="str">
        <f>IF(COUNTIF(Returns!$B$2:$B$248,A2118)&gt;0,"Yes","No")</f>
        <v>No</v>
      </c>
      <c r="N2118" s="13"/>
    </row>
    <row r="2119" spans="1:14" x14ac:dyDescent="0.35">
      <c r="A2119" s="5">
        <v>2118</v>
      </c>
      <c r="B2119" s="5">
        <v>1395</v>
      </c>
      <c r="C2119" s="5">
        <v>1067</v>
      </c>
      <c r="D2119" s="5">
        <v>1</v>
      </c>
      <c r="E2119" s="5">
        <v>4128.99</v>
      </c>
      <c r="F2119" s="5">
        <v>0.05</v>
      </c>
      <c r="G2119" s="5">
        <f>IFERROR(INDEX(Products!$C$2:$C$86,MATCH(C2119,Products!$A$2:$A$86,0)),"")</f>
        <v>7</v>
      </c>
      <c r="H2119" s="12">
        <f>IFERROR(INDEX(Products!$D$2:$D$86,MATCH(C2119,Products!$A$2:$A$86,0)),"")</f>
        <v>2213.3200000000002</v>
      </c>
      <c r="I2119" s="12">
        <f t="shared" si="132"/>
        <v>3922.5404999999996</v>
      </c>
      <c r="J2119" s="12">
        <f t="shared" si="133"/>
        <v>2213.3200000000002</v>
      </c>
      <c r="K2119" s="12">
        <f t="shared" si="134"/>
        <v>1709.2204999999994</v>
      </c>
      <c r="L2119" s="7">
        <f t="shared" si="135"/>
        <v>0.43574323834259954</v>
      </c>
      <c r="M2119" s="5" t="str">
        <f>IF(COUNTIF(Returns!$B$2:$B$248,A2119)&gt;0,"Yes","No")</f>
        <v>Yes</v>
      </c>
      <c r="N2119" s="13"/>
    </row>
    <row r="2120" spans="1:14" x14ac:dyDescent="0.35">
      <c r="A2120" s="5">
        <v>2119</v>
      </c>
      <c r="B2120" s="5">
        <v>1396</v>
      </c>
      <c r="C2120" s="5">
        <v>1085</v>
      </c>
      <c r="D2120" s="5">
        <v>1</v>
      </c>
      <c r="E2120" s="5">
        <v>234.72</v>
      </c>
      <c r="F2120" s="5">
        <v>0.1</v>
      </c>
      <c r="G2120" s="5">
        <f>IFERROR(INDEX(Products!$C$2:$C$86,MATCH(C2120,Products!$A$2:$A$86,0)),"")</f>
        <v>8</v>
      </c>
      <c r="H2120" s="12">
        <f>IFERROR(INDEX(Products!$D$2:$D$86,MATCH(C2120,Products!$A$2:$A$86,0)),"")</f>
        <v>175.69</v>
      </c>
      <c r="I2120" s="12">
        <f t="shared" si="132"/>
        <v>211.24799999999999</v>
      </c>
      <c r="J2120" s="12">
        <f t="shared" si="133"/>
        <v>175.69</v>
      </c>
      <c r="K2120" s="12">
        <f t="shared" si="134"/>
        <v>35.557999999999993</v>
      </c>
      <c r="L2120" s="7">
        <f t="shared" si="135"/>
        <v>0.16832348708626824</v>
      </c>
      <c r="M2120" s="5" t="str">
        <f>IF(COUNTIF(Returns!$B$2:$B$248,A2120)&gt;0,"Yes","No")</f>
        <v>No</v>
      </c>
      <c r="N2120" s="13"/>
    </row>
    <row r="2121" spans="1:14" x14ac:dyDescent="0.35">
      <c r="A2121" s="5">
        <v>2120</v>
      </c>
      <c r="B2121" s="5">
        <v>1397</v>
      </c>
      <c r="C2121" s="5">
        <v>1001</v>
      </c>
      <c r="D2121" s="5">
        <v>1</v>
      </c>
      <c r="E2121" s="5">
        <v>3826.19</v>
      </c>
      <c r="F2121" s="5">
        <v>0.3</v>
      </c>
      <c r="G2121" s="5">
        <f>IFERROR(INDEX(Products!$C$2:$C$86,MATCH(C2121,Products!$A$2:$A$86,0)),"")</f>
        <v>1</v>
      </c>
      <c r="H2121" s="12">
        <f>IFERROR(INDEX(Products!$D$2:$D$86,MATCH(C2121,Products!$A$2:$A$86,0)),"")</f>
        <v>3021.65</v>
      </c>
      <c r="I2121" s="12">
        <f t="shared" si="132"/>
        <v>2678.3330000000001</v>
      </c>
      <c r="J2121" s="12">
        <f t="shared" si="133"/>
        <v>3021.65</v>
      </c>
      <c r="K2121" s="12">
        <f t="shared" si="134"/>
        <v>-343.31700000000001</v>
      </c>
      <c r="L2121" s="7">
        <f t="shared" si="135"/>
        <v>-0.12818309000411823</v>
      </c>
      <c r="M2121" s="5" t="str">
        <f>IF(COUNTIF(Returns!$B$2:$B$248,A2121)&gt;0,"Yes","No")</f>
        <v>Yes</v>
      </c>
      <c r="N2121" s="13"/>
    </row>
    <row r="2122" spans="1:14" x14ac:dyDescent="0.35">
      <c r="A2122" s="5">
        <v>2121</v>
      </c>
      <c r="B2122" s="5">
        <v>1397</v>
      </c>
      <c r="C2122" s="5">
        <v>1085</v>
      </c>
      <c r="D2122" s="5">
        <v>1</v>
      </c>
      <c r="E2122" s="5">
        <v>234.72</v>
      </c>
      <c r="F2122" s="5">
        <v>0</v>
      </c>
      <c r="G2122" s="5">
        <f>IFERROR(INDEX(Products!$C$2:$C$86,MATCH(C2122,Products!$A$2:$A$86,0)),"")</f>
        <v>8</v>
      </c>
      <c r="H2122" s="12">
        <f>IFERROR(INDEX(Products!$D$2:$D$86,MATCH(C2122,Products!$A$2:$A$86,0)),"")</f>
        <v>175.69</v>
      </c>
      <c r="I2122" s="12">
        <f t="shared" si="132"/>
        <v>234.72</v>
      </c>
      <c r="J2122" s="12">
        <f t="shared" si="133"/>
        <v>175.69</v>
      </c>
      <c r="K2122" s="12">
        <f t="shared" si="134"/>
        <v>59.03</v>
      </c>
      <c r="L2122" s="7">
        <f t="shared" si="135"/>
        <v>0.25149113837764148</v>
      </c>
      <c r="M2122" s="5" t="str">
        <f>IF(COUNTIF(Returns!$B$2:$B$248,A2122)&gt;0,"Yes","No")</f>
        <v>No</v>
      </c>
      <c r="N2122" s="13"/>
    </row>
    <row r="2123" spans="1:14" x14ac:dyDescent="0.35">
      <c r="A2123" s="5">
        <v>2122</v>
      </c>
      <c r="B2123" s="5">
        <v>1398</v>
      </c>
      <c r="C2123" s="5">
        <v>1067</v>
      </c>
      <c r="D2123" s="5">
        <v>3</v>
      </c>
      <c r="E2123" s="5">
        <v>4128.99</v>
      </c>
      <c r="F2123" s="5">
        <v>0.15</v>
      </c>
      <c r="G2123" s="5">
        <f>IFERROR(INDEX(Products!$C$2:$C$86,MATCH(C2123,Products!$A$2:$A$86,0)),"")</f>
        <v>7</v>
      </c>
      <c r="H2123" s="12">
        <f>IFERROR(INDEX(Products!$D$2:$D$86,MATCH(C2123,Products!$A$2:$A$86,0)),"")</f>
        <v>2213.3200000000002</v>
      </c>
      <c r="I2123" s="12">
        <f t="shared" si="132"/>
        <v>10528.924499999999</v>
      </c>
      <c r="J2123" s="12">
        <f t="shared" si="133"/>
        <v>6639.9600000000009</v>
      </c>
      <c r="K2123" s="12">
        <f t="shared" si="134"/>
        <v>3888.9644999999982</v>
      </c>
      <c r="L2123" s="7">
        <f t="shared" si="135"/>
        <v>0.36936008991231711</v>
      </c>
      <c r="M2123" s="5" t="str">
        <f>IF(COUNTIF(Returns!$B$2:$B$248,A2123)&gt;0,"Yes","No")</f>
        <v>No</v>
      </c>
      <c r="N2123" s="13"/>
    </row>
    <row r="2124" spans="1:14" x14ac:dyDescent="0.35">
      <c r="A2124" s="5">
        <v>2123</v>
      </c>
      <c r="B2124" s="5">
        <v>1399</v>
      </c>
      <c r="C2124" s="5">
        <v>1072</v>
      </c>
      <c r="D2124" s="5">
        <v>1</v>
      </c>
      <c r="E2124" s="5">
        <v>1404.39</v>
      </c>
      <c r="F2124" s="5">
        <v>0.2</v>
      </c>
      <c r="G2124" s="5">
        <f>IFERROR(INDEX(Products!$C$2:$C$86,MATCH(C2124,Products!$A$2:$A$86,0)),"")</f>
        <v>7</v>
      </c>
      <c r="H2124" s="12">
        <f>IFERROR(INDEX(Products!$D$2:$D$86,MATCH(C2124,Products!$A$2:$A$86,0)),"")</f>
        <v>772.88</v>
      </c>
      <c r="I2124" s="12">
        <f t="shared" si="132"/>
        <v>1123.5120000000002</v>
      </c>
      <c r="J2124" s="12">
        <f t="shared" si="133"/>
        <v>772.88</v>
      </c>
      <c r="K2124" s="12">
        <f t="shared" si="134"/>
        <v>350.63200000000018</v>
      </c>
      <c r="L2124" s="7">
        <f t="shared" si="135"/>
        <v>0.31208567420730721</v>
      </c>
      <c r="M2124" s="5" t="str">
        <f>IF(COUNTIF(Returns!$B$2:$B$248,A2124)&gt;0,"Yes","No")</f>
        <v>No</v>
      </c>
      <c r="N2124" s="13"/>
    </row>
    <row r="2125" spans="1:14" x14ac:dyDescent="0.35">
      <c r="A2125" s="5">
        <v>2124</v>
      </c>
      <c r="B2125" s="5">
        <v>1399</v>
      </c>
      <c r="C2125" s="5">
        <v>1066</v>
      </c>
      <c r="D2125" s="5">
        <v>1</v>
      </c>
      <c r="E2125" s="5">
        <v>1123.68</v>
      </c>
      <c r="F2125" s="5">
        <v>0.25</v>
      </c>
      <c r="G2125" s="5">
        <f>IFERROR(INDEX(Products!$C$2:$C$86,MATCH(C2125,Products!$A$2:$A$86,0)),"")</f>
        <v>7</v>
      </c>
      <c r="H2125" s="12">
        <f>IFERROR(INDEX(Products!$D$2:$D$86,MATCH(C2125,Products!$A$2:$A$86,0)),"")</f>
        <v>872.66</v>
      </c>
      <c r="I2125" s="12">
        <f t="shared" si="132"/>
        <v>842.76</v>
      </c>
      <c r="J2125" s="12">
        <f t="shared" si="133"/>
        <v>872.66</v>
      </c>
      <c r="K2125" s="12">
        <f t="shared" si="134"/>
        <v>-29.899999999999977</v>
      </c>
      <c r="L2125" s="7">
        <f t="shared" si="135"/>
        <v>-3.5478665337699909E-2</v>
      </c>
      <c r="M2125" s="5" t="str">
        <f>IF(COUNTIF(Returns!$B$2:$B$248,A2125)&gt;0,"Yes","No")</f>
        <v>No</v>
      </c>
      <c r="N2125" s="13"/>
    </row>
    <row r="2126" spans="1:14" x14ac:dyDescent="0.35">
      <c r="A2126" s="5">
        <v>2125</v>
      </c>
      <c r="B2126" s="5">
        <v>1399</v>
      </c>
      <c r="C2126" s="5">
        <v>1036</v>
      </c>
      <c r="D2126" s="5">
        <v>1</v>
      </c>
      <c r="E2126" s="5">
        <v>471.33</v>
      </c>
      <c r="F2126" s="5">
        <v>0</v>
      </c>
      <c r="G2126" s="5">
        <f>IFERROR(INDEX(Products!$C$2:$C$86,MATCH(C2126,Products!$A$2:$A$86,0)),"")</f>
        <v>4</v>
      </c>
      <c r="H2126" s="12">
        <f>IFERROR(INDEX(Products!$D$2:$D$86,MATCH(C2126,Products!$A$2:$A$86,0)),"")</f>
        <v>253.01</v>
      </c>
      <c r="I2126" s="12">
        <f t="shared" si="132"/>
        <v>471.33</v>
      </c>
      <c r="J2126" s="12">
        <f t="shared" si="133"/>
        <v>253.01</v>
      </c>
      <c r="K2126" s="12">
        <f t="shared" si="134"/>
        <v>218.32</v>
      </c>
      <c r="L2126" s="7">
        <f t="shared" si="135"/>
        <v>0.46319988118727856</v>
      </c>
      <c r="M2126" s="5" t="str">
        <f>IF(COUNTIF(Returns!$B$2:$B$248,A2126)&gt;0,"Yes","No")</f>
        <v>No</v>
      </c>
      <c r="N2126" s="13"/>
    </row>
    <row r="2127" spans="1:14" x14ac:dyDescent="0.35">
      <c r="A2127" s="5">
        <v>2126</v>
      </c>
      <c r="B2127" s="5">
        <v>1400</v>
      </c>
      <c r="C2127" s="5">
        <v>1003</v>
      </c>
      <c r="D2127" s="5">
        <v>1</v>
      </c>
      <c r="E2127" s="5">
        <v>5778.51</v>
      </c>
      <c r="F2127" s="5">
        <v>0.25</v>
      </c>
      <c r="G2127" s="5">
        <f>IFERROR(INDEX(Products!$C$2:$C$86,MATCH(C2127,Products!$A$2:$A$86,0)),"")</f>
        <v>1</v>
      </c>
      <c r="H2127" s="12">
        <f>IFERROR(INDEX(Products!$D$2:$D$86,MATCH(C2127,Products!$A$2:$A$86,0)),"")</f>
        <v>3419.53</v>
      </c>
      <c r="I2127" s="12">
        <f t="shared" si="132"/>
        <v>4333.8824999999997</v>
      </c>
      <c r="J2127" s="12">
        <f t="shared" si="133"/>
        <v>3419.53</v>
      </c>
      <c r="K2127" s="12">
        <f t="shared" si="134"/>
        <v>914.35249999999951</v>
      </c>
      <c r="L2127" s="7">
        <f t="shared" si="135"/>
        <v>0.2109776857125221</v>
      </c>
      <c r="M2127" s="5" t="str">
        <f>IF(COUNTIF(Returns!$B$2:$B$248,A2127)&gt;0,"Yes","No")</f>
        <v>No</v>
      </c>
      <c r="N2127" s="13"/>
    </row>
    <row r="2128" spans="1:14" x14ac:dyDescent="0.35">
      <c r="A2128" s="5">
        <v>2127</v>
      </c>
      <c r="B2128" s="5">
        <v>1401</v>
      </c>
      <c r="C2128" s="5">
        <v>1033</v>
      </c>
      <c r="D2128" s="5">
        <v>2</v>
      </c>
      <c r="E2128" s="5">
        <v>3738.1</v>
      </c>
      <c r="F2128" s="5">
        <v>0.1</v>
      </c>
      <c r="G2128" s="5">
        <f>IFERROR(INDEX(Products!$C$2:$C$86,MATCH(C2128,Products!$A$2:$A$86,0)),"")</f>
        <v>3</v>
      </c>
      <c r="H2128" s="12">
        <f>IFERROR(INDEX(Products!$D$2:$D$86,MATCH(C2128,Products!$A$2:$A$86,0)),"")</f>
        <v>2130.6999999999998</v>
      </c>
      <c r="I2128" s="12">
        <f t="shared" si="132"/>
        <v>6728.58</v>
      </c>
      <c r="J2128" s="12">
        <f t="shared" si="133"/>
        <v>4261.3999999999996</v>
      </c>
      <c r="K2128" s="12">
        <f t="shared" si="134"/>
        <v>2467.1800000000003</v>
      </c>
      <c r="L2128" s="7">
        <f t="shared" si="135"/>
        <v>0.36667171973878593</v>
      </c>
      <c r="M2128" s="5" t="str">
        <f>IF(COUNTIF(Returns!$B$2:$B$248,A2128)&gt;0,"Yes","No")</f>
        <v>No</v>
      </c>
      <c r="N2128" s="13"/>
    </row>
    <row r="2129" spans="1:14" x14ac:dyDescent="0.35">
      <c r="A2129" s="5">
        <v>2128</v>
      </c>
      <c r="B2129" s="5">
        <v>1402</v>
      </c>
      <c r="C2129" s="5">
        <v>1067</v>
      </c>
      <c r="D2129" s="5">
        <v>1</v>
      </c>
      <c r="E2129" s="5">
        <v>4128.99</v>
      </c>
      <c r="F2129" s="5">
        <v>0</v>
      </c>
      <c r="G2129" s="5">
        <f>IFERROR(INDEX(Products!$C$2:$C$86,MATCH(C2129,Products!$A$2:$A$86,0)),"")</f>
        <v>7</v>
      </c>
      <c r="H2129" s="12">
        <f>IFERROR(INDEX(Products!$D$2:$D$86,MATCH(C2129,Products!$A$2:$A$86,0)),"")</f>
        <v>2213.3200000000002</v>
      </c>
      <c r="I2129" s="12">
        <f t="shared" si="132"/>
        <v>4128.99</v>
      </c>
      <c r="J2129" s="12">
        <f t="shared" si="133"/>
        <v>2213.3200000000002</v>
      </c>
      <c r="K2129" s="12">
        <f t="shared" si="134"/>
        <v>1915.6699999999996</v>
      </c>
      <c r="L2129" s="7">
        <f t="shared" si="135"/>
        <v>0.4639560764254696</v>
      </c>
      <c r="M2129" s="5" t="str">
        <f>IF(COUNTIF(Returns!$B$2:$B$248,A2129)&gt;0,"Yes","No")</f>
        <v>No</v>
      </c>
      <c r="N2129" s="13"/>
    </row>
    <row r="2130" spans="1:14" x14ac:dyDescent="0.35">
      <c r="A2130" s="5">
        <v>2129</v>
      </c>
      <c r="B2130" s="5">
        <v>1403</v>
      </c>
      <c r="C2130" s="5">
        <v>1052</v>
      </c>
      <c r="D2130" s="5">
        <v>2</v>
      </c>
      <c r="E2130" s="5">
        <v>2801.53</v>
      </c>
      <c r="F2130" s="5">
        <v>0.05</v>
      </c>
      <c r="G2130" s="5">
        <f>IFERROR(INDEX(Products!$C$2:$C$86,MATCH(C2130,Products!$A$2:$A$86,0)),"")</f>
        <v>5</v>
      </c>
      <c r="H2130" s="12">
        <f>IFERROR(INDEX(Products!$D$2:$D$86,MATCH(C2130,Products!$A$2:$A$86,0)),"")</f>
        <v>1752.02</v>
      </c>
      <c r="I2130" s="12">
        <f t="shared" si="132"/>
        <v>5322.9070000000002</v>
      </c>
      <c r="J2130" s="12">
        <f t="shared" si="133"/>
        <v>3504.04</v>
      </c>
      <c r="K2130" s="12">
        <f t="shared" si="134"/>
        <v>1818.8670000000002</v>
      </c>
      <c r="L2130" s="7">
        <f t="shared" si="135"/>
        <v>0.34170557554358927</v>
      </c>
      <c r="M2130" s="5" t="str">
        <f>IF(COUNTIF(Returns!$B$2:$B$248,A2130)&gt;0,"Yes","No")</f>
        <v>No</v>
      </c>
      <c r="N2130" s="13"/>
    </row>
    <row r="2131" spans="1:14" x14ac:dyDescent="0.35">
      <c r="A2131" s="5">
        <v>2130</v>
      </c>
      <c r="B2131" s="5">
        <v>1404</v>
      </c>
      <c r="C2131" s="5">
        <v>1064</v>
      </c>
      <c r="D2131" s="5">
        <v>1</v>
      </c>
      <c r="E2131" s="5">
        <v>177.92</v>
      </c>
      <c r="F2131" s="5">
        <v>0.15</v>
      </c>
      <c r="G2131" s="5">
        <f>IFERROR(INDEX(Products!$C$2:$C$86,MATCH(C2131,Products!$A$2:$A$86,0)),"")</f>
        <v>6</v>
      </c>
      <c r="H2131" s="12">
        <f>IFERROR(INDEX(Products!$D$2:$D$86,MATCH(C2131,Products!$A$2:$A$86,0)),"")</f>
        <v>95.97</v>
      </c>
      <c r="I2131" s="12">
        <f t="shared" si="132"/>
        <v>151.232</v>
      </c>
      <c r="J2131" s="12">
        <f t="shared" si="133"/>
        <v>95.97</v>
      </c>
      <c r="K2131" s="12">
        <f t="shared" si="134"/>
        <v>55.262</v>
      </c>
      <c r="L2131" s="7">
        <f t="shared" si="135"/>
        <v>0.36541208209902665</v>
      </c>
      <c r="M2131" s="5" t="str">
        <f>IF(COUNTIF(Returns!$B$2:$B$248,A2131)&gt;0,"Yes","No")</f>
        <v>No</v>
      </c>
      <c r="N2131" s="13"/>
    </row>
    <row r="2132" spans="1:14" x14ac:dyDescent="0.35">
      <c r="A2132" s="5">
        <v>2131</v>
      </c>
      <c r="B2132" s="5">
        <v>1405</v>
      </c>
      <c r="C2132" s="5">
        <v>1085</v>
      </c>
      <c r="D2132" s="5">
        <v>2</v>
      </c>
      <c r="E2132" s="5">
        <v>234.72</v>
      </c>
      <c r="F2132" s="5">
        <v>0.3</v>
      </c>
      <c r="G2132" s="5">
        <f>IFERROR(INDEX(Products!$C$2:$C$86,MATCH(C2132,Products!$A$2:$A$86,0)),"")</f>
        <v>8</v>
      </c>
      <c r="H2132" s="12">
        <f>IFERROR(INDEX(Products!$D$2:$D$86,MATCH(C2132,Products!$A$2:$A$86,0)),"")</f>
        <v>175.69</v>
      </c>
      <c r="I2132" s="12">
        <f t="shared" si="132"/>
        <v>328.608</v>
      </c>
      <c r="J2132" s="12">
        <f t="shared" si="133"/>
        <v>351.38</v>
      </c>
      <c r="K2132" s="12">
        <f t="shared" si="134"/>
        <v>-22.771999999999991</v>
      </c>
      <c r="L2132" s="7">
        <f t="shared" si="135"/>
        <v>-6.929837374622648E-2</v>
      </c>
      <c r="M2132" s="5" t="str">
        <f>IF(COUNTIF(Returns!$B$2:$B$248,A2132)&gt;0,"Yes","No")</f>
        <v>No</v>
      </c>
      <c r="N2132" s="13"/>
    </row>
    <row r="2133" spans="1:14" x14ac:dyDescent="0.35">
      <c r="A2133" s="5">
        <v>2132</v>
      </c>
      <c r="B2133" s="5">
        <v>1405</v>
      </c>
      <c r="C2133" s="5">
        <v>1061</v>
      </c>
      <c r="D2133" s="5">
        <v>1</v>
      </c>
      <c r="E2133" s="5">
        <v>1128.8399999999999</v>
      </c>
      <c r="F2133" s="5">
        <v>0.25</v>
      </c>
      <c r="G2133" s="5">
        <f>IFERROR(INDEX(Products!$C$2:$C$86,MATCH(C2133,Products!$A$2:$A$86,0)),"")</f>
        <v>6</v>
      </c>
      <c r="H2133" s="12">
        <f>IFERROR(INDEX(Products!$D$2:$D$86,MATCH(C2133,Products!$A$2:$A$86,0)),"")</f>
        <v>705.26</v>
      </c>
      <c r="I2133" s="12">
        <f t="shared" si="132"/>
        <v>846.62999999999988</v>
      </c>
      <c r="J2133" s="12">
        <f t="shared" si="133"/>
        <v>705.26</v>
      </c>
      <c r="K2133" s="12">
        <f t="shared" si="134"/>
        <v>141.36999999999989</v>
      </c>
      <c r="L2133" s="7">
        <f t="shared" si="135"/>
        <v>0.16697967234801497</v>
      </c>
      <c r="M2133" s="5" t="str">
        <f>IF(COUNTIF(Returns!$B$2:$B$248,A2133)&gt;0,"Yes","No")</f>
        <v>No</v>
      </c>
      <c r="N2133" s="13"/>
    </row>
    <row r="2134" spans="1:14" x14ac:dyDescent="0.35">
      <c r="A2134" s="5">
        <v>2133</v>
      </c>
      <c r="B2134" s="5">
        <v>1406</v>
      </c>
      <c r="C2134" s="5">
        <v>1072</v>
      </c>
      <c r="D2134" s="5">
        <v>1</v>
      </c>
      <c r="E2134" s="5">
        <v>1404.39</v>
      </c>
      <c r="F2134" s="5">
        <v>0.1</v>
      </c>
      <c r="G2134" s="5">
        <f>IFERROR(INDEX(Products!$C$2:$C$86,MATCH(C2134,Products!$A$2:$A$86,0)),"")</f>
        <v>7</v>
      </c>
      <c r="H2134" s="12">
        <f>IFERROR(INDEX(Products!$D$2:$D$86,MATCH(C2134,Products!$A$2:$A$86,0)),"")</f>
        <v>772.88</v>
      </c>
      <c r="I2134" s="12">
        <f t="shared" si="132"/>
        <v>1263.951</v>
      </c>
      <c r="J2134" s="12">
        <f t="shared" si="133"/>
        <v>772.88</v>
      </c>
      <c r="K2134" s="12">
        <f t="shared" si="134"/>
        <v>491.07100000000003</v>
      </c>
      <c r="L2134" s="7">
        <f t="shared" si="135"/>
        <v>0.38852059929538407</v>
      </c>
      <c r="M2134" s="5" t="str">
        <f>IF(COUNTIF(Returns!$B$2:$B$248,A2134)&gt;0,"Yes","No")</f>
        <v>No</v>
      </c>
      <c r="N2134" s="13"/>
    </row>
    <row r="2135" spans="1:14" x14ac:dyDescent="0.35">
      <c r="A2135" s="5">
        <v>2134</v>
      </c>
      <c r="B2135" s="5">
        <v>1407</v>
      </c>
      <c r="C2135" s="5">
        <v>1001</v>
      </c>
      <c r="D2135" s="5">
        <v>1</v>
      </c>
      <c r="E2135" s="5">
        <v>3826.19</v>
      </c>
      <c r="F2135" s="5">
        <v>0.25</v>
      </c>
      <c r="G2135" s="5">
        <f>IFERROR(INDEX(Products!$C$2:$C$86,MATCH(C2135,Products!$A$2:$A$86,0)),"")</f>
        <v>1</v>
      </c>
      <c r="H2135" s="12">
        <f>IFERROR(INDEX(Products!$D$2:$D$86,MATCH(C2135,Products!$A$2:$A$86,0)),"")</f>
        <v>3021.65</v>
      </c>
      <c r="I2135" s="12">
        <f t="shared" si="132"/>
        <v>2869.6424999999999</v>
      </c>
      <c r="J2135" s="12">
        <f t="shared" si="133"/>
        <v>3021.65</v>
      </c>
      <c r="K2135" s="12">
        <f t="shared" si="134"/>
        <v>-152.00750000000016</v>
      </c>
      <c r="L2135" s="7">
        <f t="shared" si="135"/>
        <v>-5.2970884003843741E-2</v>
      </c>
      <c r="M2135" s="5" t="str">
        <f>IF(COUNTIF(Returns!$B$2:$B$248,A2135)&gt;0,"Yes","No")</f>
        <v>No</v>
      </c>
      <c r="N2135" s="13"/>
    </row>
    <row r="2136" spans="1:14" x14ac:dyDescent="0.35">
      <c r="A2136" s="5">
        <v>2135</v>
      </c>
      <c r="B2136" s="5">
        <v>1408</v>
      </c>
      <c r="C2136" s="5">
        <v>1007</v>
      </c>
      <c r="D2136" s="5">
        <v>1</v>
      </c>
      <c r="E2136" s="5">
        <v>701.76</v>
      </c>
      <c r="F2136" s="5">
        <v>0.1</v>
      </c>
      <c r="G2136" s="5">
        <f>IFERROR(INDEX(Products!$C$2:$C$86,MATCH(C2136,Products!$A$2:$A$86,0)),"")</f>
        <v>1</v>
      </c>
      <c r="H2136" s="12">
        <f>IFERROR(INDEX(Products!$D$2:$D$86,MATCH(C2136,Products!$A$2:$A$86,0)),"")</f>
        <v>508.8</v>
      </c>
      <c r="I2136" s="12">
        <f t="shared" si="132"/>
        <v>631.58400000000006</v>
      </c>
      <c r="J2136" s="12">
        <f t="shared" si="133"/>
        <v>508.8</v>
      </c>
      <c r="K2136" s="12">
        <f t="shared" si="134"/>
        <v>122.78400000000005</v>
      </c>
      <c r="L2136" s="7">
        <f t="shared" si="135"/>
        <v>0.19440644474844207</v>
      </c>
      <c r="M2136" s="5" t="str">
        <f>IF(COUNTIF(Returns!$B$2:$B$248,A2136)&gt;0,"Yes","No")</f>
        <v>No</v>
      </c>
      <c r="N2136" s="13"/>
    </row>
    <row r="2137" spans="1:14" x14ac:dyDescent="0.35">
      <c r="A2137" s="5">
        <v>2136</v>
      </c>
      <c r="B2137" s="5">
        <v>1408</v>
      </c>
      <c r="C2137" s="5">
        <v>1033</v>
      </c>
      <c r="D2137" s="5">
        <v>1</v>
      </c>
      <c r="E2137" s="5">
        <v>3738.1</v>
      </c>
      <c r="F2137" s="5">
        <v>0.2</v>
      </c>
      <c r="G2137" s="5">
        <f>IFERROR(INDEX(Products!$C$2:$C$86,MATCH(C2137,Products!$A$2:$A$86,0)),"")</f>
        <v>3</v>
      </c>
      <c r="H2137" s="12">
        <f>IFERROR(INDEX(Products!$D$2:$D$86,MATCH(C2137,Products!$A$2:$A$86,0)),"")</f>
        <v>2130.6999999999998</v>
      </c>
      <c r="I2137" s="12">
        <f t="shared" si="132"/>
        <v>2990.48</v>
      </c>
      <c r="J2137" s="12">
        <f t="shared" si="133"/>
        <v>2130.6999999999998</v>
      </c>
      <c r="K2137" s="12">
        <f t="shared" si="134"/>
        <v>859.7800000000002</v>
      </c>
      <c r="L2137" s="7">
        <f t="shared" si="135"/>
        <v>0.28750568470613419</v>
      </c>
      <c r="M2137" s="5" t="str">
        <f>IF(COUNTIF(Returns!$B$2:$B$248,A2137)&gt;0,"Yes","No")</f>
        <v>No</v>
      </c>
      <c r="N2137" s="13"/>
    </row>
    <row r="2138" spans="1:14" x14ac:dyDescent="0.35">
      <c r="A2138" s="5">
        <v>2137</v>
      </c>
      <c r="B2138" s="5">
        <v>1409</v>
      </c>
      <c r="C2138" s="5">
        <v>1038</v>
      </c>
      <c r="D2138" s="5">
        <v>1</v>
      </c>
      <c r="E2138" s="5">
        <v>930.61</v>
      </c>
      <c r="F2138" s="5">
        <v>0.25</v>
      </c>
      <c r="G2138" s="5">
        <f>IFERROR(INDEX(Products!$C$2:$C$86,MATCH(C2138,Products!$A$2:$A$86,0)),"")</f>
        <v>4</v>
      </c>
      <c r="H2138" s="12">
        <f>IFERROR(INDEX(Products!$D$2:$D$86,MATCH(C2138,Products!$A$2:$A$86,0)),"")</f>
        <v>617.46</v>
      </c>
      <c r="I2138" s="12">
        <f t="shared" si="132"/>
        <v>697.95749999999998</v>
      </c>
      <c r="J2138" s="12">
        <f t="shared" si="133"/>
        <v>617.46</v>
      </c>
      <c r="K2138" s="12">
        <f t="shared" si="134"/>
        <v>80.497499999999945</v>
      </c>
      <c r="L2138" s="7">
        <f t="shared" si="135"/>
        <v>0.1153329536540548</v>
      </c>
      <c r="M2138" s="5" t="str">
        <f>IF(COUNTIF(Returns!$B$2:$B$248,A2138)&gt;0,"Yes","No")</f>
        <v>No</v>
      </c>
      <c r="N2138" s="13"/>
    </row>
    <row r="2139" spans="1:14" x14ac:dyDescent="0.35">
      <c r="A2139" s="5">
        <v>2138</v>
      </c>
      <c r="B2139" s="5">
        <v>1410</v>
      </c>
      <c r="C2139" s="5">
        <v>1052</v>
      </c>
      <c r="D2139" s="5">
        <v>1</v>
      </c>
      <c r="E2139" s="5">
        <v>2801.53</v>
      </c>
      <c r="F2139" s="5">
        <v>0.3</v>
      </c>
      <c r="G2139" s="5">
        <f>IFERROR(INDEX(Products!$C$2:$C$86,MATCH(C2139,Products!$A$2:$A$86,0)),"")</f>
        <v>5</v>
      </c>
      <c r="H2139" s="12">
        <f>IFERROR(INDEX(Products!$D$2:$D$86,MATCH(C2139,Products!$A$2:$A$86,0)),"")</f>
        <v>1752.02</v>
      </c>
      <c r="I2139" s="12">
        <f t="shared" si="132"/>
        <v>1961.0709999999999</v>
      </c>
      <c r="J2139" s="12">
        <f t="shared" si="133"/>
        <v>1752.02</v>
      </c>
      <c r="K2139" s="12">
        <f t="shared" si="134"/>
        <v>209.05099999999993</v>
      </c>
      <c r="L2139" s="7">
        <f t="shared" si="135"/>
        <v>0.10660042395201394</v>
      </c>
      <c r="M2139" s="5" t="str">
        <f>IF(COUNTIF(Returns!$B$2:$B$248,A2139)&gt;0,"Yes","No")</f>
        <v>No</v>
      </c>
      <c r="N2139" s="13"/>
    </row>
    <row r="2140" spans="1:14" x14ac:dyDescent="0.35">
      <c r="A2140" s="5">
        <v>2139</v>
      </c>
      <c r="B2140" s="5">
        <v>1410</v>
      </c>
      <c r="C2140" s="5">
        <v>1072</v>
      </c>
      <c r="D2140" s="5">
        <v>1</v>
      </c>
      <c r="E2140" s="5">
        <v>1404.39</v>
      </c>
      <c r="F2140" s="5">
        <v>0.05</v>
      </c>
      <c r="G2140" s="5">
        <f>IFERROR(INDEX(Products!$C$2:$C$86,MATCH(C2140,Products!$A$2:$A$86,0)),"")</f>
        <v>7</v>
      </c>
      <c r="H2140" s="12">
        <f>IFERROR(INDEX(Products!$D$2:$D$86,MATCH(C2140,Products!$A$2:$A$86,0)),"")</f>
        <v>772.88</v>
      </c>
      <c r="I2140" s="12">
        <f t="shared" si="132"/>
        <v>1334.1704999999999</v>
      </c>
      <c r="J2140" s="12">
        <f t="shared" si="133"/>
        <v>772.88</v>
      </c>
      <c r="K2140" s="12">
        <f t="shared" si="134"/>
        <v>561.29049999999995</v>
      </c>
      <c r="L2140" s="7">
        <f t="shared" si="135"/>
        <v>0.42070372564825859</v>
      </c>
      <c r="M2140" s="5" t="str">
        <f>IF(COUNTIF(Returns!$B$2:$B$248,A2140)&gt;0,"Yes","No")</f>
        <v>No</v>
      </c>
      <c r="N2140" s="13"/>
    </row>
    <row r="2141" spans="1:14" x14ac:dyDescent="0.35">
      <c r="A2141" s="5">
        <v>2140</v>
      </c>
      <c r="B2141" s="5">
        <v>1411</v>
      </c>
      <c r="C2141" s="5">
        <v>1084</v>
      </c>
      <c r="D2141" s="5">
        <v>1</v>
      </c>
      <c r="E2141" s="5">
        <v>317.63</v>
      </c>
      <c r="F2141" s="5">
        <v>0.05</v>
      </c>
      <c r="G2141" s="5">
        <f>IFERROR(INDEX(Products!$C$2:$C$86,MATCH(C2141,Products!$A$2:$A$86,0)),"")</f>
        <v>8</v>
      </c>
      <c r="H2141" s="12">
        <f>IFERROR(INDEX(Products!$D$2:$D$86,MATCH(C2141,Products!$A$2:$A$86,0)),"")</f>
        <v>188.52</v>
      </c>
      <c r="I2141" s="12">
        <f t="shared" si="132"/>
        <v>301.74849999999998</v>
      </c>
      <c r="J2141" s="12">
        <f t="shared" si="133"/>
        <v>188.52</v>
      </c>
      <c r="K2141" s="12">
        <f t="shared" si="134"/>
        <v>113.22849999999997</v>
      </c>
      <c r="L2141" s="7">
        <f t="shared" si="135"/>
        <v>0.37524130194516286</v>
      </c>
      <c r="M2141" s="5" t="str">
        <f>IF(COUNTIF(Returns!$B$2:$B$248,A2141)&gt;0,"Yes","No")</f>
        <v>No</v>
      </c>
      <c r="N2141" s="13"/>
    </row>
    <row r="2142" spans="1:14" x14ac:dyDescent="0.35">
      <c r="A2142" s="5">
        <v>2141</v>
      </c>
      <c r="B2142" s="5">
        <v>1411</v>
      </c>
      <c r="C2142" s="5">
        <v>1026</v>
      </c>
      <c r="D2142" s="5">
        <v>1</v>
      </c>
      <c r="E2142" s="5">
        <v>1413.81</v>
      </c>
      <c r="F2142" s="5">
        <v>0.05</v>
      </c>
      <c r="G2142" s="5">
        <f>IFERROR(INDEX(Products!$C$2:$C$86,MATCH(C2142,Products!$A$2:$A$86,0)),"")</f>
        <v>3</v>
      </c>
      <c r="H2142" s="12">
        <f>IFERROR(INDEX(Products!$D$2:$D$86,MATCH(C2142,Products!$A$2:$A$86,0)),"")</f>
        <v>1019.93</v>
      </c>
      <c r="I2142" s="12">
        <f t="shared" si="132"/>
        <v>1343.1194999999998</v>
      </c>
      <c r="J2142" s="12">
        <f t="shared" si="133"/>
        <v>1019.93</v>
      </c>
      <c r="K2142" s="12">
        <f t="shared" si="134"/>
        <v>323.18949999999984</v>
      </c>
      <c r="L2142" s="7">
        <f t="shared" si="135"/>
        <v>0.24062602024615076</v>
      </c>
      <c r="M2142" s="5" t="str">
        <f>IF(COUNTIF(Returns!$B$2:$B$248,A2142)&gt;0,"Yes","No")</f>
        <v>No</v>
      </c>
      <c r="N2142" s="13"/>
    </row>
    <row r="2143" spans="1:14" x14ac:dyDescent="0.35">
      <c r="A2143" s="5">
        <v>2142</v>
      </c>
      <c r="B2143" s="5">
        <v>1412</v>
      </c>
      <c r="C2143" s="5">
        <v>1006</v>
      </c>
      <c r="D2143" s="5">
        <v>1</v>
      </c>
      <c r="E2143" s="5">
        <v>2046.37</v>
      </c>
      <c r="F2143" s="5">
        <v>0.05</v>
      </c>
      <c r="G2143" s="5">
        <f>IFERROR(INDEX(Products!$C$2:$C$86,MATCH(C2143,Products!$A$2:$A$86,0)),"")</f>
        <v>1</v>
      </c>
      <c r="H2143" s="12">
        <f>IFERROR(INDEX(Products!$D$2:$D$86,MATCH(C2143,Products!$A$2:$A$86,0)),"")</f>
        <v>1296.42</v>
      </c>
      <c r="I2143" s="12">
        <f t="shared" si="132"/>
        <v>1944.0514999999998</v>
      </c>
      <c r="J2143" s="12">
        <f t="shared" si="133"/>
        <v>1296.42</v>
      </c>
      <c r="K2143" s="12">
        <f t="shared" si="134"/>
        <v>647.63149999999973</v>
      </c>
      <c r="L2143" s="7">
        <f t="shared" si="135"/>
        <v>0.33313495038583074</v>
      </c>
      <c r="M2143" s="5" t="str">
        <f>IF(COUNTIF(Returns!$B$2:$B$248,A2143)&gt;0,"Yes","No")</f>
        <v>No</v>
      </c>
      <c r="N2143" s="13"/>
    </row>
    <row r="2144" spans="1:14" x14ac:dyDescent="0.35">
      <c r="A2144" s="5">
        <v>2143</v>
      </c>
      <c r="B2144" s="5">
        <v>1412</v>
      </c>
      <c r="C2144" s="5">
        <v>1072</v>
      </c>
      <c r="D2144" s="5">
        <v>1</v>
      </c>
      <c r="E2144" s="5">
        <v>1404.39</v>
      </c>
      <c r="F2144" s="5">
        <v>0</v>
      </c>
      <c r="G2144" s="5">
        <f>IFERROR(INDEX(Products!$C$2:$C$86,MATCH(C2144,Products!$A$2:$A$86,0)),"")</f>
        <v>7</v>
      </c>
      <c r="H2144" s="12">
        <f>IFERROR(INDEX(Products!$D$2:$D$86,MATCH(C2144,Products!$A$2:$A$86,0)),"")</f>
        <v>772.88</v>
      </c>
      <c r="I2144" s="12">
        <f t="shared" si="132"/>
        <v>1404.39</v>
      </c>
      <c r="J2144" s="12">
        <f t="shared" si="133"/>
        <v>772.88</v>
      </c>
      <c r="K2144" s="12">
        <f t="shared" si="134"/>
        <v>631.5100000000001</v>
      </c>
      <c r="L2144" s="7">
        <f t="shared" si="135"/>
        <v>0.44966853936584572</v>
      </c>
      <c r="M2144" s="5" t="str">
        <f>IF(COUNTIF(Returns!$B$2:$B$248,A2144)&gt;0,"Yes","No")</f>
        <v>No</v>
      </c>
      <c r="N2144" s="13"/>
    </row>
    <row r="2145" spans="1:14" x14ac:dyDescent="0.35">
      <c r="A2145" s="5">
        <v>2144</v>
      </c>
      <c r="B2145" s="5">
        <v>1413</v>
      </c>
      <c r="C2145" s="5">
        <v>1048</v>
      </c>
      <c r="D2145" s="5">
        <v>2</v>
      </c>
      <c r="E2145" s="5">
        <v>448.35</v>
      </c>
      <c r="F2145" s="5">
        <v>0</v>
      </c>
      <c r="G2145" s="5">
        <f>IFERROR(INDEX(Products!$C$2:$C$86,MATCH(C2145,Products!$A$2:$A$86,0)),"")</f>
        <v>5</v>
      </c>
      <c r="H2145" s="12">
        <f>IFERROR(INDEX(Products!$D$2:$D$86,MATCH(C2145,Products!$A$2:$A$86,0)),"")</f>
        <v>299.29000000000002</v>
      </c>
      <c r="I2145" s="12">
        <f t="shared" si="132"/>
        <v>896.7</v>
      </c>
      <c r="J2145" s="12">
        <f t="shared" si="133"/>
        <v>598.58000000000004</v>
      </c>
      <c r="K2145" s="12">
        <f t="shared" si="134"/>
        <v>298.12</v>
      </c>
      <c r="L2145" s="7">
        <f t="shared" si="135"/>
        <v>0.33246347719415636</v>
      </c>
      <c r="M2145" s="5" t="str">
        <f>IF(COUNTIF(Returns!$B$2:$B$248,A2145)&gt;0,"Yes","No")</f>
        <v>No</v>
      </c>
      <c r="N2145" s="13"/>
    </row>
    <row r="2146" spans="1:14" x14ac:dyDescent="0.35">
      <c r="A2146" s="5">
        <v>2145</v>
      </c>
      <c r="B2146" s="5">
        <v>1414</v>
      </c>
      <c r="C2146" s="5">
        <v>1055</v>
      </c>
      <c r="D2146" s="5">
        <v>1</v>
      </c>
      <c r="E2146" s="5">
        <v>2274.36</v>
      </c>
      <c r="F2146" s="5">
        <v>0.1</v>
      </c>
      <c r="G2146" s="5">
        <f>IFERROR(INDEX(Products!$C$2:$C$86,MATCH(C2146,Products!$A$2:$A$86,0)),"")</f>
        <v>5</v>
      </c>
      <c r="H2146" s="12">
        <f>IFERROR(INDEX(Products!$D$2:$D$86,MATCH(C2146,Products!$A$2:$A$86,0)),"")</f>
        <v>1216.25</v>
      </c>
      <c r="I2146" s="12">
        <f t="shared" si="132"/>
        <v>2046.9240000000002</v>
      </c>
      <c r="J2146" s="12">
        <f t="shared" si="133"/>
        <v>1216.25</v>
      </c>
      <c r="K2146" s="12">
        <f t="shared" si="134"/>
        <v>830.67400000000021</v>
      </c>
      <c r="L2146" s="7">
        <f t="shared" si="135"/>
        <v>0.40581575085347582</v>
      </c>
      <c r="M2146" s="5" t="str">
        <f>IF(COUNTIF(Returns!$B$2:$B$248,A2146)&gt;0,"Yes","No")</f>
        <v>No</v>
      </c>
      <c r="N2146" s="13"/>
    </row>
    <row r="2147" spans="1:14" x14ac:dyDescent="0.35">
      <c r="A2147" s="5">
        <v>2146</v>
      </c>
      <c r="B2147" s="5">
        <v>1415</v>
      </c>
      <c r="C2147" s="5">
        <v>1041</v>
      </c>
      <c r="D2147" s="5">
        <v>1</v>
      </c>
      <c r="E2147" s="5">
        <v>767.68</v>
      </c>
      <c r="F2147" s="5">
        <v>0.1</v>
      </c>
      <c r="G2147" s="5">
        <f>IFERROR(INDEX(Products!$C$2:$C$86,MATCH(C2147,Products!$A$2:$A$86,0)),"")</f>
        <v>4</v>
      </c>
      <c r="H2147" s="12">
        <f>IFERROR(INDEX(Products!$D$2:$D$86,MATCH(C2147,Products!$A$2:$A$86,0)),"")</f>
        <v>540.32000000000005</v>
      </c>
      <c r="I2147" s="12">
        <f t="shared" si="132"/>
        <v>690.91199999999992</v>
      </c>
      <c r="J2147" s="12">
        <f t="shared" si="133"/>
        <v>540.32000000000005</v>
      </c>
      <c r="K2147" s="12">
        <f t="shared" si="134"/>
        <v>150.59199999999987</v>
      </c>
      <c r="L2147" s="7">
        <f t="shared" si="135"/>
        <v>0.21796118753184182</v>
      </c>
      <c r="M2147" s="5" t="str">
        <f>IF(COUNTIF(Returns!$B$2:$B$248,A2147)&gt;0,"Yes","No")</f>
        <v>No</v>
      </c>
      <c r="N2147" s="13"/>
    </row>
    <row r="2148" spans="1:14" x14ac:dyDescent="0.35">
      <c r="A2148" s="5">
        <v>2147</v>
      </c>
      <c r="B2148" s="5">
        <v>1415</v>
      </c>
      <c r="C2148" s="5">
        <v>1039</v>
      </c>
      <c r="D2148" s="5">
        <v>1</v>
      </c>
      <c r="E2148" s="5">
        <v>1284.94</v>
      </c>
      <c r="F2148" s="5">
        <v>0.3</v>
      </c>
      <c r="G2148" s="5">
        <f>IFERROR(INDEX(Products!$C$2:$C$86,MATCH(C2148,Products!$A$2:$A$86,0)),"")</f>
        <v>4</v>
      </c>
      <c r="H2148" s="12">
        <f>IFERROR(INDEX(Products!$D$2:$D$86,MATCH(C2148,Products!$A$2:$A$86,0)),"")</f>
        <v>829.93</v>
      </c>
      <c r="I2148" s="12">
        <f t="shared" si="132"/>
        <v>899.45799999999997</v>
      </c>
      <c r="J2148" s="12">
        <f t="shared" si="133"/>
        <v>829.93</v>
      </c>
      <c r="K2148" s="12">
        <f t="shared" si="134"/>
        <v>69.52800000000002</v>
      </c>
      <c r="L2148" s="7">
        <f t="shared" si="135"/>
        <v>7.7299885041880803E-2</v>
      </c>
      <c r="M2148" s="5" t="str">
        <f>IF(COUNTIF(Returns!$B$2:$B$248,A2148)&gt;0,"Yes","No")</f>
        <v>No</v>
      </c>
      <c r="N2148" s="13"/>
    </row>
    <row r="2149" spans="1:14" x14ac:dyDescent="0.35">
      <c r="A2149" s="5">
        <v>2148</v>
      </c>
      <c r="B2149" s="5">
        <v>1415</v>
      </c>
      <c r="C2149" s="5">
        <v>1070</v>
      </c>
      <c r="D2149" s="5">
        <v>1</v>
      </c>
      <c r="E2149" s="5">
        <v>2599.85</v>
      </c>
      <c r="F2149" s="5">
        <v>0.3</v>
      </c>
      <c r="G2149" s="5">
        <f>IFERROR(INDEX(Products!$C$2:$C$86,MATCH(C2149,Products!$A$2:$A$86,0)),"")</f>
        <v>7</v>
      </c>
      <c r="H2149" s="12">
        <f>IFERROR(INDEX(Products!$D$2:$D$86,MATCH(C2149,Products!$A$2:$A$86,0)),"")</f>
        <v>1949.71</v>
      </c>
      <c r="I2149" s="12">
        <f t="shared" si="132"/>
        <v>1819.8949999999998</v>
      </c>
      <c r="J2149" s="12">
        <f t="shared" si="133"/>
        <v>1949.71</v>
      </c>
      <c r="K2149" s="12">
        <f t="shared" si="134"/>
        <v>-129.81500000000028</v>
      </c>
      <c r="L2149" s="7">
        <f t="shared" si="135"/>
        <v>-7.1331038329134538E-2</v>
      </c>
      <c r="M2149" s="5" t="str">
        <f>IF(COUNTIF(Returns!$B$2:$B$248,A2149)&gt;0,"Yes","No")</f>
        <v>No</v>
      </c>
      <c r="N2149" s="13"/>
    </row>
    <row r="2150" spans="1:14" x14ac:dyDescent="0.35">
      <c r="A2150" s="5">
        <v>2149</v>
      </c>
      <c r="B2150" s="5">
        <v>1416</v>
      </c>
      <c r="C2150" s="5">
        <v>1001</v>
      </c>
      <c r="D2150" s="5">
        <v>1</v>
      </c>
      <c r="E2150" s="5">
        <v>3826.19</v>
      </c>
      <c r="F2150" s="5">
        <v>0.1</v>
      </c>
      <c r="G2150" s="5">
        <f>IFERROR(INDEX(Products!$C$2:$C$86,MATCH(C2150,Products!$A$2:$A$86,0)),"")</f>
        <v>1</v>
      </c>
      <c r="H2150" s="12">
        <f>IFERROR(INDEX(Products!$D$2:$D$86,MATCH(C2150,Products!$A$2:$A$86,0)),"")</f>
        <v>3021.65</v>
      </c>
      <c r="I2150" s="12">
        <f t="shared" si="132"/>
        <v>3443.5709999999999</v>
      </c>
      <c r="J2150" s="12">
        <f t="shared" si="133"/>
        <v>3021.65</v>
      </c>
      <c r="K2150" s="12">
        <f t="shared" si="134"/>
        <v>421.92099999999982</v>
      </c>
      <c r="L2150" s="7">
        <f t="shared" si="135"/>
        <v>0.12252426333013021</v>
      </c>
      <c r="M2150" s="5" t="str">
        <f>IF(COUNTIF(Returns!$B$2:$B$248,A2150)&gt;0,"Yes","No")</f>
        <v>Yes</v>
      </c>
      <c r="N2150" s="13"/>
    </row>
    <row r="2151" spans="1:14" x14ac:dyDescent="0.35">
      <c r="A2151" s="5">
        <v>2150</v>
      </c>
      <c r="B2151" s="5">
        <v>1416</v>
      </c>
      <c r="C2151" s="5">
        <v>1059</v>
      </c>
      <c r="D2151" s="5">
        <v>1</v>
      </c>
      <c r="E2151" s="5">
        <v>540.76</v>
      </c>
      <c r="F2151" s="5">
        <v>0.15</v>
      </c>
      <c r="G2151" s="5">
        <f>IFERROR(INDEX(Products!$C$2:$C$86,MATCH(C2151,Products!$A$2:$A$86,0)),"")</f>
        <v>6</v>
      </c>
      <c r="H2151" s="12">
        <f>IFERROR(INDEX(Products!$D$2:$D$86,MATCH(C2151,Products!$A$2:$A$86,0)),"")</f>
        <v>324.72000000000003</v>
      </c>
      <c r="I2151" s="12">
        <f t="shared" si="132"/>
        <v>459.64599999999996</v>
      </c>
      <c r="J2151" s="12">
        <f t="shared" si="133"/>
        <v>324.72000000000003</v>
      </c>
      <c r="K2151" s="12">
        <f t="shared" si="134"/>
        <v>134.92599999999993</v>
      </c>
      <c r="L2151" s="7">
        <f t="shared" si="135"/>
        <v>0.29354329201167845</v>
      </c>
      <c r="M2151" s="5" t="str">
        <f>IF(COUNTIF(Returns!$B$2:$B$248,A2151)&gt;0,"Yes","No")</f>
        <v>No</v>
      </c>
      <c r="N2151" s="13"/>
    </row>
    <row r="2152" spans="1:14" x14ac:dyDescent="0.35">
      <c r="A2152" s="5">
        <v>2151</v>
      </c>
      <c r="B2152" s="5">
        <v>1417</v>
      </c>
      <c r="C2152" s="5">
        <v>1075</v>
      </c>
      <c r="D2152" s="5">
        <v>3</v>
      </c>
      <c r="E2152" s="5">
        <v>904.54</v>
      </c>
      <c r="F2152" s="5">
        <v>0.25</v>
      </c>
      <c r="G2152" s="5">
        <f>IFERROR(INDEX(Products!$C$2:$C$86,MATCH(C2152,Products!$A$2:$A$86,0)),"")</f>
        <v>7</v>
      </c>
      <c r="H2152" s="12">
        <f>IFERROR(INDEX(Products!$D$2:$D$86,MATCH(C2152,Products!$A$2:$A$86,0)),"")</f>
        <v>622.70000000000005</v>
      </c>
      <c r="I2152" s="12">
        <f t="shared" si="132"/>
        <v>2035.2149999999999</v>
      </c>
      <c r="J2152" s="12">
        <f t="shared" si="133"/>
        <v>1868.1000000000001</v>
      </c>
      <c r="K2152" s="12">
        <f t="shared" si="134"/>
        <v>167.11499999999978</v>
      </c>
      <c r="L2152" s="7">
        <f t="shared" si="135"/>
        <v>8.2111717926607153E-2</v>
      </c>
      <c r="M2152" s="5" t="str">
        <f>IF(COUNTIF(Returns!$B$2:$B$248,A2152)&gt;0,"Yes","No")</f>
        <v>No</v>
      </c>
      <c r="N2152" s="13"/>
    </row>
    <row r="2153" spans="1:14" x14ac:dyDescent="0.35">
      <c r="A2153" s="5">
        <v>2152</v>
      </c>
      <c r="B2153" s="5">
        <v>1418</v>
      </c>
      <c r="C2153" s="5">
        <v>1061</v>
      </c>
      <c r="D2153" s="5">
        <v>3</v>
      </c>
      <c r="E2153" s="5">
        <v>1128.8399999999999</v>
      </c>
      <c r="F2153" s="5">
        <v>0</v>
      </c>
      <c r="G2153" s="5">
        <f>IFERROR(INDEX(Products!$C$2:$C$86,MATCH(C2153,Products!$A$2:$A$86,0)),"")</f>
        <v>6</v>
      </c>
      <c r="H2153" s="12">
        <f>IFERROR(INDEX(Products!$D$2:$D$86,MATCH(C2153,Products!$A$2:$A$86,0)),"")</f>
        <v>705.26</v>
      </c>
      <c r="I2153" s="12">
        <f t="shared" si="132"/>
        <v>3386.5199999999995</v>
      </c>
      <c r="J2153" s="12">
        <f t="shared" si="133"/>
        <v>2115.7799999999997</v>
      </c>
      <c r="K2153" s="12">
        <f t="shared" si="134"/>
        <v>1270.7399999999998</v>
      </c>
      <c r="L2153" s="7">
        <f t="shared" si="135"/>
        <v>0.37523475426101127</v>
      </c>
      <c r="M2153" s="5" t="str">
        <f>IF(COUNTIF(Returns!$B$2:$B$248,A2153)&gt;0,"Yes","No")</f>
        <v>No</v>
      </c>
      <c r="N2153" s="13"/>
    </row>
    <row r="2154" spans="1:14" x14ac:dyDescent="0.35">
      <c r="A2154" s="5">
        <v>2153</v>
      </c>
      <c r="B2154" s="5">
        <v>1418</v>
      </c>
      <c r="C2154" s="5">
        <v>1040</v>
      </c>
      <c r="D2154" s="5">
        <v>2</v>
      </c>
      <c r="E2154" s="5">
        <v>419.14</v>
      </c>
      <c r="F2154" s="5">
        <v>0.05</v>
      </c>
      <c r="G2154" s="5">
        <f>IFERROR(INDEX(Products!$C$2:$C$86,MATCH(C2154,Products!$A$2:$A$86,0)),"")</f>
        <v>4</v>
      </c>
      <c r="H2154" s="12">
        <f>IFERROR(INDEX(Products!$D$2:$D$86,MATCH(C2154,Products!$A$2:$A$86,0)),"")</f>
        <v>297.2</v>
      </c>
      <c r="I2154" s="12">
        <f t="shared" si="132"/>
        <v>796.36599999999999</v>
      </c>
      <c r="J2154" s="12">
        <f t="shared" si="133"/>
        <v>594.4</v>
      </c>
      <c r="K2154" s="12">
        <f t="shared" si="134"/>
        <v>201.96600000000001</v>
      </c>
      <c r="L2154" s="7">
        <f t="shared" si="135"/>
        <v>0.25360952125027941</v>
      </c>
      <c r="M2154" s="5" t="str">
        <f>IF(COUNTIF(Returns!$B$2:$B$248,A2154)&gt;0,"Yes","No")</f>
        <v>No</v>
      </c>
      <c r="N2154" s="13"/>
    </row>
    <row r="2155" spans="1:14" x14ac:dyDescent="0.35">
      <c r="A2155" s="5">
        <v>2154</v>
      </c>
      <c r="B2155" s="5">
        <v>1419</v>
      </c>
      <c r="C2155" s="5">
        <v>1052</v>
      </c>
      <c r="D2155" s="5">
        <v>1</v>
      </c>
      <c r="E2155" s="5">
        <v>2801.53</v>
      </c>
      <c r="F2155" s="5">
        <v>0</v>
      </c>
      <c r="G2155" s="5">
        <f>IFERROR(INDEX(Products!$C$2:$C$86,MATCH(C2155,Products!$A$2:$A$86,0)),"")</f>
        <v>5</v>
      </c>
      <c r="H2155" s="12">
        <f>IFERROR(INDEX(Products!$D$2:$D$86,MATCH(C2155,Products!$A$2:$A$86,0)),"")</f>
        <v>1752.02</v>
      </c>
      <c r="I2155" s="12">
        <f t="shared" si="132"/>
        <v>2801.53</v>
      </c>
      <c r="J2155" s="12">
        <f t="shared" si="133"/>
        <v>1752.02</v>
      </c>
      <c r="K2155" s="12">
        <f t="shared" si="134"/>
        <v>1049.5100000000002</v>
      </c>
      <c r="L2155" s="7">
        <f t="shared" si="135"/>
        <v>0.37462029676640984</v>
      </c>
      <c r="M2155" s="5" t="str">
        <f>IF(COUNTIF(Returns!$B$2:$B$248,A2155)&gt;0,"Yes","No")</f>
        <v>No</v>
      </c>
      <c r="N2155" s="13"/>
    </row>
    <row r="2156" spans="1:14" x14ac:dyDescent="0.35">
      <c r="A2156" s="5">
        <v>2155</v>
      </c>
      <c r="B2156" s="5">
        <v>1420</v>
      </c>
      <c r="C2156" s="5">
        <v>1067</v>
      </c>
      <c r="D2156" s="5">
        <v>2</v>
      </c>
      <c r="E2156" s="5">
        <v>4128.99</v>
      </c>
      <c r="F2156" s="5">
        <v>0.2</v>
      </c>
      <c r="G2156" s="5">
        <f>IFERROR(INDEX(Products!$C$2:$C$86,MATCH(C2156,Products!$A$2:$A$86,0)),"")</f>
        <v>7</v>
      </c>
      <c r="H2156" s="12">
        <f>IFERROR(INDEX(Products!$D$2:$D$86,MATCH(C2156,Products!$A$2:$A$86,0)),"")</f>
        <v>2213.3200000000002</v>
      </c>
      <c r="I2156" s="12">
        <f t="shared" si="132"/>
        <v>6606.384</v>
      </c>
      <c r="J2156" s="12">
        <f t="shared" si="133"/>
        <v>4426.6400000000003</v>
      </c>
      <c r="K2156" s="12">
        <f t="shared" si="134"/>
        <v>2179.7439999999997</v>
      </c>
      <c r="L2156" s="7">
        <f t="shared" si="135"/>
        <v>0.32994509553183704</v>
      </c>
      <c r="M2156" s="5" t="str">
        <f>IF(COUNTIF(Returns!$B$2:$B$248,A2156)&gt;0,"Yes","No")</f>
        <v>No</v>
      </c>
      <c r="N2156" s="13"/>
    </row>
    <row r="2157" spans="1:14" x14ac:dyDescent="0.35">
      <c r="A2157" s="5">
        <v>2156</v>
      </c>
      <c r="B2157" s="5">
        <v>1421</v>
      </c>
      <c r="C2157" s="5">
        <v>1019</v>
      </c>
      <c r="D2157" s="5">
        <v>3</v>
      </c>
      <c r="E2157" s="5">
        <v>1255.73</v>
      </c>
      <c r="F2157" s="5">
        <v>0.1</v>
      </c>
      <c r="G2157" s="5">
        <f>IFERROR(INDEX(Products!$C$2:$C$86,MATCH(C2157,Products!$A$2:$A$86,0)),"")</f>
        <v>2</v>
      </c>
      <c r="H2157" s="12">
        <f>IFERROR(INDEX(Products!$D$2:$D$86,MATCH(C2157,Products!$A$2:$A$86,0)),"")</f>
        <v>760.11</v>
      </c>
      <c r="I2157" s="12">
        <f t="shared" si="132"/>
        <v>3390.471</v>
      </c>
      <c r="J2157" s="12">
        <f t="shared" si="133"/>
        <v>2280.33</v>
      </c>
      <c r="K2157" s="12">
        <f t="shared" si="134"/>
        <v>1110.1410000000001</v>
      </c>
      <c r="L2157" s="7">
        <f t="shared" si="135"/>
        <v>0.32742972878989379</v>
      </c>
      <c r="M2157" s="5" t="str">
        <f>IF(COUNTIF(Returns!$B$2:$B$248,A2157)&gt;0,"Yes","No")</f>
        <v>No</v>
      </c>
      <c r="N2157" s="13"/>
    </row>
    <row r="2158" spans="1:14" x14ac:dyDescent="0.35">
      <c r="A2158" s="5">
        <v>2157</v>
      </c>
      <c r="B2158" s="5">
        <v>1422</v>
      </c>
      <c r="C2158" s="5">
        <v>1001</v>
      </c>
      <c r="D2158" s="5">
        <v>1</v>
      </c>
      <c r="E2158" s="5">
        <v>3826.19</v>
      </c>
      <c r="F2158" s="5">
        <v>0</v>
      </c>
      <c r="G2158" s="5">
        <f>IFERROR(INDEX(Products!$C$2:$C$86,MATCH(C2158,Products!$A$2:$A$86,0)),"")</f>
        <v>1</v>
      </c>
      <c r="H2158" s="12">
        <f>IFERROR(INDEX(Products!$D$2:$D$86,MATCH(C2158,Products!$A$2:$A$86,0)),"")</f>
        <v>3021.65</v>
      </c>
      <c r="I2158" s="12">
        <f t="shared" si="132"/>
        <v>3826.19</v>
      </c>
      <c r="J2158" s="12">
        <f t="shared" si="133"/>
        <v>3021.65</v>
      </c>
      <c r="K2158" s="12">
        <f t="shared" si="134"/>
        <v>804.54</v>
      </c>
      <c r="L2158" s="7">
        <f t="shared" si="135"/>
        <v>0.21027183699711721</v>
      </c>
      <c r="M2158" s="5" t="str">
        <f>IF(COUNTIF(Returns!$B$2:$B$248,A2158)&gt;0,"Yes","No")</f>
        <v>No</v>
      </c>
      <c r="N2158" s="13"/>
    </row>
    <row r="2159" spans="1:14" x14ac:dyDescent="0.35">
      <c r="A2159" s="5">
        <v>2158</v>
      </c>
      <c r="B2159" s="5">
        <v>1422</v>
      </c>
      <c r="C2159" s="5">
        <v>1076</v>
      </c>
      <c r="D2159" s="5">
        <v>3</v>
      </c>
      <c r="E2159" s="5">
        <v>999.07</v>
      </c>
      <c r="F2159" s="5">
        <v>0.1</v>
      </c>
      <c r="G2159" s="5">
        <f>IFERROR(INDEX(Products!$C$2:$C$86,MATCH(C2159,Products!$A$2:$A$86,0)),"")</f>
        <v>8</v>
      </c>
      <c r="H2159" s="12">
        <f>IFERROR(INDEX(Products!$D$2:$D$86,MATCH(C2159,Products!$A$2:$A$86,0)),"")</f>
        <v>597.38</v>
      </c>
      <c r="I2159" s="12">
        <f t="shared" si="132"/>
        <v>2697.489</v>
      </c>
      <c r="J2159" s="12">
        <f t="shared" si="133"/>
        <v>1792.1399999999999</v>
      </c>
      <c r="K2159" s="12">
        <f t="shared" si="134"/>
        <v>905.34900000000016</v>
      </c>
      <c r="L2159" s="7">
        <f t="shared" si="135"/>
        <v>0.33562657716120442</v>
      </c>
      <c r="M2159" s="5" t="str">
        <f>IF(COUNTIF(Returns!$B$2:$B$248,A2159)&gt;0,"Yes","No")</f>
        <v>No</v>
      </c>
      <c r="N2159" s="13"/>
    </row>
    <row r="2160" spans="1:14" x14ac:dyDescent="0.35">
      <c r="A2160" s="5">
        <v>2159</v>
      </c>
      <c r="B2160" s="5">
        <v>1423</v>
      </c>
      <c r="C2160" s="5">
        <v>1065</v>
      </c>
      <c r="D2160" s="5">
        <v>1</v>
      </c>
      <c r="E2160" s="5">
        <v>1433.45</v>
      </c>
      <c r="F2160" s="5">
        <v>0.2</v>
      </c>
      <c r="G2160" s="5">
        <f>IFERROR(INDEX(Products!$C$2:$C$86,MATCH(C2160,Products!$A$2:$A$86,0)),"")</f>
        <v>6</v>
      </c>
      <c r="H2160" s="12">
        <f>IFERROR(INDEX(Products!$D$2:$D$86,MATCH(C2160,Products!$A$2:$A$86,0)),"")</f>
        <v>800.55</v>
      </c>
      <c r="I2160" s="12">
        <f t="shared" si="132"/>
        <v>1146.76</v>
      </c>
      <c r="J2160" s="12">
        <f t="shared" si="133"/>
        <v>800.55</v>
      </c>
      <c r="K2160" s="12">
        <f t="shared" si="134"/>
        <v>346.21000000000004</v>
      </c>
      <c r="L2160" s="7">
        <f t="shared" si="135"/>
        <v>0.30190275210157314</v>
      </c>
      <c r="M2160" s="5" t="str">
        <f>IF(COUNTIF(Returns!$B$2:$B$248,A2160)&gt;0,"Yes","No")</f>
        <v>No</v>
      </c>
      <c r="N2160" s="13"/>
    </row>
    <row r="2161" spans="1:14" x14ac:dyDescent="0.35">
      <c r="A2161" s="5">
        <v>2160</v>
      </c>
      <c r="B2161" s="5">
        <v>1424</v>
      </c>
      <c r="C2161" s="5">
        <v>1067</v>
      </c>
      <c r="D2161" s="5">
        <v>1</v>
      </c>
      <c r="E2161" s="5">
        <v>4128.99</v>
      </c>
      <c r="F2161" s="5">
        <v>0</v>
      </c>
      <c r="G2161" s="5">
        <f>IFERROR(INDEX(Products!$C$2:$C$86,MATCH(C2161,Products!$A$2:$A$86,0)),"")</f>
        <v>7</v>
      </c>
      <c r="H2161" s="12">
        <f>IFERROR(INDEX(Products!$D$2:$D$86,MATCH(C2161,Products!$A$2:$A$86,0)),"")</f>
        <v>2213.3200000000002</v>
      </c>
      <c r="I2161" s="12">
        <f t="shared" si="132"/>
        <v>4128.99</v>
      </c>
      <c r="J2161" s="12">
        <f t="shared" si="133"/>
        <v>2213.3200000000002</v>
      </c>
      <c r="K2161" s="12">
        <f t="shared" si="134"/>
        <v>1915.6699999999996</v>
      </c>
      <c r="L2161" s="7">
        <f t="shared" si="135"/>
        <v>0.4639560764254696</v>
      </c>
      <c r="M2161" s="5" t="str">
        <f>IF(COUNTIF(Returns!$B$2:$B$248,A2161)&gt;0,"Yes","No")</f>
        <v>No</v>
      </c>
      <c r="N2161" s="13"/>
    </row>
    <row r="2162" spans="1:14" x14ac:dyDescent="0.35">
      <c r="A2162" s="5">
        <v>2161</v>
      </c>
      <c r="B2162" s="5">
        <v>1425</v>
      </c>
      <c r="C2162" s="5">
        <v>1072</v>
      </c>
      <c r="D2162" s="5">
        <v>1</v>
      </c>
      <c r="E2162" s="5">
        <v>1404.39</v>
      </c>
      <c r="F2162" s="5">
        <v>0</v>
      </c>
      <c r="G2162" s="5">
        <f>IFERROR(INDEX(Products!$C$2:$C$86,MATCH(C2162,Products!$A$2:$A$86,0)),"")</f>
        <v>7</v>
      </c>
      <c r="H2162" s="12">
        <f>IFERROR(INDEX(Products!$D$2:$D$86,MATCH(C2162,Products!$A$2:$A$86,0)),"")</f>
        <v>772.88</v>
      </c>
      <c r="I2162" s="12">
        <f t="shared" si="132"/>
        <v>1404.39</v>
      </c>
      <c r="J2162" s="12">
        <f t="shared" si="133"/>
        <v>772.88</v>
      </c>
      <c r="K2162" s="12">
        <f t="shared" si="134"/>
        <v>631.5100000000001</v>
      </c>
      <c r="L2162" s="7">
        <f t="shared" si="135"/>
        <v>0.44966853936584572</v>
      </c>
      <c r="M2162" s="5" t="str">
        <f>IF(COUNTIF(Returns!$B$2:$B$248,A2162)&gt;0,"Yes","No")</f>
        <v>No</v>
      </c>
      <c r="N2162" s="13"/>
    </row>
    <row r="2163" spans="1:14" x14ac:dyDescent="0.35">
      <c r="A2163" s="5">
        <v>2162</v>
      </c>
      <c r="B2163" s="5">
        <v>1425</v>
      </c>
      <c r="C2163" s="5">
        <v>1056</v>
      </c>
      <c r="D2163" s="5">
        <v>1</v>
      </c>
      <c r="E2163" s="5">
        <v>1134.4000000000001</v>
      </c>
      <c r="F2163" s="5">
        <v>0.1</v>
      </c>
      <c r="G2163" s="5">
        <f>IFERROR(INDEX(Products!$C$2:$C$86,MATCH(C2163,Products!$A$2:$A$86,0)),"")</f>
        <v>6</v>
      </c>
      <c r="H2163" s="12">
        <f>IFERROR(INDEX(Products!$D$2:$D$86,MATCH(C2163,Products!$A$2:$A$86,0)),"")</f>
        <v>798.2</v>
      </c>
      <c r="I2163" s="12">
        <f t="shared" si="132"/>
        <v>1020.9600000000002</v>
      </c>
      <c r="J2163" s="12">
        <f t="shared" si="133"/>
        <v>798.2</v>
      </c>
      <c r="K2163" s="12">
        <f t="shared" si="134"/>
        <v>222.7600000000001</v>
      </c>
      <c r="L2163" s="7">
        <f t="shared" si="135"/>
        <v>0.21818680457608533</v>
      </c>
      <c r="M2163" s="5" t="str">
        <f>IF(COUNTIF(Returns!$B$2:$B$248,A2163)&gt;0,"Yes","No")</f>
        <v>No</v>
      </c>
      <c r="N2163" s="13"/>
    </row>
    <row r="2164" spans="1:14" x14ac:dyDescent="0.35">
      <c r="A2164" s="5">
        <v>2163</v>
      </c>
      <c r="B2164" s="5">
        <v>1426</v>
      </c>
      <c r="C2164" s="5">
        <v>1063</v>
      </c>
      <c r="D2164" s="5">
        <v>1</v>
      </c>
      <c r="E2164" s="5">
        <v>117.54</v>
      </c>
      <c r="F2164" s="5">
        <v>0.3</v>
      </c>
      <c r="G2164" s="5">
        <f>IFERROR(INDEX(Products!$C$2:$C$86,MATCH(C2164,Products!$A$2:$A$86,0)),"")</f>
        <v>6</v>
      </c>
      <c r="H2164" s="12">
        <f>IFERROR(INDEX(Products!$D$2:$D$86,MATCH(C2164,Products!$A$2:$A$86,0)),"")</f>
        <v>80.47</v>
      </c>
      <c r="I2164" s="12">
        <f t="shared" si="132"/>
        <v>82.278000000000006</v>
      </c>
      <c r="J2164" s="12">
        <f t="shared" si="133"/>
        <v>80.47</v>
      </c>
      <c r="K2164" s="12">
        <f t="shared" si="134"/>
        <v>1.8080000000000069</v>
      </c>
      <c r="L2164" s="7">
        <f t="shared" si="135"/>
        <v>2.1974282311188979E-2</v>
      </c>
      <c r="M2164" s="5" t="str">
        <f>IF(COUNTIF(Returns!$B$2:$B$248,A2164)&gt;0,"Yes","No")</f>
        <v>No</v>
      </c>
      <c r="N2164" s="13"/>
    </row>
    <row r="2165" spans="1:14" x14ac:dyDescent="0.35">
      <c r="A2165" s="5">
        <v>2164</v>
      </c>
      <c r="B2165" s="5">
        <v>1426</v>
      </c>
      <c r="C2165" s="5">
        <v>1023</v>
      </c>
      <c r="D2165" s="5">
        <v>1</v>
      </c>
      <c r="E2165" s="5">
        <v>203.79</v>
      </c>
      <c r="F2165" s="5">
        <v>0</v>
      </c>
      <c r="G2165" s="5">
        <f>IFERROR(INDEX(Products!$C$2:$C$86,MATCH(C2165,Products!$A$2:$A$86,0)),"")</f>
        <v>2</v>
      </c>
      <c r="H2165" s="12">
        <f>IFERROR(INDEX(Products!$D$2:$D$86,MATCH(C2165,Products!$A$2:$A$86,0)),"")</f>
        <v>145.43</v>
      </c>
      <c r="I2165" s="12">
        <f t="shared" si="132"/>
        <v>203.79</v>
      </c>
      <c r="J2165" s="12">
        <f t="shared" si="133"/>
        <v>145.43</v>
      </c>
      <c r="K2165" s="12">
        <f t="shared" si="134"/>
        <v>58.359999999999985</v>
      </c>
      <c r="L2165" s="7">
        <f t="shared" si="135"/>
        <v>0.28637322734187148</v>
      </c>
      <c r="M2165" s="5" t="str">
        <f>IF(COUNTIF(Returns!$B$2:$B$248,A2165)&gt;0,"Yes","No")</f>
        <v>Yes</v>
      </c>
      <c r="N2165" s="13"/>
    </row>
    <row r="2166" spans="1:14" x14ac:dyDescent="0.35">
      <c r="A2166" s="5">
        <v>2165</v>
      </c>
      <c r="B2166" s="5">
        <v>1427</v>
      </c>
      <c r="C2166" s="5">
        <v>1007</v>
      </c>
      <c r="D2166" s="5">
        <v>2</v>
      </c>
      <c r="E2166" s="5">
        <v>701.76</v>
      </c>
      <c r="F2166" s="5">
        <v>0.1</v>
      </c>
      <c r="G2166" s="5">
        <f>IFERROR(INDEX(Products!$C$2:$C$86,MATCH(C2166,Products!$A$2:$A$86,0)),"")</f>
        <v>1</v>
      </c>
      <c r="H2166" s="12">
        <f>IFERROR(INDEX(Products!$D$2:$D$86,MATCH(C2166,Products!$A$2:$A$86,0)),"")</f>
        <v>508.8</v>
      </c>
      <c r="I2166" s="12">
        <f t="shared" si="132"/>
        <v>1263.1680000000001</v>
      </c>
      <c r="J2166" s="12">
        <f t="shared" si="133"/>
        <v>1017.6</v>
      </c>
      <c r="K2166" s="12">
        <f t="shared" si="134"/>
        <v>245.5680000000001</v>
      </c>
      <c r="L2166" s="7">
        <f t="shared" si="135"/>
        <v>0.19440644474844207</v>
      </c>
      <c r="M2166" s="5" t="str">
        <f>IF(COUNTIF(Returns!$B$2:$B$248,A2166)&gt;0,"Yes","No")</f>
        <v>No</v>
      </c>
      <c r="N2166" s="13"/>
    </row>
    <row r="2167" spans="1:14" x14ac:dyDescent="0.35">
      <c r="A2167" s="5">
        <v>2166</v>
      </c>
      <c r="B2167" s="5">
        <v>1428</v>
      </c>
      <c r="C2167" s="5">
        <v>1029</v>
      </c>
      <c r="D2167" s="5">
        <v>1</v>
      </c>
      <c r="E2167" s="5">
        <v>951.92</v>
      </c>
      <c r="F2167" s="5">
        <v>0.1</v>
      </c>
      <c r="G2167" s="5">
        <f>IFERROR(INDEX(Products!$C$2:$C$86,MATCH(C2167,Products!$A$2:$A$86,0)),"")</f>
        <v>3</v>
      </c>
      <c r="H2167" s="12">
        <f>IFERROR(INDEX(Products!$D$2:$D$86,MATCH(C2167,Products!$A$2:$A$86,0)),"")</f>
        <v>552.17999999999995</v>
      </c>
      <c r="I2167" s="12">
        <f t="shared" si="132"/>
        <v>856.72799999999995</v>
      </c>
      <c r="J2167" s="12">
        <f t="shared" si="133"/>
        <v>552.17999999999995</v>
      </c>
      <c r="K2167" s="12">
        <f t="shared" si="134"/>
        <v>304.548</v>
      </c>
      <c r="L2167" s="7">
        <f t="shared" si="135"/>
        <v>0.35547805137686644</v>
      </c>
      <c r="M2167" s="5" t="str">
        <f>IF(COUNTIF(Returns!$B$2:$B$248,A2167)&gt;0,"Yes","No")</f>
        <v>No</v>
      </c>
      <c r="N2167" s="13"/>
    </row>
    <row r="2168" spans="1:14" x14ac:dyDescent="0.35">
      <c r="A2168" s="5">
        <v>2167</v>
      </c>
      <c r="B2168" s="5">
        <v>1429</v>
      </c>
      <c r="C2168" s="5">
        <v>1036</v>
      </c>
      <c r="D2168" s="5">
        <v>1</v>
      </c>
      <c r="E2168" s="5">
        <v>471.33</v>
      </c>
      <c r="F2168" s="5">
        <v>0.25</v>
      </c>
      <c r="G2168" s="5">
        <f>IFERROR(INDEX(Products!$C$2:$C$86,MATCH(C2168,Products!$A$2:$A$86,0)),"")</f>
        <v>4</v>
      </c>
      <c r="H2168" s="12">
        <f>IFERROR(INDEX(Products!$D$2:$D$86,MATCH(C2168,Products!$A$2:$A$86,0)),"")</f>
        <v>253.01</v>
      </c>
      <c r="I2168" s="12">
        <f t="shared" si="132"/>
        <v>353.4975</v>
      </c>
      <c r="J2168" s="12">
        <f t="shared" si="133"/>
        <v>253.01</v>
      </c>
      <c r="K2168" s="12">
        <f t="shared" si="134"/>
        <v>100.48750000000001</v>
      </c>
      <c r="L2168" s="7">
        <f t="shared" si="135"/>
        <v>0.28426650824970479</v>
      </c>
      <c r="M2168" s="5" t="str">
        <f>IF(COUNTIF(Returns!$B$2:$B$248,A2168)&gt;0,"Yes","No")</f>
        <v>No</v>
      </c>
      <c r="N2168" s="13"/>
    </row>
    <row r="2169" spans="1:14" x14ac:dyDescent="0.35">
      <c r="A2169" s="5">
        <v>2168</v>
      </c>
      <c r="B2169" s="5">
        <v>1430</v>
      </c>
      <c r="C2169" s="5">
        <v>1032</v>
      </c>
      <c r="D2169" s="5">
        <v>1</v>
      </c>
      <c r="E2169" s="5">
        <v>2472.7199999999998</v>
      </c>
      <c r="F2169" s="5">
        <v>0.3</v>
      </c>
      <c r="G2169" s="5">
        <f>IFERROR(INDEX(Products!$C$2:$C$86,MATCH(C2169,Products!$A$2:$A$86,0)),"")</f>
        <v>3</v>
      </c>
      <c r="H2169" s="12">
        <f>IFERROR(INDEX(Products!$D$2:$D$86,MATCH(C2169,Products!$A$2:$A$86,0)),"")</f>
        <v>1458.83</v>
      </c>
      <c r="I2169" s="12">
        <f t="shared" si="132"/>
        <v>1730.9039999999998</v>
      </c>
      <c r="J2169" s="12">
        <f t="shared" si="133"/>
        <v>1458.83</v>
      </c>
      <c r="K2169" s="12">
        <f t="shared" si="134"/>
        <v>272.07399999999984</v>
      </c>
      <c r="L2169" s="7">
        <f t="shared" si="135"/>
        <v>0.15718607155567257</v>
      </c>
      <c r="M2169" s="5" t="str">
        <f>IF(COUNTIF(Returns!$B$2:$B$248,A2169)&gt;0,"Yes","No")</f>
        <v>No</v>
      </c>
      <c r="N2169" s="13"/>
    </row>
    <row r="2170" spans="1:14" x14ac:dyDescent="0.35">
      <c r="A2170" s="5">
        <v>2169</v>
      </c>
      <c r="B2170" s="5">
        <v>1431</v>
      </c>
      <c r="C2170" s="5">
        <v>1073</v>
      </c>
      <c r="D2170" s="5">
        <v>1</v>
      </c>
      <c r="E2170" s="5">
        <v>1588.01</v>
      </c>
      <c r="F2170" s="5">
        <v>0</v>
      </c>
      <c r="G2170" s="5">
        <f>IFERROR(INDEX(Products!$C$2:$C$86,MATCH(C2170,Products!$A$2:$A$86,0)),"")</f>
        <v>7</v>
      </c>
      <c r="H2170" s="12">
        <f>IFERROR(INDEX(Products!$D$2:$D$86,MATCH(C2170,Products!$A$2:$A$86,0)),"")</f>
        <v>1144.3699999999999</v>
      </c>
      <c r="I2170" s="12">
        <f t="shared" si="132"/>
        <v>1588.01</v>
      </c>
      <c r="J2170" s="12">
        <f t="shared" si="133"/>
        <v>1144.3699999999999</v>
      </c>
      <c r="K2170" s="12">
        <f t="shared" si="134"/>
        <v>443.6400000000001</v>
      </c>
      <c r="L2170" s="7">
        <f t="shared" si="135"/>
        <v>0.27936851783049232</v>
      </c>
      <c r="M2170" s="5" t="str">
        <f>IF(COUNTIF(Returns!$B$2:$B$248,A2170)&gt;0,"Yes","No")</f>
        <v>No</v>
      </c>
      <c r="N2170" s="13"/>
    </row>
    <row r="2171" spans="1:14" x14ac:dyDescent="0.35">
      <c r="A2171" s="5">
        <v>2170</v>
      </c>
      <c r="B2171" s="5">
        <v>1431</v>
      </c>
      <c r="C2171" s="5">
        <v>1061</v>
      </c>
      <c r="D2171" s="5">
        <v>1</v>
      </c>
      <c r="E2171" s="5">
        <v>1128.8399999999999</v>
      </c>
      <c r="F2171" s="5">
        <v>0</v>
      </c>
      <c r="G2171" s="5">
        <f>IFERROR(INDEX(Products!$C$2:$C$86,MATCH(C2171,Products!$A$2:$A$86,0)),"")</f>
        <v>6</v>
      </c>
      <c r="H2171" s="12">
        <f>IFERROR(INDEX(Products!$D$2:$D$86,MATCH(C2171,Products!$A$2:$A$86,0)),"")</f>
        <v>705.26</v>
      </c>
      <c r="I2171" s="12">
        <f t="shared" si="132"/>
        <v>1128.8399999999999</v>
      </c>
      <c r="J2171" s="12">
        <f t="shared" si="133"/>
        <v>705.26</v>
      </c>
      <c r="K2171" s="12">
        <f t="shared" si="134"/>
        <v>423.57999999999993</v>
      </c>
      <c r="L2171" s="7">
        <f t="shared" si="135"/>
        <v>0.37523475426101127</v>
      </c>
      <c r="M2171" s="5" t="str">
        <f>IF(COUNTIF(Returns!$B$2:$B$248,A2171)&gt;0,"Yes","No")</f>
        <v>No</v>
      </c>
      <c r="N2171" s="13"/>
    </row>
    <row r="2172" spans="1:14" x14ac:dyDescent="0.35">
      <c r="A2172" s="5">
        <v>2171</v>
      </c>
      <c r="B2172" s="5">
        <v>1432</v>
      </c>
      <c r="C2172" s="5">
        <v>1001</v>
      </c>
      <c r="D2172" s="5">
        <v>1</v>
      </c>
      <c r="E2172" s="5">
        <v>3826.19</v>
      </c>
      <c r="F2172" s="5">
        <v>0</v>
      </c>
      <c r="G2172" s="5">
        <f>IFERROR(INDEX(Products!$C$2:$C$86,MATCH(C2172,Products!$A$2:$A$86,0)),"")</f>
        <v>1</v>
      </c>
      <c r="H2172" s="12">
        <f>IFERROR(INDEX(Products!$D$2:$D$86,MATCH(C2172,Products!$A$2:$A$86,0)),"")</f>
        <v>3021.65</v>
      </c>
      <c r="I2172" s="12">
        <f t="shared" si="132"/>
        <v>3826.19</v>
      </c>
      <c r="J2172" s="12">
        <f t="shared" si="133"/>
        <v>3021.65</v>
      </c>
      <c r="K2172" s="12">
        <f t="shared" si="134"/>
        <v>804.54</v>
      </c>
      <c r="L2172" s="7">
        <f t="shared" si="135"/>
        <v>0.21027183699711721</v>
      </c>
      <c r="M2172" s="5" t="str">
        <f>IF(COUNTIF(Returns!$B$2:$B$248,A2172)&gt;0,"Yes","No")</f>
        <v>No</v>
      </c>
      <c r="N2172" s="13"/>
    </row>
    <row r="2173" spans="1:14" x14ac:dyDescent="0.35">
      <c r="A2173" s="5">
        <v>2172</v>
      </c>
      <c r="B2173" s="5">
        <v>1432</v>
      </c>
      <c r="C2173" s="5">
        <v>1072</v>
      </c>
      <c r="D2173" s="5">
        <v>1</v>
      </c>
      <c r="E2173" s="5">
        <v>1404.39</v>
      </c>
      <c r="F2173" s="5">
        <v>0.05</v>
      </c>
      <c r="G2173" s="5">
        <f>IFERROR(INDEX(Products!$C$2:$C$86,MATCH(C2173,Products!$A$2:$A$86,0)),"")</f>
        <v>7</v>
      </c>
      <c r="H2173" s="12">
        <f>IFERROR(INDEX(Products!$D$2:$D$86,MATCH(C2173,Products!$A$2:$A$86,0)),"")</f>
        <v>772.88</v>
      </c>
      <c r="I2173" s="12">
        <f t="shared" si="132"/>
        <v>1334.1704999999999</v>
      </c>
      <c r="J2173" s="12">
        <f t="shared" si="133"/>
        <v>772.88</v>
      </c>
      <c r="K2173" s="12">
        <f t="shared" si="134"/>
        <v>561.29049999999995</v>
      </c>
      <c r="L2173" s="7">
        <f t="shared" si="135"/>
        <v>0.42070372564825859</v>
      </c>
      <c r="M2173" s="5" t="str">
        <f>IF(COUNTIF(Returns!$B$2:$B$248,A2173)&gt;0,"Yes","No")</f>
        <v>No</v>
      </c>
      <c r="N2173" s="13"/>
    </row>
    <row r="2174" spans="1:14" x14ac:dyDescent="0.35">
      <c r="A2174" s="5">
        <v>2173</v>
      </c>
      <c r="B2174" s="5">
        <v>1433</v>
      </c>
      <c r="C2174" s="5">
        <v>1067</v>
      </c>
      <c r="D2174" s="5">
        <v>1</v>
      </c>
      <c r="E2174" s="5">
        <v>4128.99</v>
      </c>
      <c r="F2174" s="5">
        <v>0.3</v>
      </c>
      <c r="G2174" s="5">
        <f>IFERROR(INDEX(Products!$C$2:$C$86,MATCH(C2174,Products!$A$2:$A$86,0)),"")</f>
        <v>7</v>
      </c>
      <c r="H2174" s="12">
        <f>IFERROR(INDEX(Products!$D$2:$D$86,MATCH(C2174,Products!$A$2:$A$86,0)),"")</f>
        <v>2213.3200000000002</v>
      </c>
      <c r="I2174" s="12">
        <f t="shared" si="132"/>
        <v>2890.2929999999997</v>
      </c>
      <c r="J2174" s="12">
        <f t="shared" si="133"/>
        <v>2213.3200000000002</v>
      </c>
      <c r="K2174" s="12">
        <f t="shared" si="134"/>
        <v>676.9729999999995</v>
      </c>
      <c r="L2174" s="7">
        <f t="shared" si="135"/>
        <v>0.23422296632209938</v>
      </c>
      <c r="M2174" s="5" t="str">
        <f>IF(COUNTIF(Returns!$B$2:$B$248,A2174)&gt;0,"Yes","No")</f>
        <v>No</v>
      </c>
      <c r="N2174" s="13"/>
    </row>
    <row r="2175" spans="1:14" x14ac:dyDescent="0.35">
      <c r="A2175" s="5">
        <v>2174</v>
      </c>
      <c r="B2175" s="5">
        <v>1434</v>
      </c>
      <c r="C2175" s="5">
        <v>1067</v>
      </c>
      <c r="D2175" s="5">
        <v>2</v>
      </c>
      <c r="E2175" s="5">
        <v>4128.99</v>
      </c>
      <c r="F2175" s="5">
        <v>0.2</v>
      </c>
      <c r="G2175" s="5">
        <f>IFERROR(INDEX(Products!$C$2:$C$86,MATCH(C2175,Products!$A$2:$A$86,0)),"")</f>
        <v>7</v>
      </c>
      <c r="H2175" s="12">
        <f>IFERROR(INDEX(Products!$D$2:$D$86,MATCH(C2175,Products!$A$2:$A$86,0)),"")</f>
        <v>2213.3200000000002</v>
      </c>
      <c r="I2175" s="12">
        <f t="shared" si="132"/>
        <v>6606.384</v>
      </c>
      <c r="J2175" s="12">
        <f t="shared" si="133"/>
        <v>4426.6400000000003</v>
      </c>
      <c r="K2175" s="12">
        <f t="shared" si="134"/>
        <v>2179.7439999999997</v>
      </c>
      <c r="L2175" s="7">
        <f t="shared" si="135"/>
        <v>0.32994509553183704</v>
      </c>
      <c r="M2175" s="5" t="str">
        <f>IF(COUNTIF(Returns!$B$2:$B$248,A2175)&gt;0,"Yes","No")</f>
        <v>No</v>
      </c>
      <c r="N2175" s="13"/>
    </row>
    <row r="2176" spans="1:14" x14ac:dyDescent="0.35">
      <c r="A2176" s="5">
        <v>2175</v>
      </c>
      <c r="B2176" s="5">
        <v>1435</v>
      </c>
      <c r="C2176" s="5">
        <v>1061</v>
      </c>
      <c r="D2176" s="5">
        <v>1</v>
      </c>
      <c r="E2176" s="5">
        <v>1128.8399999999999</v>
      </c>
      <c r="F2176" s="5">
        <v>0.3</v>
      </c>
      <c r="G2176" s="5">
        <f>IFERROR(INDEX(Products!$C$2:$C$86,MATCH(C2176,Products!$A$2:$A$86,0)),"")</f>
        <v>6</v>
      </c>
      <c r="H2176" s="12">
        <f>IFERROR(INDEX(Products!$D$2:$D$86,MATCH(C2176,Products!$A$2:$A$86,0)),"")</f>
        <v>705.26</v>
      </c>
      <c r="I2176" s="12">
        <f t="shared" si="132"/>
        <v>790.18799999999987</v>
      </c>
      <c r="J2176" s="12">
        <f t="shared" si="133"/>
        <v>705.26</v>
      </c>
      <c r="K2176" s="12">
        <f t="shared" si="134"/>
        <v>84.927999999999884</v>
      </c>
      <c r="L2176" s="7">
        <f t="shared" si="135"/>
        <v>0.10747822037287316</v>
      </c>
      <c r="M2176" s="5" t="str">
        <f>IF(COUNTIF(Returns!$B$2:$B$248,A2176)&gt;0,"Yes","No")</f>
        <v>No</v>
      </c>
      <c r="N2176" s="13"/>
    </row>
    <row r="2177" spans="1:14" x14ac:dyDescent="0.35">
      <c r="A2177" s="5">
        <v>2176</v>
      </c>
      <c r="B2177" s="5">
        <v>1436</v>
      </c>
      <c r="C2177" s="5">
        <v>1067</v>
      </c>
      <c r="D2177" s="5">
        <v>2</v>
      </c>
      <c r="E2177" s="5">
        <v>4128.99</v>
      </c>
      <c r="F2177" s="5">
        <v>0.3</v>
      </c>
      <c r="G2177" s="5">
        <f>IFERROR(INDEX(Products!$C$2:$C$86,MATCH(C2177,Products!$A$2:$A$86,0)),"")</f>
        <v>7</v>
      </c>
      <c r="H2177" s="12">
        <f>IFERROR(INDEX(Products!$D$2:$D$86,MATCH(C2177,Products!$A$2:$A$86,0)),"")</f>
        <v>2213.3200000000002</v>
      </c>
      <c r="I2177" s="12">
        <f t="shared" si="132"/>
        <v>5780.5859999999993</v>
      </c>
      <c r="J2177" s="12">
        <f t="shared" si="133"/>
        <v>4426.6400000000003</v>
      </c>
      <c r="K2177" s="12">
        <f t="shared" si="134"/>
        <v>1353.945999999999</v>
      </c>
      <c r="L2177" s="7">
        <f t="shared" si="135"/>
        <v>0.23422296632209938</v>
      </c>
      <c r="M2177" s="5" t="str">
        <f>IF(COUNTIF(Returns!$B$2:$B$248,A2177)&gt;0,"Yes","No")</f>
        <v>No</v>
      </c>
      <c r="N2177" s="13"/>
    </row>
    <row r="2178" spans="1:14" x14ac:dyDescent="0.35">
      <c r="A2178" s="5">
        <v>2177</v>
      </c>
      <c r="B2178" s="5">
        <v>1437</v>
      </c>
      <c r="C2178" s="5">
        <v>1001</v>
      </c>
      <c r="D2178" s="5">
        <v>1</v>
      </c>
      <c r="E2178" s="5">
        <v>3826.19</v>
      </c>
      <c r="F2178" s="5">
        <v>0.05</v>
      </c>
      <c r="G2178" s="5">
        <f>IFERROR(INDEX(Products!$C$2:$C$86,MATCH(C2178,Products!$A$2:$A$86,0)),"")</f>
        <v>1</v>
      </c>
      <c r="H2178" s="12">
        <f>IFERROR(INDEX(Products!$D$2:$D$86,MATCH(C2178,Products!$A$2:$A$86,0)),"")</f>
        <v>3021.65</v>
      </c>
      <c r="I2178" s="12">
        <f t="shared" ref="I2178:I2241" si="136">D2178*E2178*(1-F2178)</f>
        <v>3634.8804999999998</v>
      </c>
      <c r="J2178" s="12">
        <f t="shared" ref="J2178:J2241" si="137">D2178*H2178</f>
        <v>3021.65</v>
      </c>
      <c r="K2178" s="12">
        <f t="shared" ref="K2178:K2241" si="138">I2178-J2178</f>
        <v>613.23049999999967</v>
      </c>
      <c r="L2178" s="7">
        <f t="shared" ref="L2178:L2241" si="139">IFERROR(K2178/I2178,0)</f>
        <v>0.16870719683907071</v>
      </c>
      <c r="M2178" s="5" t="str">
        <f>IF(COUNTIF(Returns!$B$2:$B$248,A2178)&gt;0,"Yes","No")</f>
        <v>No</v>
      </c>
      <c r="N2178" s="13"/>
    </row>
    <row r="2179" spans="1:14" x14ac:dyDescent="0.35">
      <c r="A2179" s="5">
        <v>2178</v>
      </c>
      <c r="B2179" s="5">
        <v>1437</v>
      </c>
      <c r="C2179" s="5">
        <v>1043</v>
      </c>
      <c r="D2179" s="5">
        <v>1</v>
      </c>
      <c r="E2179" s="5">
        <v>567.48</v>
      </c>
      <c r="F2179" s="5">
        <v>0.1</v>
      </c>
      <c r="G2179" s="5">
        <f>IFERROR(INDEX(Products!$C$2:$C$86,MATCH(C2179,Products!$A$2:$A$86,0)),"")</f>
        <v>4</v>
      </c>
      <c r="H2179" s="12">
        <f>IFERROR(INDEX(Products!$D$2:$D$86,MATCH(C2179,Products!$A$2:$A$86,0)),"")</f>
        <v>407.51</v>
      </c>
      <c r="I2179" s="12">
        <f t="shared" si="136"/>
        <v>510.73200000000003</v>
      </c>
      <c r="J2179" s="12">
        <f t="shared" si="137"/>
        <v>407.51</v>
      </c>
      <c r="K2179" s="12">
        <f t="shared" si="138"/>
        <v>103.22200000000004</v>
      </c>
      <c r="L2179" s="7">
        <f t="shared" si="139"/>
        <v>0.20210599688290537</v>
      </c>
      <c r="M2179" s="5" t="str">
        <f>IF(COUNTIF(Returns!$B$2:$B$248,A2179)&gt;0,"Yes","No")</f>
        <v>No</v>
      </c>
      <c r="N2179" s="13"/>
    </row>
    <row r="2180" spans="1:14" x14ac:dyDescent="0.35">
      <c r="A2180" s="5">
        <v>2179</v>
      </c>
      <c r="B2180" s="5">
        <v>1437</v>
      </c>
      <c r="C2180" s="5">
        <v>1061</v>
      </c>
      <c r="D2180" s="5">
        <v>1</v>
      </c>
      <c r="E2180" s="5">
        <v>1128.8399999999999</v>
      </c>
      <c r="F2180" s="5">
        <v>0.1</v>
      </c>
      <c r="G2180" s="5">
        <f>IFERROR(INDEX(Products!$C$2:$C$86,MATCH(C2180,Products!$A$2:$A$86,0)),"")</f>
        <v>6</v>
      </c>
      <c r="H2180" s="12">
        <f>IFERROR(INDEX(Products!$D$2:$D$86,MATCH(C2180,Products!$A$2:$A$86,0)),"")</f>
        <v>705.26</v>
      </c>
      <c r="I2180" s="12">
        <f t="shared" si="136"/>
        <v>1015.9559999999999</v>
      </c>
      <c r="J2180" s="12">
        <f t="shared" si="137"/>
        <v>705.26</v>
      </c>
      <c r="K2180" s="12">
        <f t="shared" si="138"/>
        <v>310.69599999999991</v>
      </c>
      <c r="L2180" s="7">
        <f t="shared" si="139"/>
        <v>0.30581639362334584</v>
      </c>
      <c r="M2180" s="5" t="str">
        <f>IF(COUNTIF(Returns!$B$2:$B$248,A2180)&gt;0,"Yes","No")</f>
        <v>No</v>
      </c>
      <c r="N2180" s="13"/>
    </row>
    <row r="2181" spans="1:14" x14ac:dyDescent="0.35">
      <c r="A2181" s="5">
        <v>2180</v>
      </c>
      <c r="B2181" s="5">
        <v>1437</v>
      </c>
      <c r="C2181" s="5">
        <v>1038</v>
      </c>
      <c r="D2181" s="5">
        <v>1</v>
      </c>
      <c r="E2181" s="5">
        <v>930.61</v>
      </c>
      <c r="F2181" s="5">
        <v>0.15</v>
      </c>
      <c r="G2181" s="5">
        <f>IFERROR(INDEX(Products!$C$2:$C$86,MATCH(C2181,Products!$A$2:$A$86,0)),"")</f>
        <v>4</v>
      </c>
      <c r="H2181" s="12">
        <f>IFERROR(INDEX(Products!$D$2:$D$86,MATCH(C2181,Products!$A$2:$A$86,0)),"")</f>
        <v>617.46</v>
      </c>
      <c r="I2181" s="12">
        <f t="shared" si="136"/>
        <v>791.01850000000002</v>
      </c>
      <c r="J2181" s="12">
        <f t="shared" si="137"/>
        <v>617.46</v>
      </c>
      <c r="K2181" s="12">
        <f t="shared" si="138"/>
        <v>173.55849999999998</v>
      </c>
      <c r="L2181" s="7">
        <f t="shared" si="139"/>
        <v>0.21941142969475427</v>
      </c>
      <c r="M2181" s="5" t="str">
        <f>IF(COUNTIF(Returns!$B$2:$B$248,A2181)&gt;0,"Yes","No")</f>
        <v>No</v>
      </c>
      <c r="N2181" s="13"/>
    </row>
    <row r="2182" spans="1:14" x14ac:dyDescent="0.35">
      <c r="A2182" s="5">
        <v>2181</v>
      </c>
      <c r="B2182" s="5">
        <v>1438</v>
      </c>
      <c r="C2182" s="5">
        <v>1029</v>
      </c>
      <c r="D2182" s="5">
        <v>1</v>
      </c>
      <c r="E2182" s="5">
        <v>951.92</v>
      </c>
      <c r="F2182" s="5">
        <v>0</v>
      </c>
      <c r="G2182" s="5">
        <f>IFERROR(INDEX(Products!$C$2:$C$86,MATCH(C2182,Products!$A$2:$A$86,0)),"")</f>
        <v>3</v>
      </c>
      <c r="H2182" s="12">
        <f>IFERROR(INDEX(Products!$D$2:$D$86,MATCH(C2182,Products!$A$2:$A$86,0)),"")</f>
        <v>552.17999999999995</v>
      </c>
      <c r="I2182" s="12">
        <f t="shared" si="136"/>
        <v>951.92</v>
      </c>
      <c r="J2182" s="12">
        <f t="shared" si="137"/>
        <v>552.17999999999995</v>
      </c>
      <c r="K2182" s="12">
        <f t="shared" si="138"/>
        <v>399.74</v>
      </c>
      <c r="L2182" s="7">
        <f t="shared" si="139"/>
        <v>0.41993024623917979</v>
      </c>
      <c r="M2182" s="5" t="str">
        <f>IF(COUNTIF(Returns!$B$2:$B$248,A2182)&gt;0,"Yes","No")</f>
        <v>No</v>
      </c>
      <c r="N2182" s="13"/>
    </row>
    <row r="2183" spans="1:14" x14ac:dyDescent="0.35">
      <c r="A2183" s="5">
        <v>2182</v>
      </c>
      <c r="B2183" s="5">
        <v>1439</v>
      </c>
      <c r="C2183" s="5">
        <v>1067</v>
      </c>
      <c r="D2183" s="5">
        <v>1</v>
      </c>
      <c r="E2183" s="5">
        <v>4128.99</v>
      </c>
      <c r="F2183" s="5">
        <v>0.2</v>
      </c>
      <c r="G2183" s="5">
        <f>IFERROR(INDEX(Products!$C$2:$C$86,MATCH(C2183,Products!$A$2:$A$86,0)),"")</f>
        <v>7</v>
      </c>
      <c r="H2183" s="12">
        <f>IFERROR(INDEX(Products!$D$2:$D$86,MATCH(C2183,Products!$A$2:$A$86,0)),"")</f>
        <v>2213.3200000000002</v>
      </c>
      <c r="I2183" s="12">
        <f t="shared" si="136"/>
        <v>3303.192</v>
      </c>
      <c r="J2183" s="12">
        <f t="shared" si="137"/>
        <v>2213.3200000000002</v>
      </c>
      <c r="K2183" s="12">
        <f t="shared" si="138"/>
        <v>1089.8719999999998</v>
      </c>
      <c r="L2183" s="7">
        <f t="shared" si="139"/>
        <v>0.32994509553183704</v>
      </c>
      <c r="M2183" s="5" t="str">
        <f>IF(COUNTIF(Returns!$B$2:$B$248,A2183)&gt;0,"Yes","No")</f>
        <v>No</v>
      </c>
      <c r="N2183" s="13"/>
    </row>
    <row r="2184" spans="1:14" x14ac:dyDescent="0.35">
      <c r="A2184" s="5">
        <v>2183</v>
      </c>
      <c r="B2184" s="5">
        <v>1440</v>
      </c>
      <c r="C2184" s="5">
        <v>1043</v>
      </c>
      <c r="D2184" s="5">
        <v>3</v>
      </c>
      <c r="E2184" s="5">
        <v>567.48</v>
      </c>
      <c r="F2184" s="5">
        <v>0.3</v>
      </c>
      <c r="G2184" s="5">
        <f>IFERROR(INDEX(Products!$C$2:$C$86,MATCH(C2184,Products!$A$2:$A$86,0)),"")</f>
        <v>4</v>
      </c>
      <c r="H2184" s="12">
        <f>IFERROR(INDEX(Products!$D$2:$D$86,MATCH(C2184,Products!$A$2:$A$86,0)),"")</f>
        <v>407.51</v>
      </c>
      <c r="I2184" s="12">
        <f t="shared" si="136"/>
        <v>1191.7079999999999</v>
      </c>
      <c r="J2184" s="12">
        <f t="shared" si="137"/>
        <v>1222.53</v>
      </c>
      <c r="K2184" s="12">
        <f t="shared" si="138"/>
        <v>-30.822000000000116</v>
      </c>
      <c r="L2184" s="7">
        <f t="shared" si="139"/>
        <v>-2.5863718293407546E-2</v>
      </c>
      <c r="M2184" s="5" t="str">
        <f>IF(COUNTIF(Returns!$B$2:$B$248,A2184)&gt;0,"Yes","No")</f>
        <v>No</v>
      </c>
      <c r="N2184" s="13"/>
    </row>
    <row r="2185" spans="1:14" x14ac:dyDescent="0.35">
      <c r="A2185" s="5">
        <v>2184</v>
      </c>
      <c r="B2185" s="5">
        <v>1441</v>
      </c>
      <c r="C2185" s="5">
        <v>1001</v>
      </c>
      <c r="D2185" s="5">
        <v>2</v>
      </c>
      <c r="E2185" s="5">
        <v>3826.19</v>
      </c>
      <c r="F2185" s="5">
        <v>0.3</v>
      </c>
      <c r="G2185" s="5">
        <f>IFERROR(INDEX(Products!$C$2:$C$86,MATCH(C2185,Products!$A$2:$A$86,0)),"")</f>
        <v>1</v>
      </c>
      <c r="H2185" s="12">
        <f>IFERROR(INDEX(Products!$D$2:$D$86,MATCH(C2185,Products!$A$2:$A$86,0)),"")</f>
        <v>3021.65</v>
      </c>
      <c r="I2185" s="12">
        <f t="shared" si="136"/>
        <v>5356.6660000000002</v>
      </c>
      <c r="J2185" s="12">
        <f t="shared" si="137"/>
        <v>6043.3</v>
      </c>
      <c r="K2185" s="12">
        <f t="shared" si="138"/>
        <v>-686.63400000000001</v>
      </c>
      <c r="L2185" s="7">
        <f t="shared" si="139"/>
        <v>-0.12818309000411823</v>
      </c>
      <c r="M2185" s="5" t="str">
        <f>IF(COUNTIF(Returns!$B$2:$B$248,A2185)&gt;0,"Yes","No")</f>
        <v>No</v>
      </c>
      <c r="N2185" s="13"/>
    </row>
    <row r="2186" spans="1:14" x14ac:dyDescent="0.35">
      <c r="A2186" s="5">
        <v>2185</v>
      </c>
      <c r="B2186" s="5">
        <v>1441</v>
      </c>
      <c r="C2186" s="5">
        <v>1079</v>
      </c>
      <c r="D2186" s="5">
        <v>1</v>
      </c>
      <c r="E2186" s="5">
        <v>395.97</v>
      </c>
      <c r="F2186" s="5">
        <v>0</v>
      </c>
      <c r="G2186" s="5">
        <f>IFERROR(INDEX(Products!$C$2:$C$86,MATCH(C2186,Products!$A$2:$A$86,0)),"")</f>
        <v>8</v>
      </c>
      <c r="H2186" s="12">
        <f>IFERROR(INDEX(Products!$D$2:$D$86,MATCH(C2186,Products!$A$2:$A$86,0)),"")</f>
        <v>242.57</v>
      </c>
      <c r="I2186" s="12">
        <f t="shared" si="136"/>
        <v>395.97</v>
      </c>
      <c r="J2186" s="12">
        <f t="shared" si="137"/>
        <v>242.57</v>
      </c>
      <c r="K2186" s="12">
        <f t="shared" si="138"/>
        <v>153.40000000000003</v>
      </c>
      <c r="L2186" s="7">
        <f t="shared" si="139"/>
        <v>0.38740308609238078</v>
      </c>
      <c r="M2186" s="5" t="str">
        <f>IF(COUNTIF(Returns!$B$2:$B$248,A2186)&gt;0,"Yes","No")</f>
        <v>No</v>
      </c>
      <c r="N2186" s="13"/>
    </row>
    <row r="2187" spans="1:14" x14ac:dyDescent="0.35">
      <c r="A2187" s="5">
        <v>2186</v>
      </c>
      <c r="B2187" s="5">
        <v>1442</v>
      </c>
      <c r="C2187" s="5">
        <v>1085</v>
      </c>
      <c r="D2187" s="5">
        <v>1</v>
      </c>
      <c r="E2187" s="5">
        <v>234.72</v>
      </c>
      <c r="F2187" s="5">
        <v>0.1</v>
      </c>
      <c r="G2187" s="5">
        <f>IFERROR(INDEX(Products!$C$2:$C$86,MATCH(C2187,Products!$A$2:$A$86,0)),"")</f>
        <v>8</v>
      </c>
      <c r="H2187" s="12">
        <f>IFERROR(INDEX(Products!$D$2:$D$86,MATCH(C2187,Products!$A$2:$A$86,0)),"")</f>
        <v>175.69</v>
      </c>
      <c r="I2187" s="12">
        <f t="shared" si="136"/>
        <v>211.24799999999999</v>
      </c>
      <c r="J2187" s="12">
        <f t="shared" si="137"/>
        <v>175.69</v>
      </c>
      <c r="K2187" s="12">
        <f t="shared" si="138"/>
        <v>35.557999999999993</v>
      </c>
      <c r="L2187" s="7">
        <f t="shared" si="139"/>
        <v>0.16832348708626824</v>
      </c>
      <c r="M2187" s="5" t="str">
        <f>IF(COUNTIF(Returns!$B$2:$B$248,A2187)&gt;0,"Yes","No")</f>
        <v>No</v>
      </c>
      <c r="N2187" s="13"/>
    </row>
    <row r="2188" spans="1:14" x14ac:dyDescent="0.35">
      <c r="A2188" s="5">
        <v>2187</v>
      </c>
      <c r="B2188" s="5">
        <v>1443</v>
      </c>
      <c r="C2188" s="5">
        <v>1080</v>
      </c>
      <c r="D2188" s="5">
        <v>1</v>
      </c>
      <c r="E2188" s="5">
        <v>256.7</v>
      </c>
      <c r="F2188" s="5">
        <v>0</v>
      </c>
      <c r="G2188" s="5">
        <f>IFERROR(INDEX(Products!$C$2:$C$86,MATCH(C2188,Products!$A$2:$A$86,0)),"")</f>
        <v>8</v>
      </c>
      <c r="H2188" s="12">
        <f>IFERROR(INDEX(Products!$D$2:$D$86,MATCH(C2188,Products!$A$2:$A$86,0)),"")</f>
        <v>184.26</v>
      </c>
      <c r="I2188" s="12">
        <f t="shared" si="136"/>
        <v>256.7</v>
      </c>
      <c r="J2188" s="12">
        <f t="shared" si="137"/>
        <v>184.26</v>
      </c>
      <c r="K2188" s="12">
        <f t="shared" si="138"/>
        <v>72.44</v>
      </c>
      <c r="L2188" s="7">
        <f t="shared" si="139"/>
        <v>0.28219711725749902</v>
      </c>
      <c r="M2188" s="5" t="str">
        <f>IF(COUNTIF(Returns!$B$2:$B$248,A2188)&gt;0,"Yes","No")</f>
        <v>No</v>
      </c>
      <c r="N2188" s="13"/>
    </row>
    <row r="2189" spans="1:14" x14ac:dyDescent="0.35">
      <c r="A2189" s="5">
        <v>2188</v>
      </c>
      <c r="B2189" s="5">
        <v>1443</v>
      </c>
      <c r="C2189" s="5">
        <v>1020</v>
      </c>
      <c r="D2189" s="5">
        <v>1</v>
      </c>
      <c r="E2189" s="5">
        <v>1278.44</v>
      </c>
      <c r="F2189" s="5">
        <v>0.1</v>
      </c>
      <c r="G2189" s="5">
        <f>IFERROR(INDEX(Products!$C$2:$C$86,MATCH(C2189,Products!$A$2:$A$86,0)),"")</f>
        <v>2</v>
      </c>
      <c r="H2189" s="12">
        <f>IFERROR(INDEX(Products!$D$2:$D$86,MATCH(C2189,Products!$A$2:$A$86,0)),"")</f>
        <v>786.6</v>
      </c>
      <c r="I2189" s="12">
        <f t="shared" si="136"/>
        <v>1150.596</v>
      </c>
      <c r="J2189" s="12">
        <f t="shared" si="137"/>
        <v>786.6</v>
      </c>
      <c r="K2189" s="12">
        <f t="shared" si="138"/>
        <v>363.99599999999998</v>
      </c>
      <c r="L2189" s="7">
        <f t="shared" si="139"/>
        <v>0.3163543068114264</v>
      </c>
      <c r="M2189" s="5" t="str">
        <f>IF(COUNTIF(Returns!$B$2:$B$248,A2189)&gt;0,"Yes","No")</f>
        <v>No</v>
      </c>
      <c r="N2189" s="13"/>
    </row>
    <row r="2190" spans="1:14" x14ac:dyDescent="0.35">
      <c r="A2190" s="5">
        <v>2189</v>
      </c>
      <c r="B2190" s="5">
        <v>1443</v>
      </c>
      <c r="C2190" s="5">
        <v>1052</v>
      </c>
      <c r="D2190" s="5">
        <v>1</v>
      </c>
      <c r="E2190" s="5">
        <v>2801.53</v>
      </c>
      <c r="F2190" s="5">
        <v>0.05</v>
      </c>
      <c r="G2190" s="5">
        <f>IFERROR(INDEX(Products!$C$2:$C$86,MATCH(C2190,Products!$A$2:$A$86,0)),"")</f>
        <v>5</v>
      </c>
      <c r="H2190" s="12">
        <f>IFERROR(INDEX(Products!$D$2:$D$86,MATCH(C2190,Products!$A$2:$A$86,0)),"")</f>
        <v>1752.02</v>
      </c>
      <c r="I2190" s="12">
        <f t="shared" si="136"/>
        <v>2661.4535000000001</v>
      </c>
      <c r="J2190" s="12">
        <f t="shared" si="137"/>
        <v>1752.02</v>
      </c>
      <c r="K2190" s="12">
        <f t="shared" si="138"/>
        <v>909.43350000000009</v>
      </c>
      <c r="L2190" s="7">
        <f t="shared" si="139"/>
        <v>0.34170557554358927</v>
      </c>
      <c r="M2190" s="5" t="str">
        <f>IF(COUNTIF(Returns!$B$2:$B$248,A2190)&gt;0,"Yes","No")</f>
        <v>Yes</v>
      </c>
      <c r="N2190" s="13"/>
    </row>
    <row r="2191" spans="1:14" x14ac:dyDescent="0.35">
      <c r="A2191" s="5">
        <v>2190</v>
      </c>
      <c r="B2191" s="5">
        <v>1444</v>
      </c>
      <c r="C2191" s="5">
        <v>1048</v>
      </c>
      <c r="D2191" s="5">
        <v>1</v>
      </c>
      <c r="E2191" s="5">
        <v>448.35</v>
      </c>
      <c r="F2191" s="5">
        <v>0</v>
      </c>
      <c r="G2191" s="5">
        <f>IFERROR(INDEX(Products!$C$2:$C$86,MATCH(C2191,Products!$A$2:$A$86,0)),"")</f>
        <v>5</v>
      </c>
      <c r="H2191" s="12">
        <f>IFERROR(INDEX(Products!$D$2:$D$86,MATCH(C2191,Products!$A$2:$A$86,0)),"")</f>
        <v>299.29000000000002</v>
      </c>
      <c r="I2191" s="12">
        <f t="shared" si="136"/>
        <v>448.35</v>
      </c>
      <c r="J2191" s="12">
        <f t="shared" si="137"/>
        <v>299.29000000000002</v>
      </c>
      <c r="K2191" s="12">
        <f t="shared" si="138"/>
        <v>149.06</v>
      </c>
      <c r="L2191" s="7">
        <f t="shared" si="139"/>
        <v>0.33246347719415636</v>
      </c>
      <c r="M2191" s="5" t="str">
        <f>IF(COUNTIF(Returns!$B$2:$B$248,A2191)&gt;0,"Yes","No")</f>
        <v>No</v>
      </c>
      <c r="N2191" s="13"/>
    </row>
    <row r="2192" spans="1:14" x14ac:dyDescent="0.35">
      <c r="A2192" s="5">
        <v>2191</v>
      </c>
      <c r="B2192" s="5">
        <v>1444</v>
      </c>
      <c r="C2192" s="5">
        <v>1001</v>
      </c>
      <c r="D2192" s="5">
        <v>1</v>
      </c>
      <c r="E2192" s="5">
        <v>3826.19</v>
      </c>
      <c r="F2192" s="5">
        <v>0.15</v>
      </c>
      <c r="G2192" s="5">
        <f>IFERROR(INDEX(Products!$C$2:$C$86,MATCH(C2192,Products!$A$2:$A$86,0)),"")</f>
        <v>1</v>
      </c>
      <c r="H2192" s="12">
        <f>IFERROR(INDEX(Products!$D$2:$D$86,MATCH(C2192,Products!$A$2:$A$86,0)),"")</f>
        <v>3021.65</v>
      </c>
      <c r="I2192" s="12">
        <f t="shared" si="136"/>
        <v>3252.2615000000001</v>
      </c>
      <c r="J2192" s="12">
        <f t="shared" si="137"/>
        <v>3021.65</v>
      </c>
      <c r="K2192" s="12">
        <f t="shared" si="138"/>
        <v>230.61149999999998</v>
      </c>
      <c r="L2192" s="7">
        <f t="shared" si="139"/>
        <v>7.0908043526020273E-2</v>
      </c>
      <c r="M2192" s="5" t="str">
        <f>IF(COUNTIF(Returns!$B$2:$B$248,A2192)&gt;0,"Yes","No")</f>
        <v>No</v>
      </c>
      <c r="N2192" s="13"/>
    </row>
    <row r="2193" spans="1:14" x14ac:dyDescent="0.35">
      <c r="A2193" s="5">
        <v>2192</v>
      </c>
      <c r="B2193" s="5">
        <v>1445</v>
      </c>
      <c r="C2193" s="5">
        <v>1080</v>
      </c>
      <c r="D2193" s="5">
        <v>1</v>
      </c>
      <c r="E2193" s="5">
        <v>256.7</v>
      </c>
      <c r="F2193" s="5">
        <v>0</v>
      </c>
      <c r="G2193" s="5">
        <f>IFERROR(INDEX(Products!$C$2:$C$86,MATCH(C2193,Products!$A$2:$A$86,0)),"")</f>
        <v>8</v>
      </c>
      <c r="H2193" s="12">
        <f>IFERROR(INDEX(Products!$D$2:$D$86,MATCH(C2193,Products!$A$2:$A$86,0)),"")</f>
        <v>184.26</v>
      </c>
      <c r="I2193" s="12">
        <f t="shared" si="136"/>
        <v>256.7</v>
      </c>
      <c r="J2193" s="12">
        <f t="shared" si="137"/>
        <v>184.26</v>
      </c>
      <c r="K2193" s="12">
        <f t="shared" si="138"/>
        <v>72.44</v>
      </c>
      <c r="L2193" s="7">
        <f t="shared" si="139"/>
        <v>0.28219711725749902</v>
      </c>
      <c r="M2193" s="5" t="str">
        <f>IF(COUNTIF(Returns!$B$2:$B$248,A2193)&gt;0,"Yes","No")</f>
        <v>No</v>
      </c>
      <c r="N2193" s="13"/>
    </row>
    <row r="2194" spans="1:14" x14ac:dyDescent="0.35">
      <c r="A2194" s="5">
        <v>2193</v>
      </c>
      <c r="B2194" s="5">
        <v>1446</v>
      </c>
      <c r="C2194" s="5">
        <v>1082</v>
      </c>
      <c r="D2194" s="5">
        <v>1</v>
      </c>
      <c r="E2194" s="5">
        <v>337.61</v>
      </c>
      <c r="F2194" s="5">
        <v>0</v>
      </c>
      <c r="G2194" s="5">
        <f>IFERROR(INDEX(Products!$C$2:$C$86,MATCH(C2194,Products!$A$2:$A$86,0)),"")</f>
        <v>8</v>
      </c>
      <c r="H2194" s="12">
        <f>IFERROR(INDEX(Products!$D$2:$D$86,MATCH(C2194,Products!$A$2:$A$86,0)),"")</f>
        <v>183.63</v>
      </c>
      <c r="I2194" s="12">
        <f t="shared" si="136"/>
        <v>337.61</v>
      </c>
      <c r="J2194" s="12">
        <f t="shared" si="137"/>
        <v>183.63</v>
      </c>
      <c r="K2194" s="12">
        <f t="shared" si="138"/>
        <v>153.98000000000002</v>
      </c>
      <c r="L2194" s="7">
        <f t="shared" si="139"/>
        <v>0.45608838600752349</v>
      </c>
      <c r="M2194" s="5" t="str">
        <f>IF(COUNTIF(Returns!$B$2:$B$248,A2194)&gt;0,"Yes","No")</f>
        <v>No</v>
      </c>
      <c r="N2194" s="13"/>
    </row>
    <row r="2195" spans="1:14" x14ac:dyDescent="0.35">
      <c r="A2195" s="5">
        <v>2194</v>
      </c>
      <c r="B2195" s="5">
        <v>1446</v>
      </c>
      <c r="C2195" s="5">
        <v>1067</v>
      </c>
      <c r="D2195" s="5">
        <v>1</v>
      </c>
      <c r="E2195" s="5">
        <v>4128.99</v>
      </c>
      <c r="F2195" s="5">
        <v>0</v>
      </c>
      <c r="G2195" s="5">
        <f>IFERROR(INDEX(Products!$C$2:$C$86,MATCH(C2195,Products!$A$2:$A$86,0)),"")</f>
        <v>7</v>
      </c>
      <c r="H2195" s="12">
        <f>IFERROR(INDEX(Products!$D$2:$D$86,MATCH(C2195,Products!$A$2:$A$86,0)),"")</f>
        <v>2213.3200000000002</v>
      </c>
      <c r="I2195" s="12">
        <f t="shared" si="136"/>
        <v>4128.99</v>
      </c>
      <c r="J2195" s="12">
        <f t="shared" si="137"/>
        <v>2213.3200000000002</v>
      </c>
      <c r="K2195" s="12">
        <f t="shared" si="138"/>
        <v>1915.6699999999996</v>
      </c>
      <c r="L2195" s="7">
        <f t="shared" si="139"/>
        <v>0.4639560764254696</v>
      </c>
      <c r="M2195" s="5" t="str">
        <f>IF(COUNTIF(Returns!$B$2:$B$248,A2195)&gt;0,"Yes","No")</f>
        <v>No</v>
      </c>
      <c r="N2195" s="13"/>
    </row>
    <row r="2196" spans="1:14" x14ac:dyDescent="0.35">
      <c r="A2196" s="5">
        <v>2195</v>
      </c>
      <c r="B2196" s="5">
        <v>1447</v>
      </c>
      <c r="C2196" s="5">
        <v>1059</v>
      </c>
      <c r="D2196" s="5">
        <v>2</v>
      </c>
      <c r="E2196" s="5">
        <v>540.76</v>
      </c>
      <c r="F2196" s="5">
        <v>0</v>
      </c>
      <c r="G2196" s="5">
        <f>IFERROR(INDEX(Products!$C$2:$C$86,MATCH(C2196,Products!$A$2:$A$86,0)),"")</f>
        <v>6</v>
      </c>
      <c r="H2196" s="12">
        <f>IFERROR(INDEX(Products!$D$2:$D$86,MATCH(C2196,Products!$A$2:$A$86,0)),"")</f>
        <v>324.72000000000003</v>
      </c>
      <c r="I2196" s="12">
        <f t="shared" si="136"/>
        <v>1081.52</v>
      </c>
      <c r="J2196" s="12">
        <f t="shared" si="137"/>
        <v>649.44000000000005</v>
      </c>
      <c r="K2196" s="12">
        <f t="shared" si="138"/>
        <v>432.07999999999993</v>
      </c>
      <c r="L2196" s="7">
        <f t="shared" si="139"/>
        <v>0.39951179820992672</v>
      </c>
      <c r="M2196" s="5" t="str">
        <f>IF(COUNTIF(Returns!$B$2:$B$248,A2196)&gt;0,"Yes","No")</f>
        <v>No</v>
      </c>
      <c r="N2196" s="13"/>
    </row>
    <row r="2197" spans="1:14" x14ac:dyDescent="0.35">
      <c r="A2197" s="5">
        <v>2196</v>
      </c>
      <c r="B2197" s="5">
        <v>1448</v>
      </c>
      <c r="C2197" s="5">
        <v>1061</v>
      </c>
      <c r="D2197" s="5">
        <v>1</v>
      </c>
      <c r="E2197" s="5">
        <v>1128.8399999999999</v>
      </c>
      <c r="F2197" s="5">
        <v>0.25</v>
      </c>
      <c r="G2197" s="5">
        <f>IFERROR(INDEX(Products!$C$2:$C$86,MATCH(C2197,Products!$A$2:$A$86,0)),"")</f>
        <v>6</v>
      </c>
      <c r="H2197" s="12">
        <f>IFERROR(INDEX(Products!$D$2:$D$86,MATCH(C2197,Products!$A$2:$A$86,0)),"")</f>
        <v>705.26</v>
      </c>
      <c r="I2197" s="12">
        <f t="shared" si="136"/>
        <v>846.62999999999988</v>
      </c>
      <c r="J2197" s="12">
        <f t="shared" si="137"/>
        <v>705.26</v>
      </c>
      <c r="K2197" s="12">
        <f t="shared" si="138"/>
        <v>141.36999999999989</v>
      </c>
      <c r="L2197" s="7">
        <f t="shared" si="139"/>
        <v>0.16697967234801497</v>
      </c>
      <c r="M2197" s="5" t="str">
        <f>IF(COUNTIF(Returns!$B$2:$B$248,A2197)&gt;0,"Yes","No")</f>
        <v>No</v>
      </c>
      <c r="N2197" s="13"/>
    </row>
    <row r="2198" spans="1:14" x14ac:dyDescent="0.35">
      <c r="A2198" s="5">
        <v>2197</v>
      </c>
      <c r="B2198" s="5">
        <v>1449</v>
      </c>
      <c r="C2198" s="5">
        <v>1016</v>
      </c>
      <c r="D2198" s="5">
        <v>1</v>
      </c>
      <c r="E2198" s="5">
        <v>1279.19</v>
      </c>
      <c r="F2198" s="5">
        <v>0.1</v>
      </c>
      <c r="G2198" s="5">
        <f>IFERROR(INDEX(Products!$C$2:$C$86,MATCH(C2198,Products!$A$2:$A$86,0)),"")</f>
        <v>2</v>
      </c>
      <c r="H2198" s="12">
        <f>IFERROR(INDEX(Products!$D$2:$D$86,MATCH(C2198,Products!$A$2:$A$86,0)),"")</f>
        <v>741.85</v>
      </c>
      <c r="I2198" s="12">
        <f t="shared" si="136"/>
        <v>1151.2710000000002</v>
      </c>
      <c r="J2198" s="12">
        <f t="shared" si="137"/>
        <v>741.85</v>
      </c>
      <c r="K2198" s="12">
        <f t="shared" si="138"/>
        <v>409.42100000000016</v>
      </c>
      <c r="L2198" s="7">
        <f t="shared" si="139"/>
        <v>0.35562521769418332</v>
      </c>
      <c r="M2198" s="5" t="str">
        <f>IF(COUNTIF(Returns!$B$2:$B$248,A2198)&gt;0,"Yes","No")</f>
        <v>Yes</v>
      </c>
      <c r="N2198" s="13"/>
    </row>
    <row r="2199" spans="1:14" x14ac:dyDescent="0.35">
      <c r="A2199" s="5">
        <v>2198</v>
      </c>
      <c r="B2199" s="5">
        <v>1449</v>
      </c>
      <c r="C2199" s="5">
        <v>1036</v>
      </c>
      <c r="D2199" s="5">
        <v>2</v>
      </c>
      <c r="E2199" s="5">
        <v>471.33</v>
      </c>
      <c r="F2199" s="5">
        <v>0.2</v>
      </c>
      <c r="G2199" s="5">
        <f>IFERROR(INDEX(Products!$C$2:$C$86,MATCH(C2199,Products!$A$2:$A$86,0)),"")</f>
        <v>4</v>
      </c>
      <c r="H2199" s="12">
        <f>IFERROR(INDEX(Products!$D$2:$D$86,MATCH(C2199,Products!$A$2:$A$86,0)),"")</f>
        <v>253.01</v>
      </c>
      <c r="I2199" s="12">
        <f t="shared" si="136"/>
        <v>754.12800000000004</v>
      </c>
      <c r="J2199" s="12">
        <f t="shared" si="137"/>
        <v>506.02</v>
      </c>
      <c r="K2199" s="12">
        <f t="shared" si="138"/>
        <v>248.10800000000006</v>
      </c>
      <c r="L2199" s="7">
        <f t="shared" si="139"/>
        <v>0.32899985148409827</v>
      </c>
      <c r="M2199" s="5" t="str">
        <f>IF(COUNTIF(Returns!$B$2:$B$248,A2199)&gt;0,"Yes","No")</f>
        <v>No</v>
      </c>
      <c r="N2199" s="13"/>
    </row>
    <row r="2200" spans="1:14" x14ac:dyDescent="0.35">
      <c r="A2200" s="5">
        <v>2199</v>
      </c>
      <c r="B2200" s="5">
        <v>1450</v>
      </c>
      <c r="C2200" s="5">
        <v>1064</v>
      </c>
      <c r="D2200" s="5">
        <v>1</v>
      </c>
      <c r="E2200" s="5">
        <v>177.92</v>
      </c>
      <c r="F2200" s="5">
        <v>0.2</v>
      </c>
      <c r="G2200" s="5">
        <f>IFERROR(INDEX(Products!$C$2:$C$86,MATCH(C2200,Products!$A$2:$A$86,0)),"")</f>
        <v>6</v>
      </c>
      <c r="H2200" s="12">
        <f>IFERROR(INDEX(Products!$D$2:$D$86,MATCH(C2200,Products!$A$2:$A$86,0)),"")</f>
        <v>95.97</v>
      </c>
      <c r="I2200" s="12">
        <f t="shared" si="136"/>
        <v>142.33599999999998</v>
      </c>
      <c r="J2200" s="12">
        <f t="shared" si="137"/>
        <v>95.97</v>
      </c>
      <c r="K2200" s="12">
        <f t="shared" si="138"/>
        <v>46.365999999999985</v>
      </c>
      <c r="L2200" s="7">
        <f t="shared" si="139"/>
        <v>0.32575033723021574</v>
      </c>
      <c r="M2200" s="5" t="str">
        <f>IF(COUNTIF(Returns!$B$2:$B$248,A2200)&gt;0,"Yes","No")</f>
        <v>No</v>
      </c>
      <c r="N2200" s="13"/>
    </row>
    <row r="2201" spans="1:14" x14ac:dyDescent="0.35">
      <c r="A2201" s="5">
        <v>2200</v>
      </c>
      <c r="B2201" s="5">
        <v>1451</v>
      </c>
      <c r="C2201" s="5">
        <v>1019</v>
      </c>
      <c r="D2201" s="5">
        <v>1</v>
      </c>
      <c r="E2201" s="5">
        <v>1255.73</v>
      </c>
      <c r="F2201" s="5">
        <v>0</v>
      </c>
      <c r="G2201" s="5">
        <f>IFERROR(INDEX(Products!$C$2:$C$86,MATCH(C2201,Products!$A$2:$A$86,0)),"")</f>
        <v>2</v>
      </c>
      <c r="H2201" s="12">
        <f>IFERROR(INDEX(Products!$D$2:$D$86,MATCH(C2201,Products!$A$2:$A$86,0)),"")</f>
        <v>760.11</v>
      </c>
      <c r="I2201" s="12">
        <f t="shared" si="136"/>
        <v>1255.73</v>
      </c>
      <c r="J2201" s="12">
        <f t="shared" si="137"/>
        <v>760.11</v>
      </c>
      <c r="K2201" s="12">
        <f t="shared" si="138"/>
        <v>495.62</v>
      </c>
      <c r="L2201" s="7">
        <f t="shared" si="139"/>
        <v>0.39468675591090441</v>
      </c>
      <c r="M2201" s="5" t="str">
        <f>IF(COUNTIF(Returns!$B$2:$B$248,A2201)&gt;0,"Yes","No")</f>
        <v>No</v>
      </c>
      <c r="N2201" s="13"/>
    </row>
    <row r="2202" spans="1:14" x14ac:dyDescent="0.35">
      <c r="A2202" s="5">
        <v>2201</v>
      </c>
      <c r="B2202" s="5">
        <v>1452</v>
      </c>
      <c r="C2202" s="5">
        <v>1085</v>
      </c>
      <c r="D2202" s="5">
        <v>2</v>
      </c>
      <c r="E2202" s="5">
        <v>234.72</v>
      </c>
      <c r="F2202" s="5">
        <v>0.3</v>
      </c>
      <c r="G2202" s="5">
        <f>IFERROR(INDEX(Products!$C$2:$C$86,MATCH(C2202,Products!$A$2:$A$86,0)),"")</f>
        <v>8</v>
      </c>
      <c r="H2202" s="12">
        <f>IFERROR(INDEX(Products!$D$2:$D$86,MATCH(C2202,Products!$A$2:$A$86,0)),"")</f>
        <v>175.69</v>
      </c>
      <c r="I2202" s="12">
        <f t="shared" si="136"/>
        <v>328.608</v>
      </c>
      <c r="J2202" s="12">
        <f t="shared" si="137"/>
        <v>351.38</v>
      </c>
      <c r="K2202" s="12">
        <f t="shared" si="138"/>
        <v>-22.771999999999991</v>
      </c>
      <c r="L2202" s="7">
        <f t="shared" si="139"/>
        <v>-6.929837374622648E-2</v>
      </c>
      <c r="M2202" s="5" t="str">
        <f>IF(COUNTIF(Returns!$B$2:$B$248,A2202)&gt;0,"Yes","No")</f>
        <v>No</v>
      </c>
      <c r="N2202" s="13"/>
    </row>
    <row r="2203" spans="1:14" x14ac:dyDescent="0.35">
      <c r="A2203" s="5">
        <v>2202</v>
      </c>
      <c r="B2203" s="5">
        <v>1453</v>
      </c>
      <c r="C2203" s="5">
        <v>1019</v>
      </c>
      <c r="D2203" s="5">
        <v>1</v>
      </c>
      <c r="E2203" s="5">
        <v>1255.73</v>
      </c>
      <c r="F2203" s="5">
        <v>0.15</v>
      </c>
      <c r="G2203" s="5">
        <f>IFERROR(INDEX(Products!$C$2:$C$86,MATCH(C2203,Products!$A$2:$A$86,0)),"")</f>
        <v>2</v>
      </c>
      <c r="H2203" s="12">
        <f>IFERROR(INDEX(Products!$D$2:$D$86,MATCH(C2203,Products!$A$2:$A$86,0)),"")</f>
        <v>760.11</v>
      </c>
      <c r="I2203" s="12">
        <f t="shared" si="136"/>
        <v>1067.3705</v>
      </c>
      <c r="J2203" s="12">
        <f t="shared" si="137"/>
        <v>760.11</v>
      </c>
      <c r="K2203" s="12">
        <f t="shared" si="138"/>
        <v>307.26049999999998</v>
      </c>
      <c r="L2203" s="7">
        <f t="shared" si="139"/>
        <v>0.28786677165988755</v>
      </c>
      <c r="M2203" s="5" t="str">
        <f>IF(COUNTIF(Returns!$B$2:$B$248,A2203)&gt;0,"Yes","No")</f>
        <v>No</v>
      </c>
      <c r="N2203" s="13"/>
    </row>
    <row r="2204" spans="1:14" x14ac:dyDescent="0.35">
      <c r="A2204" s="5">
        <v>2203</v>
      </c>
      <c r="B2204" s="5">
        <v>1454</v>
      </c>
      <c r="C2204" s="5">
        <v>1001</v>
      </c>
      <c r="D2204" s="5">
        <v>1</v>
      </c>
      <c r="E2204" s="5">
        <v>3826.19</v>
      </c>
      <c r="F2204" s="5">
        <v>0</v>
      </c>
      <c r="G2204" s="5">
        <f>IFERROR(INDEX(Products!$C$2:$C$86,MATCH(C2204,Products!$A$2:$A$86,0)),"")</f>
        <v>1</v>
      </c>
      <c r="H2204" s="12">
        <f>IFERROR(INDEX(Products!$D$2:$D$86,MATCH(C2204,Products!$A$2:$A$86,0)),"")</f>
        <v>3021.65</v>
      </c>
      <c r="I2204" s="12">
        <f t="shared" si="136"/>
        <v>3826.19</v>
      </c>
      <c r="J2204" s="12">
        <f t="shared" si="137"/>
        <v>3021.65</v>
      </c>
      <c r="K2204" s="12">
        <f t="shared" si="138"/>
        <v>804.54</v>
      </c>
      <c r="L2204" s="7">
        <f t="shared" si="139"/>
        <v>0.21027183699711721</v>
      </c>
      <c r="M2204" s="5" t="str">
        <f>IF(COUNTIF(Returns!$B$2:$B$248,A2204)&gt;0,"Yes","No")</f>
        <v>No</v>
      </c>
      <c r="N2204" s="13"/>
    </row>
    <row r="2205" spans="1:14" x14ac:dyDescent="0.35">
      <c r="A2205" s="5">
        <v>2204</v>
      </c>
      <c r="B2205" s="5">
        <v>1455</v>
      </c>
      <c r="C2205" s="5">
        <v>1083</v>
      </c>
      <c r="D2205" s="5">
        <v>1</v>
      </c>
      <c r="E2205" s="5">
        <v>679.39</v>
      </c>
      <c r="F2205" s="5">
        <v>0</v>
      </c>
      <c r="G2205" s="5">
        <f>IFERROR(INDEX(Products!$C$2:$C$86,MATCH(C2205,Products!$A$2:$A$86,0)),"")</f>
        <v>8</v>
      </c>
      <c r="H2205" s="12">
        <f>IFERROR(INDEX(Products!$D$2:$D$86,MATCH(C2205,Products!$A$2:$A$86,0)),"")</f>
        <v>524.20000000000005</v>
      </c>
      <c r="I2205" s="12">
        <f t="shared" si="136"/>
        <v>679.39</v>
      </c>
      <c r="J2205" s="12">
        <f t="shared" si="137"/>
        <v>524.20000000000005</v>
      </c>
      <c r="K2205" s="12">
        <f t="shared" si="138"/>
        <v>155.18999999999994</v>
      </c>
      <c r="L2205" s="7">
        <f t="shared" si="139"/>
        <v>0.22842549934500059</v>
      </c>
      <c r="M2205" s="5" t="str">
        <f>IF(COUNTIF(Returns!$B$2:$B$248,A2205)&gt;0,"Yes","No")</f>
        <v>No</v>
      </c>
      <c r="N2205" s="13"/>
    </row>
    <row r="2206" spans="1:14" x14ac:dyDescent="0.35">
      <c r="A2206" s="5">
        <v>2205</v>
      </c>
      <c r="B2206" s="5">
        <v>1456</v>
      </c>
      <c r="C2206" s="5">
        <v>1081</v>
      </c>
      <c r="D2206" s="5">
        <v>1</v>
      </c>
      <c r="E2206" s="5">
        <v>163.27000000000001</v>
      </c>
      <c r="F2206" s="5">
        <v>0.1</v>
      </c>
      <c r="G2206" s="5">
        <f>IFERROR(INDEX(Products!$C$2:$C$86,MATCH(C2206,Products!$A$2:$A$86,0)),"")</f>
        <v>8</v>
      </c>
      <c r="H2206" s="12">
        <f>IFERROR(INDEX(Products!$D$2:$D$86,MATCH(C2206,Products!$A$2:$A$86,0)),"")</f>
        <v>98.34</v>
      </c>
      <c r="I2206" s="12">
        <f t="shared" si="136"/>
        <v>146.94300000000001</v>
      </c>
      <c r="J2206" s="12">
        <f t="shared" si="137"/>
        <v>98.34</v>
      </c>
      <c r="K2206" s="12">
        <f t="shared" si="138"/>
        <v>48.603000000000009</v>
      </c>
      <c r="L2206" s="7">
        <f t="shared" si="139"/>
        <v>0.33076090729058211</v>
      </c>
      <c r="M2206" s="5" t="str">
        <f>IF(COUNTIF(Returns!$B$2:$B$248,A2206)&gt;0,"Yes","No")</f>
        <v>No</v>
      </c>
      <c r="N2206" s="13"/>
    </row>
    <row r="2207" spans="1:14" x14ac:dyDescent="0.35">
      <c r="A2207" s="5">
        <v>2206</v>
      </c>
      <c r="B2207" s="5">
        <v>1457</v>
      </c>
      <c r="C2207" s="5">
        <v>1067</v>
      </c>
      <c r="D2207" s="5">
        <v>1</v>
      </c>
      <c r="E2207" s="5">
        <v>4128.99</v>
      </c>
      <c r="F2207" s="5">
        <v>0.1</v>
      </c>
      <c r="G2207" s="5">
        <f>IFERROR(INDEX(Products!$C$2:$C$86,MATCH(C2207,Products!$A$2:$A$86,0)),"")</f>
        <v>7</v>
      </c>
      <c r="H2207" s="12">
        <f>IFERROR(INDEX(Products!$D$2:$D$86,MATCH(C2207,Products!$A$2:$A$86,0)),"")</f>
        <v>2213.3200000000002</v>
      </c>
      <c r="I2207" s="12">
        <f t="shared" si="136"/>
        <v>3716.0909999999999</v>
      </c>
      <c r="J2207" s="12">
        <f t="shared" si="137"/>
        <v>2213.3200000000002</v>
      </c>
      <c r="K2207" s="12">
        <f t="shared" si="138"/>
        <v>1502.7709999999997</v>
      </c>
      <c r="L2207" s="7">
        <f t="shared" si="139"/>
        <v>0.40439564047274401</v>
      </c>
      <c r="M2207" s="5" t="str">
        <f>IF(COUNTIF(Returns!$B$2:$B$248,A2207)&gt;0,"Yes","No")</f>
        <v>No</v>
      </c>
      <c r="N2207" s="13"/>
    </row>
    <row r="2208" spans="1:14" x14ac:dyDescent="0.35">
      <c r="A2208" s="5">
        <v>2207</v>
      </c>
      <c r="B2208" s="5">
        <v>1458</v>
      </c>
      <c r="C2208" s="5">
        <v>1046</v>
      </c>
      <c r="D2208" s="5">
        <v>1</v>
      </c>
      <c r="E2208" s="5">
        <v>675.87</v>
      </c>
      <c r="F2208" s="5">
        <v>0.3</v>
      </c>
      <c r="G2208" s="5">
        <f>IFERROR(INDEX(Products!$C$2:$C$86,MATCH(C2208,Products!$A$2:$A$86,0)),"")</f>
        <v>5</v>
      </c>
      <c r="H2208" s="12">
        <f>IFERROR(INDEX(Products!$D$2:$D$86,MATCH(C2208,Products!$A$2:$A$86,0)),"")</f>
        <v>407.68</v>
      </c>
      <c r="I2208" s="12">
        <f t="shared" si="136"/>
        <v>473.10899999999998</v>
      </c>
      <c r="J2208" s="12">
        <f t="shared" si="137"/>
        <v>407.68</v>
      </c>
      <c r="K2208" s="12">
        <f t="shared" si="138"/>
        <v>65.428999999999974</v>
      </c>
      <c r="L2208" s="7">
        <f t="shared" si="139"/>
        <v>0.13829582612040772</v>
      </c>
      <c r="M2208" s="5" t="str">
        <f>IF(COUNTIF(Returns!$B$2:$B$248,A2208)&gt;0,"Yes","No")</f>
        <v>No</v>
      </c>
      <c r="N2208" s="13"/>
    </row>
    <row r="2209" spans="1:14" x14ac:dyDescent="0.35">
      <c r="A2209" s="5">
        <v>2208</v>
      </c>
      <c r="B2209" s="5">
        <v>1458</v>
      </c>
      <c r="C2209" s="5">
        <v>1029</v>
      </c>
      <c r="D2209" s="5">
        <v>3</v>
      </c>
      <c r="E2209" s="5">
        <v>951.92</v>
      </c>
      <c r="F2209" s="5">
        <v>0.05</v>
      </c>
      <c r="G2209" s="5">
        <f>IFERROR(INDEX(Products!$C$2:$C$86,MATCH(C2209,Products!$A$2:$A$86,0)),"")</f>
        <v>3</v>
      </c>
      <c r="H2209" s="12">
        <f>IFERROR(INDEX(Products!$D$2:$D$86,MATCH(C2209,Products!$A$2:$A$86,0)),"")</f>
        <v>552.17999999999995</v>
      </c>
      <c r="I2209" s="12">
        <f t="shared" si="136"/>
        <v>2712.9719999999998</v>
      </c>
      <c r="J2209" s="12">
        <f t="shared" si="137"/>
        <v>1656.54</v>
      </c>
      <c r="K2209" s="12">
        <f t="shared" si="138"/>
        <v>1056.4319999999998</v>
      </c>
      <c r="L2209" s="7">
        <f t="shared" si="139"/>
        <v>0.38940025919913657</v>
      </c>
      <c r="M2209" s="5" t="str">
        <f>IF(COUNTIF(Returns!$B$2:$B$248,A2209)&gt;0,"Yes","No")</f>
        <v>No</v>
      </c>
      <c r="N2209" s="13"/>
    </row>
    <row r="2210" spans="1:14" x14ac:dyDescent="0.35">
      <c r="A2210" s="5">
        <v>2209</v>
      </c>
      <c r="B2210" s="5">
        <v>1459</v>
      </c>
      <c r="C2210" s="5">
        <v>1041</v>
      </c>
      <c r="D2210" s="5">
        <v>2</v>
      </c>
      <c r="E2210" s="5">
        <v>767.68</v>
      </c>
      <c r="F2210" s="5">
        <v>0</v>
      </c>
      <c r="G2210" s="5">
        <f>IFERROR(INDEX(Products!$C$2:$C$86,MATCH(C2210,Products!$A$2:$A$86,0)),"")</f>
        <v>4</v>
      </c>
      <c r="H2210" s="12">
        <f>IFERROR(INDEX(Products!$D$2:$D$86,MATCH(C2210,Products!$A$2:$A$86,0)),"")</f>
        <v>540.32000000000005</v>
      </c>
      <c r="I2210" s="12">
        <f t="shared" si="136"/>
        <v>1535.36</v>
      </c>
      <c r="J2210" s="12">
        <f t="shared" si="137"/>
        <v>1080.6400000000001</v>
      </c>
      <c r="K2210" s="12">
        <f t="shared" si="138"/>
        <v>454.7199999999998</v>
      </c>
      <c r="L2210" s="7">
        <f t="shared" si="139"/>
        <v>0.29616506877865767</v>
      </c>
      <c r="M2210" s="5" t="str">
        <f>IF(COUNTIF(Returns!$B$2:$B$248,A2210)&gt;0,"Yes","No")</f>
        <v>No</v>
      </c>
      <c r="N2210" s="13"/>
    </row>
    <row r="2211" spans="1:14" x14ac:dyDescent="0.35">
      <c r="A2211" s="5">
        <v>2210</v>
      </c>
      <c r="B2211" s="5">
        <v>1460</v>
      </c>
      <c r="C2211" s="5">
        <v>1085</v>
      </c>
      <c r="D2211" s="5">
        <v>1</v>
      </c>
      <c r="E2211" s="5">
        <v>234.72</v>
      </c>
      <c r="F2211" s="5">
        <v>0.25</v>
      </c>
      <c r="G2211" s="5">
        <f>IFERROR(INDEX(Products!$C$2:$C$86,MATCH(C2211,Products!$A$2:$A$86,0)),"")</f>
        <v>8</v>
      </c>
      <c r="H2211" s="12">
        <f>IFERROR(INDEX(Products!$D$2:$D$86,MATCH(C2211,Products!$A$2:$A$86,0)),"")</f>
        <v>175.69</v>
      </c>
      <c r="I2211" s="12">
        <f t="shared" si="136"/>
        <v>176.04</v>
      </c>
      <c r="J2211" s="12">
        <f t="shared" si="137"/>
        <v>175.69</v>
      </c>
      <c r="K2211" s="12">
        <f t="shared" si="138"/>
        <v>0.34999999999999432</v>
      </c>
      <c r="L2211" s="7">
        <f t="shared" si="139"/>
        <v>1.9881845035218948E-3</v>
      </c>
      <c r="M2211" s="5" t="str">
        <f>IF(COUNTIF(Returns!$B$2:$B$248,A2211)&gt;0,"Yes","No")</f>
        <v>No</v>
      </c>
      <c r="N2211" s="13"/>
    </row>
    <row r="2212" spans="1:14" x14ac:dyDescent="0.35">
      <c r="A2212" s="5">
        <v>2211</v>
      </c>
      <c r="B2212" s="5">
        <v>1461</v>
      </c>
      <c r="C2212" s="5">
        <v>1061</v>
      </c>
      <c r="D2212" s="5">
        <v>1</v>
      </c>
      <c r="E2212" s="5">
        <v>1128.8399999999999</v>
      </c>
      <c r="F2212" s="5">
        <v>0.15</v>
      </c>
      <c r="G2212" s="5">
        <f>IFERROR(INDEX(Products!$C$2:$C$86,MATCH(C2212,Products!$A$2:$A$86,0)),"")</f>
        <v>6</v>
      </c>
      <c r="H2212" s="12">
        <f>IFERROR(INDEX(Products!$D$2:$D$86,MATCH(C2212,Products!$A$2:$A$86,0)),"")</f>
        <v>705.26</v>
      </c>
      <c r="I2212" s="12">
        <f t="shared" si="136"/>
        <v>959.5139999999999</v>
      </c>
      <c r="J2212" s="12">
        <f t="shared" si="137"/>
        <v>705.26</v>
      </c>
      <c r="K2212" s="12">
        <f t="shared" si="138"/>
        <v>254.25399999999991</v>
      </c>
      <c r="L2212" s="7">
        <f t="shared" si="139"/>
        <v>0.26498206383648382</v>
      </c>
      <c r="M2212" s="5" t="str">
        <f>IF(COUNTIF(Returns!$B$2:$B$248,A2212)&gt;0,"Yes","No")</f>
        <v>No</v>
      </c>
      <c r="N2212" s="13"/>
    </row>
    <row r="2213" spans="1:14" x14ac:dyDescent="0.35">
      <c r="A2213" s="5">
        <v>2212</v>
      </c>
      <c r="B2213" s="5">
        <v>1462</v>
      </c>
      <c r="C2213" s="5">
        <v>1068</v>
      </c>
      <c r="D2213" s="5">
        <v>1</v>
      </c>
      <c r="E2213" s="5">
        <v>550.08000000000004</v>
      </c>
      <c r="F2213" s="5">
        <v>0</v>
      </c>
      <c r="G2213" s="5">
        <f>IFERROR(INDEX(Products!$C$2:$C$86,MATCH(C2213,Products!$A$2:$A$86,0)),"")</f>
        <v>7</v>
      </c>
      <c r="H2213" s="12">
        <f>IFERROR(INDEX(Products!$D$2:$D$86,MATCH(C2213,Products!$A$2:$A$86,0)),"")</f>
        <v>351.29</v>
      </c>
      <c r="I2213" s="12">
        <f t="shared" si="136"/>
        <v>550.08000000000004</v>
      </c>
      <c r="J2213" s="12">
        <f t="shared" si="137"/>
        <v>351.29</v>
      </c>
      <c r="K2213" s="12">
        <f t="shared" si="138"/>
        <v>198.79000000000002</v>
      </c>
      <c r="L2213" s="7">
        <f t="shared" si="139"/>
        <v>0.36138379872018617</v>
      </c>
      <c r="M2213" s="5" t="str">
        <f>IF(COUNTIF(Returns!$B$2:$B$248,A2213)&gt;0,"Yes","No")</f>
        <v>No</v>
      </c>
      <c r="N2213" s="13"/>
    </row>
    <row r="2214" spans="1:14" x14ac:dyDescent="0.35">
      <c r="A2214" s="5">
        <v>2213</v>
      </c>
      <c r="B2214" s="5">
        <v>1463</v>
      </c>
      <c r="C2214" s="5">
        <v>1069</v>
      </c>
      <c r="D2214" s="5">
        <v>1</v>
      </c>
      <c r="E2214" s="5">
        <v>545.38</v>
      </c>
      <c r="F2214" s="5">
        <v>0.2</v>
      </c>
      <c r="G2214" s="5">
        <f>IFERROR(INDEX(Products!$C$2:$C$86,MATCH(C2214,Products!$A$2:$A$86,0)),"")</f>
        <v>7</v>
      </c>
      <c r="H2214" s="12">
        <f>IFERROR(INDEX(Products!$D$2:$D$86,MATCH(C2214,Products!$A$2:$A$86,0)),"")</f>
        <v>312.64999999999998</v>
      </c>
      <c r="I2214" s="12">
        <f t="shared" si="136"/>
        <v>436.30400000000003</v>
      </c>
      <c r="J2214" s="12">
        <f t="shared" si="137"/>
        <v>312.64999999999998</v>
      </c>
      <c r="K2214" s="12">
        <f t="shared" si="138"/>
        <v>123.65400000000005</v>
      </c>
      <c r="L2214" s="7">
        <f t="shared" si="139"/>
        <v>0.28341248303934879</v>
      </c>
      <c r="M2214" s="5" t="str">
        <f>IF(COUNTIF(Returns!$B$2:$B$248,A2214)&gt;0,"Yes","No")</f>
        <v>No</v>
      </c>
      <c r="N2214" s="13"/>
    </row>
    <row r="2215" spans="1:14" x14ac:dyDescent="0.35">
      <c r="A2215" s="5">
        <v>2214</v>
      </c>
      <c r="B2215" s="5">
        <v>1464</v>
      </c>
      <c r="C2215" s="5">
        <v>1042</v>
      </c>
      <c r="D2215" s="5">
        <v>1</v>
      </c>
      <c r="E2215" s="5">
        <v>1025.6300000000001</v>
      </c>
      <c r="F2215" s="5">
        <v>0</v>
      </c>
      <c r="G2215" s="5">
        <f>IFERROR(INDEX(Products!$C$2:$C$86,MATCH(C2215,Products!$A$2:$A$86,0)),"")</f>
        <v>4</v>
      </c>
      <c r="H2215" s="12">
        <f>IFERROR(INDEX(Products!$D$2:$D$86,MATCH(C2215,Products!$A$2:$A$86,0)),"")</f>
        <v>559.36</v>
      </c>
      <c r="I2215" s="12">
        <f t="shared" si="136"/>
        <v>1025.6300000000001</v>
      </c>
      <c r="J2215" s="12">
        <f t="shared" si="137"/>
        <v>559.36</v>
      </c>
      <c r="K2215" s="12">
        <f t="shared" si="138"/>
        <v>466.2700000000001</v>
      </c>
      <c r="L2215" s="7">
        <f t="shared" si="139"/>
        <v>0.45461813714497434</v>
      </c>
      <c r="M2215" s="5" t="str">
        <f>IF(COUNTIF(Returns!$B$2:$B$248,A2215)&gt;0,"Yes","No")</f>
        <v>No</v>
      </c>
      <c r="N2215" s="13"/>
    </row>
    <row r="2216" spans="1:14" x14ac:dyDescent="0.35">
      <c r="A2216" s="5">
        <v>2215</v>
      </c>
      <c r="B2216" s="5">
        <v>1464</v>
      </c>
      <c r="C2216" s="5">
        <v>1059</v>
      </c>
      <c r="D2216" s="5">
        <v>1</v>
      </c>
      <c r="E2216" s="5">
        <v>540.76</v>
      </c>
      <c r="F2216" s="5">
        <v>0.1</v>
      </c>
      <c r="G2216" s="5">
        <f>IFERROR(INDEX(Products!$C$2:$C$86,MATCH(C2216,Products!$A$2:$A$86,0)),"")</f>
        <v>6</v>
      </c>
      <c r="H2216" s="12">
        <f>IFERROR(INDEX(Products!$D$2:$D$86,MATCH(C2216,Products!$A$2:$A$86,0)),"")</f>
        <v>324.72000000000003</v>
      </c>
      <c r="I2216" s="12">
        <f t="shared" si="136"/>
        <v>486.68400000000003</v>
      </c>
      <c r="J2216" s="12">
        <f t="shared" si="137"/>
        <v>324.72000000000003</v>
      </c>
      <c r="K2216" s="12">
        <f t="shared" si="138"/>
        <v>161.964</v>
      </c>
      <c r="L2216" s="7">
        <f t="shared" si="139"/>
        <v>0.33279088689991859</v>
      </c>
      <c r="M2216" s="5" t="str">
        <f>IF(COUNTIF(Returns!$B$2:$B$248,A2216)&gt;0,"Yes","No")</f>
        <v>No</v>
      </c>
      <c r="N2216" s="13"/>
    </row>
    <row r="2217" spans="1:14" x14ac:dyDescent="0.35">
      <c r="A2217" s="5">
        <v>2216</v>
      </c>
      <c r="B2217" s="5">
        <v>1465</v>
      </c>
      <c r="C2217" s="5">
        <v>1001</v>
      </c>
      <c r="D2217" s="5">
        <v>1</v>
      </c>
      <c r="E2217" s="5">
        <v>3826.19</v>
      </c>
      <c r="F2217" s="5">
        <v>0.05</v>
      </c>
      <c r="G2217" s="5">
        <f>IFERROR(INDEX(Products!$C$2:$C$86,MATCH(C2217,Products!$A$2:$A$86,0)),"")</f>
        <v>1</v>
      </c>
      <c r="H2217" s="12">
        <f>IFERROR(INDEX(Products!$D$2:$D$86,MATCH(C2217,Products!$A$2:$A$86,0)),"")</f>
        <v>3021.65</v>
      </c>
      <c r="I2217" s="12">
        <f t="shared" si="136"/>
        <v>3634.8804999999998</v>
      </c>
      <c r="J2217" s="12">
        <f t="shared" si="137"/>
        <v>3021.65</v>
      </c>
      <c r="K2217" s="12">
        <f t="shared" si="138"/>
        <v>613.23049999999967</v>
      </c>
      <c r="L2217" s="7">
        <f t="shared" si="139"/>
        <v>0.16870719683907071</v>
      </c>
      <c r="M2217" s="5" t="str">
        <f>IF(COUNTIF(Returns!$B$2:$B$248,A2217)&gt;0,"Yes","No")</f>
        <v>No</v>
      </c>
      <c r="N2217" s="13"/>
    </row>
    <row r="2218" spans="1:14" x14ac:dyDescent="0.35">
      <c r="A2218" s="5">
        <v>2217</v>
      </c>
      <c r="B2218" s="5">
        <v>1465</v>
      </c>
      <c r="C2218" s="5">
        <v>1017</v>
      </c>
      <c r="D2218" s="5">
        <v>2</v>
      </c>
      <c r="E2218" s="5">
        <v>978.37</v>
      </c>
      <c r="F2218" s="5">
        <v>0.05</v>
      </c>
      <c r="G2218" s="5">
        <f>IFERROR(INDEX(Products!$C$2:$C$86,MATCH(C2218,Products!$A$2:$A$86,0)),"")</f>
        <v>2</v>
      </c>
      <c r="H2218" s="12">
        <f>IFERROR(INDEX(Products!$D$2:$D$86,MATCH(C2218,Products!$A$2:$A$86,0)),"")</f>
        <v>519.71</v>
      </c>
      <c r="I2218" s="12">
        <f t="shared" si="136"/>
        <v>1858.903</v>
      </c>
      <c r="J2218" s="12">
        <f t="shared" si="137"/>
        <v>1039.42</v>
      </c>
      <c r="K2218" s="12">
        <f t="shared" si="138"/>
        <v>819.48299999999995</v>
      </c>
      <c r="L2218" s="7">
        <f t="shared" si="139"/>
        <v>0.44084226019324296</v>
      </c>
      <c r="M2218" s="5" t="str">
        <f>IF(COUNTIF(Returns!$B$2:$B$248,A2218)&gt;0,"Yes","No")</f>
        <v>No</v>
      </c>
      <c r="N2218" s="13"/>
    </row>
    <row r="2219" spans="1:14" x14ac:dyDescent="0.35">
      <c r="A2219" s="5">
        <v>2218</v>
      </c>
      <c r="B2219" s="5">
        <v>1466</v>
      </c>
      <c r="C2219" s="5">
        <v>1061</v>
      </c>
      <c r="D2219" s="5">
        <v>1</v>
      </c>
      <c r="E2219" s="5">
        <v>1128.8399999999999</v>
      </c>
      <c r="F2219" s="5">
        <v>0</v>
      </c>
      <c r="G2219" s="5">
        <f>IFERROR(INDEX(Products!$C$2:$C$86,MATCH(C2219,Products!$A$2:$A$86,0)),"")</f>
        <v>6</v>
      </c>
      <c r="H2219" s="12">
        <f>IFERROR(INDEX(Products!$D$2:$D$86,MATCH(C2219,Products!$A$2:$A$86,0)),"")</f>
        <v>705.26</v>
      </c>
      <c r="I2219" s="12">
        <f t="shared" si="136"/>
        <v>1128.8399999999999</v>
      </c>
      <c r="J2219" s="12">
        <f t="shared" si="137"/>
        <v>705.26</v>
      </c>
      <c r="K2219" s="12">
        <f t="shared" si="138"/>
        <v>423.57999999999993</v>
      </c>
      <c r="L2219" s="7">
        <f t="shared" si="139"/>
        <v>0.37523475426101127</v>
      </c>
      <c r="M2219" s="5" t="str">
        <f>IF(COUNTIF(Returns!$B$2:$B$248,A2219)&gt;0,"Yes","No")</f>
        <v>No</v>
      </c>
      <c r="N2219" s="13"/>
    </row>
    <row r="2220" spans="1:14" x14ac:dyDescent="0.35">
      <c r="A2220" s="5">
        <v>2219</v>
      </c>
      <c r="B2220" s="5">
        <v>1466</v>
      </c>
      <c r="C2220" s="5">
        <v>1080</v>
      </c>
      <c r="D2220" s="5">
        <v>1</v>
      </c>
      <c r="E2220" s="5">
        <v>256.7</v>
      </c>
      <c r="F2220" s="5">
        <v>0</v>
      </c>
      <c r="G2220" s="5">
        <f>IFERROR(INDEX(Products!$C$2:$C$86,MATCH(C2220,Products!$A$2:$A$86,0)),"")</f>
        <v>8</v>
      </c>
      <c r="H2220" s="12">
        <f>IFERROR(INDEX(Products!$D$2:$D$86,MATCH(C2220,Products!$A$2:$A$86,0)),"")</f>
        <v>184.26</v>
      </c>
      <c r="I2220" s="12">
        <f t="shared" si="136"/>
        <v>256.7</v>
      </c>
      <c r="J2220" s="12">
        <f t="shared" si="137"/>
        <v>184.26</v>
      </c>
      <c r="K2220" s="12">
        <f t="shared" si="138"/>
        <v>72.44</v>
      </c>
      <c r="L2220" s="7">
        <f t="shared" si="139"/>
        <v>0.28219711725749902</v>
      </c>
      <c r="M2220" s="5" t="str">
        <f>IF(COUNTIF(Returns!$B$2:$B$248,A2220)&gt;0,"Yes","No")</f>
        <v>No</v>
      </c>
      <c r="N2220" s="13"/>
    </row>
    <row r="2221" spans="1:14" x14ac:dyDescent="0.35">
      <c r="A2221" s="5">
        <v>2220</v>
      </c>
      <c r="B2221" s="5">
        <v>1467</v>
      </c>
      <c r="C2221" s="5">
        <v>1061</v>
      </c>
      <c r="D2221" s="5">
        <v>1</v>
      </c>
      <c r="E2221" s="5">
        <v>1128.8399999999999</v>
      </c>
      <c r="F2221" s="5">
        <v>0.1</v>
      </c>
      <c r="G2221" s="5">
        <f>IFERROR(INDEX(Products!$C$2:$C$86,MATCH(C2221,Products!$A$2:$A$86,0)),"")</f>
        <v>6</v>
      </c>
      <c r="H2221" s="12">
        <f>IFERROR(INDEX(Products!$D$2:$D$86,MATCH(C2221,Products!$A$2:$A$86,0)),"")</f>
        <v>705.26</v>
      </c>
      <c r="I2221" s="12">
        <f t="shared" si="136"/>
        <v>1015.9559999999999</v>
      </c>
      <c r="J2221" s="12">
        <f t="shared" si="137"/>
        <v>705.26</v>
      </c>
      <c r="K2221" s="12">
        <f t="shared" si="138"/>
        <v>310.69599999999991</v>
      </c>
      <c r="L2221" s="7">
        <f t="shared" si="139"/>
        <v>0.30581639362334584</v>
      </c>
      <c r="M2221" s="5" t="str">
        <f>IF(COUNTIF(Returns!$B$2:$B$248,A2221)&gt;0,"Yes","No")</f>
        <v>No</v>
      </c>
      <c r="N2221" s="13"/>
    </row>
    <row r="2222" spans="1:14" x14ac:dyDescent="0.35">
      <c r="A2222" s="5">
        <v>2221</v>
      </c>
      <c r="B2222" s="5">
        <v>1468</v>
      </c>
      <c r="C2222" s="5">
        <v>1064</v>
      </c>
      <c r="D2222" s="5">
        <v>1</v>
      </c>
      <c r="E2222" s="5">
        <v>177.92</v>
      </c>
      <c r="F2222" s="5">
        <v>0.1</v>
      </c>
      <c r="G2222" s="5">
        <f>IFERROR(INDEX(Products!$C$2:$C$86,MATCH(C2222,Products!$A$2:$A$86,0)),"")</f>
        <v>6</v>
      </c>
      <c r="H2222" s="12">
        <f>IFERROR(INDEX(Products!$D$2:$D$86,MATCH(C2222,Products!$A$2:$A$86,0)),"")</f>
        <v>95.97</v>
      </c>
      <c r="I2222" s="12">
        <f t="shared" si="136"/>
        <v>160.12799999999999</v>
      </c>
      <c r="J2222" s="12">
        <f t="shared" si="137"/>
        <v>95.97</v>
      </c>
      <c r="K2222" s="12">
        <f t="shared" si="138"/>
        <v>64.157999999999987</v>
      </c>
      <c r="L2222" s="7">
        <f t="shared" si="139"/>
        <v>0.40066696642685845</v>
      </c>
      <c r="M2222" s="5" t="str">
        <f>IF(COUNTIF(Returns!$B$2:$B$248,A2222)&gt;0,"Yes","No")</f>
        <v>No</v>
      </c>
      <c r="N2222" s="13"/>
    </row>
    <row r="2223" spans="1:14" x14ac:dyDescent="0.35">
      <c r="A2223" s="5">
        <v>2222</v>
      </c>
      <c r="B2223" s="5">
        <v>1469</v>
      </c>
      <c r="C2223" s="5">
        <v>1064</v>
      </c>
      <c r="D2223" s="5">
        <v>1</v>
      </c>
      <c r="E2223" s="5">
        <v>177.92</v>
      </c>
      <c r="F2223" s="5">
        <v>0</v>
      </c>
      <c r="G2223" s="5">
        <f>IFERROR(INDEX(Products!$C$2:$C$86,MATCH(C2223,Products!$A$2:$A$86,0)),"")</f>
        <v>6</v>
      </c>
      <c r="H2223" s="12">
        <f>IFERROR(INDEX(Products!$D$2:$D$86,MATCH(C2223,Products!$A$2:$A$86,0)),"")</f>
        <v>95.97</v>
      </c>
      <c r="I2223" s="12">
        <f t="shared" si="136"/>
        <v>177.92</v>
      </c>
      <c r="J2223" s="12">
        <f t="shared" si="137"/>
        <v>95.97</v>
      </c>
      <c r="K2223" s="12">
        <f t="shared" si="138"/>
        <v>81.949999999999989</v>
      </c>
      <c r="L2223" s="7">
        <f t="shared" si="139"/>
        <v>0.46060026978417262</v>
      </c>
      <c r="M2223" s="5" t="str">
        <f>IF(COUNTIF(Returns!$B$2:$B$248,A2223)&gt;0,"Yes","No")</f>
        <v>No</v>
      </c>
      <c r="N2223" s="13"/>
    </row>
    <row r="2224" spans="1:14" x14ac:dyDescent="0.35">
      <c r="A2224" s="5">
        <v>2223</v>
      </c>
      <c r="B2224" s="5">
        <v>1469</v>
      </c>
      <c r="C2224" s="5">
        <v>1056</v>
      </c>
      <c r="D2224" s="5">
        <v>1</v>
      </c>
      <c r="E2224" s="5">
        <v>1134.4000000000001</v>
      </c>
      <c r="F2224" s="5">
        <v>0.25</v>
      </c>
      <c r="G2224" s="5">
        <f>IFERROR(INDEX(Products!$C$2:$C$86,MATCH(C2224,Products!$A$2:$A$86,0)),"")</f>
        <v>6</v>
      </c>
      <c r="H2224" s="12">
        <f>IFERROR(INDEX(Products!$D$2:$D$86,MATCH(C2224,Products!$A$2:$A$86,0)),"")</f>
        <v>798.2</v>
      </c>
      <c r="I2224" s="12">
        <f t="shared" si="136"/>
        <v>850.80000000000007</v>
      </c>
      <c r="J2224" s="12">
        <f t="shared" si="137"/>
        <v>798.2</v>
      </c>
      <c r="K2224" s="12">
        <f t="shared" si="138"/>
        <v>52.600000000000023</v>
      </c>
      <c r="L2224" s="7">
        <f t="shared" si="139"/>
        <v>6.1824165491302326E-2</v>
      </c>
      <c r="M2224" s="5" t="str">
        <f>IF(COUNTIF(Returns!$B$2:$B$248,A2224)&gt;0,"Yes","No")</f>
        <v>No</v>
      </c>
      <c r="N2224" s="13"/>
    </row>
    <row r="2225" spans="1:14" x14ac:dyDescent="0.35">
      <c r="A2225" s="5">
        <v>2224</v>
      </c>
      <c r="B2225" s="5">
        <v>1470</v>
      </c>
      <c r="C2225" s="5">
        <v>1013</v>
      </c>
      <c r="D2225" s="5">
        <v>1</v>
      </c>
      <c r="E2225" s="5">
        <v>6351.87</v>
      </c>
      <c r="F2225" s="5">
        <v>0</v>
      </c>
      <c r="G2225" s="5">
        <f>IFERROR(INDEX(Products!$C$2:$C$86,MATCH(C2225,Products!$A$2:$A$86,0)),"")</f>
        <v>1</v>
      </c>
      <c r="H2225" s="12">
        <f>IFERROR(INDEX(Products!$D$2:$D$86,MATCH(C2225,Products!$A$2:$A$86,0)),"")</f>
        <v>4324.57</v>
      </c>
      <c r="I2225" s="12">
        <f t="shared" si="136"/>
        <v>6351.87</v>
      </c>
      <c r="J2225" s="12">
        <f t="shared" si="137"/>
        <v>4324.57</v>
      </c>
      <c r="K2225" s="12">
        <f t="shared" si="138"/>
        <v>2027.3000000000002</v>
      </c>
      <c r="L2225" s="7">
        <f t="shared" si="139"/>
        <v>0.31916585194596242</v>
      </c>
      <c r="M2225" s="5" t="str">
        <f>IF(COUNTIF(Returns!$B$2:$B$248,A2225)&gt;0,"Yes","No")</f>
        <v>No</v>
      </c>
      <c r="N2225" s="13"/>
    </row>
    <row r="2226" spans="1:14" x14ac:dyDescent="0.35">
      <c r="A2226" s="5">
        <v>2225</v>
      </c>
      <c r="B2226" s="5">
        <v>1470</v>
      </c>
      <c r="C2226" s="5">
        <v>1072</v>
      </c>
      <c r="D2226" s="5">
        <v>2</v>
      </c>
      <c r="E2226" s="5">
        <v>1404.39</v>
      </c>
      <c r="F2226" s="5">
        <v>0</v>
      </c>
      <c r="G2226" s="5">
        <f>IFERROR(INDEX(Products!$C$2:$C$86,MATCH(C2226,Products!$A$2:$A$86,0)),"")</f>
        <v>7</v>
      </c>
      <c r="H2226" s="12">
        <f>IFERROR(INDEX(Products!$D$2:$D$86,MATCH(C2226,Products!$A$2:$A$86,0)),"")</f>
        <v>772.88</v>
      </c>
      <c r="I2226" s="12">
        <f t="shared" si="136"/>
        <v>2808.78</v>
      </c>
      <c r="J2226" s="12">
        <f t="shared" si="137"/>
        <v>1545.76</v>
      </c>
      <c r="K2226" s="12">
        <f t="shared" si="138"/>
        <v>1263.0200000000002</v>
      </c>
      <c r="L2226" s="7">
        <f t="shared" si="139"/>
        <v>0.44966853936584572</v>
      </c>
      <c r="M2226" s="5" t="str">
        <f>IF(COUNTIF(Returns!$B$2:$B$248,A2226)&gt;0,"Yes","No")</f>
        <v>No</v>
      </c>
      <c r="N2226" s="13"/>
    </row>
    <row r="2227" spans="1:14" x14ac:dyDescent="0.35">
      <c r="A2227" s="5">
        <v>2226</v>
      </c>
      <c r="B2227" s="5">
        <v>1471</v>
      </c>
      <c r="C2227" s="5">
        <v>1059</v>
      </c>
      <c r="D2227" s="5">
        <v>1</v>
      </c>
      <c r="E2227" s="5">
        <v>540.76</v>
      </c>
      <c r="F2227" s="5">
        <v>0.1</v>
      </c>
      <c r="G2227" s="5">
        <f>IFERROR(INDEX(Products!$C$2:$C$86,MATCH(C2227,Products!$A$2:$A$86,0)),"")</f>
        <v>6</v>
      </c>
      <c r="H2227" s="12">
        <f>IFERROR(INDEX(Products!$D$2:$D$86,MATCH(C2227,Products!$A$2:$A$86,0)),"")</f>
        <v>324.72000000000003</v>
      </c>
      <c r="I2227" s="12">
        <f t="shared" si="136"/>
        <v>486.68400000000003</v>
      </c>
      <c r="J2227" s="12">
        <f t="shared" si="137"/>
        <v>324.72000000000003</v>
      </c>
      <c r="K2227" s="12">
        <f t="shared" si="138"/>
        <v>161.964</v>
      </c>
      <c r="L2227" s="7">
        <f t="shared" si="139"/>
        <v>0.33279088689991859</v>
      </c>
      <c r="M2227" s="5" t="str">
        <f>IF(COUNTIF(Returns!$B$2:$B$248,A2227)&gt;0,"Yes","No")</f>
        <v>No</v>
      </c>
      <c r="N2227" s="13"/>
    </row>
    <row r="2228" spans="1:14" x14ac:dyDescent="0.35">
      <c r="A2228" s="5">
        <v>2227</v>
      </c>
      <c r="B2228" s="5">
        <v>1472</v>
      </c>
      <c r="C2228" s="5">
        <v>1001</v>
      </c>
      <c r="D2228" s="5">
        <v>1</v>
      </c>
      <c r="E2228" s="5">
        <v>3826.19</v>
      </c>
      <c r="F2228" s="5">
        <v>0.25</v>
      </c>
      <c r="G2228" s="5">
        <f>IFERROR(INDEX(Products!$C$2:$C$86,MATCH(C2228,Products!$A$2:$A$86,0)),"")</f>
        <v>1</v>
      </c>
      <c r="H2228" s="12">
        <f>IFERROR(INDEX(Products!$D$2:$D$86,MATCH(C2228,Products!$A$2:$A$86,0)),"")</f>
        <v>3021.65</v>
      </c>
      <c r="I2228" s="12">
        <f t="shared" si="136"/>
        <v>2869.6424999999999</v>
      </c>
      <c r="J2228" s="12">
        <f t="shared" si="137"/>
        <v>3021.65</v>
      </c>
      <c r="K2228" s="12">
        <f t="shared" si="138"/>
        <v>-152.00750000000016</v>
      </c>
      <c r="L2228" s="7">
        <f t="shared" si="139"/>
        <v>-5.2970884003843741E-2</v>
      </c>
      <c r="M2228" s="5" t="str">
        <f>IF(COUNTIF(Returns!$B$2:$B$248,A2228)&gt;0,"Yes","No")</f>
        <v>No</v>
      </c>
      <c r="N2228" s="13"/>
    </row>
    <row r="2229" spans="1:14" x14ac:dyDescent="0.35">
      <c r="A2229" s="5">
        <v>2228</v>
      </c>
      <c r="B2229" s="5">
        <v>1472</v>
      </c>
      <c r="C2229" s="5">
        <v>1062</v>
      </c>
      <c r="D2229" s="5">
        <v>1</v>
      </c>
      <c r="E2229" s="5">
        <v>1145.77</v>
      </c>
      <c r="F2229" s="5">
        <v>0.2</v>
      </c>
      <c r="G2229" s="5">
        <f>IFERROR(INDEX(Products!$C$2:$C$86,MATCH(C2229,Products!$A$2:$A$86,0)),"")</f>
        <v>6</v>
      </c>
      <c r="H2229" s="12">
        <f>IFERROR(INDEX(Products!$D$2:$D$86,MATCH(C2229,Products!$A$2:$A$86,0)),"")</f>
        <v>718.47</v>
      </c>
      <c r="I2229" s="12">
        <f t="shared" si="136"/>
        <v>916.61599999999999</v>
      </c>
      <c r="J2229" s="12">
        <f t="shared" si="137"/>
        <v>718.47</v>
      </c>
      <c r="K2229" s="12">
        <f t="shared" si="138"/>
        <v>198.14599999999996</v>
      </c>
      <c r="L2229" s="7">
        <f t="shared" si="139"/>
        <v>0.21617122110022077</v>
      </c>
      <c r="M2229" s="5" t="str">
        <f>IF(COUNTIF(Returns!$B$2:$B$248,A2229)&gt;0,"Yes","No")</f>
        <v>Yes</v>
      </c>
      <c r="N2229" s="13"/>
    </row>
    <row r="2230" spans="1:14" x14ac:dyDescent="0.35">
      <c r="A2230" s="5">
        <v>2229</v>
      </c>
      <c r="B2230" s="5">
        <v>1473</v>
      </c>
      <c r="C2230" s="5">
        <v>1039</v>
      </c>
      <c r="D2230" s="5">
        <v>2</v>
      </c>
      <c r="E2230" s="5">
        <v>1284.94</v>
      </c>
      <c r="F2230" s="5">
        <v>0</v>
      </c>
      <c r="G2230" s="5">
        <f>IFERROR(INDEX(Products!$C$2:$C$86,MATCH(C2230,Products!$A$2:$A$86,0)),"")</f>
        <v>4</v>
      </c>
      <c r="H2230" s="12">
        <f>IFERROR(INDEX(Products!$D$2:$D$86,MATCH(C2230,Products!$A$2:$A$86,0)),"")</f>
        <v>829.93</v>
      </c>
      <c r="I2230" s="12">
        <f t="shared" si="136"/>
        <v>2569.88</v>
      </c>
      <c r="J2230" s="12">
        <f t="shared" si="137"/>
        <v>1659.86</v>
      </c>
      <c r="K2230" s="12">
        <f t="shared" si="138"/>
        <v>910.02000000000021</v>
      </c>
      <c r="L2230" s="7">
        <f t="shared" si="139"/>
        <v>0.35410991952931659</v>
      </c>
      <c r="M2230" s="5" t="str">
        <f>IF(COUNTIF(Returns!$B$2:$B$248,A2230)&gt;0,"Yes","No")</f>
        <v>No</v>
      </c>
      <c r="N2230" s="13"/>
    </row>
    <row r="2231" spans="1:14" x14ac:dyDescent="0.35">
      <c r="A2231" s="5">
        <v>2230</v>
      </c>
      <c r="B2231" s="5">
        <v>1474</v>
      </c>
      <c r="C2231" s="5">
        <v>1026</v>
      </c>
      <c r="D2231" s="5">
        <v>1</v>
      </c>
      <c r="E2231" s="5">
        <v>1413.81</v>
      </c>
      <c r="F2231" s="5">
        <v>0</v>
      </c>
      <c r="G2231" s="5">
        <f>IFERROR(INDEX(Products!$C$2:$C$86,MATCH(C2231,Products!$A$2:$A$86,0)),"")</f>
        <v>3</v>
      </c>
      <c r="H2231" s="12">
        <f>IFERROR(INDEX(Products!$D$2:$D$86,MATCH(C2231,Products!$A$2:$A$86,0)),"")</f>
        <v>1019.93</v>
      </c>
      <c r="I2231" s="12">
        <f t="shared" si="136"/>
        <v>1413.81</v>
      </c>
      <c r="J2231" s="12">
        <f t="shared" si="137"/>
        <v>1019.93</v>
      </c>
      <c r="K2231" s="12">
        <f t="shared" si="138"/>
        <v>393.88</v>
      </c>
      <c r="L2231" s="7">
        <f t="shared" si="139"/>
        <v>0.27859471923384332</v>
      </c>
      <c r="M2231" s="5" t="str">
        <f>IF(COUNTIF(Returns!$B$2:$B$248,A2231)&gt;0,"Yes","No")</f>
        <v>No</v>
      </c>
      <c r="N2231" s="13"/>
    </row>
    <row r="2232" spans="1:14" x14ac:dyDescent="0.35">
      <c r="A2232" s="5">
        <v>2231</v>
      </c>
      <c r="B2232" s="5">
        <v>1474</v>
      </c>
      <c r="C2232" s="5">
        <v>1085</v>
      </c>
      <c r="D2232" s="5">
        <v>1</v>
      </c>
      <c r="E2232" s="5">
        <v>234.72</v>
      </c>
      <c r="F2232" s="5">
        <v>0</v>
      </c>
      <c r="G2232" s="5">
        <f>IFERROR(INDEX(Products!$C$2:$C$86,MATCH(C2232,Products!$A$2:$A$86,0)),"")</f>
        <v>8</v>
      </c>
      <c r="H2232" s="12">
        <f>IFERROR(INDEX(Products!$D$2:$D$86,MATCH(C2232,Products!$A$2:$A$86,0)),"")</f>
        <v>175.69</v>
      </c>
      <c r="I2232" s="12">
        <f t="shared" si="136"/>
        <v>234.72</v>
      </c>
      <c r="J2232" s="12">
        <f t="shared" si="137"/>
        <v>175.69</v>
      </c>
      <c r="K2232" s="12">
        <f t="shared" si="138"/>
        <v>59.03</v>
      </c>
      <c r="L2232" s="7">
        <f t="shared" si="139"/>
        <v>0.25149113837764148</v>
      </c>
      <c r="M2232" s="5" t="str">
        <f>IF(COUNTIF(Returns!$B$2:$B$248,A2232)&gt;0,"Yes","No")</f>
        <v>No</v>
      </c>
      <c r="N2232" s="13"/>
    </row>
    <row r="2233" spans="1:14" x14ac:dyDescent="0.35">
      <c r="A2233" s="5">
        <v>2232</v>
      </c>
      <c r="B2233" s="5">
        <v>1475</v>
      </c>
      <c r="C2233" s="5">
        <v>1033</v>
      </c>
      <c r="D2233" s="5">
        <v>1</v>
      </c>
      <c r="E2233" s="5">
        <v>3738.1</v>
      </c>
      <c r="F2233" s="5">
        <v>0.1</v>
      </c>
      <c r="G2233" s="5">
        <f>IFERROR(INDEX(Products!$C$2:$C$86,MATCH(C2233,Products!$A$2:$A$86,0)),"")</f>
        <v>3</v>
      </c>
      <c r="H2233" s="12">
        <f>IFERROR(INDEX(Products!$D$2:$D$86,MATCH(C2233,Products!$A$2:$A$86,0)),"")</f>
        <v>2130.6999999999998</v>
      </c>
      <c r="I2233" s="12">
        <f t="shared" si="136"/>
        <v>3364.29</v>
      </c>
      <c r="J2233" s="12">
        <f t="shared" si="137"/>
        <v>2130.6999999999998</v>
      </c>
      <c r="K2233" s="12">
        <f t="shared" si="138"/>
        <v>1233.5900000000001</v>
      </c>
      <c r="L2233" s="7">
        <f t="shared" si="139"/>
        <v>0.36667171973878593</v>
      </c>
      <c r="M2233" s="5" t="str">
        <f>IF(COUNTIF(Returns!$B$2:$B$248,A2233)&gt;0,"Yes","No")</f>
        <v>No</v>
      </c>
      <c r="N2233" s="13"/>
    </row>
    <row r="2234" spans="1:14" x14ac:dyDescent="0.35">
      <c r="A2234" s="5">
        <v>2233</v>
      </c>
      <c r="B2234" s="5">
        <v>1476</v>
      </c>
      <c r="C2234" s="5">
        <v>1028</v>
      </c>
      <c r="D2234" s="5">
        <v>1</v>
      </c>
      <c r="E2234" s="5">
        <v>2753.45</v>
      </c>
      <c r="F2234" s="5">
        <v>0</v>
      </c>
      <c r="G2234" s="5">
        <f>IFERROR(INDEX(Products!$C$2:$C$86,MATCH(C2234,Products!$A$2:$A$86,0)),"")</f>
        <v>3</v>
      </c>
      <c r="H2234" s="12">
        <f>IFERROR(INDEX(Products!$D$2:$D$86,MATCH(C2234,Products!$A$2:$A$86,0)),"")</f>
        <v>1672.88</v>
      </c>
      <c r="I2234" s="12">
        <f t="shared" si="136"/>
        <v>2753.45</v>
      </c>
      <c r="J2234" s="12">
        <f t="shared" si="137"/>
        <v>1672.88</v>
      </c>
      <c r="K2234" s="12">
        <f t="shared" si="138"/>
        <v>1080.5699999999997</v>
      </c>
      <c r="L2234" s="7">
        <f t="shared" si="139"/>
        <v>0.39244220886524173</v>
      </c>
      <c r="M2234" s="5" t="str">
        <f>IF(COUNTIF(Returns!$B$2:$B$248,A2234)&gt;0,"Yes","No")</f>
        <v>No</v>
      </c>
      <c r="N2234" s="13"/>
    </row>
    <row r="2235" spans="1:14" x14ac:dyDescent="0.35">
      <c r="A2235" s="5">
        <v>2234</v>
      </c>
      <c r="B2235" s="5">
        <v>1476</v>
      </c>
      <c r="C2235" s="5">
        <v>1038</v>
      </c>
      <c r="D2235" s="5">
        <v>1</v>
      </c>
      <c r="E2235" s="5">
        <v>930.61</v>
      </c>
      <c r="F2235" s="5">
        <v>0.05</v>
      </c>
      <c r="G2235" s="5">
        <f>IFERROR(INDEX(Products!$C$2:$C$86,MATCH(C2235,Products!$A$2:$A$86,0)),"")</f>
        <v>4</v>
      </c>
      <c r="H2235" s="12">
        <f>IFERROR(INDEX(Products!$D$2:$D$86,MATCH(C2235,Products!$A$2:$A$86,0)),"")</f>
        <v>617.46</v>
      </c>
      <c r="I2235" s="12">
        <f t="shared" si="136"/>
        <v>884.07949999999994</v>
      </c>
      <c r="J2235" s="12">
        <f t="shared" si="137"/>
        <v>617.46</v>
      </c>
      <c r="K2235" s="12">
        <f t="shared" si="138"/>
        <v>266.6194999999999</v>
      </c>
      <c r="L2235" s="7">
        <f t="shared" si="139"/>
        <v>0.30157864762162218</v>
      </c>
      <c r="M2235" s="5" t="str">
        <f>IF(COUNTIF(Returns!$B$2:$B$248,A2235)&gt;0,"Yes","No")</f>
        <v>No</v>
      </c>
      <c r="N2235" s="13"/>
    </row>
    <row r="2236" spans="1:14" x14ac:dyDescent="0.35">
      <c r="A2236" s="5">
        <v>2235</v>
      </c>
      <c r="B2236" s="5">
        <v>1476</v>
      </c>
      <c r="C2236" s="5">
        <v>1061</v>
      </c>
      <c r="D2236" s="5">
        <v>1</v>
      </c>
      <c r="E2236" s="5">
        <v>1128.8399999999999</v>
      </c>
      <c r="F2236" s="5">
        <v>0.1</v>
      </c>
      <c r="G2236" s="5">
        <f>IFERROR(INDEX(Products!$C$2:$C$86,MATCH(C2236,Products!$A$2:$A$86,0)),"")</f>
        <v>6</v>
      </c>
      <c r="H2236" s="12">
        <f>IFERROR(INDEX(Products!$D$2:$D$86,MATCH(C2236,Products!$A$2:$A$86,0)),"")</f>
        <v>705.26</v>
      </c>
      <c r="I2236" s="12">
        <f t="shared" si="136"/>
        <v>1015.9559999999999</v>
      </c>
      <c r="J2236" s="12">
        <f t="shared" si="137"/>
        <v>705.26</v>
      </c>
      <c r="K2236" s="12">
        <f t="shared" si="138"/>
        <v>310.69599999999991</v>
      </c>
      <c r="L2236" s="7">
        <f t="shared" si="139"/>
        <v>0.30581639362334584</v>
      </c>
      <c r="M2236" s="5" t="str">
        <f>IF(COUNTIF(Returns!$B$2:$B$248,A2236)&gt;0,"Yes","No")</f>
        <v>No</v>
      </c>
      <c r="N2236" s="13"/>
    </row>
    <row r="2237" spans="1:14" x14ac:dyDescent="0.35">
      <c r="A2237" s="5">
        <v>2236</v>
      </c>
      <c r="B2237" s="5">
        <v>1477</v>
      </c>
      <c r="C2237" s="5">
        <v>1013</v>
      </c>
      <c r="D2237" s="5">
        <v>3</v>
      </c>
      <c r="E2237" s="5">
        <v>6351.87</v>
      </c>
      <c r="F2237" s="5">
        <v>0.3</v>
      </c>
      <c r="G2237" s="5">
        <f>IFERROR(INDEX(Products!$C$2:$C$86,MATCH(C2237,Products!$A$2:$A$86,0)),"")</f>
        <v>1</v>
      </c>
      <c r="H2237" s="12">
        <f>IFERROR(INDEX(Products!$D$2:$D$86,MATCH(C2237,Products!$A$2:$A$86,0)),"")</f>
        <v>4324.57</v>
      </c>
      <c r="I2237" s="12">
        <f t="shared" si="136"/>
        <v>13338.927</v>
      </c>
      <c r="J2237" s="12">
        <f t="shared" si="137"/>
        <v>12973.71</v>
      </c>
      <c r="K2237" s="12">
        <f t="shared" si="138"/>
        <v>365.21700000000055</v>
      </c>
      <c r="L2237" s="7">
        <f t="shared" si="139"/>
        <v>2.7379788494231998E-2</v>
      </c>
      <c r="M2237" s="5" t="str">
        <f>IF(COUNTIF(Returns!$B$2:$B$248,A2237)&gt;0,"Yes","No")</f>
        <v>No</v>
      </c>
      <c r="N2237" s="13"/>
    </row>
    <row r="2238" spans="1:14" x14ac:dyDescent="0.35">
      <c r="A2238" s="5">
        <v>2237</v>
      </c>
      <c r="B2238" s="5">
        <v>1478</v>
      </c>
      <c r="C2238" s="5">
        <v>1053</v>
      </c>
      <c r="D2238" s="5">
        <v>1</v>
      </c>
      <c r="E2238" s="5">
        <v>1295.03</v>
      </c>
      <c r="F2238" s="5">
        <v>0.3</v>
      </c>
      <c r="G2238" s="5">
        <f>IFERROR(INDEX(Products!$C$2:$C$86,MATCH(C2238,Products!$A$2:$A$86,0)),"")</f>
        <v>5</v>
      </c>
      <c r="H2238" s="12">
        <f>IFERROR(INDEX(Products!$D$2:$D$86,MATCH(C2238,Products!$A$2:$A$86,0)),"")</f>
        <v>777.04</v>
      </c>
      <c r="I2238" s="12">
        <f t="shared" si="136"/>
        <v>906.52099999999996</v>
      </c>
      <c r="J2238" s="12">
        <f t="shared" si="137"/>
        <v>777.04</v>
      </c>
      <c r="K2238" s="12">
        <f t="shared" si="138"/>
        <v>129.48099999999999</v>
      </c>
      <c r="L2238" s="7">
        <f t="shared" si="139"/>
        <v>0.1428328742522236</v>
      </c>
      <c r="M2238" s="5" t="str">
        <f>IF(COUNTIF(Returns!$B$2:$B$248,A2238)&gt;0,"Yes","No")</f>
        <v>No</v>
      </c>
      <c r="N2238" s="13"/>
    </row>
    <row r="2239" spans="1:14" x14ac:dyDescent="0.35">
      <c r="A2239" s="5">
        <v>2238</v>
      </c>
      <c r="B2239" s="5">
        <v>1478</v>
      </c>
      <c r="C2239" s="5">
        <v>1079</v>
      </c>
      <c r="D2239" s="5">
        <v>1</v>
      </c>
      <c r="E2239" s="5">
        <v>395.97</v>
      </c>
      <c r="F2239" s="5">
        <v>0.2</v>
      </c>
      <c r="G2239" s="5">
        <f>IFERROR(INDEX(Products!$C$2:$C$86,MATCH(C2239,Products!$A$2:$A$86,0)),"")</f>
        <v>8</v>
      </c>
      <c r="H2239" s="12">
        <f>IFERROR(INDEX(Products!$D$2:$D$86,MATCH(C2239,Products!$A$2:$A$86,0)),"")</f>
        <v>242.57</v>
      </c>
      <c r="I2239" s="12">
        <f t="shared" si="136"/>
        <v>316.77600000000007</v>
      </c>
      <c r="J2239" s="12">
        <f t="shared" si="137"/>
        <v>242.57</v>
      </c>
      <c r="K2239" s="12">
        <f t="shared" si="138"/>
        <v>74.206000000000074</v>
      </c>
      <c r="L2239" s="7">
        <f t="shared" si="139"/>
        <v>0.2342538576154761</v>
      </c>
      <c r="M2239" s="5" t="str">
        <f>IF(COUNTIF(Returns!$B$2:$B$248,A2239)&gt;0,"Yes","No")</f>
        <v>No</v>
      </c>
      <c r="N2239" s="13"/>
    </row>
    <row r="2240" spans="1:14" x14ac:dyDescent="0.35">
      <c r="A2240" s="5">
        <v>2239</v>
      </c>
      <c r="B2240" s="5">
        <v>1479</v>
      </c>
      <c r="C2240" s="5">
        <v>1085</v>
      </c>
      <c r="D2240" s="5">
        <v>1</v>
      </c>
      <c r="E2240" s="5">
        <v>234.72</v>
      </c>
      <c r="F2240" s="5">
        <v>0</v>
      </c>
      <c r="G2240" s="5">
        <f>IFERROR(INDEX(Products!$C$2:$C$86,MATCH(C2240,Products!$A$2:$A$86,0)),"")</f>
        <v>8</v>
      </c>
      <c r="H2240" s="12">
        <f>IFERROR(INDEX(Products!$D$2:$D$86,MATCH(C2240,Products!$A$2:$A$86,0)),"")</f>
        <v>175.69</v>
      </c>
      <c r="I2240" s="12">
        <f t="shared" si="136"/>
        <v>234.72</v>
      </c>
      <c r="J2240" s="12">
        <f t="shared" si="137"/>
        <v>175.69</v>
      </c>
      <c r="K2240" s="12">
        <f t="shared" si="138"/>
        <v>59.03</v>
      </c>
      <c r="L2240" s="7">
        <f t="shared" si="139"/>
        <v>0.25149113837764148</v>
      </c>
      <c r="M2240" s="5" t="str">
        <f>IF(COUNTIF(Returns!$B$2:$B$248,A2240)&gt;0,"Yes","No")</f>
        <v>No</v>
      </c>
      <c r="N2240" s="13"/>
    </row>
    <row r="2241" spans="1:14" x14ac:dyDescent="0.35">
      <c r="A2241" s="5">
        <v>2240</v>
      </c>
      <c r="B2241" s="5">
        <v>1480</v>
      </c>
      <c r="C2241" s="5">
        <v>1001</v>
      </c>
      <c r="D2241" s="5">
        <v>1</v>
      </c>
      <c r="E2241" s="5">
        <v>3826.19</v>
      </c>
      <c r="F2241" s="5">
        <v>0.2</v>
      </c>
      <c r="G2241" s="5">
        <f>IFERROR(INDEX(Products!$C$2:$C$86,MATCH(C2241,Products!$A$2:$A$86,0)),"")</f>
        <v>1</v>
      </c>
      <c r="H2241" s="12">
        <f>IFERROR(INDEX(Products!$D$2:$D$86,MATCH(C2241,Products!$A$2:$A$86,0)),"")</f>
        <v>3021.65</v>
      </c>
      <c r="I2241" s="12">
        <f t="shared" si="136"/>
        <v>3060.9520000000002</v>
      </c>
      <c r="J2241" s="12">
        <f t="shared" si="137"/>
        <v>3021.65</v>
      </c>
      <c r="K2241" s="12">
        <f t="shared" si="138"/>
        <v>39.302000000000135</v>
      </c>
      <c r="L2241" s="7">
        <f t="shared" si="139"/>
        <v>1.2839796246396589E-2</v>
      </c>
      <c r="M2241" s="5" t="str">
        <f>IF(COUNTIF(Returns!$B$2:$B$248,A2241)&gt;0,"Yes","No")</f>
        <v>No</v>
      </c>
      <c r="N2241" s="13"/>
    </row>
    <row r="2242" spans="1:14" x14ac:dyDescent="0.35">
      <c r="A2242" s="5">
        <v>2241</v>
      </c>
      <c r="B2242" s="5">
        <v>1481</v>
      </c>
      <c r="C2242" s="5">
        <v>1061</v>
      </c>
      <c r="D2242" s="5">
        <v>3</v>
      </c>
      <c r="E2242" s="5">
        <v>1128.8399999999999</v>
      </c>
      <c r="F2242" s="5">
        <v>0.1</v>
      </c>
      <c r="G2242" s="5">
        <f>IFERROR(INDEX(Products!$C$2:$C$86,MATCH(C2242,Products!$A$2:$A$86,0)),"")</f>
        <v>6</v>
      </c>
      <c r="H2242" s="12">
        <f>IFERROR(INDEX(Products!$D$2:$D$86,MATCH(C2242,Products!$A$2:$A$86,0)),"")</f>
        <v>705.26</v>
      </c>
      <c r="I2242" s="12">
        <f t="shared" ref="I2242:I2305" si="140">D2242*E2242*(1-F2242)</f>
        <v>3047.8679999999995</v>
      </c>
      <c r="J2242" s="12">
        <f t="shared" ref="J2242:J2305" si="141">D2242*H2242</f>
        <v>2115.7799999999997</v>
      </c>
      <c r="K2242" s="12">
        <f t="shared" ref="K2242:K2305" si="142">I2242-J2242</f>
        <v>932.08799999999974</v>
      </c>
      <c r="L2242" s="7">
        <f t="shared" ref="L2242:L2305" si="143">IFERROR(K2242/I2242,0)</f>
        <v>0.30581639362334584</v>
      </c>
      <c r="M2242" s="5" t="str">
        <f>IF(COUNTIF(Returns!$B$2:$B$248,A2242)&gt;0,"Yes","No")</f>
        <v>No</v>
      </c>
      <c r="N2242" s="13"/>
    </row>
    <row r="2243" spans="1:14" x14ac:dyDescent="0.35">
      <c r="A2243" s="5">
        <v>2242</v>
      </c>
      <c r="B2243" s="5">
        <v>1481</v>
      </c>
      <c r="C2243" s="5">
        <v>1072</v>
      </c>
      <c r="D2243" s="5">
        <v>1</v>
      </c>
      <c r="E2243" s="5">
        <v>1404.39</v>
      </c>
      <c r="F2243" s="5">
        <v>0.1</v>
      </c>
      <c r="G2243" s="5">
        <f>IFERROR(INDEX(Products!$C$2:$C$86,MATCH(C2243,Products!$A$2:$A$86,0)),"")</f>
        <v>7</v>
      </c>
      <c r="H2243" s="12">
        <f>IFERROR(INDEX(Products!$D$2:$D$86,MATCH(C2243,Products!$A$2:$A$86,0)),"")</f>
        <v>772.88</v>
      </c>
      <c r="I2243" s="12">
        <f t="shared" si="140"/>
        <v>1263.951</v>
      </c>
      <c r="J2243" s="12">
        <f t="shared" si="141"/>
        <v>772.88</v>
      </c>
      <c r="K2243" s="12">
        <f t="shared" si="142"/>
        <v>491.07100000000003</v>
      </c>
      <c r="L2243" s="7">
        <f t="shared" si="143"/>
        <v>0.38852059929538407</v>
      </c>
      <c r="M2243" s="5" t="str">
        <f>IF(COUNTIF(Returns!$B$2:$B$248,A2243)&gt;0,"Yes","No")</f>
        <v>No</v>
      </c>
      <c r="N2243" s="13"/>
    </row>
    <row r="2244" spans="1:14" x14ac:dyDescent="0.35">
      <c r="A2244" s="5">
        <v>2243</v>
      </c>
      <c r="B2244" s="5">
        <v>1481</v>
      </c>
      <c r="C2244" s="5">
        <v>1085</v>
      </c>
      <c r="D2244" s="5">
        <v>1</v>
      </c>
      <c r="E2244" s="5">
        <v>234.72</v>
      </c>
      <c r="F2244" s="5">
        <v>0.1</v>
      </c>
      <c r="G2244" s="5">
        <f>IFERROR(INDEX(Products!$C$2:$C$86,MATCH(C2244,Products!$A$2:$A$86,0)),"")</f>
        <v>8</v>
      </c>
      <c r="H2244" s="12">
        <f>IFERROR(INDEX(Products!$D$2:$D$86,MATCH(C2244,Products!$A$2:$A$86,0)),"")</f>
        <v>175.69</v>
      </c>
      <c r="I2244" s="12">
        <f t="shared" si="140"/>
        <v>211.24799999999999</v>
      </c>
      <c r="J2244" s="12">
        <f t="shared" si="141"/>
        <v>175.69</v>
      </c>
      <c r="K2244" s="12">
        <f t="shared" si="142"/>
        <v>35.557999999999993</v>
      </c>
      <c r="L2244" s="7">
        <f t="shared" si="143"/>
        <v>0.16832348708626824</v>
      </c>
      <c r="M2244" s="5" t="str">
        <f>IF(COUNTIF(Returns!$B$2:$B$248,A2244)&gt;0,"Yes","No")</f>
        <v>No</v>
      </c>
      <c r="N2244" s="13"/>
    </row>
    <row r="2245" spans="1:14" x14ac:dyDescent="0.35">
      <c r="A2245" s="5">
        <v>2244</v>
      </c>
      <c r="B2245" s="5">
        <v>1481</v>
      </c>
      <c r="C2245" s="5">
        <v>1012</v>
      </c>
      <c r="D2245" s="5">
        <v>1</v>
      </c>
      <c r="E2245" s="5">
        <v>2425.1999999999998</v>
      </c>
      <c r="F2245" s="5">
        <v>0.15</v>
      </c>
      <c r="G2245" s="5">
        <f>IFERROR(INDEX(Products!$C$2:$C$86,MATCH(C2245,Products!$A$2:$A$86,0)),"")</f>
        <v>1</v>
      </c>
      <c r="H2245" s="12">
        <f>IFERROR(INDEX(Products!$D$2:$D$86,MATCH(C2245,Products!$A$2:$A$86,0)),"")</f>
        <v>1795.03</v>
      </c>
      <c r="I2245" s="12">
        <f t="shared" si="140"/>
        <v>2061.4199999999996</v>
      </c>
      <c r="J2245" s="12">
        <f t="shared" si="141"/>
        <v>1795.03</v>
      </c>
      <c r="K2245" s="12">
        <f t="shared" si="142"/>
        <v>266.38999999999965</v>
      </c>
      <c r="L2245" s="7">
        <f t="shared" si="143"/>
        <v>0.12922645555005757</v>
      </c>
      <c r="M2245" s="5" t="str">
        <f>IF(COUNTIF(Returns!$B$2:$B$248,A2245)&gt;0,"Yes","No")</f>
        <v>No</v>
      </c>
      <c r="N2245" s="13"/>
    </row>
    <row r="2246" spans="1:14" x14ac:dyDescent="0.35">
      <c r="A2246" s="5">
        <v>2245</v>
      </c>
      <c r="B2246" s="5">
        <v>1482</v>
      </c>
      <c r="C2246" s="5">
        <v>1084</v>
      </c>
      <c r="D2246" s="5">
        <v>2</v>
      </c>
      <c r="E2246" s="5">
        <v>317.63</v>
      </c>
      <c r="F2246" s="5">
        <v>0</v>
      </c>
      <c r="G2246" s="5">
        <f>IFERROR(INDEX(Products!$C$2:$C$86,MATCH(C2246,Products!$A$2:$A$86,0)),"")</f>
        <v>8</v>
      </c>
      <c r="H2246" s="12">
        <f>IFERROR(INDEX(Products!$D$2:$D$86,MATCH(C2246,Products!$A$2:$A$86,0)),"")</f>
        <v>188.52</v>
      </c>
      <c r="I2246" s="12">
        <f t="shared" si="140"/>
        <v>635.26</v>
      </c>
      <c r="J2246" s="12">
        <f t="shared" si="141"/>
        <v>377.04</v>
      </c>
      <c r="K2246" s="12">
        <f t="shared" si="142"/>
        <v>258.21999999999997</v>
      </c>
      <c r="L2246" s="7">
        <f t="shared" si="143"/>
        <v>0.40647923684790477</v>
      </c>
      <c r="M2246" s="5" t="str">
        <f>IF(COUNTIF(Returns!$B$2:$B$248,A2246)&gt;0,"Yes","No")</f>
        <v>No</v>
      </c>
      <c r="N2246" s="13"/>
    </row>
    <row r="2247" spans="1:14" x14ac:dyDescent="0.35">
      <c r="A2247" s="5">
        <v>2246</v>
      </c>
      <c r="B2247" s="5">
        <v>1482</v>
      </c>
      <c r="C2247" s="5">
        <v>1070</v>
      </c>
      <c r="D2247" s="5">
        <v>1</v>
      </c>
      <c r="E2247" s="5">
        <v>2599.85</v>
      </c>
      <c r="F2247" s="5">
        <v>0.1</v>
      </c>
      <c r="G2247" s="5">
        <f>IFERROR(INDEX(Products!$C$2:$C$86,MATCH(C2247,Products!$A$2:$A$86,0)),"")</f>
        <v>7</v>
      </c>
      <c r="H2247" s="12">
        <f>IFERROR(INDEX(Products!$D$2:$D$86,MATCH(C2247,Products!$A$2:$A$86,0)),"")</f>
        <v>1949.71</v>
      </c>
      <c r="I2247" s="12">
        <f t="shared" si="140"/>
        <v>2339.8649999999998</v>
      </c>
      <c r="J2247" s="12">
        <f t="shared" si="141"/>
        <v>1949.71</v>
      </c>
      <c r="K2247" s="12">
        <f t="shared" si="142"/>
        <v>390.15499999999975</v>
      </c>
      <c r="L2247" s="7">
        <f t="shared" si="143"/>
        <v>0.1667425257440065</v>
      </c>
      <c r="M2247" s="5" t="str">
        <f>IF(COUNTIF(Returns!$B$2:$B$248,A2247)&gt;0,"Yes","No")</f>
        <v>Yes</v>
      </c>
      <c r="N2247" s="13"/>
    </row>
    <row r="2248" spans="1:14" x14ac:dyDescent="0.35">
      <c r="A2248" s="5">
        <v>2247</v>
      </c>
      <c r="B2248" s="5">
        <v>1482</v>
      </c>
      <c r="C2248" s="5">
        <v>1072</v>
      </c>
      <c r="D2248" s="5">
        <v>1</v>
      </c>
      <c r="E2248" s="5">
        <v>1404.39</v>
      </c>
      <c r="F2248" s="5">
        <v>0.2</v>
      </c>
      <c r="G2248" s="5">
        <f>IFERROR(INDEX(Products!$C$2:$C$86,MATCH(C2248,Products!$A$2:$A$86,0)),"")</f>
        <v>7</v>
      </c>
      <c r="H2248" s="12">
        <f>IFERROR(INDEX(Products!$D$2:$D$86,MATCH(C2248,Products!$A$2:$A$86,0)),"")</f>
        <v>772.88</v>
      </c>
      <c r="I2248" s="12">
        <f t="shared" si="140"/>
        <v>1123.5120000000002</v>
      </c>
      <c r="J2248" s="12">
        <f t="shared" si="141"/>
        <v>772.88</v>
      </c>
      <c r="K2248" s="12">
        <f t="shared" si="142"/>
        <v>350.63200000000018</v>
      </c>
      <c r="L2248" s="7">
        <f t="shared" si="143"/>
        <v>0.31208567420730721</v>
      </c>
      <c r="M2248" s="5" t="str">
        <f>IF(COUNTIF(Returns!$B$2:$B$248,A2248)&gt;0,"Yes","No")</f>
        <v>No</v>
      </c>
      <c r="N2248" s="13"/>
    </row>
    <row r="2249" spans="1:14" x14ac:dyDescent="0.35">
      <c r="A2249" s="5">
        <v>2248</v>
      </c>
      <c r="B2249" s="5">
        <v>1483</v>
      </c>
      <c r="C2249" s="5">
        <v>1085</v>
      </c>
      <c r="D2249" s="5">
        <v>1</v>
      </c>
      <c r="E2249" s="5">
        <v>234.72</v>
      </c>
      <c r="F2249" s="5">
        <v>0.15</v>
      </c>
      <c r="G2249" s="5">
        <f>IFERROR(INDEX(Products!$C$2:$C$86,MATCH(C2249,Products!$A$2:$A$86,0)),"")</f>
        <v>8</v>
      </c>
      <c r="H2249" s="12">
        <f>IFERROR(INDEX(Products!$D$2:$D$86,MATCH(C2249,Products!$A$2:$A$86,0)),"")</f>
        <v>175.69</v>
      </c>
      <c r="I2249" s="12">
        <f t="shared" si="140"/>
        <v>199.512</v>
      </c>
      <c r="J2249" s="12">
        <f t="shared" si="141"/>
        <v>175.69</v>
      </c>
      <c r="K2249" s="12">
        <f t="shared" si="142"/>
        <v>23.822000000000003</v>
      </c>
      <c r="L2249" s="7">
        <f t="shared" si="143"/>
        <v>0.11940133926781347</v>
      </c>
      <c r="M2249" s="5" t="str">
        <f>IF(COUNTIF(Returns!$B$2:$B$248,A2249)&gt;0,"Yes","No")</f>
        <v>No</v>
      </c>
      <c r="N2249" s="13"/>
    </row>
    <row r="2250" spans="1:14" x14ac:dyDescent="0.35">
      <c r="A2250" s="5">
        <v>2249</v>
      </c>
      <c r="B2250" s="5">
        <v>1484</v>
      </c>
      <c r="C2250" s="5">
        <v>1053</v>
      </c>
      <c r="D2250" s="5">
        <v>2</v>
      </c>
      <c r="E2250" s="5">
        <v>1295.03</v>
      </c>
      <c r="F2250" s="5">
        <v>0</v>
      </c>
      <c r="G2250" s="5">
        <f>IFERROR(INDEX(Products!$C$2:$C$86,MATCH(C2250,Products!$A$2:$A$86,0)),"")</f>
        <v>5</v>
      </c>
      <c r="H2250" s="12">
        <f>IFERROR(INDEX(Products!$D$2:$D$86,MATCH(C2250,Products!$A$2:$A$86,0)),"")</f>
        <v>777.04</v>
      </c>
      <c r="I2250" s="12">
        <f t="shared" si="140"/>
        <v>2590.06</v>
      </c>
      <c r="J2250" s="12">
        <f t="shared" si="141"/>
        <v>1554.08</v>
      </c>
      <c r="K2250" s="12">
        <f t="shared" si="142"/>
        <v>1035.98</v>
      </c>
      <c r="L2250" s="7">
        <f t="shared" si="143"/>
        <v>0.39998301197655656</v>
      </c>
      <c r="M2250" s="5" t="str">
        <f>IF(COUNTIF(Returns!$B$2:$B$248,A2250)&gt;0,"Yes","No")</f>
        <v>No</v>
      </c>
      <c r="N2250" s="13"/>
    </row>
    <row r="2251" spans="1:14" x14ac:dyDescent="0.35">
      <c r="A2251" s="5">
        <v>2250</v>
      </c>
      <c r="B2251" s="5">
        <v>1484</v>
      </c>
      <c r="C2251" s="5">
        <v>1006</v>
      </c>
      <c r="D2251" s="5">
        <v>1</v>
      </c>
      <c r="E2251" s="5">
        <v>2046.37</v>
      </c>
      <c r="F2251" s="5">
        <v>0.2</v>
      </c>
      <c r="G2251" s="5">
        <f>IFERROR(INDEX(Products!$C$2:$C$86,MATCH(C2251,Products!$A$2:$A$86,0)),"")</f>
        <v>1</v>
      </c>
      <c r="H2251" s="12">
        <f>IFERROR(INDEX(Products!$D$2:$D$86,MATCH(C2251,Products!$A$2:$A$86,0)),"")</f>
        <v>1296.42</v>
      </c>
      <c r="I2251" s="12">
        <f t="shared" si="140"/>
        <v>1637.096</v>
      </c>
      <c r="J2251" s="12">
        <f t="shared" si="141"/>
        <v>1296.42</v>
      </c>
      <c r="K2251" s="12">
        <f t="shared" si="142"/>
        <v>340.67599999999993</v>
      </c>
      <c r="L2251" s="7">
        <f t="shared" si="143"/>
        <v>0.20809775358317406</v>
      </c>
      <c r="M2251" s="5" t="str">
        <f>IF(COUNTIF(Returns!$B$2:$B$248,A2251)&gt;0,"Yes","No")</f>
        <v>Yes</v>
      </c>
      <c r="N2251" s="13"/>
    </row>
    <row r="2252" spans="1:14" x14ac:dyDescent="0.35">
      <c r="A2252" s="5">
        <v>2251</v>
      </c>
      <c r="B2252" s="5">
        <v>1485</v>
      </c>
      <c r="C2252" s="5">
        <v>1033</v>
      </c>
      <c r="D2252" s="5">
        <v>1</v>
      </c>
      <c r="E2252" s="5">
        <v>3738.1</v>
      </c>
      <c r="F2252" s="5">
        <v>0.05</v>
      </c>
      <c r="G2252" s="5">
        <f>IFERROR(INDEX(Products!$C$2:$C$86,MATCH(C2252,Products!$A$2:$A$86,0)),"")</f>
        <v>3</v>
      </c>
      <c r="H2252" s="12">
        <f>IFERROR(INDEX(Products!$D$2:$D$86,MATCH(C2252,Products!$A$2:$A$86,0)),"")</f>
        <v>2130.6999999999998</v>
      </c>
      <c r="I2252" s="12">
        <f t="shared" si="140"/>
        <v>3551.1949999999997</v>
      </c>
      <c r="J2252" s="12">
        <f t="shared" si="141"/>
        <v>2130.6999999999998</v>
      </c>
      <c r="K2252" s="12">
        <f t="shared" si="142"/>
        <v>1420.4949999999999</v>
      </c>
      <c r="L2252" s="7">
        <f t="shared" si="143"/>
        <v>0.40000478712095505</v>
      </c>
      <c r="M2252" s="5" t="str">
        <f>IF(COUNTIF(Returns!$B$2:$B$248,A2252)&gt;0,"Yes","No")</f>
        <v>No</v>
      </c>
      <c r="N2252" s="13"/>
    </row>
    <row r="2253" spans="1:14" x14ac:dyDescent="0.35">
      <c r="A2253" s="5">
        <v>2252</v>
      </c>
      <c r="B2253" s="5">
        <v>1486</v>
      </c>
      <c r="C2253" s="5">
        <v>1049</v>
      </c>
      <c r="D2253" s="5">
        <v>1</v>
      </c>
      <c r="E2253" s="5">
        <v>3970.29</v>
      </c>
      <c r="F2253" s="5">
        <v>0</v>
      </c>
      <c r="G2253" s="5">
        <f>IFERROR(INDEX(Products!$C$2:$C$86,MATCH(C2253,Products!$A$2:$A$86,0)),"")</f>
        <v>5</v>
      </c>
      <c r="H2253" s="12">
        <f>IFERROR(INDEX(Products!$D$2:$D$86,MATCH(C2253,Products!$A$2:$A$86,0)),"")</f>
        <v>2490.89</v>
      </c>
      <c r="I2253" s="12">
        <f t="shared" si="140"/>
        <v>3970.29</v>
      </c>
      <c r="J2253" s="12">
        <f t="shared" si="141"/>
        <v>2490.89</v>
      </c>
      <c r="K2253" s="12">
        <f t="shared" si="142"/>
        <v>1479.4</v>
      </c>
      <c r="L2253" s="7">
        <f t="shared" si="143"/>
        <v>0.37261761735288862</v>
      </c>
      <c r="M2253" s="5" t="str">
        <f>IF(COUNTIF(Returns!$B$2:$B$248,A2253)&gt;0,"Yes","No")</f>
        <v>No</v>
      </c>
      <c r="N2253" s="13"/>
    </row>
    <row r="2254" spans="1:14" x14ac:dyDescent="0.35">
      <c r="A2254" s="5">
        <v>2253</v>
      </c>
      <c r="B2254" s="5">
        <v>1486</v>
      </c>
      <c r="C2254" s="5">
        <v>1033</v>
      </c>
      <c r="D2254" s="5">
        <v>3</v>
      </c>
      <c r="E2254" s="5">
        <v>3738.1</v>
      </c>
      <c r="F2254" s="5">
        <v>0</v>
      </c>
      <c r="G2254" s="5">
        <f>IFERROR(INDEX(Products!$C$2:$C$86,MATCH(C2254,Products!$A$2:$A$86,0)),"")</f>
        <v>3</v>
      </c>
      <c r="H2254" s="12">
        <f>IFERROR(INDEX(Products!$D$2:$D$86,MATCH(C2254,Products!$A$2:$A$86,0)),"")</f>
        <v>2130.6999999999998</v>
      </c>
      <c r="I2254" s="12">
        <f t="shared" si="140"/>
        <v>11214.3</v>
      </c>
      <c r="J2254" s="12">
        <f t="shared" si="141"/>
        <v>6392.0999999999995</v>
      </c>
      <c r="K2254" s="12">
        <f t="shared" si="142"/>
        <v>4822.2</v>
      </c>
      <c r="L2254" s="7">
        <f t="shared" si="143"/>
        <v>0.43000454776490732</v>
      </c>
      <c r="M2254" s="5" t="str">
        <f>IF(COUNTIF(Returns!$B$2:$B$248,A2254)&gt;0,"Yes","No")</f>
        <v>No</v>
      </c>
      <c r="N2254" s="13"/>
    </row>
    <row r="2255" spans="1:14" x14ac:dyDescent="0.35">
      <c r="A2255" s="5">
        <v>2254</v>
      </c>
      <c r="B2255" s="5">
        <v>1487</v>
      </c>
      <c r="C2255" s="5">
        <v>1056</v>
      </c>
      <c r="D2255" s="5">
        <v>3</v>
      </c>
      <c r="E2255" s="5">
        <v>1134.4000000000001</v>
      </c>
      <c r="F2255" s="5">
        <v>0.2</v>
      </c>
      <c r="G2255" s="5">
        <f>IFERROR(INDEX(Products!$C$2:$C$86,MATCH(C2255,Products!$A$2:$A$86,0)),"")</f>
        <v>6</v>
      </c>
      <c r="H2255" s="12">
        <f>IFERROR(INDEX(Products!$D$2:$D$86,MATCH(C2255,Products!$A$2:$A$86,0)),"")</f>
        <v>798.2</v>
      </c>
      <c r="I2255" s="12">
        <f t="shared" si="140"/>
        <v>2722.5600000000004</v>
      </c>
      <c r="J2255" s="12">
        <f t="shared" si="141"/>
        <v>2394.6000000000004</v>
      </c>
      <c r="K2255" s="12">
        <f t="shared" si="142"/>
        <v>327.96000000000004</v>
      </c>
      <c r="L2255" s="7">
        <f t="shared" si="143"/>
        <v>0.12046015514809591</v>
      </c>
      <c r="M2255" s="5" t="str">
        <f>IF(COUNTIF(Returns!$B$2:$B$248,A2255)&gt;0,"Yes","No")</f>
        <v>No</v>
      </c>
      <c r="N2255" s="13"/>
    </row>
    <row r="2256" spans="1:14" x14ac:dyDescent="0.35">
      <c r="A2256" s="5">
        <v>2255</v>
      </c>
      <c r="B2256" s="5">
        <v>1487</v>
      </c>
      <c r="C2256" s="5">
        <v>1085</v>
      </c>
      <c r="D2256" s="5">
        <v>1</v>
      </c>
      <c r="E2256" s="5">
        <v>234.72</v>
      </c>
      <c r="F2256" s="5">
        <v>0.05</v>
      </c>
      <c r="G2256" s="5">
        <f>IFERROR(INDEX(Products!$C$2:$C$86,MATCH(C2256,Products!$A$2:$A$86,0)),"")</f>
        <v>8</v>
      </c>
      <c r="H2256" s="12">
        <f>IFERROR(INDEX(Products!$D$2:$D$86,MATCH(C2256,Products!$A$2:$A$86,0)),"")</f>
        <v>175.69</v>
      </c>
      <c r="I2256" s="12">
        <f t="shared" si="140"/>
        <v>222.98399999999998</v>
      </c>
      <c r="J2256" s="12">
        <f t="shared" si="141"/>
        <v>175.69</v>
      </c>
      <c r="K2256" s="12">
        <f t="shared" si="142"/>
        <v>47.293999999999983</v>
      </c>
      <c r="L2256" s="7">
        <f t="shared" si="143"/>
        <v>0.21209593513435937</v>
      </c>
      <c r="M2256" s="5" t="str">
        <f>IF(COUNTIF(Returns!$B$2:$B$248,A2256)&gt;0,"Yes","No")</f>
        <v>No</v>
      </c>
      <c r="N2256" s="13"/>
    </row>
    <row r="2257" spans="1:14" x14ac:dyDescent="0.35">
      <c r="A2257" s="5">
        <v>2256</v>
      </c>
      <c r="B2257" s="5">
        <v>1488</v>
      </c>
      <c r="C2257" s="5">
        <v>1072</v>
      </c>
      <c r="D2257" s="5">
        <v>1</v>
      </c>
      <c r="E2257" s="5">
        <v>1404.39</v>
      </c>
      <c r="F2257" s="5">
        <v>0</v>
      </c>
      <c r="G2257" s="5">
        <f>IFERROR(INDEX(Products!$C$2:$C$86,MATCH(C2257,Products!$A$2:$A$86,0)),"")</f>
        <v>7</v>
      </c>
      <c r="H2257" s="12">
        <f>IFERROR(INDEX(Products!$D$2:$D$86,MATCH(C2257,Products!$A$2:$A$86,0)),"")</f>
        <v>772.88</v>
      </c>
      <c r="I2257" s="12">
        <f t="shared" si="140"/>
        <v>1404.39</v>
      </c>
      <c r="J2257" s="12">
        <f t="shared" si="141"/>
        <v>772.88</v>
      </c>
      <c r="K2257" s="12">
        <f t="shared" si="142"/>
        <v>631.5100000000001</v>
      </c>
      <c r="L2257" s="7">
        <f t="shared" si="143"/>
        <v>0.44966853936584572</v>
      </c>
      <c r="M2257" s="5" t="str">
        <f>IF(COUNTIF(Returns!$B$2:$B$248,A2257)&gt;0,"Yes","No")</f>
        <v>No</v>
      </c>
      <c r="N2257" s="13"/>
    </row>
    <row r="2258" spans="1:14" x14ac:dyDescent="0.35">
      <c r="A2258" s="5">
        <v>2257</v>
      </c>
      <c r="B2258" s="5">
        <v>1489</v>
      </c>
      <c r="C2258" s="5">
        <v>1029</v>
      </c>
      <c r="D2258" s="5">
        <v>1</v>
      </c>
      <c r="E2258" s="5">
        <v>951.92</v>
      </c>
      <c r="F2258" s="5">
        <v>0</v>
      </c>
      <c r="G2258" s="5">
        <f>IFERROR(INDEX(Products!$C$2:$C$86,MATCH(C2258,Products!$A$2:$A$86,0)),"")</f>
        <v>3</v>
      </c>
      <c r="H2258" s="12">
        <f>IFERROR(INDEX(Products!$D$2:$D$86,MATCH(C2258,Products!$A$2:$A$86,0)),"")</f>
        <v>552.17999999999995</v>
      </c>
      <c r="I2258" s="12">
        <f t="shared" si="140"/>
        <v>951.92</v>
      </c>
      <c r="J2258" s="12">
        <f t="shared" si="141"/>
        <v>552.17999999999995</v>
      </c>
      <c r="K2258" s="12">
        <f t="shared" si="142"/>
        <v>399.74</v>
      </c>
      <c r="L2258" s="7">
        <f t="shared" si="143"/>
        <v>0.41993024623917979</v>
      </c>
      <c r="M2258" s="5" t="str">
        <f>IF(COUNTIF(Returns!$B$2:$B$248,A2258)&gt;0,"Yes","No")</f>
        <v>Yes</v>
      </c>
      <c r="N2258" s="13"/>
    </row>
    <row r="2259" spans="1:14" x14ac:dyDescent="0.35">
      <c r="A2259" s="5">
        <v>2258</v>
      </c>
      <c r="B2259" s="5">
        <v>1490</v>
      </c>
      <c r="C2259" s="5">
        <v>1056</v>
      </c>
      <c r="D2259" s="5">
        <v>1</v>
      </c>
      <c r="E2259" s="5">
        <v>1134.4000000000001</v>
      </c>
      <c r="F2259" s="5">
        <v>0.05</v>
      </c>
      <c r="G2259" s="5">
        <f>IFERROR(INDEX(Products!$C$2:$C$86,MATCH(C2259,Products!$A$2:$A$86,0)),"")</f>
        <v>6</v>
      </c>
      <c r="H2259" s="12">
        <f>IFERROR(INDEX(Products!$D$2:$D$86,MATCH(C2259,Products!$A$2:$A$86,0)),"")</f>
        <v>798.2</v>
      </c>
      <c r="I2259" s="12">
        <f t="shared" si="140"/>
        <v>1077.68</v>
      </c>
      <c r="J2259" s="12">
        <f t="shared" si="141"/>
        <v>798.2</v>
      </c>
      <c r="K2259" s="12">
        <f t="shared" si="142"/>
        <v>279.48</v>
      </c>
      <c r="L2259" s="7">
        <f t="shared" si="143"/>
        <v>0.25933486749313339</v>
      </c>
      <c r="M2259" s="5" t="str">
        <f>IF(COUNTIF(Returns!$B$2:$B$248,A2259)&gt;0,"Yes","No")</f>
        <v>No</v>
      </c>
      <c r="N2259" s="13"/>
    </row>
    <row r="2260" spans="1:14" x14ac:dyDescent="0.35">
      <c r="A2260" s="5">
        <v>2259</v>
      </c>
      <c r="B2260" s="5">
        <v>1490</v>
      </c>
      <c r="C2260" s="5">
        <v>1067</v>
      </c>
      <c r="D2260" s="5">
        <v>1</v>
      </c>
      <c r="E2260" s="5">
        <v>4128.99</v>
      </c>
      <c r="F2260" s="5">
        <v>0</v>
      </c>
      <c r="G2260" s="5">
        <f>IFERROR(INDEX(Products!$C$2:$C$86,MATCH(C2260,Products!$A$2:$A$86,0)),"")</f>
        <v>7</v>
      </c>
      <c r="H2260" s="12">
        <f>IFERROR(INDEX(Products!$D$2:$D$86,MATCH(C2260,Products!$A$2:$A$86,0)),"")</f>
        <v>2213.3200000000002</v>
      </c>
      <c r="I2260" s="12">
        <f t="shared" si="140"/>
        <v>4128.99</v>
      </c>
      <c r="J2260" s="12">
        <f t="shared" si="141"/>
        <v>2213.3200000000002</v>
      </c>
      <c r="K2260" s="12">
        <f t="shared" si="142"/>
        <v>1915.6699999999996</v>
      </c>
      <c r="L2260" s="7">
        <f t="shared" si="143"/>
        <v>0.4639560764254696</v>
      </c>
      <c r="M2260" s="5" t="str">
        <f>IF(COUNTIF(Returns!$B$2:$B$248,A2260)&gt;0,"Yes","No")</f>
        <v>No</v>
      </c>
      <c r="N2260" s="13"/>
    </row>
    <row r="2261" spans="1:14" x14ac:dyDescent="0.35">
      <c r="A2261" s="5">
        <v>2260</v>
      </c>
      <c r="B2261" s="5">
        <v>1491</v>
      </c>
      <c r="C2261" s="5">
        <v>1076</v>
      </c>
      <c r="D2261" s="5">
        <v>1</v>
      </c>
      <c r="E2261" s="5">
        <v>999.07</v>
      </c>
      <c r="F2261" s="5">
        <v>0.3</v>
      </c>
      <c r="G2261" s="5">
        <f>IFERROR(INDEX(Products!$C$2:$C$86,MATCH(C2261,Products!$A$2:$A$86,0)),"")</f>
        <v>8</v>
      </c>
      <c r="H2261" s="12">
        <f>IFERROR(INDEX(Products!$D$2:$D$86,MATCH(C2261,Products!$A$2:$A$86,0)),"")</f>
        <v>597.38</v>
      </c>
      <c r="I2261" s="12">
        <f t="shared" si="140"/>
        <v>699.34900000000005</v>
      </c>
      <c r="J2261" s="12">
        <f t="shared" si="141"/>
        <v>597.38</v>
      </c>
      <c r="K2261" s="12">
        <f t="shared" si="142"/>
        <v>101.96900000000005</v>
      </c>
      <c r="L2261" s="7">
        <f t="shared" si="143"/>
        <v>0.14580559920726283</v>
      </c>
      <c r="M2261" s="5" t="str">
        <f>IF(COUNTIF(Returns!$B$2:$B$248,A2261)&gt;0,"Yes","No")</f>
        <v>No</v>
      </c>
      <c r="N2261" s="13"/>
    </row>
    <row r="2262" spans="1:14" x14ac:dyDescent="0.35">
      <c r="A2262" s="5">
        <v>2261</v>
      </c>
      <c r="B2262" s="5">
        <v>1491</v>
      </c>
      <c r="C2262" s="5">
        <v>1061</v>
      </c>
      <c r="D2262" s="5">
        <v>1</v>
      </c>
      <c r="E2262" s="5">
        <v>1128.8399999999999</v>
      </c>
      <c r="F2262" s="5">
        <v>0.1</v>
      </c>
      <c r="G2262" s="5">
        <f>IFERROR(INDEX(Products!$C$2:$C$86,MATCH(C2262,Products!$A$2:$A$86,0)),"")</f>
        <v>6</v>
      </c>
      <c r="H2262" s="12">
        <f>IFERROR(INDEX(Products!$D$2:$D$86,MATCH(C2262,Products!$A$2:$A$86,0)),"")</f>
        <v>705.26</v>
      </c>
      <c r="I2262" s="12">
        <f t="shared" si="140"/>
        <v>1015.9559999999999</v>
      </c>
      <c r="J2262" s="12">
        <f t="shared" si="141"/>
        <v>705.26</v>
      </c>
      <c r="K2262" s="12">
        <f t="shared" si="142"/>
        <v>310.69599999999991</v>
      </c>
      <c r="L2262" s="7">
        <f t="shared" si="143"/>
        <v>0.30581639362334584</v>
      </c>
      <c r="M2262" s="5" t="str">
        <f>IF(COUNTIF(Returns!$B$2:$B$248,A2262)&gt;0,"Yes","No")</f>
        <v>No</v>
      </c>
      <c r="N2262" s="13"/>
    </row>
    <row r="2263" spans="1:14" x14ac:dyDescent="0.35">
      <c r="A2263" s="5">
        <v>2262</v>
      </c>
      <c r="B2263" s="5">
        <v>1492</v>
      </c>
      <c r="C2263" s="5">
        <v>1001</v>
      </c>
      <c r="D2263" s="5">
        <v>1</v>
      </c>
      <c r="E2263" s="5">
        <v>3826.19</v>
      </c>
      <c r="F2263" s="5">
        <v>0</v>
      </c>
      <c r="G2263" s="5">
        <f>IFERROR(INDEX(Products!$C$2:$C$86,MATCH(C2263,Products!$A$2:$A$86,0)),"")</f>
        <v>1</v>
      </c>
      <c r="H2263" s="12">
        <f>IFERROR(INDEX(Products!$D$2:$D$86,MATCH(C2263,Products!$A$2:$A$86,0)),"")</f>
        <v>3021.65</v>
      </c>
      <c r="I2263" s="12">
        <f t="shared" si="140"/>
        <v>3826.19</v>
      </c>
      <c r="J2263" s="12">
        <f t="shared" si="141"/>
        <v>3021.65</v>
      </c>
      <c r="K2263" s="12">
        <f t="shared" si="142"/>
        <v>804.54</v>
      </c>
      <c r="L2263" s="7">
        <f t="shared" si="143"/>
        <v>0.21027183699711721</v>
      </c>
      <c r="M2263" s="5" t="str">
        <f>IF(COUNTIF(Returns!$B$2:$B$248,A2263)&gt;0,"Yes","No")</f>
        <v>No</v>
      </c>
      <c r="N2263" s="13"/>
    </row>
    <row r="2264" spans="1:14" x14ac:dyDescent="0.35">
      <c r="A2264" s="5">
        <v>2263</v>
      </c>
      <c r="B2264" s="5">
        <v>1492</v>
      </c>
      <c r="C2264" s="5">
        <v>1017</v>
      </c>
      <c r="D2264" s="5">
        <v>1</v>
      </c>
      <c r="E2264" s="5">
        <v>978.37</v>
      </c>
      <c r="F2264" s="5">
        <v>0.2</v>
      </c>
      <c r="G2264" s="5">
        <f>IFERROR(INDEX(Products!$C$2:$C$86,MATCH(C2264,Products!$A$2:$A$86,0)),"")</f>
        <v>2</v>
      </c>
      <c r="H2264" s="12">
        <f>IFERROR(INDEX(Products!$D$2:$D$86,MATCH(C2264,Products!$A$2:$A$86,0)),"")</f>
        <v>519.71</v>
      </c>
      <c r="I2264" s="12">
        <f t="shared" si="140"/>
        <v>782.69600000000003</v>
      </c>
      <c r="J2264" s="12">
        <f t="shared" si="141"/>
        <v>519.71</v>
      </c>
      <c r="K2264" s="12">
        <f t="shared" si="142"/>
        <v>262.98599999999999</v>
      </c>
      <c r="L2264" s="7">
        <f t="shared" si="143"/>
        <v>0.33600018397947606</v>
      </c>
      <c r="M2264" s="5" t="str">
        <f>IF(COUNTIF(Returns!$B$2:$B$248,A2264)&gt;0,"Yes","No")</f>
        <v>No</v>
      </c>
      <c r="N2264" s="13"/>
    </row>
    <row r="2265" spans="1:14" x14ac:dyDescent="0.35">
      <c r="A2265" s="5">
        <v>2264</v>
      </c>
      <c r="B2265" s="5">
        <v>1493</v>
      </c>
      <c r="C2265" s="5">
        <v>1082</v>
      </c>
      <c r="D2265" s="5">
        <v>2</v>
      </c>
      <c r="E2265" s="5">
        <v>337.61</v>
      </c>
      <c r="F2265" s="5">
        <v>0</v>
      </c>
      <c r="G2265" s="5">
        <f>IFERROR(INDEX(Products!$C$2:$C$86,MATCH(C2265,Products!$A$2:$A$86,0)),"")</f>
        <v>8</v>
      </c>
      <c r="H2265" s="12">
        <f>IFERROR(INDEX(Products!$D$2:$D$86,MATCH(C2265,Products!$A$2:$A$86,0)),"")</f>
        <v>183.63</v>
      </c>
      <c r="I2265" s="12">
        <f t="shared" si="140"/>
        <v>675.22</v>
      </c>
      <c r="J2265" s="12">
        <f t="shared" si="141"/>
        <v>367.26</v>
      </c>
      <c r="K2265" s="12">
        <f t="shared" si="142"/>
        <v>307.96000000000004</v>
      </c>
      <c r="L2265" s="7">
        <f t="shared" si="143"/>
        <v>0.45608838600752349</v>
      </c>
      <c r="M2265" s="5" t="str">
        <f>IF(COUNTIF(Returns!$B$2:$B$248,A2265)&gt;0,"Yes","No")</f>
        <v>No</v>
      </c>
      <c r="N2265" s="13"/>
    </row>
    <row r="2266" spans="1:14" x14ac:dyDescent="0.35">
      <c r="A2266" s="5">
        <v>2265</v>
      </c>
      <c r="B2266" s="5">
        <v>1493</v>
      </c>
      <c r="C2266" s="5">
        <v>1052</v>
      </c>
      <c r="D2266" s="5">
        <v>1</v>
      </c>
      <c r="E2266" s="5">
        <v>2801.53</v>
      </c>
      <c r="F2266" s="5">
        <v>0.15</v>
      </c>
      <c r="G2266" s="5">
        <f>IFERROR(INDEX(Products!$C$2:$C$86,MATCH(C2266,Products!$A$2:$A$86,0)),"")</f>
        <v>5</v>
      </c>
      <c r="H2266" s="12">
        <f>IFERROR(INDEX(Products!$D$2:$D$86,MATCH(C2266,Products!$A$2:$A$86,0)),"")</f>
        <v>1752.02</v>
      </c>
      <c r="I2266" s="12">
        <f t="shared" si="140"/>
        <v>2381.3005000000003</v>
      </c>
      <c r="J2266" s="12">
        <f t="shared" si="141"/>
        <v>1752.02</v>
      </c>
      <c r="K2266" s="12">
        <f t="shared" si="142"/>
        <v>629.2805000000003</v>
      </c>
      <c r="L2266" s="7">
        <f t="shared" si="143"/>
        <v>0.26425917266636456</v>
      </c>
      <c r="M2266" s="5" t="str">
        <f>IF(COUNTIF(Returns!$B$2:$B$248,A2266)&gt;0,"Yes","No")</f>
        <v>No</v>
      </c>
      <c r="N2266" s="13"/>
    </row>
    <row r="2267" spans="1:14" x14ac:dyDescent="0.35">
      <c r="A2267" s="5">
        <v>2266</v>
      </c>
      <c r="B2267" s="5">
        <v>1494</v>
      </c>
      <c r="C2267" s="5">
        <v>1067</v>
      </c>
      <c r="D2267" s="5">
        <v>1</v>
      </c>
      <c r="E2267" s="5">
        <v>4128.99</v>
      </c>
      <c r="F2267" s="5">
        <v>0</v>
      </c>
      <c r="G2267" s="5">
        <f>IFERROR(INDEX(Products!$C$2:$C$86,MATCH(C2267,Products!$A$2:$A$86,0)),"")</f>
        <v>7</v>
      </c>
      <c r="H2267" s="12">
        <f>IFERROR(INDEX(Products!$D$2:$D$86,MATCH(C2267,Products!$A$2:$A$86,0)),"")</f>
        <v>2213.3200000000002</v>
      </c>
      <c r="I2267" s="12">
        <f t="shared" si="140"/>
        <v>4128.99</v>
      </c>
      <c r="J2267" s="12">
        <f t="shared" si="141"/>
        <v>2213.3200000000002</v>
      </c>
      <c r="K2267" s="12">
        <f t="shared" si="142"/>
        <v>1915.6699999999996</v>
      </c>
      <c r="L2267" s="7">
        <f t="shared" si="143"/>
        <v>0.4639560764254696</v>
      </c>
      <c r="M2267" s="5" t="str">
        <f>IF(COUNTIF(Returns!$B$2:$B$248,A2267)&gt;0,"Yes","No")</f>
        <v>No</v>
      </c>
      <c r="N2267" s="13"/>
    </row>
    <row r="2268" spans="1:14" x14ac:dyDescent="0.35">
      <c r="A2268" s="5">
        <v>2267</v>
      </c>
      <c r="B2268" s="5">
        <v>1495</v>
      </c>
      <c r="C2268" s="5">
        <v>1039</v>
      </c>
      <c r="D2268" s="5">
        <v>1</v>
      </c>
      <c r="E2268" s="5">
        <v>1284.94</v>
      </c>
      <c r="F2268" s="5">
        <v>0</v>
      </c>
      <c r="G2268" s="5">
        <f>IFERROR(INDEX(Products!$C$2:$C$86,MATCH(C2268,Products!$A$2:$A$86,0)),"")</f>
        <v>4</v>
      </c>
      <c r="H2268" s="12">
        <f>IFERROR(INDEX(Products!$D$2:$D$86,MATCH(C2268,Products!$A$2:$A$86,0)),"")</f>
        <v>829.93</v>
      </c>
      <c r="I2268" s="12">
        <f t="shared" si="140"/>
        <v>1284.94</v>
      </c>
      <c r="J2268" s="12">
        <f t="shared" si="141"/>
        <v>829.93</v>
      </c>
      <c r="K2268" s="12">
        <f t="shared" si="142"/>
        <v>455.0100000000001</v>
      </c>
      <c r="L2268" s="7">
        <f t="shared" si="143"/>
        <v>0.35410991952931659</v>
      </c>
      <c r="M2268" s="5" t="str">
        <f>IF(COUNTIF(Returns!$B$2:$B$248,A2268)&gt;0,"Yes","No")</f>
        <v>No</v>
      </c>
      <c r="N2268" s="13"/>
    </row>
    <row r="2269" spans="1:14" x14ac:dyDescent="0.35">
      <c r="A2269" s="5">
        <v>2268</v>
      </c>
      <c r="B2269" s="5">
        <v>1495</v>
      </c>
      <c r="C2269" s="5">
        <v>1081</v>
      </c>
      <c r="D2269" s="5">
        <v>1</v>
      </c>
      <c r="E2269" s="5">
        <v>163.27000000000001</v>
      </c>
      <c r="F2269" s="5">
        <v>0.2</v>
      </c>
      <c r="G2269" s="5">
        <f>IFERROR(INDEX(Products!$C$2:$C$86,MATCH(C2269,Products!$A$2:$A$86,0)),"")</f>
        <v>8</v>
      </c>
      <c r="H2269" s="12">
        <f>IFERROR(INDEX(Products!$D$2:$D$86,MATCH(C2269,Products!$A$2:$A$86,0)),"")</f>
        <v>98.34</v>
      </c>
      <c r="I2269" s="12">
        <f t="shared" si="140"/>
        <v>130.61600000000001</v>
      </c>
      <c r="J2269" s="12">
        <f t="shared" si="141"/>
        <v>98.34</v>
      </c>
      <c r="K2269" s="12">
        <f t="shared" si="142"/>
        <v>32.27600000000001</v>
      </c>
      <c r="L2269" s="7">
        <f t="shared" si="143"/>
        <v>0.24710602070190488</v>
      </c>
      <c r="M2269" s="5" t="str">
        <f>IF(COUNTIF(Returns!$B$2:$B$248,A2269)&gt;0,"Yes","No")</f>
        <v>No</v>
      </c>
      <c r="N2269" s="13"/>
    </row>
    <row r="2270" spans="1:14" x14ac:dyDescent="0.35">
      <c r="A2270" s="5">
        <v>2269</v>
      </c>
      <c r="B2270" s="5">
        <v>1495</v>
      </c>
      <c r="C2270" s="5">
        <v>1012</v>
      </c>
      <c r="D2270" s="5">
        <v>1</v>
      </c>
      <c r="E2270" s="5">
        <v>2425.1999999999998</v>
      </c>
      <c r="F2270" s="5">
        <v>0.1</v>
      </c>
      <c r="G2270" s="5">
        <f>IFERROR(INDEX(Products!$C$2:$C$86,MATCH(C2270,Products!$A$2:$A$86,0)),"")</f>
        <v>1</v>
      </c>
      <c r="H2270" s="12">
        <f>IFERROR(INDEX(Products!$D$2:$D$86,MATCH(C2270,Products!$A$2:$A$86,0)),"")</f>
        <v>1795.03</v>
      </c>
      <c r="I2270" s="12">
        <f t="shared" si="140"/>
        <v>2182.6799999999998</v>
      </c>
      <c r="J2270" s="12">
        <f t="shared" si="141"/>
        <v>1795.03</v>
      </c>
      <c r="K2270" s="12">
        <f t="shared" si="142"/>
        <v>387.64999999999986</v>
      </c>
      <c r="L2270" s="7">
        <f t="shared" si="143"/>
        <v>0.17760276357505447</v>
      </c>
      <c r="M2270" s="5" t="str">
        <f>IF(COUNTIF(Returns!$B$2:$B$248,A2270)&gt;0,"Yes","No")</f>
        <v>No</v>
      </c>
      <c r="N2270" s="13"/>
    </row>
    <row r="2271" spans="1:14" x14ac:dyDescent="0.35">
      <c r="A2271" s="5">
        <v>2270</v>
      </c>
      <c r="B2271" s="5">
        <v>1495</v>
      </c>
      <c r="C2271" s="5">
        <v>1072</v>
      </c>
      <c r="D2271" s="5">
        <v>1</v>
      </c>
      <c r="E2271" s="5">
        <v>1404.39</v>
      </c>
      <c r="F2271" s="5">
        <v>0.1</v>
      </c>
      <c r="G2271" s="5">
        <f>IFERROR(INDEX(Products!$C$2:$C$86,MATCH(C2271,Products!$A$2:$A$86,0)),"")</f>
        <v>7</v>
      </c>
      <c r="H2271" s="12">
        <f>IFERROR(INDEX(Products!$D$2:$D$86,MATCH(C2271,Products!$A$2:$A$86,0)),"")</f>
        <v>772.88</v>
      </c>
      <c r="I2271" s="12">
        <f t="shared" si="140"/>
        <v>1263.951</v>
      </c>
      <c r="J2271" s="12">
        <f t="shared" si="141"/>
        <v>772.88</v>
      </c>
      <c r="K2271" s="12">
        <f t="shared" si="142"/>
        <v>491.07100000000003</v>
      </c>
      <c r="L2271" s="7">
        <f t="shared" si="143"/>
        <v>0.38852059929538407</v>
      </c>
      <c r="M2271" s="5" t="str">
        <f>IF(COUNTIF(Returns!$B$2:$B$248,A2271)&gt;0,"Yes","No")</f>
        <v>No</v>
      </c>
      <c r="N2271" s="13"/>
    </row>
    <row r="2272" spans="1:14" x14ac:dyDescent="0.35">
      <c r="A2272" s="5">
        <v>2271</v>
      </c>
      <c r="B2272" s="5">
        <v>1496</v>
      </c>
      <c r="C2272" s="5">
        <v>1017</v>
      </c>
      <c r="D2272" s="5">
        <v>1</v>
      </c>
      <c r="E2272" s="5">
        <v>978.37</v>
      </c>
      <c r="F2272" s="5">
        <v>0.05</v>
      </c>
      <c r="G2272" s="5">
        <f>IFERROR(INDEX(Products!$C$2:$C$86,MATCH(C2272,Products!$A$2:$A$86,0)),"")</f>
        <v>2</v>
      </c>
      <c r="H2272" s="12">
        <f>IFERROR(INDEX(Products!$D$2:$D$86,MATCH(C2272,Products!$A$2:$A$86,0)),"")</f>
        <v>519.71</v>
      </c>
      <c r="I2272" s="12">
        <f t="shared" si="140"/>
        <v>929.45150000000001</v>
      </c>
      <c r="J2272" s="12">
        <f t="shared" si="141"/>
        <v>519.71</v>
      </c>
      <c r="K2272" s="12">
        <f t="shared" si="142"/>
        <v>409.74149999999997</v>
      </c>
      <c r="L2272" s="7">
        <f t="shared" si="143"/>
        <v>0.44084226019324296</v>
      </c>
      <c r="M2272" s="5" t="str">
        <f>IF(COUNTIF(Returns!$B$2:$B$248,A2272)&gt;0,"Yes","No")</f>
        <v>No</v>
      </c>
      <c r="N2272" s="13"/>
    </row>
    <row r="2273" spans="1:14" x14ac:dyDescent="0.35">
      <c r="A2273" s="5">
        <v>2272</v>
      </c>
      <c r="B2273" s="5">
        <v>1497</v>
      </c>
      <c r="C2273" s="5">
        <v>1047</v>
      </c>
      <c r="D2273" s="5">
        <v>1</v>
      </c>
      <c r="E2273" s="5">
        <v>3066.17</v>
      </c>
      <c r="F2273" s="5">
        <v>0.2</v>
      </c>
      <c r="G2273" s="5">
        <f>IFERROR(INDEX(Products!$C$2:$C$86,MATCH(C2273,Products!$A$2:$A$86,0)),"")</f>
        <v>5</v>
      </c>
      <c r="H2273" s="12">
        <f>IFERROR(INDEX(Products!$D$2:$D$86,MATCH(C2273,Products!$A$2:$A$86,0)),"")</f>
        <v>2011.39</v>
      </c>
      <c r="I2273" s="12">
        <f t="shared" si="140"/>
        <v>2452.9360000000001</v>
      </c>
      <c r="J2273" s="12">
        <f t="shared" si="141"/>
        <v>2011.39</v>
      </c>
      <c r="K2273" s="12">
        <f t="shared" si="142"/>
        <v>441.54600000000005</v>
      </c>
      <c r="L2273" s="7">
        <f t="shared" si="143"/>
        <v>0.18000714246111599</v>
      </c>
      <c r="M2273" s="5" t="str">
        <f>IF(COUNTIF(Returns!$B$2:$B$248,A2273)&gt;0,"Yes","No")</f>
        <v>No</v>
      </c>
      <c r="N2273" s="13"/>
    </row>
    <row r="2274" spans="1:14" x14ac:dyDescent="0.35">
      <c r="A2274" s="5">
        <v>2273</v>
      </c>
      <c r="B2274" s="5">
        <v>1497</v>
      </c>
      <c r="C2274" s="5">
        <v>1049</v>
      </c>
      <c r="D2274" s="5">
        <v>1</v>
      </c>
      <c r="E2274" s="5">
        <v>3970.29</v>
      </c>
      <c r="F2274" s="5">
        <v>0</v>
      </c>
      <c r="G2274" s="5">
        <f>IFERROR(INDEX(Products!$C$2:$C$86,MATCH(C2274,Products!$A$2:$A$86,0)),"")</f>
        <v>5</v>
      </c>
      <c r="H2274" s="12">
        <f>IFERROR(INDEX(Products!$D$2:$D$86,MATCH(C2274,Products!$A$2:$A$86,0)),"")</f>
        <v>2490.89</v>
      </c>
      <c r="I2274" s="12">
        <f t="shared" si="140"/>
        <v>3970.29</v>
      </c>
      <c r="J2274" s="12">
        <f t="shared" si="141"/>
        <v>2490.89</v>
      </c>
      <c r="K2274" s="12">
        <f t="shared" si="142"/>
        <v>1479.4</v>
      </c>
      <c r="L2274" s="7">
        <f t="shared" si="143"/>
        <v>0.37261761735288862</v>
      </c>
      <c r="M2274" s="5" t="str">
        <f>IF(COUNTIF(Returns!$B$2:$B$248,A2274)&gt;0,"Yes","No")</f>
        <v>No</v>
      </c>
      <c r="N2274" s="13"/>
    </row>
    <row r="2275" spans="1:14" x14ac:dyDescent="0.35">
      <c r="A2275" s="5">
        <v>2274</v>
      </c>
      <c r="B2275" s="5">
        <v>1497</v>
      </c>
      <c r="C2275" s="5">
        <v>1001</v>
      </c>
      <c r="D2275" s="5">
        <v>1</v>
      </c>
      <c r="E2275" s="5">
        <v>3826.19</v>
      </c>
      <c r="F2275" s="5">
        <v>0.1</v>
      </c>
      <c r="G2275" s="5">
        <f>IFERROR(INDEX(Products!$C$2:$C$86,MATCH(C2275,Products!$A$2:$A$86,0)),"")</f>
        <v>1</v>
      </c>
      <c r="H2275" s="12">
        <f>IFERROR(INDEX(Products!$D$2:$D$86,MATCH(C2275,Products!$A$2:$A$86,0)),"")</f>
        <v>3021.65</v>
      </c>
      <c r="I2275" s="12">
        <f t="shared" si="140"/>
        <v>3443.5709999999999</v>
      </c>
      <c r="J2275" s="12">
        <f t="shared" si="141"/>
        <v>3021.65</v>
      </c>
      <c r="K2275" s="12">
        <f t="shared" si="142"/>
        <v>421.92099999999982</v>
      </c>
      <c r="L2275" s="7">
        <f t="shared" si="143"/>
        <v>0.12252426333013021</v>
      </c>
      <c r="M2275" s="5" t="str">
        <f>IF(COUNTIF(Returns!$B$2:$B$248,A2275)&gt;0,"Yes","No")</f>
        <v>No</v>
      </c>
      <c r="N2275" s="13"/>
    </row>
    <row r="2276" spans="1:14" x14ac:dyDescent="0.35">
      <c r="A2276" s="5">
        <v>2275</v>
      </c>
      <c r="B2276" s="5">
        <v>1498</v>
      </c>
      <c r="C2276" s="5">
        <v>1074</v>
      </c>
      <c r="D2276" s="5">
        <v>1</v>
      </c>
      <c r="E2276" s="5">
        <v>2444.16</v>
      </c>
      <c r="F2276" s="5">
        <v>0</v>
      </c>
      <c r="G2276" s="5">
        <f>IFERROR(INDEX(Products!$C$2:$C$86,MATCH(C2276,Products!$A$2:$A$86,0)),"")</f>
        <v>7</v>
      </c>
      <c r="H2276" s="12">
        <f>IFERROR(INDEX(Products!$D$2:$D$86,MATCH(C2276,Products!$A$2:$A$86,0)),"")</f>
        <v>1417.35</v>
      </c>
      <c r="I2276" s="12">
        <f t="shared" si="140"/>
        <v>2444.16</v>
      </c>
      <c r="J2276" s="12">
        <f t="shared" si="141"/>
        <v>1417.35</v>
      </c>
      <c r="K2276" s="12">
        <f t="shared" si="142"/>
        <v>1026.81</v>
      </c>
      <c r="L2276" s="7">
        <f t="shared" si="143"/>
        <v>0.42010752160251374</v>
      </c>
      <c r="M2276" s="5" t="str">
        <f>IF(COUNTIF(Returns!$B$2:$B$248,A2276)&gt;0,"Yes","No")</f>
        <v>No</v>
      </c>
      <c r="N2276" s="13"/>
    </row>
    <row r="2277" spans="1:14" x14ac:dyDescent="0.35">
      <c r="A2277" s="5">
        <v>2276</v>
      </c>
      <c r="B2277" s="5">
        <v>1498</v>
      </c>
      <c r="C2277" s="5">
        <v>1072</v>
      </c>
      <c r="D2277" s="5">
        <v>2</v>
      </c>
      <c r="E2277" s="5">
        <v>1404.39</v>
      </c>
      <c r="F2277" s="5">
        <v>0.1</v>
      </c>
      <c r="G2277" s="5">
        <f>IFERROR(INDEX(Products!$C$2:$C$86,MATCH(C2277,Products!$A$2:$A$86,0)),"")</f>
        <v>7</v>
      </c>
      <c r="H2277" s="12">
        <f>IFERROR(INDEX(Products!$D$2:$D$86,MATCH(C2277,Products!$A$2:$A$86,0)),"")</f>
        <v>772.88</v>
      </c>
      <c r="I2277" s="12">
        <f t="shared" si="140"/>
        <v>2527.902</v>
      </c>
      <c r="J2277" s="12">
        <f t="shared" si="141"/>
        <v>1545.76</v>
      </c>
      <c r="K2277" s="12">
        <f t="shared" si="142"/>
        <v>982.14200000000005</v>
      </c>
      <c r="L2277" s="7">
        <f t="shared" si="143"/>
        <v>0.38852059929538407</v>
      </c>
      <c r="M2277" s="5" t="str">
        <f>IF(COUNTIF(Returns!$B$2:$B$248,A2277)&gt;0,"Yes","No")</f>
        <v>No</v>
      </c>
      <c r="N2277" s="13"/>
    </row>
    <row r="2278" spans="1:14" x14ac:dyDescent="0.35">
      <c r="A2278" s="5">
        <v>2277</v>
      </c>
      <c r="B2278" s="5">
        <v>1499</v>
      </c>
      <c r="C2278" s="5">
        <v>1072</v>
      </c>
      <c r="D2278" s="5">
        <v>1</v>
      </c>
      <c r="E2278" s="5">
        <v>1404.39</v>
      </c>
      <c r="F2278" s="5">
        <v>0.05</v>
      </c>
      <c r="G2278" s="5">
        <f>IFERROR(INDEX(Products!$C$2:$C$86,MATCH(C2278,Products!$A$2:$A$86,0)),"")</f>
        <v>7</v>
      </c>
      <c r="H2278" s="12">
        <f>IFERROR(INDEX(Products!$D$2:$D$86,MATCH(C2278,Products!$A$2:$A$86,0)),"")</f>
        <v>772.88</v>
      </c>
      <c r="I2278" s="12">
        <f t="shared" si="140"/>
        <v>1334.1704999999999</v>
      </c>
      <c r="J2278" s="12">
        <f t="shared" si="141"/>
        <v>772.88</v>
      </c>
      <c r="K2278" s="12">
        <f t="shared" si="142"/>
        <v>561.29049999999995</v>
      </c>
      <c r="L2278" s="7">
        <f t="shared" si="143"/>
        <v>0.42070372564825859</v>
      </c>
      <c r="M2278" s="5" t="str">
        <f>IF(COUNTIF(Returns!$B$2:$B$248,A2278)&gt;0,"Yes","No")</f>
        <v>No</v>
      </c>
      <c r="N2278" s="13"/>
    </row>
    <row r="2279" spans="1:14" x14ac:dyDescent="0.35">
      <c r="A2279" s="5">
        <v>2278</v>
      </c>
      <c r="B2279" s="5">
        <v>1499</v>
      </c>
      <c r="C2279" s="5">
        <v>1012</v>
      </c>
      <c r="D2279" s="5">
        <v>1</v>
      </c>
      <c r="E2279" s="5">
        <v>2425.1999999999998</v>
      </c>
      <c r="F2279" s="5">
        <v>0</v>
      </c>
      <c r="G2279" s="5">
        <f>IFERROR(INDEX(Products!$C$2:$C$86,MATCH(C2279,Products!$A$2:$A$86,0)),"")</f>
        <v>1</v>
      </c>
      <c r="H2279" s="12">
        <f>IFERROR(INDEX(Products!$D$2:$D$86,MATCH(C2279,Products!$A$2:$A$86,0)),"")</f>
        <v>1795.03</v>
      </c>
      <c r="I2279" s="12">
        <f t="shared" si="140"/>
        <v>2425.1999999999998</v>
      </c>
      <c r="J2279" s="12">
        <f t="shared" si="141"/>
        <v>1795.03</v>
      </c>
      <c r="K2279" s="12">
        <f t="shared" si="142"/>
        <v>630.16999999999985</v>
      </c>
      <c r="L2279" s="7">
        <f t="shared" si="143"/>
        <v>0.25984248721754905</v>
      </c>
      <c r="M2279" s="5" t="str">
        <f>IF(COUNTIF(Returns!$B$2:$B$248,A2279)&gt;0,"Yes","No")</f>
        <v>Yes</v>
      </c>
      <c r="N2279" s="13"/>
    </row>
    <row r="2280" spans="1:14" x14ac:dyDescent="0.35">
      <c r="A2280" s="5">
        <v>2279</v>
      </c>
      <c r="B2280" s="5">
        <v>1500</v>
      </c>
      <c r="C2280" s="5">
        <v>1019</v>
      </c>
      <c r="D2280" s="5">
        <v>1</v>
      </c>
      <c r="E2280" s="5">
        <v>1255.73</v>
      </c>
      <c r="F2280" s="5">
        <v>0</v>
      </c>
      <c r="G2280" s="5">
        <f>IFERROR(INDEX(Products!$C$2:$C$86,MATCH(C2280,Products!$A$2:$A$86,0)),"")</f>
        <v>2</v>
      </c>
      <c r="H2280" s="12">
        <f>IFERROR(INDEX(Products!$D$2:$D$86,MATCH(C2280,Products!$A$2:$A$86,0)),"")</f>
        <v>760.11</v>
      </c>
      <c r="I2280" s="12">
        <f t="shared" si="140"/>
        <v>1255.73</v>
      </c>
      <c r="J2280" s="12">
        <f t="shared" si="141"/>
        <v>760.11</v>
      </c>
      <c r="K2280" s="12">
        <f t="shared" si="142"/>
        <v>495.62</v>
      </c>
      <c r="L2280" s="7">
        <f t="shared" si="143"/>
        <v>0.39468675591090441</v>
      </c>
      <c r="M2280" s="5" t="str">
        <f>IF(COUNTIF(Returns!$B$2:$B$248,A2280)&gt;0,"Yes","No")</f>
        <v>No</v>
      </c>
      <c r="N2280" s="13"/>
    </row>
    <row r="2281" spans="1:14" x14ac:dyDescent="0.35">
      <c r="A2281" s="5">
        <v>2280</v>
      </c>
      <c r="B2281" s="5">
        <v>1501</v>
      </c>
      <c r="C2281" s="5">
        <v>1067</v>
      </c>
      <c r="D2281" s="5">
        <v>1</v>
      </c>
      <c r="E2281" s="5">
        <v>4128.99</v>
      </c>
      <c r="F2281" s="5">
        <v>0.2</v>
      </c>
      <c r="G2281" s="5">
        <f>IFERROR(INDEX(Products!$C$2:$C$86,MATCH(C2281,Products!$A$2:$A$86,0)),"")</f>
        <v>7</v>
      </c>
      <c r="H2281" s="12">
        <f>IFERROR(INDEX(Products!$D$2:$D$86,MATCH(C2281,Products!$A$2:$A$86,0)),"")</f>
        <v>2213.3200000000002</v>
      </c>
      <c r="I2281" s="12">
        <f t="shared" si="140"/>
        <v>3303.192</v>
      </c>
      <c r="J2281" s="12">
        <f t="shared" si="141"/>
        <v>2213.3200000000002</v>
      </c>
      <c r="K2281" s="12">
        <f t="shared" si="142"/>
        <v>1089.8719999999998</v>
      </c>
      <c r="L2281" s="7">
        <f t="shared" si="143"/>
        <v>0.32994509553183704</v>
      </c>
      <c r="M2281" s="5" t="str">
        <f>IF(COUNTIF(Returns!$B$2:$B$248,A2281)&gt;0,"Yes","No")</f>
        <v>No</v>
      </c>
      <c r="N2281" s="13"/>
    </row>
    <row r="2282" spans="1:14" x14ac:dyDescent="0.35">
      <c r="A2282" s="5">
        <v>2281</v>
      </c>
      <c r="B2282" s="5">
        <v>1501</v>
      </c>
      <c r="C2282" s="5">
        <v>1017</v>
      </c>
      <c r="D2282" s="5">
        <v>1</v>
      </c>
      <c r="E2282" s="5">
        <v>978.37</v>
      </c>
      <c r="F2282" s="5">
        <v>0.25</v>
      </c>
      <c r="G2282" s="5">
        <f>IFERROR(INDEX(Products!$C$2:$C$86,MATCH(C2282,Products!$A$2:$A$86,0)),"")</f>
        <v>2</v>
      </c>
      <c r="H2282" s="12">
        <f>IFERROR(INDEX(Products!$D$2:$D$86,MATCH(C2282,Products!$A$2:$A$86,0)),"")</f>
        <v>519.71</v>
      </c>
      <c r="I2282" s="12">
        <f t="shared" si="140"/>
        <v>733.77750000000003</v>
      </c>
      <c r="J2282" s="12">
        <f t="shared" si="141"/>
        <v>519.71</v>
      </c>
      <c r="K2282" s="12">
        <f t="shared" si="142"/>
        <v>214.0675</v>
      </c>
      <c r="L2282" s="7">
        <f t="shared" si="143"/>
        <v>0.29173352957810778</v>
      </c>
      <c r="M2282" s="5" t="str">
        <f>IF(COUNTIF(Returns!$B$2:$B$248,A2282)&gt;0,"Yes","No")</f>
        <v>No</v>
      </c>
      <c r="N2282" s="13"/>
    </row>
    <row r="2283" spans="1:14" x14ac:dyDescent="0.35">
      <c r="A2283" s="5">
        <v>2282</v>
      </c>
      <c r="B2283" s="5">
        <v>1502</v>
      </c>
      <c r="C2283" s="5">
        <v>1044</v>
      </c>
      <c r="D2283" s="5">
        <v>1</v>
      </c>
      <c r="E2283" s="5">
        <v>1419.88</v>
      </c>
      <c r="F2283" s="5">
        <v>0</v>
      </c>
      <c r="G2283" s="5">
        <f>IFERROR(INDEX(Products!$C$2:$C$86,MATCH(C2283,Products!$A$2:$A$86,0)),"")</f>
        <v>4</v>
      </c>
      <c r="H2283" s="12">
        <f>IFERROR(INDEX(Products!$D$2:$D$86,MATCH(C2283,Products!$A$2:$A$86,0)),"")</f>
        <v>897.98</v>
      </c>
      <c r="I2283" s="12">
        <f t="shared" si="140"/>
        <v>1419.88</v>
      </c>
      <c r="J2283" s="12">
        <f t="shared" si="141"/>
        <v>897.98</v>
      </c>
      <c r="K2283" s="12">
        <f t="shared" si="142"/>
        <v>521.90000000000009</v>
      </c>
      <c r="L2283" s="7">
        <f t="shared" si="143"/>
        <v>0.36756627320618646</v>
      </c>
      <c r="M2283" s="5" t="str">
        <f>IF(COUNTIF(Returns!$B$2:$B$248,A2283)&gt;0,"Yes","No")</f>
        <v>No</v>
      </c>
      <c r="N2283" s="13"/>
    </row>
    <row r="2284" spans="1:14" x14ac:dyDescent="0.35">
      <c r="A2284" s="5">
        <v>2283</v>
      </c>
      <c r="B2284" s="5">
        <v>1503</v>
      </c>
      <c r="C2284" s="5">
        <v>1001</v>
      </c>
      <c r="D2284" s="5">
        <v>1</v>
      </c>
      <c r="E2284" s="5">
        <v>3826.19</v>
      </c>
      <c r="F2284" s="5">
        <v>0.2</v>
      </c>
      <c r="G2284" s="5">
        <f>IFERROR(INDEX(Products!$C$2:$C$86,MATCH(C2284,Products!$A$2:$A$86,0)),"")</f>
        <v>1</v>
      </c>
      <c r="H2284" s="12">
        <f>IFERROR(INDEX(Products!$D$2:$D$86,MATCH(C2284,Products!$A$2:$A$86,0)),"")</f>
        <v>3021.65</v>
      </c>
      <c r="I2284" s="12">
        <f t="shared" si="140"/>
        <v>3060.9520000000002</v>
      </c>
      <c r="J2284" s="12">
        <f t="shared" si="141"/>
        <v>3021.65</v>
      </c>
      <c r="K2284" s="12">
        <f t="shared" si="142"/>
        <v>39.302000000000135</v>
      </c>
      <c r="L2284" s="7">
        <f t="shared" si="143"/>
        <v>1.2839796246396589E-2</v>
      </c>
      <c r="M2284" s="5" t="str">
        <f>IF(COUNTIF(Returns!$B$2:$B$248,A2284)&gt;0,"Yes","No")</f>
        <v>No</v>
      </c>
      <c r="N2284" s="13"/>
    </row>
    <row r="2285" spans="1:14" x14ac:dyDescent="0.35">
      <c r="A2285" s="5">
        <v>2284</v>
      </c>
      <c r="B2285" s="5">
        <v>1503</v>
      </c>
      <c r="C2285" s="5">
        <v>1005</v>
      </c>
      <c r="D2285" s="5">
        <v>1</v>
      </c>
      <c r="E2285" s="5">
        <v>2703.6</v>
      </c>
      <c r="F2285" s="5">
        <v>0</v>
      </c>
      <c r="G2285" s="5">
        <f>IFERROR(INDEX(Products!$C$2:$C$86,MATCH(C2285,Products!$A$2:$A$86,0)),"")</f>
        <v>1</v>
      </c>
      <c r="H2285" s="12">
        <f>IFERROR(INDEX(Products!$D$2:$D$86,MATCH(C2285,Products!$A$2:$A$86,0)),"")</f>
        <v>2129.88</v>
      </c>
      <c r="I2285" s="12">
        <f t="shared" si="140"/>
        <v>2703.6</v>
      </c>
      <c r="J2285" s="12">
        <f t="shared" si="141"/>
        <v>2129.88</v>
      </c>
      <c r="K2285" s="12">
        <f t="shared" si="142"/>
        <v>573.7199999999998</v>
      </c>
      <c r="L2285" s="7">
        <f t="shared" si="143"/>
        <v>0.2122059476253883</v>
      </c>
      <c r="M2285" s="5" t="str">
        <f>IF(COUNTIF(Returns!$B$2:$B$248,A2285)&gt;0,"Yes","No")</f>
        <v>No</v>
      </c>
      <c r="N2285" s="13"/>
    </row>
    <row r="2286" spans="1:14" x14ac:dyDescent="0.35">
      <c r="A2286" s="5">
        <v>2285</v>
      </c>
      <c r="B2286" s="5">
        <v>1504</v>
      </c>
      <c r="C2286" s="5">
        <v>1064</v>
      </c>
      <c r="D2286" s="5">
        <v>1</v>
      </c>
      <c r="E2286" s="5">
        <v>177.92</v>
      </c>
      <c r="F2286" s="5">
        <v>0.1</v>
      </c>
      <c r="G2286" s="5">
        <f>IFERROR(INDEX(Products!$C$2:$C$86,MATCH(C2286,Products!$A$2:$A$86,0)),"")</f>
        <v>6</v>
      </c>
      <c r="H2286" s="12">
        <f>IFERROR(INDEX(Products!$D$2:$D$86,MATCH(C2286,Products!$A$2:$A$86,0)),"")</f>
        <v>95.97</v>
      </c>
      <c r="I2286" s="12">
        <f t="shared" si="140"/>
        <v>160.12799999999999</v>
      </c>
      <c r="J2286" s="12">
        <f t="shared" si="141"/>
        <v>95.97</v>
      </c>
      <c r="K2286" s="12">
        <f t="shared" si="142"/>
        <v>64.157999999999987</v>
      </c>
      <c r="L2286" s="7">
        <f t="shared" si="143"/>
        <v>0.40066696642685845</v>
      </c>
      <c r="M2286" s="5" t="str">
        <f>IF(COUNTIF(Returns!$B$2:$B$248,A2286)&gt;0,"Yes","No")</f>
        <v>No</v>
      </c>
      <c r="N2286" s="13"/>
    </row>
    <row r="2287" spans="1:14" x14ac:dyDescent="0.35">
      <c r="A2287" s="5">
        <v>2286</v>
      </c>
      <c r="B2287" s="5">
        <v>1505</v>
      </c>
      <c r="C2287" s="5">
        <v>1084</v>
      </c>
      <c r="D2287" s="5">
        <v>2</v>
      </c>
      <c r="E2287" s="5">
        <v>317.63</v>
      </c>
      <c r="F2287" s="5">
        <v>0.15</v>
      </c>
      <c r="G2287" s="5">
        <f>IFERROR(INDEX(Products!$C$2:$C$86,MATCH(C2287,Products!$A$2:$A$86,0)),"")</f>
        <v>8</v>
      </c>
      <c r="H2287" s="12">
        <f>IFERROR(INDEX(Products!$D$2:$D$86,MATCH(C2287,Products!$A$2:$A$86,0)),"")</f>
        <v>188.52</v>
      </c>
      <c r="I2287" s="12">
        <f t="shared" si="140"/>
        <v>539.971</v>
      </c>
      <c r="J2287" s="12">
        <f t="shared" si="141"/>
        <v>377.04</v>
      </c>
      <c r="K2287" s="12">
        <f t="shared" si="142"/>
        <v>162.93099999999998</v>
      </c>
      <c r="L2287" s="7">
        <f t="shared" si="143"/>
        <v>0.30174027864459385</v>
      </c>
      <c r="M2287" s="5" t="str">
        <f>IF(COUNTIF(Returns!$B$2:$B$248,A2287)&gt;0,"Yes","No")</f>
        <v>No</v>
      </c>
      <c r="N2287" s="13"/>
    </row>
    <row r="2288" spans="1:14" x14ac:dyDescent="0.35">
      <c r="A2288" s="5">
        <v>2287</v>
      </c>
      <c r="B2288" s="5">
        <v>1505</v>
      </c>
      <c r="C2288" s="5">
        <v>1085</v>
      </c>
      <c r="D2288" s="5">
        <v>1</v>
      </c>
      <c r="E2288" s="5">
        <v>234.72</v>
      </c>
      <c r="F2288" s="5">
        <v>0.15</v>
      </c>
      <c r="G2288" s="5">
        <f>IFERROR(INDEX(Products!$C$2:$C$86,MATCH(C2288,Products!$A$2:$A$86,0)),"")</f>
        <v>8</v>
      </c>
      <c r="H2288" s="12">
        <f>IFERROR(INDEX(Products!$D$2:$D$86,MATCH(C2288,Products!$A$2:$A$86,0)),"")</f>
        <v>175.69</v>
      </c>
      <c r="I2288" s="12">
        <f t="shared" si="140"/>
        <v>199.512</v>
      </c>
      <c r="J2288" s="12">
        <f t="shared" si="141"/>
        <v>175.69</v>
      </c>
      <c r="K2288" s="12">
        <f t="shared" si="142"/>
        <v>23.822000000000003</v>
      </c>
      <c r="L2288" s="7">
        <f t="shared" si="143"/>
        <v>0.11940133926781347</v>
      </c>
      <c r="M2288" s="5" t="str">
        <f>IF(COUNTIF(Returns!$B$2:$B$248,A2288)&gt;0,"Yes","No")</f>
        <v>No</v>
      </c>
      <c r="N2288" s="13"/>
    </row>
    <row r="2289" spans="1:14" x14ac:dyDescent="0.35">
      <c r="A2289" s="5">
        <v>2288</v>
      </c>
      <c r="B2289" s="5">
        <v>1506</v>
      </c>
      <c r="C2289" s="5">
        <v>1030</v>
      </c>
      <c r="D2289" s="5">
        <v>1</v>
      </c>
      <c r="E2289" s="5">
        <v>799.21</v>
      </c>
      <c r="F2289" s="5">
        <v>0.05</v>
      </c>
      <c r="G2289" s="5">
        <f>IFERROR(INDEX(Products!$C$2:$C$86,MATCH(C2289,Products!$A$2:$A$86,0)),"")</f>
        <v>3</v>
      </c>
      <c r="H2289" s="12">
        <f>IFERROR(INDEX(Products!$D$2:$D$86,MATCH(C2289,Products!$A$2:$A$86,0)),"")</f>
        <v>534</v>
      </c>
      <c r="I2289" s="12">
        <f t="shared" si="140"/>
        <v>759.24950000000001</v>
      </c>
      <c r="J2289" s="12">
        <f t="shared" si="141"/>
        <v>534</v>
      </c>
      <c r="K2289" s="12">
        <f t="shared" si="142"/>
        <v>225.24950000000001</v>
      </c>
      <c r="L2289" s="7">
        <f t="shared" si="143"/>
        <v>0.2966738865155657</v>
      </c>
      <c r="M2289" s="5" t="str">
        <f>IF(COUNTIF(Returns!$B$2:$B$248,A2289)&gt;0,"Yes","No")</f>
        <v>Yes</v>
      </c>
      <c r="N2289" s="13"/>
    </row>
    <row r="2290" spans="1:14" x14ac:dyDescent="0.35">
      <c r="A2290" s="5">
        <v>2289</v>
      </c>
      <c r="B2290" s="5">
        <v>1506</v>
      </c>
      <c r="C2290" s="5">
        <v>1085</v>
      </c>
      <c r="D2290" s="5">
        <v>1</v>
      </c>
      <c r="E2290" s="5">
        <v>234.72</v>
      </c>
      <c r="F2290" s="5">
        <v>0</v>
      </c>
      <c r="G2290" s="5">
        <f>IFERROR(INDEX(Products!$C$2:$C$86,MATCH(C2290,Products!$A$2:$A$86,0)),"")</f>
        <v>8</v>
      </c>
      <c r="H2290" s="12">
        <f>IFERROR(INDEX(Products!$D$2:$D$86,MATCH(C2290,Products!$A$2:$A$86,0)),"")</f>
        <v>175.69</v>
      </c>
      <c r="I2290" s="12">
        <f t="shared" si="140"/>
        <v>234.72</v>
      </c>
      <c r="J2290" s="12">
        <f t="shared" si="141"/>
        <v>175.69</v>
      </c>
      <c r="K2290" s="12">
        <f t="shared" si="142"/>
        <v>59.03</v>
      </c>
      <c r="L2290" s="7">
        <f t="shared" si="143"/>
        <v>0.25149113837764148</v>
      </c>
      <c r="M2290" s="5" t="str">
        <f>IF(COUNTIF(Returns!$B$2:$B$248,A2290)&gt;0,"Yes","No")</f>
        <v>No</v>
      </c>
      <c r="N2290" s="13"/>
    </row>
    <row r="2291" spans="1:14" x14ac:dyDescent="0.35">
      <c r="A2291" s="5">
        <v>2290</v>
      </c>
      <c r="B2291" s="5">
        <v>1507</v>
      </c>
      <c r="C2291" s="5">
        <v>1065</v>
      </c>
      <c r="D2291" s="5">
        <v>1</v>
      </c>
      <c r="E2291" s="5">
        <v>1433.45</v>
      </c>
      <c r="F2291" s="5">
        <v>0</v>
      </c>
      <c r="G2291" s="5">
        <f>IFERROR(INDEX(Products!$C$2:$C$86,MATCH(C2291,Products!$A$2:$A$86,0)),"")</f>
        <v>6</v>
      </c>
      <c r="H2291" s="12">
        <f>IFERROR(INDEX(Products!$D$2:$D$86,MATCH(C2291,Products!$A$2:$A$86,0)),"")</f>
        <v>800.55</v>
      </c>
      <c r="I2291" s="12">
        <f t="shared" si="140"/>
        <v>1433.45</v>
      </c>
      <c r="J2291" s="12">
        <f t="shared" si="141"/>
        <v>800.55</v>
      </c>
      <c r="K2291" s="12">
        <f t="shared" si="142"/>
        <v>632.90000000000009</v>
      </c>
      <c r="L2291" s="7">
        <f t="shared" si="143"/>
        <v>0.44152220168125855</v>
      </c>
      <c r="M2291" s="5" t="str">
        <f>IF(COUNTIF(Returns!$B$2:$B$248,A2291)&gt;0,"Yes","No")</f>
        <v>No</v>
      </c>
      <c r="N2291" s="13"/>
    </row>
    <row r="2292" spans="1:14" x14ac:dyDescent="0.35">
      <c r="A2292" s="5">
        <v>2291</v>
      </c>
      <c r="B2292" s="5">
        <v>1507</v>
      </c>
      <c r="C2292" s="5">
        <v>1063</v>
      </c>
      <c r="D2292" s="5">
        <v>1</v>
      </c>
      <c r="E2292" s="5">
        <v>117.54</v>
      </c>
      <c r="F2292" s="5">
        <v>0.1</v>
      </c>
      <c r="G2292" s="5">
        <f>IFERROR(INDEX(Products!$C$2:$C$86,MATCH(C2292,Products!$A$2:$A$86,0)),"")</f>
        <v>6</v>
      </c>
      <c r="H2292" s="12">
        <f>IFERROR(INDEX(Products!$D$2:$D$86,MATCH(C2292,Products!$A$2:$A$86,0)),"")</f>
        <v>80.47</v>
      </c>
      <c r="I2292" s="12">
        <f t="shared" si="140"/>
        <v>105.786</v>
      </c>
      <c r="J2292" s="12">
        <f t="shared" si="141"/>
        <v>80.47</v>
      </c>
      <c r="K2292" s="12">
        <f t="shared" si="142"/>
        <v>25.316000000000003</v>
      </c>
      <c r="L2292" s="7">
        <f t="shared" si="143"/>
        <v>0.23931333068648028</v>
      </c>
      <c r="M2292" s="5" t="str">
        <f>IF(COUNTIF(Returns!$B$2:$B$248,A2292)&gt;0,"Yes","No")</f>
        <v>No</v>
      </c>
      <c r="N2292" s="13"/>
    </row>
    <row r="2293" spans="1:14" x14ac:dyDescent="0.35">
      <c r="A2293" s="5">
        <v>2292</v>
      </c>
      <c r="B2293" s="5">
        <v>1507</v>
      </c>
      <c r="C2293" s="5">
        <v>1046</v>
      </c>
      <c r="D2293" s="5">
        <v>1</v>
      </c>
      <c r="E2293" s="5">
        <v>675.87</v>
      </c>
      <c r="F2293" s="5">
        <v>0.3</v>
      </c>
      <c r="G2293" s="5">
        <f>IFERROR(INDEX(Products!$C$2:$C$86,MATCH(C2293,Products!$A$2:$A$86,0)),"")</f>
        <v>5</v>
      </c>
      <c r="H2293" s="12">
        <f>IFERROR(INDEX(Products!$D$2:$D$86,MATCH(C2293,Products!$A$2:$A$86,0)),"")</f>
        <v>407.68</v>
      </c>
      <c r="I2293" s="12">
        <f t="shared" si="140"/>
        <v>473.10899999999998</v>
      </c>
      <c r="J2293" s="12">
        <f t="shared" si="141"/>
        <v>407.68</v>
      </c>
      <c r="K2293" s="12">
        <f t="shared" si="142"/>
        <v>65.428999999999974</v>
      </c>
      <c r="L2293" s="7">
        <f t="shared" si="143"/>
        <v>0.13829582612040772</v>
      </c>
      <c r="M2293" s="5" t="str">
        <f>IF(COUNTIF(Returns!$B$2:$B$248,A2293)&gt;0,"Yes","No")</f>
        <v>No</v>
      </c>
      <c r="N2293" s="13"/>
    </row>
    <row r="2294" spans="1:14" x14ac:dyDescent="0.35">
      <c r="A2294" s="5">
        <v>2293</v>
      </c>
      <c r="B2294" s="5">
        <v>1508</v>
      </c>
      <c r="C2294" s="5">
        <v>1016</v>
      </c>
      <c r="D2294" s="5">
        <v>1</v>
      </c>
      <c r="E2294" s="5">
        <v>1279.19</v>
      </c>
      <c r="F2294" s="5">
        <v>0.1</v>
      </c>
      <c r="G2294" s="5">
        <f>IFERROR(INDEX(Products!$C$2:$C$86,MATCH(C2294,Products!$A$2:$A$86,0)),"")</f>
        <v>2</v>
      </c>
      <c r="H2294" s="12">
        <f>IFERROR(INDEX(Products!$D$2:$D$86,MATCH(C2294,Products!$A$2:$A$86,0)),"")</f>
        <v>741.85</v>
      </c>
      <c r="I2294" s="12">
        <f t="shared" si="140"/>
        <v>1151.2710000000002</v>
      </c>
      <c r="J2294" s="12">
        <f t="shared" si="141"/>
        <v>741.85</v>
      </c>
      <c r="K2294" s="12">
        <f t="shared" si="142"/>
        <v>409.42100000000016</v>
      </c>
      <c r="L2294" s="7">
        <f t="shared" si="143"/>
        <v>0.35562521769418332</v>
      </c>
      <c r="M2294" s="5" t="str">
        <f>IF(COUNTIF(Returns!$B$2:$B$248,A2294)&gt;0,"Yes","No")</f>
        <v>No</v>
      </c>
      <c r="N2294" s="13"/>
    </row>
    <row r="2295" spans="1:14" x14ac:dyDescent="0.35">
      <c r="A2295" s="5">
        <v>2294</v>
      </c>
      <c r="B2295" s="5">
        <v>1509</v>
      </c>
      <c r="C2295" s="5">
        <v>1056</v>
      </c>
      <c r="D2295" s="5">
        <v>2</v>
      </c>
      <c r="E2295" s="5">
        <v>1134.4000000000001</v>
      </c>
      <c r="F2295" s="5">
        <v>0.1</v>
      </c>
      <c r="G2295" s="5">
        <f>IFERROR(INDEX(Products!$C$2:$C$86,MATCH(C2295,Products!$A$2:$A$86,0)),"")</f>
        <v>6</v>
      </c>
      <c r="H2295" s="12">
        <f>IFERROR(INDEX(Products!$D$2:$D$86,MATCH(C2295,Products!$A$2:$A$86,0)),"")</f>
        <v>798.2</v>
      </c>
      <c r="I2295" s="12">
        <f t="shared" si="140"/>
        <v>2041.9200000000003</v>
      </c>
      <c r="J2295" s="12">
        <f t="shared" si="141"/>
        <v>1596.4</v>
      </c>
      <c r="K2295" s="12">
        <f t="shared" si="142"/>
        <v>445.52000000000021</v>
      </c>
      <c r="L2295" s="7">
        <f t="shared" si="143"/>
        <v>0.21818680457608533</v>
      </c>
      <c r="M2295" s="5" t="str">
        <f>IF(COUNTIF(Returns!$B$2:$B$248,A2295)&gt;0,"Yes","No")</f>
        <v>No</v>
      </c>
      <c r="N2295" s="13"/>
    </row>
    <row r="2296" spans="1:14" x14ac:dyDescent="0.35">
      <c r="A2296" s="5">
        <v>2295</v>
      </c>
      <c r="B2296" s="5">
        <v>1510</v>
      </c>
      <c r="C2296" s="5">
        <v>1059</v>
      </c>
      <c r="D2296" s="5">
        <v>1</v>
      </c>
      <c r="E2296" s="5">
        <v>540.76</v>
      </c>
      <c r="F2296" s="5">
        <v>0</v>
      </c>
      <c r="G2296" s="5">
        <f>IFERROR(INDEX(Products!$C$2:$C$86,MATCH(C2296,Products!$A$2:$A$86,0)),"")</f>
        <v>6</v>
      </c>
      <c r="H2296" s="12">
        <f>IFERROR(INDEX(Products!$D$2:$D$86,MATCH(C2296,Products!$A$2:$A$86,0)),"")</f>
        <v>324.72000000000003</v>
      </c>
      <c r="I2296" s="12">
        <f t="shared" si="140"/>
        <v>540.76</v>
      </c>
      <c r="J2296" s="12">
        <f t="shared" si="141"/>
        <v>324.72000000000003</v>
      </c>
      <c r="K2296" s="12">
        <f t="shared" si="142"/>
        <v>216.03999999999996</v>
      </c>
      <c r="L2296" s="7">
        <f t="shared" si="143"/>
        <v>0.39951179820992672</v>
      </c>
      <c r="M2296" s="5" t="str">
        <f>IF(COUNTIF(Returns!$B$2:$B$248,A2296)&gt;0,"Yes","No")</f>
        <v>No</v>
      </c>
      <c r="N2296" s="13"/>
    </row>
    <row r="2297" spans="1:14" x14ac:dyDescent="0.35">
      <c r="A2297" s="5">
        <v>2296</v>
      </c>
      <c r="B2297" s="5">
        <v>1510</v>
      </c>
      <c r="C2297" s="5">
        <v>1064</v>
      </c>
      <c r="D2297" s="5">
        <v>1</v>
      </c>
      <c r="E2297" s="5">
        <v>177.92</v>
      </c>
      <c r="F2297" s="5">
        <v>0.1</v>
      </c>
      <c r="G2297" s="5">
        <f>IFERROR(INDEX(Products!$C$2:$C$86,MATCH(C2297,Products!$A$2:$A$86,0)),"")</f>
        <v>6</v>
      </c>
      <c r="H2297" s="12">
        <f>IFERROR(INDEX(Products!$D$2:$D$86,MATCH(C2297,Products!$A$2:$A$86,0)),"")</f>
        <v>95.97</v>
      </c>
      <c r="I2297" s="12">
        <f t="shared" si="140"/>
        <v>160.12799999999999</v>
      </c>
      <c r="J2297" s="12">
        <f t="shared" si="141"/>
        <v>95.97</v>
      </c>
      <c r="K2297" s="12">
        <f t="shared" si="142"/>
        <v>64.157999999999987</v>
      </c>
      <c r="L2297" s="7">
        <f t="shared" si="143"/>
        <v>0.40066696642685845</v>
      </c>
      <c r="M2297" s="5" t="str">
        <f>IF(COUNTIF(Returns!$B$2:$B$248,A2297)&gt;0,"Yes","No")</f>
        <v>No</v>
      </c>
      <c r="N2297" s="13"/>
    </row>
    <row r="2298" spans="1:14" x14ac:dyDescent="0.35">
      <c r="A2298" s="5">
        <v>2297</v>
      </c>
      <c r="B2298" s="5">
        <v>1511</v>
      </c>
      <c r="C2298" s="5">
        <v>1061</v>
      </c>
      <c r="D2298" s="5">
        <v>1</v>
      </c>
      <c r="E2298" s="5">
        <v>1128.8399999999999</v>
      </c>
      <c r="F2298" s="5">
        <v>0.2</v>
      </c>
      <c r="G2298" s="5">
        <f>IFERROR(INDEX(Products!$C$2:$C$86,MATCH(C2298,Products!$A$2:$A$86,0)),"")</f>
        <v>6</v>
      </c>
      <c r="H2298" s="12">
        <f>IFERROR(INDEX(Products!$D$2:$D$86,MATCH(C2298,Products!$A$2:$A$86,0)),"")</f>
        <v>705.26</v>
      </c>
      <c r="I2298" s="12">
        <f t="shared" si="140"/>
        <v>903.072</v>
      </c>
      <c r="J2298" s="12">
        <f t="shared" si="141"/>
        <v>705.26</v>
      </c>
      <c r="K2298" s="12">
        <f t="shared" si="142"/>
        <v>197.81200000000001</v>
      </c>
      <c r="L2298" s="7">
        <f t="shared" si="143"/>
        <v>0.21904344282626415</v>
      </c>
      <c r="M2298" s="5" t="str">
        <f>IF(COUNTIF(Returns!$B$2:$B$248,A2298)&gt;0,"Yes","No")</f>
        <v>No</v>
      </c>
      <c r="N2298" s="13"/>
    </row>
    <row r="2299" spans="1:14" x14ac:dyDescent="0.35">
      <c r="A2299" s="5">
        <v>2298</v>
      </c>
      <c r="B2299" s="5">
        <v>1512</v>
      </c>
      <c r="C2299" s="5">
        <v>1005</v>
      </c>
      <c r="D2299" s="5">
        <v>1</v>
      </c>
      <c r="E2299" s="5">
        <v>2703.6</v>
      </c>
      <c r="F2299" s="5">
        <v>0</v>
      </c>
      <c r="G2299" s="5">
        <f>IFERROR(INDEX(Products!$C$2:$C$86,MATCH(C2299,Products!$A$2:$A$86,0)),"")</f>
        <v>1</v>
      </c>
      <c r="H2299" s="12">
        <f>IFERROR(INDEX(Products!$D$2:$D$86,MATCH(C2299,Products!$A$2:$A$86,0)),"")</f>
        <v>2129.88</v>
      </c>
      <c r="I2299" s="12">
        <f t="shared" si="140"/>
        <v>2703.6</v>
      </c>
      <c r="J2299" s="12">
        <f t="shared" si="141"/>
        <v>2129.88</v>
      </c>
      <c r="K2299" s="12">
        <f t="shared" si="142"/>
        <v>573.7199999999998</v>
      </c>
      <c r="L2299" s="7">
        <f t="shared" si="143"/>
        <v>0.2122059476253883</v>
      </c>
      <c r="M2299" s="5" t="str">
        <f>IF(COUNTIF(Returns!$B$2:$B$248,A2299)&gt;0,"Yes","No")</f>
        <v>No</v>
      </c>
      <c r="N2299" s="13"/>
    </row>
    <row r="2300" spans="1:14" x14ac:dyDescent="0.35">
      <c r="A2300" s="5">
        <v>2299</v>
      </c>
      <c r="B2300" s="5">
        <v>1513</v>
      </c>
      <c r="C2300" s="5">
        <v>1039</v>
      </c>
      <c r="D2300" s="5">
        <v>1</v>
      </c>
      <c r="E2300" s="5">
        <v>1284.94</v>
      </c>
      <c r="F2300" s="5">
        <v>0.1</v>
      </c>
      <c r="G2300" s="5">
        <f>IFERROR(INDEX(Products!$C$2:$C$86,MATCH(C2300,Products!$A$2:$A$86,0)),"")</f>
        <v>4</v>
      </c>
      <c r="H2300" s="12">
        <f>IFERROR(INDEX(Products!$D$2:$D$86,MATCH(C2300,Products!$A$2:$A$86,0)),"")</f>
        <v>829.93</v>
      </c>
      <c r="I2300" s="12">
        <f t="shared" si="140"/>
        <v>1156.4460000000001</v>
      </c>
      <c r="J2300" s="12">
        <f t="shared" si="141"/>
        <v>829.93</v>
      </c>
      <c r="K2300" s="12">
        <f t="shared" si="142"/>
        <v>326.51600000000019</v>
      </c>
      <c r="L2300" s="7">
        <f t="shared" si="143"/>
        <v>0.28234435503257405</v>
      </c>
      <c r="M2300" s="5" t="str">
        <f>IF(COUNTIF(Returns!$B$2:$B$248,A2300)&gt;0,"Yes","No")</f>
        <v>No</v>
      </c>
      <c r="N2300" s="13"/>
    </row>
    <row r="2301" spans="1:14" x14ac:dyDescent="0.35">
      <c r="A2301" s="5">
        <v>2300</v>
      </c>
      <c r="B2301" s="5">
        <v>1514</v>
      </c>
      <c r="C2301" s="5">
        <v>1002</v>
      </c>
      <c r="D2301" s="5">
        <v>1</v>
      </c>
      <c r="E2301" s="5">
        <v>2131.16</v>
      </c>
      <c r="F2301" s="5">
        <v>0.2</v>
      </c>
      <c r="G2301" s="5">
        <f>IFERROR(INDEX(Products!$C$2:$C$86,MATCH(C2301,Products!$A$2:$A$86,0)),"")</f>
        <v>1</v>
      </c>
      <c r="H2301" s="12">
        <f>IFERROR(INDEX(Products!$D$2:$D$86,MATCH(C2301,Products!$A$2:$A$86,0)),"")</f>
        <v>1527.62</v>
      </c>
      <c r="I2301" s="12">
        <f t="shared" si="140"/>
        <v>1704.9279999999999</v>
      </c>
      <c r="J2301" s="12">
        <f t="shared" si="141"/>
        <v>1527.62</v>
      </c>
      <c r="K2301" s="12">
        <f t="shared" si="142"/>
        <v>177.30799999999999</v>
      </c>
      <c r="L2301" s="7">
        <f t="shared" si="143"/>
        <v>0.10399735355393307</v>
      </c>
      <c r="M2301" s="5" t="str">
        <f>IF(COUNTIF(Returns!$B$2:$B$248,A2301)&gt;0,"Yes","No")</f>
        <v>Yes</v>
      </c>
      <c r="N2301" s="13"/>
    </row>
    <row r="2302" spans="1:14" x14ac:dyDescent="0.35">
      <c r="A2302" s="5">
        <v>2301</v>
      </c>
      <c r="B2302" s="5">
        <v>1515</v>
      </c>
      <c r="C2302" s="5">
        <v>1084</v>
      </c>
      <c r="D2302" s="5">
        <v>1</v>
      </c>
      <c r="E2302" s="5">
        <v>317.63</v>
      </c>
      <c r="F2302" s="5">
        <v>0.2</v>
      </c>
      <c r="G2302" s="5">
        <f>IFERROR(INDEX(Products!$C$2:$C$86,MATCH(C2302,Products!$A$2:$A$86,0)),"")</f>
        <v>8</v>
      </c>
      <c r="H2302" s="12">
        <f>IFERROR(INDEX(Products!$D$2:$D$86,MATCH(C2302,Products!$A$2:$A$86,0)),"")</f>
        <v>188.52</v>
      </c>
      <c r="I2302" s="12">
        <f t="shared" si="140"/>
        <v>254.10400000000001</v>
      </c>
      <c r="J2302" s="12">
        <f t="shared" si="141"/>
        <v>188.52</v>
      </c>
      <c r="K2302" s="12">
        <f t="shared" si="142"/>
        <v>65.584000000000003</v>
      </c>
      <c r="L2302" s="7">
        <f t="shared" si="143"/>
        <v>0.25809904605988099</v>
      </c>
      <c r="M2302" s="5" t="str">
        <f>IF(COUNTIF(Returns!$B$2:$B$248,A2302)&gt;0,"Yes","No")</f>
        <v>No</v>
      </c>
      <c r="N2302" s="13"/>
    </row>
    <row r="2303" spans="1:14" x14ac:dyDescent="0.35">
      <c r="A2303" s="5">
        <v>2302</v>
      </c>
      <c r="B2303" s="5">
        <v>1516</v>
      </c>
      <c r="C2303" s="5">
        <v>1061</v>
      </c>
      <c r="D2303" s="5">
        <v>1</v>
      </c>
      <c r="E2303" s="5">
        <v>1128.8399999999999</v>
      </c>
      <c r="F2303" s="5">
        <v>0</v>
      </c>
      <c r="G2303" s="5">
        <f>IFERROR(INDEX(Products!$C$2:$C$86,MATCH(C2303,Products!$A$2:$A$86,0)),"")</f>
        <v>6</v>
      </c>
      <c r="H2303" s="12">
        <f>IFERROR(INDEX(Products!$D$2:$D$86,MATCH(C2303,Products!$A$2:$A$86,0)),"")</f>
        <v>705.26</v>
      </c>
      <c r="I2303" s="12">
        <f t="shared" si="140"/>
        <v>1128.8399999999999</v>
      </c>
      <c r="J2303" s="12">
        <f t="shared" si="141"/>
        <v>705.26</v>
      </c>
      <c r="K2303" s="12">
        <f t="shared" si="142"/>
        <v>423.57999999999993</v>
      </c>
      <c r="L2303" s="7">
        <f t="shared" si="143"/>
        <v>0.37523475426101127</v>
      </c>
      <c r="M2303" s="5" t="str">
        <f>IF(COUNTIF(Returns!$B$2:$B$248,A2303)&gt;0,"Yes","No")</f>
        <v>No</v>
      </c>
      <c r="N2303" s="13"/>
    </row>
    <row r="2304" spans="1:14" x14ac:dyDescent="0.35">
      <c r="A2304" s="5">
        <v>2303</v>
      </c>
      <c r="B2304" s="5">
        <v>1517</v>
      </c>
      <c r="C2304" s="5">
        <v>1052</v>
      </c>
      <c r="D2304" s="5">
        <v>1</v>
      </c>
      <c r="E2304" s="5">
        <v>2801.53</v>
      </c>
      <c r="F2304" s="5">
        <v>0</v>
      </c>
      <c r="G2304" s="5">
        <f>IFERROR(INDEX(Products!$C$2:$C$86,MATCH(C2304,Products!$A$2:$A$86,0)),"")</f>
        <v>5</v>
      </c>
      <c r="H2304" s="12">
        <f>IFERROR(INDEX(Products!$D$2:$D$86,MATCH(C2304,Products!$A$2:$A$86,0)),"")</f>
        <v>1752.02</v>
      </c>
      <c r="I2304" s="12">
        <f t="shared" si="140"/>
        <v>2801.53</v>
      </c>
      <c r="J2304" s="12">
        <f t="shared" si="141"/>
        <v>1752.02</v>
      </c>
      <c r="K2304" s="12">
        <f t="shared" si="142"/>
        <v>1049.5100000000002</v>
      </c>
      <c r="L2304" s="7">
        <f t="shared" si="143"/>
        <v>0.37462029676640984</v>
      </c>
      <c r="M2304" s="5" t="str">
        <f>IF(COUNTIF(Returns!$B$2:$B$248,A2304)&gt;0,"Yes","No")</f>
        <v>No</v>
      </c>
      <c r="N2304" s="13"/>
    </row>
    <row r="2305" spans="1:14" x14ac:dyDescent="0.35">
      <c r="A2305" s="5">
        <v>2304</v>
      </c>
      <c r="B2305" s="5">
        <v>1518</v>
      </c>
      <c r="C2305" s="5">
        <v>1037</v>
      </c>
      <c r="D2305" s="5">
        <v>1</v>
      </c>
      <c r="E2305" s="5">
        <v>1161.6300000000001</v>
      </c>
      <c r="F2305" s="5">
        <v>0.25</v>
      </c>
      <c r="G2305" s="5">
        <f>IFERROR(INDEX(Products!$C$2:$C$86,MATCH(C2305,Products!$A$2:$A$86,0)),"")</f>
        <v>4</v>
      </c>
      <c r="H2305" s="12">
        <f>IFERROR(INDEX(Products!$D$2:$D$86,MATCH(C2305,Products!$A$2:$A$86,0)),"")</f>
        <v>798.62</v>
      </c>
      <c r="I2305" s="12">
        <f t="shared" si="140"/>
        <v>871.22250000000008</v>
      </c>
      <c r="J2305" s="12">
        <f t="shared" si="141"/>
        <v>798.62</v>
      </c>
      <c r="K2305" s="12">
        <f t="shared" si="142"/>
        <v>72.602500000000077</v>
      </c>
      <c r="L2305" s="7">
        <f t="shared" si="143"/>
        <v>8.3334050716091554E-2</v>
      </c>
      <c r="M2305" s="5" t="str">
        <f>IF(COUNTIF(Returns!$B$2:$B$248,A2305)&gt;0,"Yes","No")</f>
        <v>No</v>
      </c>
      <c r="N2305" s="13"/>
    </row>
    <row r="2306" spans="1:14" x14ac:dyDescent="0.35">
      <c r="A2306" s="5">
        <v>2305</v>
      </c>
      <c r="B2306" s="5">
        <v>1518</v>
      </c>
      <c r="C2306" s="5">
        <v>1043</v>
      </c>
      <c r="D2306" s="5">
        <v>1</v>
      </c>
      <c r="E2306" s="5">
        <v>567.48</v>
      </c>
      <c r="F2306" s="5">
        <v>0</v>
      </c>
      <c r="G2306" s="5">
        <f>IFERROR(INDEX(Products!$C$2:$C$86,MATCH(C2306,Products!$A$2:$A$86,0)),"")</f>
        <v>4</v>
      </c>
      <c r="H2306" s="12">
        <f>IFERROR(INDEX(Products!$D$2:$D$86,MATCH(C2306,Products!$A$2:$A$86,0)),"")</f>
        <v>407.51</v>
      </c>
      <c r="I2306" s="12">
        <f t="shared" ref="I2306:I2369" si="144">D2306*E2306*(1-F2306)</f>
        <v>567.48</v>
      </c>
      <c r="J2306" s="12">
        <f t="shared" ref="J2306:J2369" si="145">D2306*H2306</f>
        <v>407.51</v>
      </c>
      <c r="K2306" s="12">
        <f t="shared" ref="K2306:K2369" si="146">I2306-J2306</f>
        <v>159.97000000000003</v>
      </c>
      <c r="L2306" s="7">
        <f t="shared" ref="L2306:L2369" si="147">IFERROR(K2306/I2306,0)</f>
        <v>0.28189539719461482</v>
      </c>
      <c r="M2306" s="5" t="str">
        <f>IF(COUNTIF(Returns!$B$2:$B$248,A2306)&gt;0,"Yes","No")</f>
        <v>No</v>
      </c>
      <c r="N2306" s="13"/>
    </row>
    <row r="2307" spans="1:14" x14ac:dyDescent="0.35">
      <c r="A2307" s="5">
        <v>2306</v>
      </c>
      <c r="B2307" s="5">
        <v>1518</v>
      </c>
      <c r="C2307" s="5">
        <v>1038</v>
      </c>
      <c r="D2307" s="5">
        <v>1</v>
      </c>
      <c r="E2307" s="5">
        <v>930.61</v>
      </c>
      <c r="F2307" s="5">
        <v>0.05</v>
      </c>
      <c r="G2307" s="5">
        <f>IFERROR(INDEX(Products!$C$2:$C$86,MATCH(C2307,Products!$A$2:$A$86,0)),"")</f>
        <v>4</v>
      </c>
      <c r="H2307" s="12">
        <f>IFERROR(INDEX(Products!$D$2:$D$86,MATCH(C2307,Products!$A$2:$A$86,0)),"")</f>
        <v>617.46</v>
      </c>
      <c r="I2307" s="12">
        <f t="shared" si="144"/>
        <v>884.07949999999994</v>
      </c>
      <c r="J2307" s="12">
        <f t="shared" si="145"/>
        <v>617.46</v>
      </c>
      <c r="K2307" s="12">
        <f t="shared" si="146"/>
        <v>266.6194999999999</v>
      </c>
      <c r="L2307" s="7">
        <f t="shared" si="147"/>
        <v>0.30157864762162218</v>
      </c>
      <c r="M2307" s="5" t="str">
        <f>IF(COUNTIF(Returns!$B$2:$B$248,A2307)&gt;0,"Yes","No")</f>
        <v>No</v>
      </c>
      <c r="N2307" s="13"/>
    </row>
    <row r="2308" spans="1:14" x14ac:dyDescent="0.35">
      <c r="A2308" s="5">
        <v>2307</v>
      </c>
      <c r="B2308" s="5">
        <v>1519</v>
      </c>
      <c r="C2308" s="5">
        <v>1085</v>
      </c>
      <c r="D2308" s="5">
        <v>1</v>
      </c>
      <c r="E2308" s="5">
        <v>234.72</v>
      </c>
      <c r="F2308" s="5">
        <v>0.25</v>
      </c>
      <c r="G2308" s="5">
        <f>IFERROR(INDEX(Products!$C$2:$C$86,MATCH(C2308,Products!$A$2:$A$86,0)),"")</f>
        <v>8</v>
      </c>
      <c r="H2308" s="12">
        <f>IFERROR(INDEX(Products!$D$2:$D$86,MATCH(C2308,Products!$A$2:$A$86,0)),"")</f>
        <v>175.69</v>
      </c>
      <c r="I2308" s="12">
        <f t="shared" si="144"/>
        <v>176.04</v>
      </c>
      <c r="J2308" s="12">
        <f t="shared" si="145"/>
        <v>175.69</v>
      </c>
      <c r="K2308" s="12">
        <f t="shared" si="146"/>
        <v>0.34999999999999432</v>
      </c>
      <c r="L2308" s="7">
        <f t="shared" si="147"/>
        <v>1.9881845035218948E-3</v>
      </c>
      <c r="M2308" s="5" t="str">
        <f>IF(COUNTIF(Returns!$B$2:$B$248,A2308)&gt;0,"Yes","No")</f>
        <v>No</v>
      </c>
      <c r="N2308" s="13"/>
    </row>
    <row r="2309" spans="1:14" x14ac:dyDescent="0.35">
      <c r="A2309" s="5">
        <v>2308</v>
      </c>
      <c r="B2309" s="5">
        <v>1519</v>
      </c>
      <c r="C2309" s="5">
        <v>1072</v>
      </c>
      <c r="D2309" s="5">
        <v>1</v>
      </c>
      <c r="E2309" s="5">
        <v>1404.39</v>
      </c>
      <c r="F2309" s="5">
        <v>0.2</v>
      </c>
      <c r="G2309" s="5">
        <f>IFERROR(INDEX(Products!$C$2:$C$86,MATCH(C2309,Products!$A$2:$A$86,0)),"")</f>
        <v>7</v>
      </c>
      <c r="H2309" s="12">
        <f>IFERROR(INDEX(Products!$D$2:$D$86,MATCH(C2309,Products!$A$2:$A$86,0)),"")</f>
        <v>772.88</v>
      </c>
      <c r="I2309" s="12">
        <f t="shared" si="144"/>
        <v>1123.5120000000002</v>
      </c>
      <c r="J2309" s="12">
        <f t="shared" si="145"/>
        <v>772.88</v>
      </c>
      <c r="K2309" s="12">
        <f t="shared" si="146"/>
        <v>350.63200000000018</v>
      </c>
      <c r="L2309" s="7">
        <f t="shared" si="147"/>
        <v>0.31208567420730721</v>
      </c>
      <c r="M2309" s="5" t="str">
        <f>IF(COUNTIF(Returns!$B$2:$B$248,A2309)&gt;0,"Yes","No")</f>
        <v>No</v>
      </c>
      <c r="N2309" s="13"/>
    </row>
    <row r="2310" spans="1:14" x14ac:dyDescent="0.35">
      <c r="A2310" s="5">
        <v>2309</v>
      </c>
      <c r="B2310" s="5">
        <v>1520</v>
      </c>
      <c r="C2310" s="5">
        <v>1001</v>
      </c>
      <c r="D2310" s="5">
        <v>2</v>
      </c>
      <c r="E2310" s="5">
        <v>3826.19</v>
      </c>
      <c r="F2310" s="5">
        <v>0.1</v>
      </c>
      <c r="G2310" s="5">
        <f>IFERROR(INDEX(Products!$C$2:$C$86,MATCH(C2310,Products!$A$2:$A$86,0)),"")</f>
        <v>1</v>
      </c>
      <c r="H2310" s="12">
        <f>IFERROR(INDEX(Products!$D$2:$D$86,MATCH(C2310,Products!$A$2:$A$86,0)),"")</f>
        <v>3021.65</v>
      </c>
      <c r="I2310" s="12">
        <f t="shared" si="144"/>
        <v>6887.1419999999998</v>
      </c>
      <c r="J2310" s="12">
        <f t="shared" si="145"/>
        <v>6043.3</v>
      </c>
      <c r="K2310" s="12">
        <f t="shared" si="146"/>
        <v>843.84199999999964</v>
      </c>
      <c r="L2310" s="7">
        <f t="shared" si="147"/>
        <v>0.12252426333013021</v>
      </c>
      <c r="M2310" s="5" t="str">
        <f>IF(COUNTIF(Returns!$B$2:$B$248,A2310)&gt;0,"Yes","No")</f>
        <v>No</v>
      </c>
      <c r="N2310" s="13"/>
    </row>
    <row r="2311" spans="1:14" x14ac:dyDescent="0.35">
      <c r="A2311" s="5">
        <v>2310</v>
      </c>
      <c r="B2311" s="5">
        <v>1521</v>
      </c>
      <c r="C2311" s="5">
        <v>1009</v>
      </c>
      <c r="D2311" s="5">
        <v>1</v>
      </c>
      <c r="E2311" s="5">
        <v>2129.15</v>
      </c>
      <c r="F2311" s="5">
        <v>0</v>
      </c>
      <c r="G2311" s="5">
        <f>IFERROR(INDEX(Products!$C$2:$C$86,MATCH(C2311,Products!$A$2:$A$86,0)),"")</f>
        <v>1</v>
      </c>
      <c r="H2311" s="12">
        <f>IFERROR(INDEX(Products!$D$2:$D$86,MATCH(C2311,Products!$A$2:$A$86,0)),"")</f>
        <v>1303.81</v>
      </c>
      <c r="I2311" s="12">
        <f t="shared" si="144"/>
        <v>2129.15</v>
      </c>
      <c r="J2311" s="12">
        <f t="shared" si="145"/>
        <v>1303.81</v>
      </c>
      <c r="K2311" s="12">
        <f t="shared" si="146"/>
        <v>825.34000000000015</v>
      </c>
      <c r="L2311" s="7">
        <f t="shared" si="147"/>
        <v>0.38763825939929086</v>
      </c>
      <c r="M2311" s="5" t="str">
        <f>IF(COUNTIF(Returns!$B$2:$B$248,A2311)&gt;0,"Yes","No")</f>
        <v>No</v>
      </c>
      <c r="N2311" s="13"/>
    </row>
    <row r="2312" spans="1:14" x14ac:dyDescent="0.35">
      <c r="A2312" s="5">
        <v>2311</v>
      </c>
      <c r="B2312" s="5">
        <v>1521</v>
      </c>
      <c r="C2312" s="5">
        <v>1080</v>
      </c>
      <c r="D2312" s="5">
        <v>1</v>
      </c>
      <c r="E2312" s="5">
        <v>256.7</v>
      </c>
      <c r="F2312" s="5">
        <v>0.1</v>
      </c>
      <c r="G2312" s="5">
        <f>IFERROR(INDEX(Products!$C$2:$C$86,MATCH(C2312,Products!$A$2:$A$86,0)),"")</f>
        <v>8</v>
      </c>
      <c r="H2312" s="12">
        <f>IFERROR(INDEX(Products!$D$2:$D$86,MATCH(C2312,Products!$A$2:$A$86,0)),"")</f>
        <v>184.26</v>
      </c>
      <c r="I2312" s="12">
        <f t="shared" si="144"/>
        <v>231.03</v>
      </c>
      <c r="J2312" s="12">
        <f t="shared" si="145"/>
        <v>184.26</v>
      </c>
      <c r="K2312" s="12">
        <f t="shared" si="146"/>
        <v>46.77000000000001</v>
      </c>
      <c r="L2312" s="7">
        <f t="shared" si="147"/>
        <v>0.20244124139722119</v>
      </c>
      <c r="M2312" s="5" t="str">
        <f>IF(COUNTIF(Returns!$B$2:$B$248,A2312)&gt;0,"Yes","No")</f>
        <v>No</v>
      </c>
      <c r="N2312" s="13"/>
    </row>
    <row r="2313" spans="1:14" x14ac:dyDescent="0.35">
      <c r="A2313" s="5">
        <v>2312</v>
      </c>
      <c r="B2313" s="5">
        <v>1522</v>
      </c>
      <c r="C2313" s="5">
        <v>1076</v>
      </c>
      <c r="D2313" s="5">
        <v>1</v>
      </c>
      <c r="E2313" s="5">
        <v>999.07</v>
      </c>
      <c r="F2313" s="5">
        <v>0.05</v>
      </c>
      <c r="G2313" s="5">
        <f>IFERROR(INDEX(Products!$C$2:$C$86,MATCH(C2313,Products!$A$2:$A$86,0)),"")</f>
        <v>8</v>
      </c>
      <c r="H2313" s="12">
        <f>IFERROR(INDEX(Products!$D$2:$D$86,MATCH(C2313,Products!$A$2:$A$86,0)),"")</f>
        <v>597.38</v>
      </c>
      <c r="I2313" s="12">
        <f t="shared" si="144"/>
        <v>949.11649999999997</v>
      </c>
      <c r="J2313" s="12">
        <f t="shared" si="145"/>
        <v>597.38</v>
      </c>
      <c r="K2313" s="12">
        <f t="shared" si="146"/>
        <v>351.73649999999998</v>
      </c>
      <c r="L2313" s="7">
        <f t="shared" si="147"/>
        <v>0.37059359941587783</v>
      </c>
      <c r="M2313" s="5" t="str">
        <f>IF(COUNTIF(Returns!$B$2:$B$248,A2313)&gt;0,"Yes","No")</f>
        <v>No</v>
      </c>
      <c r="N2313" s="13"/>
    </row>
    <row r="2314" spans="1:14" x14ac:dyDescent="0.35">
      <c r="A2314" s="5">
        <v>2313</v>
      </c>
      <c r="B2314" s="5">
        <v>1523</v>
      </c>
      <c r="C2314" s="5">
        <v>1065</v>
      </c>
      <c r="D2314" s="5">
        <v>1</v>
      </c>
      <c r="E2314" s="5">
        <v>1433.45</v>
      </c>
      <c r="F2314" s="5">
        <v>0.1</v>
      </c>
      <c r="G2314" s="5">
        <f>IFERROR(INDEX(Products!$C$2:$C$86,MATCH(C2314,Products!$A$2:$A$86,0)),"")</f>
        <v>6</v>
      </c>
      <c r="H2314" s="12">
        <f>IFERROR(INDEX(Products!$D$2:$D$86,MATCH(C2314,Products!$A$2:$A$86,0)),"")</f>
        <v>800.55</v>
      </c>
      <c r="I2314" s="12">
        <f t="shared" si="144"/>
        <v>1290.105</v>
      </c>
      <c r="J2314" s="12">
        <f t="shared" si="145"/>
        <v>800.55</v>
      </c>
      <c r="K2314" s="12">
        <f t="shared" si="146"/>
        <v>489.55500000000006</v>
      </c>
      <c r="L2314" s="7">
        <f t="shared" si="147"/>
        <v>0.37946911297917618</v>
      </c>
      <c r="M2314" s="5" t="str">
        <f>IF(COUNTIF(Returns!$B$2:$B$248,A2314)&gt;0,"Yes","No")</f>
        <v>No</v>
      </c>
      <c r="N2314" s="13"/>
    </row>
    <row r="2315" spans="1:14" x14ac:dyDescent="0.35">
      <c r="A2315" s="5">
        <v>2314</v>
      </c>
      <c r="B2315" s="5">
        <v>1524</v>
      </c>
      <c r="C2315" s="5">
        <v>1053</v>
      </c>
      <c r="D2315" s="5">
        <v>1</v>
      </c>
      <c r="E2315" s="5">
        <v>1295.03</v>
      </c>
      <c r="F2315" s="5">
        <v>0.15</v>
      </c>
      <c r="G2315" s="5">
        <f>IFERROR(INDEX(Products!$C$2:$C$86,MATCH(C2315,Products!$A$2:$A$86,0)),"")</f>
        <v>5</v>
      </c>
      <c r="H2315" s="12">
        <f>IFERROR(INDEX(Products!$D$2:$D$86,MATCH(C2315,Products!$A$2:$A$86,0)),"")</f>
        <v>777.04</v>
      </c>
      <c r="I2315" s="12">
        <f t="shared" si="144"/>
        <v>1100.7755</v>
      </c>
      <c r="J2315" s="12">
        <f t="shared" si="145"/>
        <v>777.04</v>
      </c>
      <c r="K2315" s="12">
        <f t="shared" si="146"/>
        <v>323.7355</v>
      </c>
      <c r="L2315" s="7">
        <f t="shared" si="147"/>
        <v>0.29409766114889002</v>
      </c>
      <c r="M2315" s="5" t="str">
        <f>IF(COUNTIF(Returns!$B$2:$B$248,A2315)&gt;0,"Yes","No")</f>
        <v>No</v>
      </c>
      <c r="N2315" s="13"/>
    </row>
    <row r="2316" spans="1:14" x14ac:dyDescent="0.35">
      <c r="A2316" s="5">
        <v>2315</v>
      </c>
      <c r="B2316" s="5">
        <v>1524</v>
      </c>
      <c r="C2316" s="5">
        <v>1038</v>
      </c>
      <c r="D2316" s="5">
        <v>2</v>
      </c>
      <c r="E2316" s="5">
        <v>930.61</v>
      </c>
      <c r="F2316" s="5">
        <v>0.1</v>
      </c>
      <c r="G2316" s="5">
        <f>IFERROR(INDEX(Products!$C$2:$C$86,MATCH(C2316,Products!$A$2:$A$86,0)),"")</f>
        <v>4</v>
      </c>
      <c r="H2316" s="12">
        <f>IFERROR(INDEX(Products!$D$2:$D$86,MATCH(C2316,Products!$A$2:$A$86,0)),"")</f>
        <v>617.46</v>
      </c>
      <c r="I2316" s="12">
        <f t="shared" si="144"/>
        <v>1675.098</v>
      </c>
      <c r="J2316" s="12">
        <f t="shared" si="145"/>
        <v>1234.92</v>
      </c>
      <c r="K2316" s="12">
        <f t="shared" si="146"/>
        <v>440.17799999999988</v>
      </c>
      <c r="L2316" s="7">
        <f t="shared" si="147"/>
        <v>0.26277746137837898</v>
      </c>
      <c r="M2316" s="5" t="str">
        <f>IF(COUNTIF(Returns!$B$2:$B$248,A2316)&gt;0,"Yes","No")</f>
        <v>No</v>
      </c>
      <c r="N2316" s="13"/>
    </row>
    <row r="2317" spans="1:14" x14ac:dyDescent="0.35">
      <c r="A2317" s="5">
        <v>2316</v>
      </c>
      <c r="B2317" s="5">
        <v>1525</v>
      </c>
      <c r="C2317" s="5">
        <v>1005</v>
      </c>
      <c r="D2317" s="5">
        <v>2</v>
      </c>
      <c r="E2317" s="5">
        <v>2703.6</v>
      </c>
      <c r="F2317" s="5">
        <v>0.05</v>
      </c>
      <c r="G2317" s="5">
        <f>IFERROR(INDEX(Products!$C$2:$C$86,MATCH(C2317,Products!$A$2:$A$86,0)),"")</f>
        <v>1</v>
      </c>
      <c r="H2317" s="12">
        <f>IFERROR(INDEX(Products!$D$2:$D$86,MATCH(C2317,Products!$A$2:$A$86,0)),"")</f>
        <v>2129.88</v>
      </c>
      <c r="I2317" s="12">
        <f t="shared" si="144"/>
        <v>5136.8399999999992</v>
      </c>
      <c r="J2317" s="12">
        <f t="shared" si="145"/>
        <v>4259.76</v>
      </c>
      <c r="K2317" s="12">
        <f t="shared" si="146"/>
        <v>877.07999999999902</v>
      </c>
      <c r="L2317" s="7">
        <f t="shared" si="147"/>
        <v>0.17074310276356655</v>
      </c>
      <c r="M2317" s="5" t="str">
        <f>IF(COUNTIF(Returns!$B$2:$B$248,A2317)&gt;0,"Yes","No")</f>
        <v>No</v>
      </c>
      <c r="N2317" s="13"/>
    </row>
    <row r="2318" spans="1:14" x14ac:dyDescent="0.35">
      <c r="A2318" s="5">
        <v>2317</v>
      </c>
      <c r="B2318" s="5">
        <v>1525</v>
      </c>
      <c r="C2318" s="5">
        <v>1039</v>
      </c>
      <c r="D2318" s="5">
        <v>1</v>
      </c>
      <c r="E2318" s="5">
        <v>1284.94</v>
      </c>
      <c r="F2318" s="5">
        <v>0.05</v>
      </c>
      <c r="G2318" s="5">
        <f>IFERROR(INDEX(Products!$C$2:$C$86,MATCH(C2318,Products!$A$2:$A$86,0)),"")</f>
        <v>4</v>
      </c>
      <c r="H2318" s="12">
        <f>IFERROR(INDEX(Products!$D$2:$D$86,MATCH(C2318,Products!$A$2:$A$86,0)),"")</f>
        <v>829.93</v>
      </c>
      <c r="I2318" s="12">
        <f t="shared" si="144"/>
        <v>1220.693</v>
      </c>
      <c r="J2318" s="12">
        <f t="shared" si="145"/>
        <v>829.93</v>
      </c>
      <c r="K2318" s="12">
        <f t="shared" si="146"/>
        <v>390.76300000000003</v>
      </c>
      <c r="L2318" s="7">
        <f t="shared" si="147"/>
        <v>0.32011570476770168</v>
      </c>
      <c r="M2318" s="5" t="str">
        <f>IF(COUNTIF(Returns!$B$2:$B$248,A2318)&gt;0,"Yes","No")</f>
        <v>No</v>
      </c>
      <c r="N2318" s="13"/>
    </row>
    <row r="2319" spans="1:14" x14ac:dyDescent="0.35">
      <c r="A2319" s="5">
        <v>2318</v>
      </c>
      <c r="B2319" s="5">
        <v>1526</v>
      </c>
      <c r="C2319" s="5">
        <v>1037</v>
      </c>
      <c r="D2319" s="5">
        <v>3</v>
      </c>
      <c r="E2319" s="5">
        <v>1161.6300000000001</v>
      </c>
      <c r="F2319" s="5">
        <v>0</v>
      </c>
      <c r="G2319" s="5">
        <f>IFERROR(INDEX(Products!$C$2:$C$86,MATCH(C2319,Products!$A$2:$A$86,0)),"")</f>
        <v>4</v>
      </c>
      <c r="H2319" s="12">
        <f>IFERROR(INDEX(Products!$D$2:$D$86,MATCH(C2319,Products!$A$2:$A$86,0)),"")</f>
        <v>798.62</v>
      </c>
      <c r="I2319" s="12">
        <f t="shared" si="144"/>
        <v>3484.8900000000003</v>
      </c>
      <c r="J2319" s="12">
        <f t="shared" si="145"/>
        <v>2395.86</v>
      </c>
      <c r="K2319" s="12">
        <f t="shared" si="146"/>
        <v>1089.0300000000002</v>
      </c>
      <c r="L2319" s="7">
        <f t="shared" si="147"/>
        <v>0.31250053803706862</v>
      </c>
      <c r="M2319" s="5" t="str">
        <f>IF(COUNTIF(Returns!$B$2:$B$248,A2319)&gt;0,"Yes","No")</f>
        <v>No</v>
      </c>
      <c r="N2319" s="13"/>
    </row>
    <row r="2320" spans="1:14" x14ac:dyDescent="0.35">
      <c r="A2320" s="5">
        <v>2319</v>
      </c>
      <c r="B2320" s="5">
        <v>1526</v>
      </c>
      <c r="C2320" s="5">
        <v>1085</v>
      </c>
      <c r="D2320" s="5">
        <v>1</v>
      </c>
      <c r="E2320" s="5">
        <v>234.72</v>
      </c>
      <c r="F2320" s="5">
        <v>0.15</v>
      </c>
      <c r="G2320" s="5">
        <f>IFERROR(INDEX(Products!$C$2:$C$86,MATCH(C2320,Products!$A$2:$A$86,0)),"")</f>
        <v>8</v>
      </c>
      <c r="H2320" s="12">
        <f>IFERROR(INDEX(Products!$D$2:$D$86,MATCH(C2320,Products!$A$2:$A$86,0)),"")</f>
        <v>175.69</v>
      </c>
      <c r="I2320" s="12">
        <f t="shared" si="144"/>
        <v>199.512</v>
      </c>
      <c r="J2320" s="12">
        <f t="shared" si="145"/>
        <v>175.69</v>
      </c>
      <c r="K2320" s="12">
        <f t="shared" si="146"/>
        <v>23.822000000000003</v>
      </c>
      <c r="L2320" s="7">
        <f t="shared" si="147"/>
        <v>0.11940133926781347</v>
      </c>
      <c r="M2320" s="5" t="str">
        <f>IF(COUNTIF(Returns!$B$2:$B$248,A2320)&gt;0,"Yes","No")</f>
        <v>No</v>
      </c>
      <c r="N2320" s="13"/>
    </row>
    <row r="2321" spans="1:14" x14ac:dyDescent="0.35">
      <c r="A2321" s="5">
        <v>2320</v>
      </c>
      <c r="B2321" s="5">
        <v>1527</v>
      </c>
      <c r="C2321" s="5">
        <v>1038</v>
      </c>
      <c r="D2321" s="5">
        <v>1</v>
      </c>
      <c r="E2321" s="5">
        <v>930.61</v>
      </c>
      <c r="F2321" s="5">
        <v>0.1</v>
      </c>
      <c r="G2321" s="5">
        <f>IFERROR(INDEX(Products!$C$2:$C$86,MATCH(C2321,Products!$A$2:$A$86,0)),"")</f>
        <v>4</v>
      </c>
      <c r="H2321" s="12">
        <f>IFERROR(INDEX(Products!$D$2:$D$86,MATCH(C2321,Products!$A$2:$A$86,0)),"")</f>
        <v>617.46</v>
      </c>
      <c r="I2321" s="12">
        <f t="shared" si="144"/>
        <v>837.54899999999998</v>
      </c>
      <c r="J2321" s="12">
        <f t="shared" si="145"/>
        <v>617.46</v>
      </c>
      <c r="K2321" s="12">
        <f t="shared" si="146"/>
        <v>220.08899999999994</v>
      </c>
      <c r="L2321" s="7">
        <f t="shared" si="147"/>
        <v>0.26277746137837898</v>
      </c>
      <c r="M2321" s="5" t="str">
        <f>IF(COUNTIF(Returns!$B$2:$B$248,A2321)&gt;0,"Yes","No")</f>
        <v>No</v>
      </c>
      <c r="N2321" s="13"/>
    </row>
    <row r="2322" spans="1:14" x14ac:dyDescent="0.35">
      <c r="A2322" s="5">
        <v>2321</v>
      </c>
      <c r="B2322" s="5">
        <v>1527</v>
      </c>
      <c r="C2322" s="5">
        <v>1023</v>
      </c>
      <c r="D2322" s="5">
        <v>1</v>
      </c>
      <c r="E2322" s="5">
        <v>203.79</v>
      </c>
      <c r="F2322" s="5">
        <v>0.15</v>
      </c>
      <c r="G2322" s="5">
        <f>IFERROR(INDEX(Products!$C$2:$C$86,MATCH(C2322,Products!$A$2:$A$86,0)),"")</f>
        <v>2</v>
      </c>
      <c r="H2322" s="12">
        <f>IFERROR(INDEX(Products!$D$2:$D$86,MATCH(C2322,Products!$A$2:$A$86,0)),"")</f>
        <v>145.43</v>
      </c>
      <c r="I2322" s="12">
        <f t="shared" si="144"/>
        <v>173.22149999999999</v>
      </c>
      <c r="J2322" s="12">
        <f t="shared" si="145"/>
        <v>145.43</v>
      </c>
      <c r="K2322" s="12">
        <f t="shared" si="146"/>
        <v>27.791499999999985</v>
      </c>
      <c r="L2322" s="7">
        <f t="shared" si="147"/>
        <v>0.16043909099043702</v>
      </c>
      <c r="M2322" s="5" t="str">
        <f>IF(COUNTIF(Returns!$B$2:$B$248,A2322)&gt;0,"Yes","No")</f>
        <v>No</v>
      </c>
      <c r="N2322" s="13"/>
    </row>
    <row r="2323" spans="1:14" x14ac:dyDescent="0.35">
      <c r="A2323" s="5">
        <v>2322</v>
      </c>
      <c r="B2323" s="5">
        <v>1528</v>
      </c>
      <c r="C2323" s="5">
        <v>1080</v>
      </c>
      <c r="D2323" s="5">
        <v>2</v>
      </c>
      <c r="E2323" s="5">
        <v>256.7</v>
      </c>
      <c r="F2323" s="5">
        <v>0</v>
      </c>
      <c r="G2323" s="5">
        <f>IFERROR(INDEX(Products!$C$2:$C$86,MATCH(C2323,Products!$A$2:$A$86,0)),"")</f>
        <v>8</v>
      </c>
      <c r="H2323" s="12">
        <f>IFERROR(INDEX(Products!$D$2:$D$86,MATCH(C2323,Products!$A$2:$A$86,0)),"")</f>
        <v>184.26</v>
      </c>
      <c r="I2323" s="12">
        <f t="shared" si="144"/>
        <v>513.4</v>
      </c>
      <c r="J2323" s="12">
        <f t="shared" si="145"/>
        <v>368.52</v>
      </c>
      <c r="K2323" s="12">
        <f t="shared" si="146"/>
        <v>144.88</v>
      </c>
      <c r="L2323" s="7">
        <f t="shared" si="147"/>
        <v>0.28219711725749902</v>
      </c>
      <c r="M2323" s="5" t="str">
        <f>IF(COUNTIF(Returns!$B$2:$B$248,A2323)&gt;0,"Yes","No")</f>
        <v>No</v>
      </c>
      <c r="N2323" s="13"/>
    </row>
    <row r="2324" spans="1:14" x14ac:dyDescent="0.35">
      <c r="A2324" s="5">
        <v>2323</v>
      </c>
      <c r="B2324" s="5">
        <v>1529</v>
      </c>
      <c r="C2324" s="5">
        <v>1072</v>
      </c>
      <c r="D2324" s="5">
        <v>1</v>
      </c>
      <c r="E2324" s="5">
        <v>1404.39</v>
      </c>
      <c r="F2324" s="5">
        <v>0</v>
      </c>
      <c r="G2324" s="5">
        <f>IFERROR(INDEX(Products!$C$2:$C$86,MATCH(C2324,Products!$A$2:$A$86,0)),"")</f>
        <v>7</v>
      </c>
      <c r="H2324" s="12">
        <f>IFERROR(INDEX(Products!$D$2:$D$86,MATCH(C2324,Products!$A$2:$A$86,0)),"")</f>
        <v>772.88</v>
      </c>
      <c r="I2324" s="12">
        <f t="shared" si="144"/>
        <v>1404.39</v>
      </c>
      <c r="J2324" s="12">
        <f t="shared" si="145"/>
        <v>772.88</v>
      </c>
      <c r="K2324" s="12">
        <f t="shared" si="146"/>
        <v>631.5100000000001</v>
      </c>
      <c r="L2324" s="7">
        <f t="shared" si="147"/>
        <v>0.44966853936584572</v>
      </c>
      <c r="M2324" s="5" t="str">
        <f>IF(COUNTIF(Returns!$B$2:$B$248,A2324)&gt;0,"Yes","No")</f>
        <v>No</v>
      </c>
      <c r="N2324" s="13"/>
    </row>
    <row r="2325" spans="1:14" x14ac:dyDescent="0.35">
      <c r="A2325" s="5">
        <v>2324</v>
      </c>
      <c r="B2325" s="5">
        <v>1529</v>
      </c>
      <c r="C2325" s="5">
        <v>1001</v>
      </c>
      <c r="D2325" s="5">
        <v>1</v>
      </c>
      <c r="E2325" s="5">
        <v>3826.19</v>
      </c>
      <c r="F2325" s="5">
        <v>0.1</v>
      </c>
      <c r="G2325" s="5">
        <f>IFERROR(INDEX(Products!$C$2:$C$86,MATCH(C2325,Products!$A$2:$A$86,0)),"")</f>
        <v>1</v>
      </c>
      <c r="H2325" s="12">
        <f>IFERROR(INDEX(Products!$D$2:$D$86,MATCH(C2325,Products!$A$2:$A$86,0)),"")</f>
        <v>3021.65</v>
      </c>
      <c r="I2325" s="12">
        <f t="shared" si="144"/>
        <v>3443.5709999999999</v>
      </c>
      <c r="J2325" s="12">
        <f t="shared" si="145"/>
        <v>3021.65</v>
      </c>
      <c r="K2325" s="12">
        <f t="shared" si="146"/>
        <v>421.92099999999982</v>
      </c>
      <c r="L2325" s="7">
        <f t="shared" si="147"/>
        <v>0.12252426333013021</v>
      </c>
      <c r="M2325" s="5" t="str">
        <f>IF(COUNTIF(Returns!$B$2:$B$248,A2325)&gt;0,"Yes","No")</f>
        <v>No</v>
      </c>
      <c r="N2325" s="13"/>
    </row>
    <row r="2326" spans="1:14" x14ac:dyDescent="0.35">
      <c r="A2326" s="5">
        <v>2325</v>
      </c>
      <c r="B2326" s="5">
        <v>1530</v>
      </c>
      <c r="C2326" s="5">
        <v>1007</v>
      </c>
      <c r="D2326" s="5">
        <v>1</v>
      </c>
      <c r="E2326" s="5">
        <v>701.76</v>
      </c>
      <c r="F2326" s="5">
        <v>0</v>
      </c>
      <c r="G2326" s="5">
        <f>IFERROR(INDEX(Products!$C$2:$C$86,MATCH(C2326,Products!$A$2:$A$86,0)),"")</f>
        <v>1</v>
      </c>
      <c r="H2326" s="12">
        <f>IFERROR(INDEX(Products!$D$2:$D$86,MATCH(C2326,Products!$A$2:$A$86,0)),"")</f>
        <v>508.8</v>
      </c>
      <c r="I2326" s="12">
        <f t="shared" si="144"/>
        <v>701.76</v>
      </c>
      <c r="J2326" s="12">
        <f t="shared" si="145"/>
        <v>508.8</v>
      </c>
      <c r="K2326" s="12">
        <f t="shared" si="146"/>
        <v>192.95999999999998</v>
      </c>
      <c r="L2326" s="7">
        <f t="shared" si="147"/>
        <v>0.27496580027359779</v>
      </c>
      <c r="M2326" s="5" t="str">
        <f>IF(COUNTIF(Returns!$B$2:$B$248,A2326)&gt;0,"Yes","No")</f>
        <v>No</v>
      </c>
      <c r="N2326" s="13"/>
    </row>
    <row r="2327" spans="1:14" x14ac:dyDescent="0.35">
      <c r="A2327" s="5">
        <v>2326</v>
      </c>
      <c r="B2327" s="5">
        <v>1531</v>
      </c>
      <c r="C2327" s="5">
        <v>1085</v>
      </c>
      <c r="D2327" s="5">
        <v>1</v>
      </c>
      <c r="E2327" s="5">
        <v>234.72</v>
      </c>
      <c r="F2327" s="5">
        <v>0</v>
      </c>
      <c r="G2327" s="5">
        <f>IFERROR(INDEX(Products!$C$2:$C$86,MATCH(C2327,Products!$A$2:$A$86,0)),"")</f>
        <v>8</v>
      </c>
      <c r="H2327" s="12">
        <f>IFERROR(INDEX(Products!$D$2:$D$86,MATCH(C2327,Products!$A$2:$A$86,0)),"")</f>
        <v>175.69</v>
      </c>
      <c r="I2327" s="12">
        <f t="shared" si="144"/>
        <v>234.72</v>
      </c>
      <c r="J2327" s="12">
        <f t="shared" si="145"/>
        <v>175.69</v>
      </c>
      <c r="K2327" s="12">
        <f t="shared" si="146"/>
        <v>59.03</v>
      </c>
      <c r="L2327" s="7">
        <f t="shared" si="147"/>
        <v>0.25149113837764148</v>
      </c>
      <c r="M2327" s="5" t="str">
        <f>IF(COUNTIF(Returns!$B$2:$B$248,A2327)&gt;0,"Yes","No")</f>
        <v>No</v>
      </c>
      <c r="N2327" s="13"/>
    </row>
    <row r="2328" spans="1:14" x14ac:dyDescent="0.35">
      <c r="A2328" s="5">
        <v>2327</v>
      </c>
      <c r="B2328" s="5">
        <v>1531</v>
      </c>
      <c r="C2328" s="5">
        <v>1072</v>
      </c>
      <c r="D2328" s="5">
        <v>1</v>
      </c>
      <c r="E2328" s="5">
        <v>1404.39</v>
      </c>
      <c r="F2328" s="5">
        <v>0.2</v>
      </c>
      <c r="G2328" s="5">
        <f>IFERROR(INDEX(Products!$C$2:$C$86,MATCH(C2328,Products!$A$2:$A$86,0)),"")</f>
        <v>7</v>
      </c>
      <c r="H2328" s="12">
        <f>IFERROR(INDEX(Products!$D$2:$D$86,MATCH(C2328,Products!$A$2:$A$86,0)),"")</f>
        <v>772.88</v>
      </c>
      <c r="I2328" s="12">
        <f t="shared" si="144"/>
        <v>1123.5120000000002</v>
      </c>
      <c r="J2328" s="12">
        <f t="shared" si="145"/>
        <v>772.88</v>
      </c>
      <c r="K2328" s="12">
        <f t="shared" si="146"/>
        <v>350.63200000000018</v>
      </c>
      <c r="L2328" s="7">
        <f t="shared" si="147"/>
        <v>0.31208567420730721</v>
      </c>
      <c r="M2328" s="5" t="str">
        <f>IF(COUNTIF(Returns!$B$2:$B$248,A2328)&gt;0,"Yes","No")</f>
        <v>No</v>
      </c>
      <c r="N2328" s="13"/>
    </row>
    <row r="2329" spans="1:14" x14ac:dyDescent="0.35">
      <c r="A2329" s="5">
        <v>2328</v>
      </c>
      <c r="B2329" s="5">
        <v>1532</v>
      </c>
      <c r="C2329" s="5">
        <v>1054</v>
      </c>
      <c r="D2329" s="5">
        <v>2</v>
      </c>
      <c r="E2329" s="5">
        <v>631.66</v>
      </c>
      <c r="F2329" s="5">
        <v>0.25</v>
      </c>
      <c r="G2329" s="5">
        <f>IFERROR(INDEX(Products!$C$2:$C$86,MATCH(C2329,Products!$A$2:$A$86,0)),"")</f>
        <v>5</v>
      </c>
      <c r="H2329" s="12">
        <f>IFERROR(INDEX(Products!$D$2:$D$86,MATCH(C2329,Products!$A$2:$A$86,0)),"")</f>
        <v>412.15</v>
      </c>
      <c r="I2329" s="12">
        <f t="shared" si="144"/>
        <v>947.49</v>
      </c>
      <c r="J2329" s="12">
        <f t="shared" si="145"/>
        <v>824.3</v>
      </c>
      <c r="K2329" s="12">
        <f t="shared" si="146"/>
        <v>123.19000000000005</v>
      </c>
      <c r="L2329" s="7">
        <f t="shared" si="147"/>
        <v>0.13001720334779265</v>
      </c>
      <c r="M2329" s="5" t="str">
        <f>IF(COUNTIF(Returns!$B$2:$B$248,A2329)&gt;0,"Yes","No")</f>
        <v>No</v>
      </c>
      <c r="N2329" s="13"/>
    </row>
    <row r="2330" spans="1:14" x14ac:dyDescent="0.35">
      <c r="A2330" s="5">
        <v>2329</v>
      </c>
      <c r="B2330" s="5">
        <v>1533</v>
      </c>
      <c r="C2330" s="5">
        <v>1061</v>
      </c>
      <c r="D2330" s="5">
        <v>1</v>
      </c>
      <c r="E2330" s="5">
        <v>1128.8399999999999</v>
      </c>
      <c r="F2330" s="5">
        <v>0.1</v>
      </c>
      <c r="G2330" s="5">
        <f>IFERROR(INDEX(Products!$C$2:$C$86,MATCH(C2330,Products!$A$2:$A$86,0)),"")</f>
        <v>6</v>
      </c>
      <c r="H2330" s="12">
        <f>IFERROR(INDEX(Products!$D$2:$D$86,MATCH(C2330,Products!$A$2:$A$86,0)),"")</f>
        <v>705.26</v>
      </c>
      <c r="I2330" s="12">
        <f t="shared" si="144"/>
        <v>1015.9559999999999</v>
      </c>
      <c r="J2330" s="12">
        <f t="shared" si="145"/>
        <v>705.26</v>
      </c>
      <c r="K2330" s="12">
        <f t="shared" si="146"/>
        <v>310.69599999999991</v>
      </c>
      <c r="L2330" s="7">
        <f t="shared" si="147"/>
        <v>0.30581639362334584</v>
      </c>
      <c r="M2330" s="5" t="str">
        <f>IF(COUNTIF(Returns!$B$2:$B$248,A2330)&gt;0,"Yes","No")</f>
        <v>No</v>
      </c>
      <c r="N2330" s="13"/>
    </row>
    <row r="2331" spans="1:14" x14ac:dyDescent="0.35">
      <c r="A2331" s="5">
        <v>2330</v>
      </c>
      <c r="B2331" s="5">
        <v>1534</v>
      </c>
      <c r="C2331" s="5">
        <v>1056</v>
      </c>
      <c r="D2331" s="5">
        <v>1</v>
      </c>
      <c r="E2331" s="5">
        <v>1134.4000000000001</v>
      </c>
      <c r="F2331" s="5">
        <v>0.25</v>
      </c>
      <c r="G2331" s="5">
        <f>IFERROR(INDEX(Products!$C$2:$C$86,MATCH(C2331,Products!$A$2:$A$86,0)),"")</f>
        <v>6</v>
      </c>
      <c r="H2331" s="12">
        <f>IFERROR(INDEX(Products!$D$2:$D$86,MATCH(C2331,Products!$A$2:$A$86,0)),"")</f>
        <v>798.2</v>
      </c>
      <c r="I2331" s="12">
        <f t="shared" si="144"/>
        <v>850.80000000000007</v>
      </c>
      <c r="J2331" s="12">
        <f t="shared" si="145"/>
        <v>798.2</v>
      </c>
      <c r="K2331" s="12">
        <f t="shared" si="146"/>
        <v>52.600000000000023</v>
      </c>
      <c r="L2331" s="7">
        <f t="shared" si="147"/>
        <v>6.1824165491302326E-2</v>
      </c>
      <c r="M2331" s="5" t="str">
        <f>IF(COUNTIF(Returns!$B$2:$B$248,A2331)&gt;0,"Yes","No")</f>
        <v>No</v>
      </c>
      <c r="N2331" s="13"/>
    </row>
    <row r="2332" spans="1:14" x14ac:dyDescent="0.35">
      <c r="A2332" s="5">
        <v>2331</v>
      </c>
      <c r="B2332" s="5">
        <v>1534</v>
      </c>
      <c r="C2332" s="5">
        <v>1001</v>
      </c>
      <c r="D2332" s="5">
        <v>1</v>
      </c>
      <c r="E2332" s="5">
        <v>3826.19</v>
      </c>
      <c r="F2332" s="5">
        <v>0</v>
      </c>
      <c r="G2332" s="5">
        <f>IFERROR(INDEX(Products!$C$2:$C$86,MATCH(C2332,Products!$A$2:$A$86,0)),"")</f>
        <v>1</v>
      </c>
      <c r="H2332" s="12">
        <f>IFERROR(INDEX(Products!$D$2:$D$86,MATCH(C2332,Products!$A$2:$A$86,0)),"")</f>
        <v>3021.65</v>
      </c>
      <c r="I2332" s="12">
        <f t="shared" si="144"/>
        <v>3826.19</v>
      </c>
      <c r="J2332" s="12">
        <f t="shared" si="145"/>
        <v>3021.65</v>
      </c>
      <c r="K2332" s="12">
        <f t="shared" si="146"/>
        <v>804.54</v>
      </c>
      <c r="L2332" s="7">
        <f t="shared" si="147"/>
        <v>0.21027183699711721</v>
      </c>
      <c r="M2332" s="5" t="str">
        <f>IF(COUNTIF(Returns!$B$2:$B$248,A2332)&gt;0,"Yes","No")</f>
        <v>Yes</v>
      </c>
      <c r="N2332" s="13"/>
    </row>
    <row r="2333" spans="1:14" x14ac:dyDescent="0.35">
      <c r="A2333" s="5">
        <v>2332</v>
      </c>
      <c r="B2333" s="5">
        <v>1535</v>
      </c>
      <c r="C2333" s="5">
        <v>1064</v>
      </c>
      <c r="D2333" s="5">
        <v>1</v>
      </c>
      <c r="E2333" s="5">
        <v>177.92</v>
      </c>
      <c r="F2333" s="5">
        <v>0.2</v>
      </c>
      <c r="G2333" s="5">
        <f>IFERROR(INDEX(Products!$C$2:$C$86,MATCH(C2333,Products!$A$2:$A$86,0)),"")</f>
        <v>6</v>
      </c>
      <c r="H2333" s="12">
        <f>IFERROR(INDEX(Products!$D$2:$D$86,MATCH(C2333,Products!$A$2:$A$86,0)),"")</f>
        <v>95.97</v>
      </c>
      <c r="I2333" s="12">
        <f t="shared" si="144"/>
        <v>142.33599999999998</v>
      </c>
      <c r="J2333" s="12">
        <f t="shared" si="145"/>
        <v>95.97</v>
      </c>
      <c r="K2333" s="12">
        <f t="shared" si="146"/>
        <v>46.365999999999985</v>
      </c>
      <c r="L2333" s="7">
        <f t="shared" si="147"/>
        <v>0.32575033723021574</v>
      </c>
      <c r="M2333" s="5" t="str">
        <f>IF(COUNTIF(Returns!$B$2:$B$248,A2333)&gt;0,"Yes","No")</f>
        <v>No</v>
      </c>
      <c r="N2333" s="13"/>
    </row>
    <row r="2334" spans="1:14" x14ac:dyDescent="0.35">
      <c r="A2334" s="5">
        <v>2333</v>
      </c>
      <c r="B2334" s="5">
        <v>1536</v>
      </c>
      <c r="C2334" s="5">
        <v>1041</v>
      </c>
      <c r="D2334" s="5">
        <v>1</v>
      </c>
      <c r="E2334" s="5">
        <v>767.68</v>
      </c>
      <c r="F2334" s="5">
        <v>0</v>
      </c>
      <c r="G2334" s="5">
        <f>IFERROR(INDEX(Products!$C$2:$C$86,MATCH(C2334,Products!$A$2:$A$86,0)),"")</f>
        <v>4</v>
      </c>
      <c r="H2334" s="12">
        <f>IFERROR(INDEX(Products!$D$2:$D$86,MATCH(C2334,Products!$A$2:$A$86,0)),"")</f>
        <v>540.32000000000005</v>
      </c>
      <c r="I2334" s="12">
        <f t="shared" si="144"/>
        <v>767.68</v>
      </c>
      <c r="J2334" s="12">
        <f t="shared" si="145"/>
        <v>540.32000000000005</v>
      </c>
      <c r="K2334" s="12">
        <f t="shared" si="146"/>
        <v>227.3599999999999</v>
      </c>
      <c r="L2334" s="7">
        <f t="shared" si="147"/>
        <v>0.29616506877865767</v>
      </c>
      <c r="M2334" s="5" t="str">
        <f>IF(COUNTIF(Returns!$B$2:$B$248,A2334)&gt;0,"Yes","No")</f>
        <v>No</v>
      </c>
      <c r="N2334" s="13"/>
    </row>
    <row r="2335" spans="1:14" x14ac:dyDescent="0.35">
      <c r="A2335" s="5">
        <v>2334</v>
      </c>
      <c r="B2335" s="5">
        <v>1537</v>
      </c>
      <c r="C2335" s="5">
        <v>1056</v>
      </c>
      <c r="D2335" s="5">
        <v>1</v>
      </c>
      <c r="E2335" s="5">
        <v>1134.4000000000001</v>
      </c>
      <c r="F2335" s="5">
        <v>0.25</v>
      </c>
      <c r="G2335" s="5">
        <f>IFERROR(INDEX(Products!$C$2:$C$86,MATCH(C2335,Products!$A$2:$A$86,0)),"")</f>
        <v>6</v>
      </c>
      <c r="H2335" s="12">
        <f>IFERROR(INDEX(Products!$D$2:$D$86,MATCH(C2335,Products!$A$2:$A$86,0)),"")</f>
        <v>798.2</v>
      </c>
      <c r="I2335" s="12">
        <f t="shared" si="144"/>
        <v>850.80000000000007</v>
      </c>
      <c r="J2335" s="12">
        <f t="shared" si="145"/>
        <v>798.2</v>
      </c>
      <c r="K2335" s="12">
        <f t="shared" si="146"/>
        <v>52.600000000000023</v>
      </c>
      <c r="L2335" s="7">
        <f t="shared" si="147"/>
        <v>6.1824165491302326E-2</v>
      </c>
      <c r="M2335" s="5" t="str">
        <f>IF(COUNTIF(Returns!$B$2:$B$248,A2335)&gt;0,"Yes","No")</f>
        <v>No</v>
      </c>
      <c r="N2335" s="13"/>
    </row>
    <row r="2336" spans="1:14" x14ac:dyDescent="0.35">
      <c r="A2336" s="5">
        <v>2335</v>
      </c>
      <c r="B2336" s="5">
        <v>1538</v>
      </c>
      <c r="C2336" s="5">
        <v>1021</v>
      </c>
      <c r="D2336" s="5">
        <v>1</v>
      </c>
      <c r="E2336" s="5">
        <v>841.78</v>
      </c>
      <c r="F2336" s="5">
        <v>0.1</v>
      </c>
      <c r="G2336" s="5">
        <f>IFERROR(INDEX(Products!$C$2:$C$86,MATCH(C2336,Products!$A$2:$A$86,0)),"")</f>
        <v>2</v>
      </c>
      <c r="H2336" s="12">
        <f>IFERROR(INDEX(Products!$D$2:$D$86,MATCH(C2336,Products!$A$2:$A$86,0)),"")</f>
        <v>657.75</v>
      </c>
      <c r="I2336" s="12">
        <f t="shared" si="144"/>
        <v>757.60199999999998</v>
      </c>
      <c r="J2336" s="12">
        <f t="shared" si="145"/>
        <v>657.75</v>
      </c>
      <c r="K2336" s="12">
        <f t="shared" si="146"/>
        <v>99.851999999999975</v>
      </c>
      <c r="L2336" s="7">
        <f t="shared" si="147"/>
        <v>0.13180007444542119</v>
      </c>
      <c r="M2336" s="5" t="str">
        <f>IF(COUNTIF(Returns!$B$2:$B$248,A2336)&gt;0,"Yes","No")</f>
        <v>No</v>
      </c>
      <c r="N2336" s="13"/>
    </row>
    <row r="2337" spans="1:14" x14ac:dyDescent="0.35">
      <c r="A2337" s="5">
        <v>2336</v>
      </c>
      <c r="B2337" s="5">
        <v>1538</v>
      </c>
      <c r="C2337" s="5">
        <v>1064</v>
      </c>
      <c r="D2337" s="5">
        <v>1</v>
      </c>
      <c r="E2337" s="5">
        <v>177.92</v>
      </c>
      <c r="F2337" s="5">
        <v>0</v>
      </c>
      <c r="G2337" s="5">
        <f>IFERROR(INDEX(Products!$C$2:$C$86,MATCH(C2337,Products!$A$2:$A$86,0)),"")</f>
        <v>6</v>
      </c>
      <c r="H2337" s="12">
        <f>IFERROR(INDEX(Products!$D$2:$D$86,MATCH(C2337,Products!$A$2:$A$86,0)),"")</f>
        <v>95.97</v>
      </c>
      <c r="I2337" s="12">
        <f t="shared" si="144"/>
        <v>177.92</v>
      </c>
      <c r="J2337" s="12">
        <f t="shared" si="145"/>
        <v>95.97</v>
      </c>
      <c r="K2337" s="12">
        <f t="shared" si="146"/>
        <v>81.949999999999989</v>
      </c>
      <c r="L2337" s="7">
        <f t="shared" si="147"/>
        <v>0.46060026978417262</v>
      </c>
      <c r="M2337" s="5" t="str">
        <f>IF(COUNTIF(Returns!$B$2:$B$248,A2337)&gt;0,"Yes","No")</f>
        <v>No</v>
      </c>
      <c r="N2337" s="13"/>
    </row>
    <row r="2338" spans="1:14" x14ac:dyDescent="0.35">
      <c r="A2338" s="5">
        <v>2337</v>
      </c>
      <c r="B2338" s="5">
        <v>1539</v>
      </c>
      <c r="C2338" s="5">
        <v>1006</v>
      </c>
      <c r="D2338" s="5">
        <v>1</v>
      </c>
      <c r="E2338" s="5">
        <v>2046.37</v>
      </c>
      <c r="F2338" s="5">
        <v>0.1</v>
      </c>
      <c r="G2338" s="5">
        <f>IFERROR(INDEX(Products!$C$2:$C$86,MATCH(C2338,Products!$A$2:$A$86,0)),"")</f>
        <v>1</v>
      </c>
      <c r="H2338" s="12">
        <f>IFERROR(INDEX(Products!$D$2:$D$86,MATCH(C2338,Products!$A$2:$A$86,0)),"")</f>
        <v>1296.42</v>
      </c>
      <c r="I2338" s="12">
        <f t="shared" si="144"/>
        <v>1841.7329999999999</v>
      </c>
      <c r="J2338" s="12">
        <f t="shared" si="145"/>
        <v>1296.42</v>
      </c>
      <c r="K2338" s="12">
        <f t="shared" si="146"/>
        <v>545.31299999999987</v>
      </c>
      <c r="L2338" s="7">
        <f t="shared" si="147"/>
        <v>0.29608689207393246</v>
      </c>
      <c r="M2338" s="5" t="str">
        <f>IF(COUNTIF(Returns!$B$2:$B$248,A2338)&gt;0,"Yes","No")</f>
        <v>No</v>
      </c>
      <c r="N2338" s="13"/>
    </row>
    <row r="2339" spans="1:14" x14ac:dyDescent="0.35">
      <c r="A2339" s="5">
        <v>2338</v>
      </c>
      <c r="B2339" s="5">
        <v>1539</v>
      </c>
      <c r="C2339" s="5">
        <v>1046</v>
      </c>
      <c r="D2339" s="5">
        <v>1</v>
      </c>
      <c r="E2339" s="5">
        <v>675.87</v>
      </c>
      <c r="F2339" s="5">
        <v>0.15</v>
      </c>
      <c r="G2339" s="5">
        <f>IFERROR(INDEX(Products!$C$2:$C$86,MATCH(C2339,Products!$A$2:$A$86,0)),"")</f>
        <v>5</v>
      </c>
      <c r="H2339" s="12">
        <f>IFERROR(INDEX(Products!$D$2:$D$86,MATCH(C2339,Products!$A$2:$A$86,0)),"")</f>
        <v>407.68</v>
      </c>
      <c r="I2339" s="12">
        <f t="shared" si="144"/>
        <v>574.48950000000002</v>
      </c>
      <c r="J2339" s="12">
        <f t="shared" si="145"/>
        <v>407.68</v>
      </c>
      <c r="K2339" s="12">
        <f t="shared" si="146"/>
        <v>166.80950000000001</v>
      </c>
      <c r="L2339" s="7">
        <f t="shared" si="147"/>
        <v>0.29036126856974759</v>
      </c>
      <c r="M2339" s="5" t="str">
        <f>IF(COUNTIF(Returns!$B$2:$B$248,A2339)&gt;0,"Yes","No")</f>
        <v>No</v>
      </c>
      <c r="N2339" s="13"/>
    </row>
    <row r="2340" spans="1:14" x14ac:dyDescent="0.35">
      <c r="A2340" s="5">
        <v>2339</v>
      </c>
      <c r="B2340" s="5">
        <v>1540</v>
      </c>
      <c r="C2340" s="5">
        <v>1001</v>
      </c>
      <c r="D2340" s="5">
        <v>1</v>
      </c>
      <c r="E2340" s="5">
        <v>3826.19</v>
      </c>
      <c r="F2340" s="5">
        <v>0</v>
      </c>
      <c r="G2340" s="5">
        <f>IFERROR(INDEX(Products!$C$2:$C$86,MATCH(C2340,Products!$A$2:$A$86,0)),"")</f>
        <v>1</v>
      </c>
      <c r="H2340" s="12">
        <f>IFERROR(INDEX(Products!$D$2:$D$86,MATCH(C2340,Products!$A$2:$A$86,0)),"")</f>
        <v>3021.65</v>
      </c>
      <c r="I2340" s="12">
        <f t="shared" si="144"/>
        <v>3826.19</v>
      </c>
      <c r="J2340" s="12">
        <f t="shared" si="145"/>
        <v>3021.65</v>
      </c>
      <c r="K2340" s="12">
        <f t="shared" si="146"/>
        <v>804.54</v>
      </c>
      <c r="L2340" s="7">
        <f t="shared" si="147"/>
        <v>0.21027183699711721</v>
      </c>
      <c r="M2340" s="5" t="str">
        <f>IF(COUNTIF(Returns!$B$2:$B$248,A2340)&gt;0,"Yes","No")</f>
        <v>No</v>
      </c>
      <c r="N2340" s="13"/>
    </row>
    <row r="2341" spans="1:14" x14ac:dyDescent="0.35">
      <c r="A2341" s="5">
        <v>2340</v>
      </c>
      <c r="B2341" s="5">
        <v>1540</v>
      </c>
      <c r="C2341" s="5">
        <v>1007</v>
      </c>
      <c r="D2341" s="5">
        <v>1</v>
      </c>
      <c r="E2341" s="5">
        <v>701.76</v>
      </c>
      <c r="F2341" s="5">
        <v>0.15</v>
      </c>
      <c r="G2341" s="5">
        <f>IFERROR(INDEX(Products!$C$2:$C$86,MATCH(C2341,Products!$A$2:$A$86,0)),"")</f>
        <v>1</v>
      </c>
      <c r="H2341" s="12">
        <f>IFERROR(INDEX(Products!$D$2:$D$86,MATCH(C2341,Products!$A$2:$A$86,0)),"")</f>
        <v>508.8</v>
      </c>
      <c r="I2341" s="12">
        <f t="shared" si="144"/>
        <v>596.49599999999998</v>
      </c>
      <c r="J2341" s="12">
        <f t="shared" si="145"/>
        <v>508.8</v>
      </c>
      <c r="K2341" s="12">
        <f t="shared" si="146"/>
        <v>87.69599999999997</v>
      </c>
      <c r="L2341" s="7">
        <f t="shared" si="147"/>
        <v>0.14701858855717384</v>
      </c>
      <c r="M2341" s="5" t="str">
        <f>IF(COUNTIF(Returns!$B$2:$B$248,A2341)&gt;0,"Yes","No")</f>
        <v>No</v>
      </c>
      <c r="N2341" s="13"/>
    </row>
    <row r="2342" spans="1:14" x14ac:dyDescent="0.35">
      <c r="A2342" s="5">
        <v>2341</v>
      </c>
      <c r="B2342" s="5">
        <v>1541</v>
      </c>
      <c r="C2342" s="5">
        <v>1085</v>
      </c>
      <c r="D2342" s="5">
        <v>1</v>
      </c>
      <c r="E2342" s="5">
        <v>234.72</v>
      </c>
      <c r="F2342" s="5">
        <v>0.05</v>
      </c>
      <c r="G2342" s="5">
        <f>IFERROR(INDEX(Products!$C$2:$C$86,MATCH(C2342,Products!$A$2:$A$86,0)),"")</f>
        <v>8</v>
      </c>
      <c r="H2342" s="12">
        <f>IFERROR(INDEX(Products!$D$2:$D$86,MATCH(C2342,Products!$A$2:$A$86,0)),"")</f>
        <v>175.69</v>
      </c>
      <c r="I2342" s="12">
        <f t="shared" si="144"/>
        <v>222.98399999999998</v>
      </c>
      <c r="J2342" s="12">
        <f t="shared" si="145"/>
        <v>175.69</v>
      </c>
      <c r="K2342" s="12">
        <f t="shared" si="146"/>
        <v>47.293999999999983</v>
      </c>
      <c r="L2342" s="7">
        <f t="shared" si="147"/>
        <v>0.21209593513435937</v>
      </c>
      <c r="M2342" s="5" t="str">
        <f>IF(COUNTIF(Returns!$B$2:$B$248,A2342)&gt;0,"Yes","No")</f>
        <v>No</v>
      </c>
      <c r="N2342" s="13"/>
    </row>
    <row r="2343" spans="1:14" x14ac:dyDescent="0.35">
      <c r="A2343" s="5">
        <v>2342</v>
      </c>
      <c r="B2343" s="5">
        <v>1542</v>
      </c>
      <c r="C2343" s="5">
        <v>1017</v>
      </c>
      <c r="D2343" s="5">
        <v>1</v>
      </c>
      <c r="E2343" s="5">
        <v>978.37</v>
      </c>
      <c r="F2343" s="5">
        <v>0.1</v>
      </c>
      <c r="G2343" s="5">
        <f>IFERROR(INDEX(Products!$C$2:$C$86,MATCH(C2343,Products!$A$2:$A$86,0)),"")</f>
        <v>2</v>
      </c>
      <c r="H2343" s="12">
        <f>IFERROR(INDEX(Products!$D$2:$D$86,MATCH(C2343,Products!$A$2:$A$86,0)),"")</f>
        <v>519.71</v>
      </c>
      <c r="I2343" s="12">
        <f t="shared" si="144"/>
        <v>880.53300000000002</v>
      </c>
      <c r="J2343" s="12">
        <f t="shared" si="145"/>
        <v>519.71</v>
      </c>
      <c r="K2343" s="12">
        <f t="shared" si="146"/>
        <v>360.82299999999998</v>
      </c>
      <c r="L2343" s="7">
        <f t="shared" si="147"/>
        <v>0.40977794131508982</v>
      </c>
      <c r="M2343" s="5" t="str">
        <f>IF(COUNTIF(Returns!$B$2:$B$248,A2343)&gt;0,"Yes","No")</f>
        <v>No</v>
      </c>
      <c r="N2343" s="13"/>
    </row>
    <row r="2344" spans="1:14" x14ac:dyDescent="0.35">
      <c r="A2344" s="5">
        <v>2343</v>
      </c>
      <c r="B2344" s="5">
        <v>1542</v>
      </c>
      <c r="C2344" s="5">
        <v>1061</v>
      </c>
      <c r="D2344" s="5">
        <v>1</v>
      </c>
      <c r="E2344" s="5">
        <v>1128.8399999999999</v>
      </c>
      <c r="F2344" s="5">
        <v>0.3</v>
      </c>
      <c r="G2344" s="5">
        <f>IFERROR(INDEX(Products!$C$2:$C$86,MATCH(C2344,Products!$A$2:$A$86,0)),"")</f>
        <v>6</v>
      </c>
      <c r="H2344" s="12">
        <f>IFERROR(INDEX(Products!$D$2:$D$86,MATCH(C2344,Products!$A$2:$A$86,0)),"")</f>
        <v>705.26</v>
      </c>
      <c r="I2344" s="12">
        <f t="shared" si="144"/>
        <v>790.18799999999987</v>
      </c>
      <c r="J2344" s="12">
        <f t="shared" si="145"/>
        <v>705.26</v>
      </c>
      <c r="K2344" s="12">
        <f t="shared" si="146"/>
        <v>84.927999999999884</v>
      </c>
      <c r="L2344" s="7">
        <f t="shared" si="147"/>
        <v>0.10747822037287316</v>
      </c>
      <c r="M2344" s="5" t="str">
        <f>IF(COUNTIF(Returns!$B$2:$B$248,A2344)&gt;0,"Yes","No")</f>
        <v>No</v>
      </c>
      <c r="N2344" s="13"/>
    </row>
    <row r="2345" spans="1:14" x14ac:dyDescent="0.35">
      <c r="A2345" s="5">
        <v>2344</v>
      </c>
      <c r="B2345" s="5">
        <v>1542</v>
      </c>
      <c r="C2345" s="5">
        <v>1050</v>
      </c>
      <c r="D2345" s="5">
        <v>1</v>
      </c>
      <c r="E2345" s="5">
        <v>4400.7700000000004</v>
      </c>
      <c r="F2345" s="5">
        <v>0</v>
      </c>
      <c r="G2345" s="5">
        <f>IFERROR(INDEX(Products!$C$2:$C$86,MATCH(C2345,Products!$A$2:$A$86,0)),"")</f>
        <v>5</v>
      </c>
      <c r="H2345" s="12">
        <f>IFERROR(INDEX(Products!$D$2:$D$86,MATCH(C2345,Products!$A$2:$A$86,0)),"")</f>
        <v>2432.0300000000002</v>
      </c>
      <c r="I2345" s="12">
        <f t="shared" si="144"/>
        <v>4400.7700000000004</v>
      </c>
      <c r="J2345" s="12">
        <f t="shared" si="145"/>
        <v>2432.0300000000002</v>
      </c>
      <c r="K2345" s="12">
        <f t="shared" si="146"/>
        <v>1968.7400000000002</v>
      </c>
      <c r="L2345" s="7">
        <f t="shared" si="147"/>
        <v>0.44736262063229842</v>
      </c>
      <c r="M2345" s="5" t="str">
        <f>IF(COUNTIF(Returns!$B$2:$B$248,A2345)&gt;0,"Yes","No")</f>
        <v>No</v>
      </c>
      <c r="N2345" s="13"/>
    </row>
    <row r="2346" spans="1:14" x14ac:dyDescent="0.35">
      <c r="A2346" s="5">
        <v>2345</v>
      </c>
      <c r="B2346" s="5">
        <v>1542</v>
      </c>
      <c r="C2346" s="5">
        <v>1044</v>
      </c>
      <c r="D2346" s="5">
        <v>1</v>
      </c>
      <c r="E2346" s="5">
        <v>1419.88</v>
      </c>
      <c r="F2346" s="5">
        <v>0</v>
      </c>
      <c r="G2346" s="5">
        <f>IFERROR(INDEX(Products!$C$2:$C$86,MATCH(C2346,Products!$A$2:$A$86,0)),"")</f>
        <v>4</v>
      </c>
      <c r="H2346" s="12">
        <f>IFERROR(INDEX(Products!$D$2:$D$86,MATCH(C2346,Products!$A$2:$A$86,0)),"")</f>
        <v>897.98</v>
      </c>
      <c r="I2346" s="12">
        <f t="shared" si="144"/>
        <v>1419.88</v>
      </c>
      <c r="J2346" s="12">
        <f t="shared" si="145"/>
        <v>897.98</v>
      </c>
      <c r="K2346" s="12">
        <f t="shared" si="146"/>
        <v>521.90000000000009</v>
      </c>
      <c r="L2346" s="7">
        <f t="shared" si="147"/>
        <v>0.36756627320618646</v>
      </c>
      <c r="M2346" s="5" t="str">
        <f>IF(COUNTIF(Returns!$B$2:$B$248,A2346)&gt;0,"Yes","No")</f>
        <v>No</v>
      </c>
      <c r="N2346" s="13"/>
    </row>
    <row r="2347" spans="1:14" x14ac:dyDescent="0.35">
      <c r="A2347" s="5">
        <v>2346</v>
      </c>
      <c r="B2347" s="5">
        <v>1543</v>
      </c>
      <c r="C2347" s="5">
        <v>1043</v>
      </c>
      <c r="D2347" s="5">
        <v>1</v>
      </c>
      <c r="E2347" s="5">
        <v>567.48</v>
      </c>
      <c r="F2347" s="5">
        <v>0</v>
      </c>
      <c r="G2347" s="5">
        <f>IFERROR(INDEX(Products!$C$2:$C$86,MATCH(C2347,Products!$A$2:$A$86,0)),"")</f>
        <v>4</v>
      </c>
      <c r="H2347" s="12">
        <f>IFERROR(INDEX(Products!$D$2:$D$86,MATCH(C2347,Products!$A$2:$A$86,0)),"")</f>
        <v>407.51</v>
      </c>
      <c r="I2347" s="12">
        <f t="shared" si="144"/>
        <v>567.48</v>
      </c>
      <c r="J2347" s="12">
        <f t="shared" si="145"/>
        <v>407.51</v>
      </c>
      <c r="K2347" s="12">
        <f t="shared" si="146"/>
        <v>159.97000000000003</v>
      </c>
      <c r="L2347" s="7">
        <f t="shared" si="147"/>
        <v>0.28189539719461482</v>
      </c>
      <c r="M2347" s="5" t="str">
        <f>IF(COUNTIF(Returns!$B$2:$B$248,A2347)&gt;0,"Yes","No")</f>
        <v>No</v>
      </c>
      <c r="N2347" s="13"/>
    </row>
    <row r="2348" spans="1:14" x14ac:dyDescent="0.35">
      <c r="A2348" s="5">
        <v>2347</v>
      </c>
      <c r="B2348" s="5">
        <v>1544</v>
      </c>
      <c r="C2348" s="5">
        <v>1067</v>
      </c>
      <c r="D2348" s="5">
        <v>1</v>
      </c>
      <c r="E2348" s="5">
        <v>4128.99</v>
      </c>
      <c r="F2348" s="5">
        <v>0.25</v>
      </c>
      <c r="G2348" s="5">
        <f>IFERROR(INDEX(Products!$C$2:$C$86,MATCH(C2348,Products!$A$2:$A$86,0)),"")</f>
        <v>7</v>
      </c>
      <c r="H2348" s="12">
        <f>IFERROR(INDEX(Products!$D$2:$D$86,MATCH(C2348,Products!$A$2:$A$86,0)),"")</f>
        <v>2213.3200000000002</v>
      </c>
      <c r="I2348" s="12">
        <f t="shared" si="144"/>
        <v>3096.7424999999998</v>
      </c>
      <c r="J2348" s="12">
        <f t="shared" si="145"/>
        <v>2213.3200000000002</v>
      </c>
      <c r="K2348" s="12">
        <f t="shared" si="146"/>
        <v>883.42249999999967</v>
      </c>
      <c r="L2348" s="7">
        <f t="shared" si="147"/>
        <v>0.28527476856729278</v>
      </c>
      <c r="M2348" s="5" t="str">
        <f>IF(COUNTIF(Returns!$B$2:$B$248,A2348)&gt;0,"Yes","No")</f>
        <v>No</v>
      </c>
      <c r="N2348" s="13"/>
    </row>
    <row r="2349" spans="1:14" x14ac:dyDescent="0.35">
      <c r="A2349" s="5">
        <v>2348</v>
      </c>
      <c r="B2349" s="5">
        <v>1544</v>
      </c>
      <c r="C2349" s="5">
        <v>1075</v>
      </c>
      <c r="D2349" s="5">
        <v>1</v>
      </c>
      <c r="E2349" s="5">
        <v>904.54</v>
      </c>
      <c r="F2349" s="5">
        <v>0.05</v>
      </c>
      <c r="G2349" s="5">
        <f>IFERROR(INDEX(Products!$C$2:$C$86,MATCH(C2349,Products!$A$2:$A$86,0)),"")</f>
        <v>7</v>
      </c>
      <c r="H2349" s="12">
        <f>IFERROR(INDEX(Products!$D$2:$D$86,MATCH(C2349,Products!$A$2:$A$86,0)),"")</f>
        <v>622.70000000000005</v>
      </c>
      <c r="I2349" s="12">
        <f t="shared" si="144"/>
        <v>859.31299999999987</v>
      </c>
      <c r="J2349" s="12">
        <f t="shared" si="145"/>
        <v>622.70000000000005</v>
      </c>
      <c r="K2349" s="12">
        <f t="shared" si="146"/>
        <v>236.61299999999983</v>
      </c>
      <c r="L2349" s="7">
        <f t="shared" si="147"/>
        <v>0.27535135625784768</v>
      </c>
      <c r="M2349" s="5" t="str">
        <f>IF(COUNTIF(Returns!$B$2:$B$248,A2349)&gt;0,"Yes","No")</f>
        <v>No</v>
      </c>
      <c r="N2349" s="13"/>
    </row>
    <row r="2350" spans="1:14" x14ac:dyDescent="0.35">
      <c r="A2350" s="5">
        <v>2349</v>
      </c>
      <c r="B2350" s="5">
        <v>1545</v>
      </c>
      <c r="C2350" s="5">
        <v>1079</v>
      </c>
      <c r="D2350" s="5">
        <v>1</v>
      </c>
      <c r="E2350" s="5">
        <v>395.97</v>
      </c>
      <c r="F2350" s="5">
        <v>0</v>
      </c>
      <c r="G2350" s="5">
        <f>IFERROR(INDEX(Products!$C$2:$C$86,MATCH(C2350,Products!$A$2:$A$86,0)),"")</f>
        <v>8</v>
      </c>
      <c r="H2350" s="12">
        <f>IFERROR(INDEX(Products!$D$2:$D$86,MATCH(C2350,Products!$A$2:$A$86,0)),"")</f>
        <v>242.57</v>
      </c>
      <c r="I2350" s="12">
        <f t="shared" si="144"/>
        <v>395.97</v>
      </c>
      <c r="J2350" s="12">
        <f t="shared" si="145"/>
        <v>242.57</v>
      </c>
      <c r="K2350" s="12">
        <f t="shared" si="146"/>
        <v>153.40000000000003</v>
      </c>
      <c r="L2350" s="7">
        <f t="shared" si="147"/>
        <v>0.38740308609238078</v>
      </c>
      <c r="M2350" s="5" t="str">
        <f>IF(COUNTIF(Returns!$B$2:$B$248,A2350)&gt;0,"Yes","No")</f>
        <v>No</v>
      </c>
      <c r="N2350" s="13"/>
    </row>
    <row r="2351" spans="1:14" x14ac:dyDescent="0.35">
      <c r="A2351" s="5">
        <v>2350</v>
      </c>
      <c r="B2351" s="5">
        <v>1545</v>
      </c>
      <c r="C2351" s="5">
        <v>1040</v>
      </c>
      <c r="D2351" s="5">
        <v>1</v>
      </c>
      <c r="E2351" s="5">
        <v>419.14</v>
      </c>
      <c r="F2351" s="5">
        <v>0.05</v>
      </c>
      <c r="G2351" s="5">
        <f>IFERROR(INDEX(Products!$C$2:$C$86,MATCH(C2351,Products!$A$2:$A$86,0)),"")</f>
        <v>4</v>
      </c>
      <c r="H2351" s="12">
        <f>IFERROR(INDEX(Products!$D$2:$D$86,MATCH(C2351,Products!$A$2:$A$86,0)),"")</f>
        <v>297.2</v>
      </c>
      <c r="I2351" s="12">
        <f t="shared" si="144"/>
        <v>398.18299999999999</v>
      </c>
      <c r="J2351" s="12">
        <f t="shared" si="145"/>
        <v>297.2</v>
      </c>
      <c r="K2351" s="12">
        <f t="shared" si="146"/>
        <v>100.983</v>
      </c>
      <c r="L2351" s="7">
        <f t="shared" si="147"/>
        <v>0.25360952125027941</v>
      </c>
      <c r="M2351" s="5" t="str">
        <f>IF(COUNTIF(Returns!$B$2:$B$248,A2351)&gt;0,"Yes","No")</f>
        <v>No</v>
      </c>
      <c r="N2351" s="13"/>
    </row>
    <row r="2352" spans="1:14" x14ac:dyDescent="0.35">
      <c r="A2352" s="5">
        <v>2351</v>
      </c>
      <c r="B2352" s="5">
        <v>1546</v>
      </c>
      <c r="C2352" s="5">
        <v>1038</v>
      </c>
      <c r="D2352" s="5">
        <v>1</v>
      </c>
      <c r="E2352" s="5">
        <v>930.61</v>
      </c>
      <c r="F2352" s="5">
        <v>0.3</v>
      </c>
      <c r="G2352" s="5">
        <f>IFERROR(INDEX(Products!$C$2:$C$86,MATCH(C2352,Products!$A$2:$A$86,0)),"")</f>
        <v>4</v>
      </c>
      <c r="H2352" s="12">
        <f>IFERROR(INDEX(Products!$D$2:$D$86,MATCH(C2352,Products!$A$2:$A$86,0)),"")</f>
        <v>617.46</v>
      </c>
      <c r="I2352" s="12">
        <f t="shared" si="144"/>
        <v>651.42700000000002</v>
      </c>
      <c r="J2352" s="12">
        <f t="shared" si="145"/>
        <v>617.46</v>
      </c>
      <c r="K2352" s="12">
        <f t="shared" si="146"/>
        <v>33.966999999999985</v>
      </c>
      <c r="L2352" s="7">
        <f t="shared" si="147"/>
        <v>5.2142450343630187E-2</v>
      </c>
      <c r="M2352" s="5" t="str">
        <f>IF(COUNTIF(Returns!$B$2:$B$248,A2352)&gt;0,"Yes","No")</f>
        <v>No</v>
      </c>
      <c r="N2352" s="13"/>
    </row>
    <row r="2353" spans="1:14" x14ac:dyDescent="0.35">
      <c r="A2353" s="5">
        <v>2352</v>
      </c>
      <c r="B2353" s="5">
        <v>1547</v>
      </c>
      <c r="C2353" s="5">
        <v>1068</v>
      </c>
      <c r="D2353" s="5">
        <v>1</v>
      </c>
      <c r="E2353" s="5">
        <v>550.08000000000004</v>
      </c>
      <c r="F2353" s="5">
        <v>0</v>
      </c>
      <c r="G2353" s="5">
        <f>IFERROR(INDEX(Products!$C$2:$C$86,MATCH(C2353,Products!$A$2:$A$86,0)),"")</f>
        <v>7</v>
      </c>
      <c r="H2353" s="12">
        <f>IFERROR(INDEX(Products!$D$2:$D$86,MATCH(C2353,Products!$A$2:$A$86,0)),"")</f>
        <v>351.29</v>
      </c>
      <c r="I2353" s="12">
        <f t="shared" si="144"/>
        <v>550.08000000000004</v>
      </c>
      <c r="J2353" s="12">
        <f t="shared" si="145"/>
        <v>351.29</v>
      </c>
      <c r="K2353" s="12">
        <f t="shared" si="146"/>
        <v>198.79000000000002</v>
      </c>
      <c r="L2353" s="7">
        <f t="shared" si="147"/>
        <v>0.36138379872018617</v>
      </c>
      <c r="M2353" s="5" t="str">
        <f>IF(COUNTIF(Returns!$B$2:$B$248,A2353)&gt;0,"Yes","No")</f>
        <v>No</v>
      </c>
      <c r="N2353" s="13"/>
    </row>
    <row r="2354" spans="1:14" x14ac:dyDescent="0.35">
      <c r="A2354" s="5">
        <v>2353</v>
      </c>
      <c r="B2354" s="5">
        <v>1547</v>
      </c>
      <c r="C2354" s="5">
        <v>1023</v>
      </c>
      <c r="D2354" s="5">
        <v>1</v>
      </c>
      <c r="E2354" s="5">
        <v>203.79</v>
      </c>
      <c r="F2354" s="5">
        <v>0</v>
      </c>
      <c r="G2354" s="5">
        <f>IFERROR(INDEX(Products!$C$2:$C$86,MATCH(C2354,Products!$A$2:$A$86,0)),"")</f>
        <v>2</v>
      </c>
      <c r="H2354" s="12">
        <f>IFERROR(INDEX(Products!$D$2:$D$86,MATCH(C2354,Products!$A$2:$A$86,0)),"")</f>
        <v>145.43</v>
      </c>
      <c r="I2354" s="12">
        <f t="shared" si="144"/>
        <v>203.79</v>
      </c>
      <c r="J2354" s="12">
        <f t="shared" si="145"/>
        <v>145.43</v>
      </c>
      <c r="K2354" s="12">
        <f t="shared" si="146"/>
        <v>58.359999999999985</v>
      </c>
      <c r="L2354" s="7">
        <f t="shared" si="147"/>
        <v>0.28637322734187148</v>
      </c>
      <c r="M2354" s="5" t="str">
        <f>IF(COUNTIF(Returns!$B$2:$B$248,A2354)&gt;0,"Yes","No")</f>
        <v>No</v>
      </c>
      <c r="N2354" s="13"/>
    </row>
    <row r="2355" spans="1:14" x14ac:dyDescent="0.35">
      <c r="A2355" s="5">
        <v>2354</v>
      </c>
      <c r="B2355" s="5">
        <v>1547</v>
      </c>
      <c r="C2355" s="5">
        <v>1072</v>
      </c>
      <c r="D2355" s="5">
        <v>1</v>
      </c>
      <c r="E2355" s="5">
        <v>1404.39</v>
      </c>
      <c r="F2355" s="5">
        <v>0.3</v>
      </c>
      <c r="G2355" s="5">
        <f>IFERROR(INDEX(Products!$C$2:$C$86,MATCH(C2355,Products!$A$2:$A$86,0)),"")</f>
        <v>7</v>
      </c>
      <c r="H2355" s="12">
        <f>IFERROR(INDEX(Products!$D$2:$D$86,MATCH(C2355,Products!$A$2:$A$86,0)),"")</f>
        <v>772.88</v>
      </c>
      <c r="I2355" s="12">
        <f t="shared" si="144"/>
        <v>983.07299999999998</v>
      </c>
      <c r="J2355" s="12">
        <f t="shared" si="145"/>
        <v>772.88</v>
      </c>
      <c r="K2355" s="12">
        <f t="shared" si="146"/>
        <v>210.19299999999998</v>
      </c>
      <c r="L2355" s="7">
        <f t="shared" si="147"/>
        <v>0.21381219909406524</v>
      </c>
      <c r="M2355" s="5" t="str">
        <f>IF(COUNTIF(Returns!$B$2:$B$248,A2355)&gt;0,"Yes","No")</f>
        <v>No</v>
      </c>
      <c r="N2355" s="13"/>
    </row>
    <row r="2356" spans="1:14" x14ac:dyDescent="0.35">
      <c r="A2356" s="5">
        <v>2355</v>
      </c>
      <c r="B2356" s="5">
        <v>1547</v>
      </c>
      <c r="C2356" s="5">
        <v>1009</v>
      </c>
      <c r="D2356" s="5">
        <v>1</v>
      </c>
      <c r="E2356" s="5">
        <v>2129.15</v>
      </c>
      <c r="F2356" s="5">
        <v>0.2</v>
      </c>
      <c r="G2356" s="5">
        <f>IFERROR(INDEX(Products!$C$2:$C$86,MATCH(C2356,Products!$A$2:$A$86,0)),"")</f>
        <v>1</v>
      </c>
      <c r="H2356" s="12">
        <f>IFERROR(INDEX(Products!$D$2:$D$86,MATCH(C2356,Products!$A$2:$A$86,0)),"")</f>
        <v>1303.81</v>
      </c>
      <c r="I2356" s="12">
        <f t="shared" si="144"/>
        <v>1703.3200000000002</v>
      </c>
      <c r="J2356" s="12">
        <f t="shared" si="145"/>
        <v>1303.81</v>
      </c>
      <c r="K2356" s="12">
        <f t="shared" si="146"/>
        <v>399.51000000000022</v>
      </c>
      <c r="L2356" s="7">
        <f t="shared" si="147"/>
        <v>0.23454782424911361</v>
      </c>
      <c r="M2356" s="5" t="str">
        <f>IF(COUNTIF(Returns!$B$2:$B$248,A2356)&gt;0,"Yes","No")</f>
        <v>No</v>
      </c>
      <c r="N2356" s="13"/>
    </row>
    <row r="2357" spans="1:14" x14ac:dyDescent="0.35">
      <c r="A2357" s="5">
        <v>2356</v>
      </c>
      <c r="B2357" s="5">
        <v>1548</v>
      </c>
      <c r="C2357" s="5">
        <v>1032</v>
      </c>
      <c r="D2357" s="5">
        <v>1</v>
      </c>
      <c r="E2357" s="5">
        <v>2472.7199999999998</v>
      </c>
      <c r="F2357" s="5">
        <v>0.1</v>
      </c>
      <c r="G2357" s="5">
        <f>IFERROR(INDEX(Products!$C$2:$C$86,MATCH(C2357,Products!$A$2:$A$86,0)),"")</f>
        <v>3</v>
      </c>
      <c r="H2357" s="12">
        <f>IFERROR(INDEX(Products!$D$2:$D$86,MATCH(C2357,Products!$A$2:$A$86,0)),"")</f>
        <v>1458.83</v>
      </c>
      <c r="I2357" s="12">
        <f t="shared" si="144"/>
        <v>2225.4479999999999</v>
      </c>
      <c r="J2357" s="12">
        <f t="shared" si="145"/>
        <v>1458.83</v>
      </c>
      <c r="K2357" s="12">
        <f t="shared" si="146"/>
        <v>766.61799999999994</v>
      </c>
      <c r="L2357" s="7">
        <f t="shared" si="147"/>
        <v>0.34447805565441203</v>
      </c>
      <c r="M2357" s="5" t="str">
        <f>IF(COUNTIF(Returns!$B$2:$B$248,A2357)&gt;0,"Yes","No")</f>
        <v>No</v>
      </c>
      <c r="N2357" s="13"/>
    </row>
    <row r="2358" spans="1:14" x14ac:dyDescent="0.35">
      <c r="A2358" s="5">
        <v>2357</v>
      </c>
      <c r="B2358" s="5">
        <v>1548</v>
      </c>
      <c r="C2358" s="5">
        <v>1085</v>
      </c>
      <c r="D2358" s="5">
        <v>1</v>
      </c>
      <c r="E2358" s="5">
        <v>234.72</v>
      </c>
      <c r="F2358" s="5">
        <v>0</v>
      </c>
      <c r="G2358" s="5">
        <f>IFERROR(INDEX(Products!$C$2:$C$86,MATCH(C2358,Products!$A$2:$A$86,0)),"")</f>
        <v>8</v>
      </c>
      <c r="H2358" s="12">
        <f>IFERROR(INDEX(Products!$D$2:$D$86,MATCH(C2358,Products!$A$2:$A$86,0)),"")</f>
        <v>175.69</v>
      </c>
      <c r="I2358" s="12">
        <f t="shared" si="144"/>
        <v>234.72</v>
      </c>
      <c r="J2358" s="12">
        <f t="shared" si="145"/>
        <v>175.69</v>
      </c>
      <c r="K2358" s="12">
        <f t="shared" si="146"/>
        <v>59.03</v>
      </c>
      <c r="L2358" s="7">
        <f t="shared" si="147"/>
        <v>0.25149113837764148</v>
      </c>
      <c r="M2358" s="5" t="str">
        <f>IF(COUNTIF(Returns!$B$2:$B$248,A2358)&gt;0,"Yes","No")</f>
        <v>No</v>
      </c>
      <c r="N2358" s="13"/>
    </row>
    <row r="2359" spans="1:14" x14ac:dyDescent="0.35">
      <c r="A2359" s="5">
        <v>2358</v>
      </c>
      <c r="B2359" s="5">
        <v>1549</v>
      </c>
      <c r="C2359" s="5">
        <v>1066</v>
      </c>
      <c r="D2359" s="5">
        <v>1</v>
      </c>
      <c r="E2359" s="5">
        <v>1123.68</v>
      </c>
      <c r="F2359" s="5">
        <v>0.05</v>
      </c>
      <c r="G2359" s="5">
        <f>IFERROR(INDEX(Products!$C$2:$C$86,MATCH(C2359,Products!$A$2:$A$86,0)),"")</f>
        <v>7</v>
      </c>
      <c r="H2359" s="12">
        <f>IFERROR(INDEX(Products!$D$2:$D$86,MATCH(C2359,Products!$A$2:$A$86,0)),"")</f>
        <v>872.66</v>
      </c>
      <c r="I2359" s="12">
        <f t="shared" si="144"/>
        <v>1067.4960000000001</v>
      </c>
      <c r="J2359" s="12">
        <f t="shared" si="145"/>
        <v>872.66</v>
      </c>
      <c r="K2359" s="12">
        <f t="shared" si="146"/>
        <v>194.83600000000013</v>
      </c>
      <c r="L2359" s="7">
        <f t="shared" si="147"/>
        <v>0.18251684315444752</v>
      </c>
      <c r="M2359" s="5" t="str">
        <f>IF(COUNTIF(Returns!$B$2:$B$248,A2359)&gt;0,"Yes","No")</f>
        <v>No</v>
      </c>
      <c r="N2359" s="13"/>
    </row>
    <row r="2360" spans="1:14" x14ac:dyDescent="0.35">
      <c r="A2360" s="5">
        <v>2359</v>
      </c>
      <c r="B2360" s="5">
        <v>1549</v>
      </c>
      <c r="C2360" s="5">
        <v>1008</v>
      </c>
      <c r="D2360" s="5">
        <v>1</v>
      </c>
      <c r="E2360" s="5">
        <v>4916.16</v>
      </c>
      <c r="F2360" s="5">
        <v>0</v>
      </c>
      <c r="G2360" s="5">
        <f>IFERROR(INDEX(Products!$C$2:$C$86,MATCH(C2360,Products!$A$2:$A$86,0)),"")</f>
        <v>1</v>
      </c>
      <c r="H2360" s="12">
        <f>IFERROR(INDEX(Products!$D$2:$D$86,MATCH(C2360,Products!$A$2:$A$86,0)),"")</f>
        <v>3064.53</v>
      </c>
      <c r="I2360" s="12">
        <f t="shared" si="144"/>
        <v>4916.16</v>
      </c>
      <c r="J2360" s="12">
        <f t="shared" si="145"/>
        <v>3064.53</v>
      </c>
      <c r="K2360" s="12">
        <f t="shared" si="146"/>
        <v>1851.6299999999997</v>
      </c>
      <c r="L2360" s="7">
        <f t="shared" si="147"/>
        <v>0.37664152509275528</v>
      </c>
      <c r="M2360" s="5" t="str">
        <f>IF(COUNTIF(Returns!$B$2:$B$248,A2360)&gt;0,"Yes","No")</f>
        <v>No</v>
      </c>
      <c r="N2360" s="13"/>
    </row>
    <row r="2361" spans="1:14" x14ac:dyDescent="0.35">
      <c r="A2361" s="5">
        <v>2360</v>
      </c>
      <c r="B2361" s="5">
        <v>1550</v>
      </c>
      <c r="C2361" s="5">
        <v>1055</v>
      </c>
      <c r="D2361" s="5">
        <v>2</v>
      </c>
      <c r="E2361" s="5">
        <v>2274.36</v>
      </c>
      <c r="F2361" s="5">
        <v>0.3</v>
      </c>
      <c r="G2361" s="5">
        <f>IFERROR(INDEX(Products!$C$2:$C$86,MATCH(C2361,Products!$A$2:$A$86,0)),"")</f>
        <v>5</v>
      </c>
      <c r="H2361" s="12">
        <f>IFERROR(INDEX(Products!$D$2:$D$86,MATCH(C2361,Products!$A$2:$A$86,0)),"")</f>
        <v>1216.25</v>
      </c>
      <c r="I2361" s="12">
        <f t="shared" si="144"/>
        <v>3184.1039999999998</v>
      </c>
      <c r="J2361" s="12">
        <f t="shared" si="145"/>
        <v>2432.5</v>
      </c>
      <c r="K2361" s="12">
        <f t="shared" si="146"/>
        <v>751.60399999999981</v>
      </c>
      <c r="L2361" s="7">
        <f t="shared" si="147"/>
        <v>0.23604882252589734</v>
      </c>
      <c r="M2361" s="5" t="str">
        <f>IF(COUNTIF(Returns!$B$2:$B$248,A2361)&gt;0,"Yes","No")</f>
        <v>No</v>
      </c>
      <c r="N2361" s="13"/>
    </row>
    <row r="2362" spans="1:14" x14ac:dyDescent="0.35">
      <c r="A2362" s="5">
        <v>2361</v>
      </c>
      <c r="B2362" s="5">
        <v>1551</v>
      </c>
      <c r="C2362" s="5">
        <v>1056</v>
      </c>
      <c r="D2362" s="5">
        <v>1</v>
      </c>
      <c r="E2362" s="5">
        <v>1134.4000000000001</v>
      </c>
      <c r="F2362" s="5">
        <v>0.05</v>
      </c>
      <c r="G2362" s="5">
        <f>IFERROR(INDEX(Products!$C$2:$C$86,MATCH(C2362,Products!$A$2:$A$86,0)),"")</f>
        <v>6</v>
      </c>
      <c r="H2362" s="12">
        <f>IFERROR(INDEX(Products!$D$2:$D$86,MATCH(C2362,Products!$A$2:$A$86,0)),"")</f>
        <v>798.2</v>
      </c>
      <c r="I2362" s="12">
        <f t="shared" si="144"/>
        <v>1077.68</v>
      </c>
      <c r="J2362" s="12">
        <f t="shared" si="145"/>
        <v>798.2</v>
      </c>
      <c r="K2362" s="12">
        <f t="shared" si="146"/>
        <v>279.48</v>
      </c>
      <c r="L2362" s="7">
        <f t="shared" si="147"/>
        <v>0.25933486749313339</v>
      </c>
      <c r="M2362" s="5" t="str">
        <f>IF(COUNTIF(Returns!$B$2:$B$248,A2362)&gt;0,"Yes","No")</f>
        <v>No</v>
      </c>
      <c r="N2362" s="13"/>
    </row>
    <row r="2363" spans="1:14" x14ac:dyDescent="0.35">
      <c r="A2363" s="5">
        <v>2362</v>
      </c>
      <c r="B2363" s="5">
        <v>1552</v>
      </c>
      <c r="C2363" s="5">
        <v>1001</v>
      </c>
      <c r="D2363" s="5">
        <v>2</v>
      </c>
      <c r="E2363" s="5">
        <v>3826.19</v>
      </c>
      <c r="F2363" s="5">
        <v>0.3</v>
      </c>
      <c r="G2363" s="5">
        <f>IFERROR(INDEX(Products!$C$2:$C$86,MATCH(C2363,Products!$A$2:$A$86,0)),"")</f>
        <v>1</v>
      </c>
      <c r="H2363" s="12">
        <f>IFERROR(INDEX(Products!$D$2:$D$86,MATCH(C2363,Products!$A$2:$A$86,0)),"")</f>
        <v>3021.65</v>
      </c>
      <c r="I2363" s="12">
        <f t="shared" si="144"/>
        <v>5356.6660000000002</v>
      </c>
      <c r="J2363" s="12">
        <f t="shared" si="145"/>
        <v>6043.3</v>
      </c>
      <c r="K2363" s="12">
        <f t="shared" si="146"/>
        <v>-686.63400000000001</v>
      </c>
      <c r="L2363" s="7">
        <f t="shared" si="147"/>
        <v>-0.12818309000411823</v>
      </c>
      <c r="M2363" s="5" t="str">
        <f>IF(COUNTIF(Returns!$B$2:$B$248,A2363)&gt;0,"Yes","No")</f>
        <v>No</v>
      </c>
      <c r="N2363" s="13"/>
    </row>
    <row r="2364" spans="1:14" x14ac:dyDescent="0.35">
      <c r="A2364" s="5">
        <v>2363</v>
      </c>
      <c r="B2364" s="5">
        <v>1553</v>
      </c>
      <c r="C2364" s="5">
        <v>1085</v>
      </c>
      <c r="D2364" s="5">
        <v>2</v>
      </c>
      <c r="E2364" s="5">
        <v>234.72</v>
      </c>
      <c r="F2364" s="5">
        <v>0.1</v>
      </c>
      <c r="G2364" s="5">
        <f>IFERROR(INDEX(Products!$C$2:$C$86,MATCH(C2364,Products!$A$2:$A$86,0)),"")</f>
        <v>8</v>
      </c>
      <c r="H2364" s="12">
        <f>IFERROR(INDEX(Products!$D$2:$D$86,MATCH(C2364,Products!$A$2:$A$86,0)),"")</f>
        <v>175.69</v>
      </c>
      <c r="I2364" s="12">
        <f t="shared" si="144"/>
        <v>422.49599999999998</v>
      </c>
      <c r="J2364" s="12">
        <f t="shared" si="145"/>
        <v>351.38</v>
      </c>
      <c r="K2364" s="12">
        <f t="shared" si="146"/>
        <v>71.115999999999985</v>
      </c>
      <c r="L2364" s="7">
        <f t="shared" si="147"/>
        <v>0.16832348708626824</v>
      </c>
      <c r="M2364" s="5" t="str">
        <f>IF(COUNTIF(Returns!$B$2:$B$248,A2364)&gt;0,"Yes","No")</f>
        <v>No</v>
      </c>
      <c r="N2364" s="13"/>
    </row>
    <row r="2365" spans="1:14" x14ac:dyDescent="0.35">
      <c r="A2365" s="5">
        <v>2364</v>
      </c>
      <c r="B2365" s="5">
        <v>1554</v>
      </c>
      <c r="C2365" s="5">
        <v>1001</v>
      </c>
      <c r="D2365" s="5">
        <v>1</v>
      </c>
      <c r="E2365" s="5">
        <v>3826.19</v>
      </c>
      <c r="F2365" s="5">
        <v>0.05</v>
      </c>
      <c r="G2365" s="5">
        <f>IFERROR(INDEX(Products!$C$2:$C$86,MATCH(C2365,Products!$A$2:$A$86,0)),"")</f>
        <v>1</v>
      </c>
      <c r="H2365" s="12">
        <f>IFERROR(INDEX(Products!$D$2:$D$86,MATCH(C2365,Products!$A$2:$A$86,0)),"")</f>
        <v>3021.65</v>
      </c>
      <c r="I2365" s="12">
        <f t="shared" si="144"/>
        <v>3634.8804999999998</v>
      </c>
      <c r="J2365" s="12">
        <f t="shared" si="145"/>
        <v>3021.65</v>
      </c>
      <c r="K2365" s="12">
        <f t="shared" si="146"/>
        <v>613.23049999999967</v>
      </c>
      <c r="L2365" s="7">
        <f t="shared" si="147"/>
        <v>0.16870719683907071</v>
      </c>
      <c r="M2365" s="5" t="str">
        <f>IF(COUNTIF(Returns!$B$2:$B$248,A2365)&gt;0,"Yes","No")</f>
        <v>No</v>
      </c>
      <c r="N2365" s="13"/>
    </row>
    <row r="2366" spans="1:14" x14ac:dyDescent="0.35">
      <c r="A2366" s="5">
        <v>2365</v>
      </c>
      <c r="B2366" s="5">
        <v>1555</v>
      </c>
      <c r="C2366" s="5">
        <v>1053</v>
      </c>
      <c r="D2366" s="5">
        <v>1</v>
      </c>
      <c r="E2366" s="5">
        <v>1295.03</v>
      </c>
      <c r="F2366" s="5">
        <v>0</v>
      </c>
      <c r="G2366" s="5">
        <f>IFERROR(INDEX(Products!$C$2:$C$86,MATCH(C2366,Products!$A$2:$A$86,0)),"")</f>
        <v>5</v>
      </c>
      <c r="H2366" s="12">
        <f>IFERROR(INDEX(Products!$D$2:$D$86,MATCH(C2366,Products!$A$2:$A$86,0)),"")</f>
        <v>777.04</v>
      </c>
      <c r="I2366" s="12">
        <f t="shared" si="144"/>
        <v>1295.03</v>
      </c>
      <c r="J2366" s="12">
        <f t="shared" si="145"/>
        <v>777.04</v>
      </c>
      <c r="K2366" s="12">
        <f t="shared" si="146"/>
        <v>517.99</v>
      </c>
      <c r="L2366" s="7">
        <f t="shared" si="147"/>
        <v>0.39998301197655656</v>
      </c>
      <c r="M2366" s="5" t="str">
        <f>IF(COUNTIF(Returns!$B$2:$B$248,A2366)&gt;0,"Yes","No")</f>
        <v>No</v>
      </c>
      <c r="N2366" s="13"/>
    </row>
    <row r="2367" spans="1:14" x14ac:dyDescent="0.35">
      <c r="A2367" s="5">
        <v>2366</v>
      </c>
      <c r="B2367" s="5">
        <v>1556</v>
      </c>
      <c r="C2367" s="5">
        <v>1001</v>
      </c>
      <c r="D2367" s="5">
        <v>2</v>
      </c>
      <c r="E2367" s="5">
        <v>3826.19</v>
      </c>
      <c r="F2367" s="5">
        <v>0</v>
      </c>
      <c r="G2367" s="5">
        <f>IFERROR(INDEX(Products!$C$2:$C$86,MATCH(C2367,Products!$A$2:$A$86,0)),"")</f>
        <v>1</v>
      </c>
      <c r="H2367" s="12">
        <f>IFERROR(INDEX(Products!$D$2:$D$86,MATCH(C2367,Products!$A$2:$A$86,0)),"")</f>
        <v>3021.65</v>
      </c>
      <c r="I2367" s="12">
        <f t="shared" si="144"/>
        <v>7652.38</v>
      </c>
      <c r="J2367" s="12">
        <f t="shared" si="145"/>
        <v>6043.3</v>
      </c>
      <c r="K2367" s="12">
        <f t="shared" si="146"/>
        <v>1609.08</v>
      </c>
      <c r="L2367" s="7">
        <f t="shared" si="147"/>
        <v>0.21027183699711721</v>
      </c>
      <c r="M2367" s="5" t="str">
        <f>IF(COUNTIF(Returns!$B$2:$B$248,A2367)&gt;0,"Yes","No")</f>
        <v>Yes</v>
      </c>
      <c r="N2367" s="13"/>
    </row>
    <row r="2368" spans="1:14" x14ac:dyDescent="0.35">
      <c r="A2368" s="5">
        <v>2367</v>
      </c>
      <c r="B2368" s="5">
        <v>1556</v>
      </c>
      <c r="C2368" s="5">
        <v>1072</v>
      </c>
      <c r="D2368" s="5">
        <v>2</v>
      </c>
      <c r="E2368" s="5">
        <v>1404.39</v>
      </c>
      <c r="F2368" s="5">
        <v>0.25</v>
      </c>
      <c r="G2368" s="5">
        <f>IFERROR(INDEX(Products!$C$2:$C$86,MATCH(C2368,Products!$A$2:$A$86,0)),"")</f>
        <v>7</v>
      </c>
      <c r="H2368" s="12">
        <f>IFERROR(INDEX(Products!$D$2:$D$86,MATCH(C2368,Products!$A$2:$A$86,0)),"")</f>
        <v>772.88</v>
      </c>
      <c r="I2368" s="12">
        <f t="shared" si="144"/>
        <v>2106.585</v>
      </c>
      <c r="J2368" s="12">
        <f t="shared" si="145"/>
        <v>1545.76</v>
      </c>
      <c r="K2368" s="12">
        <f t="shared" si="146"/>
        <v>560.82500000000005</v>
      </c>
      <c r="L2368" s="7">
        <f t="shared" si="147"/>
        <v>0.26622471915446089</v>
      </c>
      <c r="M2368" s="5" t="str">
        <f>IF(COUNTIF(Returns!$B$2:$B$248,A2368)&gt;0,"Yes","No")</f>
        <v>No</v>
      </c>
      <c r="N2368" s="13"/>
    </row>
    <row r="2369" spans="1:14" x14ac:dyDescent="0.35">
      <c r="A2369" s="5">
        <v>2368</v>
      </c>
      <c r="B2369" s="5">
        <v>1557</v>
      </c>
      <c r="C2369" s="5">
        <v>1018</v>
      </c>
      <c r="D2369" s="5">
        <v>1</v>
      </c>
      <c r="E2369" s="5">
        <v>628.09</v>
      </c>
      <c r="F2369" s="5">
        <v>0.15</v>
      </c>
      <c r="G2369" s="5">
        <f>IFERROR(INDEX(Products!$C$2:$C$86,MATCH(C2369,Products!$A$2:$A$86,0)),"")</f>
        <v>2</v>
      </c>
      <c r="H2369" s="12">
        <f>IFERROR(INDEX(Products!$D$2:$D$86,MATCH(C2369,Products!$A$2:$A$86,0)),"")</f>
        <v>390.4</v>
      </c>
      <c r="I2369" s="12">
        <f t="shared" si="144"/>
        <v>533.87649999999996</v>
      </c>
      <c r="J2369" s="12">
        <f t="shared" si="145"/>
        <v>390.4</v>
      </c>
      <c r="K2369" s="12">
        <f t="shared" si="146"/>
        <v>143.47649999999999</v>
      </c>
      <c r="L2369" s="7">
        <f t="shared" si="147"/>
        <v>0.26874473778111602</v>
      </c>
      <c r="M2369" s="5" t="str">
        <f>IF(COUNTIF(Returns!$B$2:$B$248,A2369)&gt;0,"Yes","No")</f>
        <v>No</v>
      </c>
      <c r="N2369" s="13"/>
    </row>
    <row r="2370" spans="1:14" x14ac:dyDescent="0.35">
      <c r="A2370" s="5">
        <v>2369</v>
      </c>
      <c r="B2370" s="5">
        <v>1557</v>
      </c>
      <c r="C2370" s="5">
        <v>1085</v>
      </c>
      <c r="D2370" s="5">
        <v>1</v>
      </c>
      <c r="E2370" s="5">
        <v>234.72</v>
      </c>
      <c r="F2370" s="5">
        <v>0</v>
      </c>
      <c r="G2370" s="5">
        <f>IFERROR(INDEX(Products!$C$2:$C$86,MATCH(C2370,Products!$A$2:$A$86,0)),"")</f>
        <v>8</v>
      </c>
      <c r="H2370" s="12">
        <f>IFERROR(INDEX(Products!$D$2:$D$86,MATCH(C2370,Products!$A$2:$A$86,0)),"")</f>
        <v>175.69</v>
      </c>
      <c r="I2370" s="12">
        <f t="shared" ref="I2370:I2433" si="148">D2370*E2370*(1-F2370)</f>
        <v>234.72</v>
      </c>
      <c r="J2370" s="12">
        <f t="shared" ref="J2370:J2433" si="149">D2370*H2370</f>
        <v>175.69</v>
      </c>
      <c r="K2370" s="12">
        <f t="shared" ref="K2370:K2433" si="150">I2370-J2370</f>
        <v>59.03</v>
      </c>
      <c r="L2370" s="7">
        <f t="shared" ref="L2370:L2433" si="151">IFERROR(K2370/I2370,0)</f>
        <v>0.25149113837764148</v>
      </c>
      <c r="M2370" s="5" t="str">
        <f>IF(COUNTIF(Returns!$B$2:$B$248,A2370)&gt;0,"Yes","No")</f>
        <v>No</v>
      </c>
      <c r="N2370" s="13"/>
    </row>
    <row r="2371" spans="1:14" x14ac:dyDescent="0.35">
      <c r="A2371" s="5">
        <v>2370</v>
      </c>
      <c r="B2371" s="5">
        <v>1558</v>
      </c>
      <c r="C2371" s="5">
        <v>1085</v>
      </c>
      <c r="D2371" s="5">
        <v>1</v>
      </c>
      <c r="E2371" s="5">
        <v>234.72</v>
      </c>
      <c r="F2371" s="5">
        <v>0.25</v>
      </c>
      <c r="G2371" s="5">
        <f>IFERROR(INDEX(Products!$C$2:$C$86,MATCH(C2371,Products!$A$2:$A$86,0)),"")</f>
        <v>8</v>
      </c>
      <c r="H2371" s="12">
        <f>IFERROR(INDEX(Products!$D$2:$D$86,MATCH(C2371,Products!$A$2:$A$86,0)),"")</f>
        <v>175.69</v>
      </c>
      <c r="I2371" s="12">
        <f t="shared" si="148"/>
        <v>176.04</v>
      </c>
      <c r="J2371" s="12">
        <f t="shared" si="149"/>
        <v>175.69</v>
      </c>
      <c r="K2371" s="12">
        <f t="shared" si="150"/>
        <v>0.34999999999999432</v>
      </c>
      <c r="L2371" s="7">
        <f t="shared" si="151"/>
        <v>1.9881845035218948E-3</v>
      </c>
      <c r="M2371" s="5" t="str">
        <f>IF(COUNTIF(Returns!$B$2:$B$248,A2371)&gt;0,"Yes","No")</f>
        <v>No</v>
      </c>
      <c r="N2371" s="13"/>
    </row>
    <row r="2372" spans="1:14" x14ac:dyDescent="0.35">
      <c r="A2372" s="5">
        <v>2371</v>
      </c>
      <c r="B2372" s="5">
        <v>1559</v>
      </c>
      <c r="C2372" s="5">
        <v>1064</v>
      </c>
      <c r="D2372" s="5">
        <v>2</v>
      </c>
      <c r="E2372" s="5">
        <v>177.92</v>
      </c>
      <c r="F2372" s="5">
        <v>0.1</v>
      </c>
      <c r="G2372" s="5">
        <f>IFERROR(INDEX(Products!$C$2:$C$86,MATCH(C2372,Products!$A$2:$A$86,0)),"")</f>
        <v>6</v>
      </c>
      <c r="H2372" s="12">
        <f>IFERROR(INDEX(Products!$D$2:$D$86,MATCH(C2372,Products!$A$2:$A$86,0)),"")</f>
        <v>95.97</v>
      </c>
      <c r="I2372" s="12">
        <f t="shared" si="148"/>
        <v>320.25599999999997</v>
      </c>
      <c r="J2372" s="12">
        <f t="shared" si="149"/>
        <v>191.94</v>
      </c>
      <c r="K2372" s="12">
        <f t="shared" si="150"/>
        <v>128.31599999999997</v>
      </c>
      <c r="L2372" s="7">
        <f t="shared" si="151"/>
        <v>0.40066696642685845</v>
      </c>
      <c r="M2372" s="5" t="str">
        <f>IF(COUNTIF(Returns!$B$2:$B$248,A2372)&gt;0,"Yes","No")</f>
        <v>No</v>
      </c>
      <c r="N2372" s="13"/>
    </row>
    <row r="2373" spans="1:14" x14ac:dyDescent="0.35">
      <c r="A2373" s="5">
        <v>2372</v>
      </c>
      <c r="B2373" s="5">
        <v>1559</v>
      </c>
      <c r="C2373" s="5">
        <v>1056</v>
      </c>
      <c r="D2373" s="5">
        <v>1</v>
      </c>
      <c r="E2373" s="5">
        <v>1134.4000000000001</v>
      </c>
      <c r="F2373" s="5">
        <v>0.1</v>
      </c>
      <c r="G2373" s="5">
        <f>IFERROR(INDEX(Products!$C$2:$C$86,MATCH(C2373,Products!$A$2:$A$86,0)),"")</f>
        <v>6</v>
      </c>
      <c r="H2373" s="12">
        <f>IFERROR(INDEX(Products!$D$2:$D$86,MATCH(C2373,Products!$A$2:$A$86,0)),"")</f>
        <v>798.2</v>
      </c>
      <c r="I2373" s="12">
        <f t="shared" si="148"/>
        <v>1020.9600000000002</v>
      </c>
      <c r="J2373" s="12">
        <f t="shared" si="149"/>
        <v>798.2</v>
      </c>
      <c r="K2373" s="12">
        <f t="shared" si="150"/>
        <v>222.7600000000001</v>
      </c>
      <c r="L2373" s="7">
        <f t="shared" si="151"/>
        <v>0.21818680457608533</v>
      </c>
      <c r="M2373" s="5" t="str">
        <f>IF(COUNTIF(Returns!$B$2:$B$248,A2373)&gt;0,"Yes","No")</f>
        <v>No</v>
      </c>
      <c r="N2373" s="13"/>
    </row>
    <row r="2374" spans="1:14" x14ac:dyDescent="0.35">
      <c r="A2374" s="5">
        <v>2373</v>
      </c>
      <c r="B2374" s="5">
        <v>1560</v>
      </c>
      <c r="C2374" s="5">
        <v>1017</v>
      </c>
      <c r="D2374" s="5">
        <v>1</v>
      </c>
      <c r="E2374" s="5">
        <v>978.37</v>
      </c>
      <c r="F2374" s="5">
        <v>0.1</v>
      </c>
      <c r="G2374" s="5">
        <f>IFERROR(INDEX(Products!$C$2:$C$86,MATCH(C2374,Products!$A$2:$A$86,0)),"")</f>
        <v>2</v>
      </c>
      <c r="H2374" s="12">
        <f>IFERROR(INDEX(Products!$D$2:$D$86,MATCH(C2374,Products!$A$2:$A$86,0)),"")</f>
        <v>519.71</v>
      </c>
      <c r="I2374" s="12">
        <f t="shared" si="148"/>
        <v>880.53300000000002</v>
      </c>
      <c r="J2374" s="12">
        <f t="shared" si="149"/>
        <v>519.71</v>
      </c>
      <c r="K2374" s="12">
        <f t="shared" si="150"/>
        <v>360.82299999999998</v>
      </c>
      <c r="L2374" s="7">
        <f t="shared" si="151"/>
        <v>0.40977794131508982</v>
      </c>
      <c r="M2374" s="5" t="str">
        <f>IF(COUNTIF(Returns!$B$2:$B$248,A2374)&gt;0,"Yes","No")</f>
        <v>No</v>
      </c>
      <c r="N2374" s="13"/>
    </row>
    <row r="2375" spans="1:14" x14ac:dyDescent="0.35">
      <c r="A2375" s="5">
        <v>2374</v>
      </c>
      <c r="B2375" s="5">
        <v>1561</v>
      </c>
      <c r="C2375" s="5">
        <v>1005</v>
      </c>
      <c r="D2375" s="5">
        <v>2</v>
      </c>
      <c r="E2375" s="5">
        <v>2703.6</v>
      </c>
      <c r="F2375" s="5">
        <v>0.2</v>
      </c>
      <c r="G2375" s="5">
        <f>IFERROR(INDEX(Products!$C$2:$C$86,MATCH(C2375,Products!$A$2:$A$86,0)),"")</f>
        <v>1</v>
      </c>
      <c r="H2375" s="12">
        <f>IFERROR(INDEX(Products!$D$2:$D$86,MATCH(C2375,Products!$A$2:$A$86,0)),"")</f>
        <v>2129.88</v>
      </c>
      <c r="I2375" s="12">
        <f t="shared" si="148"/>
        <v>4325.76</v>
      </c>
      <c r="J2375" s="12">
        <f t="shared" si="149"/>
        <v>4259.76</v>
      </c>
      <c r="K2375" s="12">
        <f t="shared" si="150"/>
        <v>66</v>
      </c>
      <c r="L2375" s="7">
        <f t="shared" si="151"/>
        <v>1.5257434531735463E-2</v>
      </c>
      <c r="M2375" s="5" t="str">
        <f>IF(COUNTIF(Returns!$B$2:$B$248,A2375)&gt;0,"Yes","No")</f>
        <v>No</v>
      </c>
      <c r="N2375" s="13"/>
    </row>
    <row r="2376" spans="1:14" x14ac:dyDescent="0.35">
      <c r="A2376" s="5">
        <v>2375</v>
      </c>
      <c r="B2376" s="5">
        <v>1562</v>
      </c>
      <c r="C2376" s="5">
        <v>1001</v>
      </c>
      <c r="D2376" s="5">
        <v>1</v>
      </c>
      <c r="E2376" s="5">
        <v>3826.19</v>
      </c>
      <c r="F2376" s="5">
        <v>0</v>
      </c>
      <c r="G2376" s="5">
        <f>IFERROR(INDEX(Products!$C$2:$C$86,MATCH(C2376,Products!$A$2:$A$86,0)),"")</f>
        <v>1</v>
      </c>
      <c r="H2376" s="12">
        <f>IFERROR(INDEX(Products!$D$2:$D$86,MATCH(C2376,Products!$A$2:$A$86,0)),"")</f>
        <v>3021.65</v>
      </c>
      <c r="I2376" s="12">
        <f t="shared" si="148"/>
        <v>3826.19</v>
      </c>
      <c r="J2376" s="12">
        <f t="shared" si="149"/>
        <v>3021.65</v>
      </c>
      <c r="K2376" s="12">
        <f t="shared" si="150"/>
        <v>804.54</v>
      </c>
      <c r="L2376" s="7">
        <f t="shared" si="151"/>
        <v>0.21027183699711721</v>
      </c>
      <c r="M2376" s="5" t="str">
        <f>IF(COUNTIF(Returns!$B$2:$B$248,A2376)&gt;0,"Yes","No")</f>
        <v>No</v>
      </c>
      <c r="N2376" s="13"/>
    </row>
    <row r="2377" spans="1:14" x14ac:dyDescent="0.35">
      <c r="A2377" s="5">
        <v>2376</v>
      </c>
      <c r="B2377" s="5">
        <v>1563</v>
      </c>
      <c r="C2377" s="5">
        <v>1056</v>
      </c>
      <c r="D2377" s="5">
        <v>1</v>
      </c>
      <c r="E2377" s="5">
        <v>1134.4000000000001</v>
      </c>
      <c r="F2377" s="5">
        <v>0</v>
      </c>
      <c r="G2377" s="5">
        <f>IFERROR(INDEX(Products!$C$2:$C$86,MATCH(C2377,Products!$A$2:$A$86,0)),"")</f>
        <v>6</v>
      </c>
      <c r="H2377" s="12">
        <f>IFERROR(INDEX(Products!$D$2:$D$86,MATCH(C2377,Products!$A$2:$A$86,0)),"")</f>
        <v>798.2</v>
      </c>
      <c r="I2377" s="12">
        <f t="shared" si="148"/>
        <v>1134.4000000000001</v>
      </c>
      <c r="J2377" s="12">
        <f t="shared" si="149"/>
        <v>798.2</v>
      </c>
      <c r="K2377" s="12">
        <f t="shared" si="150"/>
        <v>336.20000000000005</v>
      </c>
      <c r="L2377" s="7">
        <f t="shared" si="151"/>
        <v>0.29636812411847674</v>
      </c>
      <c r="M2377" s="5" t="str">
        <f>IF(COUNTIF(Returns!$B$2:$B$248,A2377)&gt;0,"Yes","No")</f>
        <v>No</v>
      </c>
      <c r="N2377" s="13"/>
    </row>
    <row r="2378" spans="1:14" x14ac:dyDescent="0.35">
      <c r="A2378" s="5">
        <v>2377</v>
      </c>
      <c r="B2378" s="5">
        <v>1563</v>
      </c>
      <c r="C2378" s="5">
        <v>1032</v>
      </c>
      <c r="D2378" s="5">
        <v>2</v>
      </c>
      <c r="E2378" s="5">
        <v>2472.7199999999998</v>
      </c>
      <c r="F2378" s="5">
        <v>0.15</v>
      </c>
      <c r="G2378" s="5">
        <f>IFERROR(INDEX(Products!$C$2:$C$86,MATCH(C2378,Products!$A$2:$A$86,0)),"")</f>
        <v>3</v>
      </c>
      <c r="H2378" s="12">
        <f>IFERROR(INDEX(Products!$D$2:$D$86,MATCH(C2378,Products!$A$2:$A$86,0)),"")</f>
        <v>1458.83</v>
      </c>
      <c r="I2378" s="12">
        <f t="shared" si="148"/>
        <v>4203.6239999999998</v>
      </c>
      <c r="J2378" s="12">
        <f t="shared" si="149"/>
        <v>2917.66</v>
      </c>
      <c r="K2378" s="12">
        <f t="shared" si="150"/>
        <v>1285.9639999999999</v>
      </c>
      <c r="L2378" s="7">
        <f t="shared" si="151"/>
        <v>0.30591794128114219</v>
      </c>
      <c r="M2378" s="5" t="str">
        <f>IF(COUNTIF(Returns!$B$2:$B$248,A2378)&gt;0,"Yes","No")</f>
        <v>No</v>
      </c>
      <c r="N2378" s="13"/>
    </row>
    <row r="2379" spans="1:14" x14ac:dyDescent="0.35">
      <c r="A2379" s="5">
        <v>2378</v>
      </c>
      <c r="B2379" s="5">
        <v>1563</v>
      </c>
      <c r="C2379" s="5">
        <v>1029</v>
      </c>
      <c r="D2379" s="5">
        <v>3</v>
      </c>
      <c r="E2379" s="5">
        <v>951.92</v>
      </c>
      <c r="F2379" s="5">
        <v>0.2</v>
      </c>
      <c r="G2379" s="5">
        <f>IFERROR(INDEX(Products!$C$2:$C$86,MATCH(C2379,Products!$A$2:$A$86,0)),"")</f>
        <v>3</v>
      </c>
      <c r="H2379" s="12">
        <f>IFERROR(INDEX(Products!$D$2:$D$86,MATCH(C2379,Products!$A$2:$A$86,0)),"")</f>
        <v>552.17999999999995</v>
      </c>
      <c r="I2379" s="12">
        <f t="shared" si="148"/>
        <v>2284.6079999999997</v>
      </c>
      <c r="J2379" s="12">
        <f t="shared" si="149"/>
        <v>1656.54</v>
      </c>
      <c r="K2379" s="12">
        <f t="shared" si="150"/>
        <v>628.06799999999976</v>
      </c>
      <c r="L2379" s="7">
        <f t="shared" si="151"/>
        <v>0.27491280779897465</v>
      </c>
      <c r="M2379" s="5" t="str">
        <f>IF(COUNTIF(Returns!$B$2:$B$248,A2379)&gt;0,"Yes","No")</f>
        <v>No</v>
      </c>
      <c r="N2379" s="13"/>
    </row>
    <row r="2380" spans="1:14" x14ac:dyDescent="0.35">
      <c r="A2380" s="5">
        <v>2379</v>
      </c>
      <c r="B2380" s="5">
        <v>1563</v>
      </c>
      <c r="C2380" s="5">
        <v>1001</v>
      </c>
      <c r="D2380" s="5">
        <v>1</v>
      </c>
      <c r="E2380" s="5">
        <v>3826.19</v>
      </c>
      <c r="F2380" s="5">
        <v>0</v>
      </c>
      <c r="G2380" s="5">
        <f>IFERROR(INDEX(Products!$C$2:$C$86,MATCH(C2380,Products!$A$2:$A$86,0)),"")</f>
        <v>1</v>
      </c>
      <c r="H2380" s="12">
        <f>IFERROR(INDEX(Products!$D$2:$D$86,MATCH(C2380,Products!$A$2:$A$86,0)),"")</f>
        <v>3021.65</v>
      </c>
      <c r="I2380" s="12">
        <f t="shared" si="148"/>
        <v>3826.19</v>
      </c>
      <c r="J2380" s="12">
        <f t="shared" si="149"/>
        <v>3021.65</v>
      </c>
      <c r="K2380" s="12">
        <f t="shared" si="150"/>
        <v>804.54</v>
      </c>
      <c r="L2380" s="7">
        <f t="shared" si="151"/>
        <v>0.21027183699711721</v>
      </c>
      <c r="M2380" s="5" t="str">
        <f>IF(COUNTIF(Returns!$B$2:$B$248,A2380)&gt;0,"Yes","No")</f>
        <v>No</v>
      </c>
      <c r="N2380" s="13"/>
    </row>
    <row r="2381" spans="1:14" x14ac:dyDescent="0.35">
      <c r="A2381" s="5">
        <v>2380</v>
      </c>
      <c r="B2381" s="5">
        <v>1564</v>
      </c>
      <c r="C2381" s="5">
        <v>1016</v>
      </c>
      <c r="D2381" s="5">
        <v>1</v>
      </c>
      <c r="E2381" s="5">
        <v>1279.19</v>
      </c>
      <c r="F2381" s="5">
        <v>0.1</v>
      </c>
      <c r="G2381" s="5">
        <f>IFERROR(INDEX(Products!$C$2:$C$86,MATCH(C2381,Products!$A$2:$A$86,0)),"")</f>
        <v>2</v>
      </c>
      <c r="H2381" s="12">
        <f>IFERROR(INDEX(Products!$D$2:$D$86,MATCH(C2381,Products!$A$2:$A$86,0)),"")</f>
        <v>741.85</v>
      </c>
      <c r="I2381" s="12">
        <f t="shared" si="148"/>
        <v>1151.2710000000002</v>
      </c>
      <c r="J2381" s="12">
        <f t="shared" si="149"/>
        <v>741.85</v>
      </c>
      <c r="K2381" s="12">
        <f t="shared" si="150"/>
        <v>409.42100000000016</v>
      </c>
      <c r="L2381" s="7">
        <f t="shared" si="151"/>
        <v>0.35562521769418332</v>
      </c>
      <c r="M2381" s="5" t="str">
        <f>IF(COUNTIF(Returns!$B$2:$B$248,A2381)&gt;0,"Yes","No")</f>
        <v>No</v>
      </c>
      <c r="N2381" s="13"/>
    </row>
    <row r="2382" spans="1:14" x14ac:dyDescent="0.35">
      <c r="A2382" s="5">
        <v>2381</v>
      </c>
      <c r="B2382" s="5">
        <v>1564</v>
      </c>
      <c r="C2382" s="5">
        <v>1001</v>
      </c>
      <c r="D2382" s="5">
        <v>2</v>
      </c>
      <c r="E2382" s="5">
        <v>3826.19</v>
      </c>
      <c r="F2382" s="5">
        <v>0.05</v>
      </c>
      <c r="G2382" s="5">
        <f>IFERROR(INDEX(Products!$C$2:$C$86,MATCH(C2382,Products!$A$2:$A$86,0)),"")</f>
        <v>1</v>
      </c>
      <c r="H2382" s="12">
        <f>IFERROR(INDEX(Products!$D$2:$D$86,MATCH(C2382,Products!$A$2:$A$86,0)),"")</f>
        <v>3021.65</v>
      </c>
      <c r="I2382" s="12">
        <f t="shared" si="148"/>
        <v>7269.7609999999995</v>
      </c>
      <c r="J2382" s="12">
        <f t="shared" si="149"/>
        <v>6043.3</v>
      </c>
      <c r="K2382" s="12">
        <f t="shared" si="150"/>
        <v>1226.4609999999993</v>
      </c>
      <c r="L2382" s="7">
        <f t="shared" si="151"/>
        <v>0.16870719683907071</v>
      </c>
      <c r="M2382" s="5" t="str">
        <f>IF(COUNTIF(Returns!$B$2:$B$248,A2382)&gt;0,"Yes","No")</f>
        <v>No</v>
      </c>
      <c r="N2382" s="13"/>
    </row>
    <row r="2383" spans="1:14" x14ac:dyDescent="0.35">
      <c r="A2383" s="5">
        <v>2382</v>
      </c>
      <c r="B2383" s="5">
        <v>1565</v>
      </c>
      <c r="C2383" s="5">
        <v>1052</v>
      </c>
      <c r="D2383" s="5">
        <v>1</v>
      </c>
      <c r="E2383" s="5">
        <v>2801.53</v>
      </c>
      <c r="F2383" s="5">
        <v>0</v>
      </c>
      <c r="G2383" s="5">
        <f>IFERROR(INDEX(Products!$C$2:$C$86,MATCH(C2383,Products!$A$2:$A$86,0)),"")</f>
        <v>5</v>
      </c>
      <c r="H2383" s="12">
        <f>IFERROR(INDEX(Products!$D$2:$D$86,MATCH(C2383,Products!$A$2:$A$86,0)),"")</f>
        <v>1752.02</v>
      </c>
      <c r="I2383" s="12">
        <f t="shared" si="148"/>
        <v>2801.53</v>
      </c>
      <c r="J2383" s="12">
        <f t="shared" si="149"/>
        <v>1752.02</v>
      </c>
      <c r="K2383" s="12">
        <f t="shared" si="150"/>
        <v>1049.5100000000002</v>
      </c>
      <c r="L2383" s="7">
        <f t="shared" si="151"/>
        <v>0.37462029676640984</v>
      </c>
      <c r="M2383" s="5" t="str">
        <f>IF(COUNTIF(Returns!$B$2:$B$248,A2383)&gt;0,"Yes","No")</f>
        <v>No</v>
      </c>
      <c r="N2383" s="13"/>
    </row>
    <row r="2384" spans="1:14" x14ac:dyDescent="0.35">
      <c r="A2384" s="5">
        <v>2383</v>
      </c>
      <c r="B2384" s="5">
        <v>1566</v>
      </c>
      <c r="C2384" s="5">
        <v>1049</v>
      </c>
      <c r="D2384" s="5">
        <v>1</v>
      </c>
      <c r="E2384" s="5">
        <v>3970.29</v>
      </c>
      <c r="F2384" s="5">
        <v>0.3</v>
      </c>
      <c r="G2384" s="5">
        <f>IFERROR(INDEX(Products!$C$2:$C$86,MATCH(C2384,Products!$A$2:$A$86,0)),"")</f>
        <v>5</v>
      </c>
      <c r="H2384" s="12">
        <f>IFERROR(INDEX(Products!$D$2:$D$86,MATCH(C2384,Products!$A$2:$A$86,0)),"")</f>
        <v>2490.89</v>
      </c>
      <c r="I2384" s="12">
        <f t="shared" si="148"/>
        <v>2779.203</v>
      </c>
      <c r="J2384" s="12">
        <f t="shared" si="149"/>
        <v>2490.89</v>
      </c>
      <c r="K2384" s="12">
        <f t="shared" si="150"/>
        <v>288.3130000000001</v>
      </c>
      <c r="L2384" s="7">
        <f t="shared" si="151"/>
        <v>0.10373945336126944</v>
      </c>
      <c r="M2384" s="5" t="str">
        <f>IF(COUNTIF(Returns!$B$2:$B$248,A2384)&gt;0,"Yes","No")</f>
        <v>No</v>
      </c>
      <c r="N2384" s="13"/>
    </row>
    <row r="2385" spans="1:14" x14ac:dyDescent="0.35">
      <c r="A2385" s="5">
        <v>2384</v>
      </c>
      <c r="B2385" s="5">
        <v>1566</v>
      </c>
      <c r="C2385" s="5">
        <v>1051</v>
      </c>
      <c r="D2385" s="5">
        <v>1</v>
      </c>
      <c r="E2385" s="5">
        <v>304.13</v>
      </c>
      <c r="F2385" s="5">
        <v>0.1</v>
      </c>
      <c r="G2385" s="5">
        <f>IFERROR(INDEX(Products!$C$2:$C$86,MATCH(C2385,Products!$A$2:$A$86,0)),"")</f>
        <v>5</v>
      </c>
      <c r="H2385" s="12">
        <f>IFERROR(INDEX(Products!$D$2:$D$86,MATCH(C2385,Products!$A$2:$A$86,0)),"")</f>
        <v>176.98</v>
      </c>
      <c r="I2385" s="12">
        <f t="shared" si="148"/>
        <v>273.71699999999998</v>
      </c>
      <c r="J2385" s="12">
        <f t="shared" si="149"/>
        <v>176.98</v>
      </c>
      <c r="K2385" s="12">
        <f t="shared" si="150"/>
        <v>96.736999999999995</v>
      </c>
      <c r="L2385" s="7">
        <f t="shared" si="151"/>
        <v>0.35341977297719906</v>
      </c>
      <c r="M2385" s="5" t="str">
        <f>IF(COUNTIF(Returns!$B$2:$B$248,A2385)&gt;0,"Yes","No")</f>
        <v>No</v>
      </c>
      <c r="N2385" s="13"/>
    </row>
    <row r="2386" spans="1:14" x14ac:dyDescent="0.35">
      <c r="A2386" s="5">
        <v>2385</v>
      </c>
      <c r="B2386" s="5">
        <v>1567</v>
      </c>
      <c r="C2386" s="5">
        <v>1044</v>
      </c>
      <c r="D2386" s="5">
        <v>1</v>
      </c>
      <c r="E2386" s="5">
        <v>1419.88</v>
      </c>
      <c r="F2386" s="5">
        <v>0</v>
      </c>
      <c r="G2386" s="5">
        <f>IFERROR(INDEX(Products!$C$2:$C$86,MATCH(C2386,Products!$A$2:$A$86,0)),"")</f>
        <v>4</v>
      </c>
      <c r="H2386" s="12">
        <f>IFERROR(INDEX(Products!$D$2:$D$86,MATCH(C2386,Products!$A$2:$A$86,0)),"")</f>
        <v>897.98</v>
      </c>
      <c r="I2386" s="12">
        <f t="shared" si="148"/>
        <v>1419.88</v>
      </c>
      <c r="J2386" s="12">
        <f t="shared" si="149"/>
        <v>897.98</v>
      </c>
      <c r="K2386" s="12">
        <f t="shared" si="150"/>
        <v>521.90000000000009</v>
      </c>
      <c r="L2386" s="7">
        <f t="shared" si="151"/>
        <v>0.36756627320618646</v>
      </c>
      <c r="M2386" s="5" t="str">
        <f>IF(COUNTIF(Returns!$B$2:$B$248,A2386)&gt;0,"Yes","No")</f>
        <v>No</v>
      </c>
      <c r="N2386" s="13"/>
    </row>
    <row r="2387" spans="1:14" x14ac:dyDescent="0.35">
      <c r="A2387" s="5">
        <v>2386</v>
      </c>
      <c r="B2387" s="5">
        <v>1568</v>
      </c>
      <c r="C2387" s="5">
        <v>1067</v>
      </c>
      <c r="D2387" s="5">
        <v>2</v>
      </c>
      <c r="E2387" s="5">
        <v>4128.99</v>
      </c>
      <c r="F2387" s="5">
        <v>0</v>
      </c>
      <c r="G2387" s="5">
        <f>IFERROR(INDEX(Products!$C$2:$C$86,MATCH(C2387,Products!$A$2:$A$86,0)),"")</f>
        <v>7</v>
      </c>
      <c r="H2387" s="12">
        <f>IFERROR(INDEX(Products!$D$2:$D$86,MATCH(C2387,Products!$A$2:$A$86,0)),"")</f>
        <v>2213.3200000000002</v>
      </c>
      <c r="I2387" s="12">
        <f t="shared" si="148"/>
        <v>8257.98</v>
      </c>
      <c r="J2387" s="12">
        <f t="shared" si="149"/>
        <v>4426.6400000000003</v>
      </c>
      <c r="K2387" s="12">
        <f t="shared" si="150"/>
        <v>3831.3399999999992</v>
      </c>
      <c r="L2387" s="7">
        <f t="shared" si="151"/>
        <v>0.4639560764254696</v>
      </c>
      <c r="M2387" s="5" t="str">
        <f>IF(COUNTIF(Returns!$B$2:$B$248,A2387)&gt;0,"Yes","No")</f>
        <v>No</v>
      </c>
      <c r="N2387" s="13"/>
    </row>
    <row r="2388" spans="1:14" x14ac:dyDescent="0.35">
      <c r="A2388" s="5">
        <v>2387</v>
      </c>
      <c r="B2388" s="5">
        <v>1569</v>
      </c>
      <c r="C2388" s="5">
        <v>1073</v>
      </c>
      <c r="D2388" s="5">
        <v>1</v>
      </c>
      <c r="E2388" s="5">
        <v>1588.01</v>
      </c>
      <c r="F2388" s="5">
        <v>0.1</v>
      </c>
      <c r="G2388" s="5">
        <f>IFERROR(INDEX(Products!$C$2:$C$86,MATCH(C2388,Products!$A$2:$A$86,0)),"")</f>
        <v>7</v>
      </c>
      <c r="H2388" s="12">
        <f>IFERROR(INDEX(Products!$D$2:$D$86,MATCH(C2388,Products!$A$2:$A$86,0)),"")</f>
        <v>1144.3699999999999</v>
      </c>
      <c r="I2388" s="12">
        <f t="shared" si="148"/>
        <v>1429.2090000000001</v>
      </c>
      <c r="J2388" s="12">
        <f t="shared" si="149"/>
        <v>1144.3699999999999</v>
      </c>
      <c r="K2388" s="12">
        <f t="shared" si="150"/>
        <v>284.83900000000017</v>
      </c>
      <c r="L2388" s="7">
        <f t="shared" si="151"/>
        <v>0.1992983531449915</v>
      </c>
      <c r="M2388" s="5" t="str">
        <f>IF(COUNTIF(Returns!$B$2:$B$248,A2388)&gt;0,"Yes","No")</f>
        <v>No</v>
      </c>
      <c r="N2388" s="13"/>
    </row>
    <row r="2389" spans="1:14" x14ac:dyDescent="0.35">
      <c r="A2389" s="5">
        <v>2388</v>
      </c>
      <c r="B2389" s="5">
        <v>1570</v>
      </c>
      <c r="C2389" s="5">
        <v>1047</v>
      </c>
      <c r="D2389" s="5">
        <v>1</v>
      </c>
      <c r="E2389" s="5">
        <v>3066.17</v>
      </c>
      <c r="F2389" s="5">
        <v>0.3</v>
      </c>
      <c r="G2389" s="5">
        <f>IFERROR(INDEX(Products!$C$2:$C$86,MATCH(C2389,Products!$A$2:$A$86,0)),"")</f>
        <v>5</v>
      </c>
      <c r="H2389" s="12">
        <f>IFERROR(INDEX(Products!$D$2:$D$86,MATCH(C2389,Products!$A$2:$A$86,0)),"")</f>
        <v>2011.39</v>
      </c>
      <c r="I2389" s="12">
        <f t="shared" si="148"/>
        <v>2146.319</v>
      </c>
      <c r="J2389" s="12">
        <f t="shared" si="149"/>
        <v>2011.39</v>
      </c>
      <c r="K2389" s="12">
        <f t="shared" si="150"/>
        <v>134.92899999999986</v>
      </c>
      <c r="L2389" s="7">
        <f t="shared" si="151"/>
        <v>6.2865305669846772E-2</v>
      </c>
      <c r="M2389" s="5" t="str">
        <f>IF(COUNTIF(Returns!$B$2:$B$248,A2389)&gt;0,"Yes","No")</f>
        <v>No</v>
      </c>
      <c r="N2389" s="13"/>
    </row>
    <row r="2390" spans="1:14" x14ac:dyDescent="0.35">
      <c r="A2390" s="5">
        <v>2389</v>
      </c>
      <c r="B2390" s="5">
        <v>1571</v>
      </c>
      <c r="C2390" s="5">
        <v>1044</v>
      </c>
      <c r="D2390" s="5">
        <v>1</v>
      </c>
      <c r="E2390" s="5">
        <v>1419.88</v>
      </c>
      <c r="F2390" s="5">
        <v>0.3</v>
      </c>
      <c r="G2390" s="5">
        <f>IFERROR(INDEX(Products!$C$2:$C$86,MATCH(C2390,Products!$A$2:$A$86,0)),"")</f>
        <v>4</v>
      </c>
      <c r="H2390" s="12">
        <f>IFERROR(INDEX(Products!$D$2:$D$86,MATCH(C2390,Products!$A$2:$A$86,0)),"")</f>
        <v>897.98</v>
      </c>
      <c r="I2390" s="12">
        <f t="shared" si="148"/>
        <v>993.91600000000005</v>
      </c>
      <c r="J2390" s="12">
        <f t="shared" si="149"/>
        <v>897.98</v>
      </c>
      <c r="K2390" s="12">
        <f t="shared" si="150"/>
        <v>95.936000000000035</v>
      </c>
      <c r="L2390" s="7">
        <f t="shared" si="151"/>
        <v>9.6523247437409226E-2</v>
      </c>
      <c r="M2390" s="5" t="str">
        <f>IF(COUNTIF(Returns!$B$2:$B$248,A2390)&gt;0,"Yes","No")</f>
        <v>No</v>
      </c>
      <c r="N2390" s="13"/>
    </row>
    <row r="2391" spans="1:14" x14ac:dyDescent="0.35">
      <c r="A2391" s="5">
        <v>2390</v>
      </c>
      <c r="B2391" s="5">
        <v>1572</v>
      </c>
      <c r="C2391" s="5">
        <v>1001</v>
      </c>
      <c r="D2391" s="5">
        <v>1</v>
      </c>
      <c r="E2391" s="5">
        <v>3826.19</v>
      </c>
      <c r="F2391" s="5">
        <v>0</v>
      </c>
      <c r="G2391" s="5">
        <f>IFERROR(INDEX(Products!$C$2:$C$86,MATCH(C2391,Products!$A$2:$A$86,0)),"")</f>
        <v>1</v>
      </c>
      <c r="H2391" s="12">
        <f>IFERROR(INDEX(Products!$D$2:$D$86,MATCH(C2391,Products!$A$2:$A$86,0)),"")</f>
        <v>3021.65</v>
      </c>
      <c r="I2391" s="12">
        <f t="shared" si="148"/>
        <v>3826.19</v>
      </c>
      <c r="J2391" s="12">
        <f t="shared" si="149"/>
        <v>3021.65</v>
      </c>
      <c r="K2391" s="12">
        <f t="shared" si="150"/>
        <v>804.54</v>
      </c>
      <c r="L2391" s="7">
        <f t="shared" si="151"/>
        <v>0.21027183699711721</v>
      </c>
      <c r="M2391" s="5" t="str">
        <f>IF(COUNTIF(Returns!$B$2:$B$248,A2391)&gt;0,"Yes","No")</f>
        <v>No</v>
      </c>
      <c r="N2391" s="13"/>
    </row>
    <row r="2392" spans="1:14" x14ac:dyDescent="0.35">
      <c r="A2392" s="5">
        <v>2391</v>
      </c>
      <c r="B2392" s="5">
        <v>1572</v>
      </c>
      <c r="C2392" s="5">
        <v>1067</v>
      </c>
      <c r="D2392" s="5">
        <v>2</v>
      </c>
      <c r="E2392" s="5">
        <v>4128.99</v>
      </c>
      <c r="F2392" s="5">
        <v>0.1</v>
      </c>
      <c r="G2392" s="5">
        <f>IFERROR(INDEX(Products!$C$2:$C$86,MATCH(C2392,Products!$A$2:$A$86,0)),"")</f>
        <v>7</v>
      </c>
      <c r="H2392" s="12">
        <f>IFERROR(INDEX(Products!$D$2:$D$86,MATCH(C2392,Products!$A$2:$A$86,0)),"")</f>
        <v>2213.3200000000002</v>
      </c>
      <c r="I2392" s="12">
        <f t="shared" si="148"/>
        <v>7432.1819999999998</v>
      </c>
      <c r="J2392" s="12">
        <f t="shared" si="149"/>
        <v>4426.6400000000003</v>
      </c>
      <c r="K2392" s="12">
        <f t="shared" si="150"/>
        <v>3005.5419999999995</v>
      </c>
      <c r="L2392" s="7">
        <f t="shared" si="151"/>
        <v>0.40439564047274401</v>
      </c>
      <c r="M2392" s="5" t="str">
        <f>IF(COUNTIF(Returns!$B$2:$B$248,A2392)&gt;0,"Yes","No")</f>
        <v>No</v>
      </c>
      <c r="N2392" s="13"/>
    </row>
    <row r="2393" spans="1:14" x14ac:dyDescent="0.35">
      <c r="A2393" s="5">
        <v>2392</v>
      </c>
      <c r="B2393" s="5">
        <v>1573</v>
      </c>
      <c r="C2393" s="5">
        <v>1053</v>
      </c>
      <c r="D2393" s="5">
        <v>2</v>
      </c>
      <c r="E2393" s="5">
        <v>1295.03</v>
      </c>
      <c r="F2393" s="5">
        <v>0.25</v>
      </c>
      <c r="G2393" s="5">
        <f>IFERROR(INDEX(Products!$C$2:$C$86,MATCH(C2393,Products!$A$2:$A$86,0)),"")</f>
        <v>5</v>
      </c>
      <c r="H2393" s="12">
        <f>IFERROR(INDEX(Products!$D$2:$D$86,MATCH(C2393,Products!$A$2:$A$86,0)),"")</f>
        <v>777.04</v>
      </c>
      <c r="I2393" s="12">
        <f t="shared" si="148"/>
        <v>1942.5450000000001</v>
      </c>
      <c r="J2393" s="12">
        <f t="shared" si="149"/>
        <v>1554.08</v>
      </c>
      <c r="K2393" s="12">
        <f t="shared" si="150"/>
        <v>388.46500000000015</v>
      </c>
      <c r="L2393" s="7">
        <f t="shared" si="151"/>
        <v>0.19997734930207545</v>
      </c>
      <c r="M2393" s="5" t="str">
        <f>IF(COUNTIF(Returns!$B$2:$B$248,A2393)&gt;0,"Yes","No")</f>
        <v>No</v>
      </c>
      <c r="N2393" s="13"/>
    </row>
    <row r="2394" spans="1:14" x14ac:dyDescent="0.35">
      <c r="A2394" s="5">
        <v>2393</v>
      </c>
      <c r="B2394" s="5">
        <v>1574</v>
      </c>
      <c r="C2394" s="5">
        <v>1028</v>
      </c>
      <c r="D2394" s="5">
        <v>1</v>
      </c>
      <c r="E2394" s="5">
        <v>2753.45</v>
      </c>
      <c r="F2394" s="5">
        <v>0.2</v>
      </c>
      <c r="G2394" s="5">
        <f>IFERROR(INDEX(Products!$C$2:$C$86,MATCH(C2394,Products!$A$2:$A$86,0)),"")</f>
        <v>3</v>
      </c>
      <c r="H2394" s="12">
        <f>IFERROR(INDEX(Products!$D$2:$D$86,MATCH(C2394,Products!$A$2:$A$86,0)),"")</f>
        <v>1672.88</v>
      </c>
      <c r="I2394" s="12">
        <f t="shared" si="148"/>
        <v>2202.7599999999998</v>
      </c>
      <c r="J2394" s="12">
        <f t="shared" si="149"/>
        <v>1672.88</v>
      </c>
      <c r="K2394" s="12">
        <f t="shared" si="150"/>
        <v>529.87999999999965</v>
      </c>
      <c r="L2394" s="7">
        <f t="shared" si="151"/>
        <v>0.2405527610815521</v>
      </c>
      <c r="M2394" s="5" t="str">
        <f>IF(COUNTIF(Returns!$B$2:$B$248,A2394)&gt;0,"Yes","No")</f>
        <v>No</v>
      </c>
      <c r="N2394" s="13"/>
    </row>
    <row r="2395" spans="1:14" x14ac:dyDescent="0.35">
      <c r="A2395" s="5">
        <v>2394</v>
      </c>
      <c r="B2395" s="5">
        <v>1574</v>
      </c>
      <c r="C2395" s="5">
        <v>1038</v>
      </c>
      <c r="D2395" s="5">
        <v>1</v>
      </c>
      <c r="E2395" s="5">
        <v>930.61</v>
      </c>
      <c r="F2395" s="5">
        <v>0.25</v>
      </c>
      <c r="G2395" s="5">
        <f>IFERROR(INDEX(Products!$C$2:$C$86,MATCH(C2395,Products!$A$2:$A$86,0)),"")</f>
        <v>4</v>
      </c>
      <c r="H2395" s="12">
        <f>IFERROR(INDEX(Products!$D$2:$D$86,MATCH(C2395,Products!$A$2:$A$86,0)),"")</f>
        <v>617.46</v>
      </c>
      <c r="I2395" s="12">
        <f t="shared" si="148"/>
        <v>697.95749999999998</v>
      </c>
      <c r="J2395" s="12">
        <f t="shared" si="149"/>
        <v>617.46</v>
      </c>
      <c r="K2395" s="12">
        <f t="shared" si="150"/>
        <v>80.497499999999945</v>
      </c>
      <c r="L2395" s="7">
        <f t="shared" si="151"/>
        <v>0.1153329536540548</v>
      </c>
      <c r="M2395" s="5" t="str">
        <f>IF(COUNTIF(Returns!$B$2:$B$248,A2395)&gt;0,"Yes","No")</f>
        <v>No</v>
      </c>
      <c r="N2395" s="13"/>
    </row>
    <row r="2396" spans="1:14" x14ac:dyDescent="0.35">
      <c r="A2396" s="5">
        <v>2395</v>
      </c>
      <c r="B2396" s="5">
        <v>1575</v>
      </c>
      <c r="C2396" s="5">
        <v>1029</v>
      </c>
      <c r="D2396" s="5">
        <v>2</v>
      </c>
      <c r="E2396" s="5">
        <v>951.92</v>
      </c>
      <c r="F2396" s="5">
        <v>0</v>
      </c>
      <c r="G2396" s="5">
        <f>IFERROR(INDEX(Products!$C$2:$C$86,MATCH(C2396,Products!$A$2:$A$86,0)),"")</f>
        <v>3</v>
      </c>
      <c r="H2396" s="12">
        <f>IFERROR(INDEX(Products!$D$2:$D$86,MATCH(C2396,Products!$A$2:$A$86,0)),"")</f>
        <v>552.17999999999995</v>
      </c>
      <c r="I2396" s="12">
        <f t="shared" si="148"/>
        <v>1903.84</v>
      </c>
      <c r="J2396" s="12">
        <f t="shared" si="149"/>
        <v>1104.3599999999999</v>
      </c>
      <c r="K2396" s="12">
        <f t="shared" si="150"/>
        <v>799.48</v>
      </c>
      <c r="L2396" s="7">
        <f t="shared" si="151"/>
        <v>0.41993024623917979</v>
      </c>
      <c r="M2396" s="5" t="str">
        <f>IF(COUNTIF(Returns!$B$2:$B$248,A2396)&gt;0,"Yes","No")</f>
        <v>No</v>
      </c>
      <c r="N2396" s="13"/>
    </row>
    <row r="2397" spans="1:14" x14ac:dyDescent="0.35">
      <c r="A2397" s="5">
        <v>2396</v>
      </c>
      <c r="B2397" s="5">
        <v>1576</v>
      </c>
      <c r="C2397" s="5">
        <v>1085</v>
      </c>
      <c r="D2397" s="5">
        <v>3</v>
      </c>
      <c r="E2397" s="5">
        <v>234.72</v>
      </c>
      <c r="F2397" s="5">
        <v>0</v>
      </c>
      <c r="G2397" s="5">
        <f>IFERROR(INDEX(Products!$C$2:$C$86,MATCH(C2397,Products!$A$2:$A$86,0)),"")</f>
        <v>8</v>
      </c>
      <c r="H2397" s="12">
        <f>IFERROR(INDEX(Products!$D$2:$D$86,MATCH(C2397,Products!$A$2:$A$86,0)),"")</f>
        <v>175.69</v>
      </c>
      <c r="I2397" s="12">
        <f t="shared" si="148"/>
        <v>704.16</v>
      </c>
      <c r="J2397" s="12">
        <f t="shared" si="149"/>
        <v>527.06999999999994</v>
      </c>
      <c r="K2397" s="12">
        <f t="shared" si="150"/>
        <v>177.09000000000003</v>
      </c>
      <c r="L2397" s="7">
        <f t="shared" si="151"/>
        <v>0.25149113837764148</v>
      </c>
      <c r="M2397" s="5" t="str">
        <f>IF(COUNTIF(Returns!$B$2:$B$248,A2397)&gt;0,"Yes","No")</f>
        <v>No</v>
      </c>
      <c r="N2397" s="13"/>
    </row>
    <row r="2398" spans="1:14" x14ac:dyDescent="0.35">
      <c r="A2398" s="5">
        <v>2397</v>
      </c>
      <c r="B2398" s="5">
        <v>1577</v>
      </c>
      <c r="C2398" s="5">
        <v>1049</v>
      </c>
      <c r="D2398" s="5">
        <v>1</v>
      </c>
      <c r="E2398" s="5">
        <v>3970.29</v>
      </c>
      <c r="F2398" s="5">
        <v>0.1</v>
      </c>
      <c r="G2398" s="5">
        <f>IFERROR(INDEX(Products!$C$2:$C$86,MATCH(C2398,Products!$A$2:$A$86,0)),"")</f>
        <v>5</v>
      </c>
      <c r="H2398" s="12">
        <f>IFERROR(INDEX(Products!$D$2:$D$86,MATCH(C2398,Products!$A$2:$A$86,0)),"")</f>
        <v>2490.89</v>
      </c>
      <c r="I2398" s="12">
        <f t="shared" si="148"/>
        <v>3573.261</v>
      </c>
      <c r="J2398" s="12">
        <f t="shared" si="149"/>
        <v>2490.89</v>
      </c>
      <c r="K2398" s="12">
        <f t="shared" si="150"/>
        <v>1082.3710000000001</v>
      </c>
      <c r="L2398" s="7">
        <f t="shared" si="151"/>
        <v>0.30290846372543179</v>
      </c>
      <c r="M2398" s="5" t="str">
        <f>IF(COUNTIF(Returns!$B$2:$B$248,A2398)&gt;0,"Yes","No")</f>
        <v>No</v>
      </c>
      <c r="N2398" s="13"/>
    </row>
    <row r="2399" spans="1:14" x14ac:dyDescent="0.35">
      <c r="A2399" s="5">
        <v>2398</v>
      </c>
      <c r="B2399" s="5">
        <v>1577</v>
      </c>
      <c r="C2399" s="5">
        <v>1038</v>
      </c>
      <c r="D2399" s="5">
        <v>1</v>
      </c>
      <c r="E2399" s="5">
        <v>930.61</v>
      </c>
      <c r="F2399" s="5">
        <v>0.05</v>
      </c>
      <c r="G2399" s="5">
        <f>IFERROR(INDEX(Products!$C$2:$C$86,MATCH(C2399,Products!$A$2:$A$86,0)),"")</f>
        <v>4</v>
      </c>
      <c r="H2399" s="12">
        <f>IFERROR(INDEX(Products!$D$2:$D$86,MATCH(C2399,Products!$A$2:$A$86,0)),"")</f>
        <v>617.46</v>
      </c>
      <c r="I2399" s="12">
        <f t="shared" si="148"/>
        <v>884.07949999999994</v>
      </c>
      <c r="J2399" s="12">
        <f t="shared" si="149"/>
        <v>617.46</v>
      </c>
      <c r="K2399" s="12">
        <f t="shared" si="150"/>
        <v>266.6194999999999</v>
      </c>
      <c r="L2399" s="7">
        <f t="shared" si="151"/>
        <v>0.30157864762162218</v>
      </c>
      <c r="M2399" s="5" t="str">
        <f>IF(COUNTIF(Returns!$B$2:$B$248,A2399)&gt;0,"Yes","No")</f>
        <v>No</v>
      </c>
      <c r="N2399" s="13"/>
    </row>
    <row r="2400" spans="1:14" x14ac:dyDescent="0.35">
      <c r="A2400" s="5">
        <v>2399</v>
      </c>
      <c r="B2400" s="5">
        <v>1578</v>
      </c>
      <c r="C2400" s="5">
        <v>1053</v>
      </c>
      <c r="D2400" s="5">
        <v>1</v>
      </c>
      <c r="E2400" s="5">
        <v>1295.03</v>
      </c>
      <c r="F2400" s="5">
        <v>0.1</v>
      </c>
      <c r="G2400" s="5">
        <f>IFERROR(INDEX(Products!$C$2:$C$86,MATCH(C2400,Products!$A$2:$A$86,0)),"")</f>
        <v>5</v>
      </c>
      <c r="H2400" s="12">
        <f>IFERROR(INDEX(Products!$D$2:$D$86,MATCH(C2400,Products!$A$2:$A$86,0)),"")</f>
        <v>777.04</v>
      </c>
      <c r="I2400" s="12">
        <f t="shared" si="148"/>
        <v>1165.527</v>
      </c>
      <c r="J2400" s="12">
        <f t="shared" si="149"/>
        <v>777.04</v>
      </c>
      <c r="K2400" s="12">
        <f t="shared" si="150"/>
        <v>388.48700000000008</v>
      </c>
      <c r="L2400" s="7">
        <f t="shared" si="151"/>
        <v>0.33331445775172952</v>
      </c>
      <c r="M2400" s="5" t="str">
        <f>IF(COUNTIF(Returns!$B$2:$B$248,A2400)&gt;0,"Yes","No")</f>
        <v>No</v>
      </c>
      <c r="N2400" s="13"/>
    </row>
    <row r="2401" spans="1:14" x14ac:dyDescent="0.35">
      <c r="A2401" s="5">
        <v>2400</v>
      </c>
      <c r="B2401" s="5">
        <v>1579</v>
      </c>
      <c r="C2401" s="5">
        <v>1001</v>
      </c>
      <c r="D2401" s="5">
        <v>1</v>
      </c>
      <c r="E2401" s="5">
        <v>3826.19</v>
      </c>
      <c r="F2401" s="5">
        <v>0.15</v>
      </c>
      <c r="G2401" s="5">
        <f>IFERROR(INDEX(Products!$C$2:$C$86,MATCH(C2401,Products!$A$2:$A$86,0)),"")</f>
        <v>1</v>
      </c>
      <c r="H2401" s="12">
        <f>IFERROR(INDEX(Products!$D$2:$D$86,MATCH(C2401,Products!$A$2:$A$86,0)),"")</f>
        <v>3021.65</v>
      </c>
      <c r="I2401" s="12">
        <f t="shared" si="148"/>
        <v>3252.2615000000001</v>
      </c>
      <c r="J2401" s="12">
        <f t="shared" si="149"/>
        <v>3021.65</v>
      </c>
      <c r="K2401" s="12">
        <f t="shared" si="150"/>
        <v>230.61149999999998</v>
      </c>
      <c r="L2401" s="7">
        <f t="shared" si="151"/>
        <v>7.0908043526020273E-2</v>
      </c>
      <c r="M2401" s="5" t="str">
        <f>IF(COUNTIF(Returns!$B$2:$B$248,A2401)&gt;0,"Yes","No")</f>
        <v>No</v>
      </c>
      <c r="N2401" s="13"/>
    </row>
    <row r="2402" spans="1:14" x14ac:dyDescent="0.35">
      <c r="A2402" s="5">
        <v>2401</v>
      </c>
      <c r="B2402" s="5">
        <v>1579</v>
      </c>
      <c r="C2402" s="5">
        <v>1006</v>
      </c>
      <c r="D2402" s="5">
        <v>1</v>
      </c>
      <c r="E2402" s="5">
        <v>2046.37</v>
      </c>
      <c r="F2402" s="5">
        <v>0.3</v>
      </c>
      <c r="G2402" s="5">
        <f>IFERROR(INDEX(Products!$C$2:$C$86,MATCH(C2402,Products!$A$2:$A$86,0)),"")</f>
        <v>1</v>
      </c>
      <c r="H2402" s="12">
        <f>IFERROR(INDEX(Products!$D$2:$D$86,MATCH(C2402,Products!$A$2:$A$86,0)),"")</f>
        <v>1296.42</v>
      </c>
      <c r="I2402" s="12">
        <f t="shared" si="148"/>
        <v>1432.4589999999998</v>
      </c>
      <c r="J2402" s="12">
        <f t="shared" si="149"/>
        <v>1296.42</v>
      </c>
      <c r="K2402" s="12">
        <f t="shared" si="150"/>
        <v>136.03899999999976</v>
      </c>
      <c r="L2402" s="7">
        <f t="shared" si="151"/>
        <v>9.4968861237913108E-2</v>
      </c>
      <c r="M2402" s="5" t="str">
        <f>IF(COUNTIF(Returns!$B$2:$B$248,A2402)&gt;0,"Yes","No")</f>
        <v>No</v>
      </c>
      <c r="N2402" s="13"/>
    </row>
    <row r="2403" spans="1:14" x14ac:dyDescent="0.35">
      <c r="A2403" s="5">
        <v>2402</v>
      </c>
      <c r="B2403" s="5">
        <v>1580</v>
      </c>
      <c r="C2403" s="5">
        <v>1016</v>
      </c>
      <c r="D2403" s="5">
        <v>2</v>
      </c>
      <c r="E2403" s="5">
        <v>1279.19</v>
      </c>
      <c r="F2403" s="5">
        <v>0</v>
      </c>
      <c r="G2403" s="5">
        <f>IFERROR(INDEX(Products!$C$2:$C$86,MATCH(C2403,Products!$A$2:$A$86,0)),"")</f>
        <v>2</v>
      </c>
      <c r="H2403" s="12">
        <f>IFERROR(INDEX(Products!$D$2:$D$86,MATCH(C2403,Products!$A$2:$A$86,0)),"")</f>
        <v>741.85</v>
      </c>
      <c r="I2403" s="12">
        <f t="shared" si="148"/>
        <v>2558.38</v>
      </c>
      <c r="J2403" s="12">
        <f t="shared" si="149"/>
        <v>1483.7</v>
      </c>
      <c r="K2403" s="12">
        <f t="shared" si="150"/>
        <v>1074.68</v>
      </c>
      <c r="L2403" s="7">
        <f t="shared" si="151"/>
        <v>0.42006269592476492</v>
      </c>
      <c r="M2403" s="5" t="str">
        <f>IF(COUNTIF(Returns!$B$2:$B$248,A2403)&gt;0,"Yes","No")</f>
        <v>No</v>
      </c>
      <c r="N2403" s="13"/>
    </row>
    <row r="2404" spans="1:14" x14ac:dyDescent="0.35">
      <c r="A2404" s="5">
        <v>2403</v>
      </c>
      <c r="B2404" s="5">
        <v>1581</v>
      </c>
      <c r="C2404" s="5">
        <v>1019</v>
      </c>
      <c r="D2404" s="5">
        <v>1</v>
      </c>
      <c r="E2404" s="5">
        <v>1255.73</v>
      </c>
      <c r="F2404" s="5">
        <v>0.1</v>
      </c>
      <c r="G2404" s="5">
        <f>IFERROR(INDEX(Products!$C$2:$C$86,MATCH(C2404,Products!$A$2:$A$86,0)),"")</f>
        <v>2</v>
      </c>
      <c r="H2404" s="12">
        <f>IFERROR(INDEX(Products!$D$2:$D$86,MATCH(C2404,Products!$A$2:$A$86,0)),"")</f>
        <v>760.11</v>
      </c>
      <c r="I2404" s="12">
        <f t="shared" si="148"/>
        <v>1130.1570000000002</v>
      </c>
      <c r="J2404" s="12">
        <f t="shared" si="149"/>
        <v>760.11</v>
      </c>
      <c r="K2404" s="12">
        <f t="shared" si="150"/>
        <v>370.04700000000014</v>
      </c>
      <c r="L2404" s="7">
        <f t="shared" si="151"/>
        <v>0.32742972878989385</v>
      </c>
      <c r="M2404" s="5" t="str">
        <f>IF(COUNTIF(Returns!$B$2:$B$248,A2404)&gt;0,"Yes","No")</f>
        <v>No</v>
      </c>
      <c r="N2404" s="13"/>
    </row>
    <row r="2405" spans="1:14" x14ac:dyDescent="0.35">
      <c r="A2405" s="5">
        <v>2404</v>
      </c>
      <c r="B2405" s="5">
        <v>1582</v>
      </c>
      <c r="C2405" s="5">
        <v>1085</v>
      </c>
      <c r="D2405" s="5">
        <v>1</v>
      </c>
      <c r="E2405" s="5">
        <v>234.72</v>
      </c>
      <c r="F2405" s="5">
        <v>0</v>
      </c>
      <c r="G2405" s="5">
        <f>IFERROR(INDEX(Products!$C$2:$C$86,MATCH(C2405,Products!$A$2:$A$86,0)),"")</f>
        <v>8</v>
      </c>
      <c r="H2405" s="12">
        <f>IFERROR(INDEX(Products!$D$2:$D$86,MATCH(C2405,Products!$A$2:$A$86,0)),"")</f>
        <v>175.69</v>
      </c>
      <c r="I2405" s="12">
        <f t="shared" si="148"/>
        <v>234.72</v>
      </c>
      <c r="J2405" s="12">
        <f t="shared" si="149"/>
        <v>175.69</v>
      </c>
      <c r="K2405" s="12">
        <f t="shared" si="150"/>
        <v>59.03</v>
      </c>
      <c r="L2405" s="7">
        <f t="shared" si="151"/>
        <v>0.25149113837764148</v>
      </c>
      <c r="M2405" s="5" t="str">
        <f>IF(COUNTIF(Returns!$B$2:$B$248,A2405)&gt;0,"Yes","No")</f>
        <v>No</v>
      </c>
      <c r="N2405" s="13"/>
    </row>
    <row r="2406" spans="1:14" x14ac:dyDescent="0.35">
      <c r="A2406" s="5">
        <v>2405</v>
      </c>
      <c r="B2406" s="5">
        <v>1583</v>
      </c>
      <c r="C2406" s="5">
        <v>1005</v>
      </c>
      <c r="D2406" s="5">
        <v>1</v>
      </c>
      <c r="E2406" s="5">
        <v>2703.6</v>
      </c>
      <c r="F2406" s="5">
        <v>0.2</v>
      </c>
      <c r="G2406" s="5">
        <f>IFERROR(INDEX(Products!$C$2:$C$86,MATCH(C2406,Products!$A$2:$A$86,0)),"")</f>
        <v>1</v>
      </c>
      <c r="H2406" s="12">
        <f>IFERROR(INDEX(Products!$D$2:$D$86,MATCH(C2406,Products!$A$2:$A$86,0)),"")</f>
        <v>2129.88</v>
      </c>
      <c r="I2406" s="12">
        <f t="shared" si="148"/>
        <v>2162.88</v>
      </c>
      <c r="J2406" s="12">
        <f t="shared" si="149"/>
        <v>2129.88</v>
      </c>
      <c r="K2406" s="12">
        <f t="shared" si="150"/>
        <v>33</v>
      </c>
      <c r="L2406" s="7">
        <f t="shared" si="151"/>
        <v>1.5257434531735463E-2</v>
      </c>
      <c r="M2406" s="5" t="str">
        <f>IF(COUNTIF(Returns!$B$2:$B$248,A2406)&gt;0,"Yes","No")</f>
        <v>No</v>
      </c>
      <c r="N2406" s="13"/>
    </row>
    <row r="2407" spans="1:14" x14ac:dyDescent="0.35">
      <c r="A2407" s="5">
        <v>2406</v>
      </c>
      <c r="B2407" s="5">
        <v>1584</v>
      </c>
      <c r="C2407" s="5">
        <v>1038</v>
      </c>
      <c r="D2407" s="5">
        <v>1</v>
      </c>
      <c r="E2407" s="5">
        <v>930.61</v>
      </c>
      <c r="F2407" s="5">
        <v>0.2</v>
      </c>
      <c r="G2407" s="5">
        <f>IFERROR(INDEX(Products!$C$2:$C$86,MATCH(C2407,Products!$A$2:$A$86,0)),"")</f>
        <v>4</v>
      </c>
      <c r="H2407" s="12">
        <f>IFERROR(INDEX(Products!$D$2:$D$86,MATCH(C2407,Products!$A$2:$A$86,0)),"")</f>
        <v>617.46</v>
      </c>
      <c r="I2407" s="12">
        <f t="shared" si="148"/>
        <v>744.48800000000006</v>
      </c>
      <c r="J2407" s="12">
        <f t="shared" si="149"/>
        <v>617.46</v>
      </c>
      <c r="K2407" s="12">
        <f t="shared" si="150"/>
        <v>127.02800000000002</v>
      </c>
      <c r="L2407" s="7">
        <f t="shared" si="151"/>
        <v>0.17062464405067646</v>
      </c>
      <c r="M2407" s="5" t="str">
        <f>IF(COUNTIF(Returns!$B$2:$B$248,A2407)&gt;0,"Yes","No")</f>
        <v>No</v>
      </c>
      <c r="N2407" s="13"/>
    </row>
    <row r="2408" spans="1:14" x14ac:dyDescent="0.35">
      <c r="A2408" s="5">
        <v>2407</v>
      </c>
      <c r="B2408" s="5">
        <v>1585</v>
      </c>
      <c r="C2408" s="5">
        <v>1038</v>
      </c>
      <c r="D2408" s="5">
        <v>2</v>
      </c>
      <c r="E2408" s="5">
        <v>930.61</v>
      </c>
      <c r="F2408" s="5">
        <v>0.25</v>
      </c>
      <c r="G2408" s="5">
        <f>IFERROR(INDEX(Products!$C$2:$C$86,MATCH(C2408,Products!$A$2:$A$86,0)),"")</f>
        <v>4</v>
      </c>
      <c r="H2408" s="12">
        <f>IFERROR(INDEX(Products!$D$2:$D$86,MATCH(C2408,Products!$A$2:$A$86,0)),"")</f>
        <v>617.46</v>
      </c>
      <c r="I2408" s="12">
        <f t="shared" si="148"/>
        <v>1395.915</v>
      </c>
      <c r="J2408" s="12">
        <f t="shared" si="149"/>
        <v>1234.92</v>
      </c>
      <c r="K2408" s="12">
        <f t="shared" si="150"/>
        <v>160.99499999999989</v>
      </c>
      <c r="L2408" s="7">
        <f t="shared" si="151"/>
        <v>0.1153329536540548</v>
      </c>
      <c r="M2408" s="5" t="str">
        <f>IF(COUNTIF(Returns!$B$2:$B$248,A2408)&gt;0,"Yes","No")</f>
        <v>No</v>
      </c>
      <c r="N2408" s="13"/>
    </row>
    <row r="2409" spans="1:14" x14ac:dyDescent="0.35">
      <c r="A2409" s="5">
        <v>2408</v>
      </c>
      <c r="B2409" s="5">
        <v>1586</v>
      </c>
      <c r="C2409" s="5">
        <v>1061</v>
      </c>
      <c r="D2409" s="5">
        <v>1</v>
      </c>
      <c r="E2409" s="5">
        <v>1128.8399999999999</v>
      </c>
      <c r="F2409" s="5">
        <v>0</v>
      </c>
      <c r="G2409" s="5">
        <f>IFERROR(INDEX(Products!$C$2:$C$86,MATCH(C2409,Products!$A$2:$A$86,0)),"")</f>
        <v>6</v>
      </c>
      <c r="H2409" s="12">
        <f>IFERROR(INDEX(Products!$D$2:$D$86,MATCH(C2409,Products!$A$2:$A$86,0)),"")</f>
        <v>705.26</v>
      </c>
      <c r="I2409" s="12">
        <f t="shared" si="148"/>
        <v>1128.8399999999999</v>
      </c>
      <c r="J2409" s="12">
        <f t="shared" si="149"/>
        <v>705.26</v>
      </c>
      <c r="K2409" s="12">
        <f t="shared" si="150"/>
        <v>423.57999999999993</v>
      </c>
      <c r="L2409" s="7">
        <f t="shared" si="151"/>
        <v>0.37523475426101127</v>
      </c>
      <c r="M2409" s="5" t="str">
        <f>IF(COUNTIF(Returns!$B$2:$B$248,A2409)&gt;0,"Yes","No")</f>
        <v>No</v>
      </c>
      <c r="N2409" s="13"/>
    </row>
    <row r="2410" spans="1:14" x14ac:dyDescent="0.35">
      <c r="A2410" s="5">
        <v>2409</v>
      </c>
      <c r="B2410" s="5">
        <v>1587</v>
      </c>
      <c r="C2410" s="5">
        <v>1002</v>
      </c>
      <c r="D2410" s="5">
        <v>1</v>
      </c>
      <c r="E2410" s="5">
        <v>2131.16</v>
      </c>
      <c r="F2410" s="5">
        <v>0.25</v>
      </c>
      <c r="G2410" s="5">
        <f>IFERROR(INDEX(Products!$C$2:$C$86,MATCH(C2410,Products!$A$2:$A$86,0)),"")</f>
        <v>1</v>
      </c>
      <c r="H2410" s="12">
        <f>IFERROR(INDEX(Products!$D$2:$D$86,MATCH(C2410,Products!$A$2:$A$86,0)),"")</f>
        <v>1527.62</v>
      </c>
      <c r="I2410" s="12">
        <f t="shared" si="148"/>
        <v>1598.37</v>
      </c>
      <c r="J2410" s="12">
        <f t="shared" si="149"/>
        <v>1527.62</v>
      </c>
      <c r="K2410" s="12">
        <f t="shared" si="150"/>
        <v>70.75</v>
      </c>
      <c r="L2410" s="7">
        <f t="shared" si="151"/>
        <v>4.4263843790861943E-2</v>
      </c>
      <c r="M2410" s="5" t="str">
        <f>IF(COUNTIF(Returns!$B$2:$B$248,A2410)&gt;0,"Yes","No")</f>
        <v>No</v>
      </c>
      <c r="N2410" s="13"/>
    </row>
    <row r="2411" spans="1:14" x14ac:dyDescent="0.35">
      <c r="A2411" s="5">
        <v>2410</v>
      </c>
      <c r="B2411" s="5">
        <v>1587</v>
      </c>
      <c r="C2411" s="5">
        <v>1021</v>
      </c>
      <c r="D2411" s="5">
        <v>1</v>
      </c>
      <c r="E2411" s="5">
        <v>841.78</v>
      </c>
      <c r="F2411" s="5">
        <v>0.25</v>
      </c>
      <c r="G2411" s="5">
        <f>IFERROR(INDEX(Products!$C$2:$C$86,MATCH(C2411,Products!$A$2:$A$86,0)),"")</f>
        <v>2</v>
      </c>
      <c r="H2411" s="12">
        <f>IFERROR(INDEX(Products!$D$2:$D$86,MATCH(C2411,Products!$A$2:$A$86,0)),"")</f>
        <v>657.75</v>
      </c>
      <c r="I2411" s="12">
        <f t="shared" si="148"/>
        <v>631.33500000000004</v>
      </c>
      <c r="J2411" s="12">
        <f t="shared" si="149"/>
        <v>657.75</v>
      </c>
      <c r="K2411" s="12">
        <f t="shared" si="150"/>
        <v>-26.414999999999964</v>
      </c>
      <c r="L2411" s="7">
        <f t="shared" si="151"/>
        <v>-4.1839910665494487E-2</v>
      </c>
      <c r="M2411" s="5" t="str">
        <f>IF(COUNTIF(Returns!$B$2:$B$248,A2411)&gt;0,"Yes","No")</f>
        <v>No</v>
      </c>
      <c r="N2411" s="13"/>
    </row>
    <row r="2412" spans="1:14" x14ac:dyDescent="0.35">
      <c r="A2412" s="5">
        <v>2411</v>
      </c>
      <c r="B2412" s="5">
        <v>1587</v>
      </c>
      <c r="C2412" s="5">
        <v>1069</v>
      </c>
      <c r="D2412" s="5">
        <v>1</v>
      </c>
      <c r="E2412" s="5">
        <v>545.38</v>
      </c>
      <c r="F2412" s="5">
        <v>0</v>
      </c>
      <c r="G2412" s="5">
        <f>IFERROR(INDEX(Products!$C$2:$C$86,MATCH(C2412,Products!$A$2:$A$86,0)),"")</f>
        <v>7</v>
      </c>
      <c r="H2412" s="12">
        <f>IFERROR(INDEX(Products!$D$2:$D$86,MATCH(C2412,Products!$A$2:$A$86,0)),"")</f>
        <v>312.64999999999998</v>
      </c>
      <c r="I2412" s="12">
        <f t="shared" si="148"/>
        <v>545.38</v>
      </c>
      <c r="J2412" s="12">
        <f t="shared" si="149"/>
        <v>312.64999999999998</v>
      </c>
      <c r="K2412" s="12">
        <f t="shared" si="150"/>
        <v>232.73000000000002</v>
      </c>
      <c r="L2412" s="7">
        <f t="shared" si="151"/>
        <v>0.42672998643147902</v>
      </c>
      <c r="M2412" s="5" t="str">
        <f>IF(COUNTIF(Returns!$B$2:$B$248,A2412)&gt;0,"Yes","No")</f>
        <v>No</v>
      </c>
      <c r="N2412" s="13"/>
    </row>
    <row r="2413" spans="1:14" x14ac:dyDescent="0.35">
      <c r="A2413" s="5">
        <v>2412</v>
      </c>
      <c r="B2413" s="5">
        <v>1587</v>
      </c>
      <c r="C2413" s="5">
        <v>1010</v>
      </c>
      <c r="D2413" s="5">
        <v>1</v>
      </c>
      <c r="E2413" s="5">
        <v>4664.03</v>
      </c>
      <c r="F2413" s="5">
        <v>0</v>
      </c>
      <c r="G2413" s="5">
        <f>IFERROR(INDEX(Products!$C$2:$C$86,MATCH(C2413,Products!$A$2:$A$86,0)),"")</f>
        <v>1</v>
      </c>
      <c r="H2413" s="12">
        <f>IFERROR(INDEX(Products!$D$2:$D$86,MATCH(C2413,Products!$A$2:$A$86,0)),"")</f>
        <v>3718.66</v>
      </c>
      <c r="I2413" s="12">
        <f t="shared" si="148"/>
        <v>4664.03</v>
      </c>
      <c r="J2413" s="12">
        <f t="shared" si="149"/>
        <v>3718.66</v>
      </c>
      <c r="K2413" s="12">
        <f t="shared" si="150"/>
        <v>945.36999999999989</v>
      </c>
      <c r="L2413" s="7">
        <f t="shared" si="151"/>
        <v>0.20269380771564505</v>
      </c>
      <c r="M2413" s="5" t="str">
        <f>IF(COUNTIF(Returns!$B$2:$B$248,A2413)&gt;0,"Yes","No")</f>
        <v>Yes</v>
      </c>
      <c r="N2413" s="13"/>
    </row>
    <row r="2414" spans="1:14" x14ac:dyDescent="0.35">
      <c r="A2414" s="5">
        <v>2413</v>
      </c>
      <c r="B2414" s="5">
        <v>1588</v>
      </c>
      <c r="C2414" s="5">
        <v>1049</v>
      </c>
      <c r="D2414" s="5">
        <v>1</v>
      </c>
      <c r="E2414" s="5">
        <v>3970.29</v>
      </c>
      <c r="F2414" s="5">
        <v>0.05</v>
      </c>
      <c r="G2414" s="5">
        <f>IFERROR(INDEX(Products!$C$2:$C$86,MATCH(C2414,Products!$A$2:$A$86,0)),"")</f>
        <v>5</v>
      </c>
      <c r="H2414" s="12">
        <f>IFERROR(INDEX(Products!$D$2:$D$86,MATCH(C2414,Products!$A$2:$A$86,0)),"")</f>
        <v>2490.89</v>
      </c>
      <c r="I2414" s="12">
        <f t="shared" si="148"/>
        <v>3771.7754999999997</v>
      </c>
      <c r="J2414" s="12">
        <f t="shared" si="149"/>
        <v>2490.89</v>
      </c>
      <c r="K2414" s="12">
        <f t="shared" si="150"/>
        <v>1280.8854999999999</v>
      </c>
      <c r="L2414" s="7">
        <f t="shared" si="151"/>
        <v>0.339597491950409</v>
      </c>
      <c r="M2414" s="5" t="str">
        <f>IF(COUNTIF(Returns!$B$2:$B$248,A2414)&gt;0,"Yes","No")</f>
        <v>No</v>
      </c>
      <c r="N2414" s="13"/>
    </row>
    <row r="2415" spans="1:14" x14ac:dyDescent="0.35">
      <c r="A2415" s="5">
        <v>2414</v>
      </c>
      <c r="B2415" s="5">
        <v>1588</v>
      </c>
      <c r="C2415" s="5">
        <v>1063</v>
      </c>
      <c r="D2415" s="5">
        <v>1</v>
      </c>
      <c r="E2415" s="5">
        <v>117.54</v>
      </c>
      <c r="F2415" s="5">
        <v>0</v>
      </c>
      <c r="G2415" s="5">
        <f>IFERROR(INDEX(Products!$C$2:$C$86,MATCH(C2415,Products!$A$2:$A$86,0)),"")</f>
        <v>6</v>
      </c>
      <c r="H2415" s="12">
        <f>IFERROR(INDEX(Products!$D$2:$D$86,MATCH(C2415,Products!$A$2:$A$86,0)),"")</f>
        <v>80.47</v>
      </c>
      <c r="I2415" s="12">
        <f t="shared" si="148"/>
        <v>117.54</v>
      </c>
      <c r="J2415" s="12">
        <f t="shared" si="149"/>
        <v>80.47</v>
      </c>
      <c r="K2415" s="12">
        <f t="shared" si="150"/>
        <v>37.070000000000007</v>
      </c>
      <c r="L2415" s="7">
        <f t="shared" si="151"/>
        <v>0.31538199761783225</v>
      </c>
      <c r="M2415" s="5" t="str">
        <f>IF(COUNTIF(Returns!$B$2:$B$248,A2415)&gt;0,"Yes","No")</f>
        <v>No</v>
      </c>
      <c r="N2415" s="13"/>
    </row>
    <row r="2416" spans="1:14" x14ac:dyDescent="0.35">
      <c r="A2416" s="5">
        <v>2415</v>
      </c>
      <c r="B2416" s="5">
        <v>1589</v>
      </c>
      <c r="C2416" s="5">
        <v>1068</v>
      </c>
      <c r="D2416" s="5">
        <v>1</v>
      </c>
      <c r="E2416" s="5">
        <v>550.08000000000004</v>
      </c>
      <c r="F2416" s="5">
        <v>0.05</v>
      </c>
      <c r="G2416" s="5">
        <f>IFERROR(INDEX(Products!$C$2:$C$86,MATCH(C2416,Products!$A$2:$A$86,0)),"")</f>
        <v>7</v>
      </c>
      <c r="H2416" s="12">
        <f>IFERROR(INDEX(Products!$D$2:$D$86,MATCH(C2416,Products!$A$2:$A$86,0)),"")</f>
        <v>351.29</v>
      </c>
      <c r="I2416" s="12">
        <f t="shared" si="148"/>
        <v>522.57600000000002</v>
      </c>
      <c r="J2416" s="12">
        <f t="shared" si="149"/>
        <v>351.29</v>
      </c>
      <c r="K2416" s="12">
        <f t="shared" si="150"/>
        <v>171.286</v>
      </c>
      <c r="L2416" s="7">
        <f t="shared" si="151"/>
        <v>0.32777241970545912</v>
      </c>
      <c r="M2416" s="5" t="str">
        <f>IF(COUNTIF(Returns!$B$2:$B$248,A2416)&gt;0,"Yes","No")</f>
        <v>No</v>
      </c>
      <c r="N2416" s="13"/>
    </row>
    <row r="2417" spans="1:14" x14ac:dyDescent="0.35">
      <c r="A2417" s="5">
        <v>2416</v>
      </c>
      <c r="B2417" s="5">
        <v>1590</v>
      </c>
      <c r="C2417" s="5">
        <v>1038</v>
      </c>
      <c r="D2417" s="5">
        <v>1</v>
      </c>
      <c r="E2417" s="5">
        <v>930.61</v>
      </c>
      <c r="F2417" s="5">
        <v>0.3</v>
      </c>
      <c r="G2417" s="5">
        <f>IFERROR(INDEX(Products!$C$2:$C$86,MATCH(C2417,Products!$A$2:$A$86,0)),"")</f>
        <v>4</v>
      </c>
      <c r="H2417" s="12">
        <f>IFERROR(INDEX(Products!$D$2:$D$86,MATCH(C2417,Products!$A$2:$A$86,0)),"")</f>
        <v>617.46</v>
      </c>
      <c r="I2417" s="12">
        <f t="shared" si="148"/>
        <v>651.42700000000002</v>
      </c>
      <c r="J2417" s="12">
        <f t="shared" si="149"/>
        <v>617.46</v>
      </c>
      <c r="K2417" s="12">
        <f t="shared" si="150"/>
        <v>33.966999999999985</v>
      </c>
      <c r="L2417" s="7">
        <f t="shared" si="151"/>
        <v>5.2142450343630187E-2</v>
      </c>
      <c r="M2417" s="5" t="str">
        <f>IF(COUNTIF(Returns!$B$2:$B$248,A2417)&gt;0,"Yes","No")</f>
        <v>No</v>
      </c>
      <c r="N2417" s="13"/>
    </row>
    <row r="2418" spans="1:14" x14ac:dyDescent="0.35">
      <c r="A2418" s="5">
        <v>2417</v>
      </c>
      <c r="B2418" s="5">
        <v>1591</v>
      </c>
      <c r="C2418" s="5">
        <v>1005</v>
      </c>
      <c r="D2418" s="5">
        <v>1</v>
      </c>
      <c r="E2418" s="5">
        <v>2703.6</v>
      </c>
      <c r="F2418" s="5">
        <v>0</v>
      </c>
      <c r="G2418" s="5">
        <f>IFERROR(INDEX(Products!$C$2:$C$86,MATCH(C2418,Products!$A$2:$A$86,0)),"")</f>
        <v>1</v>
      </c>
      <c r="H2418" s="12">
        <f>IFERROR(INDEX(Products!$D$2:$D$86,MATCH(C2418,Products!$A$2:$A$86,0)),"")</f>
        <v>2129.88</v>
      </c>
      <c r="I2418" s="12">
        <f t="shared" si="148"/>
        <v>2703.6</v>
      </c>
      <c r="J2418" s="12">
        <f t="shared" si="149"/>
        <v>2129.88</v>
      </c>
      <c r="K2418" s="12">
        <f t="shared" si="150"/>
        <v>573.7199999999998</v>
      </c>
      <c r="L2418" s="7">
        <f t="shared" si="151"/>
        <v>0.2122059476253883</v>
      </c>
      <c r="M2418" s="5" t="str">
        <f>IF(COUNTIF(Returns!$B$2:$B$248,A2418)&gt;0,"Yes","No")</f>
        <v>No</v>
      </c>
      <c r="N2418" s="13"/>
    </row>
    <row r="2419" spans="1:14" x14ac:dyDescent="0.35">
      <c r="A2419" s="5">
        <v>2418</v>
      </c>
      <c r="B2419" s="5">
        <v>1591</v>
      </c>
      <c r="C2419" s="5">
        <v>1052</v>
      </c>
      <c r="D2419" s="5">
        <v>1</v>
      </c>
      <c r="E2419" s="5">
        <v>2801.53</v>
      </c>
      <c r="F2419" s="5">
        <v>0</v>
      </c>
      <c r="G2419" s="5">
        <f>IFERROR(INDEX(Products!$C$2:$C$86,MATCH(C2419,Products!$A$2:$A$86,0)),"")</f>
        <v>5</v>
      </c>
      <c r="H2419" s="12">
        <f>IFERROR(INDEX(Products!$D$2:$D$86,MATCH(C2419,Products!$A$2:$A$86,0)),"")</f>
        <v>1752.02</v>
      </c>
      <c r="I2419" s="12">
        <f t="shared" si="148"/>
        <v>2801.53</v>
      </c>
      <c r="J2419" s="12">
        <f t="shared" si="149"/>
        <v>1752.02</v>
      </c>
      <c r="K2419" s="12">
        <f t="shared" si="150"/>
        <v>1049.5100000000002</v>
      </c>
      <c r="L2419" s="7">
        <f t="shared" si="151"/>
        <v>0.37462029676640984</v>
      </c>
      <c r="M2419" s="5" t="str">
        <f>IF(COUNTIF(Returns!$B$2:$B$248,A2419)&gt;0,"Yes","No")</f>
        <v>No</v>
      </c>
      <c r="N2419" s="13"/>
    </row>
    <row r="2420" spans="1:14" x14ac:dyDescent="0.35">
      <c r="A2420" s="5">
        <v>2419</v>
      </c>
      <c r="B2420" s="5">
        <v>1592</v>
      </c>
      <c r="C2420" s="5">
        <v>1053</v>
      </c>
      <c r="D2420" s="5">
        <v>1</v>
      </c>
      <c r="E2420" s="5">
        <v>1295.03</v>
      </c>
      <c r="F2420" s="5">
        <v>0</v>
      </c>
      <c r="G2420" s="5">
        <f>IFERROR(INDEX(Products!$C$2:$C$86,MATCH(C2420,Products!$A$2:$A$86,0)),"")</f>
        <v>5</v>
      </c>
      <c r="H2420" s="12">
        <f>IFERROR(INDEX(Products!$D$2:$D$86,MATCH(C2420,Products!$A$2:$A$86,0)),"")</f>
        <v>777.04</v>
      </c>
      <c r="I2420" s="12">
        <f t="shared" si="148"/>
        <v>1295.03</v>
      </c>
      <c r="J2420" s="12">
        <f t="shared" si="149"/>
        <v>777.04</v>
      </c>
      <c r="K2420" s="12">
        <f t="shared" si="150"/>
        <v>517.99</v>
      </c>
      <c r="L2420" s="7">
        <f t="shared" si="151"/>
        <v>0.39998301197655656</v>
      </c>
      <c r="M2420" s="5" t="str">
        <f>IF(COUNTIF(Returns!$B$2:$B$248,A2420)&gt;0,"Yes","No")</f>
        <v>No</v>
      </c>
      <c r="N2420" s="13"/>
    </row>
    <row r="2421" spans="1:14" x14ac:dyDescent="0.35">
      <c r="A2421" s="5">
        <v>2420</v>
      </c>
      <c r="B2421" s="5">
        <v>1593</v>
      </c>
      <c r="C2421" s="5">
        <v>1067</v>
      </c>
      <c r="D2421" s="5">
        <v>1</v>
      </c>
      <c r="E2421" s="5">
        <v>4128.99</v>
      </c>
      <c r="F2421" s="5">
        <v>0.1</v>
      </c>
      <c r="G2421" s="5">
        <f>IFERROR(INDEX(Products!$C$2:$C$86,MATCH(C2421,Products!$A$2:$A$86,0)),"")</f>
        <v>7</v>
      </c>
      <c r="H2421" s="12">
        <f>IFERROR(INDEX(Products!$D$2:$D$86,MATCH(C2421,Products!$A$2:$A$86,0)),"")</f>
        <v>2213.3200000000002</v>
      </c>
      <c r="I2421" s="12">
        <f t="shared" si="148"/>
        <v>3716.0909999999999</v>
      </c>
      <c r="J2421" s="12">
        <f t="shared" si="149"/>
        <v>2213.3200000000002</v>
      </c>
      <c r="K2421" s="12">
        <f t="shared" si="150"/>
        <v>1502.7709999999997</v>
      </c>
      <c r="L2421" s="7">
        <f t="shared" si="151"/>
        <v>0.40439564047274401</v>
      </c>
      <c r="M2421" s="5" t="str">
        <f>IF(COUNTIF(Returns!$B$2:$B$248,A2421)&gt;0,"Yes","No")</f>
        <v>No</v>
      </c>
      <c r="N2421" s="13"/>
    </row>
    <row r="2422" spans="1:14" x14ac:dyDescent="0.35">
      <c r="A2422" s="5">
        <v>2421</v>
      </c>
      <c r="B2422" s="5">
        <v>1594</v>
      </c>
      <c r="C2422" s="5">
        <v>1056</v>
      </c>
      <c r="D2422" s="5">
        <v>1</v>
      </c>
      <c r="E2422" s="5">
        <v>1134.4000000000001</v>
      </c>
      <c r="F2422" s="5">
        <v>0.1</v>
      </c>
      <c r="G2422" s="5">
        <f>IFERROR(INDEX(Products!$C$2:$C$86,MATCH(C2422,Products!$A$2:$A$86,0)),"")</f>
        <v>6</v>
      </c>
      <c r="H2422" s="12">
        <f>IFERROR(INDEX(Products!$D$2:$D$86,MATCH(C2422,Products!$A$2:$A$86,0)),"")</f>
        <v>798.2</v>
      </c>
      <c r="I2422" s="12">
        <f t="shared" si="148"/>
        <v>1020.9600000000002</v>
      </c>
      <c r="J2422" s="12">
        <f t="shared" si="149"/>
        <v>798.2</v>
      </c>
      <c r="K2422" s="12">
        <f t="shared" si="150"/>
        <v>222.7600000000001</v>
      </c>
      <c r="L2422" s="7">
        <f t="shared" si="151"/>
        <v>0.21818680457608533</v>
      </c>
      <c r="M2422" s="5" t="str">
        <f>IF(COUNTIF(Returns!$B$2:$B$248,A2422)&gt;0,"Yes","No")</f>
        <v>No</v>
      </c>
      <c r="N2422" s="13"/>
    </row>
    <row r="2423" spans="1:14" x14ac:dyDescent="0.35">
      <c r="A2423" s="5">
        <v>2422</v>
      </c>
      <c r="B2423" s="5">
        <v>1595</v>
      </c>
      <c r="C2423" s="5">
        <v>1039</v>
      </c>
      <c r="D2423" s="5">
        <v>1</v>
      </c>
      <c r="E2423" s="5">
        <v>1284.94</v>
      </c>
      <c r="F2423" s="5">
        <v>0.25</v>
      </c>
      <c r="G2423" s="5">
        <f>IFERROR(INDEX(Products!$C$2:$C$86,MATCH(C2423,Products!$A$2:$A$86,0)),"")</f>
        <v>4</v>
      </c>
      <c r="H2423" s="12">
        <f>IFERROR(INDEX(Products!$D$2:$D$86,MATCH(C2423,Products!$A$2:$A$86,0)),"")</f>
        <v>829.93</v>
      </c>
      <c r="I2423" s="12">
        <f t="shared" si="148"/>
        <v>963.70500000000004</v>
      </c>
      <c r="J2423" s="12">
        <f t="shared" si="149"/>
        <v>829.93</v>
      </c>
      <c r="K2423" s="12">
        <f t="shared" si="150"/>
        <v>133.77500000000009</v>
      </c>
      <c r="L2423" s="7">
        <f t="shared" si="151"/>
        <v>0.13881322603908883</v>
      </c>
      <c r="M2423" s="5" t="str">
        <f>IF(COUNTIF(Returns!$B$2:$B$248,A2423)&gt;0,"Yes","No")</f>
        <v>No</v>
      </c>
      <c r="N2423" s="13"/>
    </row>
    <row r="2424" spans="1:14" x14ac:dyDescent="0.35">
      <c r="A2424" s="5">
        <v>2423</v>
      </c>
      <c r="B2424" s="5">
        <v>1595</v>
      </c>
      <c r="C2424" s="5">
        <v>1038</v>
      </c>
      <c r="D2424" s="5">
        <v>1</v>
      </c>
      <c r="E2424" s="5">
        <v>930.61</v>
      </c>
      <c r="F2424" s="5">
        <v>0</v>
      </c>
      <c r="G2424" s="5">
        <f>IFERROR(INDEX(Products!$C$2:$C$86,MATCH(C2424,Products!$A$2:$A$86,0)),"")</f>
        <v>4</v>
      </c>
      <c r="H2424" s="12">
        <f>IFERROR(INDEX(Products!$D$2:$D$86,MATCH(C2424,Products!$A$2:$A$86,0)),"")</f>
        <v>617.46</v>
      </c>
      <c r="I2424" s="12">
        <f t="shared" si="148"/>
        <v>930.61</v>
      </c>
      <c r="J2424" s="12">
        <f t="shared" si="149"/>
        <v>617.46</v>
      </c>
      <c r="K2424" s="12">
        <f t="shared" si="150"/>
        <v>313.14999999999998</v>
      </c>
      <c r="L2424" s="7">
        <f t="shared" si="151"/>
        <v>0.33649971524054112</v>
      </c>
      <c r="M2424" s="5" t="str">
        <f>IF(COUNTIF(Returns!$B$2:$B$248,A2424)&gt;0,"Yes","No")</f>
        <v>No</v>
      </c>
      <c r="N2424" s="13"/>
    </row>
    <row r="2425" spans="1:14" x14ac:dyDescent="0.35">
      <c r="A2425" s="5">
        <v>2424</v>
      </c>
      <c r="B2425" s="5">
        <v>1596</v>
      </c>
      <c r="C2425" s="5">
        <v>1049</v>
      </c>
      <c r="D2425" s="5">
        <v>1</v>
      </c>
      <c r="E2425" s="5">
        <v>3970.29</v>
      </c>
      <c r="F2425" s="5">
        <v>0</v>
      </c>
      <c r="G2425" s="5">
        <f>IFERROR(INDEX(Products!$C$2:$C$86,MATCH(C2425,Products!$A$2:$A$86,0)),"")</f>
        <v>5</v>
      </c>
      <c r="H2425" s="12">
        <f>IFERROR(INDEX(Products!$D$2:$D$86,MATCH(C2425,Products!$A$2:$A$86,0)),"")</f>
        <v>2490.89</v>
      </c>
      <c r="I2425" s="12">
        <f t="shared" si="148"/>
        <v>3970.29</v>
      </c>
      <c r="J2425" s="12">
        <f t="shared" si="149"/>
        <v>2490.89</v>
      </c>
      <c r="K2425" s="12">
        <f t="shared" si="150"/>
        <v>1479.4</v>
      </c>
      <c r="L2425" s="7">
        <f t="shared" si="151"/>
        <v>0.37261761735288862</v>
      </c>
      <c r="M2425" s="5" t="str">
        <f>IF(COUNTIF(Returns!$B$2:$B$248,A2425)&gt;0,"Yes","No")</f>
        <v>No</v>
      </c>
      <c r="N2425" s="13"/>
    </row>
    <row r="2426" spans="1:14" x14ac:dyDescent="0.35">
      <c r="A2426" s="5">
        <v>2425</v>
      </c>
      <c r="B2426" s="5">
        <v>1596</v>
      </c>
      <c r="C2426" s="5">
        <v>1085</v>
      </c>
      <c r="D2426" s="5">
        <v>1</v>
      </c>
      <c r="E2426" s="5">
        <v>234.72</v>
      </c>
      <c r="F2426" s="5">
        <v>0</v>
      </c>
      <c r="G2426" s="5">
        <f>IFERROR(INDEX(Products!$C$2:$C$86,MATCH(C2426,Products!$A$2:$A$86,0)),"")</f>
        <v>8</v>
      </c>
      <c r="H2426" s="12">
        <f>IFERROR(INDEX(Products!$D$2:$D$86,MATCH(C2426,Products!$A$2:$A$86,0)),"")</f>
        <v>175.69</v>
      </c>
      <c r="I2426" s="12">
        <f t="shared" si="148"/>
        <v>234.72</v>
      </c>
      <c r="J2426" s="12">
        <f t="shared" si="149"/>
        <v>175.69</v>
      </c>
      <c r="K2426" s="12">
        <f t="shared" si="150"/>
        <v>59.03</v>
      </c>
      <c r="L2426" s="7">
        <f t="shared" si="151"/>
        <v>0.25149113837764148</v>
      </c>
      <c r="M2426" s="5" t="str">
        <f>IF(COUNTIF(Returns!$B$2:$B$248,A2426)&gt;0,"Yes","No")</f>
        <v>No</v>
      </c>
      <c r="N2426" s="13"/>
    </row>
    <row r="2427" spans="1:14" x14ac:dyDescent="0.35">
      <c r="A2427" s="5">
        <v>2426</v>
      </c>
      <c r="B2427" s="5">
        <v>1597</v>
      </c>
      <c r="C2427" s="5">
        <v>1007</v>
      </c>
      <c r="D2427" s="5">
        <v>3</v>
      </c>
      <c r="E2427" s="5">
        <v>701.76</v>
      </c>
      <c r="F2427" s="5">
        <v>0.05</v>
      </c>
      <c r="G2427" s="5">
        <f>IFERROR(INDEX(Products!$C$2:$C$86,MATCH(C2427,Products!$A$2:$A$86,0)),"")</f>
        <v>1</v>
      </c>
      <c r="H2427" s="12">
        <f>IFERROR(INDEX(Products!$D$2:$D$86,MATCH(C2427,Products!$A$2:$A$86,0)),"")</f>
        <v>508.8</v>
      </c>
      <c r="I2427" s="12">
        <f t="shared" si="148"/>
        <v>2000.0159999999996</v>
      </c>
      <c r="J2427" s="12">
        <f t="shared" si="149"/>
        <v>1526.4</v>
      </c>
      <c r="K2427" s="12">
        <f t="shared" si="150"/>
        <v>473.61599999999953</v>
      </c>
      <c r="L2427" s="7">
        <f t="shared" si="151"/>
        <v>0.23680610555115539</v>
      </c>
      <c r="M2427" s="5" t="str">
        <f>IF(COUNTIF(Returns!$B$2:$B$248,A2427)&gt;0,"Yes","No")</f>
        <v>No</v>
      </c>
      <c r="N2427" s="13"/>
    </row>
    <row r="2428" spans="1:14" x14ac:dyDescent="0.35">
      <c r="A2428" s="5">
        <v>2427</v>
      </c>
      <c r="B2428" s="5">
        <v>1598</v>
      </c>
      <c r="C2428" s="5">
        <v>1082</v>
      </c>
      <c r="D2428" s="5">
        <v>1</v>
      </c>
      <c r="E2428" s="5">
        <v>337.61</v>
      </c>
      <c r="F2428" s="5">
        <v>0.1</v>
      </c>
      <c r="G2428" s="5">
        <f>IFERROR(INDEX(Products!$C$2:$C$86,MATCH(C2428,Products!$A$2:$A$86,0)),"")</f>
        <v>8</v>
      </c>
      <c r="H2428" s="12">
        <f>IFERROR(INDEX(Products!$D$2:$D$86,MATCH(C2428,Products!$A$2:$A$86,0)),"")</f>
        <v>183.63</v>
      </c>
      <c r="I2428" s="12">
        <f t="shared" si="148"/>
        <v>303.84900000000005</v>
      </c>
      <c r="J2428" s="12">
        <f t="shared" si="149"/>
        <v>183.63</v>
      </c>
      <c r="K2428" s="12">
        <f t="shared" si="150"/>
        <v>120.21900000000005</v>
      </c>
      <c r="L2428" s="7">
        <f t="shared" si="151"/>
        <v>0.39565376223058174</v>
      </c>
      <c r="M2428" s="5" t="str">
        <f>IF(COUNTIF(Returns!$B$2:$B$248,A2428)&gt;0,"Yes","No")</f>
        <v>No</v>
      </c>
      <c r="N2428" s="13"/>
    </row>
    <row r="2429" spans="1:14" x14ac:dyDescent="0.35">
      <c r="A2429" s="5">
        <v>2428</v>
      </c>
      <c r="B2429" s="5">
        <v>1598</v>
      </c>
      <c r="C2429" s="5">
        <v>1034</v>
      </c>
      <c r="D2429" s="5">
        <v>2</v>
      </c>
      <c r="E2429" s="5">
        <v>874.69</v>
      </c>
      <c r="F2429" s="5">
        <v>0</v>
      </c>
      <c r="G2429" s="5">
        <f>IFERROR(INDEX(Products!$C$2:$C$86,MATCH(C2429,Products!$A$2:$A$86,0)),"")</f>
        <v>3</v>
      </c>
      <c r="H2429" s="12">
        <f>IFERROR(INDEX(Products!$D$2:$D$86,MATCH(C2429,Products!$A$2:$A$86,0)),"")</f>
        <v>688.26</v>
      </c>
      <c r="I2429" s="12">
        <f t="shared" si="148"/>
        <v>1749.38</v>
      </c>
      <c r="J2429" s="12">
        <f t="shared" si="149"/>
        <v>1376.52</v>
      </c>
      <c r="K2429" s="12">
        <f t="shared" si="150"/>
        <v>372.86000000000013</v>
      </c>
      <c r="L2429" s="7">
        <f t="shared" si="151"/>
        <v>0.2131383690221679</v>
      </c>
      <c r="M2429" s="5" t="str">
        <f>IF(COUNTIF(Returns!$B$2:$B$248,A2429)&gt;0,"Yes","No")</f>
        <v>No</v>
      </c>
      <c r="N2429" s="13"/>
    </row>
    <row r="2430" spans="1:14" x14ac:dyDescent="0.35">
      <c r="A2430" s="5">
        <v>2429</v>
      </c>
      <c r="B2430" s="5">
        <v>1599</v>
      </c>
      <c r="C2430" s="5">
        <v>1080</v>
      </c>
      <c r="D2430" s="5">
        <v>1</v>
      </c>
      <c r="E2430" s="5">
        <v>256.7</v>
      </c>
      <c r="F2430" s="5">
        <v>0.3</v>
      </c>
      <c r="G2430" s="5">
        <f>IFERROR(INDEX(Products!$C$2:$C$86,MATCH(C2430,Products!$A$2:$A$86,0)),"")</f>
        <v>8</v>
      </c>
      <c r="H2430" s="12">
        <f>IFERROR(INDEX(Products!$D$2:$D$86,MATCH(C2430,Products!$A$2:$A$86,0)),"")</f>
        <v>184.26</v>
      </c>
      <c r="I2430" s="12">
        <f t="shared" si="148"/>
        <v>179.68999999999997</v>
      </c>
      <c r="J2430" s="12">
        <f t="shared" si="149"/>
        <v>184.26</v>
      </c>
      <c r="K2430" s="12">
        <f t="shared" si="150"/>
        <v>-4.5700000000000216</v>
      </c>
      <c r="L2430" s="7">
        <f t="shared" si="151"/>
        <v>-2.5432689632144373E-2</v>
      </c>
      <c r="M2430" s="5" t="str">
        <f>IF(COUNTIF(Returns!$B$2:$B$248,A2430)&gt;0,"Yes","No")</f>
        <v>No</v>
      </c>
      <c r="N2430" s="13"/>
    </row>
    <row r="2431" spans="1:14" x14ac:dyDescent="0.35">
      <c r="A2431" s="5">
        <v>2430</v>
      </c>
      <c r="B2431" s="5">
        <v>1600</v>
      </c>
      <c r="C2431" s="5">
        <v>1071</v>
      </c>
      <c r="D2431" s="5">
        <v>1</v>
      </c>
      <c r="E2431" s="5">
        <v>2036.4</v>
      </c>
      <c r="F2431" s="5">
        <v>0.3</v>
      </c>
      <c r="G2431" s="5">
        <f>IFERROR(INDEX(Products!$C$2:$C$86,MATCH(C2431,Products!$A$2:$A$86,0)),"")</f>
        <v>7</v>
      </c>
      <c r="H2431" s="12">
        <f>IFERROR(INDEX(Products!$D$2:$D$86,MATCH(C2431,Products!$A$2:$A$86,0)),"")</f>
        <v>1266.9100000000001</v>
      </c>
      <c r="I2431" s="12">
        <f t="shared" si="148"/>
        <v>1425.48</v>
      </c>
      <c r="J2431" s="12">
        <f t="shared" si="149"/>
        <v>1266.9100000000001</v>
      </c>
      <c r="K2431" s="12">
        <f t="shared" si="150"/>
        <v>158.56999999999994</v>
      </c>
      <c r="L2431" s="7">
        <f t="shared" si="151"/>
        <v>0.11123972276005271</v>
      </c>
      <c r="M2431" s="5" t="str">
        <f>IF(COUNTIF(Returns!$B$2:$B$248,A2431)&gt;0,"Yes","No")</f>
        <v>No</v>
      </c>
      <c r="N2431" s="13"/>
    </row>
    <row r="2432" spans="1:14" x14ac:dyDescent="0.35">
      <c r="A2432" s="5">
        <v>2431</v>
      </c>
      <c r="B2432" s="5">
        <v>1600</v>
      </c>
      <c r="C2432" s="5">
        <v>1067</v>
      </c>
      <c r="D2432" s="5">
        <v>2</v>
      </c>
      <c r="E2432" s="5">
        <v>4128.99</v>
      </c>
      <c r="F2432" s="5">
        <v>0.2</v>
      </c>
      <c r="G2432" s="5">
        <f>IFERROR(INDEX(Products!$C$2:$C$86,MATCH(C2432,Products!$A$2:$A$86,0)),"")</f>
        <v>7</v>
      </c>
      <c r="H2432" s="12">
        <f>IFERROR(INDEX(Products!$D$2:$D$86,MATCH(C2432,Products!$A$2:$A$86,0)),"")</f>
        <v>2213.3200000000002</v>
      </c>
      <c r="I2432" s="12">
        <f t="shared" si="148"/>
        <v>6606.384</v>
      </c>
      <c r="J2432" s="12">
        <f t="shared" si="149"/>
        <v>4426.6400000000003</v>
      </c>
      <c r="K2432" s="12">
        <f t="shared" si="150"/>
        <v>2179.7439999999997</v>
      </c>
      <c r="L2432" s="7">
        <f t="shared" si="151"/>
        <v>0.32994509553183704</v>
      </c>
      <c r="M2432" s="5" t="str">
        <f>IF(COUNTIF(Returns!$B$2:$B$248,A2432)&gt;0,"Yes","No")</f>
        <v>No</v>
      </c>
      <c r="N2432" s="13"/>
    </row>
    <row r="2433" spans="1:14" x14ac:dyDescent="0.35">
      <c r="A2433" s="5">
        <v>2432</v>
      </c>
      <c r="B2433" s="5">
        <v>1600</v>
      </c>
      <c r="C2433" s="5">
        <v>1079</v>
      </c>
      <c r="D2433" s="5">
        <v>1</v>
      </c>
      <c r="E2433" s="5">
        <v>395.97</v>
      </c>
      <c r="F2433" s="5">
        <v>0.25</v>
      </c>
      <c r="G2433" s="5">
        <f>IFERROR(INDEX(Products!$C$2:$C$86,MATCH(C2433,Products!$A$2:$A$86,0)),"")</f>
        <v>8</v>
      </c>
      <c r="H2433" s="12">
        <f>IFERROR(INDEX(Products!$D$2:$D$86,MATCH(C2433,Products!$A$2:$A$86,0)),"")</f>
        <v>242.57</v>
      </c>
      <c r="I2433" s="12">
        <f t="shared" si="148"/>
        <v>296.97750000000002</v>
      </c>
      <c r="J2433" s="12">
        <f t="shared" si="149"/>
        <v>242.57</v>
      </c>
      <c r="K2433" s="12">
        <f t="shared" si="150"/>
        <v>54.407500000000027</v>
      </c>
      <c r="L2433" s="7">
        <f t="shared" si="151"/>
        <v>0.18320411478984105</v>
      </c>
      <c r="M2433" s="5" t="str">
        <f>IF(COUNTIF(Returns!$B$2:$B$248,A2433)&gt;0,"Yes","No")</f>
        <v>No</v>
      </c>
      <c r="N2433" s="13"/>
    </row>
    <row r="2434" spans="1:14" x14ac:dyDescent="0.35">
      <c r="A2434" s="5">
        <v>2433</v>
      </c>
      <c r="B2434" s="5">
        <v>1601</v>
      </c>
      <c r="C2434" s="5">
        <v>1046</v>
      </c>
      <c r="D2434" s="5">
        <v>1</v>
      </c>
      <c r="E2434" s="5">
        <v>675.87</v>
      </c>
      <c r="F2434" s="5">
        <v>0.05</v>
      </c>
      <c r="G2434" s="5">
        <f>IFERROR(INDEX(Products!$C$2:$C$86,MATCH(C2434,Products!$A$2:$A$86,0)),"")</f>
        <v>5</v>
      </c>
      <c r="H2434" s="12">
        <f>IFERROR(INDEX(Products!$D$2:$D$86,MATCH(C2434,Products!$A$2:$A$86,0)),"")</f>
        <v>407.68</v>
      </c>
      <c r="I2434" s="12">
        <f t="shared" ref="I2434:I2497" si="152">D2434*E2434*(1-F2434)</f>
        <v>642.07650000000001</v>
      </c>
      <c r="J2434" s="12">
        <f t="shared" ref="J2434:J2497" si="153">D2434*H2434</f>
        <v>407.68</v>
      </c>
      <c r="K2434" s="12">
        <f t="shared" ref="K2434:K2497" si="154">I2434-J2434</f>
        <v>234.3965</v>
      </c>
      <c r="L2434" s="7">
        <f t="shared" ref="L2434:L2497" si="155">IFERROR(K2434/I2434,0)</f>
        <v>0.36506008240451099</v>
      </c>
      <c r="M2434" s="5" t="str">
        <f>IF(COUNTIF(Returns!$B$2:$B$248,A2434)&gt;0,"Yes","No")</f>
        <v>No</v>
      </c>
      <c r="N2434" s="13"/>
    </row>
    <row r="2435" spans="1:14" x14ac:dyDescent="0.35">
      <c r="A2435" s="5">
        <v>2434</v>
      </c>
      <c r="B2435" s="5">
        <v>1601</v>
      </c>
      <c r="C2435" s="5">
        <v>1026</v>
      </c>
      <c r="D2435" s="5">
        <v>1</v>
      </c>
      <c r="E2435" s="5">
        <v>1413.81</v>
      </c>
      <c r="F2435" s="5">
        <v>0.2</v>
      </c>
      <c r="G2435" s="5">
        <f>IFERROR(INDEX(Products!$C$2:$C$86,MATCH(C2435,Products!$A$2:$A$86,0)),"")</f>
        <v>3</v>
      </c>
      <c r="H2435" s="12">
        <f>IFERROR(INDEX(Products!$D$2:$D$86,MATCH(C2435,Products!$A$2:$A$86,0)),"")</f>
        <v>1019.93</v>
      </c>
      <c r="I2435" s="12">
        <f t="shared" si="152"/>
        <v>1131.048</v>
      </c>
      <c r="J2435" s="12">
        <f t="shared" si="153"/>
        <v>1019.93</v>
      </c>
      <c r="K2435" s="12">
        <f t="shared" si="154"/>
        <v>111.11800000000005</v>
      </c>
      <c r="L2435" s="7">
        <f t="shared" si="155"/>
        <v>9.8243399042304169E-2</v>
      </c>
      <c r="M2435" s="5" t="str">
        <f>IF(COUNTIF(Returns!$B$2:$B$248,A2435)&gt;0,"Yes","No")</f>
        <v>No</v>
      </c>
      <c r="N2435" s="13"/>
    </row>
    <row r="2436" spans="1:14" x14ac:dyDescent="0.35">
      <c r="A2436" s="5">
        <v>2435</v>
      </c>
      <c r="B2436" s="5">
        <v>1602</v>
      </c>
      <c r="C2436" s="5">
        <v>1067</v>
      </c>
      <c r="D2436" s="5">
        <v>1</v>
      </c>
      <c r="E2436" s="5">
        <v>4128.99</v>
      </c>
      <c r="F2436" s="5">
        <v>0</v>
      </c>
      <c r="G2436" s="5">
        <f>IFERROR(INDEX(Products!$C$2:$C$86,MATCH(C2436,Products!$A$2:$A$86,0)),"")</f>
        <v>7</v>
      </c>
      <c r="H2436" s="12">
        <f>IFERROR(INDEX(Products!$D$2:$D$86,MATCH(C2436,Products!$A$2:$A$86,0)),"")</f>
        <v>2213.3200000000002</v>
      </c>
      <c r="I2436" s="12">
        <f t="shared" si="152"/>
        <v>4128.99</v>
      </c>
      <c r="J2436" s="12">
        <f t="shared" si="153"/>
        <v>2213.3200000000002</v>
      </c>
      <c r="K2436" s="12">
        <f t="shared" si="154"/>
        <v>1915.6699999999996</v>
      </c>
      <c r="L2436" s="7">
        <f t="shared" si="155"/>
        <v>0.4639560764254696</v>
      </c>
      <c r="M2436" s="5" t="str">
        <f>IF(COUNTIF(Returns!$B$2:$B$248,A2436)&gt;0,"Yes","No")</f>
        <v>No</v>
      </c>
      <c r="N2436" s="13"/>
    </row>
    <row r="2437" spans="1:14" x14ac:dyDescent="0.35">
      <c r="A2437" s="5">
        <v>2436</v>
      </c>
      <c r="B2437" s="5">
        <v>1602</v>
      </c>
      <c r="C2437" s="5">
        <v>1055</v>
      </c>
      <c r="D2437" s="5">
        <v>1</v>
      </c>
      <c r="E2437" s="5">
        <v>2274.36</v>
      </c>
      <c r="F2437" s="5">
        <v>0.1</v>
      </c>
      <c r="G2437" s="5">
        <f>IFERROR(INDEX(Products!$C$2:$C$86,MATCH(C2437,Products!$A$2:$A$86,0)),"")</f>
        <v>5</v>
      </c>
      <c r="H2437" s="12">
        <f>IFERROR(INDEX(Products!$D$2:$D$86,MATCH(C2437,Products!$A$2:$A$86,0)),"")</f>
        <v>1216.25</v>
      </c>
      <c r="I2437" s="12">
        <f t="shared" si="152"/>
        <v>2046.9240000000002</v>
      </c>
      <c r="J2437" s="12">
        <f t="shared" si="153"/>
        <v>1216.25</v>
      </c>
      <c r="K2437" s="12">
        <f t="shared" si="154"/>
        <v>830.67400000000021</v>
      </c>
      <c r="L2437" s="7">
        <f t="shared" si="155"/>
        <v>0.40581575085347582</v>
      </c>
      <c r="M2437" s="5" t="str">
        <f>IF(COUNTIF(Returns!$B$2:$B$248,A2437)&gt;0,"Yes","No")</f>
        <v>No</v>
      </c>
      <c r="N2437" s="13"/>
    </row>
    <row r="2438" spans="1:14" x14ac:dyDescent="0.35">
      <c r="A2438" s="5">
        <v>2437</v>
      </c>
      <c r="B2438" s="5">
        <v>1602</v>
      </c>
      <c r="C2438" s="5">
        <v>1072</v>
      </c>
      <c r="D2438" s="5">
        <v>2</v>
      </c>
      <c r="E2438" s="5">
        <v>1404.39</v>
      </c>
      <c r="F2438" s="5">
        <v>0</v>
      </c>
      <c r="G2438" s="5">
        <f>IFERROR(INDEX(Products!$C$2:$C$86,MATCH(C2438,Products!$A$2:$A$86,0)),"")</f>
        <v>7</v>
      </c>
      <c r="H2438" s="12">
        <f>IFERROR(INDEX(Products!$D$2:$D$86,MATCH(C2438,Products!$A$2:$A$86,0)),"")</f>
        <v>772.88</v>
      </c>
      <c r="I2438" s="12">
        <f t="shared" si="152"/>
        <v>2808.78</v>
      </c>
      <c r="J2438" s="12">
        <f t="shared" si="153"/>
        <v>1545.76</v>
      </c>
      <c r="K2438" s="12">
        <f t="shared" si="154"/>
        <v>1263.0200000000002</v>
      </c>
      <c r="L2438" s="7">
        <f t="shared" si="155"/>
        <v>0.44966853936584572</v>
      </c>
      <c r="M2438" s="5" t="str">
        <f>IF(COUNTIF(Returns!$B$2:$B$248,A2438)&gt;0,"Yes","No")</f>
        <v>No</v>
      </c>
      <c r="N2438" s="13"/>
    </row>
    <row r="2439" spans="1:14" x14ac:dyDescent="0.35">
      <c r="A2439" s="5">
        <v>2438</v>
      </c>
      <c r="B2439" s="5">
        <v>1603</v>
      </c>
      <c r="C2439" s="5">
        <v>1052</v>
      </c>
      <c r="D2439" s="5">
        <v>1</v>
      </c>
      <c r="E2439" s="5">
        <v>2801.53</v>
      </c>
      <c r="F2439" s="5">
        <v>0</v>
      </c>
      <c r="G2439" s="5">
        <f>IFERROR(INDEX(Products!$C$2:$C$86,MATCH(C2439,Products!$A$2:$A$86,0)),"")</f>
        <v>5</v>
      </c>
      <c r="H2439" s="12">
        <f>IFERROR(INDEX(Products!$D$2:$D$86,MATCH(C2439,Products!$A$2:$A$86,0)),"")</f>
        <v>1752.02</v>
      </c>
      <c r="I2439" s="12">
        <f t="shared" si="152"/>
        <v>2801.53</v>
      </c>
      <c r="J2439" s="12">
        <f t="shared" si="153"/>
        <v>1752.02</v>
      </c>
      <c r="K2439" s="12">
        <f t="shared" si="154"/>
        <v>1049.5100000000002</v>
      </c>
      <c r="L2439" s="7">
        <f t="shared" si="155"/>
        <v>0.37462029676640984</v>
      </c>
      <c r="M2439" s="5" t="str">
        <f>IF(COUNTIF(Returns!$B$2:$B$248,A2439)&gt;0,"Yes","No")</f>
        <v>No</v>
      </c>
      <c r="N2439" s="13"/>
    </row>
    <row r="2440" spans="1:14" x14ac:dyDescent="0.35">
      <c r="A2440" s="5">
        <v>2439</v>
      </c>
      <c r="B2440" s="5">
        <v>1603</v>
      </c>
      <c r="C2440" s="5">
        <v>1005</v>
      </c>
      <c r="D2440" s="5">
        <v>2</v>
      </c>
      <c r="E2440" s="5">
        <v>2703.6</v>
      </c>
      <c r="F2440" s="5">
        <v>0</v>
      </c>
      <c r="G2440" s="5">
        <f>IFERROR(INDEX(Products!$C$2:$C$86,MATCH(C2440,Products!$A$2:$A$86,0)),"")</f>
        <v>1</v>
      </c>
      <c r="H2440" s="12">
        <f>IFERROR(INDEX(Products!$D$2:$D$86,MATCH(C2440,Products!$A$2:$A$86,0)),"")</f>
        <v>2129.88</v>
      </c>
      <c r="I2440" s="12">
        <f t="shared" si="152"/>
        <v>5407.2</v>
      </c>
      <c r="J2440" s="12">
        <f t="shared" si="153"/>
        <v>4259.76</v>
      </c>
      <c r="K2440" s="12">
        <f t="shared" si="154"/>
        <v>1147.4399999999996</v>
      </c>
      <c r="L2440" s="7">
        <f t="shared" si="155"/>
        <v>0.2122059476253883</v>
      </c>
      <c r="M2440" s="5" t="str">
        <f>IF(COUNTIF(Returns!$B$2:$B$248,A2440)&gt;0,"Yes","No")</f>
        <v>No</v>
      </c>
      <c r="N2440" s="13"/>
    </row>
    <row r="2441" spans="1:14" x14ac:dyDescent="0.35">
      <c r="A2441" s="5">
        <v>2440</v>
      </c>
      <c r="B2441" s="5">
        <v>1604</v>
      </c>
      <c r="C2441" s="5">
        <v>1073</v>
      </c>
      <c r="D2441" s="5">
        <v>2</v>
      </c>
      <c r="E2441" s="5">
        <v>1588.01</v>
      </c>
      <c r="F2441" s="5">
        <v>0.1</v>
      </c>
      <c r="G2441" s="5">
        <f>IFERROR(INDEX(Products!$C$2:$C$86,MATCH(C2441,Products!$A$2:$A$86,0)),"")</f>
        <v>7</v>
      </c>
      <c r="H2441" s="12">
        <f>IFERROR(INDEX(Products!$D$2:$D$86,MATCH(C2441,Products!$A$2:$A$86,0)),"")</f>
        <v>1144.3699999999999</v>
      </c>
      <c r="I2441" s="12">
        <f t="shared" si="152"/>
        <v>2858.4180000000001</v>
      </c>
      <c r="J2441" s="12">
        <f t="shared" si="153"/>
        <v>2288.7399999999998</v>
      </c>
      <c r="K2441" s="12">
        <f t="shared" si="154"/>
        <v>569.67800000000034</v>
      </c>
      <c r="L2441" s="7">
        <f t="shared" si="155"/>
        <v>0.1992983531449915</v>
      </c>
      <c r="M2441" s="5" t="str">
        <f>IF(COUNTIF(Returns!$B$2:$B$248,A2441)&gt;0,"Yes","No")</f>
        <v>No</v>
      </c>
      <c r="N2441" s="13"/>
    </row>
    <row r="2442" spans="1:14" x14ac:dyDescent="0.35">
      <c r="A2442" s="5">
        <v>2441</v>
      </c>
      <c r="B2442" s="5">
        <v>1605</v>
      </c>
      <c r="C2442" s="5">
        <v>1085</v>
      </c>
      <c r="D2442" s="5">
        <v>1</v>
      </c>
      <c r="E2442" s="5">
        <v>234.72</v>
      </c>
      <c r="F2442" s="5">
        <v>0</v>
      </c>
      <c r="G2442" s="5">
        <f>IFERROR(INDEX(Products!$C$2:$C$86,MATCH(C2442,Products!$A$2:$A$86,0)),"")</f>
        <v>8</v>
      </c>
      <c r="H2442" s="12">
        <f>IFERROR(INDEX(Products!$D$2:$D$86,MATCH(C2442,Products!$A$2:$A$86,0)),"")</f>
        <v>175.69</v>
      </c>
      <c r="I2442" s="12">
        <f t="shared" si="152"/>
        <v>234.72</v>
      </c>
      <c r="J2442" s="12">
        <f t="shared" si="153"/>
        <v>175.69</v>
      </c>
      <c r="K2442" s="12">
        <f t="shared" si="154"/>
        <v>59.03</v>
      </c>
      <c r="L2442" s="7">
        <f t="shared" si="155"/>
        <v>0.25149113837764148</v>
      </c>
      <c r="M2442" s="5" t="str">
        <f>IF(COUNTIF(Returns!$B$2:$B$248,A2442)&gt;0,"Yes","No")</f>
        <v>No</v>
      </c>
      <c r="N2442" s="13"/>
    </row>
    <row r="2443" spans="1:14" x14ac:dyDescent="0.35">
      <c r="A2443" s="5">
        <v>2442</v>
      </c>
      <c r="B2443" s="5">
        <v>1605</v>
      </c>
      <c r="C2443" s="5">
        <v>1001</v>
      </c>
      <c r="D2443" s="5">
        <v>1</v>
      </c>
      <c r="E2443" s="5">
        <v>3826.19</v>
      </c>
      <c r="F2443" s="5">
        <v>0.2</v>
      </c>
      <c r="G2443" s="5">
        <f>IFERROR(INDEX(Products!$C$2:$C$86,MATCH(C2443,Products!$A$2:$A$86,0)),"")</f>
        <v>1</v>
      </c>
      <c r="H2443" s="12">
        <f>IFERROR(INDEX(Products!$D$2:$D$86,MATCH(C2443,Products!$A$2:$A$86,0)),"")</f>
        <v>3021.65</v>
      </c>
      <c r="I2443" s="12">
        <f t="shared" si="152"/>
        <v>3060.9520000000002</v>
      </c>
      <c r="J2443" s="12">
        <f t="shared" si="153"/>
        <v>3021.65</v>
      </c>
      <c r="K2443" s="12">
        <f t="shared" si="154"/>
        <v>39.302000000000135</v>
      </c>
      <c r="L2443" s="7">
        <f t="shared" si="155"/>
        <v>1.2839796246396589E-2</v>
      </c>
      <c r="M2443" s="5" t="str">
        <f>IF(COUNTIF(Returns!$B$2:$B$248,A2443)&gt;0,"Yes","No")</f>
        <v>No</v>
      </c>
      <c r="N2443" s="13"/>
    </row>
    <row r="2444" spans="1:14" x14ac:dyDescent="0.35">
      <c r="A2444" s="5">
        <v>2443</v>
      </c>
      <c r="B2444" s="5">
        <v>1605</v>
      </c>
      <c r="C2444" s="5">
        <v>1061</v>
      </c>
      <c r="D2444" s="5">
        <v>1</v>
      </c>
      <c r="E2444" s="5">
        <v>1128.8399999999999</v>
      </c>
      <c r="F2444" s="5">
        <v>0.2</v>
      </c>
      <c r="G2444" s="5">
        <f>IFERROR(INDEX(Products!$C$2:$C$86,MATCH(C2444,Products!$A$2:$A$86,0)),"")</f>
        <v>6</v>
      </c>
      <c r="H2444" s="12">
        <f>IFERROR(INDEX(Products!$D$2:$D$86,MATCH(C2444,Products!$A$2:$A$86,0)),"")</f>
        <v>705.26</v>
      </c>
      <c r="I2444" s="12">
        <f t="shared" si="152"/>
        <v>903.072</v>
      </c>
      <c r="J2444" s="12">
        <f t="shared" si="153"/>
        <v>705.26</v>
      </c>
      <c r="K2444" s="12">
        <f t="shared" si="154"/>
        <v>197.81200000000001</v>
      </c>
      <c r="L2444" s="7">
        <f t="shared" si="155"/>
        <v>0.21904344282626415</v>
      </c>
      <c r="M2444" s="5" t="str">
        <f>IF(COUNTIF(Returns!$B$2:$B$248,A2444)&gt;0,"Yes","No")</f>
        <v>No</v>
      </c>
      <c r="N2444" s="13"/>
    </row>
    <row r="2445" spans="1:14" x14ac:dyDescent="0.35">
      <c r="A2445" s="5">
        <v>2444</v>
      </c>
      <c r="B2445" s="5">
        <v>1606</v>
      </c>
      <c r="C2445" s="5">
        <v>1080</v>
      </c>
      <c r="D2445" s="5">
        <v>1</v>
      </c>
      <c r="E2445" s="5">
        <v>256.7</v>
      </c>
      <c r="F2445" s="5">
        <v>0.3</v>
      </c>
      <c r="G2445" s="5">
        <f>IFERROR(INDEX(Products!$C$2:$C$86,MATCH(C2445,Products!$A$2:$A$86,0)),"")</f>
        <v>8</v>
      </c>
      <c r="H2445" s="12">
        <f>IFERROR(INDEX(Products!$D$2:$D$86,MATCH(C2445,Products!$A$2:$A$86,0)),"")</f>
        <v>184.26</v>
      </c>
      <c r="I2445" s="12">
        <f t="shared" si="152"/>
        <v>179.68999999999997</v>
      </c>
      <c r="J2445" s="12">
        <f t="shared" si="153"/>
        <v>184.26</v>
      </c>
      <c r="K2445" s="12">
        <f t="shared" si="154"/>
        <v>-4.5700000000000216</v>
      </c>
      <c r="L2445" s="7">
        <f t="shared" si="155"/>
        <v>-2.5432689632144373E-2</v>
      </c>
      <c r="M2445" s="5" t="str">
        <f>IF(COUNTIF(Returns!$B$2:$B$248,A2445)&gt;0,"Yes","No")</f>
        <v>No</v>
      </c>
      <c r="N2445" s="13"/>
    </row>
    <row r="2446" spans="1:14" x14ac:dyDescent="0.35">
      <c r="A2446" s="5">
        <v>2445</v>
      </c>
      <c r="B2446" s="5">
        <v>1607</v>
      </c>
      <c r="C2446" s="5">
        <v>1060</v>
      </c>
      <c r="D2446" s="5">
        <v>1</v>
      </c>
      <c r="E2446" s="5">
        <v>781.76</v>
      </c>
      <c r="F2446" s="5">
        <v>0.25</v>
      </c>
      <c r="G2446" s="5">
        <f>IFERROR(INDEX(Products!$C$2:$C$86,MATCH(C2446,Products!$A$2:$A$86,0)),"")</f>
        <v>6</v>
      </c>
      <c r="H2446" s="12">
        <f>IFERROR(INDEX(Products!$D$2:$D$86,MATCH(C2446,Products!$A$2:$A$86,0)),"")</f>
        <v>579.36</v>
      </c>
      <c r="I2446" s="12">
        <f t="shared" si="152"/>
        <v>586.31999999999994</v>
      </c>
      <c r="J2446" s="12">
        <f t="shared" si="153"/>
        <v>579.36</v>
      </c>
      <c r="K2446" s="12">
        <f t="shared" si="154"/>
        <v>6.9599999999999227</v>
      </c>
      <c r="L2446" s="7">
        <f t="shared" si="155"/>
        <v>1.1870650839132083E-2</v>
      </c>
      <c r="M2446" s="5" t="str">
        <f>IF(COUNTIF(Returns!$B$2:$B$248,A2446)&gt;0,"Yes","No")</f>
        <v>No</v>
      </c>
      <c r="N2446" s="13"/>
    </row>
    <row r="2447" spans="1:14" x14ac:dyDescent="0.35">
      <c r="A2447" s="5">
        <v>2446</v>
      </c>
      <c r="B2447" s="5">
        <v>1608</v>
      </c>
      <c r="C2447" s="5">
        <v>1067</v>
      </c>
      <c r="D2447" s="5">
        <v>2</v>
      </c>
      <c r="E2447" s="5">
        <v>4128.99</v>
      </c>
      <c r="F2447" s="5">
        <v>0.1</v>
      </c>
      <c r="G2447" s="5">
        <f>IFERROR(INDEX(Products!$C$2:$C$86,MATCH(C2447,Products!$A$2:$A$86,0)),"")</f>
        <v>7</v>
      </c>
      <c r="H2447" s="12">
        <f>IFERROR(INDEX(Products!$D$2:$D$86,MATCH(C2447,Products!$A$2:$A$86,0)),"")</f>
        <v>2213.3200000000002</v>
      </c>
      <c r="I2447" s="12">
        <f t="shared" si="152"/>
        <v>7432.1819999999998</v>
      </c>
      <c r="J2447" s="12">
        <f t="shared" si="153"/>
        <v>4426.6400000000003</v>
      </c>
      <c r="K2447" s="12">
        <f t="shared" si="154"/>
        <v>3005.5419999999995</v>
      </c>
      <c r="L2447" s="7">
        <f t="shared" si="155"/>
        <v>0.40439564047274401</v>
      </c>
      <c r="M2447" s="5" t="str">
        <f>IF(COUNTIF(Returns!$B$2:$B$248,A2447)&gt;0,"Yes","No")</f>
        <v>No</v>
      </c>
      <c r="N2447" s="13"/>
    </row>
    <row r="2448" spans="1:14" x14ac:dyDescent="0.35">
      <c r="A2448" s="5">
        <v>2447</v>
      </c>
      <c r="B2448" s="5">
        <v>1609</v>
      </c>
      <c r="C2448" s="5">
        <v>1001</v>
      </c>
      <c r="D2448" s="5">
        <v>1</v>
      </c>
      <c r="E2448" s="5">
        <v>3826.19</v>
      </c>
      <c r="F2448" s="5">
        <v>0</v>
      </c>
      <c r="G2448" s="5">
        <f>IFERROR(INDEX(Products!$C$2:$C$86,MATCH(C2448,Products!$A$2:$A$86,0)),"")</f>
        <v>1</v>
      </c>
      <c r="H2448" s="12">
        <f>IFERROR(INDEX(Products!$D$2:$D$86,MATCH(C2448,Products!$A$2:$A$86,0)),"")</f>
        <v>3021.65</v>
      </c>
      <c r="I2448" s="12">
        <f t="shared" si="152"/>
        <v>3826.19</v>
      </c>
      <c r="J2448" s="12">
        <f t="shared" si="153"/>
        <v>3021.65</v>
      </c>
      <c r="K2448" s="12">
        <f t="shared" si="154"/>
        <v>804.54</v>
      </c>
      <c r="L2448" s="7">
        <f t="shared" si="155"/>
        <v>0.21027183699711721</v>
      </c>
      <c r="M2448" s="5" t="str">
        <f>IF(COUNTIF(Returns!$B$2:$B$248,A2448)&gt;0,"Yes","No")</f>
        <v>No</v>
      </c>
      <c r="N2448" s="13"/>
    </row>
    <row r="2449" spans="1:14" x14ac:dyDescent="0.35">
      <c r="A2449" s="5">
        <v>2448</v>
      </c>
      <c r="B2449" s="5">
        <v>1610</v>
      </c>
      <c r="C2449" s="5">
        <v>1038</v>
      </c>
      <c r="D2449" s="5">
        <v>2</v>
      </c>
      <c r="E2449" s="5">
        <v>930.61</v>
      </c>
      <c r="F2449" s="5">
        <v>0</v>
      </c>
      <c r="G2449" s="5">
        <f>IFERROR(INDEX(Products!$C$2:$C$86,MATCH(C2449,Products!$A$2:$A$86,0)),"")</f>
        <v>4</v>
      </c>
      <c r="H2449" s="12">
        <f>IFERROR(INDEX(Products!$D$2:$D$86,MATCH(C2449,Products!$A$2:$A$86,0)),"")</f>
        <v>617.46</v>
      </c>
      <c r="I2449" s="12">
        <f t="shared" si="152"/>
        <v>1861.22</v>
      </c>
      <c r="J2449" s="12">
        <f t="shared" si="153"/>
        <v>1234.92</v>
      </c>
      <c r="K2449" s="12">
        <f t="shared" si="154"/>
        <v>626.29999999999995</v>
      </c>
      <c r="L2449" s="7">
        <f t="shared" si="155"/>
        <v>0.33649971524054112</v>
      </c>
      <c r="M2449" s="5" t="str">
        <f>IF(COUNTIF(Returns!$B$2:$B$248,A2449)&gt;0,"Yes","No")</f>
        <v>No</v>
      </c>
      <c r="N2449" s="13"/>
    </row>
    <row r="2450" spans="1:14" x14ac:dyDescent="0.35">
      <c r="A2450" s="5">
        <v>2449</v>
      </c>
      <c r="B2450" s="5">
        <v>1610</v>
      </c>
      <c r="C2450" s="5">
        <v>1072</v>
      </c>
      <c r="D2450" s="5">
        <v>1</v>
      </c>
      <c r="E2450" s="5">
        <v>1404.39</v>
      </c>
      <c r="F2450" s="5">
        <v>0</v>
      </c>
      <c r="G2450" s="5">
        <f>IFERROR(INDEX(Products!$C$2:$C$86,MATCH(C2450,Products!$A$2:$A$86,0)),"")</f>
        <v>7</v>
      </c>
      <c r="H2450" s="12">
        <f>IFERROR(INDEX(Products!$D$2:$D$86,MATCH(C2450,Products!$A$2:$A$86,0)),"")</f>
        <v>772.88</v>
      </c>
      <c r="I2450" s="12">
        <f t="shared" si="152"/>
        <v>1404.39</v>
      </c>
      <c r="J2450" s="12">
        <f t="shared" si="153"/>
        <v>772.88</v>
      </c>
      <c r="K2450" s="12">
        <f t="shared" si="154"/>
        <v>631.5100000000001</v>
      </c>
      <c r="L2450" s="7">
        <f t="shared" si="155"/>
        <v>0.44966853936584572</v>
      </c>
      <c r="M2450" s="5" t="str">
        <f>IF(COUNTIF(Returns!$B$2:$B$248,A2450)&gt;0,"Yes","No")</f>
        <v>No</v>
      </c>
      <c r="N2450" s="13"/>
    </row>
    <row r="2451" spans="1:14" x14ac:dyDescent="0.35">
      <c r="A2451" s="5">
        <v>2450</v>
      </c>
      <c r="B2451" s="5">
        <v>1611</v>
      </c>
      <c r="C2451" s="5">
        <v>1018</v>
      </c>
      <c r="D2451" s="5">
        <v>1</v>
      </c>
      <c r="E2451" s="5">
        <v>628.09</v>
      </c>
      <c r="F2451" s="5">
        <v>0.15</v>
      </c>
      <c r="G2451" s="5">
        <f>IFERROR(INDEX(Products!$C$2:$C$86,MATCH(C2451,Products!$A$2:$A$86,0)),"")</f>
        <v>2</v>
      </c>
      <c r="H2451" s="12">
        <f>IFERROR(INDEX(Products!$D$2:$D$86,MATCH(C2451,Products!$A$2:$A$86,0)),"")</f>
        <v>390.4</v>
      </c>
      <c r="I2451" s="12">
        <f t="shared" si="152"/>
        <v>533.87649999999996</v>
      </c>
      <c r="J2451" s="12">
        <f t="shared" si="153"/>
        <v>390.4</v>
      </c>
      <c r="K2451" s="12">
        <f t="shared" si="154"/>
        <v>143.47649999999999</v>
      </c>
      <c r="L2451" s="7">
        <f t="shared" si="155"/>
        <v>0.26874473778111602</v>
      </c>
      <c r="M2451" s="5" t="str">
        <f>IF(COUNTIF(Returns!$B$2:$B$248,A2451)&gt;0,"Yes","No")</f>
        <v>No</v>
      </c>
      <c r="N2451" s="13"/>
    </row>
    <row r="2452" spans="1:14" x14ac:dyDescent="0.35">
      <c r="A2452" s="5">
        <v>2451</v>
      </c>
      <c r="B2452" s="5">
        <v>1612</v>
      </c>
      <c r="C2452" s="5">
        <v>1005</v>
      </c>
      <c r="D2452" s="5">
        <v>2</v>
      </c>
      <c r="E2452" s="5">
        <v>2703.6</v>
      </c>
      <c r="F2452" s="5">
        <v>0</v>
      </c>
      <c r="G2452" s="5">
        <f>IFERROR(INDEX(Products!$C$2:$C$86,MATCH(C2452,Products!$A$2:$A$86,0)),"")</f>
        <v>1</v>
      </c>
      <c r="H2452" s="12">
        <f>IFERROR(INDEX(Products!$D$2:$D$86,MATCH(C2452,Products!$A$2:$A$86,0)),"")</f>
        <v>2129.88</v>
      </c>
      <c r="I2452" s="12">
        <f t="shared" si="152"/>
        <v>5407.2</v>
      </c>
      <c r="J2452" s="12">
        <f t="shared" si="153"/>
        <v>4259.76</v>
      </c>
      <c r="K2452" s="12">
        <f t="shared" si="154"/>
        <v>1147.4399999999996</v>
      </c>
      <c r="L2452" s="7">
        <f t="shared" si="155"/>
        <v>0.2122059476253883</v>
      </c>
      <c r="M2452" s="5" t="str">
        <f>IF(COUNTIF(Returns!$B$2:$B$248,A2452)&gt;0,"Yes","No")</f>
        <v>Yes</v>
      </c>
      <c r="N2452" s="13"/>
    </row>
    <row r="2453" spans="1:14" x14ac:dyDescent="0.35">
      <c r="A2453" s="5">
        <v>2452</v>
      </c>
      <c r="B2453" s="5">
        <v>1613</v>
      </c>
      <c r="C2453" s="5">
        <v>1044</v>
      </c>
      <c r="D2453" s="5">
        <v>2</v>
      </c>
      <c r="E2453" s="5">
        <v>1419.88</v>
      </c>
      <c r="F2453" s="5">
        <v>0.25</v>
      </c>
      <c r="G2453" s="5">
        <f>IFERROR(INDEX(Products!$C$2:$C$86,MATCH(C2453,Products!$A$2:$A$86,0)),"")</f>
        <v>4</v>
      </c>
      <c r="H2453" s="12">
        <f>IFERROR(INDEX(Products!$D$2:$D$86,MATCH(C2453,Products!$A$2:$A$86,0)),"")</f>
        <v>897.98</v>
      </c>
      <c r="I2453" s="12">
        <f t="shared" si="152"/>
        <v>2129.8200000000002</v>
      </c>
      <c r="J2453" s="12">
        <f t="shared" si="153"/>
        <v>1795.96</v>
      </c>
      <c r="K2453" s="12">
        <f t="shared" si="154"/>
        <v>333.86000000000013</v>
      </c>
      <c r="L2453" s="7">
        <f t="shared" si="155"/>
        <v>0.15675503094158197</v>
      </c>
      <c r="M2453" s="5" t="str">
        <f>IF(COUNTIF(Returns!$B$2:$B$248,A2453)&gt;0,"Yes","No")</f>
        <v>No</v>
      </c>
      <c r="N2453" s="13"/>
    </row>
    <row r="2454" spans="1:14" x14ac:dyDescent="0.35">
      <c r="A2454" s="5">
        <v>2453</v>
      </c>
      <c r="B2454" s="5">
        <v>1614</v>
      </c>
      <c r="C2454" s="5">
        <v>1061</v>
      </c>
      <c r="D2454" s="5">
        <v>1</v>
      </c>
      <c r="E2454" s="5">
        <v>1128.8399999999999</v>
      </c>
      <c r="F2454" s="5">
        <v>0.3</v>
      </c>
      <c r="G2454" s="5">
        <f>IFERROR(INDEX(Products!$C$2:$C$86,MATCH(C2454,Products!$A$2:$A$86,0)),"")</f>
        <v>6</v>
      </c>
      <c r="H2454" s="12">
        <f>IFERROR(INDEX(Products!$D$2:$D$86,MATCH(C2454,Products!$A$2:$A$86,0)),"")</f>
        <v>705.26</v>
      </c>
      <c r="I2454" s="12">
        <f t="shared" si="152"/>
        <v>790.18799999999987</v>
      </c>
      <c r="J2454" s="12">
        <f t="shared" si="153"/>
        <v>705.26</v>
      </c>
      <c r="K2454" s="12">
        <f t="shared" si="154"/>
        <v>84.927999999999884</v>
      </c>
      <c r="L2454" s="7">
        <f t="shared" si="155"/>
        <v>0.10747822037287316</v>
      </c>
      <c r="M2454" s="5" t="str">
        <f>IF(COUNTIF(Returns!$B$2:$B$248,A2454)&gt;0,"Yes","No")</f>
        <v>No</v>
      </c>
      <c r="N2454" s="13"/>
    </row>
    <row r="2455" spans="1:14" x14ac:dyDescent="0.35">
      <c r="A2455" s="5">
        <v>2454</v>
      </c>
      <c r="B2455" s="5">
        <v>1615</v>
      </c>
      <c r="C2455" s="5">
        <v>1055</v>
      </c>
      <c r="D2455" s="5">
        <v>1</v>
      </c>
      <c r="E2455" s="5">
        <v>2274.36</v>
      </c>
      <c r="F2455" s="5">
        <v>0.05</v>
      </c>
      <c r="G2455" s="5">
        <f>IFERROR(INDEX(Products!$C$2:$C$86,MATCH(C2455,Products!$A$2:$A$86,0)),"")</f>
        <v>5</v>
      </c>
      <c r="H2455" s="12">
        <f>IFERROR(INDEX(Products!$D$2:$D$86,MATCH(C2455,Products!$A$2:$A$86,0)),"")</f>
        <v>1216.25</v>
      </c>
      <c r="I2455" s="12">
        <f t="shared" si="152"/>
        <v>2160.6419999999998</v>
      </c>
      <c r="J2455" s="12">
        <f t="shared" si="153"/>
        <v>1216.25</v>
      </c>
      <c r="K2455" s="12">
        <f t="shared" si="154"/>
        <v>944.39199999999983</v>
      </c>
      <c r="L2455" s="7">
        <f t="shared" si="155"/>
        <v>0.43708860607171385</v>
      </c>
      <c r="M2455" s="5" t="str">
        <f>IF(COUNTIF(Returns!$B$2:$B$248,A2455)&gt;0,"Yes","No")</f>
        <v>Yes</v>
      </c>
      <c r="N2455" s="13"/>
    </row>
    <row r="2456" spans="1:14" x14ac:dyDescent="0.35">
      <c r="A2456" s="5">
        <v>2455</v>
      </c>
      <c r="B2456" s="5">
        <v>1615</v>
      </c>
      <c r="C2456" s="5">
        <v>1007</v>
      </c>
      <c r="D2456" s="5">
        <v>1</v>
      </c>
      <c r="E2456" s="5">
        <v>701.76</v>
      </c>
      <c r="F2456" s="5">
        <v>0.05</v>
      </c>
      <c r="G2456" s="5">
        <f>IFERROR(INDEX(Products!$C$2:$C$86,MATCH(C2456,Products!$A$2:$A$86,0)),"")</f>
        <v>1</v>
      </c>
      <c r="H2456" s="12">
        <f>IFERROR(INDEX(Products!$D$2:$D$86,MATCH(C2456,Products!$A$2:$A$86,0)),"")</f>
        <v>508.8</v>
      </c>
      <c r="I2456" s="12">
        <f t="shared" si="152"/>
        <v>666.67199999999991</v>
      </c>
      <c r="J2456" s="12">
        <f t="shared" si="153"/>
        <v>508.8</v>
      </c>
      <c r="K2456" s="12">
        <f t="shared" si="154"/>
        <v>157.8719999999999</v>
      </c>
      <c r="L2456" s="7">
        <f t="shared" si="155"/>
        <v>0.23680610555115547</v>
      </c>
      <c r="M2456" s="5" t="str">
        <f>IF(COUNTIF(Returns!$B$2:$B$248,A2456)&gt;0,"Yes","No")</f>
        <v>No</v>
      </c>
      <c r="N2456" s="13"/>
    </row>
    <row r="2457" spans="1:14" x14ac:dyDescent="0.35">
      <c r="A2457" s="5">
        <v>2456</v>
      </c>
      <c r="B2457" s="5">
        <v>1616</v>
      </c>
      <c r="C2457" s="5">
        <v>1072</v>
      </c>
      <c r="D2457" s="5">
        <v>1</v>
      </c>
      <c r="E2457" s="5">
        <v>1404.39</v>
      </c>
      <c r="F2457" s="5">
        <v>0</v>
      </c>
      <c r="G2457" s="5">
        <f>IFERROR(INDEX(Products!$C$2:$C$86,MATCH(C2457,Products!$A$2:$A$86,0)),"")</f>
        <v>7</v>
      </c>
      <c r="H2457" s="12">
        <f>IFERROR(INDEX(Products!$D$2:$D$86,MATCH(C2457,Products!$A$2:$A$86,0)),"")</f>
        <v>772.88</v>
      </c>
      <c r="I2457" s="12">
        <f t="shared" si="152"/>
        <v>1404.39</v>
      </c>
      <c r="J2457" s="12">
        <f t="shared" si="153"/>
        <v>772.88</v>
      </c>
      <c r="K2457" s="12">
        <f t="shared" si="154"/>
        <v>631.5100000000001</v>
      </c>
      <c r="L2457" s="7">
        <f t="shared" si="155"/>
        <v>0.44966853936584572</v>
      </c>
      <c r="M2457" s="5" t="str">
        <f>IF(COUNTIF(Returns!$B$2:$B$248,A2457)&gt;0,"Yes","No")</f>
        <v>No</v>
      </c>
      <c r="N2457" s="13"/>
    </row>
    <row r="2458" spans="1:14" x14ac:dyDescent="0.35">
      <c r="A2458" s="5">
        <v>2457</v>
      </c>
      <c r="B2458" s="5">
        <v>1616</v>
      </c>
      <c r="C2458" s="5">
        <v>1079</v>
      </c>
      <c r="D2458" s="5">
        <v>1</v>
      </c>
      <c r="E2458" s="5">
        <v>395.97</v>
      </c>
      <c r="F2458" s="5">
        <v>0.3</v>
      </c>
      <c r="G2458" s="5">
        <f>IFERROR(INDEX(Products!$C$2:$C$86,MATCH(C2458,Products!$A$2:$A$86,0)),"")</f>
        <v>8</v>
      </c>
      <c r="H2458" s="12">
        <f>IFERROR(INDEX(Products!$D$2:$D$86,MATCH(C2458,Products!$A$2:$A$86,0)),"")</f>
        <v>242.57</v>
      </c>
      <c r="I2458" s="12">
        <f t="shared" si="152"/>
        <v>277.17899999999997</v>
      </c>
      <c r="J2458" s="12">
        <f t="shared" si="153"/>
        <v>242.57</v>
      </c>
      <c r="K2458" s="12">
        <f t="shared" si="154"/>
        <v>34.60899999999998</v>
      </c>
      <c r="L2458" s="7">
        <f t="shared" si="155"/>
        <v>0.12486155156054385</v>
      </c>
      <c r="M2458" s="5" t="str">
        <f>IF(COUNTIF(Returns!$B$2:$B$248,A2458)&gt;0,"Yes","No")</f>
        <v>No</v>
      </c>
      <c r="N2458" s="13"/>
    </row>
    <row r="2459" spans="1:14" x14ac:dyDescent="0.35">
      <c r="A2459" s="5">
        <v>2458</v>
      </c>
      <c r="B2459" s="5">
        <v>1616</v>
      </c>
      <c r="C2459" s="5">
        <v>1084</v>
      </c>
      <c r="D2459" s="5">
        <v>1</v>
      </c>
      <c r="E2459" s="5">
        <v>317.63</v>
      </c>
      <c r="F2459" s="5">
        <v>0.2</v>
      </c>
      <c r="G2459" s="5">
        <f>IFERROR(INDEX(Products!$C$2:$C$86,MATCH(C2459,Products!$A$2:$A$86,0)),"")</f>
        <v>8</v>
      </c>
      <c r="H2459" s="12">
        <f>IFERROR(INDEX(Products!$D$2:$D$86,MATCH(C2459,Products!$A$2:$A$86,0)),"")</f>
        <v>188.52</v>
      </c>
      <c r="I2459" s="12">
        <f t="shared" si="152"/>
        <v>254.10400000000001</v>
      </c>
      <c r="J2459" s="12">
        <f t="shared" si="153"/>
        <v>188.52</v>
      </c>
      <c r="K2459" s="12">
        <f t="shared" si="154"/>
        <v>65.584000000000003</v>
      </c>
      <c r="L2459" s="7">
        <f t="shared" si="155"/>
        <v>0.25809904605988099</v>
      </c>
      <c r="M2459" s="5" t="str">
        <f>IF(COUNTIF(Returns!$B$2:$B$248,A2459)&gt;0,"Yes","No")</f>
        <v>No</v>
      </c>
      <c r="N2459" s="13"/>
    </row>
    <row r="2460" spans="1:14" x14ac:dyDescent="0.35">
      <c r="A2460" s="5">
        <v>2459</v>
      </c>
      <c r="B2460" s="5">
        <v>1617</v>
      </c>
      <c r="C2460" s="5">
        <v>1060</v>
      </c>
      <c r="D2460" s="5">
        <v>1</v>
      </c>
      <c r="E2460" s="5">
        <v>781.76</v>
      </c>
      <c r="F2460" s="5">
        <v>0.15</v>
      </c>
      <c r="G2460" s="5">
        <f>IFERROR(INDEX(Products!$C$2:$C$86,MATCH(C2460,Products!$A$2:$A$86,0)),"")</f>
        <v>6</v>
      </c>
      <c r="H2460" s="12">
        <f>IFERROR(INDEX(Products!$D$2:$D$86,MATCH(C2460,Products!$A$2:$A$86,0)),"")</f>
        <v>579.36</v>
      </c>
      <c r="I2460" s="12">
        <f t="shared" si="152"/>
        <v>664.49599999999998</v>
      </c>
      <c r="J2460" s="12">
        <f t="shared" si="153"/>
        <v>579.36</v>
      </c>
      <c r="K2460" s="12">
        <f t="shared" si="154"/>
        <v>85.135999999999967</v>
      </c>
      <c r="L2460" s="7">
        <f t="shared" si="155"/>
        <v>0.12812116250511663</v>
      </c>
      <c r="M2460" s="5" t="str">
        <f>IF(COUNTIF(Returns!$B$2:$B$248,A2460)&gt;0,"Yes","No")</f>
        <v>No</v>
      </c>
      <c r="N2460" s="13"/>
    </row>
    <row r="2461" spans="1:14" x14ac:dyDescent="0.35">
      <c r="A2461" s="5">
        <v>2460</v>
      </c>
      <c r="B2461" s="5">
        <v>1618</v>
      </c>
      <c r="C2461" s="5">
        <v>1061</v>
      </c>
      <c r="D2461" s="5">
        <v>2</v>
      </c>
      <c r="E2461" s="5">
        <v>1128.8399999999999</v>
      </c>
      <c r="F2461" s="5">
        <v>0</v>
      </c>
      <c r="G2461" s="5">
        <f>IFERROR(INDEX(Products!$C$2:$C$86,MATCH(C2461,Products!$A$2:$A$86,0)),"")</f>
        <v>6</v>
      </c>
      <c r="H2461" s="12">
        <f>IFERROR(INDEX(Products!$D$2:$D$86,MATCH(C2461,Products!$A$2:$A$86,0)),"")</f>
        <v>705.26</v>
      </c>
      <c r="I2461" s="12">
        <f t="shared" si="152"/>
        <v>2257.6799999999998</v>
      </c>
      <c r="J2461" s="12">
        <f t="shared" si="153"/>
        <v>1410.52</v>
      </c>
      <c r="K2461" s="12">
        <f t="shared" si="154"/>
        <v>847.15999999999985</v>
      </c>
      <c r="L2461" s="7">
        <f t="shared" si="155"/>
        <v>0.37523475426101127</v>
      </c>
      <c r="M2461" s="5" t="str">
        <f>IF(COUNTIF(Returns!$B$2:$B$248,A2461)&gt;0,"Yes","No")</f>
        <v>No</v>
      </c>
      <c r="N2461" s="13"/>
    </row>
    <row r="2462" spans="1:14" x14ac:dyDescent="0.35">
      <c r="A2462" s="5">
        <v>2461</v>
      </c>
      <c r="B2462" s="5">
        <v>1619</v>
      </c>
      <c r="C2462" s="5">
        <v>1085</v>
      </c>
      <c r="D2462" s="5">
        <v>1</v>
      </c>
      <c r="E2462" s="5">
        <v>234.72</v>
      </c>
      <c r="F2462" s="5">
        <v>0</v>
      </c>
      <c r="G2462" s="5">
        <f>IFERROR(INDEX(Products!$C$2:$C$86,MATCH(C2462,Products!$A$2:$A$86,0)),"")</f>
        <v>8</v>
      </c>
      <c r="H2462" s="12">
        <f>IFERROR(INDEX(Products!$D$2:$D$86,MATCH(C2462,Products!$A$2:$A$86,0)),"")</f>
        <v>175.69</v>
      </c>
      <c r="I2462" s="12">
        <f t="shared" si="152"/>
        <v>234.72</v>
      </c>
      <c r="J2462" s="12">
        <f t="shared" si="153"/>
        <v>175.69</v>
      </c>
      <c r="K2462" s="12">
        <f t="shared" si="154"/>
        <v>59.03</v>
      </c>
      <c r="L2462" s="7">
        <f t="shared" si="155"/>
        <v>0.25149113837764148</v>
      </c>
      <c r="M2462" s="5" t="str">
        <f>IF(COUNTIF(Returns!$B$2:$B$248,A2462)&gt;0,"Yes","No")</f>
        <v>No</v>
      </c>
      <c r="N2462" s="13"/>
    </row>
    <row r="2463" spans="1:14" x14ac:dyDescent="0.35">
      <c r="A2463" s="5">
        <v>2462</v>
      </c>
      <c r="B2463" s="5">
        <v>1619</v>
      </c>
      <c r="C2463" s="5">
        <v>1072</v>
      </c>
      <c r="D2463" s="5">
        <v>1</v>
      </c>
      <c r="E2463" s="5">
        <v>1404.39</v>
      </c>
      <c r="F2463" s="5">
        <v>0.15</v>
      </c>
      <c r="G2463" s="5">
        <f>IFERROR(INDEX(Products!$C$2:$C$86,MATCH(C2463,Products!$A$2:$A$86,0)),"")</f>
        <v>7</v>
      </c>
      <c r="H2463" s="12">
        <f>IFERROR(INDEX(Products!$D$2:$D$86,MATCH(C2463,Products!$A$2:$A$86,0)),"")</f>
        <v>772.88</v>
      </c>
      <c r="I2463" s="12">
        <f t="shared" si="152"/>
        <v>1193.7315000000001</v>
      </c>
      <c r="J2463" s="12">
        <f t="shared" si="153"/>
        <v>772.88</v>
      </c>
      <c r="K2463" s="12">
        <f t="shared" si="154"/>
        <v>420.8515000000001</v>
      </c>
      <c r="L2463" s="7">
        <f t="shared" si="155"/>
        <v>0.35255122278334788</v>
      </c>
      <c r="M2463" s="5" t="str">
        <f>IF(COUNTIF(Returns!$B$2:$B$248,A2463)&gt;0,"Yes","No")</f>
        <v>No</v>
      </c>
      <c r="N2463" s="13"/>
    </row>
    <row r="2464" spans="1:14" x14ac:dyDescent="0.35">
      <c r="A2464" s="5">
        <v>2463</v>
      </c>
      <c r="B2464" s="5">
        <v>1619</v>
      </c>
      <c r="C2464" s="5">
        <v>1039</v>
      </c>
      <c r="D2464" s="5">
        <v>1</v>
      </c>
      <c r="E2464" s="5">
        <v>1284.94</v>
      </c>
      <c r="F2464" s="5">
        <v>0.15</v>
      </c>
      <c r="G2464" s="5">
        <f>IFERROR(INDEX(Products!$C$2:$C$86,MATCH(C2464,Products!$A$2:$A$86,0)),"")</f>
        <v>4</v>
      </c>
      <c r="H2464" s="12">
        <f>IFERROR(INDEX(Products!$D$2:$D$86,MATCH(C2464,Products!$A$2:$A$86,0)),"")</f>
        <v>829.93</v>
      </c>
      <c r="I2464" s="12">
        <f t="shared" si="152"/>
        <v>1092.1990000000001</v>
      </c>
      <c r="J2464" s="12">
        <f t="shared" si="153"/>
        <v>829.93</v>
      </c>
      <c r="K2464" s="12">
        <f t="shared" si="154"/>
        <v>262.26900000000012</v>
      </c>
      <c r="L2464" s="7">
        <f t="shared" si="155"/>
        <v>0.24012931709331367</v>
      </c>
      <c r="M2464" s="5" t="str">
        <f>IF(COUNTIF(Returns!$B$2:$B$248,A2464)&gt;0,"Yes","No")</f>
        <v>No</v>
      </c>
      <c r="N2464" s="13"/>
    </row>
    <row r="2465" spans="1:14" x14ac:dyDescent="0.35">
      <c r="A2465" s="5">
        <v>2464</v>
      </c>
      <c r="B2465" s="5">
        <v>1620</v>
      </c>
      <c r="C2465" s="5">
        <v>1072</v>
      </c>
      <c r="D2465" s="5">
        <v>1</v>
      </c>
      <c r="E2465" s="5">
        <v>1404.39</v>
      </c>
      <c r="F2465" s="5">
        <v>0.3</v>
      </c>
      <c r="G2465" s="5">
        <f>IFERROR(INDEX(Products!$C$2:$C$86,MATCH(C2465,Products!$A$2:$A$86,0)),"")</f>
        <v>7</v>
      </c>
      <c r="H2465" s="12">
        <f>IFERROR(INDEX(Products!$D$2:$D$86,MATCH(C2465,Products!$A$2:$A$86,0)),"")</f>
        <v>772.88</v>
      </c>
      <c r="I2465" s="12">
        <f t="shared" si="152"/>
        <v>983.07299999999998</v>
      </c>
      <c r="J2465" s="12">
        <f t="shared" si="153"/>
        <v>772.88</v>
      </c>
      <c r="K2465" s="12">
        <f t="shared" si="154"/>
        <v>210.19299999999998</v>
      </c>
      <c r="L2465" s="7">
        <f t="shared" si="155"/>
        <v>0.21381219909406524</v>
      </c>
      <c r="M2465" s="5" t="str">
        <f>IF(COUNTIF(Returns!$B$2:$B$248,A2465)&gt;0,"Yes","No")</f>
        <v>No</v>
      </c>
      <c r="N2465" s="13"/>
    </row>
    <row r="2466" spans="1:14" x14ac:dyDescent="0.35">
      <c r="A2466" s="5">
        <v>2465</v>
      </c>
      <c r="B2466" s="5">
        <v>1621</v>
      </c>
      <c r="C2466" s="5">
        <v>1064</v>
      </c>
      <c r="D2466" s="5">
        <v>1</v>
      </c>
      <c r="E2466" s="5">
        <v>177.92</v>
      </c>
      <c r="F2466" s="5">
        <v>0.3</v>
      </c>
      <c r="G2466" s="5">
        <f>IFERROR(INDEX(Products!$C$2:$C$86,MATCH(C2466,Products!$A$2:$A$86,0)),"")</f>
        <v>6</v>
      </c>
      <c r="H2466" s="12">
        <f>IFERROR(INDEX(Products!$D$2:$D$86,MATCH(C2466,Products!$A$2:$A$86,0)),"")</f>
        <v>95.97</v>
      </c>
      <c r="I2466" s="12">
        <f t="shared" si="152"/>
        <v>124.54399999999998</v>
      </c>
      <c r="J2466" s="12">
        <f t="shared" si="153"/>
        <v>95.97</v>
      </c>
      <c r="K2466" s="12">
        <f t="shared" si="154"/>
        <v>28.573999999999984</v>
      </c>
      <c r="L2466" s="7">
        <f t="shared" si="155"/>
        <v>0.22942895683453227</v>
      </c>
      <c r="M2466" s="5" t="str">
        <f>IF(COUNTIF(Returns!$B$2:$B$248,A2466)&gt;0,"Yes","No")</f>
        <v>No</v>
      </c>
      <c r="N2466" s="13"/>
    </row>
    <row r="2467" spans="1:14" x14ac:dyDescent="0.35">
      <c r="A2467" s="5">
        <v>2466</v>
      </c>
      <c r="B2467" s="5">
        <v>1622</v>
      </c>
      <c r="C2467" s="5">
        <v>1001</v>
      </c>
      <c r="D2467" s="5">
        <v>1</v>
      </c>
      <c r="E2467" s="5">
        <v>3826.19</v>
      </c>
      <c r="F2467" s="5">
        <v>0.25</v>
      </c>
      <c r="G2467" s="5">
        <f>IFERROR(INDEX(Products!$C$2:$C$86,MATCH(C2467,Products!$A$2:$A$86,0)),"")</f>
        <v>1</v>
      </c>
      <c r="H2467" s="12">
        <f>IFERROR(INDEX(Products!$D$2:$D$86,MATCH(C2467,Products!$A$2:$A$86,0)),"")</f>
        <v>3021.65</v>
      </c>
      <c r="I2467" s="12">
        <f t="shared" si="152"/>
        <v>2869.6424999999999</v>
      </c>
      <c r="J2467" s="12">
        <f t="shared" si="153"/>
        <v>3021.65</v>
      </c>
      <c r="K2467" s="12">
        <f t="shared" si="154"/>
        <v>-152.00750000000016</v>
      </c>
      <c r="L2467" s="7">
        <f t="shared" si="155"/>
        <v>-5.2970884003843741E-2</v>
      </c>
      <c r="M2467" s="5" t="str">
        <f>IF(COUNTIF(Returns!$B$2:$B$248,A2467)&gt;0,"Yes","No")</f>
        <v>No</v>
      </c>
      <c r="N2467" s="13"/>
    </row>
    <row r="2468" spans="1:14" x14ac:dyDescent="0.35">
      <c r="A2468" s="5">
        <v>2467</v>
      </c>
      <c r="B2468" s="5">
        <v>1622</v>
      </c>
      <c r="C2468" s="5">
        <v>1072</v>
      </c>
      <c r="D2468" s="5">
        <v>3</v>
      </c>
      <c r="E2468" s="5">
        <v>1404.39</v>
      </c>
      <c r="F2468" s="5">
        <v>0</v>
      </c>
      <c r="G2468" s="5">
        <f>IFERROR(INDEX(Products!$C$2:$C$86,MATCH(C2468,Products!$A$2:$A$86,0)),"")</f>
        <v>7</v>
      </c>
      <c r="H2468" s="12">
        <f>IFERROR(INDEX(Products!$D$2:$D$86,MATCH(C2468,Products!$A$2:$A$86,0)),"")</f>
        <v>772.88</v>
      </c>
      <c r="I2468" s="12">
        <f t="shared" si="152"/>
        <v>4213.17</v>
      </c>
      <c r="J2468" s="12">
        <f t="shared" si="153"/>
        <v>2318.64</v>
      </c>
      <c r="K2468" s="12">
        <f t="shared" si="154"/>
        <v>1894.5300000000002</v>
      </c>
      <c r="L2468" s="7">
        <f t="shared" si="155"/>
        <v>0.44966853936584572</v>
      </c>
      <c r="M2468" s="5" t="str">
        <f>IF(COUNTIF(Returns!$B$2:$B$248,A2468)&gt;0,"Yes","No")</f>
        <v>No</v>
      </c>
      <c r="N2468" s="13"/>
    </row>
    <row r="2469" spans="1:14" x14ac:dyDescent="0.35">
      <c r="A2469" s="5">
        <v>2468</v>
      </c>
      <c r="B2469" s="5">
        <v>1623</v>
      </c>
      <c r="C2469" s="5">
        <v>1049</v>
      </c>
      <c r="D2469" s="5">
        <v>1</v>
      </c>
      <c r="E2469" s="5">
        <v>3970.29</v>
      </c>
      <c r="F2469" s="5">
        <v>0.15</v>
      </c>
      <c r="G2469" s="5">
        <f>IFERROR(INDEX(Products!$C$2:$C$86,MATCH(C2469,Products!$A$2:$A$86,0)),"")</f>
        <v>5</v>
      </c>
      <c r="H2469" s="12">
        <f>IFERROR(INDEX(Products!$D$2:$D$86,MATCH(C2469,Products!$A$2:$A$86,0)),"")</f>
        <v>2490.89</v>
      </c>
      <c r="I2469" s="12">
        <f t="shared" si="152"/>
        <v>3374.7464999999997</v>
      </c>
      <c r="J2469" s="12">
        <f t="shared" si="153"/>
        <v>2490.89</v>
      </c>
      <c r="K2469" s="12">
        <f t="shared" si="154"/>
        <v>883.85649999999987</v>
      </c>
      <c r="L2469" s="7">
        <f t="shared" si="155"/>
        <v>0.26190307923869244</v>
      </c>
      <c r="M2469" s="5" t="str">
        <f>IF(COUNTIF(Returns!$B$2:$B$248,A2469)&gt;0,"Yes","No")</f>
        <v>No</v>
      </c>
      <c r="N2469" s="13"/>
    </row>
    <row r="2470" spans="1:14" x14ac:dyDescent="0.35">
      <c r="A2470" s="5">
        <v>2469</v>
      </c>
      <c r="B2470" s="5">
        <v>1624</v>
      </c>
      <c r="C2470" s="5">
        <v>1084</v>
      </c>
      <c r="D2470" s="5">
        <v>1</v>
      </c>
      <c r="E2470" s="5">
        <v>317.63</v>
      </c>
      <c r="F2470" s="5">
        <v>0</v>
      </c>
      <c r="G2470" s="5">
        <f>IFERROR(INDEX(Products!$C$2:$C$86,MATCH(C2470,Products!$A$2:$A$86,0)),"")</f>
        <v>8</v>
      </c>
      <c r="H2470" s="12">
        <f>IFERROR(INDEX(Products!$D$2:$D$86,MATCH(C2470,Products!$A$2:$A$86,0)),"")</f>
        <v>188.52</v>
      </c>
      <c r="I2470" s="12">
        <f t="shared" si="152"/>
        <v>317.63</v>
      </c>
      <c r="J2470" s="12">
        <f t="shared" si="153"/>
        <v>188.52</v>
      </c>
      <c r="K2470" s="12">
        <f t="shared" si="154"/>
        <v>129.10999999999999</v>
      </c>
      <c r="L2470" s="7">
        <f t="shared" si="155"/>
        <v>0.40647923684790477</v>
      </c>
      <c r="M2470" s="5" t="str">
        <f>IF(COUNTIF(Returns!$B$2:$B$248,A2470)&gt;0,"Yes","No")</f>
        <v>No</v>
      </c>
      <c r="N2470" s="13"/>
    </row>
    <row r="2471" spans="1:14" x14ac:dyDescent="0.35">
      <c r="A2471" s="5">
        <v>2470</v>
      </c>
      <c r="B2471" s="5">
        <v>1625</v>
      </c>
      <c r="C2471" s="5">
        <v>1056</v>
      </c>
      <c r="D2471" s="5">
        <v>1</v>
      </c>
      <c r="E2471" s="5">
        <v>1134.4000000000001</v>
      </c>
      <c r="F2471" s="5">
        <v>0.1</v>
      </c>
      <c r="G2471" s="5">
        <f>IFERROR(INDEX(Products!$C$2:$C$86,MATCH(C2471,Products!$A$2:$A$86,0)),"")</f>
        <v>6</v>
      </c>
      <c r="H2471" s="12">
        <f>IFERROR(INDEX(Products!$D$2:$D$86,MATCH(C2471,Products!$A$2:$A$86,0)),"")</f>
        <v>798.2</v>
      </c>
      <c r="I2471" s="12">
        <f t="shared" si="152"/>
        <v>1020.9600000000002</v>
      </c>
      <c r="J2471" s="12">
        <f t="shared" si="153"/>
        <v>798.2</v>
      </c>
      <c r="K2471" s="12">
        <f t="shared" si="154"/>
        <v>222.7600000000001</v>
      </c>
      <c r="L2471" s="7">
        <f t="shared" si="155"/>
        <v>0.21818680457608533</v>
      </c>
      <c r="M2471" s="5" t="str">
        <f>IF(COUNTIF(Returns!$B$2:$B$248,A2471)&gt;0,"Yes","No")</f>
        <v>No</v>
      </c>
      <c r="N2471" s="13"/>
    </row>
    <row r="2472" spans="1:14" x14ac:dyDescent="0.35">
      <c r="A2472" s="5">
        <v>2471</v>
      </c>
      <c r="B2472" s="5">
        <v>1626</v>
      </c>
      <c r="C2472" s="5">
        <v>1006</v>
      </c>
      <c r="D2472" s="5">
        <v>2</v>
      </c>
      <c r="E2472" s="5">
        <v>2046.37</v>
      </c>
      <c r="F2472" s="5">
        <v>0.1</v>
      </c>
      <c r="G2472" s="5">
        <f>IFERROR(INDEX(Products!$C$2:$C$86,MATCH(C2472,Products!$A$2:$A$86,0)),"")</f>
        <v>1</v>
      </c>
      <c r="H2472" s="12">
        <f>IFERROR(INDEX(Products!$D$2:$D$86,MATCH(C2472,Products!$A$2:$A$86,0)),"")</f>
        <v>1296.42</v>
      </c>
      <c r="I2472" s="12">
        <f t="shared" si="152"/>
        <v>3683.4659999999999</v>
      </c>
      <c r="J2472" s="12">
        <f t="shared" si="153"/>
        <v>2592.84</v>
      </c>
      <c r="K2472" s="12">
        <f t="shared" si="154"/>
        <v>1090.6259999999997</v>
      </c>
      <c r="L2472" s="7">
        <f t="shared" si="155"/>
        <v>0.29608689207393246</v>
      </c>
      <c r="M2472" s="5" t="str">
        <f>IF(COUNTIF(Returns!$B$2:$B$248,A2472)&gt;0,"Yes","No")</f>
        <v>No</v>
      </c>
      <c r="N2472" s="13"/>
    </row>
    <row r="2473" spans="1:14" x14ac:dyDescent="0.35">
      <c r="A2473" s="5">
        <v>2472</v>
      </c>
      <c r="B2473" s="5">
        <v>1627</v>
      </c>
      <c r="C2473" s="5">
        <v>1001</v>
      </c>
      <c r="D2473" s="5">
        <v>1</v>
      </c>
      <c r="E2473" s="5">
        <v>3826.19</v>
      </c>
      <c r="F2473" s="5">
        <v>0.15</v>
      </c>
      <c r="G2473" s="5">
        <f>IFERROR(INDEX(Products!$C$2:$C$86,MATCH(C2473,Products!$A$2:$A$86,0)),"")</f>
        <v>1</v>
      </c>
      <c r="H2473" s="12">
        <f>IFERROR(INDEX(Products!$D$2:$D$86,MATCH(C2473,Products!$A$2:$A$86,0)),"")</f>
        <v>3021.65</v>
      </c>
      <c r="I2473" s="12">
        <f t="shared" si="152"/>
        <v>3252.2615000000001</v>
      </c>
      <c r="J2473" s="12">
        <f t="shared" si="153"/>
        <v>3021.65</v>
      </c>
      <c r="K2473" s="12">
        <f t="shared" si="154"/>
        <v>230.61149999999998</v>
      </c>
      <c r="L2473" s="7">
        <f t="shared" si="155"/>
        <v>7.0908043526020273E-2</v>
      </c>
      <c r="M2473" s="5" t="str">
        <f>IF(COUNTIF(Returns!$B$2:$B$248,A2473)&gt;0,"Yes","No")</f>
        <v>No</v>
      </c>
      <c r="N2473" s="13"/>
    </row>
    <row r="2474" spans="1:14" x14ac:dyDescent="0.35">
      <c r="A2474" s="5">
        <v>2473</v>
      </c>
      <c r="B2474" s="5">
        <v>1627</v>
      </c>
      <c r="C2474" s="5">
        <v>1017</v>
      </c>
      <c r="D2474" s="5">
        <v>1</v>
      </c>
      <c r="E2474" s="5">
        <v>978.37</v>
      </c>
      <c r="F2474" s="5">
        <v>0.05</v>
      </c>
      <c r="G2474" s="5">
        <f>IFERROR(INDEX(Products!$C$2:$C$86,MATCH(C2474,Products!$A$2:$A$86,0)),"")</f>
        <v>2</v>
      </c>
      <c r="H2474" s="12">
        <f>IFERROR(INDEX(Products!$D$2:$D$86,MATCH(C2474,Products!$A$2:$A$86,0)),"")</f>
        <v>519.71</v>
      </c>
      <c r="I2474" s="12">
        <f t="shared" si="152"/>
        <v>929.45150000000001</v>
      </c>
      <c r="J2474" s="12">
        <f t="shared" si="153"/>
        <v>519.71</v>
      </c>
      <c r="K2474" s="12">
        <f t="shared" si="154"/>
        <v>409.74149999999997</v>
      </c>
      <c r="L2474" s="7">
        <f t="shared" si="155"/>
        <v>0.44084226019324296</v>
      </c>
      <c r="M2474" s="5" t="str">
        <f>IF(COUNTIF(Returns!$B$2:$B$248,A2474)&gt;0,"Yes","No")</f>
        <v>No</v>
      </c>
      <c r="N2474" s="13"/>
    </row>
    <row r="2475" spans="1:14" x14ac:dyDescent="0.35">
      <c r="A2475" s="5">
        <v>2474</v>
      </c>
      <c r="B2475" s="5">
        <v>1628</v>
      </c>
      <c r="C2475" s="5">
        <v>1050</v>
      </c>
      <c r="D2475" s="5">
        <v>1</v>
      </c>
      <c r="E2475" s="5">
        <v>4400.7700000000004</v>
      </c>
      <c r="F2475" s="5">
        <v>0.1</v>
      </c>
      <c r="G2475" s="5">
        <f>IFERROR(INDEX(Products!$C$2:$C$86,MATCH(C2475,Products!$A$2:$A$86,0)),"")</f>
        <v>5</v>
      </c>
      <c r="H2475" s="12">
        <f>IFERROR(INDEX(Products!$D$2:$D$86,MATCH(C2475,Products!$A$2:$A$86,0)),"")</f>
        <v>2432.0300000000002</v>
      </c>
      <c r="I2475" s="12">
        <f t="shared" si="152"/>
        <v>3960.6930000000007</v>
      </c>
      <c r="J2475" s="12">
        <f t="shared" si="153"/>
        <v>2432.0300000000002</v>
      </c>
      <c r="K2475" s="12">
        <f t="shared" si="154"/>
        <v>1528.6630000000005</v>
      </c>
      <c r="L2475" s="7">
        <f t="shared" si="155"/>
        <v>0.38595846736922051</v>
      </c>
      <c r="M2475" s="5" t="str">
        <f>IF(COUNTIF(Returns!$B$2:$B$248,A2475)&gt;0,"Yes","No")</f>
        <v>No</v>
      </c>
      <c r="N2475" s="13"/>
    </row>
    <row r="2476" spans="1:14" x14ac:dyDescent="0.35">
      <c r="A2476" s="5">
        <v>2475</v>
      </c>
      <c r="B2476" s="5">
        <v>1629</v>
      </c>
      <c r="C2476" s="5">
        <v>1061</v>
      </c>
      <c r="D2476" s="5">
        <v>2</v>
      </c>
      <c r="E2476" s="5">
        <v>1128.8399999999999</v>
      </c>
      <c r="F2476" s="5">
        <v>0.15</v>
      </c>
      <c r="G2476" s="5">
        <f>IFERROR(INDEX(Products!$C$2:$C$86,MATCH(C2476,Products!$A$2:$A$86,0)),"")</f>
        <v>6</v>
      </c>
      <c r="H2476" s="12">
        <f>IFERROR(INDEX(Products!$D$2:$D$86,MATCH(C2476,Products!$A$2:$A$86,0)),"")</f>
        <v>705.26</v>
      </c>
      <c r="I2476" s="12">
        <f t="shared" si="152"/>
        <v>1919.0279999999998</v>
      </c>
      <c r="J2476" s="12">
        <f t="shared" si="153"/>
        <v>1410.52</v>
      </c>
      <c r="K2476" s="12">
        <f t="shared" si="154"/>
        <v>508.50799999999981</v>
      </c>
      <c r="L2476" s="7">
        <f t="shared" si="155"/>
        <v>0.26498206383648382</v>
      </c>
      <c r="M2476" s="5" t="str">
        <f>IF(COUNTIF(Returns!$B$2:$B$248,A2476)&gt;0,"Yes","No")</f>
        <v>No</v>
      </c>
      <c r="N2476" s="13"/>
    </row>
    <row r="2477" spans="1:14" x14ac:dyDescent="0.35">
      <c r="A2477" s="5">
        <v>2476</v>
      </c>
      <c r="B2477" s="5">
        <v>1630</v>
      </c>
      <c r="C2477" s="5">
        <v>1004</v>
      </c>
      <c r="D2477" s="5">
        <v>1</v>
      </c>
      <c r="E2477" s="5">
        <v>5301.74</v>
      </c>
      <c r="F2477" s="5">
        <v>0.3</v>
      </c>
      <c r="G2477" s="5">
        <f>IFERROR(INDEX(Products!$C$2:$C$86,MATCH(C2477,Products!$A$2:$A$86,0)),"")</f>
        <v>1</v>
      </c>
      <c r="H2477" s="12">
        <f>IFERROR(INDEX(Products!$D$2:$D$86,MATCH(C2477,Products!$A$2:$A$86,0)),"")</f>
        <v>4057.94</v>
      </c>
      <c r="I2477" s="12">
        <f t="shared" si="152"/>
        <v>3711.2179999999994</v>
      </c>
      <c r="J2477" s="12">
        <f t="shared" si="153"/>
        <v>4057.94</v>
      </c>
      <c r="K2477" s="12">
        <f t="shared" si="154"/>
        <v>-346.72200000000066</v>
      </c>
      <c r="L2477" s="7">
        <f t="shared" si="155"/>
        <v>-9.342539295724496E-2</v>
      </c>
      <c r="M2477" s="5" t="str">
        <f>IF(COUNTIF(Returns!$B$2:$B$248,A2477)&gt;0,"Yes","No")</f>
        <v>No</v>
      </c>
      <c r="N2477" s="13"/>
    </row>
    <row r="2478" spans="1:14" x14ac:dyDescent="0.35">
      <c r="A2478" s="5">
        <v>2477</v>
      </c>
      <c r="B2478" s="5">
        <v>1631</v>
      </c>
      <c r="C2478" s="5">
        <v>1076</v>
      </c>
      <c r="D2478" s="5">
        <v>1</v>
      </c>
      <c r="E2478" s="5">
        <v>999.07</v>
      </c>
      <c r="F2478" s="5">
        <v>0.1</v>
      </c>
      <c r="G2478" s="5">
        <f>IFERROR(INDEX(Products!$C$2:$C$86,MATCH(C2478,Products!$A$2:$A$86,0)),"")</f>
        <v>8</v>
      </c>
      <c r="H2478" s="12">
        <f>IFERROR(INDEX(Products!$D$2:$D$86,MATCH(C2478,Products!$A$2:$A$86,0)),"")</f>
        <v>597.38</v>
      </c>
      <c r="I2478" s="12">
        <f t="shared" si="152"/>
        <v>899.16300000000001</v>
      </c>
      <c r="J2478" s="12">
        <f t="shared" si="153"/>
        <v>597.38</v>
      </c>
      <c r="K2478" s="12">
        <f t="shared" si="154"/>
        <v>301.78300000000002</v>
      </c>
      <c r="L2478" s="7">
        <f t="shared" si="155"/>
        <v>0.33562657716120436</v>
      </c>
      <c r="M2478" s="5" t="str">
        <f>IF(COUNTIF(Returns!$B$2:$B$248,A2478)&gt;0,"Yes","No")</f>
        <v>No</v>
      </c>
      <c r="N2478" s="13"/>
    </row>
    <row r="2479" spans="1:14" x14ac:dyDescent="0.35">
      <c r="A2479" s="5">
        <v>2478</v>
      </c>
      <c r="B2479" s="5">
        <v>1632</v>
      </c>
      <c r="C2479" s="5">
        <v>1069</v>
      </c>
      <c r="D2479" s="5">
        <v>1</v>
      </c>
      <c r="E2479" s="5">
        <v>545.38</v>
      </c>
      <c r="F2479" s="5">
        <v>0.15</v>
      </c>
      <c r="G2479" s="5">
        <f>IFERROR(INDEX(Products!$C$2:$C$86,MATCH(C2479,Products!$A$2:$A$86,0)),"")</f>
        <v>7</v>
      </c>
      <c r="H2479" s="12">
        <f>IFERROR(INDEX(Products!$D$2:$D$86,MATCH(C2479,Products!$A$2:$A$86,0)),"")</f>
        <v>312.64999999999998</v>
      </c>
      <c r="I2479" s="12">
        <f t="shared" si="152"/>
        <v>463.57299999999998</v>
      </c>
      <c r="J2479" s="12">
        <f t="shared" si="153"/>
        <v>312.64999999999998</v>
      </c>
      <c r="K2479" s="12">
        <f t="shared" si="154"/>
        <v>150.923</v>
      </c>
      <c r="L2479" s="7">
        <f t="shared" si="155"/>
        <v>0.32556468991938703</v>
      </c>
      <c r="M2479" s="5" t="str">
        <f>IF(COUNTIF(Returns!$B$2:$B$248,A2479)&gt;0,"Yes","No")</f>
        <v>No</v>
      </c>
      <c r="N2479" s="13"/>
    </row>
    <row r="2480" spans="1:14" x14ac:dyDescent="0.35">
      <c r="A2480" s="5">
        <v>2479</v>
      </c>
      <c r="B2480" s="5">
        <v>1633</v>
      </c>
      <c r="C2480" s="5">
        <v>1085</v>
      </c>
      <c r="D2480" s="5">
        <v>1</v>
      </c>
      <c r="E2480" s="5">
        <v>234.72</v>
      </c>
      <c r="F2480" s="5">
        <v>0.25</v>
      </c>
      <c r="G2480" s="5">
        <f>IFERROR(INDEX(Products!$C$2:$C$86,MATCH(C2480,Products!$A$2:$A$86,0)),"")</f>
        <v>8</v>
      </c>
      <c r="H2480" s="12">
        <f>IFERROR(INDEX(Products!$D$2:$D$86,MATCH(C2480,Products!$A$2:$A$86,0)),"")</f>
        <v>175.69</v>
      </c>
      <c r="I2480" s="12">
        <f t="shared" si="152"/>
        <v>176.04</v>
      </c>
      <c r="J2480" s="12">
        <f t="shared" si="153"/>
        <v>175.69</v>
      </c>
      <c r="K2480" s="12">
        <f t="shared" si="154"/>
        <v>0.34999999999999432</v>
      </c>
      <c r="L2480" s="7">
        <f t="shared" si="155"/>
        <v>1.9881845035218948E-3</v>
      </c>
      <c r="M2480" s="5" t="str">
        <f>IF(COUNTIF(Returns!$B$2:$B$248,A2480)&gt;0,"Yes","No")</f>
        <v>No</v>
      </c>
      <c r="N2480" s="13"/>
    </row>
    <row r="2481" spans="1:14" x14ac:dyDescent="0.35">
      <c r="A2481" s="5">
        <v>2480</v>
      </c>
      <c r="B2481" s="5">
        <v>1633</v>
      </c>
      <c r="C2481" s="5">
        <v>1078</v>
      </c>
      <c r="D2481" s="5">
        <v>1</v>
      </c>
      <c r="E2481" s="5">
        <v>174.98</v>
      </c>
      <c r="F2481" s="5">
        <v>0</v>
      </c>
      <c r="G2481" s="5">
        <f>IFERROR(INDEX(Products!$C$2:$C$86,MATCH(C2481,Products!$A$2:$A$86,0)),"")</f>
        <v>8</v>
      </c>
      <c r="H2481" s="12">
        <f>IFERROR(INDEX(Products!$D$2:$D$86,MATCH(C2481,Products!$A$2:$A$86,0)),"")</f>
        <v>125.34</v>
      </c>
      <c r="I2481" s="12">
        <f t="shared" si="152"/>
        <v>174.98</v>
      </c>
      <c r="J2481" s="12">
        <f t="shared" si="153"/>
        <v>125.34</v>
      </c>
      <c r="K2481" s="12">
        <f t="shared" si="154"/>
        <v>49.639999999999986</v>
      </c>
      <c r="L2481" s="7">
        <f t="shared" si="155"/>
        <v>0.28368956452165955</v>
      </c>
      <c r="M2481" s="5" t="str">
        <f>IF(COUNTIF(Returns!$B$2:$B$248,A2481)&gt;0,"Yes","No")</f>
        <v>No</v>
      </c>
      <c r="N2481" s="13"/>
    </row>
    <row r="2482" spans="1:14" x14ac:dyDescent="0.35">
      <c r="A2482" s="5">
        <v>2481</v>
      </c>
      <c r="B2482" s="5">
        <v>1634</v>
      </c>
      <c r="C2482" s="5">
        <v>1067</v>
      </c>
      <c r="D2482" s="5">
        <v>1</v>
      </c>
      <c r="E2482" s="5">
        <v>4128.99</v>
      </c>
      <c r="F2482" s="5">
        <v>0.1</v>
      </c>
      <c r="G2482" s="5">
        <f>IFERROR(INDEX(Products!$C$2:$C$86,MATCH(C2482,Products!$A$2:$A$86,0)),"")</f>
        <v>7</v>
      </c>
      <c r="H2482" s="12">
        <f>IFERROR(INDEX(Products!$D$2:$D$86,MATCH(C2482,Products!$A$2:$A$86,0)),"")</f>
        <v>2213.3200000000002</v>
      </c>
      <c r="I2482" s="12">
        <f t="shared" si="152"/>
        <v>3716.0909999999999</v>
      </c>
      <c r="J2482" s="12">
        <f t="shared" si="153"/>
        <v>2213.3200000000002</v>
      </c>
      <c r="K2482" s="12">
        <f t="shared" si="154"/>
        <v>1502.7709999999997</v>
      </c>
      <c r="L2482" s="7">
        <f t="shared" si="155"/>
        <v>0.40439564047274401</v>
      </c>
      <c r="M2482" s="5" t="str">
        <f>IF(COUNTIF(Returns!$B$2:$B$248,A2482)&gt;0,"Yes","No")</f>
        <v>No</v>
      </c>
      <c r="N2482" s="13"/>
    </row>
    <row r="2483" spans="1:14" x14ac:dyDescent="0.35">
      <c r="A2483" s="5">
        <v>2482</v>
      </c>
      <c r="B2483" s="5">
        <v>1634</v>
      </c>
      <c r="C2483" s="5">
        <v>1038</v>
      </c>
      <c r="D2483" s="5">
        <v>1</v>
      </c>
      <c r="E2483" s="5">
        <v>930.61</v>
      </c>
      <c r="F2483" s="5">
        <v>0.25</v>
      </c>
      <c r="G2483" s="5">
        <f>IFERROR(INDEX(Products!$C$2:$C$86,MATCH(C2483,Products!$A$2:$A$86,0)),"")</f>
        <v>4</v>
      </c>
      <c r="H2483" s="12">
        <f>IFERROR(INDEX(Products!$D$2:$D$86,MATCH(C2483,Products!$A$2:$A$86,0)),"")</f>
        <v>617.46</v>
      </c>
      <c r="I2483" s="12">
        <f t="shared" si="152"/>
        <v>697.95749999999998</v>
      </c>
      <c r="J2483" s="12">
        <f t="shared" si="153"/>
        <v>617.46</v>
      </c>
      <c r="K2483" s="12">
        <f t="shared" si="154"/>
        <v>80.497499999999945</v>
      </c>
      <c r="L2483" s="7">
        <f t="shared" si="155"/>
        <v>0.1153329536540548</v>
      </c>
      <c r="M2483" s="5" t="str">
        <f>IF(COUNTIF(Returns!$B$2:$B$248,A2483)&gt;0,"Yes","No")</f>
        <v>No</v>
      </c>
      <c r="N2483" s="13"/>
    </row>
    <row r="2484" spans="1:14" x14ac:dyDescent="0.35">
      <c r="A2484" s="5">
        <v>2483</v>
      </c>
      <c r="B2484" s="5">
        <v>1634</v>
      </c>
      <c r="C2484" s="5">
        <v>1082</v>
      </c>
      <c r="D2484" s="5">
        <v>1</v>
      </c>
      <c r="E2484" s="5">
        <v>337.61</v>
      </c>
      <c r="F2484" s="5">
        <v>0</v>
      </c>
      <c r="G2484" s="5">
        <f>IFERROR(INDEX(Products!$C$2:$C$86,MATCH(C2484,Products!$A$2:$A$86,0)),"")</f>
        <v>8</v>
      </c>
      <c r="H2484" s="12">
        <f>IFERROR(INDEX(Products!$D$2:$D$86,MATCH(C2484,Products!$A$2:$A$86,0)),"")</f>
        <v>183.63</v>
      </c>
      <c r="I2484" s="12">
        <f t="shared" si="152"/>
        <v>337.61</v>
      </c>
      <c r="J2484" s="12">
        <f t="shared" si="153"/>
        <v>183.63</v>
      </c>
      <c r="K2484" s="12">
        <f t="shared" si="154"/>
        <v>153.98000000000002</v>
      </c>
      <c r="L2484" s="7">
        <f t="shared" si="155"/>
        <v>0.45608838600752349</v>
      </c>
      <c r="M2484" s="5" t="str">
        <f>IF(COUNTIF(Returns!$B$2:$B$248,A2484)&gt;0,"Yes","No")</f>
        <v>No</v>
      </c>
      <c r="N2484" s="13"/>
    </row>
    <row r="2485" spans="1:14" x14ac:dyDescent="0.35">
      <c r="A2485" s="5">
        <v>2484</v>
      </c>
      <c r="B2485" s="5">
        <v>1635</v>
      </c>
      <c r="C2485" s="5">
        <v>1019</v>
      </c>
      <c r="D2485" s="5">
        <v>1</v>
      </c>
      <c r="E2485" s="5">
        <v>1255.73</v>
      </c>
      <c r="F2485" s="5">
        <v>0.1</v>
      </c>
      <c r="G2485" s="5">
        <f>IFERROR(INDEX(Products!$C$2:$C$86,MATCH(C2485,Products!$A$2:$A$86,0)),"")</f>
        <v>2</v>
      </c>
      <c r="H2485" s="12">
        <f>IFERROR(INDEX(Products!$D$2:$D$86,MATCH(C2485,Products!$A$2:$A$86,0)),"")</f>
        <v>760.11</v>
      </c>
      <c r="I2485" s="12">
        <f t="shared" si="152"/>
        <v>1130.1570000000002</v>
      </c>
      <c r="J2485" s="12">
        <f t="shared" si="153"/>
        <v>760.11</v>
      </c>
      <c r="K2485" s="12">
        <f t="shared" si="154"/>
        <v>370.04700000000014</v>
      </c>
      <c r="L2485" s="7">
        <f t="shared" si="155"/>
        <v>0.32742972878989385</v>
      </c>
      <c r="M2485" s="5" t="str">
        <f>IF(COUNTIF(Returns!$B$2:$B$248,A2485)&gt;0,"Yes","No")</f>
        <v>No</v>
      </c>
      <c r="N2485" s="13"/>
    </row>
    <row r="2486" spans="1:14" x14ac:dyDescent="0.35">
      <c r="A2486" s="5">
        <v>2485</v>
      </c>
      <c r="B2486" s="5">
        <v>1635</v>
      </c>
      <c r="C2486" s="5">
        <v>1085</v>
      </c>
      <c r="D2486" s="5">
        <v>2</v>
      </c>
      <c r="E2486" s="5">
        <v>234.72</v>
      </c>
      <c r="F2486" s="5">
        <v>0.05</v>
      </c>
      <c r="G2486" s="5">
        <f>IFERROR(INDEX(Products!$C$2:$C$86,MATCH(C2486,Products!$A$2:$A$86,0)),"")</f>
        <v>8</v>
      </c>
      <c r="H2486" s="12">
        <f>IFERROR(INDEX(Products!$D$2:$D$86,MATCH(C2486,Products!$A$2:$A$86,0)),"")</f>
        <v>175.69</v>
      </c>
      <c r="I2486" s="12">
        <f t="shared" si="152"/>
        <v>445.96799999999996</v>
      </c>
      <c r="J2486" s="12">
        <f t="shared" si="153"/>
        <v>351.38</v>
      </c>
      <c r="K2486" s="12">
        <f t="shared" si="154"/>
        <v>94.587999999999965</v>
      </c>
      <c r="L2486" s="7">
        <f t="shared" si="155"/>
        <v>0.21209593513435937</v>
      </c>
      <c r="M2486" s="5" t="str">
        <f>IF(COUNTIF(Returns!$B$2:$B$248,A2486)&gt;0,"Yes","No")</f>
        <v>No</v>
      </c>
      <c r="N2486" s="13"/>
    </row>
    <row r="2487" spans="1:14" x14ac:dyDescent="0.35">
      <c r="A2487" s="5">
        <v>2486</v>
      </c>
      <c r="B2487" s="5">
        <v>1635</v>
      </c>
      <c r="C2487" s="5">
        <v>1052</v>
      </c>
      <c r="D2487" s="5">
        <v>1</v>
      </c>
      <c r="E2487" s="5">
        <v>2801.53</v>
      </c>
      <c r="F2487" s="5">
        <v>0.15</v>
      </c>
      <c r="G2487" s="5">
        <f>IFERROR(INDEX(Products!$C$2:$C$86,MATCH(C2487,Products!$A$2:$A$86,0)),"")</f>
        <v>5</v>
      </c>
      <c r="H2487" s="12">
        <f>IFERROR(INDEX(Products!$D$2:$D$86,MATCH(C2487,Products!$A$2:$A$86,0)),"")</f>
        <v>1752.02</v>
      </c>
      <c r="I2487" s="12">
        <f t="shared" si="152"/>
        <v>2381.3005000000003</v>
      </c>
      <c r="J2487" s="12">
        <f t="shared" si="153"/>
        <v>1752.02</v>
      </c>
      <c r="K2487" s="12">
        <f t="shared" si="154"/>
        <v>629.2805000000003</v>
      </c>
      <c r="L2487" s="7">
        <f t="shared" si="155"/>
        <v>0.26425917266636456</v>
      </c>
      <c r="M2487" s="5" t="str">
        <f>IF(COUNTIF(Returns!$B$2:$B$248,A2487)&gt;0,"Yes","No")</f>
        <v>No</v>
      </c>
      <c r="N2487" s="13"/>
    </row>
    <row r="2488" spans="1:14" x14ac:dyDescent="0.35">
      <c r="A2488" s="5">
        <v>2487</v>
      </c>
      <c r="B2488" s="5">
        <v>1635</v>
      </c>
      <c r="C2488" s="5">
        <v>1028</v>
      </c>
      <c r="D2488" s="5">
        <v>3</v>
      </c>
      <c r="E2488" s="5">
        <v>2753.45</v>
      </c>
      <c r="F2488" s="5">
        <v>0</v>
      </c>
      <c r="G2488" s="5">
        <f>IFERROR(INDEX(Products!$C$2:$C$86,MATCH(C2488,Products!$A$2:$A$86,0)),"")</f>
        <v>3</v>
      </c>
      <c r="H2488" s="12">
        <f>IFERROR(INDEX(Products!$D$2:$D$86,MATCH(C2488,Products!$A$2:$A$86,0)),"")</f>
        <v>1672.88</v>
      </c>
      <c r="I2488" s="12">
        <f t="shared" si="152"/>
        <v>8260.3499999999985</v>
      </c>
      <c r="J2488" s="12">
        <f t="shared" si="153"/>
        <v>5018.6400000000003</v>
      </c>
      <c r="K2488" s="12">
        <f t="shared" si="154"/>
        <v>3241.7099999999982</v>
      </c>
      <c r="L2488" s="7">
        <f t="shared" si="155"/>
        <v>0.39244220886524162</v>
      </c>
      <c r="M2488" s="5" t="str">
        <f>IF(COUNTIF(Returns!$B$2:$B$248,A2488)&gt;0,"Yes","No")</f>
        <v>No</v>
      </c>
      <c r="N2488" s="13"/>
    </row>
    <row r="2489" spans="1:14" x14ac:dyDescent="0.35">
      <c r="A2489" s="5">
        <v>2488</v>
      </c>
      <c r="B2489" s="5">
        <v>1636</v>
      </c>
      <c r="C2489" s="5">
        <v>1001</v>
      </c>
      <c r="D2489" s="5">
        <v>1</v>
      </c>
      <c r="E2489" s="5">
        <v>3826.19</v>
      </c>
      <c r="F2489" s="5">
        <v>0.1</v>
      </c>
      <c r="G2489" s="5">
        <f>IFERROR(INDEX(Products!$C$2:$C$86,MATCH(C2489,Products!$A$2:$A$86,0)),"")</f>
        <v>1</v>
      </c>
      <c r="H2489" s="12">
        <f>IFERROR(INDEX(Products!$D$2:$D$86,MATCH(C2489,Products!$A$2:$A$86,0)),"")</f>
        <v>3021.65</v>
      </c>
      <c r="I2489" s="12">
        <f t="shared" si="152"/>
        <v>3443.5709999999999</v>
      </c>
      <c r="J2489" s="12">
        <f t="shared" si="153"/>
        <v>3021.65</v>
      </c>
      <c r="K2489" s="12">
        <f t="shared" si="154"/>
        <v>421.92099999999982</v>
      </c>
      <c r="L2489" s="7">
        <f t="shared" si="155"/>
        <v>0.12252426333013021</v>
      </c>
      <c r="M2489" s="5" t="str">
        <f>IF(COUNTIF(Returns!$B$2:$B$248,A2489)&gt;0,"Yes","No")</f>
        <v>No</v>
      </c>
      <c r="N2489" s="13"/>
    </row>
    <row r="2490" spans="1:14" x14ac:dyDescent="0.35">
      <c r="A2490" s="5">
        <v>2489</v>
      </c>
      <c r="B2490" s="5">
        <v>1636</v>
      </c>
      <c r="C2490" s="5">
        <v>1083</v>
      </c>
      <c r="D2490" s="5">
        <v>1</v>
      </c>
      <c r="E2490" s="5">
        <v>679.39</v>
      </c>
      <c r="F2490" s="5">
        <v>0</v>
      </c>
      <c r="G2490" s="5">
        <f>IFERROR(INDEX(Products!$C$2:$C$86,MATCH(C2490,Products!$A$2:$A$86,0)),"")</f>
        <v>8</v>
      </c>
      <c r="H2490" s="12">
        <f>IFERROR(INDEX(Products!$D$2:$D$86,MATCH(C2490,Products!$A$2:$A$86,0)),"")</f>
        <v>524.20000000000005</v>
      </c>
      <c r="I2490" s="12">
        <f t="shared" si="152"/>
        <v>679.39</v>
      </c>
      <c r="J2490" s="12">
        <f t="shared" si="153"/>
        <v>524.20000000000005</v>
      </c>
      <c r="K2490" s="12">
        <f t="shared" si="154"/>
        <v>155.18999999999994</v>
      </c>
      <c r="L2490" s="7">
        <f t="shared" si="155"/>
        <v>0.22842549934500059</v>
      </c>
      <c r="M2490" s="5" t="str">
        <f>IF(COUNTIF(Returns!$B$2:$B$248,A2490)&gt;0,"Yes","No")</f>
        <v>No</v>
      </c>
      <c r="N2490" s="13"/>
    </row>
    <row r="2491" spans="1:14" x14ac:dyDescent="0.35">
      <c r="A2491" s="5">
        <v>2490</v>
      </c>
      <c r="B2491" s="5">
        <v>1637</v>
      </c>
      <c r="C2491" s="5">
        <v>1041</v>
      </c>
      <c r="D2491" s="5">
        <v>1</v>
      </c>
      <c r="E2491" s="5">
        <v>767.68</v>
      </c>
      <c r="F2491" s="5">
        <v>0.25</v>
      </c>
      <c r="G2491" s="5">
        <f>IFERROR(INDEX(Products!$C$2:$C$86,MATCH(C2491,Products!$A$2:$A$86,0)),"")</f>
        <v>4</v>
      </c>
      <c r="H2491" s="12">
        <f>IFERROR(INDEX(Products!$D$2:$D$86,MATCH(C2491,Products!$A$2:$A$86,0)),"")</f>
        <v>540.32000000000005</v>
      </c>
      <c r="I2491" s="12">
        <f t="shared" si="152"/>
        <v>575.76</v>
      </c>
      <c r="J2491" s="12">
        <f t="shared" si="153"/>
        <v>540.32000000000005</v>
      </c>
      <c r="K2491" s="12">
        <f t="shared" si="154"/>
        <v>35.439999999999941</v>
      </c>
      <c r="L2491" s="7">
        <f t="shared" si="155"/>
        <v>6.1553425038210263E-2</v>
      </c>
      <c r="M2491" s="5" t="str">
        <f>IF(COUNTIF(Returns!$B$2:$B$248,A2491)&gt;0,"Yes","No")</f>
        <v>No</v>
      </c>
      <c r="N2491" s="13"/>
    </row>
    <row r="2492" spans="1:14" x14ac:dyDescent="0.35">
      <c r="A2492" s="5">
        <v>2491</v>
      </c>
      <c r="B2492" s="5">
        <v>1638</v>
      </c>
      <c r="C2492" s="5">
        <v>1054</v>
      </c>
      <c r="D2492" s="5">
        <v>1</v>
      </c>
      <c r="E2492" s="5">
        <v>631.66</v>
      </c>
      <c r="F2492" s="5">
        <v>0</v>
      </c>
      <c r="G2492" s="5">
        <f>IFERROR(INDEX(Products!$C$2:$C$86,MATCH(C2492,Products!$A$2:$A$86,0)),"")</f>
        <v>5</v>
      </c>
      <c r="H2492" s="12">
        <f>IFERROR(INDEX(Products!$D$2:$D$86,MATCH(C2492,Products!$A$2:$A$86,0)),"")</f>
        <v>412.15</v>
      </c>
      <c r="I2492" s="12">
        <f t="shared" si="152"/>
        <v>631.66</v>
      </c>
      <c r="J2492" s="12">
        <f t="shared" si="153"/>
        <v>412.15</v>
      </c>
      <c r="K2492" s="12">
        <f t="shared" si="154"/>
        <v>219.51</v>
      </c>
      <c r="L2492" s="7">
        <f t="shared" si="155"/>
        <v>0.34751290251084443</v>
      </c>
      <c r="M2492" s="5" t="str">
        <f>IF(COUNTIF(Returns!$B$2:$B$248,A2492)&gt;0,"Yes","No")</f>
        <v>No</v>
      </c>
      <c r="N2492" s="13"/>
    </row>
    <row r="2493" spans="1:14" x14ac:dyDescent="0.35">
      <c r="A2493" s="5">
        <v>2492</v>
      </c>
      <c r="B2493" s="5">
        <v>1638</v>
      </c>
      <c r="C2493" s="5">
        <v>1072</v>
      </c>
      <c r="D2493" s="5">
        <v>1</v>
      </c>
      <c r="E2493" s="5">
        <v>1404.39</v>
      </c>
      <c r="F2493" s="5">
        <v>0</v>
      </c>
      <c r="G2493" s="5">
        <f>IFERROR(INDEX(Products!$C$2:$C$86,MATCH(C2493,Products!$A$2:$A$86,0)),"")</f>
        <v>7</v>
      </c>
      <c r="H2493" s="12">
        <f>IFERROR(INDEX(Products!$D$2:$D$86,MATCH(C2493,Products!$A$2:$A$86,0)),"")</f>
        <v>772.88</v>
      </c>
      <c r="I2493" s="12">
        <f t="shared" si="152"/>
        <v>1404.39</v>
      </c>
      <c r="J2493" s="12">
        <f t="shared" si="153"/>
        <v>772.88</v>
      </c>
      <c r="K2493" s="12">
        <f t="shared" si="154"/>
        <v>631.5100000000001</v>
      </c>
      <c r="L2493" s="7">
        <f t="shared" si="155"/>
        <v>0.44966853936584572</v>
      </c>
      <c r="M2493" s="5" t="str">
        <f>IF(COUNTIF(Returns!$B$2:$B$248,A2493)&gt;0,"Yes","No")</f>
        <v>No</v>
      </c>
      <c r="N2493" s="13"/>
    </row>
    <row r="2494" spans="1:14" x14ac:dyDescent="0.35">
      <c r="A2494" s="5">
        <v>2493</v>
      </c>
      <c r="B2494" s="5">
        <v>1639</v>
      </c>
      <c r="C2494" s="5">
        <v>1057</v>
      </c>
      <c r="D2494" s="5">
        <v>1</v>
      </c>
      <c r="E2494" s="5">
        <v>670.06</v>
      </c>
      <c r="F2494" s="5">
        <v>0.1</v>
      </c>
      <c r="G2494" s="5">
        <f>IFERROR(INDEX(Products!$C$2:$C$86,MATCH(C2494,Products!$A$2:$A$86,0)),"")</f>
        <v>6</v>
      </c>
      <c r="H2494" s="12">
        <f>IFERROR(INDEX(Products!$D$2:$D$86,MATCH(C2494,Products!$A$2:$A$86,0)),"")</f>
        <v>490.48</v>
      </c>
      <c r="I2494" s="12">
        <f t="shared" si="152"/>
        <v>603.05399999999997</v>
      </c>
      <c r="J2494" s="12">
        <f t="shared" si="153"/>
        <v>490.48</v>
      </c>
      <c r="K2494" s="12">
        <f t="shared" si="154"/>
        <v>112.57399999999996</v>
      </c>
      <c r="L2494" s="7">
        <f t="shared" si="155"/>
        <v>0.18667316691374231</v>
      </c>
      <c r="M2494" s="5" t="str">
        <f>IF(COUNTIF(Returns!$B$2:$B$248,A2494)&gt;0,"Yes","No")</f>
        <v>No</v>
      </c>
      <c r="N2494" s="13"/>
    </row>
    <row r="2495" spans="1:14" x14ac:dyDescent="0.35">
      <c r="A2495" s="5">
        <v>2494</v>
      </c>
      <c r="B2495" s="5">
        <v>1640</v>
      </c>
      <c r="C2495" s="5">
        <v>1029</v>
      </c>
      <c r="D2495" s="5">
        <v>1</v>
      </c>
      <c r="E2495" s="5">
        <v>951.92</v>
      </c>
      <c r="F2495" s="5">
        <v>0.15</v>
      </c>
      <c r="G2495" s="5">
        <f>IFERROR(INDEX(Products!$C$2:$C$86,MATCH(C2495,Products!$A$2:$A$86,0)),"")</f>
        <v>3</v>
      </c>
      <c r="H2495" s="12">
        <f>IFERROR(INDEX(Products!$D$2:$D$86,MATCH(C2495,Products!$A$2:$A$86,0)),"")</f>
        <v>552.17999999999995</v>
      </c>
      <c r="I2495" s="12">
        <f t="shared" si="152"/>
        <v>809.13199999999995</v>
      </c>
      <c r="J2495" s="12">
        <f t="shared" si="153"/>
        <v>552.17999999999995</v>
      </c>
      <c r="K2495" s="12">
        <f t="shared" si="154"/>
        <v>256.952</v>
      </c>
      <c r="L2495" s="7">
        <f t="shared" si="155"/>
        <v>0.3175649955755056</v>
      </c>
      <c r="M2495" s="5" t="str">
        <f>IF(COUNTIF(Returns!$B$2:$B$248,A2495)&gt;0,"Yes","No")</f>
        <v>No</v>
      </c>
      <c r="N2495" s="13"/>
    </row>
    <row r="2496" spans="1:14" x14ac:dyDescent="0.35">
      <c r="A2496" s="5">
        <v>2495</v>
      </c>
      <c r="B2496" s="5">
        <v>1640</v>
      </c>
      <c r="C2496" s="5">
        <v>1059</v>
      </c>
      <c r="D2496" s="5">
        <v>2</v>
      </c>
      <c r="E2496" s="5">
        <v>540.76</v>
      </c>
      <c r="F2496" s="5">
        <v>0.05</v>
      </c>
      <c r="G2496" s="5">
        <f>IFERROR(INDEX(Products!$C$2:$C$86,MATCH(C2496,Products!$A$2:$A$86,0)),"")</f>
        <v>6</v>
      </c>
      <c r="H2496" s="12">
        <f>IFERROR(INDEX(Products!$D$2:$D$86,MATCH(C2496,Products!$A$2:$A$86,0)),"")</f>
        <v>324.72000000000003</v>
      </c>
      <c r="I2496" s="12">
        <f t="shared" si="152"/>
        <v>1027.444</v>
      </c>
      <c r="J2496" s="12">
        <f t="shared" si="153"/>
        <v>649.44000000000005</v>
      </c>
      <c r="K2496" s="12">
        <f t="shared" si="154"/>
        <v>378.00399999999991</v>
      </c>
      <c r="L2496" s="7">
        <f t="shared" si="155"/>
        <v>0.36790715601044915</v>
      </c>
      <c r="M2496" s="5" t="str">
        <f>IF(COUNTIF(Returns!$B$2:$B$248,A2496)&gt;0,"Yes","No")</f>
        <v>No</v>
      </c>
      <c r="N2496" s="13"/>
    </row>
    <row r="2497" spans="1:14" x14ac:dyDescent="0.35">
      <c r="A2497" s="5">
        <v>2496</v>
      </c>
      <c r="B2497" s="5">
        <v>1641</v>
      </c>
      <c r="C2497" s="5">
        <v>1028</v>
      </c>
      <c r="D2497" s="5">
        <v>1</v>
      </c>
      <c r="E2497" s="5">
        <v>2753.45</v>
      </c>
      <c r="F2497" s="5">
        <v>0.25</v>
      </c>
      <c r="G2497" s="5">
        <f>IFERROR(INDEX(Products!$C$2:$C$86,MATCH(C2497,Products!$A$2:$A$86,0)),"")</f>
        <v>3</v>
      </c>
      <c r="H2497" s="12">
        <f>IFERROR(INDEX(Products!$D$2:$D$86,MATCH(C2497,Products!$A$2:$A$86,0)),"")</f>
        <v>1672.88</v>
      </c>
      <c r="I2497" s="12">
        <f t="shared" si="152"/>
        <v>2065.0874999999996</v>
      </c>
      <c r="J2497" s="12">
        <f t="shared" si="153"/>
        <v>1672.88</v>
      </c>
      <c r="K2497" s="12">
        <f t="shared" si="154"/>
        <v>392.20749999999953</v>
      </c>
      <c r="L2497" s="7">
        <f t="shared" si="155"/>
        <v>0.18992294515365551</v>
      </c>
      <c r="M2497" s="5" t="str">
        <f>IF(COUNTIF(Returns!$B$2:$B$248,A2497)&gt;0,"Yes","No")</f>
        <v>No</v>
      </c>
      <c r="N2497" s="13"/>
    </row>
    <row r="2498" spans="1:14" x14ac:dyDescent="0.35">
      <c r="A2498" s="5">
        <v>2497</v>
      </c>
      <c r="B2498" s="5">
        <v>1642</v>
      </c>
      <c r="C2498" s="5">
        <v>1081</v>
      </c>
      <c r="D2498" s="5">
        <v>1</v>
      </c>
      <c r="E2498" s="5">
        <v>163.27000000000001</v>
      </c>
      <c r="F2498" s="5">
        <v>0</v>
      </c>
      <c r="G2498" s="5">
        <f>IFERROR(INDEX(Products!$C$2:$C$86,MATCH(C2498,Products!$A$2:$A$86,0)),"")</f>
        <v>8</v>
      </c>
      <c r="H2498" s="12">
        <f>IFERROR(INDEX(Products!$D$2:$D$86,MATCH(C2498,Products!$A$2:$A$86,0)),"")</f>
        <v>98.34</v>
      </c>
      <c r="I2498" s="12">
        <f t="shared" ref="I2498:I2561" si="156">D2498*E2498*(1-F2498)</f>
        <v>163.27000000000001</v>
      </c>
      <c r="J2498" s="12">
        <f t="shared" ref="J2498:J2561" si="157">D2498*H2498</f>
        <v>98.34</v>
      </c>
      <c r="K2498" s="12">
        <f t="shared" ref="K2498:K2561" si="158">I2498-J2498</f>
        <v>64.930000000000007</v>
      </c>
      <c r="L2498" s="7">
        <f t="shared" ref="L2498:L2561" si="159">IFERROR(K2498/I2498,0)</f>
        <v>0.39768481656152388</v>
      </c>
      <c r="M2498" s="5" t="str">
        <f>IF(COUNTIF(Returns!$B$2:$B$248,A2498)&gt;0,"Yes","No")</f>
        <v>No</v>
      </c>
      <c r="N2498" s="13"/>
    </row>
    <row r="2499" spans="1:14" x14ac:dyDescent="0.35">
      <c r="A2499" s="5">
        <v>2498</v>
      </c>
      <c r="B2499" s="5">
        <v>1643</v>
      </c>
      <c r="C2499" s="5">
        <v>1085</v>
      </c>
      <c r="D2499" s="5">
        <v>1</v>
      </c>
      <c r="E2499" s="5">
        <v>234.72</v>
      </c>
      <c r="F2499" s="5">
        <v>0.05</v>
      </c>
      <c r="G2499" s="5">
        <f>IFERROR(INDEX(Products!$C$2:$C$86,MATCH(C2499,Products!$A$2:$A$86,0)),"")</f>
        <v>8</v>
      </c>
      <c r="H2499" s="12">
        <f>IFERROR(INDEX(Products!$D$2:$D$86,MATCH(C2499,Products!$A$2:$A$86,0)),"")</f>
        <v>175.69</v>
      </c>
      <c r="I2499" s="12">
        <f t="shared" si="156"/>
        <v>222.98399999999998</v>
      </c>
      <c r="J2499" s="12">
        <f t="shared" si="157"/>
        <v>175.69</v>
      </c>
      <c r="K2499" s="12">
        <f t="shared" si="158"/>
        <v>47.293999999999983</v>
      </c>
      <c r="L2499" s="7">
        <f t="shared" si="159"/>
        <v>0.21209593513435937</v>
      </c>
      <c r="M2499" s="5" t="str">
        <f>IF(COUNTIF(Returns!$B$2:$B$248,A2499)&gt;0,"Yes","No")</f>
        <v>No</v>
      </c>
      <c r="N2499" s="13"/>
    </row>
    <row r="2500" spans="1:14" x14ac:dyDescent="0.35">
      <c r="A2500" s="5">
        <v>2499</v>
      </c>
      <c r="B2500" s="5">
        <v>1643</v>
      </c>
      <c r="C2500" s="5">
        <v>1005</v>
      </c>
      <c r="D2500" s="5">
        <v>1</v>
      </c>
      <c r="E2500" s="5">
        <v>2703.6</v>
      </c>
      <c r="F2500" s="5">
        <v>0</v>
      </c>
      <c r="G2500" s="5">
        <f>IFERROR(INDEX(Products!$C$2:$C$86,MATCH(C2500,Products!$A$2:$A$86,0)),"")</f>
        <v>1</v>
      </c>
      <c r="H2500" s="12">
        <f>IFERROR(INDEX(Products!$D$2:$D$86,MATCH(C2500,Products!$A$2:$A$86,0)),"")</f>
        <v>2129.88</v>
      </c>
      <c r="I2500" s="12">
        <f t="shared" si="156"/>
        <v>2703.6</v>
      </c>
      <c r="J2500" s="12">
        <f t="shared" si="157"/>
        <v>2129.88</v>
      </c>
      <c r="K2500" s="12">
        <f t="shared" si="158"/>
        <v>573.7199999999998</v>
      </c>
      <c r="L2500" s="7">
        <f t="shared" si="159"/>
        <v>0.2122059476253883</v>
      </c>
      <c r="M2500" s="5" t="str">
        <f>IF(COUNTIF(Returns!$B$2:$B$248,A2500)&gt;0,"Yes","No")</f>
        <v>No</v>
      </c>
      <c r="N2500" s="13"/>
    </row>
    <row r="2501" spans="1:14" x14ac:dyDescent="0.35">
      <c r="A2501" s="5">
        <v>2500</v>
      </c>
      <c r="B2501" s="5">
        <v>1643</v>
      </c>
      <c r="C2501" s="5">
        <v>1029</v>
      </c>
      <c r="D2501" s="5">
        <v>1</v>
      </c>
      <c r="E2501" s="5">
        <v>951.92</v>
      </c>
      <c r="F2501" s="5">
        <v>0.15</v>
      </c>
      <c r="G2501" s="5">
        <f>IFERROR(INDEX(Products!$C$2:$C$86,MATCH(C2501,Products!$A$2:$A$86,0)),"")</f>
        <v>3</v>
      </c>
      <c r="H2501" s="12">
        <f>IFERROR(INDEX(Products!$D$2:$D$86,MATCH(C2501,Products!$A$2:$A$86,0)),"")</f>
        <v>552.17999999999995</v>
      </c>
      <c r="I2501" s="12">
        <f t="shared" si="156"/>
        <v>809.13199999999995</v>
      </c>
      <c r="J2501" s="12">
        <f t="shared" si="157"/>
        <v>552.17999999999995</v>
      </c>
      <c r="K2501" s="12">
        <f t="shared" si="158"/>
        <v>256.952</v>
      </c>
      <c r="L2501" s="7">
        <f t="shared" si="159"/>
        <v>0.3175649955755056</v>
      </c>
      <c r="M2501" s="5" t="str">
        <f>IF(COUNTIF(Returns!$B$2:$B$248,A2501)&gt;0,"Yes","No")</f>
        <v>No</v>
      </c>
      <c r="N2501" s="13"/>
    </row>
    <row r="2502" spans="1:14" x14ac:dyDescent="0.35">
      <c r="A2502" s="5">
        <v>2501</v>
      </c>
      <c r="B2502" s="5">
        <v>1644</v>
      </c>
      <c r="C2502" s="5">
        <v>1039</v>
      </c>
      <c r="D2502" s="5">
        <v>1</v>
      </c>
      <c r="E2502" s="5">
        <v>1284.94</v>
      </c>
      <c r="F2502" s="5">
        <v>0.15</v>
      </c>
      <c r="G2502" s="5">
        <f>IFERROR(INDEX(Products!$C$2:$C$86,MATCH(C2502,Products!$A$2:$A$86,0)),"")</f>
        <v>4</v>
      </c>
      <c r="H2502" s="12">
        <f>IFERROR(INDEX(Products!$D$2:$D$86,MATCH(C2502,Products!$A$2:$A$86,0)),"")</f>
        <v>829.93</v>
      </c>
      <c r="I2502" s="12">
        <f t="shared" si="156"/>
        <v>1092.1990000000001</v>
      </c>
      <c r="J2502" s="12">
        <f t="shared" si="157"/>
        <v>829.93</v>
      </c>
      <c r="K2502" s="12">
        <f t="shared" si="158"/>
        <v>262.26900000000012</v>
      </c>
      <c r="L2502" s="7">
        <f t="shared" si="159"/>
        <v>0.24012931709331367</v>
      </c>
      <c r="M2502" s="5" t="str">
        <f>IF(COUNTIF(Returns!$B$2:$B$248,A2502)&gt;0,"Yes","No")</f>
        <v>No</v>
      </c>
      <c r="N2502" s="13"/>
    </row>
    <row r="2503" spans="1:14" x14ac:dyDescent="0.35">
      <c r="A2503" s="5">
        <v>2502</v>
      </c>
      <c r="B2503" s="5">
        <v>1645</v>
      </c>
      <c r="C2503" s="5">
        <v>1072</v>
      </c>
      <c r="D2503" s="5">
        <v>1</v>
      </c>
      <c r="E2503" s="5">
        <v>1404.39</v>
      </c>
      <c r="F2503" s="5">
        <v>0.2</v>
      </c>
      <c r="G2503" s="5">
        <f>IFERROR(INDEX(Products!$C$2:$C$86,MATCH(C2503,Products!$A$2:$A$86,0)),"")</f>
        <v>7</v>
      </c>
      <c r="H2503" s="12">
        <f>IFERROR(INDEX(Products!$D$2:$D$86,MATCH(C2503,Products!$A$2:$A$86,0)),"")</f>
        <v>772.88</v>
      </c>
      <c r="I2503" s="12">
        <f t="shared" si="156"/>
        <v>1123.5120000000002</v>
      </c>
      <c r="J2503" s="12">
        <f t="shared" si="157"/>
        <v>772.88</v>
      </c>
      <c r="K2503" s="12">
        <f t="shared" si="158"/>
        <v>350.63200000000018</v>
      </c>
      <c r="L2503" s="7">
        <f t="shared" si="159"/>
        <v>0.31208567420730721</v>
      </c>
      <c r="M2503" s="5" t="str">
        <f>IF(COUNTIF(Returns!$B$2:$B$248,A2503)&gt;0,"Yes","No")</f>
        <v>No</v>
      </c>
      <c r="N2503" s="13"/>
    </row>
    <row r="2504" spans="1:14" x14ac:dyDescent="0.35">
      <c r="A2504" s="5">
        <v>2503</v>
      </c>
      <c r="B2504" s="5">
        <v>1646</v>
      </c>
      <c r="C2504" s="5">
        <v>1061</v>
      </c>
      <c r="D2504" s="5">
        <v>2</v>
      </c>
      <c r="E2504" s="5">
        <v>1128.8399999999999</v>
      </c>
      <c r="F2504" s="5">
        <v>0</v>
      </c>
      <c r="G2504" s="5">
        <f>IFERROR(INDEX(Products!$C$2:$C$86,MATCH(C2504,Products!$A$2:$A$86,0)),"")</f>
        <v>6</v>
      </c>
      <c r="H2504" s="12">
        <f>IFERROR(INDEX(Products!$D$2:$D$86,MATCH(C2504,Products!$A$2:$A$86,0)),"")</f>
        <v>705.26</v>
      </c>
      <c r="I2504" s="12">
        <f t="shared" si="156"/>
        <v>2257.6799999999998</v>
      </c>
      <c r="J2504" s="12">
        <f t="shared" si="157"/>
        <v>1410.52</v>
      </c>
      <c r="K2504" s="12">
        <f t="shared" si="158"/>
        <v>847.15999999999985</v>
      </c>
      <c r="L2504" s="7">
        <f t="shared" si="159"/>
        <v>0.37523475426101127</v>
      </c>
      <c r="M2504" s="5" t="str">
        <f>IF(COUNTIF(Returns!$B$2:$B$248,A2504)&gt;0,"Yes","No")</f>
        <v>No</v>
      </c>
      <c r="N2504" s="13"/>
    </row>
    <row r="2505" spans="1:14" x14ac:dyDescent="0.35">
      <c r="A2505" s="5">
        <v>2504</v>
      </c>
      <c r="B2505" s="5">
        <v>1647</v>
      </c>
      <c r="C2505" s="5">
        <v>1017</v>
      </c>
      <c r="D2505" s="5">
        <v>1</v>
      </c>
      <c r="E2505" s="5">
        <v>978.37</v>
      </c>
      <c r="F2505" s="5">
        <v>0</v>
      </c>
      <c r="G2505" s="5">
        <f>IFERROR(INDEX(Products!$C$2:$C$86,MATCH(C2505,Products!$A$2:$A$86,0)),"")</f>
        <v>2</v>
      </c>
      <c r="H2505" s="12">
        <f>IFERROR(INDEX(Products!$D$2:$D$86,MATCH(C2505,Products!$A$2:$A$86,0)),"")</f>
        <v>519.71</v>
      </c>
      <c r="I2505" s="12">
        <f t="shared" si="156"/>
        <v>978.37</v>
      </c>
      <c r="J2505" s="12">
        <f t="shared" si="157"/>
        <v>519.71</v>
      </c>
      <c r="K2505" s="12">
        <f t="shared" si="158"/>
        <v>458.65999999999997</v>
      </c>
      <c r="L2505" s="7">
        <f t="shared" si="159"/>
        <v>0.46880014718358082</v>
      </c>
      <c r="M2505" s="5" t="str">
        <f>IF(COUNTIF(Returns!$B$2:$B$248,A2505)&gt;0,"Yes","No")</f>
        <v>No</v>
      </c>
      <c r="N2505" s="13"/>
    </row>
    <row r="2506" spans="1:14" x14ac:dyDescent="0.35">
      <c r="A2506" s="5">
        <v>2505</v>
      </c>
      <c r="B2506" s="5">
        <v>1647</v>
      </c>
      <c r="C2506" s="5">
        <v>1085</v>
      </c>
      <c r="D2506" s="5">
        <v>2</v>
      </c>
      <c r="E2506" s="5">
        <v>234.72</v>
      </c>
      <c r="F2506" s="5">
        <v>0</v>
      </c>
      <c r="G2506" s="5">
        <f>IFERROR(INDEX(Products!$C$2:$C$86,MATCH(C2506,Products!$A$2:$A$86,0)),"")</f>
        <v>8</v>
      </c>
      <c r="H2506" s="12">
        <f>IFERROR(INDEX(Products!$D$2:$D$86,MATCH(C2506,Products!$A$2:$A$86,0)),"")</f>
        <v>175.69</v>
      </c>
      <c r="I2506" s="12">
        <f t="shared" si="156"/>
        <v>469.44</v>
      </c>
      <c r="J2506" s="12">
        <f t="shared" si="157"/>
        <v>351.38</v>
      </c>
      <c r="K2506" s="12">
        <f t="shared" si="158"/>
        <v>118.06</v>
      </c>
      <c r="L2506" s="7">
        <f t="shared" si="159"/>
        <v>0.25149113837764148</v>
      </c>
      <c r="M2506" s="5" t="str">
        <f>IF(COUNTIF(Returns!$B$2:$B$248,A2506)&gt;0,"Yes","No")</f>
        <v>No</v>
      </c>
      <c r="N2506" s="13"/>
    </row>
    <row r="2507" spans="1:14" x14ac:dyDescent="0.35">
      <c r="A2507" s="5">
        <v>2506</v>
      </c>
      <c r="B2507" s="5">
        <v>1648</v>
      </c>
      <c r="C2507" s="5">
        <v>1011</v>
      </c>
      <c r="D2507" s="5">
        <v>1</v>
      </c>
      <c r="E2507" s="5">
        <v>6310.6</v>
      </c>
      <c r="F2507" s="5">
        <v>0.3</v>
      </c>
      <c r="G2507" s="5">
        <f>IFERROR(INDEX(Products!$C$2:$C$86,MATCH(C2507,Products!$A$2:$A$86,0)),"")</f>
        <v>1</v>
      </c>
      <c r="H2507" s="12">
        <f>IFERROR(INDEX(Products!$D$2:$D$86,MATCH(C2507,Products!$A$2:$A$86,0)),"")</f>
        <v>3703.86</v>
      </c>
      <c r="I2507" s="12">
        <f t="shared" si="156"/>
        <v>4417.42</v>
      </c>
      <c r="J2507" s="12">
        <f t="shared" si="157"/>
        <v>3703.86</v>
      </c>
      <c r="K2507" s="12">
        <f t="shared" si="158"/>
        <v>713.56</v>
      </c>
      <c r="L2507" s="7">
        <f t="shared" si="159"/>
        <v>0.16153320263864426</v>
      </c>
      <c r="M2507" s="5" t="str">
        <f>IF(COUNTIF(Returns!$B$2:$B$248,A2507)&gt;0,"Yes","No")</f>
        <v>No</v>
      </c>
      <c r="N2507" s="13"/>
    </row>
    <row r="2508" spans="1:14" x14ac:dyDescent="0.35">
      <c r="A2508" s="5">
        <v>2507</v>
      </c>
      <c r="B2508" s="5">
        <v>1649</v>
      </c>
      <c r="C2508" s="5">
        <v>1002</v>
      </c>
      <c r="D2508" s="5">
        <v>1</v>
      </c>
      <c r="E2508" s="5">
        <v>2131.16</v>
      </c>
      <c r="F2508" s="5">
        <v>0.1</v>
      </c>
      <c r="G2508" s="5">
        <f>IFERROR(INDEX(Products!$C$2:$C$86,MATCH(C2508,Products!$A$2:$A$86,0)),"")</f>
        <v>1</v>
      </c>
      <c r="H2508" s="12">
        <f>IFERROR(INDEX(Products!$D$2:$D$86,MATCH(C2508,Products!$A$2:$A$86,0)),"")</f>
        <v>1527.62</v>
      </c>
      <c r="I2508" s="12">
        <f t="shared" si="156"/>
        <v>1918.0439999999999</v>
      </c>
      <c r="J2508" s="12">
        <f t="shared" si="157"/>
        <v>1527.62</v>
      </c>
      <c r="K2508" s="12">
        <f t="shared" si="158"/>
        <v>390.42399999999998</v>
      </c>
      <c r="L2508" s="7">
        <f t="shared" si="159"/>
        <v>0.20355320315905162</v>
      </c>
      <c r="M2508" s="5" t="str">
        <f>IF(COUNTIF(Returns!$B$2:$B$248,A2508)&gt;0,"Yes","No")</f>
        <v>No</v>
      </c>
      <c r="N2508" s="13"/>
    </row>
    <row r="2509" spans="1:14" x14ac:dyDescent="0.35">
      <c r="A2509" s="5">
        <v>2508</v>
      </c>
      <c r="B2509" s="5">
        <v>1649</v>
      </c>
      <c r="C2509" s="5">
        <v>1029</v>
      </c>
      <c r="D2509" s="5">
        <v>2</v>
      </c>
      <c r="E2509" s="5">
        <v>951.92</v>
      </c>
      <c r="F2509" s="5">
        <v>0.3</v>
      </c>
      <c r="G2509" s="5">
        <f>IFERROR(INDEX(Products!$C$2:$C$86,MATCH(C2509,Products!$A$2:$A$86,0)),"")</f>
        <v>3</v>
      </c>
      <c r="H2509" s="12">
        <f>IFERROR(INDEX(Products!$D$2:$D$86,MATCH(C2509,Products!$A$2:$A$86,0)),"")</f>
        <v>552.17999999999995</v>
      </c>
      <c r="I2509" s="12">
        <f t="shared" si="156"/>
        <v>1332.6879999999999</v>
      </c>
      <c r="J2509" s="12">
        <f t="shared" si="157"/>
        <v>1104.3599999999999</v>
      </c>
      <c r="K2509" s="12">
        <f t="shared" si="158"/>
        <v>228.32799999999997</v>
      </c>
      <c r="L2509" s="7">
        <f t="shared" si="159"/>
        <v>0.17132892319882823</v>
      </c>
      <c r="M2509" s="5" t="str">
        <f>IF(COUNTIF(Returns!$B$2:$B$248,A2509)&gt;0,"Yes","No")</f>
        <v>No</v>
      </c>
      <c r="N2509" s="13"/>
    </row>
    <row r="2510" spans="1:14" x14ac:dyDescent="0.35">
      <c r="A2510" s="5">
        <v>2509</v>
      </c>
      <c r="B2510" s="5">
        <v>1649</v>
      </c>
      <c r="C2510" s="5">
        <v>1080</v>
      </c>
      <c r="D2510" s="5">
        <v>1</v>
      </c>
      <c r="E2510" s="5">
        <v>256.7</v>
      </c>
      <c r="F2510" s="5">
        <v>0.1</v>
      </c>
      <c r="G2510" s="5">
        <f>IFERROR(INDEX(Products!$C$2:$C$86,MATCH(C2510,Products!$A$2:$A$86,0)),"")</f>
        <v>8</v>
      </c>
      <c r="H2510" s="12">
        <f>IFERROR(INDEX(Products!$D$2:$D$86,MATCH(C2510,Products!$A$2:$A$86,0)),"")</f>
        <v>184.26</v>
      </c>
      <c r="I2510" s="12">
        <f t="shared" si="156"/>
        <v>231.03</v>
      </c>
      <c r="J2510" s="12">
        <f t="shared" si="157"/>
        <v>184.26</v>
      </c>
      <c r="K2510" s="12">
        <f t="shared" si="158"/>
        <v>46.77000000000001</v>
      </c>
      <c r="L2510" s="7">
        <f t="shared" si="159"/>
        <v>0.20244124139722119</v>
      </c>
      <c r="M2510" s="5" t="str">
        <f>IF(COUNTIF(Returns!$B$2:$B$248,A2510)&gt;0,"Yes","No")</f>
        <v>No</v>
      </c>
      <c r="N2510" s="13"/>
    </row>
    <row r="2511" spans="1:14" x14ac:dyDescent="0.35">
      <c r="A2511" s="5">
        <v>2510</v>
      </c>
      <c r="B2511" s="5">
        <v>1650</v>
      </c>
      <c r="C2511" s="5">
        <v>1053</v>
      </c>
      <c r="D2511" s="5">
        <v>2</v>
      </c>
      <c r="E2511" s="5">
        <v>1295.03</v>
      </c>
      <c r="F2511" s="5">
        <v>0.25</v>
      </c>
      <c r="G2511" s="5">
        <f>IFERROR(INDEX(Products!$C$2:$C$86,MATCH(C2511,Products!$A$2:$A$86,0)),"")</f>
        <v>5</v>
      </c>
      <c r="H2511" s="12">
        <f>IFERROR(INDEX(Products!$D$2:$D$86,MATCH(C2511,Products!$A$2:$A$86,0)),"")</f>
        <v>777.04</v>
      </c>
      <c r="I2511" s="12">
        <f t="shared" si="156"/>
        <v>1942.5450000000001</v>
      </c>
      <c r="J2511" s="12">
        <f t="shared" si="157"/>
        <v>1554.08</v>
      </c>
      <c r="K2511" s="12">
        <f t="shared" si="158"/>
        <v>388.46500000000015</v>
      </c>
      <c r="L2511" s="7">
        <f t="shared" si="159"/>
        <v>0.19997734930207545</v>
      </c>
      <c r="M2511" s="5" t="str">
        <f>IF(COUNTIF(Returns!$B$2:$B$248,A2511)&gt;0,"Yes","No")</f>
        <v>No</v>
      </c>
      <c r="N2511" s="13"/>
    </row>
    <row r="2512" spans="1:14" x14ac:dyDescent="0.35">
      <c r="A2512" s="5">
        <v>2511</v>
      </c>
      <c r="B2512" s="5">
        <v>1650</v>
      </c>
      <c r="C2512" s="5">
        <v>1044</v>
      </c>
      <c r="D2512" s="5">
        <v>1</v>
      </c>
      <c r="E2512" s="5">
        <v>1419.88</v>
      </c>
      <c r="F2512" s="5">
        <v>0</v>
      </c>
      <c r="G2512" s="5">
        <f>IFERROR(INDEX(Products!$C$2:$C$86,MATCH(C2512,Products!$A$2:$A$86,0)),"")</f>
        <v>4</v>
      </c>
      <c r="H2512" s="12">
        <f>IFERROR(INDEX(Products!$D$2:$D$86,MATCH(C2512,Products!$A$2:$A$86,0)),"")</f>
        <v>897.98</v>
      </c>
      <c r="I2512" s="12">
        <f t="shared" si="156"/>
        <v>1419.88</v>
      </c>
      <c r="J2512" s="12">
        <f t="shared" si="157"/>
        <v>897.98</v>
      </c>
      <c r="K2512" s="12">
        <f t="shared" si="158"/>
        <v>521.90000000000009</v>
      </c>
      <c r="L2512" s="7">
        <f t="shared" si="159"/>
        <v>0.36756627320618646</v>
      </c>
      <c r="M2512" s="5" t="str">
        <f>IF(COUNTIF(Returns!$B$2:$B$248,A2512)&gt;0,"Yes","No")</f>
        <v>No</v>
      </c>
      <c r="N2512" s="13"/>
    </row>
    <row r="2513" spans="1:14" x14ac:dyDescent="0.35">
      <c r="A2513" s="5">
        <v>2512</v>
      </c>
      <c r="B2513" s="5">
        <v>1650</v>
      </c>
      <c r="C2513" s="5">
        <v>1001</v>
      </c>
      <c r="D2513" s="5">
        <v>1</v>
      </c>
      <c r="E2513" s="5">
        <v>3826.19</v>
      </c>
      <c r="F2513" s="5">
        <v>0.3</v>
      </c>
      <c r="G2513" s="5">
        <f>IFERROR(INDEX(Products!$C$2:$C$86,MATCH(C2513,Products!$A$2:$A$86,0)),"")</f>
        <v>1</v>
      </c>
      <c r="H2513" s="12">
        <f>IFERROR(INDEX(Products!$D$2:$D$86,MATCH(C2513,Products!$A$2:$A$86,0)),"")</f>
        <v>3021.65</v>
      </c>
      <c r="I2513" s="12">
        <f t="shared" si="156"/>
        <v>2678.3330000000001</v>
      </c>
      <c r="J2513" s="12">
        <f t="shared" si="157"/>
        <v>3021.65</v>
      </c>
      <c r="K2513" s="12">
        <f t="shared" si="158"/>
        <v>-343.31700000000001</v>
      </c>
      <c r="L2513" s="7">
        <f t="shared" si="159"/>
        <v>-0.12818309000411823</v>
      </c>
      <c r="M2513" s="5" t="str">
        <f>IF(COUNTIF(Returns!$B$2:$B$248,A2513)&gt;0,"Yes","No")</f>
        <v>No</v>
      </c>
      <c r="N2513" s="13"/>
    </row>
    <row r="2514" spans="1:14" x14ac:dyDescent="0.35">
      <c r="A2514" s="5">
        <v>2513</v>
      </c>
      <c r="B2514" s="5">
        <v>1650</v>
      </c>
      <c r="C2514" s="5">
        <v>1038</v>
      </c>
      <c r="D2514" s="5">
        <v>1</v>
      </c>
      <c r="E2514" s="5">
        <v>930.61</v>
      </c>
      <c r="F2514" s="5">
        <v>0</v>
      </c>
      <c r="G2514" s="5">
        <f>IFERROR(INDEX(Products!$C$2:$C$86,MATCH(C2514,Products!$A$2:$A$86,0)),"")</f>
        <v>4</v>
      </c>
      <c r="H2514" s="12">
        <f>IFERROR(INDEX(Products!$D$2:$D$86,MATCH(C2514,Products!$A$2:$A$86,0)),"")</f>
        <v>617.46</v>
      </c>
      <c r="I2514" s="12">
        <f t="shared" si="156"/>
        <v>930.61</v>
      </c>
      <c r="J2514" s="12">
        <f t="shared" si="157"/>
        <v>617.46</v>
      </c>
      <c r="K2514" s="12">
        <f t="shared" si="158"/>
        <v>313.14999999999998</v>
      </c>
      <c r="L2514" s="7">
        <f t="shared" si="159"/>
        <v>0.33649971524054112</v>
      </c>
      <c r="M2514" s="5" t="str">
        <f>IF(COUNTIF(Returns!$B$2:$B$248,A2514)&gt;0,"Yes","No")</f>
        <v>No</v>
      </c>
      <c r="N2514" s="13"/>
    </row>
    <row r="2515" spans="1:14" x14ac:dyDescent="0.35">
      <c r="A2515" s="5">
        <v>2514</v>
      </c>
      <c r="B2515" s="5">
        <v>1651</v>
      </c>
      <c r="C2515" s="5">
        <v>1040</v>
      </c>
      <c r="D2515" s="5">
        <v>1</v>
      </c>
      <c r="E2515" s="5">
        <v>419.14</v>
      </c>
      <c r="F2515" s="5">
        <v>0.1</v>
      </c>
      <c r="G2515" s="5">
        <f>IFERROR(INDEX(Products!$C$2:$C$86,MATCH(C2515,Products!$A$2:$A$86,0)),"")</f>
        <v>4</v>
      </c>
      <c r="H2515" s="12">
        <f>IFERROR(INDEX(Products!$D$2:$D$86,MATCH(C2515,Products!$A$2:$A$86,0)),"")</f>
        <v>297.2</v>
      </c>
      <c r="I2515" s="12">
        <f t="shared" si="156"/>
        <v>377.226</v>
      </c>
      <c r="J2515" s="12">
        <f t="shared" si="157"/>
        <v>297.2</v>
      </c>
      <c r="K2515" s="12">
        <f t="shared" si="158"/>
        <v>80.02600000000001</v>
      </c>
      <c r="L2515" s="7">
        <f t="shared" si="159"/>
        <v>0.21214338354196161</v>
      </c>
      <c r="M2515" s="5" t="str">
        <f>IF(COUNTIF(Returns!$B$2:$B$248,A2515)&gt;0,"Yes","No")</f>
        <v>No</v>
      </c>
      <c r="N2515" s="13"/>
    </row>
    <row r="2516" spans="1:14" x14ac:dyDescent="0.35">
      <c r="A2516" s="5">
        <v>2515</v>
      </c>
      <c r="B2516" s="5">
        <v>1652</v>
      </c>
      <c r="C2516" s="5">
        <v>1001</v>
      </c>
      <c r="D2516" s="5">
        <v>3</v>
      </c>
      <c r="E2516" s="5">
        <v>3826.19</v>
      </c>
      <c r="F2516" s="5">
        <v>0</v>
      </c>
      <c r="G2516" s="5">
        <f>IFERROR(INDEX(Products!$C$2:$C$86,MATCH(C2516,Products!$A$2:$A$86,0)),"")</f>
        <v>1</v>
      </c>
      <c r="H2516" s="12">
        <f>IFERROR(INDEX(Products!$D$2:$D$86,MATCH(C2516,Products!$A$2:$A$86,0)),"")</f>
        <v>3021.65</v>
      </c>
      <c r="I2516" s="12">
        <f t="shared" si="156"/>
        <v>11478.57</v>
      </c>
      <c r="J2516" s="12">
        <f t="shared" si="157"/>
        <v>9064.9500000000007</v>
      </c>
      <c r="K2516" s="12">
        <f t="shared" si="158"/>
        <v>2413.619999999999</v>
      </c>
      <c r="L2516" s="7">
        <f t="shared" si="159"/>
        <v>0.21027183699711716</v>
      </c>
      <c r="M2516" s="5" t="str">
        <f>IF(COUNTIF(Returns!$B$2:$B$248,A2516)&gt;0,"Yes","No")</f>
        <v>No</v>
      </c>
      <c r="N2516" s="13"/>
    </row>
    <row r="2517" spans="1:14" x14ac:dyDescent="0.35">
      <c r="A2517" s="5">
        <v>2516</v>
      </c>
      <c r="B2517" s="5">
        <v>1652</v>
      </c>
      <c r="C2517" s="5">
        <v>1010</v>
      </c>
      <c r="D2517" s="5">
        <v>3</v>
      </c>
      <c r="E2517" s="5">
        <v>4664.03</v>
      </c>
      <c r="F2517" s="5">
        <v>0.25</v>
      </c>
      <c r="G2517" s="5">
        <f>IFERROR(INDEX(Products!$C$2:$C$86,MATCH(C2517,Products!$A$2:$A$86,0)),"")</f>
        <v>1</v>
      </c>
      <c r="H2517" s="12">
        <f>IFERROR(INDEX(Products!$D$2:$D$86,MATCH(C2517,Products!$A$2:$A$86,0)),"")</f>
        <v>3718.66</v>
      </c>
      <c r="I2517" s="12">
        <f t="shared" si="156"/>
        <v>10494.067500000001</v>
      </c>
      <c r="J2517" s="12">
        <f t="shared" si="157"/>
        <v>11155.98</v>
      </c>
      <c r="K2517" s="12">
        <f t="shared" si="158"/>
        <v>-661.91249999999854</v>
      </c>
      <c r="L2517" s="7">
        <f t="shared" si="159"/>
        <v>-6.3074923045806447E-2</v>
      </c>
      <c r="M2517" s="5" t="str">
        <f>IF(COUNTIF(Returns!$B$2:$B$248,A2517)&gt;0,"Yes","No")</f>
        <v>Yes</v>
      </c>
      <c r="N2517" s="13"/>
    </row>
    <row r="2518" spans="1:14" x14ac:dyDescent="0.35">
      <c r="A2518" s="5">
        <v>2517</v>
      </c>
      <c r="B2518" s="5">
        <v>1653</v>
      </c>
      <c r="C2518" s="5">
        <v>1080</v>
      </c>
      <c r="D2518" s="5">
        <v>1</v>
      </c>
      <c r="E2518" s="5">
        <v>256.7</v>
      </c>
      <c r="F2518" s="5">
        <v>0</v>
      </c>
      <c r="G2518" s="5">
        <f>IFERROR(INDEX(Products!$C$2:$C$86,MATCH(C2518,Products!$A$2:$A$86,0)),"")</f>
        <v>8</v>
      </c>
      <c r="H2518" s="12">
        <f>IFERROR(INDEX(Products!$D$2:$D$86,MATCH(C2518,Products!$A$2:$A$86,0)),"")</f>
        <v>184.26</v>
      </c>
      <c r="I2518" s="12">
        <f t="shared" si="156"/>
        <v>256.7</v>
      </c>
      <c r="J2518" s="12">
        <f t="shared" si="157"/>
        <v>184.26</v>
      </c>
      <c r="K2518" s="12">
        <f t="shared" si="158"/>
        <v>72.44</v>
      </c>
      <c r="L2518" s="7">
        <f t="shared" si="159"/>
        <v>0.28219711725749902</v>
      </c>
      <c r="M2518" s="5" t="str">
        <f>IF(COUNTIF(Returns!$B$2:$B$248,A2518)&gt;0,"Yes","No")</f>
        <v>No</v>
      </c>
      <c r="N2518" s="13"/>
    </row>
    <row r="2519" spans="1:14" x14ac:dyDescent="0.35">
      <c r="A2519" s="5">
        <v>2518</v>
      </c>
      <c r="B2519" s="5">
        <v>1653</v>
      </c>
      <c r="C2519" s="5">
        <v>1005</v>
      </c>
      <c r="D2519" s="5">
        <v>1</v>
      </c>
      <c r="E2519" s="5">
        <v>2703.6</v>
      </c>
      <c r="F2519" s="5">
        <v>0.15</v>
      </c>
      <c r="G2519" s="5">
        <f>IFERROR(INDEX(Products!$C$2:$C$86,MATCH(C2519,Products!$A$2:$A$86,0)),"")</f>
        <v>1</v>
      </c>
      <c r="H2519" s="12">
        <f>IFERROR(INDEX(Products!$D$2:$D$86,MATCH(C2519,Products!$A$2:$A$86,0)),"")</f>
        <v>2129.88</v>
      </c>
      <c r="I2519" s="12">
        <f t="shared" si="156"/>
        <v>2298.06</v>
      </c>
      <c r="J2519" s="12">
        <f t="shared" si="157"/>
        <v>2129.88</v>
      </c>
      <c r="K2519" s="12">
        <f t="shared" si="158"/>
        <v>168.17999999999984</v>
      </c>
      <c r="L2519" s="7">
        <f t="shared" si="159"/>
        <v>7.3183467794574492E-2</v>
      </c>
      <c r="M2519" s="5" t="str">
        <f>IF(COUNTIF(Returns!$B$2:$B$248,A2519)&gt;0,"Yes","No")</f>
        <v>No</v>
      </c>
      <c r="N2519" s="13"/>
    </row>
    <row r="2520" spans="1:14" x14ac:dyDescent="0.35">
      <c r="A2520" s="5">
        <v>2519</v>
      </c>
      <c r="B2520" s="5">
        <v>1654</v>
      </c>
      <c r="C2520" s="5">
        <v>1029</v>
      </c>
      <c r="D2520" s="5">
        <v>1</v>
      </c>
      <c r="E2520" s="5">
        <v>951.92</v>
      </c>
      <c r="F2520" s="5">
        <v>0.05</v>
      </c>
      <c r="G2520" s="5">
        <f>IFERROR(INDEX(Products!$C$2:$C$86,MATCH(C2520,Products!$A$2:$A$86,0)),"")</f>
        <v>3</v>
      </c>
      <c r="H2520" s="12">
        <f>IFERROR(INDEX(Products!$D$2:$D$86,MATCH(C2520,Products!$A$2:$A$86,0)),"")</f>
        <v>552.17999999999995</v>
      </c>
      <c r="I2520" s="12">
        <f t="shared" si="156"/>
        <v>904.32399999999996</v>
      </c>
      <c r="J2520" s="12">
        <f t="shared" si="157"/>
        <v>552.17999999999995</v>
      </c>
      <c r="K2520" s="12">
        <f t="shared" si="158"/>
        <v>352.14400000000001</v>
      </c>
      <c r="L2520" s="7">
        <f t="shared" si="159"/>
        <v>0.38940025919913662</v>
      </c>
      <c r="M2520" s="5" t="str">
        <f>IF(COUNTIF(Returns!$B$2:$B$248,A2520)&gt;0,"Yes","No")</f>
        <v>No</v>
      </c>
      <c r="N2520" s="13"/>
    </row>
    <row r="2521" spans="1:14" x14ac:dyDescent="0.35">
      <c r="A2521" s="5">
        <v>2520</v>
      </c>
      <c r="B2521" s="5">
        <v>1655</v>
      </c>
      <c r="C2521" s="5">
        <v>1029</v>
      </c>
      <c r="D2521" s="5">
        <v>1</v>
      </c>
      <c r="E2521" s="5">
        <v>951.92</v>
      </c>
      <c r="F2521" s="5">
        <v>0</v>
      </c>
      <c r="G2521" s="5">
        <f>IFERROR(INDEX(Products!$C$2:$C$86,MATCH(C2521,Products!$A$2:$A$86,0)),"")</f>
        <v>3</v>
      </c>
      <c r="H2521" s="12">
        <f>IFERROR(INDEX(Products!$D$2:$D$86,MATCH(C2521,Products!$A$2:$A$86,0)),"")</f>
        <v>552.17999999999995</v>
      </c>
      <c r="I2521" s="12">
        <f t="shared" si="156"/>
        <v>951.92</v>
      </c>
      <c r="J2521" s="12">
        <f t="shared" si="157"/>
        <v>552.17999999999995</v>
      </c>
      <c r="K2521" s="12">
        <f t="shared" si="158"/>
        <v>399.74</v>
      </c>
      <c r="L2521" s="7">
        <f t="shared" si="159"/>
        <v>0.41993024623917979</v>
      </c>
      <c r="M2521" s="5" t="str">
        <f>IF(COUNTIF(Returns!$B$2:$B$248,A2521)&gt;0,"Yes","No")</f>
        <v>No</v>
      </c>
      <c r="N2521" s="13"/>
    </row>
    <row r="2522" spans="1:14" x14ac:dyDescent="0.35">
      <c r="A2522" s="5">
        <v>2521</v>
      </c>
      <c r="B2522" s="5">
        <v>1655</v>
      </c>
      <c r="C2522" s="5">
        <v>1050</v>
      </c>
      <c r="D2522" s="5">
        <v>1</v>
      </c>
      <c r="E2522" s="5">
        <v>4400.7700000000004</v>
      </c>
      <c r="F2522" s="5">
        <v>0.1</v>
      </c>
      <c r="G2522" s="5">
        <f>IFERROR(INDEX(Products!$C$2:$C$86,MATCH(C2522,Products!$A$2:$A$86,0)),"")</f>
        <v>5</v>
      </c>
      <c r="H2522" s="12">
        <f>IFERROR(INDEX(Products!$D$2:$D$86,MATCH(C2522,Products!$A$2:$A$86,0)),"")</f>
        <v>2432.0300000000002</v>
      </c>
      <c r="I2522" s="12">
        <f t="shared" si="156"/>
        <v>3960.6930000000007</v>
      </c>
      <c r="J2522" s="12">
        <f t="shared" si="157"/>
        <v>2432.0300000000002</v>
      </c>
      <c r="K2522" s="12">
        <f t="shared" si="158"/>
        <v>1528.6630000000005</v>
      </c>
      <c r="L2522" s="7">
        <f t="shared" si="159"/>
        <v>0.38595846736922051</v>
      </c>
      <c r="M2522" s="5" t="str">
        <f>IF(COUNTIF(Returns!$B$2:$B$248,A2522)&gt;0,"Yes","No")</f>
        <v>No</v>
      </c>
      <c r="N2522" s="13"/>
    </row>
    <row r="2523" spans="1:14" x14ac:dyDescent="0.35">
      <c r="A2523" s="5">
        <v>2522</v>
      </c>
      <c r="B2523" s="5">
        <v>1656</v>
      </c>
      <c r="C2523" s="5">
        <v>1049</v>
      </c>
      <c r="D2523" s="5">
        <v>1</v>
      </c>
      <c r="E2523" s="5">
        <v>3970.29</v>
      </c>
      <c r="F2523" s="5">
        <v>0</v>
      </c>
      <c r="G2523" s="5">
        <f>IFERROR(INDEX(Products!$C$2:$C$86,MATCH(C2523,Products!$A$2:$A$86,0)),"")</f>
        <v>5</v>
      </c>
      <c r="H2523" s="12">
        <f>IFERROR(INDEX(Products!$D$2:$D$86,MATCH(C2523,Products!$A$2:$A$86,0)),"")</f>
        <v>2490.89</v>
      </c>
      <c r="I2523" s="12">
        <f t="shared" si="156"/>
        <v>3970.29</v>
      </c>
      <c r="J2523" s="12">
        <f t="shared" si="157"/>
        <v>2490.89</v>
      </c>
      <c r="K2523" s="12">
        <f t="shared" si="158"/>
        <v>1479.4</v>
      </c>
      <c r="L2523" s="7">
        <f t="shared" si="159"/>
        <v>0.37261761735288862</v>
      </c>
      <c r="M2523" s="5" t="str">
        <f>IF(COUNTIF(Returns!$B$2:$B$248,A2523)&gt;0,"Yes","No")</f>
        <v>No</v>
      </c>
      <c r="N2523" s="13"/>
    </row>
    <row r="2524" spans="1:14" x14ac:dyDescent="0.35">
      <c r="A2524" s="5">
        <v>2523</v>
      </c>
      <c r="B2524" s="5">
        <v>1657</v>
      </c>
      <c r="C2524" s="5">
        <v>1020</v>
      </c>
      <c r="D2524" s="5">
        <v>1</v>
      </c>
      <c r="E2524" s="5">
        <v>1278.44</v>
      </c>
      <c r="F2524" s="5">
        <v>0.1</v>
      </c>
      <c r="G2524" s="5">
        <f>IFERROR(INDEX(Products!$C$2:$C$86,MATCH(C2524,Products!$A$2:$A$86,0)),"")</f>
        <v>2</v>
      </c>
      <c r="H2524" s="12">
        <f>IFERROR(INDEX(Products!$D$2:$D$86,MATCH(C2524,Products!$A$2:$A$86,0)),"")</f>
        <v>786.6</v>
      </c>
      <c r="I2524" s="12">
        <f t="shared" si="156"/>
        <v>1150.596</v>
      </c>
      <c r="J2524" s="12">
        <f t="shared" si="157"/>
        <v>786.6</v>
      </c>
      <c r="K2524" s="12">
        <f t="shared" si="158"/>
        <v>363.99599999999998</v>
      </c>
      <c r="L2524" s="7">
        <f t="shared" si="159"/>
        <v>0.3163543068114264</v>
      </c>
      <c r="M2524" s="5" t="str">
        <f>IF(COUNTIF(Returns!$B$2:$B$248,A2524)&gt;0,"Yes","No")</f>
        <v>No</v>
      </c>
      <c r="N2524" s="13"/>
    </row>
    <row r="2525" spans="1:14" x14ac:dyDescent="0.35">
      <c r="A2525" s="5">
        <v>2524</v>
      </c>
      <c r="B2525" s="5">
        <v>1657</v>
      </c>
      <c r="C2525" s="5">
        <v>1067</v>
      </c>
      <c r="D2525" s="5">
        <v>1</v>
      </c>
      <c r="E2525" s="5">
        <v>4128.99</v>
      </c>
      <c r="F2525" s="5">
        <v>0.1</v>
      </c>
      <c r="G2525" s="5">
        <f>IFERROR(INDEX(Products!$C$2:$C$86,MATCH(C2525,Products!$A$2:$A$86,0)),"")</f>
        <v>7</v>
      </c>
      <c r="H2525" s="12">
        <f>IFERROR(INDEX(Products!$D$2:$D$86,MATCH(C2525,Products!$A$2:$A$86,0)),"")</f>
        <v>2213.3200000000002</v>
      </c>
      <c r="I2525" s="12">
        <f t="shared" si="156"/>
        <v>3716.0909999999999</v>
      </c>
      <c r="J2525" s="12">
        <f t="shared" si="157"/>
        <v>2213.3200000000002</v>
      </c>
      <c r="K2525" s="12">
        <f t="shared" si="158"/>
        <v>1502.7709999999997</v>
      </c>
      <c r="L2525" s="7">
        <f t="shared" si="159"/>
        <v>0.40439564047274401</v>
      </c>
      <c r="M2525" s="5" t="str">
        <f>IF(COUNTIF(Returns!$B$2:$B$248,A2525)&gt;0,"Yes","No")</f>
        <v>No</v>
      </c>
      <c r="N2525" s="13"/>
    </row>
    <row r="2526" spans="1:14" x14ac:dyDescent="0.35">
      <c r="A2526" s="5">
        <v>2525</v>
      </c>
      <c r="B2526" s="5">
        <v>1658</v>
      </c>
      <c r="C2526" s="5">
        <v>1085</v>
      </c>
      <c r="D2526" s="5">
        <v>1</v>
      </c>
      <c r="E2526" s="5">
        <v>234.72</v>
      </c>
      <c r="F2526" s="5">
        <v>0</v>
      </c>
      <c r="G2526" s="5">
        <f>IFERROR(INDEX(Products!$C$2:$C$86,MATCH(C2526,Products!$A$2:$A$86,0)),"")</f>
        <v>8</v>
      </c>
      <c r="H2526" s="12">
        <f>IFERROR(INDEX(Products!$D$2:$D$86,MATCH(C2526,Products!$A$2:$A$86,0)),"")</f>
        <v>175.69</v>
      </c>
      <c r="I2526" s="12">
        <f t="shared" si="156"/>
        <v>234.72</v>
      </c>
      <c r="J2526" s="12">
        <f t="shared" si="157"/>
        <v>175.69</v>
      </c>
      <c r="K2526" s="12">
        <f t="shared" si="158"/>
        <v>59.03</v>
      </c>
      <c r="L2526" s="7">
        <f t="shared" si="159"/>
        <v>0.25149113837764148</v>
      </c>
      <c r="M2526" s="5" t="str">
        <f>IF(COUNTIF(Returns!$B$2:$B$248,A2526)&gt;0,"Yes","No")</f>
        <v>No</v>
      </c>
      <c r="N2526" s="13"/>
    </row>
    <row r="2527" spans="1:14" x14ac:dyDescent="0.35">
      <c r="A2527" s="5">
        <v>2526</v>
      </c>
      <c r="B2527" s="5">
        <v>1658</v>
      </c>
      <c r="C2527" s="5">
        <v>1084</v>
      </c>
      <c r="D2527" s="5">
        <v>1</v>
      </c>
      <c r="E2527" s="5">
        <v>317.63</v>
      </c>
      <c r="F2527" s="5">
        <v>0</v>
      </c>
      <c r="G2527" s="5">
        <f>IFERROR(INDEX(Products!$C$2:$C$86,MATCH(C2527,Products!$A$2:$A$86,0)),"")</f>
        <v>8</v>
      </c>
      <c r="H2527" s="12">
        <f>IFERROR(INDEX(Products!$D$2:$D$86,MATCH(C2527,Products!$A$2:$A$86,0)),"")</f>
        <v>188.52</v>
      </c>
      <c r="I2527" s="12">
        <f t="shared" si="156"/>
        <v>317.63</v>
      </c>
      <c r="J2527" s="12">
        <f t="shared" si="157"/>
        <v>188.52</v>
      </c>
      <c r="K2527" s="12">
        <f t="shared" si="158"/>
        <v>129.10999999999999</v>
      </c>
      <c r="L2527" s="7">
        <f t="shared" si="159"/>
        <v>0.40647923684790477</v>
      </c>
      <c r="M2527" s="5" t="str">
        <f>IF(COUNTIF(Returns!$B$2:$B$248,A2527)&gt;0,"Yes","No")</f>
        <v>No</v>
      </c>
      <c r="N2527" s="13"/>
    </row>
    <row r="2528" spans="1:14" x14ac:dyDescent="0.35">
      <c r="A2528" s="5">
        <v>2527</v>
      </c>
      <c r="B2528" s="5">
        <v>1659</v>
      </c>
      <c r="C2528" s="5">
        <v>1014</v>
      </c>
      <c r="D2528" s="5">
        <v>1</v>
      </c>
      <c r="E2528" s="5">
        <v>1024.3800000000001</v>
      </c>
      <c r="F2528" s="5">
        <v>0</v>
      </c>
      <c r="G2528" s="5">
        <f>IFERROR(INDEX(Products!$C$2:$C$86,MATCH(C2528,Products!$A$2:$A$86,0)),"")</f>
        <v>1</v>
      </c>
      <c r="H2528" s="12">
        <f>IFERROR(INDEX(Products!$D$2:$D$86,MATCH(C2528,Products!$A$2:$A$86,0)),"")</f>
        <v>780.26</v>
      </c>
      <c r="I2528" s="12">
        <f t="shared" si="156"/>
        <v>1024.3800000000001</v>
      </c>
      <c r="J2528" s="12">
        <f t="shared" si="157"/>
        <v>780.26</v>
      </c>
      <c r="K2528" s="12">
        <f t="shared" si="158"/>
        <v>244.12000000000012</v>
      </c>
      <c r="L2528" s="7">
        <f t="shared" si="159"/>
        <v>0.23831000214764061</v>
      </c>
      <c r="M2528" s="5" t="str">
        <f>IF(COUNTIF(Returns!$B$2:$B$248,A2528)&gt;0,"Yes","No")</f>
        <v>Yes</v>
      </c>
      <c r="N2528" s="13"/>
    </row>
    <row r="2529" spans="1:14" x14ac:dyDescent="0.35">
      <c r="A2529" s="5">
        <v>2528</v>
      </c>
      <c r="B2529" s="5">
        <v>1659</v>
      </c>
      <c r="C2529" s="5">
        <v>1064</v>
      </c>
      <c r="D2529" s="5">
        <v>1</v>
      </c>
      <c r="E2529" s="5">
        <v>177.92</v>
      </c>
      <c r="F2529" s="5">
        <v>0.3</v>
      </c>
      <c r="G2529" s="5">
        <f>IFERROR(INDEX(Products!$C$2:$C$86,MATCH(C2529,Products!$A$2:$A$86,0)),"")</f>
        <v>6</v>
      </c>
      <c r="H2529" s="12">
        <f>IFERROR(INDEX(Products!$D$2:$D$86,MATCH(C2529,Products!$A$2:$A$86,0)),"")</f>
        <v>95.97</v>
      </c>
      <c r="I2529" s="12">
        <f t="shared" si="156"/>
        <v>124.54399999999998</v>
      </c>
      <c r="J2529" s="12">
        <f t="shared" si="157"/>
        <v>95.97</v>
      </c>
      <c r="K2529" s="12">
        <f t="shared" si="158"/>
        <v>28.573999999999984</v>
      </c>
      <c r="L2529" s="7">
        <f t="shared" si="159"/>
        <v>0.22942895683453227</v>
      </c>
      <c r="M2529" s="5" t="str">
        <f>IF(COUNTIF(Returns!$B$2:$B$248,A2529)&gt;0,"Yes","No")</f>
        <v>No</v>
      </c>
      <c r="N2529" s="13"/>
    </row>
    <row r="2530" spans="1:14" x14ac:dyDescent="0.35">
      <c r="A2530" s="5">
        <v>2529</v>
      </c>
      <c r="B2530" s="5">
        <v>1660</v>
      </c>
      <c r="C2530" s="5">
        <v>1030</v>
      </c>
      <c r="D2530" s="5">
        <v>1</v>
      </c>
      <c r="E2530" s="5">
        <v>799.21</v>
      </c>
      <c r="F2530" s="5">
        <v>0.25</v>
      </c>
      <c r="G2530" s="5">
        <f>IFERROR(INDEX(Products!$C$2:$C$86,MATCH(C2530,Products!$A$2:$A$86,0)),"")</f>
        <v>3</v>
      </c>
      <c r="H2530" s="12">
        <f>IFERROR(INDEX(Products!$D$2:$D$86,MATCH(C2530,Products!$A$2:$A$86,0)),"")</f>
        <v>534</v>
      </c>
      <c r="I2530" s="12">
        <f t="shared" si="156"/>
        <v>599.40750000000003</v>
      </c>
      <c r="J2530" s="12">
        <f t="shared" si="157"/>
        <v>534</v>
      </c>
      <c r="K2530" s="12">
        <f t="shared" si="158"/>
        <v>65.407500000000027</v>
      </c>
      <c r="L2530" s="7">
        <f t="shared" si="159"/>
        <v>0.10912025625304993</v>
      </c>
      <c r="M2530" s="5" t="str">
        <f>IF(COUNTIF(Returns!$B$2:$B$248,A2530)&gt;0,"Yes","No")</f>
        <v>No</v>
      </c>
      <c r="N2530" s="13"/>
    </row>
    <row r="2531" spans="1:14" x14ac:dyDescent="0.35">
      <c r="A2531" s="5">
        <v>2530</v>
      </c>
      <c r="B2531" s="5">
        <v>1661</v>
      </c>
      <c r="C2531" s="5">
        <v>1041</v>
      </c>
      <c r="D2531" s="5">
        <v>1</v>
      </c>
      <c r="E2531" s="5">
        <v>767.68</v>
      </c>
      <c r="F2531" s="5">
        <v>0.1</v>
      </c>
      <c r="G2531" s="5">
        <f>IFERROR(INDEX(Products!$C$2:$C$86,MATCH(C2531,Products!$A$2:$A$86,0)),"")</f>
        <v>4</v>
      </c>
      <c r="H2531" s="12">
        <f>IFERROR(INDEX(Products!$D$2:$D$86,MATCH(C2531,Products!$A$2:$A$86,0)),"")</f>
        <v>540.32000000000005</v>
      </c>
      <c r="I2531" s="12">
        <f t="shared" si="156"/>
        <v>690.91199999999992</v>
      </c>
      <c r="J2531" s="12">
        <f t="shared" si="157"/>
        <v>540.32000000000005</v>
      </c>
      <c r="K2531" s="12">
        <f t="shared" si="158"/>
        <v>150.59199999999987</v>
      </c>
      <c r="L2531" s="7">
        <f t="shared" si="159"/>
        <v>0.21796118753184182</v>
      </c>
      <c r="M2531" s="5" t="str">
        <f>IF(COUNTIF(Returns!$B$2:$B$248,A2531)&gt;0,"Yes","No")</f>
        <v>No</v>
      </c>
      <c r="N2531" s="13"/>
    </row>
    <row r="2532" spans="1:14" x14ac:dyDescent="0.35">
      <c r="A2532" s="5">
        <v>2531</v>
      </c>
      <c r="B2532" s="5">
        <v>1661</v>
      </c>
      <c r="C2532" s="5">
        <v>1072</v>
      </c>
      <c r="D2532" s="5">
        <v>1</v>
      </c>
      <c r="E2532" s="5">
        <v>1404.39</v>
      </c>
      <c r="F2532" s="5">
        <v>0</v>
      </c>
      <c r="G2532" s="5">
        <f>IFERROR(INDEX(Products!$C$2:$C$86,MATCH(C2532,Products!$A$2:$A$86,0)),"")</f>
        <v>7</v>
      </c>
      <c r="H2532" s="12">
        <f>IFERROR(INDEX(Products!$D$2:$D$86,MATCH(C2532,Products!$A$2:$A$86,0)),"")</f>
        <v>772.88</v>
      </c>
      <c r="I2532" s="12">
        <f t="shared" si="156"/>
        <v>1404.39</v>
      </c>
      <c r="J2532" s="12">
        <f t="shared" si="157"/>
        <v>772.88</v>
      </c>
      <c r="K2532" s="12">
        <f t="shared" si="158"/>
        <v>631.5100000000001</v>
      </c>
      <c r="L2532" s="7">
        <f t="shared" si="159"/>
        <v>0.44966853936584572</v>
      </c>
      <c r="M2532" s="5" t="str">
        <f>IF(COUNTIF(Returns!$B$2:$B$248,A2532)&gt;0,"Yes","No")</f>
        <v>No</v>
      </c>
      <c r="N2532" s="13"/>
    </row>
    <row r="2533" spans="1:14" x14ac:dyDescent="0.35">
      <c r="A2533" s="5">
        <v>2532</v>
      </c>
      <c r="B2533" s="5">
        <v>1661</v>
      </c>
      <c r="C2533" s="5">
        <v>1056</v>
      </c>
      <c r="D2533" s="5">
        <v>1</v>
      </c>
      <c r="E2533" s="5">
        <v>1134.4000000000001</v>
      </c>
      <c r="F2533" s="5">
        <v>0.2</v>
      </c>
      <c r="G2533" s="5">
        <f>IFERROR(INDEX(Products!$C$2:$C$86,MATCH(C2533,Products!$A$2:$A$86,0)),"")</f>
        <v>6</v>
      </c>
      <c r="H2533" s="12">
        <f>IFERROR(INDEX(Products!$D$2:$D$86,MATCH(C2533,Products!$A$2:$A$86,0)),"")</f>
        <v>798.2</v>
      </c>
      <c r="I2533" s="12">
        <f t="shared" si="156"/>
        <v>907.5200000000001</v>
      </c>
      <c r="J2533" s="12">
        <f t="shared" si="157"/>
        <v>798.2</v>
      </c>
      <c r="K2533" s="12">
        <f t="shared" si="158"/>
        <v>109.32000000000005</v>
      </c>
      <c r="L2533" s="7">
        <f t="shared" si="159"/>
        <v>0.12046015514809595</v>
      </c>
      <c r="M2533" s="5" t="str">
        <f>IF(COUNTIF(Returns!$B$2:$B$248,A2533)&gt;0,"Yes","No")</f>
        <v>No</v>
      </c>
      <c r="N2533" s="13"/>
    </row>
    <row r="2534" spans="1:14" x14ac:dyDescent="0.35">
      <c r="A2534" s="5">
        <v>2533</v>
      </c>
      <c r="B2534" s="5">
        <v>1662</v>
      </c>
      <c r="C2534" s="5">
        <v>1026</v>
      </c>
      <c r="D2534" s="5">
        <v>1</v>
      </c>
      <c r="E2534" s="5">
        <v>1413.81</v>
      </c>
      <c r="F2534" s="5">
        <v>0.3</v>
      </c>
      <c r="G2534" s="5">
        <f>IFERROR(INDEX(Products!$C$2:$C$86,MATCH(C2534,Products!$A$2:$A$86,0)),"")</f>
        <v>3</v>
      </c>
      <c r="H2534" s="12">
        <f>IFERROR(INDEX(Products!$D$2:$D$86,MATCH(C2534,Products!$A$2:$A$86,0)),"")</f>
        <v>1019.93</v>
      </c>
      <c r="I2534" s="12">
        <f t="shared" si="156"/>
        <v>989.66699999999992</v>
      </c>
      <c r="J2534" s="12">
        <f t="shared" si="157"/>
        <v>1019.93</v>
      </c>
      <c r="K2534" s="12">
        <f t="shared" si="158"/>
        <v>-30.263000000000034</v>
      </c>
      <c r="L2534" s="7">
        <f t="shared" si="159"/>
        <v>-3.0578972523081033E-2</v>
      </c>
      <c r="M2534" s="5" t="str">
        <f>IF(COUNTIF(Returns!$B$2:$B$248,A2534)&gt;0,"Yes","No")</f>
        <v>No</v>
      </c>
      <c r="N2534" s="13"/>
    </row>
    <row r="2535" spans="1:14" x14ac:dyDescent="0.35">
      <c r="A2535" s="5">
        <v>2534</v>
      </c>
      <c r="B2535" s="5">
        <v>1662</v>
      </c>
      <c r="C2535" s="5">
        <v>1039</v>
      </c>
      <c r="D2535" s="5">
        <v>1</v>
      </c>
      <c r="E2535" s="5">
        <v>1284.94</v>
      </c>
      <c r="F2535" s="5">
        <v>0.25</v>
      </c>
      <c r="G2535" s="5">
        <f>IFERROR(INDEX(Products!$C$2:$C$86,MATCH(C2535,Products!$A$2:$A$86,0)),"")</f>
        <v>4</v>
      </c>
      <c r="H2535" s="12">
        <f>IFERROR(INDEX(Products!$D$2:$D$86,MATCH(C2535,Products!$A$2:$A$86,0)),"")</f>
        <v>829.93</v>
      </c>
      <c r="I2535" s="12">
        <f t="shared" si="156"/>
        <v>963.70500000000004</v>
      </c>
      <c r="J2535" s="12">
        <f t="shared" si="157"/>
        <v>829.93</v>
      </c>
      <c r="K2535" s="12">
        <f t="shared" si="158"/>
        <v>133.77500000000009</v>
      </c>
      <c r="L2535" s="7">
        <f t="shared" si="159"/>
        <v>0.13881322603908883</v>
      </c>
      <c r="M2535" s="5" t="str">
        <f>IF(COUNTIF(Returns!$B$2:$B$248,A2535)&gt;0,"Yes","No")</f>
        <v>No</v>
      </c>
      <c r="N2535" s="13"/>
    </row>
    <row r="2536" spans="1:14" x14ac:dyDescent="0.35">
      <c r="A2536" s="5">
        <v>2535</v>
      </c>
      <c r="B2536" s="5">
        <v>1662</v>
      </c>
      <c r="C2536" s="5">
        <v>1001</v>
      </c>
      <c r="D2536" s="5">
        <v>2</v>
      </c>
      <c r="E2536" s="5">
        <v>3826.19</v>
      </c>
      <c r="F2536" s="5">
        <v>0</v>
      </c>
      <c r="G2536" s="5">
        <f>IFERROR(INDEX(Products!$C$2:$C$86,MATCH(C2536,Products!$A$2:$A$86,0)),"")</f>
        <v>1</v>
      </c>
      <c r="H2536" s="12">
        <f>IFERROR(INDEX(Products!$D$2:$D$86,MATCH(C2536,Products!$A$2:$A$86,0)),"")</f>
        <v>3021.65</v>
      </c>
      <c r="I2536" s="12">
        <f t="shared" si="156"/>
        <v>7652.38</v>
      </c>
      <c r="J2536" s="12">
        <f t="shared" si="157"/>
        <v>6043.3</v>
      </c>
      <c r="K2536" s="12">
        <f t="shared" si="158"/>
        <v>1609.08</v>
      </c>
      <c r="L2536" s="7">
        <f t="shared" si="159"/>
        <v>0.21027183699711721</v>
      </c>
      <c r="M2536" s="5" t="str">
        <f>IF(COUNTIF(Returns!$B$2:$B$248,A2536)&gt;0,"Yes","No")</f>
        <v>No</v>
      </c>
      <c r="N2536" s="13"/>
    </row>
    <row r="2537" spans="1:14" x14ac:dyDescent="0.35">
      <c r="A2537" s="5">
        <v>2536</v>
      </c>
      <c r="B2537" s="5">
        <v>1662</v>
      </c>
      <c r="C2537" s="5">
        <v>1079</v>
      </c>
      <c r="D2537" s="5">
        <v>1</v>
      </c>
      <c r="E2537" s="5">
        <v>395.97</v>
      </c>
      <c r="F2537" s="5">
        <v>0.2</v>
      </c>
      <c r="G2537" s="5">
        <f>IFERROR(INDEX(Products!$C$2:$C$86,MATCH(C2537,Products!$A$2:$A$86,0)),"")</f>
        <v>8</v>
      </c>
      <c r="H2537" s="12">
        <f>IFERROR(INDEX(Products!$D$2:$D$86,MATCH(C2537,Products!$A$2:$A$86,0)),"")</f>
        <v>242.57</v>
      </c>
      <c r="I2537" s="12">
        <f t="shared" si="156"/>
        <v>316.77600000000007</v>
      </c>
      <c r="J2537" s="12">
        <f t="shared" si="157"/>
        <v>242.57</v>
      </c>
      <c r="K2537" s="12">
        <f t="shared" si="158"/>
        <v>74.206000000000074</v>
      </c>
      <c r="L2537" s="7">
        <f t="shared" si="159"/>
        <v>0.2342538576154761</v>
      </c>
      <c r="M2537" s="5" t="str">
        <f>IF(COUNTIF(Returns!$B$2:$B$248,A2537)&gt;0,"Yes","No")</f>
        <v>No</v>
      </c>
      <c r="N2537" s="13"/>
    </row>
    <row r="2538" spans="1:14" x14ac:dyDescent="0.35">
      <c r="A2538" s="5">
        <v>2537</v>
      </c>
      <c r="B2538" s="5">
        <v>1663</v>
      </c>
      <c r="C2538" s="5">
        <v>1011</v>
      </c>
      <c r="D2538" s="5">
        <v>3</v>
      </c>
      <c r="E2538" s="5">
        <v>6310.6</v>
      </c>
      <c r="F2538" s="5">
        <v>0</v>
      </c>
      <c r="G2538" s="5">
        <f>IFERROR(INDEX(Products!$C$2:$C$86,MATCH(C2538,Products!$A$2:$A$86,0)),"")</f>
        <v>1</v>
      </c>
      <c r="H2538" s="12">
        <f>IFERROR(INDEX(Products!$D$2:$D$86,MATCH(C2538,Products!$A$2:$A$86,0)),"")</f>
        <v>3703.86</v>
      </c>
      <c r="I2538" s="12">
        <f t="shared" si="156"/>
        <v>18931.800000000003</v>
      </c>
      <c r="J2538" s="12">
        <f t="shared" si="157"/>
        <v>11111.58</v>
      </c>
      <c r="K2538" s="12">
        <f t="shared" si="158"/>
        <v>7820.220000000003</v>
      </c>
      <c r="L2538" s="7">
        <f t="shared" si="159"/>
        <v>0.41307324184705108</v>
      </c>
      <c r="M2538" s="5" t="str">
        <f>IF(COUNTIF(Returns!$B$2:$B$248,A2538)&gt;0,"Yes","No")</f>
        <v>No</v>
      </c>
      <c r="N2538" s="13"/>
    </row>
    <row r="2539" spans="1:14" x14ac:dyDescent="0.35">
      <c r="A2539" s="5">
        <v>2538</v>
      </c>
      <c r="B2539" s="5">
        <v>1663</v>
      </c>
      <c r="C2539" s="5">
        <v>1068</v>
      </c>
      <c r="D2539" s="5">
        <v>2</v>
      </c>
      <c r="E2539" s="5">
        <v>550.08000000000004</v>
      </c>
      <c r="F2539" s="5">
        <v>0.25</v>
      </c>
      <c r="G2539" s="5">
        <f>IFERROR(INDEX(Products!$C$2:$C$86,MATCH(C2539,Products!$A$2:$A$86,0)),"")</f>
        <v>7</v>
      </c>
      <c r="H2539" s="12">
        <f>IFERROR(INDEX(Products!$D$2:$D$86,MATCH(C2539,Products!$A$2:$A$86,0)),"")</f>
        <v>351.29</v>
      </c>
      <c r="I2539" s="12">
        <f t="shared" si="156"/>
        <v>825.12000000000012</v>
      </c>
      <c r="J2539" s="12">
        <f t="shared" si="157"/>
        <v>702.58</v>
      </c>
      <c r="K2539" s="12">
        <f t="shared" si="158"/>
        <v>122.54000000000008</v>
      </c>
      <c r="L2539" s="7">
        <f t="shared" si="159"/>
        <v>0.14851173162691494</v>
      </c>
      <c r="M2539" s="5" t="str">
        <f>IF(COUNTIF(Returns!$B$2:$B$248,A2539)&gt;0,"Yes","No")</f>
        <v>No</v>
      </c>
      <c r="N2539" s="13"/>
    </row>
    <row r="2540" spans="1:14" x14ac:dyDescent="0.35">
      <c r="A2540" s="5">
        <v>2539</v>
      </c>
      <c r="B2540" s="5">
        <v>1664</v>
      </c>
      <c r="C2540" s="5">
        <v>1079</v>
      </c>
      <c r="D2540" s="5">
        <v>1</v>
      </c>
      <c r="E2540" s="5">
        <v>395.97</v>
      </c>
      <c r="F2540" s="5">
        <v>0</v>
      </c>
      <c r="G2540" s="5">
        <f>IFERROR(INDEX(Products!$C$2:$C$86,MATCH(C2540,Products!$A$2:$A$86,0)),"")</f>
        <v>8</v>
      </c>
      <c r="H2540" s="12">
        <f>IFERROR(INDEX(Products!$D$2:$D$86,MATCH(C2540,Products!$A$2:$A$86,0)),"")</f>
        <v>242.57</v>
      </c>
      <c r="I2540" s="12">
        <f t="shared" si="156"/>
        <v>395.97</v>
      </c>
      <c r="J2540" s="12">
        <f t="shared" si="157"/>
        <v>242.57</v>
      </c>
      <c r="K2540" s="12">
        <f t="shared" si="158"/>
        <v>153.40000000000003</v>
      </c>
      <c r="L2540" s="7">
        <f t="shared" si="159"/>
        <v>0.38740308609238078</v>
      </c>
      <c r="M2540" s="5" t="str">
        <f>IF(COUNTIF(Returns!$B$2:$B$248,A2540)&gt;0,"Yes","No")</f>
        <v>No</v>
      </c>
      <c r="N2540" s="13"/>
    </row>
    <row r="2541" spans="1:14" x14ac:dyDescent="0.35">
      <c r="A2541" s="5">
        <v>2540</v>
      </c>
      <c r="B2541" s="5">
        <v>1664</v>
      </c>
      <c r="C2541" s="5">
        <v>1052</v>
      </c>
      <c r="D2541" s="5">
        <v>1</v>
      </c>
      <c r="E2541" s="5">
        <v>2801.53</v>
      </c>
      <c r="F2541" s="5">
        <v>0.1</v>
      </c>
      <c r="G2541" s="5">
        <f>IFERROR(INDEX(Products!$C$2:$C$86,MATCH(C2541,Products!$A$2:$A$86,0)),"")</f>
        <v>5</v>
      </c>
      <c r="H2541" s="12">
        <f>IFERROR(INDEX(Products!$D$2:$D$86,MATCH(C2541,Products!$A$2:$A$86,0)),"")</f>
        <v>1752.02</v>
      </c>
      <c r="I2541" s="12">
        <f t="shared" si="156"/>
        <v>2521.3770000000004</v>
      </c>
      <c r="J2541" s="12">
        <f t="shared" si="157"/>
        <v>1752.02</v>
      </c>
      <c r="K2541" s="12">
        <f t="shared" si="158"/>
        <v>769.35700000000043</v>
      </c>
      <c r="L2541" s="7">
        <f t="shared" si="159"/>
        <v>0.30513366307378875</v>
      </c>
      <c r="M2541" s="5" t="str">
        <f>IF(COUNTIF(Returns!$B$2:$B$248,A2541)&gt;0,"Yes","No")</f>
        <v>No</v>
      </c>
      <c r="N2541" s="13"/>
    </row>
    <row r="2542" spans="1:14" x14ac:dyDescent="0.35">
      <c r="A2542" s="5">
        <v>2541</v>
      </c>
      <c r="B2542" s="5">
        <v>1665</v>
      </c>
      <c r="C2542" s="5">
        <v>1044</v>
      </c>
      <c r="D2542" s="5">
        <v>1</v>
      </c>
      <c r="E2542" s="5">
        <v>1419.88</v>
      </c>
      <c r="F2542" s="5">
        <v>0.15</v>
      </c>
      <c r="G2542" s="5">
        <f>IFERROR(INDEX(Products!$C$2:$C$86,MATCH(C2542,Products!$A$2:$A$86,0)),"")</f>
        <v>4</v>
      </c>
      <c r="H2542" s="12">
        <f>IFERROR(INDEX(Products!$D$2:$D$86,MATCH(C2542,Products!$A$2:$A$86,0)),"")</f>
        <v>897.98</v>
      </c>
      <c r="I2542" s="12">
        <f t="shared" si="156"/>
        <v>1206.8980000000001</v>
      </c>
      <c r="J2542" s="12">
        <f t="shared" si="157"/>
        <v>897.98</v>
      </c>
      <c r="K2542" s="12">
        <f t="shared" si="158"/>
        <v>308.91800000000012</v>
      </c>
      <c r="L2542" s="7">
        <f t="shared" si="159"/>
        <v>0.25596032141904296</v>
      </c>
      <c r="M2542" s="5" t="str">
        <f>IF(COUNTIF(Returns!$B$2:$B$248,A2542)&gt;0,"Yes","No")</f>
        <v>No</v>
      </c>
      <c r="N2542" s="13"/>
    </row>
    <row r="2543" spans="1:14" x14ac:dyDescent="0.35">
      <c r="A2543" s="5">
        <v>2542</v>
      </c>
      <c r="B2543" s="5">
        <v>1665</v>
      </c>
      <c r="C2543" s="5">
        <v>1017</v>
      </c>
      <c r="D2543" s="5">
        <v>1</v>
      </c>
      <c r="E2543" s="5">
        <v>978.37</v>
      </c>
      <c r="F2543" s="5">
        <v>0.3</v>
      </c>
      <c r="G2543" s="5">
        <f>IFERROR(INDEX(Products!$C$2:$C$86,MATCH(C2543,Products!$A$2:$A$86,0)),"")</f>
        <v>2</v>
      </c>
      <c r="H2543" s="12">
        <f>IFERROR(INDEX(Products!$D$2:$D$86,MATCH(C2543,Products!$A$2:$A$86,0)),"")</f>
        <v>519.71</v>
      </c>
      <c r="I2543" s="12">
        <f t="shared" si="156"/>
        <v>684.85899999999992</v>
      </c>
      <c r="J2543" s="12">
        <f t="shared" si="157"/>
        <v>519.71</v>
      </c>
      <c r="K2543" s="12">
        <f t="shared" si="158"/>
        <v>165.14899999999989</v>
      </c>
      <c r="L2543" s="7">
        <f t="shared" si="159"/>
        <v>0.24114306740511537</v>
      </c>
      <c r="M2543" s="5" t="str">
        <f>IF(COUNTIF(Returns!$B$2:$B$248,A2543)&gt;0,"Yes","No")</f>
        <v>No</v>
      </c>
      <c r="N2543" s="13"/>
    </row>
    <row r="2544" spans="1:14" x14ac:dyDescent="0.35">
      <c r="A2544" s="5">
        <v>2543</v>
      </c>
      <c r="B2544" s="5">
        <v>1666</v>
      </c>
      <c r="C2544" s="5">
        <v>1056</v>
      </c>
      <c r="D2544" s="5">
        <v>2</v>
      </c>
      <c r="E2544" s="5">
        <v>1134.4000000000001</v>
      </c>
      <c r="F2544" s="5">
        <v>0.1</v>
      </c>
      <c r="G2544" s="5">
        <f>IFERROR(INDEX(Products!$C$2:$C$86,MATCH(C2544,Products!$A$2:$A$86,0)),"")</f>
        <v>6</v>
      </c>
      <c r="H2544" s="12">
        <f>IFERROR(INDEX(Products!$D$2:$D$86,MATCH(C2544,Products!$A$2:$A$86,0)),"")</f>
        <v>798.2</v>
      </c>
      <c r="I2544" s="12">
        <f t="shared" si="156"/>
        <v>2041.9200000000003</v>
      </c>
      <c r="J2544" s="12">
        <f t="shared" si="157"/>
        <v>1596.4</v>
      </c>
      <c r="K2544" s="12">
        <f t="shared" si="158"/>
        <v>445.52000000000021</v>
      </c>
      <c r="L2544" s="7">
        <f t="shared" si="159"/>
        <v>0.21818680457608533</v>
      </c>
      <c r="M2544" s="5" t="str">
        <f>IF(COUNTIF(Returns!$B$2:$B$248,A2544)&gt;0,"Yes","No")</f>
        <v>No</v>
      </c>
      <c r="N2544" s="13"/>
    </row>
    <row r="2545" spans="1:14" x14ac:dyDescent="0.35">
      <c r="A2545" s="5">
        <v>2544</v>
      </c>
      <c r="B2545" s="5">
        <v>1666</v>
      </c>
      <c r="C2545" s="5">
        <v>1075</v>
      </c>
      <c r="D2545" s="5">
        <v>1</v>
      </c>
      <c r="E2545" s="5">
        <v>904.54</v>
      </c>
      <c r="F2545" s="5">
        <v>0.1</v>
      </c>
      <c r="G2545" s="5">
        <f>IFERROR(INDEX(Products!$C$2:$C$86,MATCH(C2545,Products!$A$2:$A$86,0)),"")</f>
        <v>7</v>
      </c>
      <c r="H2545" s="12">
        <f>IFERROR(INDEX(Products!$D$2:$D$86,MATCH(C2545,Products!$A$2:$A$86,0)),"")</f>
        <v>622.70000000000005</v>
      </c>
      <c r="I2545" s="12">
        <f t="shared" si="156"/>
        <v>814.08600000000001</v>
      </c>
      <c r="J2545" s="12">
        <f t="shared" si="157"/>
        <v>622.70000000000005</v>
      </c>
      <c r="K2545" s="12">
        <f t="shared" si="158"/>
        <v>191.38599999999997</v>
      </c>
      <c r="L2545" s="7">
        <f t="shared" si="159"/>
        <v>0.23509309827217267</v>
      </c>
      <c r="M2545" s="5" t="str">
        <f>IF(COUNTIF(Returns!$B$2:$B$248,A2545)&gt;0,"Yes","No")</f>
        <v>No</v>
      </c>
      <c r="N2545" s="13"/>
    </row>
    <row r="2546" spans="1:14" x14ac:dyDescent="0.35">
      <c r="A2546" s="5">
        <v>2545</v>
      </c>
      <c r="B2546" s="5">
        <v>1667</v>
      </c>
      <c r="C2546" s="5">
        <v>1056</v>
      </c>
      <c r="D2546" s="5">
        <v>2</v>
      </c>
      <c r="E2546" s="5">
        <v>1134.4000000000001</v>
      </c>
      <c r="F2546" s="5">
        <v>0.05</v>
      </c>
      <c r="G2546" s="5">
        <f>IFERROR(INDEX(Products!$C$2:$C$86,MATCH(C2546,Products!$A$2:$A$86,0)),"")</f>
        <v>6</v>
      </c>
      <c r="H2546" s="12">
        <f>IFERROR(INDEX(Products!$D$2:$D$86,MATCH(C2546,Products!$A$2:$A$86,0)),"")</f>
        <v>798.2</v>
      </c>
      <c r="I2546" s="12">
        <f t="shared" si="156"/>
        <v>2155.36</v>
      </c>
      <c r="J2546" s="12">
        <f t="shared" si="157"/>
        <v>1596.4</v>
      </c>
      <c r="K2546" s="12">
        <f t="shared" si="158"/>
        <v>558.96</v>
      </c>
      <c r="L2546" s="7">
        <f t="shared" si="159"/>
        <v>0.25933486749313339</v>
      </c>
      <c r="M2546" s="5" t="str">
        <f>IF(COUNTIF(Returns!$B$2:$B$248,A2546)&gt;0,"Yes","No")</f>
        <v>No</v>
      </c>
      <c r="N2546" s="13"/>
    </row>
    <row r="2547" spans="1:14" x14ac:dyDescent="0.35">
      <c r="A2547" s="5">
        <v>2546</v>
      </c>
      <c r="B2547" s="5">
        <v>1667</v>
      </c>
      <c r="C2547" s="5">
        <v>1038</v>
      </c>
      <c r="D2547" s="5">
        <v>1</v>
      </c>
      <c r="E2547" s="5">
        <v>930.61</v>
      </c>
      <c r="F2547" s="5">
        <v>0</v>
      </c>
      <c r="G2547" s="5">
        <f>IFERROR(INDEX(Products!$C$2:$C$86,MATCH(C2547,Products!$A$2:$A$86,0)),"")</f>
        <v>4</v>
      </c>
      <c r="H2547" s="12">
        <f>IFERROR(INDEX(Products!$D$2:$D$86,MATCH(C2547,Products!$A$2:$A$86,0)),"")</f>
        <v>617.46</v>
      </c>
      <c r="I2547" s="12">
        <f t="shared" si="156"/>
        <v>930.61</v>
      </c>
      <c r="J2547" s="12">
        <f t="shared" si="157"/>
        <v>617.46</v>
      </c>
      <c r="K2547" s="12">
        <f t="shared" si="158"/>
        <v>313.14999999999998</v>
      </c>
      <c r="L2547" s="7">
        <f t="shared" si="159"/>
        <v>0.33649971524054112</v>
      </c>
      <c r="M2547" s="5" t="str">
        <f>IF(COUNTIF(Returns!$B$2:$B$248,A2547)&gt;0,"Yes","No")</f>
        <v>No</v>
      </c>
      <c r="N2547" s="13"/>
    </row>
    <row r="2548" spans="1:14" x14ac:dyDescent="0.35">
      <c r="A2548" s="5">
        <v>2547</v>
      </c>
      <c r="B2548" s="5">
        <v>1667</v>
      </c>
      <c r="C2548" s="5">
        <v>1085</v>
      </c>
      <c r="D2548" s="5">
        <v>2</v>
      </c>
      <c r="E2548" s="5">
        <v>234.72</v>
      </c>
      <c r="F2548" s="5">
        <v>0.25</v>
      </c>
      <c r="G2548" s="5">
        <f>IFERROR(INDEX(Products!$C$2:$C$86,MATCH(C2548,Products!$A$2:$A$86,0)),"")</f>
        <v>8</v>
      </c>
      <c r="H2548" s="12">
        <f>IFERROR(INDEX(Products!$D$2:$D$86,MATCH(C2548,Products!$A$2:$A$86,0)),"")</f>
        <v>175.69</v>
      </c>
      <c r="I2548" s="12">
        <f t="shared" si="156"/>
        <v>352.08</v>
      </c>
      <c r="J2548" s="12">
        <f t="shared" si="157"/>
        <v>351.38</v>
      </c>
      <c r="K2548" s="12">
        <f t="shared" si="158"/>
        <v>0.69999999999998863</v>
      </c>
      <c r="L2548" s="7">
        <f t="shared" si="159"/>
        <v>1.9881845035218948E-3</v>
      </c>
      <c r="M2548" s="5" t="str">
        <f>IF(COUNTIF(Returns!$B$2:$B$248,A2548)&gt;0,"Yes","No")</f>
        <v>No</v>
      </c>
      <c r="N2548" s="13"/>
    </row>
    <row r="2549" spans="1:14" x14ac:dyDescent="0.35">
      <c r="A2549" s="5">
        <v>2548</v>
      </c>
      <c r="B2549" s="5">
        <v>1668</v>
      </c>
      <c r="C2549" s="5">
        <v>1081</v>
      </c>
      <c r="D2549" s="5">
        <v>1</v>
      </c>
      <c r="E2549" s="5">
        <v>163.27000000000001</v>
      </c>
      <c r="F2549" s="5">
        <v>0.1</v>
      </c>
      <c r="G2549" s="5">
        <f>IFERROR(INDEX(Products!$C$2:$C$86,MATCH(C2549,Products!$A$2:$A$86,0)),"")</f>
        <v>8</v>
      </c>
      <c r="H2549" s="12">
        <f>IFERROR(INDEX(Products!$D$2:$D$86,MATCH(C2549,Products!$A$2:$A$86,0)),"")</f>
        <v>98.34</v>
      </c>
      <c r="I2549" s="12">
        <f t="shared" si="156"/>
        <v>146.94300000000001</v>
      </c>
      <c r="J2549" s="12">
        <f t="shared" si="157"/>
        <v>98.34</v>
      </c>
      <c r="K2549" s="12">
        <f t="shared" si="158"/>
        <v>48.603000000000009</v>
      </c>
      <c r="L2549" s="7">
        <f t="shared" si="159"/>
        <v>0.33076090729058211</v>
      </c>
      <c r="M2549" s="5" t="str">
        <f>IF(COUNTIF(Returns!$B$2:$B$248,A2549)&gt;0,"Yes","No")</f>
        <v>No</v>
      </c>
      <c r="N2549" s="13"/>
    </row>
    <row r="2550" spans="1:14" x14ac:dyDescent="0.35">
      <c r="A2550" s="5">
        <v>2549</v>
      </c>
      <c r="B2550" s="5">
        <v>1669</v>
      </c>
      <c r="C2550" s="5">
        <v>1006</v>
      </c>
      <c r="D2550" s="5">
        <v>2</v>
      </c>
      <c r="E2550" s="5">
        <v>2046.37</v>
      </c>
      <c r="F2550" s="5">
        <v>0.2</v>
      </c>
      <c r="G2550" s="5">
        <f>IFERROR(INDEX(Products!$C$2:$C$86,MATCH(C2550,Products!$A$2:$A$86,0)),"")</f>
        <v>1</v>
      </c>
      <c r="H2550" s="12">
        <f>IFERROR(INDEX(Products!$D$2:$D$86,MATCH(C2550,Products!$A$2:$A$86,0)),"")</f>
        <v>1296.42</v>
      </c>
      <c r="I2550" s="12">
        <f t="shared" si="156"/>
        <v>3274.192</v>
      </c>
      <c r="J2550" s="12">
        <f t="shared" si="157"/>
        <v>2592.84</v>
      </c>
      <c r="K2550" s="12">
        <f t="shared" si="158"/>
        <v>681.35199999999986</v>
      </c>
      <c r="L2550" s="7">
        <f t="shared" si="159"/>
        <v>0.20809775358317406</v>
      </c>
      <c r="M2550" s="5" t="str">
        <f>IF(COUNTIF(Returns!$B$2:$B$248,A2550)&gt;0,"Yes","No")</f>
        <v>No</v>
      </c>
      <c r="N2550" s="13"/>
    </row>
    <row r="2551" spans="1:14" x14ac:dyDescent="0.35">
      <c r="A2551" s="5">
        <v>2550</v>
      </c>
      <c r="B2551" s="5">
        <v>1670</v>
      </c>
      <c r="C2551" s="5">
        <v>1085</v>
      </c>
      <c r="D2551" s="5">
        <v>1</v>
      </c>
      <c r="E2551" s="5">
        <v>234.72</v>
      </c>
      <c r="F2551" s="5">
        <v>0.3</v>
      </c>
      <c r="G2551" s="5">
        <f>IFERROR(INDEX(Products!$C$2:$C$86,MATCH(C2551,Products!$A$2:$A$86,0)),"")</f>
        <v>8</v>
      </c>
      <c r="H2551" s="12">
        <f>IFERROR(INDEX(Products!$D$2:$D$86,MATCH(C2551,Products!$A$2:$A$86,0)),"")</f>
        <v>175.69</v>
      </c>
      <c r="I2551" s="12">
        <f t="shared" si="156"/>
        <v>164.304</v>
      </c>
      <c r="J2551" s="12">
        <f t="shared" si="157"/>
        <v>175.69</v>
      </c>
      <c r="K2551" s="12">
        <f t="shared" si="158"/>
        <v>-11.385999999999996</v>
      </c>
      <c r="L2551" s="7">
        <f t="shared" si="159"/>
        <v>-6.929837374622648E-2</v>
      </c>
      <c r="M2551" s="5" t="str">
        <f>IF(COUNTIF(Returns!$B$2:$B$248,A2551)&gt;0,"Yes","No")</f>
        <v>No</v>
      </c>
      <c r="N2551" s="13"/>
    </row>
    <row r="2552" spans="1:14" x14ac:dyDescent="0.35">
      <c r="A2552" s="5">
        <v>2551</v>
      </c>
      <c r="B2552" s="5">
        <v>1671</v>
      </c>
      <c r="C2552" s="5">
        <v>1017</v>
      </c>
      <c r="D2552" s="5">
        <v>1</v>
      </c>
      <c r="E2552" s="5">
        <v>978.37</v>
      </c>
      <c r="F2552" s="5">
        <v>0.3</v>
      </c>
      <c r="G2552" s="5">
        <f>IFERROR(INDEX(Products!$C$2:$C$86,MATCH(C2552,Products!$A$2:$A$86,0)),"")</f>
        <v>2</v>
      </c>
      <c r="H2552" s="12">
        <f>IFERROR(INDEX(Products!$D$2:$D$86,MATCH(C2552,Products!$A$2:$A$86,0)),"")</f>
        <v>519.71</v>
      </c>
      <c r="I2552" s="12">
        <f t="shared" si="156"/>
        <v>684.85899999999992</v>
      </c>
      <c r="J2552" s="12">
        <f t="shared" si="157"/>
        <v>519.71</v>
      </c>
      <c r="K2552" s="12">
        <f t="shared" si="158"/>
        <v>165.14899999999989</v>
      </c>
      <c r="L2552" s="7">
        <f t="shared" si="159"/>
        <v>0.24114306740511537</v>
      </c>
      <c r="M2552" s="5" t="str">
        <f>IF(COUNTIF(Returns!$B$2:$B$248,A2552)&gt;0,"Yes","No")</f>
        <v>Yes</v>
      </c>
      <c r="N2552" s="13"/>
    </row>
    <row r="2553" spans="1:14" x14ac:dyDescent="0.35">
      <c r="A2553" s="5">
        <v>2552</v>
      </c>
      <c r="B2553" s="5">
        <v>1672</v>
      </c>
      <c r="C2553" s="5">
        <v>1033</v>
      </c>
      <c r="D2553" s="5">
        <v>3</v>
      </c>
      <c r="E2553" s="5">
        <v>3738.1</v>
      </c>
      <c r="F2553" s="5">
        <v>0.05</v>
      </c>
      <c r="G2553" s="5">
        <f>IFERROR(INDEX(Products!$C$2:$C$86,MATCH(C2553,Products!$A$2:$A$86,0)),"")</f>
        <v>3</v>
      </c>
      <c r="H2553" s="12">
        <f>IFERROR(INDEX(Products!$D$2:$D$86,MATCH(C2553,Products!$A$2:$A$86,0)),"")</f>
        <v>2130.6999999999998</v>
      </c>
      <c r="I2553" s="12">
        <f t="shared" si="156"/>
        <v>10653.584999999999</v>
      </c>
      <c r="J2553" s="12">
        <f t="shared" si="157"/>
        <v>6392.0999999999995</v>
      </c>
      <c r="K2553" s="12">
        <f t="shared" si="158"/>
        <v>4261.4849999999997</v>
      </c>
      <c r="L2553" s="7">
        <f t="shared" si="159"/>
        <v>0.40000478712095505</v>
      </c>
      <c r="M2553" s="5" t="str">
        <f>IF(COUNTIF(Returns!$B$2:$B$248,A2553)&gt;0,"Yes","No")</f>
        <v>No</v>
      </c>
      <c r="N2553" s="13"/>
    </row>
    <row r="2554" spans="1:14" x14ac:dyDescent="0.35">
      <c r="A2554" s="5">
        <v>2553</v>
      </c>
      <c r="B2554" s="5">
        <v>1672</v>
      </c>
      <c r="C2554" s="5">
        <v>1026</v>
      </c>
      <c r="D2554" s="5">
        <v>2</v>
      </c>
      <c r="E2554" s="5">
        <v>1413.81</v>
      </c>
      <c r="F2554" s="5">
        <v>0.15</v>
      </c>
      <c r="G2554" s="5">
        <f>IFERROR(INDEX(Products!$C$2:$C$86,MATCH(C2554,Products!$A$2:$A$86,0)),"")</f>
        <v>3</v>
      </c>
      <c r="H2554" s="12">
        <f>IFERROR(INDEX(Products!$D$2:$D$86,MATCH(C2554,Products!$A$2:$A$86,0)),"")</f>
        <v>1019.93</v>
      </c>
      <c r="I2554" s="12">
        <f t="shared" si="156"/>
        <v>2403.4769999999999</v>
      </c>
      <c r="J2554" s="12">
        <f t="shared" si="157"/>
        <v>2039.86</v>
      </c>
      <c r="K2554" s="12">
        <f t="shared" si="158"/>
        <v>363.61699999999996</v>
      </c>
      <c r="L2554" s="7">
        <f t="shared" si="159"/>
        <v>0.15128790498099212</v>
      </c>
      <c r="M2554" s="5" t="str">
        <f>IF(COUNTIF(Returns!$B$2:$B$248,A2554)&gt;0,"Yes","No")</f>
        <v>No</v>
      </c>
      <c r="N2554" s="13"/>
    </row>
    <row r="2555" spans="1:14" x14ac:dyDescent="0.35">
      <c r="A2555" s="5">
        <v>2554</v>
      </c>
      <c r="B2555" s="5">
        <v>1673</v>
      </c>
      <c r="C2555" s="5">
        <v>1045</v>
      </c>
      <c r="D2555" s="5">
        <v>2</v>
      </c>
      <c r="E2555" s="5">
        <v>197.92</v>
      </c>
      <c r="F2555" s="5">
        <v>0.05</v>
      </c>
      <c r="G2555" s="5">
        <f>IFERROR(INDEX(Products!$C$2:$C$86,MATCH(C2555,Products!$A$2:$A$86,0)),"")</f>
        <v>4</v>
      </c>
      <c r="H2555" s="12">
        <f>IFERROR(INDEX(Products!$D$2:$D$86,MATCH(C2555,Products!$A$2:$A$86,0)),"")</f>
        <v>154.55000000000001</v>
      </c>
      <c r="I2555" s="12">
        <f t="shared" si="156"/>
        <v>376.04799999999994</v>
      </c>
      <c r="J2555" s="12">
        <f t="shared" si="157"/>
        <v>309.10000000000002</v>
      </c>
      <c r="K2555" s="12">
        <f t="shared" si="158"/>
        <v>66.947999999999922</v>
      </c>
      <c r="L2555" s="7">
        <f t="shared" si="159"/>
        <v>0.17803046419605989</v>
      </c>
      <c r="M2555" s="5" t="str">
        <f>IF(COUNTIF(Returns!$B$2:$B$248,A2555)&gt;0,"Yes","No")</f>
        <v>No</v>
      </c>
      <c r="N2555" s="13"/>
    </row>
    <row r="2556" spans="1:14" x14ac:dyDescent="0.35">
      <c r="A2556" s="5">
        <v>2555</v>
      </c>
      <c r="B2556" s="5">
        <v>1674</v>
      </c>
      <c r="C2556" s="5">
        <v>1038</v>
      </c>
      <c r="D2556" s="5">
        <v>1</v>
      </c>
      <c r="E2556" s="5">
        <v>930.61</v>
      </c>
      <c r="F2556" s="5">
        <v>0.25</v>
      </c>
      <c r="G2556" s="5">
        <f>IFERROR(INDEX(Products!$C$2:$C$86,MATCH(C2556,Products!$A$2:$A$86,0)),"")</f>
        <v>4</v>
      </c>
      <c r="H2556" s="12">
        <f>IFERROR(INDEX(Products!$D$2:$D$86,MATCH(C2556,Products!$A$2:$A$86,0)),"")</f>
        <v>617.46</v>
      </c>
      <c r="I2556" s="12">
        <f t="shared" si="156"/>
        <v>697.95749999999998</v>
      </c>
      <c r="J2556" s="12">
        <f t="shared" si="157"/>
        <v>617.46</v>
      </c>
      <c r="K2556" s="12">
        <f t="shared" si="158"/>
        <v>80.497499999999945</v>
      </c>
      <c r="L2556" s="7">
        <f t="shared" si="159"/>
        <v>0.1153329536540548</v>
      </c>
      <c r="M2556" s="5" t="str">
        <f>IF(COUNTIF(Returns!$B$2:$B$248,A2556)&gt;0,"Yes","No")</f>
        <v>No</v>
      </c>
      <c r="N2556" s="13"/>
    </row>
    <row r="2557" spans="1:14" x14ac:dyDescent="0.35">
      <c r="A2557" s="5">
        <v>2556</v>
      </c>
      <c r="B2557" s="5">
        <v>1675</v>
      </c>
      <c r="C2557" s="5">
        <v>1001</v>
      </c>
      <c r="D2557" s="5">
        <v>1</v>
      </c>
      <c r="E2557" s="5">
        <v>3826.19</v>
      </c>
      <c r="F2557" s="5">
        <v>0.1</v>
      </c>
      <c r="G2557" s="5">
        <f>IFERROR(INDEX(Products!$C$2:$C$86,MATCH(C2557,Products!$A$2:$A$86,0)),"")</f>
        <v>1</v>
      </c>
      <c r="H2557" s="12">
        <f>IFERROR(INDEX(Products!$D$2:$D$86,MATCH(C2557,Products!$A$2:$A$86,0)),"")</f>
        <v>3021.65</v>
      </c>
      <c r="I2557" s="12">
        <f t="shared" si="156"/>
        <v>3443.5709999999999</v>
      </c>
      <c r="J2557" s="12">
        <f t="shared" si="157"/>
        <v>3021.65</v>
      </c>
      <c r="K2557" s="12">
        <f t="shared" si="158"/>
        <v>421.92099999999982</v>
      </c>
      <c r="L2557" s="7">
        <f t="shared" si="159"/>
        <v>0.12252426333013021</v>
      </c>
      <c r="M2557" s="5" t="str">
        <f>IF(COUNTIF(Returns!$B$2:$B$248,A2557)&gt;0,"Yes","No")</f>
        <v>No</v>
      </c>
      <c r="N2557" s="13"/>
    </row>
    <row r="2558" spans="1:14" x14ac:dyDescent="0.35">
      <c r="A2558" s="5">
        <v>2557</v>
      </c>
      <c r="B2558" s="5">
        <v>1676</v>
      </c>
      <c r="C2558" s="5">
        <v>1049</v>
      </c>
      <c r="D2558" s="5">
        <v>1</v>
      </c>
      <c r="E2558" s="5">
        <v>3970.29</v>
      </c>
      <c r="F2558" s="5">
        <v>0.2</v>
      </c>
      <c r="G2558" s="5">
        <f>IFERROR(INDEX(Products!$C$2:$C$86,MATCH(C2558,Products!$A$2:$A$86,0)),"")</f>
        <v>5</v>
      </c>
      <c r="H2558" s="12">
        <f>IFERROR(INDEX(Products!$D$2:$D$86,MATCH(C2558,Products!$A$2:$A$86,0)),"")</f>
        <v>2490.89</v>
      </c>
      <c r="I2558" s="12">
        <f t="shared" si="156"/>
        <v>3176.232</v>
      </c>
      <c r="J2558" s="12">
        <f t="shared" si="157"/>
        <v>2490.89</v>
      </c>
      <c r="K2558" s="12">
        <f t="shared" si="158"/>
        <v>685.3420000000001</v>
      </c>
      <c r="L2558" s="7">
        <f t="shared" si="159"/>
        <v>0.21577202169111076</v>
      </c>
      <c r="M2558" s="5" t="str">
        <f>IF(COUNTIF(Returns!$B$2:$B$248,A2558)&gt;0,"Yes","No")</f>
        <v>No</v>
      </c>
      <c r="N2558" s="13"/>
    </row>
    <row r="2559" spans="1:14" x14ac:dyDescent="0.35">
      <c r="A2559" s="5">
        <v>2558</v>
      </c>
      <c r="B2559" s="5">
        <v>1677</v>
      </c>
      <c r="C2559" s="5">
        <v>1061</v>
      </c>
      <c r="D2559" s="5">
        <v>1</v>
      </c>
      <c r="E2559" s="5">
        <v>1128.8399999999999</v>
      </c>
      <c r="F2559" s="5">
        <v>0.25</v>
      </c>
      <c r="G2559" s="5">
        <f>IFERROR(INDEX(Products!$C$2:$C$86,MATCH(C2559,Products!$A$2:$A$86,0)),"")</f>
        <v>6</v>
      </c>
      <c r="H2559" s="12">
        <f>IFERROR(INDEX(Products!$D$2:$D$86,MATCH(C2559,Products!$A$2:$A$86,0)),"")</f>
        <v>705.26</v>
      </c>
      <c r="I2559" s="12">
        <f t="shared" si="156"/>
        <v>846.62999999999988</v>
      </c>
      <c r="J2559" s="12">
        <f t="shared" si="157"/>
        <v>705.26</v>
      </c>
      <c r="K2559" s="12">
        <f t="shared" si="158"/>
        <v>141.36999999999989</v>
      </c>
      <c r="L2559" s="7">
        <f t="shared" si="159"/>
        <v>0.16697967234801497</v>
      </c>
      <c r="M2559" s="5" t="str">
        <f>IF(COUNTIF(Returns!$B$2:$B$248,A2559)&gt;0,"Yes","No")</f>
        <v>No</v>
      </c>
      <c r="N2559" s="13"/>
    </row>
    <row r="2560" spans="1:14" x14ac:dyDescent="0.35">
      <c r="A2560" s="5">
        <v>2559</v>
      </c>
      <c r="B2560" s="5">
        <v>1678</v>
      </c>
      <c r="C2560" s="5">
        <v>1061</v>
      </c>
      <c r="D2560" s="5">
        <v>1</v>
      </c>
      <c r="E2560" s="5">
        <v>1128.8399999999999</v>
      </c>
      <c r="F2560" s="5">
        <v>0.1</v>
      </c>
      <c r="G2560" s="5">
        <f>IFERROR(INDEX(Products!$C$2:$C$86,MATCH(C2560,Products!$A$2:$A$86,0)),"")</f>
        <v>6</v>
      </c>
      <c r="H2560" s="12">
        <f>IFERROR(INDEX(Products!$D$2:$D$86,MATCH(C2560,Products!$A$2:$A$86,0)),"")</f>
        <v>705.26</v>
      </c>
      <c r="I2560" s="12">
        <f t="shared" si="156"/>
        <v>1015.9559999999999</v>
      </c>
      <c r="J2560" s="12">
        <f t="shared" si="157"/>
        <v>705.26</v>
      </c>
      <c r="K2560" s="12">
        <f t="shared" si="158"/>
        <v>310.69599999999991</v>
      </c>
      <c r="L2560" s="7">
        <f t="shared" si="159"/>
        <v>0.30581639362334584</v>
      </c>
      <c r="M2560" s="5" t="str">
        <f>IF(COUNTIF(Returns!$B$2:$B$248,A2560)&gt;0,"Yes","No")</f>
        <v>No</v>
      </c>
      <c r="N2560" s="13"/>
    </row>
    <row r="2561" spans="1:14" x14ac:dyDescent="0.35">
      <c r="A2561" s="5">
        <v>2560</v>
      </c>
      <c r="B2561" s="5">
        <v>1678</v>
      </c>
      <c r="C2561" s="5">
        <v>1002</v>
      </c>
      <c r="D2561" s="5">
        <v>2</v>
      </c>
      <c r="E2561" s="5">
        <v>2131.16</v>
      </c>
      <c r="F2561" s="5">
        <v>0.3</v>
      </c>
      <c r="G2561" s="5">
        <f>IFERROR(INDEX(Products!$C$2:$C$86,MATCH(C2561,Products!$A$2:$A$86,0)),"")</f>
        <v>1</v>
      </c>
      <c r="H2561" s="12">
        <f>IFERROR(INDEX(Products!$D$2:$D$86,MATCH(C2561,Products!$A$2:$A$86,0)),"")</f>
        <v>1527.62</v>
      </c>
      <c r="I2561" s="12">
        <f t="shared" si="156"/>
        <v>2983.6239999999998</v>
      </c>
      <c r="J2561" s="12">
        <f t="shared" si="157"/>
        <v>3055.24</v>
      </c>
      <c r="K2561" s="12">
        <f t="shared" si="158"/>
        <v>-71.615999999999985</v>
      </c>
      <c r="L2561" s="7">
        <f t="shared" si="159"/>
        <v>-2.4003024509790773E-2</v>
      </c>
      <c r="M2561" s="5" t="str">
        <f>IF(COUNTIF(Returns!$B$2:$B$248,A2561)&gt;0,"Yes","No")</f>
        <v>No</v>
      </c>
      <c r="N2561" s="13"/>
    </row>
    <row r="2562" spans="1:14" x14ac:dyDescent="0.35">
      <c r="A2562" s="5">
        <v>2561</v>
      </c>
      <c r="B2562" s="5">
        <v>1678</v>
      </c>
      <c r="C2562" s="5">
        <v>1044</v>
      </c>
      <c r="D2562" s="5">
        <v>1</v>
      </c>
      <c r="E2562" s="5">
        <v>1419.88</v>
      </c>
      <c r="F2562" s="5">
        <v>0.2</v>
      </c>
      <c r="G2562" s="5">
        <f>IFERROR(INDEX(Products!$C$2:$C$86,MATCH(C2562,Products!$A$2:$A$86,0)),"")</f>
        <v>4</v>
      </c>
      <c r="H2562" s="12">
        <f>IFERROR(INDEX(Products!$D$2:$D$86,MATCH(C2562,Products!$A$2:$A$86,0)),"")</f>
        <v>897.98</v>
      </c>
      <c r="I2562" s="12">
        <f t="shared" ref="I2562:I2625" si="160">D2562*E2562*(1-F2562)</f>
        <v>1135.9040000000002</v>
      </c>
      <c r="J2562" s="12">
        <f t="shared" ref="J2562:J2625" si="161">D2562*H2562</f>
        <v>897.98</v>
      </c>
      <c r="K2562" s="12">
        <f t="shared" ref="K2562:K2625" si="162">I2562-J2562</f>
        <v>237.92400000000021</v>
      </c>
      <c r="L2562" s="7">
        <f t="shared" ref="L2562:L2625" si="163">IFERROR(K2562/I2562,0)</f>
        <v>0.20945784150773319</v>
      </c>
      <c r="M2562" s="5" t="str">
        <f>IF(COUNTIF(Returns!$B$2:$B$248,A2562)&gt;0,"Yes","No")</f>
        <v>No</v>
      </c>
      <c r="N2562" s="13"/>
    </row>
    <row r="2563" spans="1:14" x14ac:dyDescent="0.35">
      <c r="A2563" s="5">
        <v>2562</v>
      </c>
      <c r="B2563" s="5">
        <v>1678</v>
      </c>
      <c r="C2563" s="5">
        <v>1080</v>
      </c>
      <c r="D2563" s="5">
        <v>1</v>
      </c>
      <c r="E2563" s="5">
        <v>256.7</v>
      </c>
      <c r="F2563" s="5">
        <v>0.2</v>
      </c>
      <c r="G2563" s="5">
        <f>IFERROR(INDEX(Products!$C$2:$C$86,MATCH(C2563,Products!$A$2:$A$86,0)),"")</f>
        <v>8</v>
      </c>
      <c r="H2563" s="12">
        <f>IFERROR(INDEX(Products!$D$2:$D$86,MATCH(C2563,Products!$A$2:$A$86,0)),"")</f>
        <v>184.26</v>
      </c>
      <c r="I2563" s="12">
        <f t="shared" si="160"/>
        <v>205.36</v>
      </c>
      <c r="J2563" s="12">
        <f t="shared" si="161"/>
        <v>184.26</v>
      </c>
      <c r="K2563" s="12">
        <f t="shared" si="162"/>
        <v>21.100000000000023</v>
      </c>
      <c r="L2563" s="7">
        <f t="shared" si="163"/>
        <v>0.10274639657187389</v>
      </c>
      <c r="M2563" s="5" t="str">
        <f>IF(COUNTIF(Returns!$B$2:$B$248,A2563)&gt;0,"Yes","No")</f>
        <v>No</v>
      </c>
      <c r="N2563" s="13"/>
    </row>
    <row r="2564" spans="1:14" x14ac:dyDescent="0.35">
      <c r="A2564" s="5">
        <v>2563</v>
      </c>
      <c r="B2564" s="5">
        <v>1679</v>
      </c>
      <c r="C2564" s="5">
        <v>1003</v>
      </c>
      <c r="D2564" s="5">
        <v>1</v>
      </c>
      <c r="E2564" s="5">
        <v>5778.51</v>
      </c>
      <c r="F2564" s="5">
        <v>0.1</v>
      </c>
      <c r="G2564" s="5">
        <f>IFERROR(INDEX(Products!$C$2:$C$86,MATCH(C2564,Products!$A$2:$A$86,0)),"")</f>
        <v>1</v>
      </c>
      <c r="H2564" s="12">
        <f>IFERROR(INDEX(Products!$D$2:$D$86,MATCH(C2564,Products!$A$2:$A$86,0)),"")</f>
        <v>3419.53</v>
      </c>
      <c r="I2564" s="12">
        <f t="shared" si="160"/>
        <v>5200.6590000000006</v>
      </c>
      <c r="J2564" s="12">
        <f t="shared" si="161"/>
        <v>3419.53</v>
      </c>
      <c r="K2564" s="12">
        <f t="shared" si="162"/>
        <v>1781.1290000000004</v>
      </c>
      <c r="L2564" s="7">
        <f t="shared" si="163"/>
        <v>0.3424814047604352</v>
      </c>
      <c r="M2564" s="5" t="str">
        <f>IF(COUNTIF(Returns!$B$2:$B$248,A2564)&gt;0,"Yes","No")</f>
        <v>No</v>
      </c>
      <c r="N2564" s="13"/>
    </row>
    <row r="2565" spans="1:14" x14ac:dyDescent="0.35">
      <c r="A2565" s="5">
        <v>2564</v>
      </c>
      <c r="B2565" s="5">
        <v>1680</v>
      </c>
      <c r="C2565" s="5">
        <v>1006</v>
      </c>
      <c r="D2565" s="5">
        <v>1</v>
      </c>
      <c r="E2565" s="5">
        <v>2046.37</v>
      </c>
      <c r="F2565" s="5">
        <v>0</v>
      </c>
      <c r="G2565" s="5">
        <f>IFERROR(INDEX(Products!$C$2:$C$86,MATCH(C2565,Products!$A$2:$A$86,0)),"")</f>
        <v>1</v>
      </c>
      <c r="H2565" s="12">
        <f>IFERROR(INDEX(Products!$D$2:$D$86,MATCH(C2565,Products!$A$2:$A$86,0)),"")</f>
        <v>1296.42</v>
      </c>
      <c r="I2565" s="12">
        <f t="shared" si="160"/>
        <v>2046.37</v>
      </c>
      <c r="J2565" s="12">
        <f t="shared" si="161"/>
        <v>1296.42</v>
      </c>
      <c r="K2565" s="12">
        <f t="shared" si="162"/>
        <v>749.94999999999982</v>
      </c>
      <c r="L2565" s="7">
        <f t="shared" si="163"/>
        <v>0.3664782028665392</v>
      </c>
      <c r="M2565" s="5" t="str">
        <f>IF(COUNTIF(Returns!$B$2:$B$248,A2565)&gt;0,"Yes","No")</f>
        <v>No</v>
      </c>
      <c r="N2565" s="13"/>
    </row>
    <row r="2566" spans="1:14" x14ac:dyDescent="0.35">
      <c r="A2566" s="5">
        <v>2565</v>
      </c>
      <c r="B2566" s="5">
        <v>1681</v>
      </c>
      <c r="C2566" s="5">
        <v>1084</v>
      </c>
      <c r="D2566" s="5">
        <v>2</v>
      </c>
      <c r="E2566" s="5">
        <v>317.63</v>
      </c>
      <c r="F2566" s="5">
        <v>0.05</v>
      </c>
      <c r="G2566" s="5">
        <f>IFERROR(INDEX(Products!$C$2:$C$86,MATCH(C2566,Products!$A$2:$A$86,0)),"")</f>
        <v>8</v>
      </c>
      <c r="H2566" s="12">
        <f>IFERROR(INDEX(Products!$D$2:$D$86,MATCH(C2566,Products!$A$2:$A$86,0)),"")</f>
        <v>188.52</v>
      </c>
      <c r="I2566" s="12">
        <f t="shared" si="160"/>
        <v>603.49699999999996</v>
      </c>
      <c r="J2566" s="12">
        <f t="shared" si="161"/>
        <v>377.04</v>
      </c>
      <c r="K2566" s="12">
        <f t="shared" si="162"/>
        <v>226.45699999999994</v>
      </c>
      <c r="L2566" s="7">
        <f t="shared" si="163"/>
        <v>0.37524130194516286</v>
      </c>
      <c r="M2566" s="5" t="str">
        <f>IF(COUNTIF(Returns!$B$2:$B$248,A2566)&gt;0,"Yes","No")</f>
        <v>No</v>
      </c>
      <c r="N2566" s="13"/>
    </row>
    <row r="2567" spans="1:14" x14ac:dyDescent="0.35">
      <c r="A2567" s="5">
        <v>2566</v>
      </c>
      <c r="B2567" s="5">
        <v>1681</v>
      </c>
      <c r="C2567" s="5">
        <v>1006</v>
      </c>
      <c r="D2567" s="5">
        <v>1</v>
      </c>
      <c r="E2567" s="5">
        <v>2046.37</v>
      </c>
      <c r="F2567" s="5">
        <v>0.1</v>
      </c>
      <c r="G2567" s="5">
        <f>IFERROR(INDEX(Products!$C$2:$C$86,MATCH(C2567,Products!$A$2:$A$86,0)),"")</f>
        <v>1</v>
      </c>
      <c r="H2567" s="12">
        <f>IFERROR(INDEX(Products!$D$2:$D$86,MATCH(C2567,Products!$A$2:$A$86,0)),"")</f>
        <v>1296.42</v>
      </c>
      <c r="I2567" s="12">
        <f t="shared" si="160"/>
        <v>1841.7329999999999</v>
      </c>
      <c r="J2567" s="12">
        <f t="shared" si="161"/>
        <v>1296.42</v>
      </c>
      <c r="K2567" s="12">
        <f t="shared" si="162"/>
        <v>545.31299999999987</v>
      </c>
      <c r="L2567" s="7">
        <f t="shared" si="163"/>
        <v>0.29608689207393246</v>
      </c>
      <c r="M2567" s="5" t="str">
        <f>IF(COUNTIF(Returns!$B$2:$B$248,A2567)&gt;0,"Yes","No")</f>
        <v>No</v>
      </c>
      <c r="N2567" s="13"/>
    </row>
    <row r="2568" spans="1:14" x14ac:dyDescent="0.35">
      <c r="A2568" s="5">
        <v>2567</v>
      </c>
      <c r="B2568" s="5">
        <v>1682</v>
      </c>
      <c r="C2568" s="5">
        <v>1058</v>
      </c>
      <c r="D2568" s="5">
        <v>1</v>
      </c>
      <c r="E2568" s="5">
        <v>1504.15</v>
      </c>
      <c r="F2568" s="5">
        <v>0.05</v>
      </c>
      <c r="G2568" s="5">
        <f>IFERROR(INDEX(Products!$C$2:$C$86,MATCH(C2568,Products!$A$2:$A$86,0)),"")</f>
        <v>6</v>
      </c>
      <c r="H2568" s="12">
        <f>IFERROR(INDEX(Products!$D$2:$D$86,MATCH(C2568,Products!$A$2:$A$86,0)),"")</f>
        <v>828.35</v>
      </c>
      <c r="I2568" s="12">
        <f t="shared" si="160"/>
        <v>1428.9425000000001</v>
      </c>
      <c r="J2568" s="12">
        <f t="shared" si="161"/>
        <v>828.35</v>
      </c>
      <c r="K2568" s="12">
        <f t="shared" si="162"/>
        <v>600.59250000000009</v>
      </c>
      <c r="L2568" s="7">
        <f t="shared" si="163"/>
        <v>0.42030557562673099</v>
      </c>
      <c r="M2568" s="5" t="str">
        <f>IF(COUNTIF(Returns!$B$2:$B$248,A2568)&gt;0,"Yes","No")</f>
        <v>No</v>
      </c>
      <c r="N2568" s="13"/>
    </row>
    <row r="2569" spans="1:14" x14ac:dyDescent="0.35">
      <c r="A2569" s="5">
        <v>2568</v>
      </c>
      <c r="B2569" s="5">
        <v>1683</v>
      </c>
      <c r="C2569" s="5">
        <v>1076</v>
      </c>
      <c r="D2569" s="5">
        <v>1</v>
      </c>
      <c r="E2569" s="5">
        <v>999.07</v>
      </c>
      <c r="F2569" s="5">
        <v>0.05</v>
      </c>
      <c r="G2569" s="5">
        <f>IFERROR(INDEX(Products!$C$2:$C$86,MATCH(C2569,Products!$A$2:$A$86,0)),"")</f>
        <v>8</v>
      </c>
      <c r="H2569" s="12">
        <f>IFERROR(INDEX(Products!$D$2:$D$86,MATCH(C2569,Products!$A$2:$A$86,0)),"")</f>
        <v>597.38</v>
      </c>
      <c r="I2569" s="12">
        <f t="shared" si="160"/>
        <v>949.11649999999997</v>
      </c>
      <c r="J2569" s="12">
        <f t="shared" si="161"/>
        <v>597.38</v>
      </c>
      <c r="K2569" s="12">
        <f t="shared" si="162"/>
        <v>351.73649999999998</v>
      </c>
      <c r="L2569" s="7">
        <f t="shared" si="163"/>
        <v>0.37059359941587783</v>
      </c>
      <c r="M2569" s="5" t="str">
        <f>IF(COUNTIF(Returns!$B$2:$B$248,A2569)&gt;0,"Yes","No")</f>
        <v>No</v>
      </c>
      <c r="N2569" s="13"/>
    </row>
    <row r="2570" spans="1:14" x14ac:dyDescent="0.35">
      <c r="A2570" s="5">
        <v>2569</v>
      </c>
      <c r="B2570" s="5">
        <v>1683</v>
      </c>
      <c r="C2570" s="5">
        <v>1080</v>
      </c>
      <c r="D2570" s="5">
        <v>2</v>
      </c>
      <c r="E2570" s="5">
        <v>256.7</v>
      </c>
      <c r="F2570" s="5">
        <v>0.25</v>
      </c>
      <c r="G2570" s="5">
        <f>IFERROR(INDEX(Products!$C$2:$C$86,MATCH(C2570,Products!$A$2:$A$86,0)),"")</f>
        <v>8</v>
      </c>
      <c r="H2570" s="12">
        <f>IFERROR(INDEX(Products!$D$2:$D$86,MATCH(C2570,Products!$A$2:$A$86,0)),"")</f>
        <v>184.26</v>
      </c>
      <c r="I2570" s="12">
        <f t="shared" si="160"/>
        <v>385.04999999999995</v>
      </c>
      <c r="J2570" s="12">
        <f t="shared" si="161"/>
        <v>368.52</v>
      </c>
      <c r="K2570" s="12">
        <f t="shared" si="162"/>
        <v>16.529999999999973</v>
      </c>
      <c r="L2570" s="7">
        <f t="shared" si="163"/>
        <v>4.2929489676665301E-2</v>
      </c>
      <c r="M2570" s="5" t="str">
        <f>IF(COUNTIF(Returns!$B$2:$B$248,A2570)&gt;0,"Yes","No")</f>
        <v>No</v>
      </c>
      <c r="N2570" s="13"/>
    </row>
    <row r="2571" spans="1:14" x14ac:dyDescent="0.35">
      <c r="A2571" s="5">
        <v>2570</v>
      </c>
      <c r="B2571" s="5">
        <v>1683</v>
      </c>
      <c r="C2571" s="5">
        <v>1056</v>
      </c>
      <c r="D2571" s="5">
        <v>1</v>
      </c>
      <c r="E2571" s="5">
        <v>1134.4000000000001</v>
      </c>
      <c r="F2571" s="5">
        <v>0.25</v>
      </c>
      <c r="G2571" s="5">
        <f>IFERROR(INDEX(Products!$C$2:$C$86,MATCH(C2571,Products!$A$2:$A$86,0)),"")</f>
        <v>6</v>
      </c>
      <c r="H2571" s="12">
        <f>IFERROR(INDEX(Products!$D$2:$D$86,MATCH(C2571,Products!$A$2:$A$86,0)),"")</f>
        <v>798.2</v>
      </c>
      <c r="I2571" s="12">
        <f t="shared" si="160"/>
        <v>850.80000000000007</v>
      </c>
      <c r="J2571" s="12">
        <f t="shared" si="161"/>
        <v>798.2</v>
      </c>
      <c r="K2571" s="12">
        <f t="shared" si="162"/>
        <v>52.600000000000023</v>
      </c>
      <c r="L2571" s="7">
        <f t="shared" si="163"/>
        <v>6.1824165491302326E-2</v>
      </c>
      <c r="M2571" s="5" t="str">
        <f>IF(COUNTIF(Returns!$B$2:$B$248,A2571)&gt;0,"Yes","No")</f>
        <v>No</v>
      </c>
      <c r="N2571" s="13"/>
    </row>
    <row r="2572" spans="1:14" x14ac:dyDescent="0.35">
      <c r="A2572" s="5">
        <v>2571</v>
      </c>
      <c r="B2572" s="5">
        <v>1684</v>
      </c>
      <c r="C2572" s="5">
        <v>1006</v>
      </c>
      <c r="D2572" s="5">
        <v>1</v>
      </c>
      <c r="E2572" s="5">
        <v>2046.37</v>
      </c>
      <c r="F2572" s="5">
        <v>0.15</v>
      </c>
      <c r="G2572" s="5">
        <f>IFERROR(INDEX(Products!$C$2:$C$86,MATCH(C2572,Products!$A$2:$A$86,0)),"")</f>
        <v>1</v>
      </c>
      <c r="H2572" s="12">
        <f>IFERROR(INDEX(Products!$D$2:$D$86,MATCH(C2572,Products!$A$2:$A$86,0)),"")</f>
        <v>1296.42</v>
      </c>
      <c r="I2572" s="12">
        <f t="shared" si="160"/>
        <v>1739.4144999999999</v>
      </c>
      <c r="J2572" s="12">
        <f t="shared" si="161"/>
        <v>1296.42</v>
      </c>
      <c r="K2572" s="12">
        <f t="shared" si="162"/>
        <v>442.99449999999979</v>
      </c>
      <c r="L2572" s="7">
        <f t="shared" si="163"/>
        <v>0.25468023866651673</v>
      </c>
      <c r="M2572" s="5" t="str">
        <f>IF(COUNTIF(Returns!$B$2:$B$248,A2572)&gt;0,"Yes","No")</f>
        <v>No</v>
      </c>
      <c r="N2572" s="13"/>
    </row>
    <row r="2573" spans="1:14" x14ac:dyDescent="0.35">
      <c r="A2573" s="5">
        <v>2572</v>
      </c>
      <c r="B2573" s="5">
        <v>1685</v>
      </c>
      <c r="C2573" s="5">
        <v>1049</v>
      </c>
      <c r="D2573" s="5">
        <v>1</v>
      </c>
      <c r="E2573" s="5">
        <v>3970.29</v>
      </c>
      <c r="F2573" s="5">
        <v>0.3</v>
      </c>
      <c r="G2573" s="5">
        <f>IFERROR(INDEX(Products!$C$2:$C$86,MATCH(C2573,Products!$A$2:$A$86,0)),"")</f>
        <v>5</v>
      </c>
      <c r="H2573" s="12">
        <f>IFERROR(INDEX(Products!$D$2:$D$86,MATCH(C2573,Products!$A$2:$A$86,0)),"")</f>
        <v>2490.89</v>
      </c>
      <c r="I2573" s="12">
        <f t="shared" si="160"/>
        <v>2779.203</v>
      </c>
      <c r="J2573" s="12">
        <f t="shared" si="161"/>
        <v>2490.89</v>
      </c>
      <c r="K2573" s="12">
        <f t="shared" si="162"/>
        <v>288.3130000000001</v>
      </c>
      <c r="L2573" s="7">
        <f t="shared" si="163"/>
        <v>0.10373945336126944</v>
      </c>
      <c r="M2573" s="5" t="str">
        <f>IF(COUNTIF(Returns!$B$2:$B$248,A2573)&gt;0,"Yes","No")</f>
        <v>No</v>
      </c>
      <c r="N2573" s="13"/>
    </row>
    <row r="2574" spans="1:14" x14ac:dyDescent="0.35">
      <c r="A2574" s="5">
        <v>2573</v>
      </c>
      <c r="B2574" s="5">
        <v>1686</v>
      </c>
      <c r="C2574" s="5">
        <v>1028</v>
      </c>
      <c r="D2574" s="5">
        <v>1</v>
      </c>
      <c r="E2574" s="5">
        <v>2753.45</v>
      </c>
      <c r="F2574" s="5">
        <v>0.15</v>
      </c>
      <c r="G2574" s="5">
        <f>IFERROR(INDEX(Products!$C$2:$C$86,MATCH(C2574,Products!$A$2:$A$86,0)),"")</f>
        <v>3</v>
      </c>
      <c r="H2574" s="12">
        <f>IFERROR(INDEX(Products!$D$2:$D$86,MATCH(C2574,Products!$A$2:$A$86,0)),"")</f>
        <v>1672.88</v>
      </c>
      <c r="I2574" s="12">
        <f t="shared" si="160"/>
        <v>2340.4324999999999</v>
      </c>
      <c r="J2574" s="12">
        <f t="shared" si="161"/>
        <v>1672.88</v>
      </c>
      <c r="K2574" s="12">
        <f t="shared" si="162"/>
        <v>667.55249999999978</v>
      </c>
      <c r="L2574" s="7">
        <f t="shared" si="163"/>
        <v>0.28522612807675496</v>
      </c>
      <c r="M2574" s="5" t="str">
        <f>IF(COUNTIF(Returns!$B$2:$B$248,A2574)&gt;0,"Yes","No")</f>
        <v>No</v>
      </c>
      <c r="N2574" s="13"/>
    </row>
    <row r="2575" spans="1:14" x14ac:dyDescent="0.35">
      <c r="A2575" s="5">
        <v>2574</v>
      </c>
      <c r="B2575" s="5">
        <v>1686</v>
      </c>
      <c r="C2575" s="5">
        <v>1056</v>
      </c>
      <c r="D2575" s="5">
        <v>2</v>
      </c>
      <c r="E2575" s="5">
        <v>1134.4000000000001</v>
      </c>
      <c r="F2575" s="5">
        <v>0</v>
      </c>
      <c r="G2575" s="5">
        <f>IFERROR(INDEX(Products!$C$2:$C$86,MATCH(C2575,Products!$A$2:$A$86,0)),"")</f>
        <v>6</v>
      </c>
      <c r="H2575" s="12">
        <f>IFERROR(INDEX(Products!$D$2:$D$86,MATCH(C2575,Products!$A$2:$A$86,0)),"")</f>
        <v>798.2</v>
      </c>
      <c r="I2575" s="12">
        <f t="shared" si="160"/>
        <v>2268.8000000000002</v>
      </c>
      <c r="J2575" s="12">
        <f t="shared" si="161"/>
        <v>1596.4</v>
      </c>
      <c r="K2575" s="12">
        <f t="shared" si="162"/>
        <v>672.40000000000009</v>
      </c>
      <c r="L2575" s="7">
        <f t="shared" si="163"/>
        <v>0.29636812411847674</v>
      </c>
      <c r="M2575" s="5" t="str">
        <f>IF(COUNTIF(Returns!$B$2:$B$248,A2575)&gt;0,"Yes","No")</f>
        <v>No</v>
      </c>
      <c r="N2575" s="13"/>
    </row>
    <row r="2576" spans="1:14" x14ac:dyDescent="0.35">
      <c r="A2576" s="5">
        <v>2575</v>
      </c>
      <c r="B2576" s="5">
        <v>1686</v>
      </c>
      <c r="C2576" s="5">
        <v>1016</v>
      </c>
      <c r="D2576" s="5">
        <v>1</v>
      </c>
      <c r="E2576" s="5">
        <v>1279.19</v>
      </c>
      <c r="F2576" s="5">
        <v>0.1</v>
      </c>
      <c r="G2576" s="5">
        <f>IFERROR(INDEX(Products!$C$2:$C$86,MATCH(C2576,Products!$A$2:$A$86,0)),"")</f>
        <v>2</v>
      </c>
      <c r="H2576" s="12">
        <f>IFERROR(INDEX(Products!$D$2:$D$86,MATCH(C2576,Products!$A$2:$A$86,0)),"")</f>
        <v>741.85</v>
      </c>
      <c r="I2576" s="12">
        <f t="shared" si="160"/>
        <v>1151.2710000000002</v>
      </c>
      <c r="J2576" s="12">
        <f t="shared" si="161"/>
        <v>741.85</v>
      </c>
      <c r="K2576" s="12">
        <f t="shared" si="162"/>
        <v>409.42100000000016</v>
      </c>
      <c r="L2576" s="7">
        <f t="shared" si="163"/>
        <v>0.35562521769418332</v>
      </c>
      <c r="M2576" s="5" t="str">
        <f>IF(COUNTIF(Returns!$B$2:$B$248,A2576)&gt;0,"Yes","No")</f>
        <v>No</v>
      </c>
      <c r="N2576" s="13"/>
    </row>
    <row r="2577" spans="1:14" x14ac:dyDescent="0.35">
      <c r="A2577" s="5">
        <v>2576</v>
      </c>
      <c r="B2577" s="5">
        <v>1687</v>
      </c>
      <c r="C2577" s="5">
        <v>1052</v>
      </c>
      <c r="D2577" s="5">
        <v>2</v>
      </c>
      <c r="E2577" s="5">
        <v>2801.53</v>
      </c>
      <c r="F2577" s="5">
        <v>0</v>
      </c>
      <c r="G2577" s="5">
        <f>IFERROR(INDEX(Products!$C$2:$C$86,MATCH(C2577,Products!$A$2:$A$86,0)),"")</f>
        <v>5</v>
      </c>
      <c r="H2577" s="12">
        <f>IFERROR(INDEX(Products!$D$2:$D$86,MATCH(C2577,Products!$A$2:$A$86,0)),"")</f>
        <v>1752.02</v>
      </c>
      <c r="I2577" s="12">
        <f t="shared" si="160"/>
        <v>5603.06</v>
      </c>
      <c r="J2577" s="12">
        <f t="shared" si="161"/>
        <v>3504.04</v>
      </c>
      <c r="K2577" s="12">
        <f t="shared" si="162"/>
        <v>2099.0200000000004</v>
      </c>
      <c r="L2577" s="7">
        <f t="shared" si="163"/>
        <v>0.37462029676640984</v>
      </c>
      <c r="M2577" s="5" t="str">
        <f>IF(COUNTIF(Returns!$B$2:$B$248,A2577)&gt;0,"Yes","No")</f>
        <v>No</v>
      </c>
      <c r="N2577" s="13"/>
    </row>
    <row r="2578" spans="1:14" x14ac:dyDescent="0.35">
      <c r="A2578" s="5">
        <v>2577</v>
      </c>
      <c r="B2578" s="5">
        <v>1688</v>
      </c>
      <c r="C2578" s="5">
        <v>1067</v>
      </c>
      <c r="D2578" s="5">
        <v>1</v>
      </c>
      <c r="E2578" s="5">
        <v>4128.99</v>
      </c>
      <c r="F2578" s="5">
        <v>0.05</v>
      </c>
      <c r="G2578" s="5">
        <f>IFERROR(INDEX(Products!$C$2:$C$86,MATCH(C2578,Products!$A$2:$A$86,0)),"")</f>
        <v>7</v>
      </c>
      <c r="H2578" s="12">
        <f>IFERROR(INDEX(Products!$D$2:$D$86,MATCH(C2578,Products!$A$2:$A$86,0)),"")</f>
        <v>2213.3200000000002</v>
      </c>
      <c r="I2578" s="12">
        <f t="shared" si="160"/>
        <v>3922.5404999999996</v>
      </c>
      <c r="J2578" s="12">
        <f t="shared" si="161"/>
        <v>2213.3200000000002</v>
      </c>
      <c r="K2578" s="12">
        <f t="shared" si="162"/>
        <v>1709.2204999999994</v>
      </c>
      <c r="L2578" s="7">
        <f t="shared" si="163"/>
        <v>0.43574323834259954</v>
      </c>
      <c r="M2578" s="5" t="str">
        <f>IF(COUNTIF(Returns!$B$2:$B$248,A2578)&gt;0,"Yes","No")</f>
        <v>No</v>
      </c>
      <c r="N2578" s="13"/>
    </row>
    <row r="2579" spans="1:14" x14ac:dyDescent="0.35">
      <c r="A2579" s="5">
        <v>2578</v>
      </c>
      <c r="B2579" s="5">
        <v>1688</v>
      </c>
      <c r="C2579" s="5">
        <v>1049</v>
      </c>
      <c r="D2579" s="5">
        <v>2</v>
      </c>
      <c r="E2579" s="5">
        <v>3970.29</v>
      </c>
      <c r="F2579" s="5">
        <v>0.1</v>
      </c>
      <c r="G2579" s="5">
        <f>IFERROR(INDEX(Products!$C$2:$C$86,MATCH(C2579,Products!$A$2:$A$86,0)),"")</f>
        <v>5</v>
      </c>
      <c r="H2579" s="12">
        <f>IFERROR(INDEX(Products!$D$2:$D$86,MATCH(C2579,Products!$A$2:$A$86,0)),"")</f>
        <v>2490.89</v>
      </c>
      <c r="I2579" s="12">
        <f t="shared" si="160"/>
        <v>7146.5219999999999</v>
      </c>
      <c r="J2579" s="12">
        <f t="shared" si="161"/>
        <v>4981.78</v>
      </c>
      <c r="K2579" s="12">
        <f t="shared" si="162"/>
        <v>2164.7420000000002</v>
      </c>
      <c r="L2579" s="7">
        <f t="shared" si="163"/>
        <v>0.30290846372543179</v>
      </c>
      <c r="M2579" s="5" t="str">
        <f>IF(COUNTIF(Returns!$B$2:$B$248,A2579)&gt;0,"Yes","No")</f>
        <v>No</v>
      </c>
      <c r="N2579" s="13"/>
    </row>
    <row r="2580" spans="1:14" x14ac:dyDescent="0.35">
      <c r="A2580" s="5">
        <v>2579</v>
      </c>
      <c r="B2580" s="5">
        <v>1689</v>
      </c>
      <c r="C2580" s="5">
        <v>1053</v>
      </c>
      <c r="D2580" s="5">
        <v>1</v>
      </c>
      <c r="E2580" s="5">
        <v>1295.03</v>
      </c>
      <c r="F2580" s="5">
        <v>0.25</v>
      </c>
      <c r="G2580" s="5">
        <f>IFERROR(INDEX(Products!$C$2:$C$86,MATCH(C2580,Products!$A$2:$A$86,0)),"")</f>
        <v>5</v>
      </c>
      <c r="H2580" s="12">
        <f>IFERROR(INDEX(Products!$D$2:$D$86,MATCH(C2580,Products!$A$2:$A$86,0)),"")</f>
        <v>777.04</v>
      </c>
      <c r="I2580" s="12">
        <f t="shared" si="160"/>
        <v>971.27250000000004</v>
      </c>
      <c r="J2580" s="12">
        <f t="shared" si="161"/>
        <v>777.04</v>
      </c>
      <c r="K2580" s="12">
        <f t="shared" si="162"/>
        <v>194.23250000000007</v>
      </c>
      <c r="L2580" s="7">
        <f t="shared" si="163"/>
        <v>0.19997734930207545</v>
      </c>
      <c r="M2580" s="5" t="str">
        <f>IF(COUNTIF(Returns!$B$2:$B$248,A2580)&gt;0,"Yes","No")</f>
        <v>No</v>
      </c>
      <c r="N2580" s="13"/>
    </row>
    <row r="2581" spans="1:14" x14ac:dyDescent="0.35">
      <c r="A2581" s="5">
        <v>2580</v>
      </c>
      <c r="B2581" s="5">
        <v>1690</v>
      </c>
      <c r="C2581" s="5">
        <v>1053</v>
      </c>
      <c r="D2581" s="5">
        <v>1</v>
      </c>
      <c r="E2581" s="5">
        <v>1295.03</v>
      </c>
      <c r="F2581" s="5">
        <v>0.1</v>
      </c>
      <c r="G2581" s="5">
        <f>IFERROR(INDEX(Products!$C$2:$C$86,MATCH(C2581,Products!$A$2:$A$86,0)),"")</f>
        <v>5</v>
      </c>
      <c r="H2581" s="12">
        <f>IFERROR(INDEX(Products!$D$2:$D$86,MATCH(C2581,Products!$A$2:$A$86,0)),"")</f>
        <v>777.04</v>
      </c>
      <c r="I2581" s="12">
        <f t="shared" si="160"/>
        <v>1165.527</v>
      </c>
      <c r="J2581" s="12">
        <f t="shared" si="161"/>
        <v>777.04</v>
      </c>
      <c r="K2581" s="12">
        <f t="shared" si="162"/>
        <v>388.48700000000008</v>
      </c>
      <c r="L2581" s="7">
        <f t="shared" si="163"/>
        <v>0.33331445775172952</v>
      </c>
      <c r="M2581" s="5" t="str">
        <f>IF(COUNTIF(Returns!$B$2:$B$248,A2581)&gt;0,"Yes","No")</f>
        <v>No</v>
      </c>
      <c r="N2581" s="13"/>
    </row>
    <row r="2582" spans="1:14" x14ac:dyDescent="0.35">
      <c r="A2582" s="5">
        <v>2581</v>
      </c>
      <c r="B2582" s="5">
        <v>1690</v>
      </c>
      <c r="C2582" s="5">
        <v>1026</v>
      </c>
      <c r="D2582" s="5">
        <v>1</v>
      </c>
      <c r="E2582" s="5">
        <v>1413.81</v>
      </c>
      <c r="F2582" s="5">
        <v>0.2</v>
      </c>
      <c r="G2582" s="5">
        <f>IFERROR(INDEX(Products!$C$2:$C$86,MATCH(C2582,Products!$A$2:$A$86,0)),"")</f>
        <v>3</v>
      </c>
      <c r="H2582" s="12">
        <f>IFERROR(INDEX(Products!$D$2:$D$86,MATCH(C2582,Products!$A$2:$A$86,0)),"")</f>
        <v>1019.93</v>
      </c>
      <c r="I2582" s="12">
        <f t="shared" si="160"/>
        <v>1131.048</v>
      </c>
      <c r="J2582" s="12">
        <f t="shared" si="161"/>
        <v>1019.93</v>
      </c>
      <c r="K2582" s="12">
        <f t="shared" si="162"/>
        <v>111.11800000000005</v>
      </c>
      <c r="L2582" s="7">
        <f t="shared" si="163"/>
        <v>9.8243399042304169E-2</v>
      </c>
      <c r="M2582" s="5" t="str">
        <f>IF(COUNTIF(Returns!$B$2:$B$248,A2582)&gt;0,"Yes","No")</f>
        <v>No</v>
      </c>
      <c r="N2582" s="13"/>
    </row>
    <row r="2583" spans="1:14" x14ac:dyDescent="0.35">
      <c r="A2583" s="5">
        <v>2582</v>
      </c>
      <c r="B2583" s="5">
        <v>1691</v>
      </c>
      <c r="C2583" s="5">
        <v>1001</v>
      </c>
      <c r="D2583" s="5">
        <v>1</v>
      </c>
      <c r="E2583" s="5">
        <v>3826.19</v>
      </c>
      <c r="F2583" s="5">
        <v>0.1</v>
      </c>
      <c r="G2583" s="5">
        <f>IFERROR(INDEX(Products!$C$2:$C$86,MATCH(C2583,Products!$A$2:$A$86,0)),"")</f>
        <v>1</v>
      </c>
      <c r="H2583" s="12">
        <f>IFERROR(INDEX(Products!$D$2:$D$86,MATCH(C2583,Products!$A$2:$A$86,0)),"")</f>
        <v>3021.65</v>
      </c>
      <c r="I2583" s="12">
        <f t="shared" si="160"/>
        <v>3443.5709999999999</v>
      </c>
      <c r="J2583" s="12">
        <f t="shared" si="161"/>
        <v>3021.65</v>
      </c>
      <c r="K2583" s="12">
        <f t="shared" si="162"/>
        <v>421.92099999999982</v>
      </c>
      <c r="L2583" s="7">
        <f t="shared" si="163"/>
        <v>0.12252426333013021</v>
      </c>
      <c r="M2583" s="5" t="str">
        <f>IF(COUNTIF(Returns!$B$2:$B$248,A2583)&gt;0,"Yes","No")</f>
        <v>No</v>
      </c>
      <c r="N2583" s="13"/>
    </row>
    <row r="2584" spans="1:14" x14ac:dyDescent="0.35">
      <c r="A2584" s="5">
        <v>2583</v>
      </c>
      <c r="B2584" s="5">
        <v>1692</v>
      </c>
      <c r="C2584" s="5">
        <v>1038</v>
      </c>
      <c r="D2584" s="5">
        <v>1</v>
      </c>
      <c r="E2584" s="5">
        <v>930.61</v>
      </c>
      <c r="F2584" s="5">
        <v>0.1</v>
      </c>
      <c r="G2584" s="5">
        <f>IFERROR(INDEX(Products!$C$2:$C$86,MATCH(C2584,Products!$A$2:$A$86,0)),"")</f>
        <v>4</v>
      </c>
      <c r="H2584" s="12">
        <f>IFERROR(INDEX(Products!$D$2:$D$86,MATCH(C2584,Products!$A$2:$A$86,0)),"")</f>
        <v>617.46</v>
      </c>
      <c r="I2584" s="12">
        <f t="shared" si="160"/>
        <v>837.54899999999998</v>
      </c>
      <c r="J2584" s="12">
        <f t="shared" si="161"/>
        <v>617.46</v>
      </c>
      <c r="K2584" s="12">
        <f t="shared" si="162"/>
        <v>220.08899999999994</v>
      </c>
      <c r="L2584" s="7">
        <f t="shared" si="163"/>
        <v>0.26277746137837898</v>
      </c>
      <c r="M2584" s="5" t="str">
        <f>IF(COUNTIF(Returns!$B$2:$B$248,A2584)&gt;0,"Yes","No")</f>
        <v>No</v>
      </c>
      <c r="N2584" s="13"/>
    </row>
    <row r="2585" spans="1:14" x14ac:dyDescent="0.35">
      <c r="A2585" s="5">
        <v>2584</v>
      </c>
      <c r="B2585" s="5">
        <v>1693</v>
      </c>
      <c r="C2585" s="5">
        <v>1079</v>
      </c>
      <c r="D2585" s="5">
        <v>1</v>
      </c>
      <c r="E2585" s="5">
        <v>395.97</v>
      </c>
      <c r="F2585" s="5">
        <v>0.05</v>
      </c>
      <c r="G2585" s="5">
        <f>IFERROR(INDEX(Products!$C$2:$C$86,MATCH(C2585,Products!$A$2:$A$86,0)),"")</f>
        <v>8</v>
      </c>
      <c r="H2585" s="12">
        <f>IFERROR(INDEX(Products!$D$2:$D$86,MATCH(C2585,Products!$A$2:$A$86,0)),"")</f>
        <v>242.57</v>
      </c>
      <c r="I2585" s="12">
        <f t="shared" si="160"/>
        <v>376.17149999999998</v>
      </c>
      <c r="J2585" s="12">
        <f t="shared" si="161"/>
        <v>242.57</v>
      </c>
      <c r="K2585" s="12">
        <f t="shared" si="162"/>
        <v>133.60149999999999</v>
      </c>
      <c r="L2585" s="7">
        <f t="shared" si="163"/>
        <v>0.35516114325513759</v>
      </c>
      <c r="M2585" s="5" t="str">
        <f>IF(COUNTIF(Returns!$B$2:$B$248,A2585)&gt;0,"Yes","No")</f>
        <v>No</v>
      </c>
      <c r="N2585" s="13"/>
    </row>
    <row r="2586" spans="1:14" x14ac:dyDescent="0.35">
      <c r="A2586" s="5">
        <v>2585</v>
      </c>
      <c r="B2586" s="5">
        <v>1694</v>
      </c>
      <c r="C2586" s="5">
        <v>1063</v>
      </c>
      <c r="D2586" s="5">
        <v>1</v>
      </c>
      <c r="E2586" s="5">
        <v>117.54</v>
      </c>
      <c r="F2586" s="5">
        <v>0.1</v>
      </c>
      <c r="G2586" s="5">
        <f>IFERROR(INDEX(Products!$C$2:$C$86,MATCH(C2586,Products!$A$2:$A$86,0)),"")</f>
        <v>6</v>
      </c>
      <c r="H2586" s="12">
        <f>IFERROR(INDEX(Products!$D$2:$D$86,MATCH(C2586,Products!$A$2:$A$86,0)),"")</f>
        <v>80.47</v>
      </c>
      <c r="I2586" s="12">
        <f t="shared" si="160"/>
        <v>105.786</v>
      </c>
      <c r="J2586" s="12">
        <f t="shared" si="161"/>
        <v>80.47</v>
      </c>
      <c r="K2586" s="12">
        <f t="shared" si="162"/>
        <v>25.316000000000003</v>
      </c>
      <c r="L2586" s="7">
        <f t="shared" si="163"/>
        <v>0.23931333068648028</v>
      </c>
      <c r="M2586" s="5" t="str">
        <f>IF(COUNTIF(Returns!$B$2:$B$248,A2586)&gt;0,"Yes","No")</f>
        <v>No</v>
      </c>
      <c r="N2586" s="13"/>
    </row>
    <row r="2587" spans="1:14" x14ac:dyDescent="0.35">
      <c r="A2587" s="5">
        <v>2586</v>
      </c>
      <c r="B2587" s="5">
        <v>1694</v>
      </c>
      <c r="C2587" s="5">
        <v>1019</v>
      </c>
      <c r="D2587" s="5">
        <v>2</v>
      </c>
      <c r="E2587" s="5">
        <v>1255.73</v>
      </c>
      <c r="F2587" s="5">
        <v>0</v>
      </c>
      <c r="G2587" s="5">
        <f>IFERROR(INDEX(Products!$C$2:$C$86,MATCH(C2587,Products!$A$2:$A$86,0)),"")</f>
        <v>2</v>
      </c>
      <c r="H2587" s="12">
        <f>IFERROR(INDEX(Products!$D$2:$D$86,MATCH(C2587,Products!$A$2:$A$86,0)),"")</f>
        <v>760.11</v>
      </c>
      <c r="I2587" s="12">
        <f t="shared" si="160"/>
        <v>2511.46</v>
      </c>
      <c r="J2587" s="12">
        <f t="shared" si="161"/>
        <v>1520.22</v>
      </c>
      <c r="K2587" s="12">
        <f t="shared" si="162"/>
        <v>991.24</v>
      </c>
      <c r="L2587" s="7">
        <f t="shared" si="163"/>
        <v>0.39468675591090441</v>
      </c>
      <c r="M2587" s="5" t="str">
        <f>IF(COUNTIF(Returns!$B$2:$B$248,A2587)&gt;0,"Yes","No")</f>
        <v>No</v>
      </c>
      <c r="N2587" s="13"/>
    </row>
    <row r="2588" spans="1:14" x14ac:dyDescent="0.35">
      <c r="A2588" s="5">
        <v>2587</v>
      </c>
      <c r="B2588" s="5">
        <v>1694</v>
      </c>
      <c r="C2588" s="5">
        <v>1085</v>
      </c>
      <c r="D2588" s="5">
        <v>1</v>
      </c>
      <c r="E2588" s="5">
        <v>234.72</v>
      </c>
      <c r="F2588" s="5">
        <v>0</v>
      </c>
      <c r="G2588" s="5">
        <f>IFERROR(INDEX(Products!$C$2:$C$86,MATCH(C2588,Products!$A$2:$A$86,0)),"")</f>
        <v>8</v>
      </c>
      <c r="H2588" s="12">
        <f>IFERROR(INDEX(Products!$D$2:$D$86,MATCH(C2588,Products!$A$2:$A$86,0)),"")</f>
        <v>175.69</v>
      </c>
      <c r="I2588" s="12">
        <f t="shared" si="160"/>
        <v>234.72</v>
      </c>
      <c r="J2588" s="12">
        <f t="shared" si="161"/>
        <v>175.69</v>
      </c>
      <c r="K2588" s="12">
        <f t="shared" si="162"/>
        <v>59.03</v>
      </c>
      <c r="L2588" s="7">
        <f t="shared" si="163"/>
        <v>0.25149113837764148</v>
      </c>
      <c r="M2588" s="5" t="str">
        <f>IF(COUNTIF(Returns!$B$2:$B$248,A2588)&gt;0,"Yes","No")</f>
        <v>No</v>
      </c>
      <c r="N2588" s="13"/>
    </row>
    <row r="2589" spans="1:14" x14ac:dyDescent="0.35">
      <c r="A2589" s="5">
        <v>2588</v>
      </c>
      <c r="B2589" s="5">
        <v>1694</v>
      </c>
      <c r="C2589" s="5">
        <v>1017</v>
      </c>
      <c r="D2589" s="5">
        <v>1</v>
      </c>
      <c r="E2589" s="5">
        <v>978.37</v>
      </c>
      <c r="F2589" s="5">
        <v>0</v>
      </c>
      <c r="G2589" s="5">
        <f>IFERROR(INDEX(Products!$C$2:$C$86,MATCH(C2589,Products!$A$2:$A$86,0)),"")</f>
        <v>2</v>
      </c>
      <c r="H2589" s="12">
        <f>IFERROR(INDEX(Products!$D$2:$D$86,MATCH(C2589,Products!$A$2:$A$86,0)),"")</f>
        <v>519.71</v>
      </c>
      <c r="I2589" s="12">
        <f t="shared" si="160"/>
        <v>978.37</v>
      </c>
      <c r="J2589" s="12">
        <f t="shared" si="161"/>
        <v>519.71</v>
      </c>
      <c r="K2589" s="12">
        <f t="shared" si="162"/>
        <v>458.65999999999997</v>
      </c>
      <c r="L2589" s="7">
        <f t="shared" si="163"/>
        <v>0.46880014718358082</v>
      </c>
      <c r="M2589" s="5" t="str">
        <f>IF(COUNTIF(Returns!$B$2:$B$248,A2589)&gt;0,"Yes","No")</f>
        <v>No</v>
      </c>
      <c r="N2589" s="13"/>
    </row>
    <row r="2590" spans="1:14" x14ac:dyDescent="0.35">
      <c r="A2590" s="5">
        <v>2589</v>
      </c>
      <c r="B2590" s="5">
        <v>1695</v>
      </c>
      <c r="C2590" s="5">
        <v>1063</v>
      </c>
      <c r="D2590" s="5">
        <v>1</v>
      </c>
      <c r="E2590" s="5">
        <v>117.54</v>
      </c>
      <c r="F2590" s="5">
        <v>0.25</v>
      </c>
      <c r="G2590" s="5">
        <f>IFERROR(INDEX(Products!$C$2:$C$86,MATCH(C2590,Products!$A$2:$A$86,0)),"")</f>
        <v>6</v>
      </c>
      <c r="H2590" s="12">
        <f>IFERROR(INDEX(Products!$D$2:$D$86,MATCH(C2590,Products!$A$2:$A$86,0)),"")</f>
        <v>80.47</v>
      </c>
      <c r="I2590" s="12">
        <f t="shared" si="160"/>
        <v>88.155000000000001</v>
      </c>
      <c r="J2590" s="12">
        <f t="shared" si="161"/>
        <v>80.47</v>
      </c>
      <c r="K2590" s="12">
        <f t="shared" si="162"/>
        <v>7.6850000000000023</v>
      </c>
      <c r="L2590" s="7">
        <f t="shared" si="163"/>
        <v>8.7175996823776331E-2</v>
      </c>
      <c r="M2590" s="5" t="str">
        <f>IF(COUNTIF(Returns!$B$2:$B$248,A2590)&gt;0,"Yes","No")</f>
        <v>No</v>
      </c>
      <c r="N2590" s="13"/>
    </row>
    <row r="2591" spans="1:14" x14ac:dyDescent="0.35">
      <c r="A2591" s="5">
        <v>2590</v>
      </c>
      <c r="B2591" s="5">
        <v>1696</v>
      </c>
      <c r="C2591" s="5">
        <v>1067</v>
      </c>
      <c r="D2591" s="5">
        <v>1</v>
      </c>
      <c r="E2591" s="5">
        <v>4128.99</v>
      </c>
      <c r="F2591" s="5">
        <v>0</v>
      </c>
      <c r="G2591" s="5">
        <f>IFERROR(INDEX(Products!$C$2:$C$86,MATCH(C2591,Products!$A$2:$A$86,0)),"")</f>
        <v>7</v>
      </c>
      <c r="H2591" s="12">
        <f>IFERROR(INDEX(Products!$D$2:$D$86,MATCH(C2591,Products!$A$2:$A$86,0)),"")</f>
        <v>2213.3200000000002</v>
      </c>
      <c r="I2591" s="12">
        <f t="shared" si="160"/>
        <v>4128.99</v>
      </c>
      <c r="J2591" s="12">
        <f t="shared" si="161"/>
        <v>2213.3200000000002</v>
      </c>
      <c r="K2591" s="12">
        <f t="shared" si="162"/>
        <v>1915.6699999999996</v>
      </c>
      <c r="L2591" s="7">
        <f t="shared" si="163"/>
        <v>0.4639560764254696</v>
      </c>
      <c r="M2591" s="5" t="str">
        <f>IF(COUNTIF(Returns!$B$2:$B$248,A2591)&gt;0,"Yes","No")</f>
        <v>No</v>
      </c>
      <c r="N2591" s="13"/>
    </row>
    <row r="2592" spans="1:14" x14ac:dyDescent="0.35">
      <c r="A2592" s="5">
        <v>2591</v>
      </c>
      <c r="B2592" s="5">
        <v>1697</v>
      </c>
      <c r="C2592" s="5">
        <v>1061</v>
      </c>
      <c r="D2592" s="5">
        <v>1</v>
      </c>
      <c r="E2592" s="5">
        <v>1128.8399999999999</v>
      </c>
      <c r="F2592" s="5">
        <v>0.3</v>
      </c>
      <c r="G2592" s="5">
        <f>IFERROR(INDEX(Products!$C$2:$C$86,MATCH(C2592,Products!$A$2:$A$86,0)),"")</f>
        <v>6</v>
      </c>
      <c r="H2592" s="12">
        <f>IFERROR(INDEX(Products!$D$2:$D$86,MATCH(C2592,Products!$A$2:$A$86,0)),"")</f>
        <v>705.26</v>
      </c>
      <c r="I2592" s="12">
        <f t="shared" si="160"/>
        <v>790.18799999999987</v>
      </c>
      <c r="J2592" s="12">
        <f t="shared" si="161"/>
        <v>705.26</v>
      </c>
      <c r="K2592" s="12">
        <f t="shared" si="162"/>
        <v>84.927999999999884</v>
      </c>
      <c r="L2592" s="7">
        <f t="shared" si="163"/>
        <v>0.10747822037287316</v>
      </c>
      <c r="M2592" s="5" t="str">
        <f>IF(COUNTIF(Returns!$B$2:$B$248,A2592)&gt;0,"Yes","No")</f>
        <v>No</v>
      </c>
      <c r="N2592" s="13"/>
    </row>
    <row r="2593" spans="1:14" x14ac:dyDescent="0.35">
      <c r="A2593" s="5">
        <v>2592</v>
      </c>
      <c r="B2593" s="5">
        <v>1697</v>
      </c>
      <c r="C2593" s="5">
        <v>1048</v>
      </c>
      <c r="D2593" s="5">
        <v>1</v>
      </c>
      <c r="E2593" s="5">
        <v>448.35</v>
      </c>
      <c r="F2593" s="5">
        <v>0.1</v>
      </c>
      <c r="G2593" s="5">
        <f>IFERROR(INDEX(Products!$C$2:$C$86,MATCH(C2593,Products!$A$2:$A$86,0)),"")</f>
        <v>5</v>
      </c>
      <c r="H2593" s="12">
        <f>IFERROR(INDEX(Products!$D$2:$D$86,MATCH(C2593,Products!$A$2:$A$86,0)),"")</f>
        <v>299.29000000000002</v>
      </c>
      <c r="I2593" s="12">
        <f t="shared" si="160"/>
        <v>403.51500000000004</v>
      </c>
      <c r="J2593" s="12">
        <f t="shared" si="161"/>
        <v>299.29000000000002</v>
      </c>
      <c r="K2593" s="12">
        <f t="shared" si="162"/>
        <v>104.22500000000002</v>
      </c>
      <c r="L2593" s="7">
        <f t="shared" si="163"/>
        <v>0.25829275243795152</v>
      </c>
      <c r="M2593" s="5" t="str">
        <f>IF(COUNTIF(Returns!$B$2:$B$248,A2593)&gt;0,"Yes","No")</f>
        <v>No</v>
      </c>
      <c r="N2593" s="13"/>
    </row>
    <row r="2594" spans="1:14" x14ac:dyDescent="0.35">
      <c r="A2594" s="5">
        <v>2593</v>
      </c>
      <c r="B2594" s="5">
        <v>1698</v>
      </c>
      <c r="C2594" s="5">
        <v>1040</v>
      </c>
      <c r="D2594" s="5">
        <v>1</v>
      </c>
      <c r="E2594" s="5">
        <v>419.14</v>
      </c>
      <c r="F2594" s="5">
        <v>0.2</v>
      </c>
      <c r="G2594" s="5">
        <f>IFERROR(INDEX(Products!$C$2:$C$86,MATCH(C2594,Products!$A$2:$A$86,0)),"")</f>
        <v>4</v>
      </c>
      <c r="H2594" s="12">
        <f>IFERROR(INDEX(Products!$D$2:$D$86,MATCH(C2594,Products!$A$2:$A$86,0)),"")</f>
        <v>297.2</v>
      </c>
      <c r="I2594" s="12">
        <f t="shared" si="160"/>
        <v>335.31200000000001</v>
      </c>
      <c r="J2594" s="12">
        <f t="shared" si="161"/>
        <v>297.2</v>
      </c>
      <c r="K2594" s="12">
        <f t="shared" si="162"/>
        <v>38.112000000000023</v>
      </c>
      <c r="L2594" s="7">
        <f t="shared" si="163"/>
        <v>0.11366130648470685</v>
      </c>
      <c r="M2594" s="5" t="str">
        <f>IF(COUNTIF(Returns!$B$2:$B$248,A2594)&gt;0,"Yes","No")</f>
        <v>Yes</v>
      </c>
      <c r="N2594" s="13"/>
    </row>
    <row r="2595" spans="1:14" x14ac:dyDescent="0.35">
      <c r="A2595" s="5">
        <v>2594</v>
      </c>
      <c r="B2595" s="5">
        <v>1699</v>
      </c>
      <c r="C2595" s="5">
        <v>1021</v>
      </c>
      <c r="D2595" s="5">
        <v>1</v>
      </c>
      <c r="E2595" s="5">
        <v>841.78</v>
      </c>
      <c r="F2595" s="5">
        <v>0</v>
      </c>
      <c r="G2595" s="5">
        <f>IFERROR(INDEX(Products!$C$2:$C$86,MATCH(C2595,Products!$A$2:$A$86,0)),"")</f>
        <v>2</v>
      </c>
      <c r="H2595" s="12">
        <f>IFERROR(INDEX(Products!$D$2:$D$86,MATCH(C2595,Products!$A$2:$A$86,0)),"")</f>
        <v>657.75</v>
      </c>
      <c r="I2595" s="12">
        <f t="shared" si="160"/>
        <v>841.78</v>
      </c>
      <c r="J2595" s="12">
        <f t="shared" si="161"/>
        <v>657.75</v>
      </c>
      <c r="K2595" s="12">
        <f t="shared" si="162"/>
        <v>184.02999999999997</v>
      </c>
      <c r="L2595" s="7">
        <f t="shared" si="163"/>
        <v>0.21862006700087908</v>
      </c>
      <c r="M2595" s="5" t="str">
        <f>IF(COUNTIF(Returns!$B$2:$B$248,A2595)&gt;0,"Yes","No")</f>
        <v>Yes</v>
      </c>
      <c r="N2595" s="13"/>
    </row>
    <row r="2596" spans="1:14" x14ac:dyDescent="0.35">
      <c r="A2596" s="5">
        <v>2595</v>
      </c>
      <c r="B2596" s="5">
        <v>1700</v>
      </c>
      <c r="C2596" s="5">
        <v>1052</v>
      </c>
      <c r="D2596" s="5">
        <v>2</v>
      </c>
      <c r="E2596" s="5">
        <v>2801.53</v>
      </c>
      <c r="F2596" s="5">
        <v>0.25</v>
      </c>
      <c r="G2596" s="5">
        <f>IFERROR(INDEX(Products!$C$2:$C$86,MATCH(C2596,Products!$A$2:$A$86,0)),"")</f>
        <v>5</v>
      </c>
      <c r="H2596" s="12">
        <f>IFERROR(INDEX(Products!$D$2:$D$86,MATCH(C2596,Products!$A$2:$A$86,0)),"")</f>
        <v>1752.02</v>
      </c>
      <c r="I2596" s="12">
        <f t="shared" si="160"/>
        <v>4202.2950000000001</v>
      </c>
      <c r="J2596" s="12">
        <f t="shared" si="161"/>
        <v>3504.04</v>
      </c>
      <c r="K2596" s="12">
        <f t="shared" si="162"/>
        <v>698.25500000000011</v>
      </c>
      <c r="L2596" s="7">
        <f t="shared" si="163"/>
        <v>0.1661603956885464</v>
      </c>
      <c r="M2596" s="5" t="str">
        <f>IF(COUNTIF(Returns!$B$2:$B$248,A2596)&gt;0,"Yes","No")</f>
        <v>No</v>
      </c>
      <c r="N2596" s="13"/>
    </row>
    <row r="2597" spans="1:14" x14ac:dyDescent="0.35">
      <c r="A2597" s="5">
        <v>2596</v>
      </c>
      <c r="B2597" s="5">
        <v>1701</v>
      </c>
      <c r="C2597" s="5">
        <v>1043</v>
      </c>
      <c r="D2597" s="5">
        <v>3</v>
      </c>
      <c r="E2597" s="5">
        <v>567.48</v>
      </c>
      <c r="F2597" s="5">
        <v>0.15</v>
      </c>
      <c r="G2597" s="5">
        <f>IFERROR(INDEX(Products!$C$2:$C$86,MATCH(C2597,Products!$A$2:$A$86,0)),"")</f>
        <v>4</v>
      </c>
      <c r="H2597" s="12">
        <f>IFERROR(INDEX(Products!$D$2:$D$86,MATCH(C2597,Products!$A$2:$A$86,0)),"")</f>
        <v>407.51</v>
      </c>
      <c r="I2597" s="12">
        <f t="shared" si="160"/>
        <v>1447.0740000000001</v>
      </c>
      <c r="J2597" s="12">
        <f t="shared" si="161"/>
        <v>1222.53</v>
      </c>
      <c r="K2597" s="12">
        <f t="shared" si="162"/>
        <v>224.5440000000001</v>
      </c>
      <c r="L2597" s="7">
        <f t="shared" si="163"/>
        <v>0.15517105552307628</v>
      </c>
      <c r="M2597" s="5" t="str">
        <f>IF(COUNTIF(Returns!$B$2:$B$248,A2597)&gt;0,"Yes","No")</f>
        <v>No</v>
      </c>
      <c r="N2597" s="13"/>
    </row>
    <row r="2598" spans="1:14" x14ac:dyDescent="0.35">
      <c r="A2598" s="5">
        <v>2597</v>
      </c>
      <c r="B2598" s="5">
        <v>1702</v>
      </c>
      <c r="C2598" s="5">
        <v>1049</v>
      </c>
      <c r="D2598" s="5">
        <v>2</v>
      </c>
      <c r="E2598" s="5">
        <v>3970.29</v>
      </c>
      <c r="F2598" s="5">
        <v>0.2</v>
      </c>
      <c r="G2598" s="5">
        <f>IFERROR(INDEX(Products!$C$2:$C$86,MATCH(C2598,Products!$A$2:$A$86,0)),"")</f>
        <v>5</v>
      </c>
      <c r="H2598" s="12">
        <f>IFERROR(INDEX(Products!$D$2:$D$86,MATCH(C2598,Products!$A$2:$A$86,0)),"")</f>
        <v>2490.89</v>
      </c>
      <c r="I2598" s="12">
        <f t="shared" si="160"/>
        <v>6352.4639999999999</v>
      </c>
      <c r="J2598" s="12">
        <f t="shared" si="161"/>
        <v>4981.78</v>
      </c>
      <c r="K2598" s="12">
        <f t="shared" si="162"/>
        <v>1370.6840000000002</v>
      </c>
      <c r="L2598" s="7">
        <f t="shared" si="163"/>
        <v>0.21577202169111076</v>
      </c>
      <c r="M2598" s="5" t="str">
        <f>IF(COUNTIF(Returns!$B$2:$B$248,A2598)&gt;0,"Yes","No")</f>
        <v>No</v>
      </c>
      <c r="N2598" s="13"/>
    </row>
    <row r="2599" spans="1:14" x14ac:dyDescent="0.35">
      <c r="A2599" s="5">
        <v>2598</v>
      </c>
      <c r="B2599" s="5">
        <v>1703</v>
      </c>
      <c r="C2599" s="5">
        <v>1017</v>
      </c>
      <c r="D2599" s="5">
        <v>1</v>
      </c>
      <c r="E2599" s="5">
        <v>978.37</v>
      </c>
      <c r="F2599" s="5">
        <v>0.1</v>
      </c>
      <c r="G2599" s="5">
        <f>IFERROR(INDEX(Products!$C$2:$C$86,MATCH(C2599,Products!$A$2:$A$86,0)),"")</f>
        <v>2</v>
      </c>
      <c r="H2599" s="12">
        <f>IFERROR(INDEX(Products!$D$2:$D$86,MATCH(C2599,Products!$A$2:$A$86,0)),"")</f>
        <v>519.71</v>
      </c>
      <c r="I2599" s="12">
        <f t="shared" si="160"/>
        <v>880.53300000000002</v>
      </c>
      <c r="J2599" s="12">
        <f t="shared" si="161"/>
        <v>519.71</v>
      </c>
      <c r="K2599" s="12">
        <f t="shared" si="162"/>
        <v>360.82299999999998</v>
      </c>
      <c r="L2599" s="7">
        <f t="shared" si="163"/>
        <v>0.40977794131508982</v>
      </c>
      <c r="M2599" s="5" t="str">
        <f>IF(COUNTIF(Returns!$B$2:$B$248,A2599)&gt;0,"Yes","No")</f>
        <v>No</v>
      </c>
      <c r="N2599" s="13"/>
    </row>
    <row r="2600" spans="1:14" x14ac:dyDescent="0.35">
      <c r="A2600" s="5">
        <v>2599</v>
      </c>
      <c r="B2600" s="5">
        <v>1703</v>
      </c>
      <c r="C2600" s="5">
        <v>1061</v>
      </c>
      <c r="D2600" s="5">
        <v>3</v>
      </c>
      <c r="E2600" s="5">
        <v>1128.8399999999999</v>
      </c>
      <c r="F2600" s="5">
        <v>0</v>
      </c>
      <c r="G2600" s="5">
        <f>IFERROR(INDEX(Products!$C$2:$C$86,MATCH(C2600,Products!$A$2:$A$86,0)),"")</f>
        <v>6</v>
      </c>
      <c r="H2600" s="12">
        <f>IFERROR(INDEX(Products!$D$2:$D$86,MATCH(C2600,Products!$A$2:$A$86,0)),"")</f>
        <v>705.26</v>
      </c>
      <c r="I2600" s="12">
        <f t="shared" si="160"/>
        <v>3386.5199999999995</v>
      </c>
      <c r="J2600" s="12">
        <f t="shared" si="161"/>
        <v>2115.7799999999997</v>
      </c>
      <c r="K2600" s="12">
        <f t="shared" si="162"/>
        <v>1270.7399999999998</v>
      </c>
      <c r="L2600" s="7">
        <f t="shared" si="163"/>
        <v>0.37523475426101127</v>
      </c>
      <c r="M2600" s="5" t="str">
        <f>IF(COUNTIF(Returns!$B$2:$B$248,A2600)&gt;0,"Yes","No")</f>
        <v>No</v>
      </c>
      <c r="N2600" s="13"/>
    </row>
    <row r="2601" spans="1:14" x14ac:dyDescent="0.35">
      <c r="A2601" s="5">
        <v>2600</v>
      </c>
      <c r="B2601" s="5">
        <v>1704</v>
      </c>
      <c r="C2601" s="5">
        <v>1085</v>
      </c>
      <c r="D2601" s="5">
        <v>1</v>
      </c>
      <c r="E2601" s="5">
        <v>234.72</v>
      </c>
      <c r="F2601" s="5">
        <v>0.25</v>
      </c>
      <c r="G2601" s="5">
        <f>IFERROR(INDEX(Products!$C$2:$C$86,MATCH(C2601,Products!$A$2:$A$86,0)),"")</f>
        <v>8</v>
      </c>
      <c r="H2601" s="12">
        <f>IFERROR(INDEX(Products!$D$2:$D$86,MATCH(C2601,Products!$A$2:$A$86,0)),"")</f>
        <v>175.69</v>
      </c>
      <c r="I2601" s="12">
        <f t="shared" si="160"/>
        <v>176.04</v>
      </c>
      <c r="J2601" s="12">
        <f t="shared" si="161"/>
        <v>175.69</v>
      </c>
      <c r="K2601" s="12">
        <f t="shared" si="162"/>
        <v>0.34999999999999432</v>
      </c>
      <c r="L2601" s="7">
        <f t="shared" si="163"/>
        <v>1.9881845035218948E-3</v>
      </c>
      <c r="M2601" s="5" t="str">
        <f>IF(COUNTIF(Returns!$B$2:$B$248,A2601)&gt;0,"Yes","No")</f>
        <v>No</v>
      </c>
      <c r="N2601" s="13"/>
    </row>
    <row r="2602" spans="1:14" x14ac:dyDescent="0.35">
      <c r="A2602" s="5">
        <v>2601</v>
      </c>
      <c r="B2602" s="5">
        <v>1704</v>
      </c>
      <c r="C2602" s="5">
        <v>1056</v>
      </c>
      <c r="D2602" s="5">
        <v>1</v>
      </c>
      <c r="E2602" s="5">
        <v>1134.4000000000001</v>
      </c>
      <c r="F2602" s="5">
        <v>0.05</v>
      </c>
      <c r="G2602" s="5">
        <f>IFERROR(INDEX(Products!$C$2:$C$86,MATCH(C2602,Products!$A$2:$A$86,0)),"")</f>
        <v>6</v>
      </c>
      <c r="H2602" s="12">
        <f>IFERROR(INDEX(Products!$D$2:$D$86,MATCH(C2602,Products!$A$2:$A$86,0)),"")</f>
        <v>798.2</v>
      </c>
      <c r="I2602" s="12">
        <f t="shared" si="160"/>
        <v>1077.68</v>
      </c>
      <c r="J2602" s="12">
        <f t="shared" si="161"/>
        <v>798.2</v>
      </c>
      <c r="K2602" s="12">
        <f t="shared" si="162"/>
        <v>279.48</v>
      </c>
      <c r="L2602" s="7">
        <f t="shared" si="163"/>
        <v>0.25933486749313339</v>
      </c>
      <c r="M2602" s="5" t="str">
        <f>IF(COUNTIF(Returns!$B$2:$B$248,A2602)&gt;0,"Yes","No")</f>
        <v>No</v>
      </c>
      <c r="N2602" s="13"/>
    </row>
    <row r="2603" spans="1:14" x14ac:dyDescent="0.35">
      <c r="A2603" s="5">
        <v>2602</v>
      </c>
      <c r="B2603" s="5">
        <v>1705</v>
      </c>
      <c r="C2603" s="5">
        <v>1067</v>
      </c>
      <c r="D2603" s="5">
        <v>1</v>
      </c>
      <c r="E2603" s="5">
        <v>4128.99</v>
      </c>
      <c r="F2603" s="5">
        <v>0</v>
      </c>
      <c r="G2603" s="5">
        <f>IFERROR(INDEX(Products!$C$2:$C$86,MATCH(C2603,Products!$A$2:$A$86,0)),"")</f>
        <v>7</v>
      </c>
      <c r="H2603" s="12">
        <f>IFERROR(INDEX(Products!$D$2:$D$86,MATCH(C2603,Products!$A$2:$A$86,0)),"")</f>
        <v>2213.3200000000002</v>
      </c>
      <c r="I2603" s="12">
        <f t="shared" si="160"/>
        <v>4128.99</v>
      </c>
      <c r="J2603" s="12">
        <f t="shared" si="161"/>
        <v>2213.3200000000002</v>
      </c>
      <c r="K2603" s="12">
        <f t="shared" si="162"/>
        <v>1915.6699999999996</v>
      </c>
      <c r="L2603" s="7">
        <f t="shared" si="163"/>
        <v>0.4639560764254696</v>
      </c>
      <c r="M2603" s="5" t="str">
        <f>IF(COUNTIF(Returns!$B$2:$B$248,A2603)&gt;0,"Yes","No")</f>
        <v>No</v>
      </c>
      <c r="N2603" s="13"/>
    </row>
    <row r="2604" spans="1:14" x14ac:dyDescent="0.35">
      <c r="A2604" s="5">
        <v>2603</v>
      </c>
      <c r="B2604" s="5">
        <v>1705</v>
      </c>
      <c r="C2604" s="5">
        <v>1074</v>
      </c>
      <c r="D2604" s="5">
        <v>1</v>
      </c>
      <c r="E2604" s="5">
        <v>2444.16</v>
      </c>
      <c r="F2604" s="5">
        <v>0.15</v>
      </c>
      <c r="G2604" s="5">
        <f>IFERROR(INDEX(Products!$C$2:$C$86,MATCH(C2604,Products!$A$2:$A$86,0)),"")</f>
        <v>7</v>
      </c>
      <c r="H2604" s="12">
        <f>IFERROR(INDEX(Products!$D$2:$D$86,MATCH(C2604,Products!$A$2:$A$86,0)),"")</f>
        <v>1417.35</v>
      </c>
      <c r="I2604" s="12">
        <f t="shared" si="160"/>
        <v>2077.5359999999996</v>
      </c>
      <c r="J2604" s="12">
        <f t="shared" si="161"/>
        <v>1417.35</v>
      </c>
      <c r="K2604" s="12">
        <f t="shared" si="162"/>
        <v>660.18599999999969</v>
      </c>
      <c r="L2604" s="7">
        <f t="shared" si="163"/>
        <v>0.31777355482648667</v>
      </c>
      <c r="M2604" s="5" t="str">
        <f>IF(COUNTIF(Returns!$B$2:$B$248,A2604)&gt;0,"Yes","No")</f>
        <v>No</v>
      </c>
      <c r="N2604" s="13"/>
    </row>
    <row r="2605" spans="1:14" x14ac:dyDescent="0.35">
      <c r="A2605" s="5">
        <v>2604</v>
      </c>
      <c r="B2605" s="5">
        <v>1706</v>
      </c>
      <c r="C2605" s="5">
        <v>1029</v>
      </c>
      <c r="D2605" s="5">
        <v>1</v>
      </c>
      <c r="E2605" s="5">
        <v>951.92</v>
      </c>
      <c r="F2605" s="5">
        <v>0.1</v>
      </c>
      <c r="G2605" s="5">
        <f>IFERROR(INDEX(Products!$C$2:$C$86,MATCH(C2605,Products!$A$2:$A$86,0)),"")</f>
        <v>3</v>
      </c>
      <c r="H2605" s="12">
        <f>IFERROR(INDEX(Products!$D$2:$D$86,MATCH(C2605,Products!$A$2:$A$86,0)),"")</f>
        <v>552.17999999999995</v>
      </c>
      <c r="I2605" s="12">
        <f t="shared" si="160"/>
        <v>856.72799999999995</v>
      </c>
      <c r="J2605" s="12">
        <f t="shared" si="161"/>
        <v>552.17999999999995</v>
      </c>
      <c r="K2605" s="12">
        <f t="shared" si="162"/>
        <v>304.548</v>
      </c>
      <c r="L2605" s="7">
        <f t="shared" si="163"/>
        <v>0.35547805137686644</v>
      </c>
      <c r="M2605" s="5" t="str">
        <f>IF(COUNTIF(Returns!$B$2:$B$248,A2605)&gt;0,"Yes","No")</f>
        <v>Yes</v>
      </c>
      <c r="N2605" s="13"/>
    </row>
    <row r="2606" spans="1:14" x14ac:dyDescent="0.35">
      <c r="A2606" s="5">
        <v>2605</v>
      </c>
      <c r="B2606" s="5">
        <v>1706</v>
      </c>
      <c r="C2606" s="5">
        <v>1043</v>
      </c>
      <c r="D2606" s="5">
        <v>1</v>
      </c>
      <c r="E2606" s="5">
        <v>567.48</v>
      </c>
      <c r="F2606" s="5">
        <v>0.1</v>
      </c>
      <c r="G2606" s="5">
        <f>IFERROR(INDEX(Products!$C$2:$C$86,MATCH(C2606,Products!$A$2:$A$86,0)),"")</f>
        <v>4</v>
      </c>
      <c r="H2606" s="12">
        <f>IFERROR(INDEX(Products!$D$2:$D$86,MATCH(C2606,Products!$A$2:$A$86,0)),"")</f>
        <v>407.51</v>
      </c>
      <c r="I2606" s="12">
        <f t="shared" si="160"/>
        <v>510.73200000000003</v>
      </c>
      <c r="J2606" s="12">
        <f t="shared" si="161"/>
        <v>407.51</v>
      </c>
      <c r="K2606" s="12">
        <f t="shared" si="162"/>
        <v>103.22200000000004</v>
      </c>
      <c r="L2606" s="7">
        <f t="shared" si="163"/>
        <v>0.20210599688290537</v>
      </c>
      <c r="M2606" s="5" t="str">
        <f>IF(COUNTIF(Returns!$B$2:$B$248,A2606)&gt;0,"Yes","No")</f>
        <v>No</v>
      </c>
      <c r="N2606" s="13"/>
    </row>
    <row r="2607" spans="1:14" x14ac:dyDescent="0.35">
      <c r="A2607" s="5">
        <v>2606</v>
      </c>
      <c r="B2607" s="5">
        <v>1707</v>
      </c>
      <c r="C2607" s="5">
        <v>1001</v>
      </c>
      <c r="D2607" s="5">
        <v>1</v>
      </c>
      <c r="E2607" s="5">
        <v>3826.19</v>
      </c>
      <c r="F2607" s="5">
        <v>0</v>
      </c>
      <c r="G2607" s="5">
        <f>IFERROR(INDEX(Products!$C$2:$C$86,MATCH(C2607,Products!$A$2:$A$86,0)),"")</f>
        <v>1</v>
      </c>
      <c r="H2607" s="12">
        <f>IFERROR(INDEX(Products!$D$2:$D$86,MATCH(C2607,Products!$A$2:$A$86,0)),"")</f>
        <v>3021.65</v>
      </c>
      <c r="I2607" s="12">
        <f t="shared" si="160"/>
        <v>3826.19</v>
      </c>
      <c r="J2607" s="12">
        <f t="shared" si="161"/>
        <v>3021.65</v>
      </c>
      <c r="K2607" s="12">
        <f t="shared" si="162"/>
        <v>804.54</v>
      </c>
      <c r="L2607" s="7">
        <f t="shared" si="163"/>
        <v>0.21027183699711721</v>
      </c>
      <c r="M2607" s="5" t="str">
        <f>IF(COUNTIF(Returns!$B$2:$B$248,A2607)&gt;0,"Yes","No")</f>
        <v>No</v>
      </c>
      <c r="N2607" s="13"/>
    </row>
    <row r="2608" spans="1:14" x14ac:dyDescent="0.35">
      <c r="A2608" s="5">
        <v>2607</v>
      </c>
      <c r="B2608" s="5">
        <v>1707</v>
      </c>
      <c r="C2608" s="5">
        <v>1042</v>
      </c>
      <c r="D2608" s="5">
        <v>1</v>
      </c>
      <c r="E2608" s="5">
        <v>1025.6300000000001</v>
      </c>
      <c r="F2608" s="5">
        <v>0.05</v>
      </c>
      <c r="G2608" s="5">
        <f>IFERROR(INDEX(Products!$C$2:$C$86,MATCH(C2608,Products!$A$2:$A$86,0)),"")</f>
        <v>4</v>
      </c>
      <c r="H2608" s="12">
        <f>IFERROR(INDEX(Products!$D$2:$D$86,MATCH(C2608,Products!$A$2:$A$86,0)),"")</f>
        <v>559.36</v>
      </c>
      <c r="I2608" s="12">
        <f t="shared" si="160"/>
        <v>974.34850000000006</v>
      </c>
      <c r="J2608" s="12">
        <f t="shared" si="161"/>
        <v>559.36</v>
      </c>
      <c r="K2608" s="12">
        <f t="shared" si="162"/>
        <v>414.98850000000004</v>
      </c>
      <c r="L2608" s="7">
        <f t="shared" si="163"/>
        <v>0.42591382857365717</v>
      </c>
      <c r="M2608" s="5" t="str">
        <f>IF(COUNTIF(Returns!$B$2:$B$248,A2608)&gt;0,"Yes","No")</f>
        <v>No</v>
      </c>
      <c r="N2608" s="13"/>
    </row>
    <row r="2609" spans="1:14" x14ac:dyDescent="0.35">
      <c r="A2609" s="5">
        <v>2608</v>
      </c>
      <c r="B2609" s="5">
        <v>1708</v>
      </c>
      <c r="C2609" s="5">
        <v>1001</v>
      </c>
      <c r="D2609" s="5">
        <v>1</v>
      </c>
      <c r="E2609" s="5">
        <v>3826.19</v>
      </c>
      <c r="F2609" s="5">
        <v>0.3</v>
      </c>
      <c r="G2609" s="5">
        <f>IFERROR(INDEX(Products!$C$2:$C$86,MATCH(C2609,Products!$A$2:$A$86,0)),"")</f>
        <v>1</v>
      </c>
      <c r="H2609" s="12">
        <f>IFERROR(INDEX(Products!$D$2:$D$86,MATCH(C2609,Products!$A$2:$A$86,0)),"")</f>
        <v>3021.65</v>
      </c>
      <c r="I2609" s="12">
        <f t="shared" si="160"/>
        <v>2678.3330000000001</v>
      </c>
      <c r="J2609" s="12">
        <f t="shared" si="161"/>
        <v>3021.65</v>
      </c>
      <c r="K2609" s="12">
        <f t="shared" si="162"/>
        <v>-343.31700000000001</v>
      </c>
      <c r="L2609" s="7">
        <f t="shared" si="163"/>
        <v>-0.12818309000411823</v>
      </c>
      <c r="M2609" s="5" t="str">
        <f>IF(COUNTIF(Returns!$B$2:$B$248,A2609)&gt;0,"Yes","No")</f>
        <v>No</v>
      </c>
      <c r="N2609" s="13"/>
    </row>
    <row r="2610" spans="1:14" x14ac:dyDescent="0.35">
      <c r="A2610" s="5">
        <v>2609</v>
      </c>
      <c r="B2610" s="5">
        <v>1708</v>
      </c>
      <c r="C2610" s="5">
        <v>1064</v>
      </c>
      <c r="D2610" s="5">
        <v>1</v>
      </c>
      <c r="E2610" s="5">
        <v>177.92</v>
      </c>
      <c r="F2610" s="5">
        <v>0.3</v>
      </c>
      <c r="G2610" s="5">
        <f>IFERROR(INDEX(Products!$C$2:$C$86,MATCH(C2610,Products!$A$2:$A$86,0)),"")</f>
        <v>6</v>
      </c>
      <c r="H2610" s="12">
        <f>IFERROR(INDEX(Products!$D$2:$D$86,MATCH(C2610,Products!$A$2:$A$86,0)),"")</f>
        <v>95.97</v>
      </c>
      <c r="I2610" s="12">
        <f t="shared" si="160"/>
        <v>124.54399999999998</v>
      </c>
      <c r="J2610" s="12">
        <f t="shared" si="161"/>
        <v>95.97</v>
      </c>
      <c r="K2610" s="12">
        <f t="shared" si="162"/>
        <v>28.573999999999984</v>
      </c>
      <c r="L2610" s="7">
        <f t="shared" si="163"/>
        <v>0.22942895683453227</v>
      </c>
      <c r="M2610" s="5" t="str">
        <f>IF(COUNTIF(Returns!$B$2:$B$248,A2610)&gt;0,"Yes","No")</f>
        <v>No</v>
      </c>
      <c r="N2610" s="13"/>
    </row>
    <row r="2611" spans="1:14" x14ac:dyDescent="0.35">
      <c r="A2611" s="5">
        <v>2610</v>
      </c>
      <c r="B2611" s="5">
        <v>1709</v>
      </c>
      <c r="C2611" s="5">
        <v>1021</v>
      </c>
      <c r="D2611" s="5">
        <v>1</v>
      </c>
      <c r="E2611" s="5">
        <v>841.78</v>
      </c>
      <c r="F2611" s="5">
        <v>0.1</v>
      </c>
      <c r="G2611" s="5">
        <f>IFERROR(INDEX(Products!$C$2:$C$86,MATCH(C2611,Products!$A$2:$A$86,0)),"")</f>
        <v>2</v>
      </c>
      <c r="H2611" s="12">
        <f>IFERROR(INDEX(Products!$D$2:$D$86,MATCH(C2611,Products!$A$2:$A$86,0)),"")</f>
        <v>657.75</v>
      </c>
      <c r="I2611" s="12">
        <f t="shared" si="160"/>
        <v>757.60199999999998</v>
      </c>
      <c r="J2611" s="12">
        <f t="shared" si="161"/>
        <v>657.75</v>
      </c>
      <c r="K2611" s="12">
        <f t="shared" si="162"/>
        <v>99.851999999999975</v>
      </c>
      <c r="L2611" s="7">
        <f t="shared" si="163"/>
        <v>0.13180007444542119</v>
      </c>
      <c r="M2611" s="5" t="str">
        <f>IF(COUNTIF(Returns!$B$2:$B$248,A2611)&gt;0,"Yes","No")</f>
        <v>Yes</v>
      </c>
      <c r="N2611" s="13"/>
    </row>
    <row r="2612" spans="1:14" x14ac:dyDescent="0.35">
      <c r="A2612" s="5">
        <v>2611</v>
      </c>
      <c r="B2612" s="5">
        <v>1710</v>
      </c>
      <c r="C2612" s="5">
        <v>1070</v>
      </c>
      <c r="D2612" s="5">
        <v>2</v>
      </c>
      <c r="E2612" s="5">
        <v>2599.85</v>
      </c>
      <c r="F2612" s="5">
        <v>0.25</v>
      </c>
      <c r="G2612" s="5">
        <f>IFERROR(INDEX(Products!$C$2:$C$86,MATCH(C2612,Products!$A$2:$A$86,0)),"")</f>
        <v>7</v>
      </c>
      <c r="H2612" s="12">
        <f>IFERROR(INDEX(Products!$D$2:$D$86,MATCH(C2612,Products!$A$2:$A$86,0)),"")</f>
        <v>1949.71</v>
      </c>
      <c r="I2612" s="12">
        <f t="shared" si="160"/>
        <v>3899.7749999999996</v>
      </c>
      <c r="J2612" s="12">
        <f t="shared" si="161"/>
        <v>3899.42</v>
      </c>
      <c r="K2612" s="12">
        <f t="shared" si="162"/>
        <v>0.35499999999956344</v>
      </c>
      <c r="L2612" s="7">
        <f t="shared" si="163"/>
        <v>9.1030892807806473E-5</v>
      </c>
      <c r="M2612" s="5" t="str">
        <f>IF(COUNTIF(Returns!$B$2:$B$248,A2612)&gt;0,"Yes","No")</f>
        <v>No</v>
      </c>
      <c r="N2612" s="13"/>
    </row>
    <row r="2613" spans="1:14" x14ac:dyDescent="0.35">
      <c r="A2613" s="5">
        <v>2612</v>
      </c>
      <c r="B2613" s="5">
        <v>1710</v>
      </c>
      <c r="C2613" s="5">
        <v>1072</v>
      </c>
      <c r="D2613" s="5">
        <v>1</v>
      </c>
      <c r="E2613" s="5">
        <v>1404.39</v>
      </c>
      <c r="F2613" s="5">
        <v>0</v>
      </c>
      <c r="G2613" s="5">
        <f>IFERROR(INDEX(Products!$C$2:$C$86,MATCH(C2613,Products!$A$2:$A$86,0)),"")</f>
        <v>7</v>
      </c>
      <c r="H2613" s="12">
        <f>IFERROR(INDEX(Products!$D$2:$D$86,MATCH(C2613,Products!$A$2:$A$86,0)),"")</f>
        <v>772.88</v>
      </c>
      <c r="I2613" s="12">
        <f t="shared" si="160"/>
        <v>1404.39</v>
      </c>
      <c r="J2613" s="12">
        <f t="shared" si="161"/>
        <v>772.88</v>
      </c>
      <c r="K2613" s="12">
        <f t="shared" si="162"/>
        <v>631.5100000000001</v>
      </c>
      <c r="L2613" s="7">
        <f t="shared" si="163"/>
        <v>0.44966853936584572</v>
      </c>
      <c r="M2613" s="5" t="str">
        <f>IF(COUNTIF(Returns!$B$2:$B$248,A2613)&gt;0,"Yes","No")</f>
        <v>Yes</v>
      </c>
      <c r="N2613" s="13"/>
    </row>
    <row r="2614" spans="1:14" x14ac:dyDescent="0.35">
      <c r="A2614" s="5">
        <v>2613</v>
      </c>
      <c r="B2614" s="5">
        <v>1711</v>
      </c>
      <c r="C2614" s="5">
        <v>1067</v>
      </c>
      <c r="D2614" s="5">
        <v>2</v>
      </c>
      <c r="E2614" s="5">
        <v>4128.99</v>
      </c>
      <c r="F2614" s="5">
        <v>0.2</v>
      </c>
      <c r="G2614" s="5">
        <f>IFERROR(INDEX(Products!$C$2:$C$86,MATCH(C2614,Products!$A$2:$A$86,0)),"")</f>
        <v>7</v>
      </c>
      <c r="H2614" s="12">
        <f>IFERROR(INDEX(Products!$D$2:$D$86,MATCH(C2614,Products!$A$2:$A$86,0)),"")</f>
        <v>2213.3200000000002</v>
      </c>
      <c r="I2614" s="12">
        <f t="shared" si="160"/>
        <v>6606.384</v>
      </c>
      <c r="J2614" s="12">
        <f t="shared" si="161"/>
        <v>4426.6400000000003</v>
      </c>
      <c r="K2614" s="12">
        <f t="shared" si="162"/>
        <v>2179.7439999999997</v>
      </c>
      <c r="L2614" s="7">
        <f t="shared" si="163"/>
        <v>0.32994509553183704</v>
      </c>
      <c r="M2614" s="5" t="str">
        <f>IF(COUNTIF(Returns!$B$2:$B$248,A2614)&gt;0,"Yes","No")</f>
        <v>No</v>
      </c>
      <c r="N2614" s="13"/>
    </row>
    <row r="2615" spans="1:14" x14ac:dyDescent="0.35">
      <c r="A2615" s="5">
        <v>2614</v>
      </c>
      <c r="B2615" s="5">
        <v>1712</v>
      </c>
      <c r="C2615" s="5">
        <v>1085</v>
      </c>
      <c r="D2615" s="5">
        <v>1</v>
      </c>
      <c r="E2615" s="5">
        <v>234.72</v>
      </c>
      <c r="F2615" s="5">
        <v>0.1</v>
      </c>
      <c r="G2615" s="5">
        <f>IFERROR(INDEX(Products!$C$2:$C$86,MATCH(C2615,Products!$A$2:$A$86,0)),"")</f>
        <v>8</v>
      </c>
      <c r="H2615" s="12">
        <f>IFERROR(INDEX(Products!$D$2:$D$86,MATCH(C2615,Products!$A$2:$A$86,0)),"")</f>
        <v>175.69</v>
      </c>
      <c r="I2615" s="12">
        <f t="shared" si="160"/>
        <v>211.24799999999999</v>
      </c>
      <c r="J2615" s="12">
        <f t="shared" si="161"/>
        <v>175.69</v>
      </c>
      <c r="K2615" s="12">
        <f t="shared" si="162"/>
        <v>35.557999999999993</v>
      </c>
      <c r="L2615" s="7">
        <f t="shared" si="163"/>
        <v>0.16832348708626824</v>
      </c>
      <c r="M2615" s="5" t="str">
        <f>IF(COUNTIF(Returns!$B$2:$B$248,A2615)&gt;0,"Yes","No")</f>
        <v>No</v>
      </c>
      <c r="N2615" s="13"/>
    </row>
    <row r="2616" spans="1:14" x14ac:dyDescent="0.35">
      <c r="A2616" s="5">
        <v>2615</v>
      </c>
      <c r="B2616" s="5">
        <v>1713</v>
      </c>
      <c r="C2616" s="5">
        <v>1029</v>
      </c>
      <c r="D2616" s="5">
        <v>3</v>
      </c>
      <c r="E2616" s="5">
        <v>951.92</v>
      </c>
      <c r="F2616" s="5">
        <v>0</v>
      </c>
      <c r="G2616" s="5">
        <f>IFERROR(INDEX(Products!$C$2:$C$86,MATCH(C2616,Products!$A$2:$A$86,0)),"")</f>
        <v>3</v>
      </c>
      <c r="H2616" s="12">
        <f>IFERROR(INDEX(Products!$D$2:$D$86,MATCH(C2616,Products!$A$2:$A$86,0)),"")</f>
        <v>552.17999999999995</v>
      </c>
      <c r="I2616" s="12">
        <f t="shared" si="160"/>
        <v>2855.7599999999998</v>
      </c>
      <c r="J2616" s="12">
        <f t="shared" si="161"/>
        <v>1656.54</v>
      </c>
      <c r="K2616" s="12">
        <f t="shared" si="162"/>
        <v>1199.2199999999998</v>
      </c>
      <c r="L2616" s="7">
        <f t="shared" si="163"/>
        <v>0.41993024623917974</v>
      </c>
      <c r="M2616" s="5" t="str">
        <f>IF(COUNTIF(Returns!$B$2:$B$248,A2616)&gt;0,"Yes","No")</f>
        <v>No</v>
      </c>
      <c r="N2616" s="13"/>
    </row>
    <row r="2617" spans="1:14" x14ac:dyDescent="0.35">
      <c r="A2617" s="5">
        <v>2616</v>
      </c>
      <c r="B2617" s="5">
        <v>1714</v>
      </c>
      <c r="C2617" s="5">
        <v>1067</v>
      </c>
      <c r="D2617" s="5">
        <v>1</v>
      </c>
      <c r="E2617" s="5">
        <v>4128.99</v>
      </c>
      <c r="F2617" s="5">
        <v>0.15</v>
      </c>
      <c r="G2617" s="5">
        <f>IFERROR(INDEX(Products!$C$2:$C$86,MATCH(C2617,Products!$A$2:$A$86,0)),"")</f>
        <v>7</v>
      </c>
      <c r="H2617" s="12">
        <f>IFERROR(INDEX(Products!$D$2:$D$86,MATCH(C2617,Products!$A$2:$A$86,0)),"")</f>
        <v>2213.3200000000002</v>
      </c>
      <c r="I2617" s="12">
        <f t="shared" si="160"/>
        <v>3509.6414999999997</v>
      </c>
      <c r="J2617" s="12">
        <f t="shared" si="161"/>
        <v>2213.3200000000002</v>
      </c>
      <c r="K2617" s="12">
        <f t="shared" si="162"/>
        <v>1296.3214999999996</v>
      </c>
      <c r="L2617" s="7">
        <f t="shared" si="163"/>
        <v>0.36936008991231717</v>
      </c>
      <c r="M2617" s="5" t="str">
        <f>IF(COUNTIF(Returns!$B$2:$B$248,A2617)&gt;0,"Yes","No")</f>
        <v>No</v>
      </c>
      <c r="N2617" s="13"/>
    </row>
    <row r="2618" spans="1:14" x14ac:dyDescent="0.35">
      <c r="A2618" s="5">
        <v>2617</v>
      </c>
      <c r="B2618" s="5">
        <v>1715</v>
      </c>
      <c r="C2618" s="5">
        <v>1085</v>
      </c>
      <c r="D2618" s="5">
        <v>1</v>
      </c>
      <c r="E2618" s="5">
        <v>234.72</v>
      </c>
      <c r="F2618" s="5">
        <v>0</v>
      </c>
      <c r="G2618" s="5">
        <f>IFERROR(INDEX(Products!$C$2:$C$86,MATCH(C2618,Products!$A$2:$A$86,0)),"")</f>
        <v>8</v>
      </c>
      <c r="H2618" s="12">
        <f>IFERROR(INDEX(Products!$D$2:$D$86,MATCH(C2618,Products!$A$2:$A$86,0)),"")</f>
        <v>175.69</v>
      </c>
      <c r="I2618" s="12">
        <f t="shared" si="160"/>
        <v>234.72</v>
      </c>
      <c r="J2618" s="12">
        <f t="shared" si="161"/>
        <v>175.69</v>
      </c>
      <c r="K2618" s="12">
        <f t="shared" si="162"/>
        <v>59.03</v>
      </c>
      <c r="L2618" s="7">
        <f t="shared" si="163"/>
        <v>0.25149113837764148</v>
      </c>
      <c r="M2618" s="5" t="str">
        <f>IF(COUNTIF(Returns!$B$2:$B$248,A2618)&gt;0,"Yes","No")</f>
        <v>No</v>
      </c>
      <c r="N2618" s="13"/>
    </row>
    <row r="2619" spans="1:14" x14ac:dyDescent="0.35">
      <c r="A2619" s="5">
        <v>2618</v>
      </c>
      <c r="B2619" s="5">
        <v>1715</v>
      </c>
      <c r="C2619" s="5">
        <v>1041</v>
      </c>
      <c r="D2619" s="5">
        <v>1</v>
      </c>
      <c r="E2619" s="5">
        <v>767.68</v>
      </c>
      <c r="F2619" s="5">
        <v>0</v>
      </c>
      <c r="G2619" s="5">
        <f>IFERROR(INDEX(Products!$C$2:$C$86,MATCH(C2619,Products!$A$2:$A$86,0)),"")</f>
        <v>4</v>
      </c>
      <c r="H2619" s="12">
        <f>IFERROR(INDEX(Products!$D$2:$D$86,MATCH(C2619,Products!$A$2:$A$86,0)),"")</f>
        <v>540.32000000000005</v>
      </c>
      <c r="I2619" s="12">
        <f t="shared" si="160"/>
        <v>767.68</v>
      </c>
      <c r="J2619" s="12">
        <f t="shared" si="161"/>
        <v>540.32000000000005</v>
      </c>
      <c r="K2619" s="12">
        <f t="shared" si="162"/>
        <v>227.3599999999999</v>
      </c>
      <c r="L2619" s="7">
        <f t="shared" si="163"/>
        <v>0.29616506877865767</v>
      </c>
      <c r="M2619" s="5" t="str">
        <f>IF(COUNTIF(Returns!$B$2:$B$248,A2619)&gt;0,"Yes","No")</f>
        <v>No</v>
      </c>
      <c r="N2619" s="13"/>
    </row>
    <row r="2620" spans="1:14" x14ac:dyDescent="0.35">
      <c r="A2620" s="5">
        <v>2619</v>
      </c>
      <c r="B2620" s="5">
        <v>1716</v>
      </c>
      <c r="C2620" s="5">
        <v>1023</v>
      </c>
      <c r="D2620" s="5">
        <v>3</v>
      </c>
      <c r="E2620" s="5">
        <v>203.79</v>
      </c>
      <c r="F2620" s="5">
        <v>0.15</v>
      </c>
      <c r="G2620" s="5">
        <f>IFERROR(INDEX(Products!$C$2:$C$86,MATCH(C2620,Products!$A$2:$A$86,0)),"")</f>
        <v>2</v>
      </c>
      <c r="H2620" s="12">
        <f>IFERROR(INDEX(Products!$D$2:$D$86,MATCH(C2620,Products!$A$2:$A$86,0)),"")</f>
        <v>145.43</v>
      </c>
      <c r="I2620" s="12">
        <f t="shared" si="160"/>
        <v>519.66449999999998</v>
      </c>
      <c r="J2620" s="12">
        <f t="shared" si="161"/>
        <v>436.29</v>
      </c>
      <c r="K2620" s="12">
        <f t="shared" si="162"/>
        <v>83.374499999999955</v>
      </c>
      <c r="L2620" s="7">
        <f t="shared" si="163"/>
        <v>0.16043909099043702</v>
      </c>
      <c r="M2620" s="5" t="str">
        <f>IF(COUNTIF(Returns!$B$2:$B$248,A2620)&gt;0,"Yes","No")</f>
        <v>No</v>
      </c>
      <c r="N2620" s="13"/>
    </row>
    <row r="2621" spans="1:14" x14ac:dyDescent="0.35">
      <c r="A2621" s="5">
        <v>2620</v>
      </c>
      <c r="B2621" s="5">
        <v>1717</v>
      </c>
      <c r="C2621" s="5">
        <v>1005</v>
      </c>
      <c r="D2621" s="5">
        <v>1</v>
      </c>
      <c r="E2621" s="5">
        <v>2703.6</v>
      </c>
      <c r="F2621" s="5">
        <v>0.25</v>
      </c>
      <c r="G2621" s="5">
        <f>IFERROR(INDEX(Products!$C$2:$C$86,MATCH(C2621,Products!$A$2:$A$86,0)),"")</f>
        <v>1</v>
      </c>
      <c r="H2621" s="12">
        <f>IFERROR(INDEX(Products!$D$2:$D$86,MATCH(C2621,Products!$A$2:$A$86,0)),"")</f>
        <v>2129.88</v>
      </c>
      <c r="I2621" s="12">
        <f t="shared" si="160"/>
        <v>2027.6999999999998</v>
      </c>
      <c r="J2621" s="12">
        <f t="shared" si="161"/>
        <v>2129.88</v>
      </c>
      <c r="K2621" s="12">
        <f t="shared" si="162"/>
        <v>-102.18000000000029</v>
      </c>
      <c r="L2621" s="7">
        <f t="shared" si="163"/>
        <v>-5.0392069832815654E-2</v>
      </c>
      <c r="M2621" s="5" t="str">
        <f>IF(COUNTIF(Returns!$B$2:$B$248,A2621)&gt;0,"Yes","No")</f>
        <v>No</v>
      </c>
      <c r="N2621" s="13"/>
    </row>
    <row r="2622" spans="1:14" x14ac:dyDescent="0.35">
      <c r="A2622" s="5">
        <v>2621</v>
      </c>
      <c r="B2622" s="5">
        <v>1718</v>
      </c>
      <c r="C2622" s="5">
        <v>1001</v>
      </c>
      <c r="D2622" s="5">
        <v>1</v>
      </c>
      <c r="E2622" s="5">
        <v>3826.19</v>
      </c>
      <c r="F2622" s="5">
        <v>0.3</v>
      </c>
      <c r="G2622" s="5">
        <f>IFERROR(INDEX(Products!$C$2:$C$86,MATCH(C2622,Products!$A$2:$A$86,0)),"")</f>
        <v>1</v>
      </c>
      <c r="H2622" s="12">
        <f>IFERROR(INDEX(Products!$D$2:$D$86,MATCH(C2622,Products!$A$2:$A$86,0)),"")</f>
        <v>3021.65</v>
      </c>
      <c r="I2622" s="12">
        <f t="shared" si="160"/>
        <v>2678.3330000000001</v>
      </c>
      <c r="J2622" s="12">
        <f t="shared" si="161"/>
        <v>3021.65</v>
      </c>
      <c r="K2622" s="12">
        <f t="shared" si="162"/>
        <v>-343.31700000000001</v>
      </c>
      <c r="L2622" s="7">
        <f t="shared" si="163"/>
        <v>-0.12818309000411823</v>
      </c>
      <c r="M2622" s="5" t="str">
        <f>IF(COUNTIF(Returns!$B$2:$B$248,A2622)&gt;0,"Yes","No")</f>
        <v>No</v>
      </c>
      <c r="N2622" s="13"/>
    </row>
    <row r="2623" spans="1:14" x14ac:dyDescent="0.35">
      <c r="A2623" s="5">
        <v>2622</v>
      </c>
      <c r="B2623" s="5">
        <v>1719</v>
      </c>
      <c r="C2623" s="5">
        <v>1002</v>
      </c>
      <c r="D2623" s="5">
        <v>1</v>
      </c>
      <c r="E2623" s="5">
        <v>2131.16</v>
      </c>
      <c r="F2623" s="5">
        <v>0</v>
      </c>
      <c r="G2623" s="5">
        <f>IFERROR(INDEX(Products!$C$2:$C$86,MATCH(C2623,Products!$A$2:$A$86,0)),"")</f>
        <v>1</v>
      </c>
      <c r="H2623" s="12">
        <f>IFERROR(INDEX(Products!$D$2:$D$86,MATCH(C2623,Products!$A$2:$A$86,0)),"")</f>
        <v>1527.62</v>
      </c>
      <c r="I2623" s="12">
        <f t="shared" si="160"/>
        <v>2131.16</v>
      </c>
      <c r="J2623" s="12">
        <f t="shared" si="161"/>
        <v>1527.62</v>
      </c>
      <c r="K2623" s="12">
        <f t="shared" si="162"/>
        <v>603.54</v>
      </c>
      <c r="L2623" s="7">
        <f t="shared" si="163"/>
        <v>0.28319788284314645</v>
      </c>
      <c r="M2623" s="5" t="str">
        <f>IF(COUNTIF(Returns!$B$2:$B$248,A2623)&gt;0,"Yes","No")</f>
        <v>No</v>
      </c>
      <c r="N2623" s="13"/>
    </row>
    <row r="2624" spans="1:14" x14ac:dyDescent="0.35">
      <c r="A2624" s="5">
        <v>2623</v>
      </c>
      <c r="B2624" s="5">
        <v>1720</v>
      </c>
      <c r="C2624" s="5">
        <v>1008</v>
      </c>
      <c r="D2624" s="5">
        <v>2</v>
      </c>
      <c r="E2624" s="5">
        <v>4916.16</v>
      </c>
      <c r="F2624" s="5">
        <v>0.2</v>
      </c>
      <c r="G2624" s="5">
        <f>IFERROR(INDEX(Products!$C$2:$C$86,MATCH(C2624,Products!$A$2:$A$86,0)),"")</f>
        <v>1</v>
      </c>
      <c r="H2624" s="12">
        <f>IFERROR(INDEX(Products!$D$2:$D$86,MATCH(C2624,Products!$A$2:$A$86,0)),"")</f>
        <v>3064.53</v>
      </c>
      <c r="I2624" s="12">
        <f t="shared" si="160"/>
        <v>7865.8559999999998</v>
      </c>
      <c r="J2624" s="12">
        <f t="shared" si="161"/>
        <v>6129.06</v>
      </c>
      <c r="K2624" s="12">
        <f t="shared" si="162"/>
        <v>1736.7959999999994</v>
      </c>
      <c r="L2624" s="7">
        <f t="shared" si="163"/>
        <v>0.22080190636594407</v>
      </c>
      <c r="M2624" s="5" t="str">
        <f>IF(COUNTIF(Returns!$B$2:$B$248,A2624)&gt;0,"Yes","No")</f>
        <v>No</v>
      </c>
      <c r="N2624" s="13"/>
    </row>
    <row r="2625" spans="1:14" x14ac:dyDescent="0.35">
      <c r="A2625" s="5">
        <v>2624</v>
      </c>
      <c r="B2625" s="5">
        <v>1721</v>
      </c>
      <c r="C2625" s="5">
        <v>1001</v>
      </c>
      <c r="D2625" s="5">
        <v>1</v>
      </c>
      <c r="E2625" s="5">
        <v>3826.19</v>
      </c>
      <c r="F2625" s="5">
        <v>0.15</v>
      </c>
      <c r="G2625" s="5">
        <f>IFERROR(INDEX(Products!$C$2:$C$86,MATCH(C2625,Products!$A$2:$A$86,0)),"")</f>
        <v>1</v>
      </c>
      <c r="H2625" s="12">
        <f>IFERROR(INDEX(Products!$D$2:$D$86,MATCH(C2625,Products!$A$2:$A$86,0)),"")</f>
        <v>3021.65</v>
      </c>
      <c r="I2625" s="12">
        <f t="shared" si="160"/>
        <v>3252.2615000000001</v>
      </c>
      <c r="J2625" s="12">
        <f t="shared" si="161"/>
        <v>3021.65</v>
      </c>
      <c r="K2625" s="12">
        <f t="shared" si="162"/>
        <v>230.61149999999998</v>
      </c>
      <c r="L2625" s="7">
        <f t="shared" si="163"/>
        <v>7.0908043526020273E-2</v>
      </c>
      <c r="M2625" s="5" t="str">
        <f>IF(COUNTIF(Returns!$B$2:$B$248,A2625)&gt;0,"Yes","No")</f>
        <v>No</v>
      </c>
      <c r="N2625" s="13"/>
    </row>
    <row r="2626" spans="1:14" x14ac:dyDescent="0.35">
      <c r="A2626" s="5">
        <v>2625</v>
      </c>
      <c r="B2626" s="5">
        <v>1722</v>
      </c>
      <c r="C2626" s="5">
        <v>1061</v>
      </c>
      <c r="D2626" s="5">
        <v>3</v>
      </c>
      <c r="E2626" s="5">
        <v>1128.8399999999999</v>
      </c>
      <c r="F2626" s="5">
        <v>0.3</v>
      </c>
      <c r="G2626" s="5">
        <f>IFERROR(INDEX(Products!$C$2:$C$86,MATCH(C2626,Products!$A$2:$A$86,0)),"")</f>
        <v>6</v>
      </c>
      <c r="H2626" s="12">
        <f>IFERROR(INDEX(Products!$D$2:$D$86,MATCH(C2626,Products!$A$2:$A$86,0)),"")</f>
        <v>705.26</v>
      </c>
      <c r="I2626" s="12">
        <f t="shared" ref="I2626:I2689" si="164">D2626*E2626*(1-F2626)</f>
        <v>2370.5639999999994</v>
      </c>
      <c r="J2626" s="12">
        <f t="shared" ref="J2626:J2689" si="165">D2626*H2626</f>
        <v>2115.7799999999997</v>
      </c>
      <c r="K2626" s="12">
        <f t="shared" ref="K2626:K2689" si="166">I2626-J2626</f>
        <v>254.78399999999965</v>
      </c>
      <c r="L2626" s="7">
        <f t="shared" ref="L2626:L2689" si="167">IFERROR(K2626/I2626,0)</f>
        <v>0.10747822037287318</v>
      </c>
      <c r="M2626" s="5" t="str">
        <f>IF(COUNTIF(Returns!$B$2:$B$248,A2626)&gt;0,"Yes","No")</f>
        <v>No</v>
      </c>
      <c r="N2626" s="13"/>
    </row>
    <row r="2627" spans="1:14" x14ac:dyDescent="0.35">
      <c r="A2627" s="5">
        <v>2626</v>
      </c>
      <c r="B2627" s="5">
        <v>1723</v>
      </c>
      <c r="C2627" s="5">
        <v>1085</v>
      </c>
      <c r="D2627" s="5">
        <v>2</v>
      </c>
      <c r="E2627" s="5">
        <v>234.72</v>
      </c>
      <c r="F2627" s="5">
        <v>0</v>
      </c>
      <c r="G2627" s="5">
        <f>IFERROR(INDEX(Products!$C$2:$C$86,MATCH(C2627,Products!$A$2:$A$86,0)),"")</f>
        <v>8</v>
      </c>
      <c r="H2627" s="12">
        <f>IFERROR(INDEX(Products!$D$2:$D$86,MATCH(C2627,Products!$A$2:$A$86,0)),"")</f>
        <v>175.69</v>
      </c>
      <c r="I2627" s="12">
        <f t="shared" si="164"/>
        <v>469.44</v>
      </c>
      <c r="J2627" s="12">
        <f t="shared" si="165"/>
        <v>351.38</v>
      </c>
      <c r="K2627" s="12">
        <f t="shared" si="166"/>
        <v>118.06</v>
      </c>
      <c r="L2627" s="7">
        <f t="shared" si="167"/>
        <v>0.25149113837764148</v>
      </c>
      <c r="M2627" s="5" t="str">
        <f>IF(COUNTIF(Returns!$B$2:$B$248,A2627)&gt;0,"Yes","No")</f>
        <v>No</v>
      </c>
      <c r="N2627" s="13"/>
    </row>
    <row r="2628" spans="1:14" x14ac:dyDescent="0.35">
      <c r="A2628" s="5">
        <v>2627</v>
      </c>
      <c r="B2628" s="5">
        <v>1724</v>
      </c>
      <c r="C2628" s="5">
        <v>1044</v>
      </c>
      <c r="D2628" s="5">
        <v>1</v>
      </c>
      <c r="E2628" s="5">
        <v>1419.88</v>
      </c>
      <c r="F2628" s="5">
        <v>0.15</v>
      </c>
      <c r="G2628" s="5">
        <f>IFERROR(INDEX(Products!$C$2:$C$86,MATCH(C2628,Products!$A$2:$A$86,0)),"")</f>
        <v>4</v>
      </c>
      <c r="H2628" s="12">
        <f>IFERROR(INDEX(Products!$D$2:$D$86,MATCH(C2628,Products!$A$2:$A$86,0)),"")</f>
        <v>897.98</v>
      </c>
      <c r="I2628" s="12">
        <f t="shared" si="164"/>
        <v>1206.8980000000001</v>
      </c>
      <c r="J2628" s="12">
        <f t="shared" si="165"/>
        <v>897.98</v>
      </c>
      <c r="K2628" s="12">
        <f t="shared" si="166"/>
        <v>308.91800000000012</v>
      </c>
      <c r="L2628" s="7">
        <f t="shared" si="167"/>
        <v>0.25596032141904296</v>
      </c>
      <c r="M2628" s="5" t="str">
        <f>IF(COUNTIF(Returns!$B$2:$B$248,A2628)&gt;0,"Yes","No")</f>
        <v>No</v>
      </c>
      <c r="N2628" s="13"/>
    </row>
    <row r="2629" spans="1:14" x14ac:dyDescent="0.35">
      <c r="A2629" s="5">
        <v>2628</v>
      </c>
      <c r="B2629" s="5">
        <v>1725</v>
      </c>
      <c r="C2629" s="5">
        <v>1066</v>
      </c>
      <c r="D2629" s="5">
        <v>1</v>
      </c>
      <c r="E2629" s="5">
        <v>1123.68</v>
      </c>
      <c r="F2629" s="5">
        <v>0.1</v>
      </c>
      <c r="G2629" s="5">
        <f>IFERROR(INDEX(Products!$C$2:$C$86,MATCH(C2629,Products!$A$2:$A$86,0)),"")</f>
        <v>7</v>
      </c>
      <c r="H2629" s="12">
        <f>IFERROR(INDEX(Products!$D$2:$D$86,MATCH(C2629,Products!$A$2:$A$86,0)),"")</f>
        <v>872.66</v>
      </c>
      <c r="I2629" s="12">
        <f t="shared" si="164"/>
        <v>1011.3120000000001</v>
      </c>
      <c r="J2629" s="12">
        <f t="shared" si="165"/>
        <v>872.66</v>
      </c>
      <c r="K2629" s="12">
        <f t="shared" si="166"/>
        <v>138.65200000000016</v>
      </c>
      <c r="L2629" s="7">
        <f t="shared" si="167"/>
        <v>0.13710111221858351</v>
      </c>
      <c r="M2629" s="5" t="str">
        <f>IF(COUNTIF(Returns!$B$2:$B$248,A2629)&gt;0,"Yes","No")</f>
        <v>No</v>
      </c>
      <c r="N2629" s="13"/>
    </row>
    <row r="2630" spans="1:14" x14ac:dyDescent="0.35">
      <c r="A2630" s="5">
        <v>2629</v>
      </c>
      <c r="B2630" s="5">
        <v>1726</v>
      </c>
      <c r="C2630" s="5">
        <v>1012</v>
      </c>
      <c r="D2630" s="5">
        <v>2</v>
      </c>
      <c r="E2630" s="5">
        <v>2425.1999999999998</v>
      </c>
      <c r="F2630" s="5">
        <v>0.3</v>
      </c>
      <c r="G2630" s="5">
        <f>IFERROR(INDEX(Products!$C$2:$C$86,MATCH(C2630,Products!$A$2:$A$86,0)),"")</f>
        <v>1</v>
      </c>
      <c r="H2630" s="12">
        <f>IFERROR(INDEX(Products!$D$2:$D$86,MATCH(C2630,Products!$A$2:$A$86,0)),"")</f>
        <v>1795.03</v>
      </c>
      <c r="I2630" s="12">
        <f t="shared" si="164"/>
        <v>3395.2799999999997</v>
      </c>
      <c r="J2630" s="12">
        <f t="shared" si="165"/>
        <v>3590.06</v>
      </c>
      <c r="K2630" s="12">
        <f t="shared" si="166"/>
        <v>-194.7800000000002</v>
      </c>
      <c r="L2630" s="7">
        <f t="shared" si="167"/>
        <v>-5.7367875403501398E-2</v>
      </c>
      <c r="M2630" s="5" t="str">
        <f>IF(COUNTIF(Returns!$B$2:$B$248,A2630)&gt;0,"Yes","No")</f>
        <v>No</v>
      </c>
      <c r="N2630" s="13"/>
    </row>
    <row r="2631" spans="1:14" x14ac:dyDescent="0.35">
      <c r="A2631" s="5">
        <v>2630</v>
      </c>
      <c r="B2631" s="5">
        <v>1727</v>
      </c>
      <c r="C2631" s="5">
        <v>1085</v>
      </c>
      <c r="D2631" s="5">
        <v>3</v>
      </c>
      <c r="E2631" s="5">
        <v>234.72</v>
      </c>
      <c r="F2631" s="5">
        <v>0.3</v>
      </c>
      <c r="G2631" s="5">
        <f>IFERROR(INDEX(Products!$C$2:$C$86,MATCH(C2631,Products!$A$2:$A$86,0)),"")</f>
        <v>8</v>
      </c>
      <c r="H2631" s="12">
        <f>IFERROR(INDEX(Products!$D$2:$D$86,MATCH(C2631,Products!$A$2:$A$86,0)),"")</f>
        <v>175.69</v>
      </c>
      <c r="I2631" s="12">
        <f t="shared" si="164"/>
        <v>492.91199999999992</v>
      </c>
      <c r="J2631" s="12">
        <f t="shared" si="165"/>
        <v>527.06999999999994</v>
      </c>
      <c r="K2631" s="12">
        <f t="shared" si="166"/>
        <v>-34.158000000000015</v>
      </c>
      <c r="L2631" s="7">
        <f t="shared" si="167"/>
        <v>-6.9298373746226549E-2</v>
      </c>
      <c r="M2631" s="5" t="str">
        <f>IF(COUNTIF(Returns!$B$2:$B$248,A2631)&gt;0,"Yes","No")</f>
        <v>No</v>
      </c>
      <c r="N2631" s="13"/>
    </row>
    <row r="2632" spans="1:14" x14ac:dyDescent="0.35">
      <c r="A2632" s="5">
        <v>2631</v>
      </c>
      <c r="B2632" s="5">
        <v>1728</v>
      </c>
      <c r="C2632" s="5">
        <v>1011</v>
      </c>
      <c r="D2632" s="5">
        <v>2</v>
      </c>
      <c r="E2632" s="5">
        <v>6310.6</v>
      </c>
      <c r="F2632" s="5">
        <v>0</v>
      </c>
      <c r="G2632" s="5">
        <f>IFERROR(INDEX(Products!$C$2:$C$86,MATCH(C2632,Products!$A$2:$A$86,0)),"")</f>
        <v>1</v>
      </c>
      <c r="H2632" s="12">
        <f>IFERROR(INDEX(Products!$D$2:$D$86,MATCH(C2632,Products!$A$2:$A$86,0)),"")</f>
        <v>3703.86</v>
      </c>
      <c r="I2632" s="12">
        <f t="shared" si="164"/>
        <v>12621.2</v>
      </c>
      <c r="J2632" s="12">
        <f t="shared" si="165"/>
        <v>7407.72</v>
      </c>
      <c r="K2632" s="12">
        <f t="shared" si="166"/>
        <v>5213.4800000000005</v>
      </c>
      <c r="L2632" s="7">
        <f t="shared" si="167"/>
        <v>0.41307324184705102</v>
      </c>
      <c r="M2632" s="5" t="str">
        <f>IF(COUNTIF(Returns!$B$2:$B$248,A2632)&gt;0,"Yes","No")</f>
        <v>No</v>
      </c>
      <c r="N2632" s="13"/>
    </row>
    <row r="2633" spans="1:14" x14ac:dyDescent="0.35">
      <c r="A2633" s="5">
        <v>2632</v>
      </c>
      <c r="B2633" s="5">
        <v>1729</v>
      </c>
      <c r="C2633" s="5">
        <v>1074</v>
      </c>
      <c r="D2633" s="5">
        <v>1</v>
      </c>
      <c r="E2633" s="5">
        <v>2444.16</v>
      </c>
      <c r="F2633" s="5">
        <v>0.15</v>
      </c>
      <c r="G2633" s="5">
        <f>IFERROR(INDEX(Products!$C$2:$C$86,MATCH(C2633,Products!$A$2:$A$86,0)),"")</f>
        <v>7</v>
      </c>
      <c r="H2633" s="12">
        <f>IFERROR(INDEX(Products!$D$2:$D$86,MATCH(C2633,Products!$A$2:$A$86,0)),"")</f>
        <v>1417.35</v>
      </c>
      <c r="I2633" s="12">
        <f t="shared" si="164"/>
        <v>2077.5359999999996</v>
      </c>
      <c r="J2633" s="12">
        <f t="shared" si="165"/>
        <v>1417.35</v>
      </c>
      <c r="K2633" s="12">
        <f t="shared" si="166"/>
        <v>660.18599999999969</v>
      </c>
      <c r="L2633" s="7">
        <f t="shared" si="167"/>
        <v>0.31777355482648667</v>
      </c>
      <c r="M2633" s="5" t="str">
        <f>IF(COUNTIF(Returns!$B$2:$B$248,A2633)&gt;0,"Yes","No")</f>
        <v>No</v>
      </c>
      <c r="N2633" s="13"/>
    </row>
    <row r="2634" spans="1:14" x14ac:dyDescent="0.35">
      <c r="A2634" s="5">
        <v>2633</v>
      </c>
      <c r="B2634" s="5">
        <v>1730</v>
      </c>
      <c r="C2634" s="5">
        <v>1085</v>
      </c>
      <c r="D2634" s="5">
        <v>1</v>
      </c>
      <c r="E2634" s="5">
        <v>234.72</v>
      </c>
      <c r="F2634" s="5">
        <v>0.2</v>
      </c>
      <c r="G2634" s="5">
        <f>IFERROR(INDEX(Products!$C$2:$C$86,MATCH(C2634,Products!$A$2:$A$86,0)),"")</f>
        <v>8</v>
      </c>
      <c r="H2634" s="12">
        <f>IFERROR(INDEX(Products!$D$2:$D$86,MATCH(C2634,Products!$A$2:$A$86,0)),"")</f>
        <v>175.69</v>
      </c>
      <c r="I2634" s="12">
        <f t="shared" si="164"/>
        <v>187.77600000000001</v>
      </c>
      <c r="J2634" s="12">
        <f t="shared" si="165"/>
        <v>175.69</v>
      </c>
      <c r="K2634" s="12">
        <f t="shared" si="166"/>
        <v>12.086000000000013</v>
      </c>
      <c r="L2634" s="7">
        <f t="shared" si="167"/>
        <v>6.4363922972051874E-2</v>
      </c>
      <c r="M2634" s="5" t="str">
        <f>IF(COUNTIF(Returns!$B$2:$B$248,A2634)&gt;0,"Yes","No")</f>
        <v>No</v>
      </c>
      <c r="N2634" s="13"/>
    </row>
    <row r="2635" spans="1:14" x14ac:dyDescent="0.35">
      <c r="A2635" s="5">
        <v>2634</v>
      </c>
      <c r="B2635" s="5">
        <v>1730</v>
      </c>
      <c r="C2635" s="5">
        <v>1079</v>
      </c>
      <c r="D2635" s="5">
        <v>1</v>
      </c>
      <c r="E2635" s="5">
        <v>395.97</v>
      </c>
      <c r="F2635" s="5">
        <v>0.2</v>
      </c>
      <c r="G2635" s="5">
        <f>IFERROR(INDEX(Products!$C$2:$C$86,MATCH(C2635,Products!$A$2:$A$86,0)),"")</f>
        <v>8</v>
      </c>
      <c r="H2635" s="12">
        <f>IFERROR(INDEX(Products!$D$2:$D$86,MATCH(C2635,Products!$A$2:$A$86,0)),"")</f>
        <v>242.57</v>
      </c>
      <c r="I2635" s="12">
        <f t="shared" si="164"/>
        <v>316.77600000000007</v>
      </c>
      <c r="J2635" s="12">
        <f t="shared" si="165"/>
        <v>242.57</v>
      </c>
      <c r="K2635" s="12">
        <f t="shared" si="166"/>
        <v>74.206000000000074</v>
      </c>
      <c r="L2635" s="7">
        <f t="shared" si="167"/>
        <v>0.2342538576154761</v>
      </c>
      <c r="M2635" s="5" t="str">
        <f>IF(COUNTIF(Returns!$B$2:$B$248,A2635)&gt;0,"Yes","No")</f>
        <v>No</v>
      </c>
      <c r="N2635" s="13"/>
    </row>
    <row r="2636" spans="1:14" x14ac:dyDescent="0.35">
      <c r="A2636" s="5">
        <v>2635</v>
      </c>
      <c r="B2636" s="5">
        <v>1731</v>
      </c>
      <c r="C2636" s="5">
        <v>1061</v>
      </c>
      <c r="D2636" s="5">
        <v>1</v>
      </c>
      <c r="E2636" s="5">
        <v>1128.8399999999999</v>
      </c>
      <c r="F2636" s="5">
        <v>0.1</v>
      </c>
      <c r="G2636" s="5">
        <f>IFERROR(INDEX(Products!$C$2:$C$86,MATCH(C2636,Products!$A$2:$A$86,0)),"")</f>
        <v>6</v>
      </c>
      <c r="H2636" s="12">
        <f>IFERROR(INDEX(Products!$D$2:$D$86,MATCH(C2636,Products!$A$2:$A$86,0)),"")</f>
        <v>705.26</v>
      </c>
      <c r="I2636" s="12">
        <f t="shared" si="164"/>
        <v>1015.9559999999999</v>
      </c>
      <c r="J2636" s="12">
        <f t="shared" si="165"/>
        <v>705.26</v>
      </c>
      <c r="K2636" s="12">
        <f t="shared" si="166"/>
        <v>310.69599999999991</v>
      </c>
      <c r="L2636" s="7">
        <f t="shared" si="167"/>
        <v>0.30581639362334584</v>
      </c>
      <c r="M2636" s="5" t="str">
        <f>IF(COUNTIF(Returns!$B$2:$B$248,A2636)&gt;0,"Yes","No")</f>
        <v>No</v>
      </c>
      <c r="N2636" s="13"/>
    </row>
    <row r="2637" spans="1:14" x14ac:dyDescent="0.35">
      <c r="A2637" s="5">
        <v>2636</v>
      </c>
      <c r="B2637" s="5">
        <v>1732</v>
      </c>
      <c r="C2637" s="5">
        <v>1041</v>
      </c>
      <c r="D2637" s="5">
        <v>1</v>
      </c>
      <c r="E2637" s="5">
        <v>767.68</v>
      </c>
      <c r="F2637" s="5">
        <v>0.1</v>
      </c>
      <c r="G2637" s="5">
        <f>IFERROR(INDEX(Products!$C$2:$C$86,MATCH(C2637,Products!$A$2:$A$86,0)),"")</f>
        <v>4</v>
      </c>
      <c r="H2637" s="12">
        <f>IFERROR(INDEX(Products!$D$2:$D$86,MATCH(C2637,Products!$A$2:$A$86,0)),"")</f>
        <v>540.32000000000005</v>
      </c>
      <c r="I2637" s="12">
        <f t="shared" si="164"/>
        <v>690.91199999999992</v>
      </c>
      <c r="J2637" s="12">
        <f t="shared" si="165"/>
        <v>540.32000000000005</v>
      </c>
      <c r="K2637" s="12">
        <f t="shared" si="166"/>
        <v>150.59199999999987</v>
      </c>
      <c r="L2637" s="7">
        <f t="shared" si="167"/>
        <v>0.21796118753184182</v>
      </c>
      <c r="M2637" s="5" t="str">
        <f>IF(COUNTIF(Returns!$B$2:$B$248,A2637)&gt;0,"Yes","No")</f>
        <v>No</v>
      </c>
      <c r="N2637" s="13"/>
    </row>
    <row r="2638" spans="1:14" x14ac:dyDescent="0.35">
      <c r="A2638" s="5">
        <v>2637</v>
      </c>
      <c r="B2638" s="5">
        <v>1732</v>
      </c>
      <c r="C2638" s="5">
        <v>1066</v>
      </c>
      <c r="D2638" s="5">
        <v>1</v>
      </c>
      <c r="E2638" s="5">
        <v>1123.68</v>
      </c>
      <c r="F2638" s="5">
        <v>0.1</v>
      </c>
      <c r="G2638" s="5">
        <f>IFERROR(INDEX(Products!$C$2:$C$86,MATCH(C2638,Products!$A$2:$A$86,0)),"")</f>
        <v>7</v>
      </c>
      <c r="H2638" s="12">
        <f>IFERROR(INDEX(Products!$D$2:$D$86,MATCH(C2638,Products!$A$2:$A$86,0)),"")</f>
        <v>872.66</v>
      </c>
      <c r="I2638" s="12">
        <f t="shared" si="164"/>
        <v>1011.3120000000001</v>
      </c>
      <c r="J2638" s="12">
        <f t="shared" si="165"/>
        <v>872.66</v>
      </c>
      <c r="K2638" s="12">
        <f t="shared" si="166"/>
        <v>138.65200000000016</v>
      </c>
      <c r="L2638" s="7">
        <f t="shared" si="167"/>
        <v>0.13710111221858351</v>
      </c>
      <c r="M2638" s="5" t="str">
        <f>IF(COUNTIF(Returns!$B$2:$B$248,A2638)&gt;0,"Yes","No")</f>
        <v>No</v>
      </c>
      <c r="N2638" s="13"/>
    </row>
    <row r="2639" spans="1:14" x14ac:dyDescent="0.35">
      <c r="A2639" s="5">
        <v>2638</v>
      </c>
      <c r="B2639" s="5">
        <v>1732</v>
      </c>
      <c r="C2639" s="5">
        <v>1040</v>
      </c>
      <c r="D2639" s="5">
        <v>1</v>
      </c>
      <c r="E2639" s="5">
        <v>419.14</v>
      </c>
      <c r="F2639" s="5">
        <v>0.1</v>
      </c>
      <c r="G2639" s="5">
        <f>IFERROR(INDEX(Products!$C$2:$C$86,MATCH(C2639,Products!$A$2:$A$86,0)),"")</f>
        <v>4</v>
      </c>
      <c r="H2639" s="12">
        <f>IFERROR(INDEX(Products!$D$2:$D$86,MATCH(C2639,Products!$A$2:$A$86,0)),"")</f>
        <v>297.2</v>
      </c>
      <c r="I2639" s="12">
        <f t="shared" si="164"/>
        <v>377.226</v>
      </c>
      <c r="J2639" s="12">
        <f t="shared" si="165"/>
        <v>297.2</v>
      </c>
      <c r="K2639" s="12">
        <f t="shared" si="166"/>
        <v>80.02600000000001</v>
      </c>
      <c r="L2639" s="7">
        <f t="shared" si="167"/>
        <v>0.21214338354196161</v>
      </c>
      <c r="M2639" s="5" t="str">
        <f>IF(COUNTIF(Returns!$B$2:$B$248,A2639)&gt;0,"Yes","No")</f>
        <v>No</v>
      </c>
      <c r="N2639" s="13"/>
    </row>
    <row r="2640" spans="1:14" x14ac:dyDescent="0.35">
      <c r="A2640" s="5">
        <v>2639</v>
      </c>
      <c r="B2640" s="5">
        <v>1733</v>
      </c>
      <c r="C2640" s="5">
        <v>1049</v>
      </c>
      <c r="D2640" s="5">
        <v>1</v>
      </c>
      <c r="E2640" s="5">
        <v>3970.29</v>
      </c>
      <c r="F2640" s="5">
        <v>0.15</v>
      </c>
      <c r="G2640" s="5">
        <f>IFERROR(INDEX(Products!$C$2:$C$86,MATCH(C2640,Products!$A$2:$A$86,0)),"")</f>
        <v>5</v>
      </c>
      <c r="H2640" s="12">
        <f>IFERROR(INDEX(Products!$D$2:$D$86,MATCH(C2640,Products!$A$2:$A$86,0)),"")</f>
        <v>2490.89</v>
      </c>
      <c r="I2640" s="12">
        <f t="shared" si="164"/>
        <v>3374.7464999999997</v>
      </c>
      <c r="J2640" s="12">
        <f t="shared" si="165"/>
        <v>2490.89</v>
      </c>
      <c r="K2640" s="12">
        <f t="shared" si="166"/>
        <v>883.85649999999987</v>
      </c>
      <c r="L2640" s="7">
        <f t="shared" si="167"/>
        <v>0.26190307923869244</v>
      </c>
      <c r="M2640" s="5" t="str">
        <f>IF(COUNTIF(Returns!$B$2:$B$248,A2640)&gt;0,"Yes","No")</f>
        <v>No</v>
      </c>
      <c r="N2640" s="13"/>
    </row>
    <row r="2641" spans="1:14" x14ac:dyDescent="0.35">
      <c r="A2641" s="5">
        <v>2640</v>
      </c>
      <c r="B2641" s="5">
        <v>1733</v>
      </c>
      <c r="C2641" s="5">
        <v>1010</v>
      </c>
      <c r="D2641" s="5">
        <v>1</v>
      </c>
      <c r="E2641" s="5">
        <v>4664.03</v>
      </c>
      <c r="F2641" s="5">
        <v>0.25</v>
      </c>
      <c r="G2641" s="5">
        <f>IFERROR(INDEX(Products!$C$2:$C$86,MATCH(C2641,Products!$A$2:$A$86,0)),"")</f>
        <v>1</v>
      </c>
      <c r="H2641" s="12">
        <f>IFERROR(INDEX(Products!$D$2:$D$86,MATCH(C2641,Products!$A$2:$A$86,0)),"")</f>
        <v>3718.66</v>
      </c>
      <c r="I2641" s="12">
        <f t="shared" si="164"/>
        <v>3498.0225</v>
      </c>
      <c r="J2641" s="12">
        <f t="shared" si="165"/>
        <v>3718.66</v>
      </c>
      <c r="K2641" s="12">
        <f t="shared" si="166"/>
        <v>-220.63749999999982</v>
      </c>
      <c r="L2641" s="7">
        <f t="shared" si="167"/>
        <v>-6.3074923045806544E-2</v>
      </c>
      <c r="M2641" s="5" t="str">
        <f>IF(COUNTIF(Returns!$B$2:$B$248,A2641)&gt;0,"Yes","No")</f>
        <v>No</v>
      </c>
      <c r="N2641" s="13"/>
    </row>
    <row r="2642" spans="1:14" x14ac:dyDescent="0.35">
      <c r="A2642" s="5">
        <v>2641</v>
      </c>
      <c r="B2642" s="5">
        <v>1734</v>
      </c>
      <c r="C2642" s="5">
        <v>1051</v>
      </c>
      <c r="D2642" s="5">
        <v>1</v>
      </c>
      <c r="E2642" s="5">
        <v>304.13</v>
      </c>
      <c r="F2642" s="5">
        <v>0.25</v>
      </c>
      <c r="G2642" s="5">
        <f>IFERROR(INDEX(Products!$C$2:$C$86,MATCH(C2642,Products!$A$2:$A$86,0)),"")</f>
        <v>5</v>
      </c>
      <c r="H2642" s="12">
        <f>IFERROR(INDEX(Products!$D$2:$D$86,MATCH(C2642,Products!$A$2:$A$86,0)),"")</f>
        <v>176.98</v>
      </c>
      <c r="I2642" s="12">
        <f t="shared" si="164"/>
        <v>228.0975</v>
      </c>
      <c r="J2642" s="12">
        <f t="shared" si="165"/>
        <v>176.98</v>
      </c>
      <c r="K2642" s="12">
        <f t="shared" si="166"/>
        <v>51.117500000000007</v>
      </c>
      <c r="L2642" s="7">
        <f t="shared" si="167"/>
        <v>0.22410372757263894</v>
      </c>
      <c r="M2642" s="5" t="str">
        <f>IF(COUNTIF(Returns!$B$2:$B$248,A2642)&gt;0,"Yes","No")</f>
        <v>No</v>
      </c>
      <c r="N2642" s="13"/>
    </row>
    <row r="2643" spans="1:14" x14ac:dyDescent="0.35">
      <c r="A2643" s="5">
        <v>2642</v>
      </c>
      <c r="B2643" s="5">
        <v>1735</v>
      </c>
      <c r="C2643" s="5">
        <v>1080</v>
      </c>
      <c r="D2643" s="5">
        <v>2</v>
      </c>
      <c r="E2643" s="5">
        <v>256.7</v>
      </c>
      <c r="F2643" s="5">
        <v>0.3</v>
      </c>
      <c r="G2643" s="5">
        <f>IFERROR(INDEX(Products!$C$2:$C$86,MATCH(C2643,Products!$A$2:$A$86,0)),"")</f>
        <v>8</v>
      </c>
      <c r="H2643" s="12">
        <f>IFERROR(INDEX(Products!$D$2:$D$86,MATCH(C2643,Products!$A$2:$A$86,0)),"")</f>
        <v>184.26</v>
      </c>
      <c r="I2643" s="12">
        <f t="shared" si="164"/>
        <v>359.37999999999994</v>
      </c>
      <c r="J2643" s="12">
        <f t="shared" si="165"/>
        <v>368.52</v>
      </c>
      <c r="K2643" s="12">
        <f t="shared" si="166"/>
        <v>-9.1400000000000432</v>
      </c>
      <c r="L2643" s="7">
        <f t="shared" si="167"/>
        <v>-2.5432689632144373E-2</v>
      </c>
      <c r="M2643" s="5" t="str">
        <f>IF(COUNTIF(Returns!$B$2:$B$248,A2643)&gt;0,"Yes","No")</f>
        <v>No</v>
      </c>
      <c r="N2643" s="13"/>
    </row>
    <row r="2644" spans="1:14" x14ac:dyDescent="0.35">
      <c r="A2644" s="5">
        <v>2643</v>
      </c>
      <c r="B2644" s="5">
        <v>1736</v>
      </c>
      <c r="C2644" s="5">
        <v>1001</v>
      </c>
      <c r="D2644" s="5">
        <v>1</v>
      </c>
      <c r="E2644" s="5">
        <v>3826.19</v>
      </c>
      <c r="F2644" s="5">
        <v>0.15</v>
      </c>
      <c r="G2644" s="5">
        <f>IFERROR(INDEX(Products!$C$2:$C$86,MATCH(C2644,Products!$A$2:$A$86,0)),"")</f>
        <v>1</v>
      </c>
      <c r="H2644" s="12">
        <f>IFERROR(INDEX(Products!$D$2:$D$86,MATCH(C2644,Products!$A$2:$A$86,0)),"")</f>
        <v>3021.65</v>
      </c>
      <c r="I2644" s="12">
        <f t="shared" si="164"/>
        <v>3252.2615000000001</v>
      </c>
      <c r="J2644" s="12">
        <f t="shared" si="165"/>
        <v>3021.65</v>
      </c>
      <c r="K2644" s="12">
        <f t="shared" si="166"/>
        <v>230.61149999999998</v>
      </c>
      <c r="L2644" s="7">
        <f t="shared" si="167"/>
        <v>7.0908043526020273E-2</v>
      </c>
      <c r="M2644" s="5" t="str">
        <f>IF(COUNTIF(Returns!$B$2:$B$248,A2644)&gt;0,"Yes","No")</f>
        <v>No</v>
      </c>
      <c r="N2644" s="13"/>
    </row>
    <row r="2645" spans="1:14" x14ac:dyDescent="0.35">
      <c r="A2645" s="5">
        <v>2644</v>
      </c>
      <c r="B2645" s="5">
        <v>1737</v>
      </c>
      <c r="C2645" s="5">
        <v>1066</v>
      </c>
      <c r="D2645" s="5">
        <v>1</v>
      </c>
      <c r="E2645" s="5">
        <v>1123.68</v>
      </c>
      <c r="F2645" s="5">
        <v>0.1</v>
      </c>
      <c r="G2645" s="5">
        <f>IFERROR(INDEX(Products!$C$2:$C$86,MATCH(C2645,Products!$A$2:$A$86,0)),"")</f>
        <v>7</v>
      </c>
      <c r="H2645" s="12">
        <f>IFERROR(INDEX(Products!$D$2:$D$86,MATCH(C2645,Products!$A$2:$A$86,0)),"")</f>
        <v>872.66</v>
      </c>
      <c r="I2645" s="12">
        <f t="shared" si="164"/>
        <v>1011.3120000000001</v>
      </c>
      <c r="J2645" s="12">
        <f t="shared" si="165"/>
        <v>872.66</v>
      </c>
      <c r="K2645" s="12">
        <f t="shared" si="166"/>
        <v>138.65200000000016</v>
      </c>
      <c r="L2645" s="7">
        <f t="shared" si="167"/>
        <v>0.13710111221858351</v>
      </c>
      <c r="M2645" s="5" t="str">
        <f>IF(COUNTIF(Returns!$B$2:$B$248,A2645)&gt;0,"Yes","No")</f>
        <v>No</v>
      </c>
      <c r="N2645" s="13"/>
    </row>
    <row r="2646" spans="1:14" x14ac:dyDescent="0.35">
      <c r="A2646" s="5">
        <v>2645</v>
      </c>
      <c r="B2646" s="5">
        <v>1738</v>
      </c>
      <c r="C2646" s="5">
        <v>1041</v>
      </c>
      <c r="D2646" s="5">
        <v>1</v>
      </c>
      <c r="E2646" s="5">
        <v>767.68</v>
      </c>
      <c r="F2646" s="5">
        <v>0</v>
      </c>
      <c r="G2646" s="5">
        <f>IFERROR(INDEX(Products!$C$2:$C$86,MATCH(C2646,Products!$A$2:$A$86,0)),"")</f>
        <v>4</v>
      </c>
      <c r="H2646" s="12">
        <f>IFERROR(INDEX(Products!$D$2:$D$86,MATCH(C2646,Products!$A$2:$A$86,0)),"")</f>
        <v>540.32000000000005</v>
      </c>
      <c r="I2646" s="12">
        <f t="shared" si="164"/>
        <v>767.68</v>
      </c>
      <c r="J2646" s="12">
        <f t="shared" si="165"/>
        <v>540.32000000000005</v>
      </c>
      <c r="K2646" s="12">
        <f t="shared" si="166"/>
        <v>227.3599999999999</v>
      </c>
      <c r="L2646" s="7">
        <f t="shared" si="167"/>
        <v>0.29616506877865767</v>
      </c>
      <c r="M2646" s="5" t="str">
        <f>IF(COUNTIF(Returns!$B$2:$B$248,A2646)&gt;0,"Yes","No")</f>
        <v>No</v>
      </c>
      <c r="N2646" s="13"/>
    </row>
    <row r="2647" spans="1:14" x14ac:dyDescent="0.35">
      <c r="A2647" s="5">
        <v>2646</v>
      </c>
      <c r="B2647" s="5">
        <v>1739</v>
      </c>
      <c r="C2647" s="5">
        <v>1005</v>
      </c>
      <c r="D2647" s="5">
        <v>1</v>
      </c>
      <c r="E2647" s="5">
        <v>2703.6</v>
      </c>
      <c r="F2647" s="5">
        <v>0.2</v>
      </c>
      <c r="G2647" s="5">
        <f>IFERROR(INDEX(Products!$C$2:$C$86,MATCH(C2647,Products!$A$2:$A$86,0)),"")</f>
        <v>1</v>
      </c>
      <c r="H2647" s="12">
        <f>IFERROR(INDEX(Products!$D$2:$D$86,MATCH(C2647,Products!$A$2:$A$86,0)),"")</f>
        <v>2129.88</v>
      </c>
      <c r="I2647" s="12">
        <f t="shared" si="164"/>
        <v>2162.88</v>
      </c>
      <c r="J2647" s="12">
        <f t="shared" si="165"/>
        <v>2129.88</v>
      </c>
      <c r="K2647" s="12">
        <f t="shared" si="166"/>
        <v>33</v>
      </c>
      <c r="L2647" s="7">
        <f t="shared" si="167"/>
        <v>1.5257434531735463E-2</v>
      </c>
      <c r="M2647" s="5" t="str">
        <f>IF(COUNTIF(Returns!$B$2:$B$248,A2647)&gt;0,"Yes","No")</f>
        <v>No</v>
      </c>
      <c r="N2647" s="13"/>
    </row>
    <row r="2648" spans="1:14" x14ac:dyDescent="0.35">
      <c r="A2648" s="5">
        <v>2647</v>
      </c>
      <c r="B2648" s="5">
        <v>1739</v>
      </c>
      <c r="C2648" s="5">
        <v>1001</v>
      </c>
      <c r="D2648" s="5">
        <v>1</v>
      </c>
      <c r="E2648" s="5">
        <v>3826.19</v>
      </c>
      <c r="F2648" s="5">
        <v>0.15</v>
      </c>
      <c r="G2648" s="5">
        <f>IFERROR(INDEX(Products!$C$2:$C$86,MATCH(C2648,Products!$A$2:$A$86,0)),"")</f>
        <v>1</v>
      </c>
      <c r="H2648" s="12">
        <f>IFERROR(INDEX(Products!$D$2:$D$86,MATCH(C2648,Products!$A$2:$A$86,0)),"")</f>
        <v>3021.65</v>
      </c>
      <c r="I2648" s="12">
        <f t="shared" si="164"/>
        <v>3252.2615000000001</v>
      </c>
      <c r="J2648" s="12">
        <f t="shared" si="165"/>
        <v>3021.65</v>
      </c>
      <c r="K2648" s="12">
        <f t="shared" si="166"/>
        <v>230.61149999999998</v>
      </c>
      <c r="L2648" s="7">
        <f t="shared" si="167"/>
        <v>7.0908043526020273E-2</v>
      </c>
      <c r="M2648" s="5" t="str">
        <f>IF(COUNTIF(Returns!$B$2:$B$248,A2648)&gt;0,"Yes","No")</f>
        <v>No</v>
      </c>
      <c r="N2648" s="13"/>
    </row>
    <row r="2649" spans="1:14" x14ac:dyDescent="0.35">
      <c r="A2649" s="5">
        <v>2648</v>
      </c>
      <c r="B2649" s="5">
        <v>1740</v>
      </c>
      <c r="C2649" s="5">
        <v>1039</v>
      </c>
      <c r="D2649" s="5">
        <v>2</v>
      </c>
      <c r="E2649" s="5">
        <v>1284.94</v>
      </c>
      <c r="F2649" s="5">
        <v>0.2</v>
      </c>
      <c r="G2649" s="5">
        <f>IFERROR(INDEX(Products!$C$2:$C$86,MATCH(C2649,Products!$A$2:$A$86,0)),"")</f>
        <v>4</v>
      </c>
      <c r="H2649" s="12">
        <f>IFERROR(INDEX(Products!$D$2:$D$86,MATCH(C2649,Products!$A$2:$A$86,0)),"")</f>
        <v>829.93</v>
      </c>
      <c r="I2649" s="12">
        <f t="shared" si="164"/>
        <v>2055.904</v>
      </c>
      <c r="J2649" s="12">
        <f t="shared" si="165"/>
        <v>1659.86</v>
      </c>
      <c r="K2649" s="12">
        <f t="shared" si="166"/>
        <v>396.0440000000001</v>
      </c>
      <c r="L2649" s="7">
        <f t="shared" si="167"/>
        <v>0.19263739941164573</v>
      </c>
      <c r="M2649" s="5" t="str">
        <f>IF(COUNTIF(Returns!$B$2:$B$248,A2649)&gt;0,"Yes","No")</f>
        <v>Yes</v>
      </c>
      <c r="N2649" s="13"/>
    </row>
    <row r="2650" spans="1:14" x14ac:dyDescent="0.35">
      <c r="A2650" s="5">
        <v>2649</v>
      </c>
      <c r="B2650" s="5">
        <v>1740</v>
      </c>
      <c r="C2650" s="5">
        <v>1041</v>
      </c>
      <c r="D2650" s="5">
        <v>1</v>
      </c>
      <c r="E2650" s="5">
        <v>767.68</v>
      </c>
      <c r="F2650" s="5">
        <v>0.1</v>
      </c>
      <c r="G2650" s="5">
        <f>IFERROR(INDEX(Products!$C$2:$C$86,MATCH(C2650,Products!$A$2:$A$86,0)),"")</f>
        <v>4</v>
      </c>
      <c r="H2650" s="12">
        <f>IFERROR(INDEX(Products!$D$2:$D$86,MATCH(C2650,Products!$A$2:$A$86,0)),"")</f>
        <v>540.32000000000005</v>
      </c>
      <c r="I2650" s="12">
        <f t="shared" si="164"/>
        <v>690.91199999999992</v>
      </c>
      <c r="J2650" s="12">
        <f t="shared" si="165"/>
        <v>540.32000000000005</v>
      </c>
      <c r="K2650" s="12">
        <f t="shared" si="166"/>
        <v>150.59199999999987</v>
      </c>
      <c r="L2650" s="7">
        <f t="shared" si="167"/>
        <v>0.21796118753184182</v>
      </c>
      <c r="M2650" s="5" t="str">
        <f>IF(COUNTIF(Returns!$B$2:$B$248,A2650)&gt;0,"Yes","No")</f>
        <v>No</v>
      </c>
      <c r="N2650" s="13"/>
    </row>
    <row r="2651" spans="1:14" x14ac:dyDescent="0.35">
      <c r="A2651" s="5">
        <v>2650</v>
      </c>
      <c r="B2651" s="5">
        <v>1740</v>
      </c>
      <c r="C2651" s="5">
        <v>1049</v>
      </c>
      <c r="D2651" s="5">
        <v>2</v>
      </c>
      <c r="E2651" s="5">
        <v>3970.29</v>
      </c>
      <c r="F2651" s="5">
        <v>0</v>
      </c>
      <c r="G2651" s="5">
        <f>IFERROR(INDEX(Products!$C$2:$C$86,MATCH(C2651,Products!$A$2:$A$86,0)),"")</f>
        <v>5</v>
      </c>
      <c r="H2651" s="12">
        <f>IFERROR(INDEX(Products!$D$2:$D$86,MATCH(C2651,Products!$A$2:$A$86,0)),"")</f>
        <v>2490.89</v>
      </c>
      <c r="I2651" s="12">
        <f t="shared" si="164"/>
        <v>7940.58</v>
      </c>
      <c r="J2651" s="12">
        <f t="shared" si="165"/>
        <v>4981.78</v>
      </c>
      <c r="K2651" s="12">
        <f t="shared" si="166"/>
        <v>2958.8</v>
      </c>
      <c r="L2651" s="7">
        <f t="shared" si="167"/>
        <v>0.37261761735288862</v>
      </c>
      <c r="M2651" s="5" t="str">
        <f>IF(COUNTIF(Returns!$B$2:$B$248,A2651)&gt;0,"Yes","No")</f>
        <v>No</v>
      </c>
      <c r="N2651" s="13"/>
    </row>
    <row r="2652" spans="1:14" x14ac:dyDescent="0.35">
      <c r="A2652" s="5">
        <v>2651</v>
      </c>
      <c r="B2652" s="5">
        <v>1741</v>
      </c>
      <c r="C2652" s="5">
        <v>1016</v>
      </c>
      <c r="D2652" s="5">
        <v>1</v>
      </c>
      <c r="E2652" s="5">
        <v>1279.19</v>
      </c>
      <c r="F2652" s="5">
        <v>0.25</v>
      </c>
      <c r="G2652" s="5">
        <f>IFERROR(INDEX(Products!$C$2:$C$86,MATCH(C2652,Products!$A$2:$A$86,0)),"")</f>
        <v>2</v>
      </c>
      <c r="H2652" s="12">
        <f>IFERROR(INDEX(Products!$D$2:$D$86,MATCH(C2652,Products!$A$2:$A$86,0)),"")</f>
        <v>741.85</v>
      </c>
      <c r="I2652" s="12">
        <f t="shared" si="164"/>
        <v>959.39250000000004</v>
      </c>
      <c r="J2652" s="12">
        <f t="shared" si="165"/>
        <v>741.85</v>
      </c>
      <c r="K2652" s="12">
        <f t="shared" si="166"/>
        <v>217.54250000000002</v>
      </c>
      <c r="L2652" s="7">
        <f t="shared" si="167"/>
        <v>0.22675026123301986</v>
      </c>
      <c r="M2652" s="5" t="str">
        <f>IF(COUNTIF(Returns!$B$2:$B$248,A2652)&gt;0,"Yes","No")</f>
        <v>Yes</v>
      </c>
      <c r="N2652" s="13"/>
    </row>
    <row r="2653" spans="1:14" x14ac:dyDescent="0.35">
      <c r="A2653" s="5">
        <v>2652</v>
      </c>
      <c r="B2653" s="5">
        <v>1742</v>
      </c>
      <c r="C2653" s="5">
        <v>1068</v>
      </c>
      <c r="D2653" s="5">
        <v>1</v>
      </c>
      <c r="E2653" s="5">
        <v>550.08000000000004</v>
      </c>
      <c r="F2653" s="5">
        <v>0.1</v>
      </c>
      <c r="G2653" s="5">
        <f>IFERROR(INDEX(Products!$C$2:$C$86,MATCH(C2653,Products!$A$2:$A$86,0)),"")</f>
        <v>7</v>
      </c>
      <c r="H2653" s="12">
        <f>IFERROR(INDEX(Products!$D$2:$D$86,MATCH(C2653,Products!$A$2:$A$86,0)),"")</f>
        <v>351.29</v>
      </c>
      <c r="I2653" s="12">
        <f t="shared" si="164"/>
        <v>495.07200000000006</v>
      </c>
      <c r="J2653" s="12">
        <f t="shared" si="165"/>
        <v>351.29</v>
      </c>
      <c r="K2653" s="12">
        <f t="shared" si="166"/>
        <v>143.78200000000004</v>
      </c>
      <c r="L2653" s="7">
        <f t="shared" si="167"/>
        <v>0.29042644302242909</v>
      </c>
      <c r="M2653" s="5" t="str">
        <f>IF(COUNTIF(Returns!$B$2:$B$248,A2653)&gt;0,"Yes","No")</f>
        <v>No</v>
      </c>
      <c r="N2653" s="13"/>
    </row>
    <row r="2654" spans="1:14" x14ac:dyDescent="0.35">
      <c r="A2654" s="5">
        <v>2653</v>
      </c>
      <c r="B2654" s="5">
        <v>1743</v>
      </c>
      <c r="C2654" s="5">
        <v>1046</v>
      </c>
      <c r="D2654" s="5">
        <v>1</v>
      </c>
      <c r="E2654" s="5">
        <v>675.87</v>
      </c>
      <c r="F2654" s="5">
        <v>0</v>
      </c>
      <c r="G2654" s="5">
        <f>IFERROR(INDEX(Products!$C$2:$C$86,MATCH(C2654,Products!$A$2:$A$86,0)),"")</f>
        <v>5</v>
      </c>
      <c r="H2654" s="12">
        <f>IFERROR(INDEX(Products!$D$2:$D$86,MATCH(C2654,Products!$A$2:$A$86,0)),"")</f>
        <v>407.68</v>
      </c>
      <c r="I2654" s="12">
        <f t="shared" si="164"/>
        <v>675.87</v>
      </c>
      <c r="J2654" s="12">
        <f t="shared" si="165"/>
        <v>407.68</v>
      </c>
      <c r="K2654" s="12">
        <f t="shared" si="166"/>
        <v>268.19</v>
      </c>
      <c r="L2654" s="7">
        <f t="shared" si="167"/>
        <v>0.39680707828428541</v>
      </c>
      <c r="M2654" s="5" t="str">
        <f>IF(COUNTIF(Returns!$B$2:$B$248,A2654)&gt;0,"Yes","No")</f>
        <v>No</v>
      </c>
      <c r="N2654" s="13"/>
    </row>
    <row r="2655" spans="1:14" x14ac:dyDescent="0.35">
      <c r="A2655" s="5">
        <v>2654</v>
      </c>
      <c r="B2655" s="5">
        <v>1744</v>
      </c>
      <c r="C2655" s="5">
        <v>1085</v>
      </c>
      <c r="D2655" s="5">
        <v>1</v>
      </c>
      <c r="E2655" s="5">
        <v>234.72</v>
      </c>
      <c r="F2655" s="5">
        <v>0.15</v>
      </c>
      <c r="G2655" s="5">
        <f>IFERROR(INDEX(Products!$C$2:$C$86,MATCH(C2655,Products!$A$2:$A$86,0)),"")</f>
        <v>8</v>
      </c>
      <c r="H2655" s="12">
        <f>IFERROR(INDEX(Products!$D$2:$D$86,MATCH(C2655,Products!$A$2:$A$86,0)),"")</f>
        <v>175.69</v>
      </c>
      <c r="I2655" s="12">
        <f t="shared" si="164"/>
        <v>199.512</v>
      </c>
      <c r="J2655" s="12">
        <f t="shared" si="165"/>
        <v>175.69</v>
      </c>
      <c r="K2655" s="12">
        <f t="shared" si="166"/>
        <v>23.822000000000003</v>
      </c>
      <c r="L2655" s="7">
        <f t="shared" si="167"/>
        <v>0.11940133926781347</v>
      </c>
      <c r="M2655" s="5" t="str">
        <f>IF(COUNTIF(Returns!$B$2:$B$248,A2655)&gt;0,"Yes","No")</f>
        <v>No</v>
      </c>
      <c r="N2655" s="13"/>
    </row>
    <row r="2656" spans="1:14" x14ac:dyDescent="0.35">
      <c r="A2656" s="5">
        <v>2655</v>
      </c>
      <c r="B2656" s="5">
        <v>1745</v>
      </c>
      <c r="C2656" s="5">
        <v>1078</v>
      </c>
      <c r="D2656" s="5">
        <v>1</v>
      </c>
      <c r="E2656" s="5">
        <v>174.98</v>
      </c>
      <c r="F2656" s="5">
        <v>0.3</v>
      </c>
      <c r="G2656" s="5">
        <f>IFERROR(INDEX(Products!$C$2:$C$86,MATCH(C2656,Products!$A$2:$A$86,0)),"")</f>
        <v>8</v>
      </c>
      <c r="H2656" s="12">
        <f>IFERROR(INDEX(Products!$D$2:$D$86,MATCH(C2656,Products!$A$2:$A$86,0)),"")</f>
        <v>125.34</v>
      </c>
      <c r="I2656" s="12">
        <f t="shared" si="164"/>
        <v>122.48599999999999</v>
      </c>
      <c r="J2656" s="12">
        <f t="shared" si="165"/>
        <v>125.34</v>
      </c>
      <c r="K2656" s="12">
        <f t="shared" si="166"/>
        <v>-2.8540000000000134</v>
      </c>
      <c r="L2656" s="7">
        <f t="shared" si="167"/>
        <v>-2.3300622111914943E-2</v>
      </c>
      <c r="M2656" s="5" t="str">
        <f>IF(COUNTIF(Returns!$B$2:$B$248,A2656)&gt;0,"Yes","No")</f>
        <v>No</v>
      </c>
      <c r="N2656" s="13"/>
    </row>
    <row r="2657" spans="1:14" x14ac:dyDescent="0.35">
      <c r="A2657" s="5">
        <v>2656</v>
      </c>
      <c r="B2657" s="5">
        <v>1746</v>
      </c>
      <c r="C2657" s="5">
        <v>1064</v>
      </c>
      <c r="D2657" s="5">
        <v>1</v>
      </c>
      <c r="E2657" s="5">
        <v>177.92</v>
      </c>
      <c r="F2657" s="5">
        <v>0.15</v>
      </c>
      <c r="G2657" s="5">
        <f>IFERROR(INDEX(Products!$C$2:$C$86,MATCH(C2657,Products!$A$2:$A$86,0)),"")</f>
        <v>6</v>
      </c>
      <c r="H2657" s="12">
        <f>IFERROR(INDEX(Products!$D$2:$D$86,MATCH(C2657,Products!$A$2:$A$86,0)),"")</f>
        <v>95.97</v>
      </c>
      <c r="I2657" s="12">
        <f t="shared" si="164"/>
        <v>151.232</v>
      </c>
      <c r="J2657" s="12">
        <f t="shared" si="165"/>
        <v>95.97</v>
      </c>
      <c r="K2657" s="12">
        <f t="shared" si="166"/>
        <v>55.262</v>
      </c>
      <c r="L2657" s="7">
        <f t="shared" si="167"/>
        <v>0.36541208209902665</v>
      </c>
      <c r="M2657" s="5" t="str">
        <f>IF(COUNTIF(Returns!$B$2:$B$248,A2657)&gt;0,"Yes","No")</f>
        <v>No</v>
      </c>
      <c r="N2657" s="13"/>
    </row>
    <row r="2658" spans="1:14" x14ac:dyDescent="0.35">
      <c r="A2658" s="5">
        <v>2657</v>
      </c>
      <c r="B2658" s="5">
        <v>1746</v>
      </c>
      <c r="C2658" s="5">
        <v>1067</v>
      </c>
      <c r="D2658" s="5">
        <v>1</v>
      </c>
      <c r="E2658" s="5">
        <v>4128.99</v>
      </c>
      <c r="F2658" s="5">
        <v>0.3</v>
      </c>
      <c r="G2658" s="5">
        <f>IFERROR(INDEX(Products!$C$2:$C$86,MATCH(C2658,Products!$A$2:$A$86,0)),"")</f>
        <v>7</v>
      </c>
      <c r="H2658" s="12">
        <f>IFERROR(INDEX(Products!$D$2:$D$86,MATCH(C2658,Products!$A$2:$A$86,0)),"")</f>
        <v>2213.3200000000002</v>
      </c>
      <c r="I2658" s="12">
        <f t="shared" si="164"/>
        <v>2890.2929999999997</v>
      </c>
      <c r="J2658" s="12">
        <f t="shared" si="165"/>
        <v>2213.3200000000002</v>
      </c>
      <c r="K2658" s="12">
        <f t="shared" si="166"/>
        <v>676.9729999999995</v>
      </c>
      <c r="L2658" s="7">
        <f t="shared" si="167"/>
        <v>0.23422296632209938</v>
      </c>
      <c r="M2658" s="5" t="str">
        <f>IF(COUNTIF(Returns!$B$2:$B$248,A2658)&gt;0,"Yes","No")</f>
        <v>No</v>
      </c>
      <c r="N2658" s="13"/>
    </row>
    <row r="2659" spans="1:14" x14ac:dyDescent="0.35">
      <c r="A2659" s="5">
        <v>2658</v>
      </c>
      <c r="B2659" s="5">
        <v>1747</v>
      </c>
      <c r="C2659" s="5">
        <v>1008</v>
      </c>
      <c r="D2659" s="5">
        <v>3</v>
      </c>
      <c r="E2659" s="5">
        <v>4916.16</v>
      </c>
      <c r="F2659" s="5">
        <v>0.05</v>
      </c>
      <c r="G2659" s="5">
        <f>IFERROR(INDEX(Products!$C$2:$C$86,MATCH(C2659,Products!$A$2:$A$86,0)),"")</f>
        <v>1</v>
      </c>
      <c r="H2659" s="12">
        <f>IFERROR(INDEX(Products!$D$2:$D$86,MATCH(C2659,Products!$A$2:$A$86,0)),"")</f>
        <v>3064.53</v>
      </c>
      <c r="I2659" s="12">
        <f t="shared" si="164"/>
        <v>14011.055999999999</v>
      </c>
      <c r="J2659" s="12">
        <f t="shared" si="165"/>
        <v>9193.59</v>
      </c>
      <c r="K2659" s="12">
        <f t="shared" si="166"/>
        <v>4817.4659999999985</v>
      </c>
      <c r="L2659" s="7">
        <f t="shared" si="167"/>
        <v>0.3438331843081634</v>
      </c>
      <c r="M2659" s="5" t="str">
        <f>IF(COUNTIF(Returns!$B$2:$B$248,A2659)&gt;0,"Yes","No")</f>
        <v>No</v>
      </c>
      <c r="N2659" s="13"/>
    </row>
    <row r="2660" spans="1:14" x14ac:dyDescent="0.35">
      <c r="A2660" s="5">
        <v>2659</v>
      </c>
      <c r="B2660" s="5">
        <v>1748</v>
      </c>
      <c r="C2660" s="5">
        <v>1072</v>
      </c>
      <c r="D2660" s="5">
        <v>1</v>
      </c>
      <c r="E2660" s="5">
        <v>1404.39</v>
      </c>
      <c r="F2660" s="5">
        <v>0</v>
      </c>
      <c r="G2660" s="5">
        <f>IFERROR(INDEX(Products!$C$2:$C$86,MATCH(C2660,Products!$A$2:$A$86,0)),"")</f>
        <v>7</v>
      </c>
      <c r="H2660" s="12">
        <f>IFERROR(INDEX(Products!$D$2:$D$86,MATCH(C2660,Products!$A$2:$A$86,0)),"")</f>
        <v>772.88</v>
      </c>
      <c r="I2660" s="12">
        <f t="shared" si="164"/>
        <v>1404.39</v>
      </c>
      <c r="J2660" s="12">
        <f t="shared" si="165"/>
        <v>772.88</v>
      </c>
      <c r="K2660" s="12">
        <f t="shared" si="166"/>
        <v>631.5100000000001</v>
      </c>
      <c r="L2660" s="7">
        <f t="shared" si="167"/>
        <v>0.44966853936584572</v>
      </c>
      <c r="M2660" s="5" t="str">
        <f>IF(COUNTIF(Returns!$B$2:$B$248,A2660)&gt;0,"Yes","No")</f>
        <v>No</v>
      </c>
      <c r="N2660" s="13"/>
    </row>
    <row r="2661" spans="1:14" x14ac:dyDescent="0.35">
      <c r="A2661" s="5">
        <v>2660</v>
      </c>
      <c r="B2661" s="5">
        <v>1748</v>
      </c>
      <c r="C2661" s="5">
        <v>1038</v>
      </c>
      <c r="D2661" s="5">
        <v>1</v>
      </c>
      <c r="E2661" s="5">
        <v>930.61</v>
      </c>
      <c r="F2661" s="5">
        <v>0.1</v>
      </c>
      <c r="G2661" s="5">
        <f>IFERROR(INDEX(Products!$C$2:$C$86,MATCH(C2661,Products!$A$2:$A$86,0)),"")</f>
        <v>4</v>
      </c>
      <c r="H2661" s="12">
        <f>IFERROR(INDEX(Products!$D$2:$D$86,MATCH(C2661,Products!$A$2:$A$86,0)),"")</f>
        <v>617.46</v>
      </c>
      <c r="I2661" s="12">
        <f t="shared" si="164"/>
        <v>837.54899999999998</v>
      </c>
      <c r="J2661" s="12">
        <f t="shared" si="165"/>
        <v>617.46</v>
      </c>
      <c r="K2661" s="12">
        <f t="shared" si="166"/>
        <v>220.08899999999994</v>
      </c>
      <c r="L2661" s="7">
        <f t="shared" si="167"/>
        <v>0.26277746137837898</v>
      </c>
      <c r="M2661" s="5" t="str">
        <f>IF(COUNTIF(Returns!$B$2:$B$248,A2661)&gt;0,"Yes","No")</f>
        <v>No</v>
      </c>
      <c r="N2661" s="13"/>
    </row>
    <row r="2662" spans="1:14" x14ac:dyDescent="0.35">
      <c r="A2662" s="5">
        <v>2661</v>
      </c>
      <c r="B2662" s="5">
        <v>1749</v>
      </c>
      <c r="C2662" s="5">
        <v>1001</v>
      </c>
      <c r="D2662" s="5">
        <v>1</v>
      </c>
      <c r="E2662" s="5">
        <v>3826.19</v>
      </c>
      <c r="F2662" s="5">
        <v>0.1</v>
      </c>
      <c r="G2662" s="5">
        <f>IFERROR(INDEX(Products!$C$2:$C$86,MATCH(C2662,Products!$A$2:$A$86,0)),"")</f>
        <v>1</v>
      </c>
      <c r="H2662" s="12">
        <f>IFERROR(INDEX(Products!$D$2:$D$86,MATCH(C2662,Products!$A$2:$A$86,0)),"")</f>
        <v>3021.65</v>
      </c>
      <c r="I2662" s="12">
        <f t="shared" si="164"/>
        <v>3443.5709999999999</v>
      </c>
      <c r="J2662" s="12">
        <f t="shared" si="165"/>
        <v>3021.65</v>
      </c>
      <c r="K2662" s="12">
        <f t="shared" si="166"/>
        <v>421.92099999999982</v>
      </c>
      <c r="L2662" s="7">
        <f t="shared" si="167"/>
        <v>0.12252426333013021</v>
      </c>
      <c r="M2662" s="5" t="str">
        <f>IF(COUNTIF(Returns!$B$2:$B$248,A2662)&gt;0,"Yes","No")</f>
        <v>No</v>
      </c>
      <c r="N2662" s="13"/>
    </row>
    <row r="2663" spans="1:14" x14ac:dyDescent="0.35">
      <c r="A2663" s="5">
        <v>2662</v>
      </c>
      <c r="B2663" s="5">
        <v>1749</v>
      </c>
      <c r="C2663" s="5">
        <v>1067</v>
      </c>
      <c r="D2663" s="5">
        <v>3</v>
      </c>
      <c r="E2663" s="5">
        <v>4128.99</v>
      </c>
      <c r="F2663" s="5">
        <v>0.3</v>
      </c>
      <c r="G2663" s="5">
        <f>IFERROR(INDEX(Products!$C$2:$C$86,MATCH(C2663,Products!$A$2:$A$86,0)),"")</f>
        <v>7</v>
      </c>
      <c r="H2663" s="12">
        <f>IFERROR(INDEX(Products!$D$2:$D$86,MATCH(C2663,Products!$A$2:$A$86,0)),"")</f>
        <v>2213.3200000000002</v>
      </c>
      <c r="I2663" s="12">
        <f t="shared" si="164"/>
        <v>8670.878999999999</v>
      </c>
      <c r="J2663" s="12">
        <f t="shared" si="165"/>
        <v>6639.9600000000009</v>
      </c>
      <c r="K2663" s="12">
        <f t="shared" si="166"/>
        <v>2030.9189999999981</v>
      </c>
      <c r="L2663" s="7">
        <f t="shared" si="167"/>
        <v>0.23422296632209932</v>
      </c>
      <c r="M2663" s="5" t="str">
        <f>IF(COUNTIF(Returns!$B$2:$B$248,A2663)&gt;0,"Yes","No")</f>
        <v>No</v>
      </c>
      <c r="N2663" s="13"/>
    </row>
    <row r="2664" spans="1:14" x14ac:dyDescent="0.35">
      <c r="A2664" s="5">
        <v>2663</v>
      </c>
      <c r="B2664" s="5">
        <v>1750</v>
      </c>
      <c r="C2664" s="5">
        <v>1056</v>
      </c>
      <c r="D2664" s="5">
        <v>2</v>
      </c>
      <c r="E2664" s="5">
        <v>1134.4000000000001</v>
      </c>
      <c r="F2664" s="5">
        <v>0.05</v>
      </c>
      <c r="G2664" s="5">
        <f>IFERROR(INDEX(Products!$C$2:$C$86,MATCH(C2664,Products!$A$2:$A$86,0)),"")</f>
        <v>6</v>
      </c>
      <c r="H2664" s="12">
        <f>IFERROR(INDEX(Products!$D$2:$D$86,MATCH(C2664,Products!$A$2:$A$86,0)),"")</f>
        <v>798.2</v>
      </c>
      <c r="I2664" s="12">
        <f t="shared" si="164"/>
        <v>2155.36</v>
      </c>
      <c r="J2664" s="12">
        <f t="shared" si="165"/>
        <v>1596.4</v>
      </c>
      <c r="K2664" s="12">
        <f t="shared" si="166"/>
        <v>558.96</v>
      </c>
      <c r="L2664" s="7">
        <f t="shared" si="167"/>
        <v>0.25933486749313339</v>
      </c>
      <c r="M2664" s="5" t="str">
        <f>IF(COUNTIF(Returns!$B$2:$B$248,A2664)&gt;0,"Yes","No")</f>
        <v>No</v>
      </c>
      <c r="N2664" s="13"/>
    </row>
    <row r="2665" spans="1:14" x14ac:dyDescent="0.35">
      <c r="A2665" s="5">
        <v>2664</v>
      </c>
      <c r="B2665" s="5">
        <v>1750</v>
      </c>
      <c r="C2665" s="5">
        <v>1001</v>
      </c>
      <c r="D2665" s="5">
        <v>2</v>
      </c>
      <c r="E2665" s="5">
        <v>3826.19</v>
      </c>
      <c r="F2665" s="5">
        <v>0.1</v>
      </c>
      <c r="G2665" s="5">
        <f>IFERROR(INDEX(Products!$C$2:$C$86,MATCH(C2665,Products!$A$2:$A$86,0)),"")</f>
        <v>1</v>
      </c>
      <c r="H2665" s="12">
        <f>IFERROR(INDEX(Products!$D$2:$D$86,MATCH(C2665,Products!$A$2:$A$86,0)),"")</f>
        <v>3021.65</v>
      </c>
      <c r="I2665" s="12">
        <f t="shared" si="164"/>
        <v>6887.1419999999998</v>
      </c>
      <c r="J2665" s="12">
        <f t="shared" si="165"/>
        <v>6043.3</v>
      </c>
      <c r="K2665" s="12">
        <f t="shared" si="166"/>
        <v>843.84199999999964</v>
      </c>
      <c r="L2665" s="7">
        <f t="shared" si="167"/>
        <v>0.12252426333013021</v>
      </c>
      <c r="M2665" s="5" t="str">
        <f>IF(COUNTIF(Returns!$B$2:$B$248,A2665)&gt;0,"Yes","No")</f>
        <v>No</v>
      </c>
      <c r="N2665" s="13"/>
    </row>
    <row r="2666" spans="1:14" x14ac:dyDescent="0.35">
      <c r="A2666" s="5">
        <v>2665</v>
      </c>
      <c r="B2666" s="5">
        <v>1750</v>
      </c>
      <c r="C2666" s="5">
        <v>1061</v>
      </c>
      <c r="D2666" s="5">
        <v>1</v>
      </c>
      <c r="E2666" s="5">
        <v>1128.8399999999999</v>
      </c>
      <c r="F2666" s="5">
        <v>0.05</v>
      </c>
      <c r="G2666" s="5">
        <f>IFERROR(INDEX(Products!$C$2:$C$86,MATCH(C2666,Products!$A$2:$A$86,0)),"")</f>
        <v>6</v>
      </c>
      <c r="H2666" s="12">
        <f>IFERROR(INDEX(Products!$D$2:$D$86,MATCH(C2666,Products!$A$2:$A$86,0)),"")</f>
        <v>705.26</v>
      </c>
      <c r="I2666" s="12">
        <f t="shared" si="164"/>
        <v>1072.3979999999999</v>
      </c>
      <c r="J2666" s="12">
        <f t="shared" si="165"/>
        <v>705.26</v>
      </c>
      <c r="K2666" s="12">
        <f t="shared" si="166"/>
        <v>367.13799999999992</v>
      </c>
      <c r="L2666" s="7">
        <f t="shared" si="167"/>
        <v>0.34235237290632764</v>
      </c>
      <c r="M2666" s="5" t="str">
        <f>IF(COUNTIF(Returns!$B$2:$B$248,A2666)&gt;0,"Yes","No")</f>
        <v>No</v>
      </c>
      <c r="N2666" s="13"/>
    </row>
    <row r="2667" spans="1:14" x14ac:dyDescent="0.35">
      <c r="A2667" s="5">
        <v>2666</v>
      </c>
      <c r="B2667" s="5">
        <v>1750</v>
      </c>
      <c r="C2667" s="5">
        <v>1041</v>
      </c>
      <c r="D2667" s="5">
        <v>2</v>
      </c>
      <c r="E2667" s="5">
        <v>767.68</v>
      </c>
      <c r="F2667" s="5">
        <v>0.15</v>
      </c>
      <c r="G2667" s="5">
        <f>IFERROR(INDEX(Products!$C$2:$C$86,MATCH(C2667,Products!$A$2:$A$86,0)),"")</f>
        <v>4</v>
      </c>
      <c r="H2667" s="12">
        <f>IFERROR(INDEX(Products!$D$2:$D$86,MATCH(C2667,Products!$A$2:$A$86,0)),"")</f>
        <v>540.32000000000005</v>
      </c>
      <c r="I2667" s="12">
        <f t="shared" si="164"/>
        <v>1305.0559999999998</v>
      </c>
      <c r="J2667" s="12">
        <f t="shared" si="165"/>
        <v>1080.6400000000001</v>
      </c>
      <c r="K2667" s="12">
        <f t="shared" si="166"/>
        <v>224.41599999999971</v>
      </c>
      <c r="L2667" s="7">
        <f t="shared" si="167"/>
        <v>0.17195890444547954</v>
      </c>
      <c r="M2667" s="5" t="str">
        <f>IF(COUNTIF(Returns!$B$2:$B$248,A2667)&gt;0,"Yes","No")</f>
        <v>No</v>
      </c>
      <c r="N2667" s="13"/>
    </row>
    <row r="2668" spans="1:14" x14ac:dyDescent="0.35">
      <c r="A2668" s="5">
        <v>2667</v>
      </c>
      <c r="B2668" s="5">
        <v>1751</v>
      </c>
      <c r="C2668" s="5">
        <v>1034</v>
      </c>
      <c r="D2668" s="5">
        <v>1</v>
      </c>
      <c r="E2668" s="5">
        <v>874.69</v>
      </c>
      <c r="F2668" s="5">
        <v>0</v>
      </c>
      <c r="G2668" s="5">
        <f>IFERROR(INDEX(Products!$C$2:$C$86,MATCH(C2668,Products!$A$2:$A$86,0)),"")</f>
        <v>3</v>
      </c>
      <c r="H2668" s="12">
        <f>IFERROR(INDEX(Products!$D$2:$D$86,MATCH(C2668,Products!$A$2:$A$86,0)),"")</f>
        <v>688.26</v>
      </c>
      <c r="I2668" s="12">
        <f t="shared" si="164"/>
        <v>874.69</v>
      </c>
      <c r="J2668" s="12">
        <f t="shared" si="165"/>
        <v>688.26</v>
      </c>
      <c r="K2668" s="12">
        <f t="shared" si="166"/>
        <v>186.43000000000006</v>
      </c>
      <c r="L2668" s="7">
        <f t="shared" si="167"/>
        <v>0.2131383690221679</v>
      </c>
      <c r="M2668" s="5" t="str">
        <f>IF(COUNTIF(Returns!$B$2:$B$248,A2668)&gt;0,"Yes","No")</f>
        <v>No</v>
      </c>
      <c r="N2668" s="13"/>
    </row>
    <row r="2669" spans="1:14" x14ac:dyDescent="0.35">
      <c r="A2669" s="5">
        <v>2668</v>
      </c>
      <c r="B2669" s="5">
        <v>1752</v>
      </c>
      <c r="C2669" s="5">
        <v>1001</v>
      </c>
      <c r="D2669" s="5">
        <v>1</v>
      </c>
      <c r="E2669" s="5">
        <v>3826.19</v>
      </c>
      <c r="F2669" s="5">
        <v>0</v>
      </c>
      <c r="G2669" s="5">
        <f>IFERROR(INDEX(Products!$C$2:$C$86,MATCH(C2669,Products!$A$2:$A$86,0)),"")</f>
        <v>1</v>
      </c>
      <c r="H2669" s="12">
        <f>IFERROR(INDEX(Products!$D$2:$D$86,MATCH(C2669,Products!$A$2:$A$86,0)),"")</f>
        <v>3021.65</v>
      </c>
      <c r="I2669" s="12">
        <f t="shared" si="164"/>
        <v>3826.19</v>
      </c>
      <c r="J2669" s="12">
        <f t="shared" si="165"/>
        <v>3021.65</v>
      </c>
      <c r="K2669" s="12">
        <f t="shared" si="166"/>
        <v>804.54</v>
      </c>
      <c r="L2669" s="7">
        <f t="shared" si="167"/>
        <v>0.21027183699711721</v>
      </c>
      <c r="M2669" s="5" t="str">
        <f>IF(COUNTIF(Returns!$B$2:$B$248,A2669)&gt;0,"Yes","No")</f>
        <v>No</v>
      </c>
      <c r="N2669" s="13"/>
    </row>
    <row r="2670" spans="1:14" x14ac:dyDescent="0.35">
      <c r="A2670" s="5">
        <v>2669</v>
      </c>
      <c r="B2670" s="5">
        <v>1753</v>
      </c>
      <c r="C2670" s="5">
        <v>1025</v>
      </c>
      <c r="D2670" s="5">
        <v>1</v>
      </c>
      <c r="E2670" s="5">
        <v>894.16</v>
      </c>
      <c r="F2670" s="5">
        <v>0</v>
      </c>
      <c r="G2670" s="5">
        <f>IFERROR(INDEX(Products!$C$2:$C$86,MATCH(C2670,Products!$A$2:$A$86,0)),"")</f>
        <v>2</v>
      </c>
      <c r="H2670" s="12">
        <f>IFERROR(INDEX(Products!$D$2:$D$86,MATCH(C2670,Products!$A$2:$A$86,0)),"")</f>
        <v>601.26</v>
      </c>
      <c r="I2670" s="12">
        <f t="shared" si="164"/>
        <v>894.16</v>
      </c>
      <c r="J2670" s="12">
        <f t="shared" si="165"/>
        <v>601.26</v>
      </c>
      <c r="K2670" s="12">
        <f t="shared" si="166"/>
        <v>292.89999999999998</v>
      </c>
      <c r="L2670" s="7">
        <f t="shared" si="167"/>
        <v>0.32757000984163909</v>
      </c>
      <c r="M2670" s="5" t="str">
        <f>IF(COUNTIF(Returns!$B$2:$B$248,A2670)&gt;0,"Yes","No")</f>
        <v>No</v>
      </c>
      <c r="N2670" s="13"/>
    </row>
    <row r="2671" spans="1:14" x14ac:dyDescent="0.35">
      <c r="A2671" s="5">
        <v>2670</v>
      </c>
      <c r="B2671" s="5">
        <v>1753</v>
      </c>
      <c r="C2671" s="5">
        <v>1051</v>
      </c>
      <c r="D2671" s="5">
        <v>2</v>
      </c>
      <c r="E2671" s="5">
        <v>304.13</v>
      </c>
      <c r="F2671" s="5">
        <v>0.1</v>
      </c>
      <c r="G2671" s="5">
        <f>IFERROR(INDEX(Products!$C$2:$C$86,MATCH(C2671,Products!$A$2:$A$86,0)),"")</f>
        <v>5</v>
      </c>
      <c r="H2671" s="12">
        <f>IFERROR(INDEX(Products!$D$2:$D$86,MATCH(C2671,Products!$A$2:$A$86,0)),"")</f>
        <v>176.98</v>
      </c>
      <c r="I2671" s="12">
        <f t="shared" si="164"/>
        <v>547.43399999999997</v>
      </c>
      <c r="J2671" s="12">
        <f t="shared" si="165"/>
        <v>353.96</v>
      </c>
      <c r="K2671" s="12">
        <f t="shared" si="166"/>
        <v>193.47399999999999</v>
      </c>
      <c r="L2671" s="7">
        <f t="shared" si="167"/>
        <v>0.35341977297719906</v>
      </c>
      <c r="M2671" s="5" t="str">
        <f>IF(COUNTIF(Returns!$B$2:$B$248,A2671)&gt;0,"Yes","No")</f>
        <v>No</v>
      </c>
      <c r="N2671" s="13"/>
    </row>
    <row r="2672" spans="1:14" x14ac:dyDescent="0.35">
      <c r="A2672" s="5">
        <v>2671</v>
      </c>
      <c r="B2672" s="5">
        <v>1753</v>
      </c>
      <c r="C2672" s="5">
        <v>1043</v>
      </c>
      <c r="D2672" s="5">
        <v>1</v>
      </c>
      <c r="E2672" s="5">
        <v>567.48</v>
      </c>
      <c r="F2672" s="5">
        <v>0.3</v>
      </c>
      <c r="G2672" s="5">
        <f>IFERROR(INDEX(Products!$C$2:$C$86,MATCH(C2672,Products!$A$2:$A$86,0)),"")</f>
        <v>4</v>
      </c>
      <c r="H2672" s="12">
        <f>IFERROR(INDEX(Products!$D$2:$D$86,MATCH(C2672,Products!$A$2:$A$86,0)),"")</f>
        <v>407.51</v>
      </c>
      <c r="I2672" s="12">
        <f t="shared" si="164"/>
        <v>397.23599999999999</v>
      </c>
      <c r="J2672" s="12">
        <f t="shared" si="165"/>
        <v>407.51</v>
      </c>
      <c r="K2672" s="12">
        <f t="shared" si="166"/>
        <v>-10.274000000000001</v>
      </c>
      <c r="L2672" s="7">
        <f t="shared" si="167"/>
        <v>-2.5863718293407448E-2</v>
      </c>
      <c r="M2672" s="5" t="str">
        <f>IF(COUNTIF(Returns!$B$2:$B$248,A2672)&gt;0,"Yes","No")</f>
        <v>No</v>
      </c>
      <c r="N2672" s="13"/>
    </row>
    <row r="2673" spans="1:14" x14ac:dyDescent="0.35">
      <c r="A2673" s="5">
        <v>2672</v>
      </c>
      <c r="B2673" s="5">
        <v>1753</v>
      </c>
      <c r="C2673" s="5">
        <v>1023</v>
      </c>
      <c r="D2673" s="5">
        <v>1</v>
      </c>
      <c r="E2673" s="5">
        <v>203.79</v>
      </c>
      <c r="F2673" s="5">
        <v>0.2</v>
      </c>
      <c r="G2673" s="5">
        <f>IFERROR(INDEX(Products!$C$2:$C$86,MATCH(C2673,Products!$A$2:$A$86,0)),"")</f>
        <v>2</v>
      </c>
      <c r="H2673" s="12">
        <f>IFERROR(INDEX(Products!$D$2:$D$86,MATCH(C2673,Products!$A$2:$A$86,0)),"")</f>
        <v>145.43</v>
      </c>
      <c r="I2673" s="12">
        <f t="shared" si="164"/>
        <v>163.03200000000001</v>
      </c>
      <c r="J2673" s="12">
        <f t="shared" si="165"/>
        <v>145.43</v>
      </c>
      <c r="K2673" s="12">
        <f t="shared" si="166"/>
        <v>17.602000000000004</v>
      </c>
      <c r="L2673" s="7">
        <f t="shared" si="167"/>
        <v>0.10796653417733944</v>
      </c>
      <c r="M2673" s="5" t="str">
        <f>IF(COUNTIF(Returns!$B$2:$B$248,A2673)&gt;0,"Yes","No")</f>
        <v>No</v>
      </c>
      <c r="N2673" s="13"/>
    </row>
    <row r="2674" spans="1:14" x14ac:dyDescent="0.35">
      <c r="A2674" s="5">
        <v>2673</v>
      </c>
      <c r="B2674" s="5">
        <v>1754</v>
      </c>
      <c r="C2674" s="5">
        <v>1072</v>
      </c>
      <c r="D2674" s="5">
        <v>2</v>
      </c>
      <c r="E2674" s="5">
        <v>1404.39</v>
      </c>
      <c r="F2674" s="5">
        <v>0.1</v>
      </c>
      <c r="G2674" s="5">
        <f>IFERROR(INDEX(Products!$C$2:$C$86,MATCH(C2674,Products!$A$2:$A$86,0)),"")</f>
        <v>7</v>
      </c>
      <c r="H2674" s="12">
        <f>IFERROR(INDEX(Products!$D$2:$D$86,MATCH(C2674,Products!$A$2:$A$86,0)),"")</f>
        <v>772.88</v>
      </c>
      <c r="I2674" s="12">
        <f t="shared" si="164"/>
        <v>2527.902</v>
      </c>
      <c r="J2674" s="12">
        <f t="shared" si="165"/>
        <v>1545.76</v>
      </c>
      <c r="K2674" s="12">
        <f t="shared" si="166"/>
        <v>982.14200000000005</v>
      </c>
      <c r="L2674" s="7">
        <f t="shared" si="167"/>
        <v>0.38852059929538407</v>
      </c>
      <c r="M2674" s="5" t="str">
        <f>IF(COUNTIF(Returns!$B$2:$B$248,A2674)&gt;0,"Yes","No")</f>
        <v>No</v>
      </c>
      <c r="N2674" s="13"/>
    </row>
    <row r="2675" spans="1:14" x14ac:dyDescent="0.35">
      <c r="A2675" s="5">
        <v>2674</v>
      </c>
      <c r="B2675" s="5">
        <v>1754</v>
      </c>
      <c r="C2675" s="5">
        <v>1009</v>
      </c>
      <c r="D2675" s="5">
        <v>1</v>
      </c>
      <c r="E2675" s="5">
        <v>2129.15</v>
      </c>
      <c r="F2675" s="5">
        <v>0.25</v>
      </c>
      <c r="G2675" s="5">
        <f>IFERROR(INDEX(Products!$C$2:$C$86,MATCH(C2675,Products!$A$2:$A$86,0)),"")</f>
        <v>1</v>
      </c>
      <c r="H2675" s="12">
        <f>IFERROR(INDEX(Products!$D$2:$D$86,MATCH(C2675,Products!$A$2:$A$86,0)),"")</f>
        <v>1303.81</v>
      </c>
      <c r="I2675" s="12">
        <f t="shared" si="164"/>
        <v>1596.8625000000002</v>
      </c>
      <c r="J2675" s="12">
        <f t="shared" si="165"/>
        <v>1303.81</v>
      </c>
      <c r="K2675" s="12">
        <f t="shared" si="166"/>
        <v>293.05250000000024</v>
      </c>
      <c r="L2675" s="7">
        <f t="shared" si="167"/>
        <v>0.18351767919905451</v>
      </c>
      <c r="M2675" s="5" t="str">
        <f>IF(COUNTIF(Returns!$B$2:$B$248,A2675)&gt;0,"Yes","No")</f>
        <v>No</v>
      </c>
      <c r="N2675" s="13"/>
    </row>
    <row r="2676" spans="1:14" x14ac:dyDescent="0.35">
      <c r="A2676" s="5">
        <v>2675</v>
      </c>
      <c r="B2676" s="5">
        <v>1755</v>
      </c>
      <c r="C2676" s="5">
        <v>1078</v>
      </c>
      <c r="D2676" s="5">
        <v>1</v>
      </c>
      <c r="E2676" s="5">
        <v>174.98</v>
      </c>
      <c r="F2676" s="5">
        <v>0.1</v>
      </c>
      <c r="G2676" s="5">
        <f>IFERROR(INDEX(Products!$C$2:$C$86,MATCH(C2676,Products!$A$2:$A$86,0)),"")</f>
        <v>8</v>
      </c>
      <c r="H2676" s="12">
        <f>IFERROR(INDEX(Products!$D$2:$D$86,MATCH(C2676,Products!$A$2:$A$86,0)),"")</f>
        <v>125.34</v>
      </c>
      <c r="I2676" s="12">
        <f t="shared" si="164"/>
        <v>157.482</v>
      </c>
      <c r="J2676" s="12">
        <f t="shared" si="165"/>
        <v>125.34</v>
      </c>
      <c r="K2676" s="12">
        <f t="shared" si="166"/>
        <v>32.141999999999996</v>
      </c>
      <c r="L2676" s="7">
        <f t="shared" si="167"/>
        <v>0.20409951613517732</v>
      </c>
      <c r="M2676" s="5" t="str">
        <f>IF(COUNTIF(Returns!$B$2:$B$248,A2676)&gt;0,"Yes","No")</f>
        <v>No</v>
      </c>
      <c r="N2676" s="13"/>
    </row>
    <row r="2677" spans="1:14" x14ac:dyDescent="0.35">
      <c r="A2677" s="5">
        <v>2676</v>
      </c>
      <c r="B2677" s="5">
        <v>1756</v>
      </c>
      <c r="C2677" s="5">
        <v>1067</v>
      </c>
      <c r="D2677" s="5">
        <v>1</v>
      </c>
      <c r="E2677" s="5">
        <v>4128.99</v>
      </c>
      <c r="F2677" s="5">
        <v>0.25</v>
      </c>
      <c r="G2677" s="5">
        <f>IFERROR(INDEX(Products!$C$2:$C$86,MATCH(C2677,Products!$A$2:$A$86,0)),"")</f>
        <v>7</v>
      </c>
      <c r="H2677" s="12">
        <f>IFERROR(INDEX(Products!$D$2:$D$86,MATCH(C2677,Products!$A$2:$A$86,0)),"")</f>
        <v>2213.3200000000002</v>
      </c>
      <c r="I2677" s="12">
        <f t="shared" si="164"/>
        <v>3096.7424999999998</v>
      </c>
      <c r="J2677" s="12">
        <f t="shared" si="165"/>
        <v>2213.3200000000002</v>
      </c>
      <c r="K2677" s="12">
        <f t="shared" si="166"/>
        <v>883.42249999999967</v>
      </c>
      <c r="L2677" s="7">
        <f t="shared" si="167"/>
        <v>0.28527476856729278</v>
      </c>
      <c r="M2677" s="5" t="str">
        <f>IF(COUNTIF(Returns!$B$2:$B$248,A2677)&gt;0,"Yes","No")</f>
        <v>No</v>
      </c>
      <c r="N2677" s="13"/>
    </row>
    <row r="2678" spans="1:14" x14ac:dyDescent="0.35">
      <c r="A2678" s="5">
        <v>2677</v>
      </c>
      <c r="B2678" s="5">
        <v>1757</v>
      </c>
      <c r="C2678" s="5">
        <v>1019</v>
      </c>
      <c r="D2678" s="5">
        <v>1</v>
      </c>
      <c r="E2678" s="5">
        <v>1255.73</v>
      </c>
      <c r="F2678" s="5">
        <v>0.3</v>
      </c>
      <c r="G2678" s="5">
        <f>IFERROR(INDEX(Products!$C$2:$C$86,MATCH(C2678,Products!$A$2:$A$86,0)),"")</f>
        <v>2</v>
      </c>
      <c r="H2678" s="12">
        <f>IFERROR(INDEX(Products!$D$2:$D$86,MATCH(C2678,Products!$A$2:$A$86,0)),"")</f>
        <v>760.11</v>
      </c>
      <c r="I2678" s="12">
        <f t="shared" si="164"/>
        <v>879.01099999999997</v>
      </c>
      <c r="J2678" s="12">
        <f t="shared" si="165"/>
        <v>760.11</v>
      </c>
      <c r="K2678" s="12">
        <f t="shared" si="166"/>
        <v>118.90099999999995</v>
      </c>
      <c r="L2678" s="7">
        <f t="shared" si="167"/>
        <v>0.13526679415843482</v>
      </c>
      <c r="M2678" s="5" t="str">
        <f>IF(COUNTIF(Returns!$B$2:$B$248,A2678)&gt;0,"Yes","No")</f>
        <v>No</v>
      </c>
      <c r="N2678" s="13"/>
    </row>
    <row r="2679" spans="1:14" x14ac:dyDescent="0.35">
      <c r="A2679" s="5">
        <v>2678</v>
      </c>
      <c r="B2679" s="5">
        <v>1757</v>
      </c>
      <c r="C2679" s="5">
        <v>1037</v>
      </c>
      <c r="D2679" s="5">
        <v>1</v>
      </c>
      <c r="E2679" s="5">
        <v>1161.6300000000001</v>
      </c>
      <c r="F2679" s="5">
        <v>0.15</v>
      </c>
      <c r="G2679" s="5">
        <f>IFERROR(INDEX(Products!$C$2:$C$86,MATCH(C2679,Products!$A$2:$A$86,0)),"")</f>
        <v>4</v>
      </c>
      <c r="H2679" s="12">
        <f>IFERROR(INDEX(Products!$D$2:$D$86,MATCH(C2679,Products!$A$2:$A$86,0)),"")</f>
        <v>798.62</v>
      </c>
      <c r="I2679" s="12">
        <f t="shared" si="164"/>
        <v>987.38550000000009</v>
      </c>
      <c r="J2679" s="12">
        <f t="shared" si="165"/>
        <v>798.62</v>
      </c>
      <c r="K2679" s="12">
        <f t="shared" si="166"/>
        <v>188.76550000000009</v>
      </c>
      <c r="L2679" s="7">
        <f t="shared" si="167"/>
        <v>0.19117710357302195</v>
      </c>
      <c r="M2679" s="5" t="str">
        <f>IF(COUNTIF(Returns!$B$2:$B$248,A2679)&gt;0,"Yes","No")</f>
        <v>No</v>
      </c>
      <c r="N2679" s="13"/>
    </row>
    <row r="2680" spans="1:14" x14ac:dyDescent="0.35">
      <c r="A2680" s="5">
        <v>2679</v>
      </c>
      <c r="B2680" s="5">
        <v>1758</v>
      </c>
      <c r="C2680" s="5">
        <v>1067</v>
      </c>
      <c r="D2680" s="5">
        <v>1</v>
      </c>
      <c r="E2680" s="5">
        <v>4128.99</v>
      </c>
      <c r="F2680" s="5">
        <v>0.25</v>
      </c>
      <c r="G2680" s="5">
        <f>IFERROR(INDEX(Products!$C$2:$C$86,MATCH(C2680,Products!$A$2:$A$86,0)),"")</f>
        <v>7</v>
      </c>
      <c r="H2680" s="12">
        <f>IFERROR(INDEX(Products!$D$2:$D$86,MATCH(C2680,Products!$A$2:$A$86,0)),"")</f>
        <v>2213.3200000000002</v>
      </c>
      <c r="I2680" s="12">
        <f t="shared" si="164"/>
        <v>3096.7424999999998</v>
      </c>
      <c r="J2680" s="12">
        <f t="shared" si="165"/>
        <v>2213.3200000000002</v>
      </c>
      <c r="K2680" s="12">
        <f t="shared" si="166"/>
        <v>883.42249999999967</v>
      </c>
      <c r="L2680" s="7">
        <f t="shared" si="167"/>
        <v>0.28527476856729278</v>
      </c>
      <c r="M2680" s="5" t="str">
        <f>IF(COUNTIF(Returns!$B$2:$B$248,A2680)&gt;0,"Yes","No")</f>
        <v>No</v>
      </c>
      <c r="N2680" s="13"/>
    </row>
    <row r="2681" spans="1:14" x14ac:dyDescent="0.35">
      <c r="A2681" s="5">
        <v>2680</v>
      </c>
      <c r="B2681" s="5">
        <v>1758</v>
      </c>
      <c r="C2681" s="5">
        <v>1085</v>
      </c>
      <c r="D2681" s="5">
        <v>2</v>
      </c>
      <c r="E2681" s="5">
        <v>234.72</v>
      </c>
      <c r="F2681" s="5">
        <v>0.25</v>
      </c>
      <c r="G2681" s="5">
        <f>IFERROR(INDEX(Products!$C$2:$C$86,MATCH(C2681,Products!$A$2:$A$86,0)),"")</f>
        <v>8</v>
      </c>
      <c r="H2681" s="12">
        <f>IFERROR(INDEX(Products!$D$2:$D$86,MATCH(C2681,Products!$A$2:$A$86,0)),"")</f>
        <v>175.69</v>
      </c>
      <c r="I2681" s="12">
        <f t="shared" si="164"/>
        <v>352.08</v>
      </c>
      <c r="J2681" s="12">
        <f t="shared" si="165"/>
        <v>351.38</v>
      </c>
      <c r="K2681" s="12">
        <f t="shared" si="166"/>
        <v>0.69999999999998863</v>
      </c>
      <c r="L2681" s="7">
        <f t="shared" si="167"/>
        <v>1.9881845035218948E-3</v>
      </c>
      <c r="M2681" s="5" t="str">
        <f>IF(COUNTIF(Returns!$B$2:$B$248,A2681)&gt;0,"Yes","No")</f>
        <v>No</v>
      </c>
      <c r="N2681" s="13"/>
    </row>
    <row r="2682" spans="1:14" x14ac:dyDescent="0.35">
      <c r="A2682" s="5">
        <v>2681</v>
      </c>
      <c r="B2682" s="5">
        <v>1758</v>
      </c>
      <c r="C2682" s="5">
        <v>1030</v>
      </c>
      <c r="D2682" s="5">
        <v>1</v>
      </c>
      <c r="E2682" s="5">
        <v>799.21</v>
      </c>
      <c r="F2682" s="5">
        <v>0.15</v>
      </c>
      <c r="G2682" s="5">
        <f>IFERROR(INDEX(Products!$C$2:$C$86,MATCH(C2682,Products!$A$2:$A$86,0)),"")</f>
        <v>3</v>
      </c>
      <c r="H2682" s="12">
        <f>IFERROR(INDEX(Products!$D$2:$D$86,MATCH(C2682,Products!$A$2:$A$86,0)),"")</f>
        <v>534</v>
      </c>
      <c r="I2682" s="12">
        <f t="shared" si="164"/>
        <v>679.32849999999996</v>
      </c>
      <c r="J2682" s="12">
        <f t="shared" si="165"/>
        <v>534</v>
      </c>
      <c r="K2682" s="12">
        <f t="shared" si="166"/>
        <v>145.32849999999996</v>
      </c>
      <c r="L2682" s="7">
        <f t="shared" si="167"/>
        <v>0.21392963787033809</v>
      </c>
      <c r="M2682" s="5" t="str">
        <f>IF(COUNTIF(Returns!$B$2:$B$248,A2682)&gt;0,"Yes","No")</f>
        <v>No</v>
      </c>
      <c r="N2682" s="13"/>
    </row>
    <row r="2683" spans="1:14" x14ac:dyDescent="0.35">
      <c r="A2683" s="5">
        <v>2682</v>
      </c>
      <c r="B2683" s="5">
        <v>1759</v>
      </c>
      <c r="C2683" s="5">
        <v>1064</v>
      </c>
      <c r="D2683" s="5">
        <v>2</v>
      </c>
      <c r="E2683" s="5">
        <v>177.92</v>
      </c>
      <c r="F2683" s="5">
        <v>0.15</v>
      </c>
      <c r="G2683" s="5">
        <f>IFERROR(INDEX(Products!$C$2:$C$86,MATCH(C2683,Products!$A$2:$A$86,0)),"")</f>
        <v>6</v>
      </c>
      <c r="H2683" s="12">
        <f>IFERROR(INDEX(Products!$D$2:$D$86,MATCH(C2683,Products!$A$2:$A$86,0)),"")</f>
        <v>95.97</v>
      </c>
      <c r="I2683" s="12">
        <f t="shared" si="164"/>
        <v>302.464</v>
      </c>
      <c r="J2683" s="12">
        <f t="shared" si="165"/>
        <v>191.94</v>
      </c>
      <c r="K2683" s="12">
        <f t="shared" si="166"/>
        <v>110.524</v>
      </c>
      <c r="L2683" s="7">
        <f t="shared" si="167"/>
        <v>0.36541208209902665</v>
      </c>
      <c r="M2683" s="5" t="str">
        <f>IF(COUNTIF(Returns!$B$2:$B$248,A2683)&gt;0,"Yes","No")</f>
        <v>No</v>
      </c>
      <c r="N2683" s="13"/>
    </row>
    <row r="2684" spans="1:14" x14ac:dyDescent="0.35">
      <c r="A2684" s="5">
        <v>2683</v>
      </c>
      <c r="B2684" s="5">
        <v>1760</v>
      </c>
      <c r="C2684" s="5">
        <v>1072</v>
      </c>
      <c r="D2684" s="5">
        <v>1</v>
      </c>
      <c r="E2684" s="5">
        <v>1404.39</v>
      </c>
      <c r="F2684" s="5">
        <v>0.2</v>
      </c>
      <c r="G2684" s="5">
        <f>IFERROR(INDEX(Products!$C$2:$C$86,MATCH(C2684,Products!$A$2:$A$86,0)),"")</f>
        <v>7</v>
      </c>
      <c r="H2684" s="12">
        <f>IFERROR(INDEX(Products!$D$2:$D$86,MATCH(C2684,Products!$A$2:$A$86,0)),"")</f>
        <v>772.88</v>
      </c>
      <c r="I2684" s="12">
        <f t="shared" si="164"/>
        <v>1123.5120000000002</v>
      </c>
      <c r="J2684" s="12">
        <f t="shared" si="165"/>
        <v>772.88</v>
      </c>
      <c r="K2684" s="12">
        <f t="shared" si="166"/>
        <v>350.63200000000018</v>
      </c>
      <c r="L2684" s="7">
        <f t="shared" si="167"/>
        <v>0.31208567420730721</v>
      </c>
      <c r="M2684" s="5" t="str">
        <f>IF(COUNTIF(Returns!$B$2:$B$248,A2684)&gt;0,"Yes","No")</f>
        <v>Yes</v>
      </c>
      <c r="N2684" s="13"/>
    </row>
    <row r="2685" spans="1:14" x14ac:dyDescent="0.35">
      <c r="A2685" s="5">
        <v>2684</v>
      </c>
      <c r="B2685" s="5">
        <v>1760</v>
      </c>
      <c r="C2685" s="5">
        <v>1085</v>
      </c>
      <c r="D2685" s="5">
        <v>2</v>
      </c>
      <c r="E2685" s="5">
        <v>234.72</v>
      </c>
      <c r="F2685" s="5">
        <v>0.1</v>
      </c>
      <c r="G2685" s="5">
        <f>IFERROR(INDEX(Products!$C$2:$C$86,MATCH(C2685,Products!$A$2:$A$86,0)),"")</f>
        <v>8</v>
      </c>
      <c r="H2685" s="12">
        <f>IFERROR(INDEX(Products!$D$2:$D$86,MATCH(C2685,Products!$A$2:$A$86,0)),"")</f>
        <v>175.69</v>
      </c>
      <c r="I2685" s="12">
        <f t="shared" si="164"/>
        <v>422.49599999999998</v>
      </c>
      <c r="J2685" s="12">
        <f t="shared" si="165"/>
        <v>351.38</v>
      </c>
      <c r="K2685" s="12">
        <f t="shared" si="166"/>
        <v>71.115999999999985</v>
      </c>
      <c r="L2685" s="7">
        <f t="shared" si="167"/>
        <v>0.16832348708626824</v>
      </c>
      <c r="M2685" s="5" t="str">
        <f>IF(COUNTIF(Returns!$B$2:$B$248,A2685)&gt;0,"Yes","No")</f>
        <v>No</v>
      </c>
      <c r="N2685" s="13"/>
    </row>
    <row r="2686" spans="1:14" x14ac:dyDescent="0.35">
      <c r="A2686" s="5">
        <v>2685</v>
      </c>
      <c r="B2686" s="5">
        <v>1761</v>
      </c>
      <c r="C2686" s="5">
        <v>1038</v>
      </c>
      <c r="D2686" s="5">
        <v>1</v>
      </c>
      <c r="E2686" s="5">
        <v>930.61</v>
      </c>
      <c r="F2686" s="5">
        <v>0</v>
      </c>
      <c r="G2686" s="5">
        <f>IFERROR(INDEX(Products!$C$2:$C$86,MATCH(C2686,Products!$A$2:$A$86,0)),"")</f>
        <v>4</v>
      </c>
      <c r="H2686" s="12">
        <f>IFERROR(INDEX(Products!$D$2:$D$86,MATCH(C2686,Products!$A$2:$A$86,0)),"")</f>
        <v>617.46</v>
      </c>
      <c r="I2686" s="12">
        <f t="shared" si="164"/>
        <v>930.61</v>
      </c>
      <c r="J2686" s="12">
        <f t="shared" si="165"/>
        <v>617.46</v>
      </c>
      <c r="K2686" s="12">
        <f t="shared" si="166"/>
        <v>313.14999999999998</v>
      </c>
      <c r="L2686" s="7">
        <f t="shared" si="167"/>
        <v>0.33649971524054112</v>
      </c>
      <c r="M2686" s="5" t="str">
        <f>IF(COUNTIF(Returns!$B$2:$B$248,A2686)&gt;0,"Yes","No")</f>
        <v>No</v>
      </c>
      <c r="N2686" s="13"/>
    </row>
    <row r="2687" spans="1:14" x14ac:dyDescent="0.35">
      <c r="A2687" s="5">
        <v>2686</v>
      </c>
      <c r="B2687" s="5">
        <v>1762</v>
      </c>
      <c r="C2687" s="5">
        <v>1064</v>
      </c>
      <c r="D2687" s="5">
        <v>1</v>
      </c>
      <c r="E2687" s="5">
        <v>177.92</v>
      </c>
      <c r="F2687" s="5">
        <v>0.3</v>
      </c>
      <c r="G2687" s="5">
        <f>IFERROR(INDEX(Products!$C$2:$C$86,MATCH(C2687,Products!$A$2:$A$86,0)),"")</f>
        <v>6</v>
      </c>
      <c r="H2687" s="12">
        <f>IFERROR(INDEX(Products!$D$2:$D$86,MATCH(C2687,Products!$A$2:$A$86,0)),"")</f>
        <v>95.97</v>
      </c>
      <c r="I2687" s="12">
        <f t="shared" si="164"/>
        <v>124.54399999999998</v>
      </c>
      <c r="J2687" s="12">
        <f t="shared" si="165"/>
        <v>95.97</v>
      </c>
      <c r="K2687" s="12">
        <f t="shared" si="166"/>
        <v>28.573999999999984</v>
      </c>
      <c r="L2687" s="7">
        <f t="shared" si="167"/>
        <v>0.22942895683453227</v>
      </c>
      <c r="M2687" s="5" t="str">
        <f>IF(COUNTIF(Returns!$B$2:$B$248,A2687)&gt;0,"Yes","No")</f>
        <v>No</v>
      </c>
      <c r="N2687" s="13"/>
    </row>
    <row r="2688" spans="1:14" x14ac:dyDescent="0.35">
      <c r="A2688" s="5">
        <v>2687</v>
      </c>
      <c r="B2688" s="5">
        <v>1763</v>
      </c>
      <c r="C2688" s="5">
        <v>1043</v>
      </c>
      <c r="D2688" s="5">
        <v>1</v>
      </c>
      <c r="E2688" s="5">
        <v>567.48</v>
      </c>
      <c r="F2688" s="5">
        <v>0.1</v>
      </c>
      <c r="G2688" s="5">
        <f>IFERROR(INDEX(Products!$C$2:$C$86,MATCH(C2688,Products!$A$2:$A$86,0)),"")</f>
        <v>4</v>
      </c>
      <c r="H2688" s="12">
        <f>IFERROR(INDEX(Products!$D$2:$D$86,MATCH(C2688,Products!$A$2:$A$86,0)),"")</f>
        <v>407.51</v>
      </c>
      <c r="I2688" s="12">
        <f t="shared" si="164"/>
        <v>510.73200000000003</v>
      </c>
      <c r="J2688" s="12">
        <f t="shared" si="165"/>
        <v>407.51</v>
      </c>
      <c r="K2688" s="12">
        <f t="shared" si="166"/>
        <v>103.22200000000004</v>
      </c>
      <c r="L2688" s="7">
        <f t="shared" si="167"/>
        <v>0.20210599688290537</v>
      </c>
      <c r="M2688" s="5" t="str">
        <f>IF(COUNTIF(Returns!$B$2:$B$248,A2688)&gt;0,"Yes","No")</f>
        <v>No</v>
      </c>
      <c r="N2688" s="13"/>
    </row>
    <row r="2689" spans="1:14" x14ac:dyDescent="0.35">
      <c r="A2689" s="5">
        <v>2688</v>
      </c>
      <c r="B2689" s="5">
        <v>1763</v>
      </c>
      <c r="C2689" s="5">
        <v>1067</v>
      </c>
      <c r="D2689" s="5">
        <v>2</v>
      </c>
      <c r="E2689" s="5">
        <v>4128.99</v>
      </c>
      <c r="F2689" s="5">
        <v>0.2</v>
      </c>
      <c r="G2689" s="5">
        <f>IFERROR(INDEX(Products!$C$2:$C$86,MATCH(C2689,Products!$A$2:$A$86,0)),"")</f>
        <v>7</v>
      </c>
      <c r="H2689" s="12">
        <f>IFERROR(INDEX(Products!$D$2:$D$86,MATCH(C2689,Products!$A$2:$A$86,0)),"")</f>
        <v>2213.3200000000002</v>
      </c>
      <c r="I2689" s="12">
        <f t="shared" si="164"/>
        <v>6606.384</v>
      </c>
      <c r="J2689" s="12">
        <f t="shared" si="165"/>
        <v>4426.6400000000003</v>
      </c>
      <c r="K2689" s="12">
        <f t="shared" si="166"/>
        <v>2179.7439999999997</v>
      </c>
      <c r="L2689" s="7">
        <f t="shared" si="167"/>
        <v>0.32994509553183704</v>
      </c>
      <c r="M2689" s="5" t="str">
        <f>IF(COUNTIF(Returns!$B$2:$B$248,A2689)&gt;0,"Yes","No")</f>
        <v>No</v>
      </c>
      <c r="N2689" s="13"/>
    </row>
    <row r="2690" spans="1:14" x14ac:dyDescent="0.35">
      <c r="A2690" s="5">
        <v>2689</v>
      </c>
      <c r="B2690" s="5">
        <v>1764</v>
      </c>
      <c r="C2690" s="5">
        <v>1018</v>
      </c>
      <c r="D2690" s="5">
        <v>1</v>
      </c>
      <c r="E2690" s="5">
        <v>628.09</v>
      </c>
      <c r="F2690" s="5">
        <v>0</v>
      </c>
      <c r="G2690" s="5">
        <f>IFERROR(INDEX(Products!$C$2:$C$86,MATCH(C2690,Products!$A$2:$A$86,0)),"")</f>
        <v>2</v>
      </c>
      <c r="H2690" s="12">
        <f>IFERROR(INDEX(Products!$D$2:$D$86,MATCH(C2690,Products!$A$2:$A$86,0)),"")</f>
        <v>390.4</v>
      </c>
      <c r="I2690" s="12">
        <f t="shared" ref="I2690:I2753" si="168">D2690*E2690*(1-F2690)</f>
        <v>628.09</v>
      </c>
      <c r="J2690" s="12">
        <f t="shared" ref="J2690:J2753" si="169">D2690*H2690</f>
        <v>390.4</v>
      </c>
      <c r="K2690" s="12">
        <f t="shared" ref="K2690:K2753" si="170">I2690-J2690</f>
        <v>237.69000000000005</v>
      </c>
      <c r="L2690" s="7">
        <f t="shared" ref="L2690:L2753" si="171">IFERROR(K2690/I2690,0)</f>
        <v>0.37843302711394872</v>
      </c>
      <c r="M2690" s="5" t="str">
        <f>IF(COUNTIF(Returns!$B$2:$B$248,A2690)&gt;0,"Yes","No")</f>
        <v>No</v>
      </c>
      <c r="N2690" s="13"/>
    </row>
    <row r="2691" spans="1:14" x14ac:dyDescent="0.35">
      <c r="A2691" s="5">
        <v>2690</v>
      </c>
      <c r="B2691" s="5">
        <v>1765</v>
      </c>
      <c r="C2691" s="5">
        <v>1067</v>
      </c>
      <c r="D2691" s="5">
        <v>1</v>
      </c>
      <c r="E2691" s="5">
        <v>4128.99</v>
      </c>
      <c r="F2691" s="5">
        <v>0</v>
      </c>
      <c r="G2691" s="5">
        <f>IFERROR(INDEX(Products!$C$2:$C$86,MATCH(C2691,Products!$A$2:$A$86,0)),"")</f>
        <v>7</v>
      </c>
      <c r="H2691" s="12">
        <f>IFERROR(INDEX(Products!$D$2:$D$86,MATCH(C2691,Products!$A$2:$A$86,0)),"")</f>
        <v>2213.3200000000002</v>
      </c>
      <c r="I2691" s="12">
        <f t="shared" si="168"/>
        <v>4128.99</v>
      </c>
      <c r="J2691" s="12">
        <f t="shared" si="169"/>
        <v>2213.3200000000002</v>
      </c>
      <c r="K2691" s="12">
        <f t="shared" si="170"/>
        <v>1915.6699999999996</v>
      </c>
      <c r="L2691" s="7">
        <f t="shared" si="171"/>
        <v>0.4639560764254696</v>
      </c>
      <c r="M2691" s="5" t="str">
        <f>IF(COUNTIF(Returns!$B$2:$B$248,A2691)&gt;0,"Yes","No")</f>
        <v>No</v>
      </c>
      <c r="N2691" s="13"/>
    </row>
    <row r="2692" spans="1:14" x14ac:dyDescent="0.35">
      <c r="A2692" s="5">
        <v>2691</v>
      </c>
      <c r="B2692" s="5">
        <v>1765</v>
      </c>
      <c r="C2692" s="5">
        <v>1016</v>
      </c>
      <c r="D2692" s="5">
        <v>1</v>
      </c>
      <c r="E2692" s="5">
        <v>1279.19</v>
      </c>
      <c r="F2692" s="5">
        <v>0.25</v>
      </c>
      <c r="G2692" s="5">
        <f>IFERROR(INDEX(Products!$C$2:$C$86,MATCH(C2692,Products!$A$2:$A$86,0)),"")</f>
        <v>2</v>
      </c>
      <c r="H2692" s="12">
        <f>IFERROR(INDEX(Products!$D$2:$D$86,MATCH(C2692,Products!$A$2:$A$86,0)),"")</f>
        <v>741.85</v>
      </c>
      <c r="I2692" s="12">
        <f t="shared" si="168"/>
        <v>959.39250000000004</v>
      </c>
      <c r="J2692" s="12">
        <f t="shared" si="169"/>
        <v>741.85</v>
      </c>
      <c r="K2692" s="12">
        <f t="shared" si="170"/>
        <v>217.54250000000002</v>
      </c>
      <c r="L2692" s="7">
        <f t="shared" si="171"/>
        <v>0.22675026123301986</v>
      </c>
      <c r="M2692" s="5" t="str">
        <f>IF(COUNTIF(Returns!$B$2:$B$248,A2692)&gt;0,"Yes","No")</f>
        <v>No</v>
      </c>
      <c r="N2692" s="13"/>
    </row>
    <row r="2693" spans="1:14" x14ac:dyDescent="0.35">
      <c r="A2693" s="5">
        <v>2692</v>
      </c>
      <c r="B2693" s="5">
        <v>1766</v>
      </c>
      <c r="C2693" s="5">
        <v>1052</v>
      </c>
      <c r="D2693" s="5">
        <v>1</v>
      </c>
      <c r="E2693" s="5">
        <v>2801.53</v>
      </c>
      <c r="F2693" s="5">
        <v>0.05</v>
      </c>
      <c r="G2693" s="5">
        <f>IFERROR(INDEX(Products!$C$2:$C$86,MATCH(C2693,Products!$A$2:$A$86,0)),"")</f>
        <v>5</v>
      </c>
      <c r="H2693" s="12">
        <f>IFERROR(INDEX(Products!$D$2:$D$86,MATCH(C2693,Products!$A$2:$A$86,0)),"")</f>
        <v>1752.02</v>
      </c>
      <c r="I2693" s="12">
        <f t="shared" si="168"/>
        <v>2661.4535000000001</v>
      </c>
      <c r="J2693" s="12">
        <f t="shared" si="169"/>
        <v>1752.02</v>
      </c>
      <c r="K2693" s="12">
        <f t="shared" si="170"/>
        <v>909.43350000000009</v>
      </c>
      <c r="L2693" s="7">
        <f t="shared" si="171"/>
        <v>0.34170557554358927</v>
      </c>
      <c r="M2693" s="5" t="str">
        <f>IF(COUNTIF(Returns!$B$2:$B$248,A2693)&gt;0,"Yes","No")</f>
        <v>No</v>
      </c>
      <c r="N2693" s="13"/>
    </row>
    <row r="2694" spans="1:14" x14ac:dyDescent="0.35">
      <c r="A2694" s="5">
        <v>2693</v>
      </c>
      <c r="B2694" s="5">
        <v>1767</v>
      </c>
      <c r="C2694" s="5">
        <v>1039</v>
      </c>
      <c r="D2694" s="5">
        <v>1</v>
      </c>
      <c r="E2694" s="5">
        <v>1284.94</v>
      </c>
      <c r="F2694" s="5">
        <v>0</v>
      </c>
      <c r="G2694" s="5">
        <f>IFERROR(INDEX(Products!$C$2:$C$86,MATCH(C2694,Products!$A$2:$A$86,0)),"")</f>
        <v>4</v>
      </c>
      <c r="H2694" s="12">
        <f>IFERROR(INDEX(Products!$D$2:$D$86,MATCH(C2694,Products!$A$2:$A$86,0)),"")</f>
        <v>829.93</v>
      </c>
      <c r="I2694" s="12">
        <f t="shared" si="168"/>
        <v>1284.94</v>
      </c>
      <c r="J2694" s="12">
        <f t="shared" si="169"/>
        <v>829.93</v>
      </c>
      <c r="K2694" s="12">
        <f t="shared" si="170"/>
        <v>455.0100000000001</v>
      </c>
      <c r="L2694" s="7">
        <f t="shared" si="171"/>
        <v>0.35410991952931659</v>
      </c>
      <c r="M2694" s="5" t="str">
        <f>IF(COUNTIF(Returns!$B$2:$B$248,A2694)&gt;0,"Yes","No")</f>
        <v>Yes</v>
      </c>
      <c r="N2694" s="13"/>
    </row>
    <row r="2695" spans="1:14" x14ac:dyDescent="0.35">
      <c r="A2695" s="5">
        <v>2694</v>
      </c>
      <c r="B2695" s="5">
        <v>1768</v>
      </c>
      <c r="C2695" s="5">
        <v>1022</v>
      </c>
      <c r="D2695" s="5">
        <v>1</v>
      </c>
      <c r="E2695" s="5">
        <v>383.8</v>
      </c>
      <c r="F2695" s="5">
        <v>0.15</v>
      </c>
      <c r="G2695" s="5">
        <f>IFERROR(INDEX(Products!$C$2:$C$86,MATCH(C2695,Products!$A$2:$A$86,0)),"")</f>
        <v>2</v>
      </c>
      <c r="H2695" s="12">
        <f>IFERROR(INDEX(Products!$D$2:$D$86,MATCH(C2695,Products!$A$2:$A$86,0)),"")</f>
        <v>266.88</v>
      </c>
      <c r="I2695" s="12">
        <f t="shared" si="168"/>
        <v>326.23</v>
      </c>
      <c r="J2695" s="12">
        <f t="shared" si="169"/>
        <v>266.88</v>
      </c>
      <c r="K2695" s="12">
        <f t="shared" si="170"/>
        <v>59.350000000000023</v>
      </c>
      <c r="L2695" s="7">
        <f t="shared" si="171"/>
        <v>0.1819268614167919</v>
      </c>
      <c r="M2695" s="5" t="str">
        <f>IF(COUNTIF(Returns!$B$2:$B$248,A2695)&gt;0,"Yes","No")</f>
        <v>No</v>
      </c>
      <c r="N2695" s="13"/>
    </row>
    <row r="2696" spans="1:14" x14ac:dyDescent="0.35">
      <c r="A2696" s="5">
        <v>2695</v>
      </c>
      <c r="B2696" s="5">
        <v>1769</v>
      </c>
      <c r="C2696" s="5">
        <v>1073</v>
      </c>
      <c r="D2696" s="5">
        <v>2</v>
      </c>
      <c r="E2696" s="5">
        <v>1588.01</v>
      </c>
      <c r="F2696" s="5">
        <v>0.1</v>
      </c>
      <c r="G2696" s="5">
        <f>IFERROR(INDEX(Products!$C$2:$C$86,MATCH(C2696,Products!$A$2:$A$86,0)),"")</f>
        <v>7</v>
      </c>
      <c r="H2696" s="12">
        <f>IFERROR(INDEX(Products!$D$2:$D$86,MATCH(C2696,Products!$A$2:$A$86,0)),"")</f>
        <v>1144.3699999999999</v>
      </c>
      <c r="I2696" s="12">
        <f t="shared" si="168"/>
        <v>2858.4180000000001</v>
      </c>
      <c r="J2696" s="12">
        <f t="shared" si="169"/>
        <v>2288.7399999999998</v>
      </c>
      <c r="K2696" s="12">
        <f t="shared" si="170"/>
        <v>569.67800000000034</v>
      </c>
      <c r="L2696" s="7">
        <f t="shared" si="171"/>
        <v>0.1992983531449915</v>
      </c>
      <c r="M2696" s="5" t="str">
        <f>IF(COUNTIF(Returns!$B$2:$B$248,A2696)&gt;0,"Yes","No")</f>
        <v>No</v>
      </c>
      <c r="N2696" s="13"/>
    </row>
    <row r="2697" spans="1:14" x14ac:dyDescent="0.35">
      <c r="A2697" s="5">
        <v>2696</v>
      </c>
      <c r="B2697" s="5">
        <v>1769</v>
      </c>
      <c r="C2697" s="5">
        <v>1013</v>
      </c>
      <c r="D2697" s="5">
        <v>2</v>
      </c>
      <c r="E2697" s="5">
        <v>6351.87</v>
      </c>
      <c r="F2697" s="5">
        <v>0.25</v>
      </c>
      <c r="G2697" s="5">
        <f>IFERROR(INDEX(Products!$C$2:$C$86,MATCH(C2697,Products!$A$2:$A$86,0)),"")</f>
        <v>1</v>
      </c>
      <c r="H2697" s="12">
        <f>IFERROR(INDEX(Products!$D$2:$D$86,MATCH(C2697,Products!$A$2:$A$86,0)),"")</f>
        <v>4324.57</v>
      </c>
      <c r="I2697" s="12">
        <f t="shared" si="168"/>
        <v>9527.8050000000003</v>
      </c>
      <c r="J2697" s="12">
        <f t="shared" si="169"/>
        <v>8649.14</v>
      </c>
      <c r="K2697" s="12">
        <f t="shared" si="170"/>
        <v>878.66500000000087</v>
      </c>
      <c r="L2697" s="7">
        <f t="shared" si="171"/>
        <v>9.2221135927949921E-2</v>
      </c>
      <c r="M2697" s="5" t="str">
        <f>IF(COUNTIF(Returns!$B$2:$B$248,A2697)&gt;0,"Yes","No")</f>
        <v>Yes</v>
      </c>
      <c r="N2697" s="13"/>
    </row>
    <row r="2698" spans="1:14" x14ac:dyDescent="0.35">
      <c r="A2698" s="5">
        <v>2697</v>
      </c>
      <c r="B2698" s="5">
        <v>1769</v>
      </c>
      <c r="C2698" s="5">
        <v>1053</v>
      </c>
      <c r="D2698" s="5">
        <v>1</v>
      </c>
      <c r="E2698" s="5">
        <v>1295.03</v>
      </c>
      <c r="F2698" s="5">
        <v>0.15</v>
      </c>
      <c r="G2698" s="5">
        <f>IFERROR(INDEX(Products!$C$2:$C$86,MATCH(C2698,Products!$A$2:$A$86,0)),"")</f>
        <v>5</v>
      </c>
      <c r="H2698" s="12">
        <f>IFERROR(INDEX(Products!$D$2:$D$86,MATCH(C2698,Products!$A$2:$A$86,0)),"")</f>
        <v>777.04</v>
      </c>
      <c r="I2698" s="12">
        <f t="shared" si="168"/>
        <v>1100.7755</v>
      </c>
      <c r="J2698" s="12">
        <f t="shared" si="169"/>
        <v>777.04</v>
      </c>
      <c r="K2698" s="12">
        <f t="shared" si="170"/>
        <v>323.7355</v>
      </c>
      <c r="L2698" s="7">
        <f t="shared" si="171"/>
        <v>0.29409766114889002</v>
      </c>
      <c r="M2698" s="5" t="str">
        <f>IF(COUNTIF(Returns!$B$2:$B$248,A2698)&gt;0,"Yes","No")</f>
        <v>No</v>
      </c>
      <c r="N2698" s="13"/>
    </row>
    <row r="2699" spans="1:14" x14ac:dyDescent="0.35">
      <c r="A2699" s="5">
        <v>2698</v>
      </c>
      <c r="B2699" s="5">
        <v>1770</v>
      </c>
      <c r="C2699" s="5">
        <v>1041</v>
      </c>
      <c r="D2699" s="5">
        <v>1</v>
      </c>
      <c r="E2699" s="5">
        <v>767.68</v>
      </c>
      <c r="F2699" s="5">
        <v>0.25</v>
      </c>
      <c r="G2699" s="5">
        <f>IFERROR(INDEX(Products!$C$2:$C$86,MATCH(C2699,Products!$A$2:$A$86,0)),"")</f>
        <v>4</v>
      </c>
      <c r="H2699" s="12">
        <f>IFERROR(INDEX(Products!$D$2:$D$86,MATCH(C2699,Products!$A$2:$A$86,0)),"")</f>
        <v>540.32000000000005</v>
      </c>
      <c r="I2699" s="12">
        <f t="shared" si="168"/>
        <v>575.76</v>
      </c>
      <c r="J2699" s="12">
        <f t="shared" si="169"/>
        <v>540.32000000000005</v>
      </c>
      <c r="K2699" s="12">
        <f t="shared" si="170"/>
        <v>35.439999999999941</v>
      </c>
      <c r="L2699" s="7">
        <f t="shared" si="171"/>
        <v>6.1553425038210263E-2</v>
      </c>
      <c r="M2699" s="5" t="str">
        <f>IF(COUNTIF(Returns!$B$2:$B$248,A2699)&gt;0,"Yes","No")</f>
        <v>No</v>
      </c>
      <c r="N2699" s="13"/>
    </row>
    <row r="2700" spans="1:14" x14ac:dyDescent="0.35">
      <c r="A2700" s="5">
        <v>2699</v>
      </c>
      <c r="B2700" s="5">
        <v>1770</v>
      </c>
      <c r="C2700" s="5">
        <v>1061</v>
      </c>
      <c r="D2700" s="5">
        <v>2</v>
      </c>
      <c r="E2700" s="5">
        <v>1128.8399999999999</v>
      </c>
      <c r="F2700" s="5">
        <v>0.3</v>
      </c>
      <c r="G2700" s="5">
        <f>IFERROR(INDEX(Products!$C$2:$C$86,MATCH(C2700,Products!$A$2:$A$86,0)),"")</f>
        <v>6</v>
      </c>
      <c r="H2700" s="12">
        <f>IFERROR(INDEX(Products!$D$2:$D$86,MATCH(C2700,Products!$A$2:$A$86,0)),"")</f>
        <v>705.26</v>
      </c>
      <c r="I2700" s="12">
        <f t="shared" si="168"/>
        <v>1580.3759999999997</v>
      </c>
      <c r="J2700" s="12">
        <f t="shared" si="169"/>
        <v>1410.52</v>
      </c>
      <c r="K2700" s="12">
        <f t="shared" si="170"/>
        <v>169.85599999999977</v>
      </c>
      <c r="L2700" s="7">
        <f t="shared" si="171"/>
        <v>0.10747822037287316</v>
      </c>
      <c r="M2700" s="5" t="str">
        <f>IF(COUNTIF(Returns!$B$2:$B$248,A2700)&gt;0,"Yes","No")</f>
        <v>No</v>
      </c>
      <c r="N2700" s="13"/>
    </row>
    <row r="2701" spans="1:14" x14ac:dyDescent="0.35">
      <c r="A2701" s="5">
        <v>2700</v>
      </c>
      <c r="B2701" s="5">
        <v>1771</v>
      </c>
      <c r="C2701" s="5">
        <v>1075</v>
      </c>
      <c r="D2701" s="5">
        <v>3</v>
      </c>
      <c r="E2701" s="5">
        <v>904.54</v>
      </c>
      <c r="F2701" s="5">
        <v>0</v>
      </c>
      <c r="G2701" s="5">
        <f>IFERROR(INDEX(Products!$C$2:$C$86,MATCH(C2701,Products!$A$2:$A$86,0)),"")</f>
        <v>7</v>
      </c>
      <c r="H2701" s="12">
        <f>IFERROR(INDEX(Products!$D$2:$D$86,MATCH(C2701,Products!$A$2:$A$86,0)),"")</f>
        <v>622.70000000000005</v>
      </c>
      <c r="I2701" s="12">
        <f t="shared" si="168"/>
        <v>2713.62</v>
      </c>
      <c r="J2701" s="12">
        <f t="shared" si="169"/>
        <v>1868.1000000000001</v>
      </c>
      <c r="K2701" s="12">
        <f t="shared" si="170"/>
        <v>845.51999999999975</v>
      </c>
      <c r="L2701" s="7">
        <f t="shared" si="171"/>
        <v>0.31158378844495538</v>
      </c>
      <c r="M2701" s="5" t="str">
        <f>IF(COUNTIF(Returns!$B$2:$B$248,A2701)&gt;0,"Yes","No")</f>
        <v>No</v>
      </c>
      <c r="N2701" s="13"/>
    </row>
    <row r="2702" spans="1:14" x14ac:dyDescent="0.35">
      <c r="A2702" s="5">
        <v>2701</v>
      </c>
      <c r="B2702" s="5">
        <v>1771</v>
      </c>
      <c r="C2702" s="5">
        <v>1006</v>
      </c>
      <c r="D2702" s="5">
        <v>1</v>
      </c>
      <c r="E2702" s="5">
        <v>2046.37</v>
      </c>
      <c r="F2702" s="5">
        <v>0.05</v>
      </c>
      <c r="G2702" s="5">
        <f>IFERROR(INDEX(Products!$C$2:$C$86,MATCH(C2702,Products!$A$2:$A$86,0)),"")</f>
        <v>1</v>
      </c>
      <c r="H2702" s="12">
        <f>IFERROR(INDEX(Products!$D$2:$D$86,MATCH(C2702,Products!$A$2:$A$86,0)),"")</f>
        <v>1296.42</v>
      </c>
      <c r="I2702" s="12">
        <f t="shared" si="168"/>
        <v>1944.0514999999998</v>
      </c>
      <c r="J2702" s="12">
        <f t="shared" si="169"/>
        <v>1296.42</v>
      </c>
      <c r="K2702" s="12">
        <f t="shared" si="170"/>
        <v>647.63149999999973</v>
      </c>
      <c r="L2702" s="7">
        <f t="shared" si="171"/>
        <v>0.33313495038583074</v>
      </c>
      <c r="M2702" s="5" t="str">
        <f>IF(COUNTIF(Returns!$B$2:$B$248,A2702)&gt;0,"Yes","No")</f>
        <v>No</v>
      </c>
      <c r="N2702" s="13"/>
    </row>
    <row r="2703" spans="1:14" x14ac:dyDescent="0.35">
      <c r="A2703" s="5">
        <v>2702</v>
      </c>
      <c r="B2703" s="5">
        <v>1772</v>
      </c>
      <c r="C2703" s="5">
        <v>1039</v>
      </c>
      <c r="D2703" s="5">
        <v>1</v>
      </c>
      <c r="E2703" s="5">
        <v>1284.94</v>
      </c>
      <c r="F2703" s="5">
        <v>0.15</v>
      </c>
      <c r="G2703" s="5">
        <f>IFERROR(INDEX(Products!$C$2:$C$86,MATCH(C2703,Products!$A$2:$A$86,0)),"")</f>
        <v>4</v>
      </c>
      <c r="H2703" s="12">
        <f>IFERROR(INDEX(Products!$D$2:$D$86,MATCH(C2703,Products!$A$2:$A$86,0)),"")</f>
        <v>829.93</v>
      </c>
      <c r="I2703" s="12">
        <f t="shared" si="168"/>
        <v>1092.1990000000001</v>
      </c>
      <c r="J2703" s="12">
        <f t="shared" si="169"/>
        <v>829.93</v>
      </c>
      <c r="K2703" s="12">
        <f t="shared" si="170"/>
        <v>262.26900000000012</v>
      </c>
      <c r="L2703" s="7">
        <f t="shared" si="171"/>
        <v>0.24012931709331367</v>
      </c>
      <c r="M2703" s="5" t="str">
        <f>IF(COUNTIF(Returns!$B$2:$B$248,A2703)&gt;0,"Yes","No")</f>
        <v>Yes</v>
      </c>
      <c r="N2703" s="13"/>
    </row>
    <row r="2704" spans="1:14" x14ac:dyDescent="0.35">
      <c r="A2704" s="5">
        <v>2703</v>
      </c>
      <c r="B2704" s="5">
        <v>1772</v>
      </c>
      <c r="C2704" s="5">
        <v>1085</v>
      </c>
      <c r="D2704" s="5">
        <v>1</v>
      </c>
      <c r="E2704" s="5">
        <v>234.72</v>
      </c>
      <c r="F2704" s="5">
        <v>0.2</v>
      </c>
      <c r="G2704" s="5">
        <f>IFERROR(INDEX(Products!$C$2:$C$86,MATCH(C2704,Products!$A$2:$A$86,0)),"")</f>
        <v>8</v>
      </c>
      <c r="H2704" s="12">
        <f>IFERROR(INDEX(Products!$D$2:$D$86,MATCH(C2704,Products!$A$2:$A$86,0)),"")</f>
        <v>175.69</v>
      </c>
      <c r="I2704" s="12">
        <f t="shared" si="168"/>
        <v>187.77600000000001</v>
      </c>
      <c r="J2704" s="12">
        <f t="shared" si="169"/>
        <v>175.69</v>
      </c>
      <c r="K2704" s="12">
        <f t="shared" si="170"/>
        <v>12.086000000000013</v>
      </c>
      <c r="L2704" s="7">
        <f t="shared" si="171"/>
        <v>6.4363922972051874E-2</v>
      </c>
      <c r="M2704" s="5" t="str">
        <f>IF(COUNTIF(Returns!$B$2:$B$248,A2704)&gt;0,"Yes","No")</f>
        <v>No</v>
      </c>
      <c r="N2704" s="13"/>
    </row>
    <row r="2705" spans="1:14" x14ac:dyDescent="0.35">
      <c r="A2705" s="5">
        <v>2704</v>
      </c>
      <c r="B2705" s="5">
        <v>1773</v>
      </c>
      <c r="C2705" s="5">
        <v>1039</v>
      </c>
      <c r="D2705" s="5">
        <v>1</v>
      </c>
      <c r="E2705" s="5">
        <v>1284.94</v>
      </c>
      <c r="F2705" s="5">
        <v>0.15</v>
      </c>
      <c r="G2705" s="5">
        <f>IFERROR(INDEX(Products!$C$2:$C$86,MATCH(C2705,Products!$A$2:$A$86,0)),"")</f>
        <v>4</v>
      </c>
      <c r="H2705" s="12">
        <f>IFERROR(INDEX(Products!$D$2:$D$86,MATCH(C2705,Products!$A$2:$A$86,0)),"")</f>
        <v>829.93</v>
      </c>
      <c r="I2705" s="12">
        <f t="shared" si="168"/>
        <v>1092.1990000000001</v>
      </c>
      <c r="J2705" s="12">
        <f t="shared" si="169"/>
        <v>829.93</v>
      </c>
      <c r="K2705" s="12">
        <f t="shared" si="170"/>
        <v>262.26900000000012</v>
      </c>
      <c r="L2705" s="7">
        <f t="shared" si="171"/>
        <v>0.24012931709331367</v>
      </c>
      <c r="M2705" s="5" t="str">
        <f>IF(COUNTIF(Returns!$B$2:$B$248,A2705)&gt;0,"Yes","No")</f>
        <v>No</v>
      </c>
      <c r="N2705" s="13"/>
    </row>
    <row r="2706" spans="1:14" x14ac:dyDescent="0.35">
      <c r="A2706" s="5">
        <v>2705</v>
      </c>
      <c r="B2706" s="5">
        <v>1774</v>
      </c>
      <c r="C2706" s="5">
        <v>1045</v>
      </c>
      <c r="D2706" s="5">
        <v>1</v>
      </c>
      <c r="E2706" s="5">
        <v>197.92</v>
      </c>
      <c r="F2706" s="5">
        <v>0.2</v>
      </c>
      <c r="G2706" s="5">
        <f>IFERROR(INDEX(Products!$C$2:$C$86,MATCH(C2706,Products!$A$2:$A$86,0)),"")</f>
        <v>4</v>
      </c>
      <c r="H2706" s="12">
        <f>IFERROR(INDEX(Products!$D$2:$D$86,MATCH(C2706,Products!$A$2:$A$86,0)),"")</f>
        <v>154.55000000000001</v>
      </c>
      <c r="I2706" s="12">
        <f t="shared" si="168"/>
        <v>158.33600000000001</v>
      </c>
      <c r="J2706" s="12">
        <f t="shared" si="169"/>
        <v>154.55000000000001</v>
      </c>
      <c r="K2706" s="12">
        <f t="shared" si="170"/>
        <v>3.7860000000000014</v>
      </c>
      <c r="L2706" s="7">
        <f t="shared" si="171"/>
        <v>2.3911176232821348E-2</v>
      </c>
      <c r="M2706" s="5" t="str">
        <f>IF(COUNTIF(Returns!$B$2:$B$248,A2706)&gt;0,"Yes","No")</f>
        <v>No</v>
      </c>
      <c r="N2706" s="13"/>
    </row>
    <row r="2707" spans="1:14" x14ac:dyDescent="0.35">
      <c r="A2707" s="5">
        <v>2706</v>
      </c>
      <c r="B2707" s="5">
        <v>1774</v>
      </c>
      <c r="C2707" s="5">
        <v>1001</v>
      </c>
      <c r="D2707" s="5">
        <v>1</v>
      </c>
      <c r="E2707" s="5">
        <v>3826.19</v>
      </c>
      <c r="F2707" s="5">
        <v>0.3</v>
      </c>
      <c r="G2707" s="5">
        <f>IFERROR(INDEX(Products!$C$2:$C$86,MATCH(C2707,Products!$A$2:$A$86,0)),"")</f>
        <v>1</v>
      </c>
      <c r="H2707" s="12">
        <f>IFERROR(INDEX(Products!$D$2:$D$86,MATCH(C2707,Products!$A$2:$A$86,0)),"")</f>
        <v>3021.65</v>
      </c>
      <c r="I2707" s="12">
        <f t="shared" si="168"/>
        <v>2678.3330000000001</v>
      </c>
      <c r="J2707" s="12">
        <f t="shared" si="169"/>
        <v>3021.65</v>
      </c>
      <c r="K2707" s="12">
        <f t="shared" si="170"/>
        <v>-343.31700000000001</v>
      </c>
      <c r="L2707" s="7">
        <f t="shared" si="171"/>
        <v>-0.12818309000411823</v>
      </c>
      <c r="M2707" s="5" t="str">
        <f>IF(COUNTIF(Returns!$B$2:$B$248,A2707)&gt;0,"Yes","No")</f>
        <v>No</v>
      </c>
      <c r="N2707" s="13"/>
    </row>
    <row r="2708" spans="1:14" x14ac:dyDescent="0.35">
      <c r="A2708" s="5">
        <v>2707</v>
      </c>
      <c r="B2708" s="5">
        <v>1775</v>
      </c>
      <c r="C2708" s="5">
        <v>1006</v>
      </c>
      <c r="D2708" s="5">
        <v>1</v>
      </c>
      <c r="E2708" s="5">
        <v>2046.37</v>
      </c>
      <c r="F2708" s="5">
        <v>0.3</v>
      </c>
      <c r="G2708" s="5">
        <f>IFERROR(INDEX(Products!$C$2:$C$86,MATCH(C2708,Products!$A$2:$A$86,0)),"")</f>
        <v>1</v>
      </c>
      <c r="H2708" s="12">
        <f>IFERROR(INDEX(Products!$D$2:$D$86,MATCH(C2708,Products!$A$2:$A$86,0)),"")</f>
        <v>1296.42</v>
      </c>
      <c r="I2708" s="12">
        <f t="shared" si="168"/>
        <v>1432.4589999999998</v>
      </c>
      <c r="J2708" s="12">
        <f t="shared" si="169"/>
        <v>1296.42</v>
      </c>
      <c r="K2708" s="12">
        <f t="shared" si="170"/>
        <v>136.03899999999976</v>
      </c>
      <c r="L2708" s="7">
        <f t="shared" si="171"/>
        <v>9.4968861237913108E-2</v>
      </c>
      <c r="M2708" s="5" t="str">
        <f>IF(COUNTIF(Returns!$B$2:$B$248,A2708)&gt;0,"Yes","No")</f>
        <v>No</v>
      </c>
      <c r="N2708" s="13"/>
    </row>
    <row r="2709" spans="1:14" x14ac:dyDescent="0.35">
      <c r="A2709" s="5">
        <v>2708</v>
      </c>
      <c r="B2709" s="5">
        <v>1775</v>
      </c>
      <c r="C2709" s="5">
        <v>1017</v>
      </c>
      <c r="D2709" s="5">
        <v>1</v>
      </c>
      <c r="E2709" s="5">
        <v>978.37</v>
      </c>
      <c r="F2709" s="5">
        <v>0.1</v>
      </c>
      <c r="G2709" s="5">
        <f>IFERROR(INDEX(Products!$C$2:$C$86,MATCH(C2709,Products!$A$2:$A$86,0)),"")</f>
        <v>2</v>
      </c>
      <c r="H2709" s="12">
        <f>IFERROR(INDEX(Products!$D$2:$D$86,MATCH(C2709,Products!$A$2:$A$86,0)),"")</f>
        <v>519.71</v>
      </c>
      <c r="I2709" s="12">
        <f t="shared" si="168"/>
        <v>880.53300000000002</v>
      </c>
      <c r="J2709" s="12">
        <f t="shared" si="169"/>
        <v>519.71</v>
      </c>
      <c r="K2709" s="12">
        <f t="shared" si="170"/>
        <v>360.82299999999998</v>
      </c>
      <c r="L2709" s="7">
        <f t="shared" si="171"/>
        <v>0.40977794131508982</v>
      </c>
      <c r="M2709" s="5" t="str">
        <f>IF(COUNTIF(Returns!$B$2:$B$248,A2709)&gt;0,"Yes","No")</f>
        <v>No</v>
      </c>
      <c r="N2709" s="13"/>
    </row>
    <row r="2710" spans="1:14" x14ac:dyDescent="0.35">
      <c r="A2710" s="5">
        <v>2709</v>
      </c>
      <c r="B2710" s="5">
        <v>1776</v>
      </c>
      <c r="C2710" s="5">
        <v>1028</v>
      </c>
      <c r="D2710" s="5">
        <v>1</v>
      </c>
      <c r="E2710" s="5">
        <v>2753.45</v>
      </c>
      <c r="F2710" s="5">
        <v>0.25</v>
      </c>
      <c r="G2710" s="5">
        <f>IFERROR(INDEX(Products!$C$2:$C$86,MATCH(C2710,Products!$A$2:$A$86,0)),"")</f>
        <v>3</v>
      </c>
      <c r="H2710" s="12">
        <f>IFERROR(INDEX(Products!$D$2:$D$86,MATCH(C2710,Products!$A$2:$A$86,0)),"")</f>
        <v>1672.88</v>
      </c>
      <c r="I2710" s="12">
        <f t="shared" si="168"/>
        <v>2065.0874999999996</v>
      </c>
      <c r="J2710" s="12">
        <f t="shared" si="169"/>
        <v>1672.88</v>
      </c>
      <c r="K2710" s="12">
        <f t="shared" si="170"/>
        <v>392.20749999999953</v>
      </c>
      <c r="L2710" s="7">
        <f t="shared" si="171"/>
        <v>0.18992294515365551</v>
      </c>
      <c r="M2710" s="5" t="str">
        <f>IF(COUNTIF(Returns!$B$2:$B$248,A2710)&gt;0,"Yes","No")</f>
        <v>No</v>
      </c>
      <c r="N2710" s="13"/>
    </row>
    <row r="2711" spans="1:14" x14ac:dyDescent="0.35">
      <c r="A2711" s="5">
        <v>2710</v>
      </c>
      <c r="B2711" s="5">
        <v>1777</v>
      </c>
      <c r="C2711" s="5">
        <v>1038</v>
      </c>
      <c r="D2711" s="5">
        <v>2</v>
      </c>
      <c r="E2711" s="5">
        <v>930.61</v>
      </c>
      <c r="F2711" s="5">
        <v>0</v>
      </c>
      <c r="G2711" s="5">
        <f>IFERROR(INDEX(Products!$C$2:$C$86,MATCH(C2711,Products!$A$2:$A$86,0)),"")</f>
        <v>4</v>
      </c>
      <c r="H2711" s="12">
        <f>IFERROR(INDEX(Products!$D$2:$D$86,MATCH(C2711,Products!$A$2:$A$86,0)),"")</f>
        <v>617.46</v>
      </c>
      <c r="I2711" s="12">
        <f t="shared" si="168"/>
        <v>1861.22</v>
      </c>
      <c r="J2711" s="12">
        <f t="shared" si="169"/>
        <v>1234.92</v>
      </c>
      <c r="K2711" s="12">
        <f t="shared" si="170"/>
        <v>626.29999999999995</v>
      </c>
      <c r="L2711" s="7">
        <f t="shared" si="171"/>
        <v>0.33649971524054112</v>
      </c>
      <c r="M2711" s="5" t="str">
        <f>IF(COUNTIF(Returns!$B$2:$B$248,A2711)&gt;0,"Yes","No")</f>
        <v>No</v>
      </c>
      <c r="N2711" s="13"/>
    </row>
    <row r="2712" spans="1:14" x14ac:dyDescent="0.35">
      <c r="A2712" s="5">
        <v>2711</v>
      </c>
      <c r="B2712" s="5">
        <v>1778</v>
      </c>
      <c r="C2712" s="5">
        <v>1041</v>
      </c>
      <c r="D2712" s="5">
        <v>2</v>
      </c>
      <c r="E2712" s="5">
        <v>767.68</v>
      </c>
      <c r="F2712" s="5">
        <v>0</v>
      </c>
      <c r="G2712" s="5">
        <f>IFERROR(INDEX(Products!$C$2:$C$86,MATCH(C2712,Products!$A$2:$A$86,0)),"")</f>
        <v>4</v>
      </c>
      <c r="H2712" s="12">
        <f>IFERROR(INDEX(Products!$D$2:$D$86,MATCH(C2712,Products!$A$2:$A$86,0)),"")</f>
        <v>540.32000000000005</v>
      </c>
      <c r="I2712" s="12">
        <f t="shared" si="168"/>
        <v>1535.36</v>
      </c>
      <c r="J2712" s="12">
        <f t="shared" si="169"/>
        <v>1080.6400000000001</v>
      </c>
      <c r="K2712" s="12">
        <f t="shared" si="170"/>
        <v>454.7199999999998</v>
      </c>
      <c r="L2712" s="7">
        <f t="shared" si="171"/>
        <v>0.29616506877865767</v>
      </c>
      <c r="M2712" s="5" t="str">
        <f>IF(COUNTIF(Returns!$B$2:$B$248,A2712)&gt;0,"Yes","No")</f>
        <v>No</v>
      </c>
      <c r="N2712" s="13"/>
    </row>
    <row r="2713" spans="1:14" x14ac:dyDescent="0.35">
      <c r="A2713" s="5">
        <v>2712</v>
      </c>
      <c r="B2713" s="5">
        <v>1779</v>
      </c>
      <c r="C2713" s="5">
        <v>1084</v>
      </c>
      <c r="D2713" s="5">
        <v>1</v>
      </c>
      <c r="E2713" s="5">
        <v>317.63</v>
      </c>
      <c r="F2713" s="5">
        <v>0.1</v>
      </c>
      <c r="G2713" s="5">
        <f>IFERROR(INDEX(Products!$C$2:$C$86,MATCH(C2713,Products!$A$2:$A$86,0)),"")</f>
        <v>8</v>
      </c>
      <c r="H2713" s="12">
        <f>IFERROR(INDEX(Products!$D$2:$D$86,MATCH(C2713,Products!$A$2:$A$86,0)),"")</f>
        <v>188.52</v>
      </c>
      <c r="I2713" s="12">
        <f t="shared" si="168"/>
        <v>285.86700000000002</v>
      </c>
      <c r="J2713" s="12">
        <f t="shared" si="169"/>
        <v>188.52</v>
      </c>
      <c r="K2713" s="12">
        <f t="shared" si="170"/>
        <v>97.347000000000008</v>
      </c>
      <c r="L2713" s="7">
        <f t="shared" si="171"/>
        <v>0.34053248538656089</v>
      </c>
      <c r="M2713" s="5" t="str">
        <f>IF(COUNTIF(Returns!$B$2:$B$248,A2713)&gt;0,"Yes","No")</f>
        <v>No</v>
      </c>
      <c r="N2713" s="13"/>
    </row>
    <row r="2714" spans="1:14" x14ac:dyDescent="0.35">
      <c r="A2714" s="5">
        <v>2713</v>
      </c>
      <c r="B2714" s="5">
        <v>1780</v>
      </c>
      <c r="C2714" s="5">
        <v>1049</v>
      </c>
      <c r="D2714" s="5">
        <v>1</v>
      </c>
      <c r="E2714" s="5">
        <v>3970.29</v>
      </c>
      <c r="F2714" s="5">
        <v>0.1</v>
      </c>
      <c r="G2714" s="5">
        <f>IFERROR(INDEX(Products!$C$2:$C$86,MATCH(C2714,Products!$A$2:$A$86,0)),"")</f>
        <v>5</v>
      </c>
      <c r="H2714" s="12">
        <f>IFERROR(INDEX(Products!$D$2:$D$86,MATCH(C2714,Products!$A$2:$A$86,0)),"")</f>
        <v>2490.89</v>
      </c>
      <c r="I2714" s="12">
        <f t="shared" si="168"/>
        <v>3573.261</v>
      </c>
      <c r="J2714" s="12">
        <f t="shared" si="169"/>
        <v>2490.89</v>
      </c>
      <c r="K2714" s="12">
        <f t="shared" si="170"/>
        <v>1082.3710000000001</v>
      </c>
      <c r="L2714" s="7">
        <f t="shared" si="171"/>
        <v>0.30290846372543179</v>
      </c>
      <c r="M2714" s="5" t="str">
        <f>IF(COUNTIF(Returns!$B$2:$B$248,A2714)&gt;0,"Yes","No")</f>
        <v>No</v>
      </c>
      <c r="N2714" s="13"/>
    </row>
    <row r="2715" spans="1:14" x14ac:dyDescent="0.35">
      <c r="A2715" s="5">
        <v>2714</v>
      </c>
      <c r="B2715" s="5">
        <v>1781</v>
      </c>
      <c r="C2715" s="5">
        <v>1070</v>
      </c>
      <c r="D2715" s="5">
        <v>2</v>
      </c>
      <c r="E2715" s="5">
        <v>2599.85</v>
      </c>
      <c r="F2715" s="5">
        <v>0.1</v>
      </c>
      <c r="G2715" s="5">
        <f>IFERROR(INDEX(Products!$C$2:$C$86,MATCH(C2715,Products!$A$2:$A$86,0)),"")</f>
        <v>7</v>
      </c>
      <c r="H2715" s="12">
        <f>IFERROR(INDEX(Products!$D$2:$D$86,MATCH(C2715,Products!$A$2:$A$86,0)),"")</f>
        <v>1949.71</v>
      </c>
      <c r="I2715" s="12">
        <f t="shared" si="168"/>
        <v>4679.7299999999996</v>
      </c>
      <c r="J2715" s="12">
        <f t="shared" si="169"/>
        <v>3899.42</v>
      </c>
      <c r="K2715" s="12">
        <f t="shared" si="170"/>
        <v>780.30999999999949</v>
      </c>
      <c r="L2715" s="7">
        <f t="shared" si="171"/>
        <v>0.1667425257440065</v>
      </c>
      <c r="M2715" s="5" t="str">
        <f>IF(COUNTIF(Returns!$B$2:$B$248,A2715)&gt;0,"Yes","No")</f>
        <v>No</v>
      </c>
      <c r="N2715" s="13"/>
    </row>
    <row r="2716" spans="1:14" x14ac:dyDescent="0.35">
      <c r="A2716" s="5">
        <v>2715</v>
      </c>
      <c r="B2716" s="5">
        <v>1781</v>
      </c>
      <c r="C2716" s="5">
        <v>1003</v>
      </c>
      <c r="D2716" s="5">
        <v>1</v>
      </c>
      <c r="E2716" s="5">
        <v>5778.51</v>
      </c>
      <c r="F2716" s="5">
        <v>0</v>
      </c>
      <c r="G2716" s="5">
        <f>IFERROR(INDEX(Products!$C$2:$C$86,MATCH(C2716,Products!$A$2:$A$86,0)),"")</f>
        <v>1</v>
      </c>
      <c r="H2716" s="12">
        <f>IFERROR(INDEX(Products!$D$2:$D$86,MATCH(C2716,Products!$A$2:$A$86,0)),"")</f>
        <v>3419.53</v>
      </c>
      <c r="I2716" s="12">
        <f t="shared" si="168"/>
        <v>5778.51</v>
      </c>
      <c r="J2716" s="12">
        <f t="shared" si="169"/>
        <v>3419.53</v>
      </c>
      <c r="K2716" s="12">
        <f t="shared" si="170"/>
        <v>2358.98</v>
      </c>
      <c r="L2716" s="7">
        <f t="shared" si="171"/>
        <v>0.40823326428439166</v>
      </c>
      <c r="M2716" s="5" t="str">
        <f>IF(COUNTIF(Returns!$B$2:$B$248,A2716)&gt;0,"Yes","No")</f>
        <v>No</v>
      </c>
      <c r="N2716" s="13"/>
    </row>
    <row r="2717" spans="1:14" x14ac:dyDescent="0.35">
      <c r="A2717" s="5">
        <v>2716</v>
      </c>
      <c r="B2717" s="5">
        <v>1782</v>
      </c>
      <c r="C2717" s="5">
        <v>1026</v>
      </c>
      <c r="D2717" s="5">
        <v>2</v>
      </c>
      <c r="E2717" s="5">
        <v>1413.81</v>
      </c>
      <c r="F2717" s="5">
        <v>0.1</v>
      </c>
      <c r="G2717" s="5">
        <f>IFERROR(INDEX(Products!$C$2:$C$86,MATCH(C2717,Products!$A$2:$A$86,0)),"")</f>
        <v>3</v>
      </c>
      <c r="H2717" s="12">
        <f>IFERROR(INDEX(Products!$D$2:$D$86,MATCH(C2717,Products!$A$2:$A$86,0)),"")</f>
        <v>1019.93</v>
      </c>
      <c r="I2717" s="12">
        <f t="shared" si="168"/>
        <v>2544.8580000000002</v>
      </c>
      <c r="J2717" s="12">
        <f t="shared" si="169"/>
        <v>2039.86</v>
      </c>
      <c r="K2717" s="12">
        <f t="shared" si="170"/>
        <v>504.99800000000027</v>
      </c>
      <c r="L2717" s="7">
        <f t="shared" si="171"/>
        <v>0.19843857692649267</v>
      </c>
      <c r="M2717" s="5" t="str">
        <f>IF(COUNTIF(Returns!$B$2:$B$248,A2717)&gt;0,"Yes","No")</f>
        <v>No</v>
      </c>
      <c r="N2717" s="13"/>
    </row>
    <row r="2718" spans="1:14" x14ac:dyDescent="0.35">
      <c r="A2718" s="5">
        <v>2717</v>
      </c>
      <c r="B2718" s="5">
        <v>1783</v>
      </c>
      <c r="C2718" s="5">
        <v>1028</v>
      </c>
      <c r="D2718" s="5">
        <v>1</v>
      </c>
      <c r="E2718" s="5">
        <v>2753.45</v>
      </c>
      <c r="F2718" s="5">
        <v>0.25</v>
      </c>
      <c r="G2718" s="5">
        <f>IFERROR(INDEX(Products!$C$2:$C$86,MATCH(C2718,Products!$A$2:$A$86,0)),"")</f>
        <v>3</v>
      </c>
      <c r="H2718" s="12">
        <f>IFERROR(INDEX(Products!$D$2:$D$86,MATCH(C2718,Products!$A$2:$A$86,0)),"")</f>
        <v>1672.88</v>
      </c>
      <c r="I2718" s="12">
        <f t="shared" si="168"/>
        <v>2065.0874999999996</v>
      </c>
      <c r="J2718" s="12">
        <f t="shared" si="169"/>
        <v>1672.88</v>
      </c>
      <c r="K2718" s="12">
        <f t="shared" si="170"/>
        <v>392.20749999999953</v>
      </c>
      <c r="L2718" s="7">
        <f t="shared" si="171"/>
        <v>0.18992294515365551</v>
      </c>
      <c r="M2718" s="5" t="str">
        <f>IF(COUNTIF(Returns!$B$2:$B$248,A2718)&gt;0,"Yes","No")</f>
        <v>No</v>
      </c>
      <c r="N2718" s="13"/>
    </row>
    <row r="2719" spans="1:14" x14ac:dyDescent="0.35">
      <c r="A2719" s="5">
        <v>2718</v>
      </c>
      <c r="B2719" s="5">
        <v>1784</v>
      </c>
      <c r="C2719" s="5">
        <v>1028</v>
      </c>
      <c r="D2719" s="5">
        <v>1</v>
      </c>
      <c r="E2719" s="5">
        <v>2753.45</v>
      </c>
      <c r="F2719" s="5">
        <v>0</v>
      </c>
      <c r="G2719" s="5">
        <f>IFERROR(INDEX(Products!$C$2:$C$86,MATCH(C2719,Products!$A$2:$A$86,0)),"")</f>
        <v>3</v>
      </c>
      <c r="H2719" s="12">
        <f>IFERROR(INDEX(Products!$D$2:$D$86,MATCH(C2719,Products!$A$2:$A$86,0)),"")</f>
        <v>1672.88</v>
      </c>
      <c r="I2719" s="12">
        <f t="shared" si="168"/>
        <v>2753.45</v>
      </c>
      <c r="J2719" s="12">
        <f t="shared" si="169"/>
        <v>1672.88</v>
      </c>
      <c r="K2719" s="12">
        <f t="shared" si="170"/>
        <v>1080.5699999999997</v>
      </c>
      <c r="L2719" s="7">
        <f t="shared" si="171"/>
        <v>0.39244220886524173</v>
      </c>
      <c r="M2719" s="5" t="str">
        <f>IF(COUNTIF(Returns!$B$2:$B$248,A2719)&gt;0,"Yes","No")</f>
        <v>No</v>
      </c>
      <c r="N2719" s="13"/>
    </row>
    <row r="2720" spans="1:14" x14ac:dyDescent="0.35">
      <c r="A2720" s="5">
        <v>2719</v>
      </c>
      <c r="B2720" s="5">
        <v>1785</v>
      </c>
      <c r="C2720" s="5">
        <v>1083</v>
      </c>
      <c r="D2720" s="5">
        <v>2</v>
      </c>
      <c r="E2720" s="5">
        <v>679.39</v>
      </c>
      <c r="F2720" s="5">
        <v>0</v>
      </c>
      <c r="G2720" s="5">
        <f>IFERROR(INDEX(Products!$C$2:$C$86,MATCH(C2720,Products!$A$2:$A$86,0)),"")</f>
        <v>8</v>
      </c>
      <c r="H2720" s="12">
        <f>IFERROR(INDEX(Products!$D$2:$D$86,MATCH(C2720,Products!$A$2:$A$86,0)),"")</f>
        <v>524.20000000000005</v>
      </c>
      <c r="I2720" s="12">
        <f t="shared" si="168"/>
        <v>1358.78</v>
      </c>
      <c r="J2720" s="12">
        <f t="shared" si="169"/>
        <v>1048.4000000000001</v>
      </c>
      <c r="K2720" s="12">
        <f t="shared" si="170"/>
        <v>310.37999999999988</v>
      </c>
      <c r="L2720" s="7">
        <f t="shared" si="171"/>
        <v>0.22842549934500059</v>
      </c>
      <c r="M2720" s="5" t="str">
        <f>IF(COUNTIF(Returns!$B$2:$B$248,A2720)&gt;0,"Yes","No")</f>
        <v>No</v>
      </c>
      <c r="N2720" s="13"/>
    </row>
    <row r="2721" spans="1:14" x14ac:dyDescent="0.35">
      <c r="A2721" s="5">
        <v>2720</v>
      </c>
      <c r="B2721" s="5">
        <v>1785</v>
      </c>
      <c r="C2721" s="5">
        <v>1052</v>
      </c>
      <c r="D2721" s="5">
        <v>1</v>
      </c>
      <c r="E2721" s="5">
        <v>2801.53</v>
      </c>
      <c r="F2721" s="5">
        <v>0.1</v>
      </c>
      <c r="G2721" s="5">
        <f>IFERROR(INDEX(Products!$C$2:$C$86,MATCH(C2721,Products!$A$2:$A$86,0)),"")</f>
        <v>5</v>
      </c>
      <c r="H2721" s="12">
        <f>IFERROR(INDEX(Products!$D$2:$D$86,MATCH(C2721,Products!$A$2:$A$86,0)),"")</f>
        <v>1752.02</v>
      </c>
      <c r="I2721" s="12">
        <f t="shared" si="168"/>
        <v>2521.3770000000004</v>
      </c>
      <c r="J2721" s="12">
        <f t="shared" si="169"/>
        <v>1752.02</v>
      </c>
      <c r="K2721" s="12">
        <f t="shared" si="170"/>
        <v>769.35700000000043</v>
      </c>
      <c r="L2721" s="7">
        <f t="shared" si="171"/>
        <v>0.30513366307378875</v>
      </c>
      <c r="M2721" s="5" t="str">
        <f>IF(COUNTIF(Returns!$B$2:$B$248,A2721)&gt;0,"Yes","No")</f>
        <v>No</v>
      </c>
      <c r="N2721" s="13"/>
    </row>
    <row r="2722" spans="1:14" x14ac:dyDescent="0.35">
      <c r="A2722" s="5">
        <v>2721</v>
      </c>
      <c r="B2722" s="5">
        <v>1786</v>
      </c>
      <c r="C2722" s="5">
        <v>1001</v>
      </c>
      <c r="D2722" s="5">
        <v>1</v>
      </c>
      <c r="E2722" s="5">
        <v>3826.19</v>
      </c>
      <c r="F2722" s="5">
        <v>0.1</v>
      </c>
      <c r="G2722" s="5">
        <f>IFERROR(INDEX(Products!$C$2:$C$86,MATCH(C2722,Products!$A$2:$A$86,0)),"")</f>
        <v>1</v>
      </c>
      <c r="H2722" s="12">
        <f>IFERROR(INDEX(Products!$D$2:$D$86,MATCH(C2722,Products!$A$2:$A$86,0)),"")</f>
        <v>3021.65</v>
      </c>
      <c r="I2722" s="12">
        <f t="shared" si="168"/>
        <v>3443.5709999999999</v>
      </c>
      <c r="J2722" s="12">
        <f t="shared" si="169"/>
        <v>3021.65</v>
      </c>
      <c r="K2722" s="12">
        <f t="shared" si="170"/>
        <v>421.92099999999982</v>
      </c>
      <c r="L2722" s="7">
        <f t="shared" si="171"/>
        <v>0.12252426333013021</v>
      </c>
      <c r="M2722" s="5" t="str">
        <f>IF(COUNTIF(Returns!$B$2:$B$248,A2722)&gt;0,"Yes","No")</f>
        <v>No</v>
      </c>
      <c r="N2722" s="13"/>
    </row>
    <row r="2723" spans="1:14" x14ac:dyDescent="0.35">
      <c r="A2723" s="5">
        <v>2722</v>
      </c>
      <c r="B2723" s="5">
        <v>1786</v>
      </c>
      <c r="C2723" s="5">
        <v>1037</v>
      </c>
      <c r="D2723" s="5">
        <v>1</v>
      </c>
      <c r="E2723" s="5">
        <v>1161.6300000000001</v>
      </c>
      <c r="F2723" s="5">
        <v>0.25</v>
      </c>
      <c r="G2723" s="5">
        <f>IFERROR(INDEX(Products!$C$2:$C$86,MATCH(C2723,Products!$A$2:$A$86,0)),"")</f>
        <v>4</v>
      </c>
      <c r="H2723" s="12">
        <f>IFERROR(INDEX(Products!$D$2:$D$86,MATCH(C2723,Products!$A$2:$A$86,0)),"")</f>
        <v>798.62</v>
      </c>
      <c r="I2723" s="12">
        <f t="shared" si="168"/>
        <v>871.22250000000008</v>
      </c>
      <c r="J2723" s="12">
        <f t="shared" si="169"/>
        <v>798.62</v>
      </c>
      <c r="K2723" s="12">
        <f t="shared" si="170"/>
        <v>72.602500000000077</v>
      </c>
      <c r="L2723" s="7">
        <f t="shared" si="171"/>
        <v>8.3334050716091554E-2</v>
      </c>
      <c r="M2723" s="5" t="str">
        <f>IF(COUNTIF(Returns!$B$2:$B$248,A2723)&gt;0,"Yes","No")</f>
        <v>No</v>
      </c>
      <c r="N2723" s="13"/>
    </row>
    <row r="2724" spans="1:14" x14ac:dyDescent="0.35">
      <c r="A2724" s="5">
        <v>2723</v>
      </c>
      <c r="B2724" s="5">
        <v>1787</v>
      </c>
      <c r="C2724" s="5">
        <v>1056</v>
      </c>
      <c r="D2724" s="5">
        <v>2</v>
      </c>
      <c r="E2724" s="5">
        <v>1134.4000000000001</v>
      </c>
      <c r="F2724" s="5">
        <v>0.15</v>
      </c>
      <c r="G2724" s="5">
        <f>IFERROR(INDEX(Products!$C$2:$C$86,MATCH(C2724,Products!$A$2:$A$86,0)),"")</f>
        <v>6</v>
      </c>
      <c r="H2724" s="12">
        <f>IFERROR(INDEX(Products!$D$2:$D$86,MATCH(C2724,Products!$A$2:$A$86,0)),"")</f>
        <v>798.2</v>
      </c>
      <c r="I2724" s="12">
        <f t="shared" si="168"/>
        <v>1928.48</v>
      </c>
      <c r="J2724" s="12">
        <f t="shared" si="169"/>
        <v>1596.4</v>
      </c>
      <c r="K2724" s="12">
        <f t="shared" si="170"/>
        <v>332.07999999999993</v>
      </c>
      <c r="L2724" s="7">
        <f t="shared" si="171"/>
        <v>0.17219779308056082</v>
      </c>
      <c r="M2724" s="5" t="str">
        <f>IF(COUNTIF(Returns!$B$2:$B$248,A2724)&gt;0,"Yes","No")</f>
        <v>No</v>
      </c>
      <c r="N2724" s="13"/>
    </row>
    <row r="2725" spans="1:14" x14ac:dyDescent="0.35">
      <c r="A2725" s="5">
        <v>2724</v>
      </c>
      <c r="B2725" s="5">
        <v>1788</v>
      </c>
      <c r="C2725" s="5">
        <v>1023</v>
      </c>
      <c r="D2725" s="5">
        <v>1</v>
      </c>
      <c r="E2725" s="5">
        <v>203.79</v>
      </c>
      <c r="F2725" s="5">
        <v>0</v>
      </c>
      <c r="G2725" s="5">
        <f>IFERROR(INDEX(Products!$C$2:$C$86,MATCH(C2725,Products!$A$2:$A$86,0)),"")</f>
        <v>2</v>
      </c>
      <c r="H2725" s="12">
        <f>IFERROR(INDEX(Products!$D$2:$D$86,MATCH(C2725,Products!$A$2:$A$86,0)),"")</f>
        <v>145.43</v>
      </c>
      <c r="I2725" s="12">
        <f t="shared" si="168"/>
        <v>203.79</v>
      </c>
      <c r="J2725" s="12">
        <f t="shared" si="169"/>
        <v>145.43</v>
      </c>
      <c r="K2725" s="12">
        <f t="shared" si="170"/>
        <v>58.359999999999985</v>
      </c>
      <c r="L2725" s="7">
        <f t="shared" si="171"/>
        <v>0.28637322734187148</v>
      </c>
      <c r="M2725" s="5" t="str">
        <f>IF(COUNTIF(Returns!$B$2:$B$248,A2725)&gt;0,"Yes","No")</f>
        <v>No</v>
      </c>
      <c r="N2725" s="13"/>
    </row>
    <row r="2726" spans="1:14" x14ac:dyDescent="0.35">
      <c r="A2726" s="5">
        <v>2725</v>
      </c>
      <c r="B2726" s="5">
        <v>1789</v>
      </c>
      <c r="C2726" s="5">
        <v>1045</v>
      </c>
      <c r="D2726" s="5">
        <v>1</v>
      </c>
      <c r="E2726" s="5">
        <v>197.92</v>
      </c>
      <c r="F2726" s="5">
        <v>0.25</v>
      </c>
      <c r="G2726" s="5">
        <f>IFERROR(INDEX(Products!$C$2:$C$86,MATCH(C2726,Products!$A$2:$A$86,0)),"")</f>
        <v>4</v>
      </c>
      <c r="H2726" s="12">
        <f>IFERROR(INDEX(Products!$D$2:$D$86,MATCH(C2726,Products!$A$2:$A$86,0)),"")</f>
        <v>154.55000000000001</v>
      </c>
      <c r="I2726" s="12">
        <f t="shared" si="168"/>
        <v>148.44</v>
      </c>
      <c r="J2726" s="12">
        <f t="shared" si="169"/>
        <v>154.55000000000001</v>
      </c>
      <c r="K2726" s="12">
        <f t="shared" si="170"/>
        <v>-6.1100000000000136</v>
      </c>
      <c r="L2726" s="7">
        <f t="shared" si="171"/>
        <v>-4.1161412018323996E-2</v>
      </c>
      <c r="M2726" s="5" t="str">
        <f>IF(COUNTIF(Returns!$B$2:$B$248,A2726)&gt;0,"Yes","No")</f>
        <v>No</v>
      </c>
      <c r="N2726" s="13"/>
    </row>
    <row r="2727" spans="1:14" x14ac:dyDescent="0.35">
      <c r="A2727" s="5">
        <v>2726</v>
      </c>
      <c r="B2727" s="5">
        <v>1790</v>
      </c>
      <c r="C2727" s="5">
        <v>1076</v>
      </c>
      <c r="D2727" s="5">
        <v>1</v>
      </c>
      <c r="E2727" s="5">
        <v>999.07</v>
      </c>
      <c r="F2727" s="5">
        <v>0.1</v>
      </c>
      <c r="G2727" s="5">
        <f>IFERROR(INDEX(Products!$C$2:$C$86,MATCH(C2727,Products!$A$2:$A$86,0)),"")</f>
        <v>8</v>
      </c>
      <c r="H2727" s="12">
        <f>IFERROR(INDEX(Products!$D$2:$D$86,MATCH(C2727,Products!$A$2:$A$86,0)),"")</f>
        <v>597.38</v>
      </c>
      <c r="I2727" s="12">
        <f t="shared" si="168"/>
        <v>899.16300000000001</v>
      </c>
      <c r="J2727" s="12">
        <f t="shared" si="169"/>
        <v>597.38</v>
      </c>
      <c r="K2727" s="12">
        <f t="shared" si="170"/>
        <v>301.78300000000002</v>
      </c>
      <c r="L2727" s="7">
        <f t="shared" si="171"/>
        <v>0.33562657716120436</v>
      </c>
      <c r="M2727" s="5" t="str">
        <f>IF(COUNTIF(Returns!$B$2:$B$248,A2727)&gt;0,"Yes","No")</f>
        <v>No</v>
      </c>
      <c r="N2727" s="13"/>
    </row>
    <row r="2728" spans="1:14" x14ac:dyDescent="0.35">
      <c r="A2728" s="5">
        <v>2727</v>
      </c>
      <c r="B2728" s="5">
        <v>1791</v>
      </c>
      <c r="C2728" s="5">
        <v>1037</v>
      </c>
      <c r="D2728" s="5">
        <v>1</v>
      </c>
      <c r="E2728" s="5">
        <v>1161.6300000000001</v>
      </c>
      <c r="F2728" s="5">
        <v>0.25</v>
      </c>
      <c r="G2728" s="5">
        <f>IFERROR(INDEX(Products!$C$2:$C$86,MATCH(C2728,Products!$A$2:$A$86,0)),"")</f>
        <v>4</v>
      </c>
      <c r="H2728" s="12">
        <f>IFERROR(INDEX(Products!$D$2:$D$86,MATCH(C2728,Products!$A$2:$A$86,0)),"")</f>
        <v>798.62</v>
      </c>
      <c r="I2728" s="12">
        <f t="shared" si="168"/>
        <v>871.22250000000008</v>
      </c>
      <c r="J2728" s="12">
        <f t="shared" si="169"/>
        <v>798.62</v>
      </c>
      <c r="K2728" s="12">
        <f t="shared" si="170"/>
        <v>72.602500000000077</v>
      </c>
      <c r="L2728" s="7">
        <f t="shared" si="171"/>
        <v>8.3334050716091554E-2</v>
      </c>
      <c r="M2728" s="5" t="str">
        <f>IF(COUNTIF(Returns!$B$2:$B$248,A2728)&gt;0,"Yes","No")</f>
        <v>No</v>
      </c>
      <c r="N2728" s="13"/>
    </row>
    <row r="2729" spans="1:14" x14ac:dyDescent="0.35">
      <c r="A2729" s="5">
        <v>2728</v>
      </c>
      <c r="B2729" s="5">
        <v>1791</v>
      </c>
      <c r="C2729" s="5">
        <v>1049</v>
      </c>
      <c r="D2729" s="5">
        <v>1</v>
      </c>
      <c r="E2729" s="5">
        <v>3970.29</v>
      </c>
      <c r="F2729" s="5">
        <v>0.05</v>
      </c>
      <c r="G2729" s="5">
        <f>IFERROR(INDEX(Products!$C$2:$C$86,MATCH(C2729,Products!$A$2:$A$86,0)),"")</f>
        <v>5</v>
      </c>
      <c r="H2729" s="12">
        <f>IFERROR(INDEX(Products!$D$2:$D$86,MATCH(C2729,Products!$A$2:$A$86,0)),"")</f>
        <v>2490.89</v>
      </c>
      <c r="I2729" s="12">
        <f t="shared" si="168"/>
        <v>3771.7754999999997</v>
      </c>
      <c r="J2729" s="12">
        <f t="shared" si="169"/>
        <v>2490.89</v>
      </c>
      <c r="K2729" s="12">
        <f t="shared" si="170"/>
        <v>1280.8854999999999</v>
      </c>
      <c r="L2729" s="7">
        <f t="shared" si="171"/>
        <v>0.339597491950409</v>
      </c>
      <c r="M2729" s="5" t="str">
        <f>IF(COUNTIF(Returns!$B$2:$B$248,A2729)&gt;0,"Yes","No")</f>
        <v>No</v>
      </c>
      <c r="N2729" s="13"/>
    </row>
    <row r="2730" spans="1:14" x14ac:dyDescent="0.35">
      <c r="A2730" s="5">
        <v>2729</v>
      </c>
      <c r="B2730" s="5">
        <v>1791</v>
      </c>
      <c r="C2730" s="5">
        <v>1066</v>
      </c>
      <c r="D2730" s="5">
        <v>1</v>
      </c>
      <c r="E2730" s="5">
        <v>1123.68</v>
      </c>
      <c r="F2730" s="5">
        <v>0.25</v>
      </c>
      <c r="G2730" s="5">
        <f>IFERROR(INDEX(Products!$C$2:$C$86,MATCH(C2730,Products!$A$2:$A$86,0)),"")</f>
        <v>7</v>
      </c>
      <c r="H2730" s="12">
        <f>IFERROR(INDEX(Products!$D$2:$D$86,MATCH(C2730,Products!$A$2:$A$86,0)),"")</f>
        <v>872.66</v>
      </c>
      <c r="I2730" s="12">
        <f t="shared" si="168"/>
        <v>842.76</v>
      </c>
      <c r="J2730" s="12">
        <f t="shared" si="169"/>
        <v>872.66</v>
      </c>
      <c r="K2730" s="12">
        <f t="shared" si="170"/>
        <v>-29.899999999999977</v>
      </c>
      <c r="L2730" s="7">
        <f t="shared" si="171"/>
        <v>-3.5478665337699909E-2</v>
      </c>
      <c r="M2730" s="5" t="str">
        <f>IF(COUNTIF(Returns!$B$2:$B$248,A2730)&gt;0,"Yes","No")</f>
        <v>No</v>
      </c>
      <c r="N2730" s="13"/>
    </row>
    <row r="2731" spans="1:14" x14ac:dyDescent="0.35">
      <c r="A2731" s="5">
        <v>2730</v>
      </c>
      <c r="B2731" s="5">
        <v>1791</v>
      </c>
      <c r="C2731" s="5">
        <v>1078</v>
      </c>
      <c r="D2731" s="5">
        <v>1</v>
      </c>
      <c r="E2731" s="5">
        <v>174.98</v>
      </c>
      <c r="F2731" s="5">
        <v>0.05</v>
      </c>
      <c r="G2731" s="5">
        <f>IFERROR(INDEX(Products!$C$2:$C$86,MATCH(C2731,Products!$A$2:$A$86,0)),"")</f>
        <v>8</v>
      </c>
      <c r="H2731" s="12">
        <f>IFERROR(INDEX(Products!$D$2:$D$86,MATCH(C2731,Products!$A$2:$A$86,0)),"")</f>
        <v>125.34</v>
      </c>
      <c r="I2731" s="12">
        <f t="shared" si="168"/>
        <v>166.23099999999999</v>
      </c>
      <c r="J2731" s="12">
        <f t="shared" si="169"/>
        <v>125.34</v>
      </c>
      <c r="K2731" s="12">
        <f t="shared" si="170"/>
        <v>40.890999999999991</v>
      </c>
      <c r="L2731" s="7">
        <f t="shared" si="171"/>
        <v>0.24598901528595746</v>
      </c>
      <c r="M2731" s="5" t="str">
        <f>IF(COUNTIF(Returns!$B$2:$B$248,A2731)&gt;0,"Yes","No")</f>
        <v>No</v>
      </c>
      <c r="N2731" s="13"/>
    </row>
    <row r="2732" spans="1:14" x14ac:dyDescent="0.35">
      <c r="A2732" s="5">
        <v>2731</v>
      </c>
      <c r="B2732" s="5">
        <v>1792</v>
      </c>
      <c r="C2732" s="5">
        <v>1043</v>
      </c>
      <c r="D2732" s="5">
        <v>1</v>
      </c>
      <c r="E2732" s="5">
        <v>567.48</v>
      </c>
      <c r="F2732" s="5">
        <v>0.15</v>
      </c>
      <c r="G2732" s="5">
        <f>IFERROR(INDEX(Products!$C$2:$C$86,MATCH(C2732,Products!$A$2:$A$86,0)),"")</f>
        <v>4</v>
      </c>
      <c r="H2732" s="12">
        <f>IFERROR(INDEX(Products!$D$2:$D$86,MATCH(C2732,Products!$A$2:$A$86,0)),"")</f>
        <v>407.51</v>
      </c>
      <c r="I2732" s="12">
        <f t="shared" si="168"/>
        <v>482.358</v>
      </c>
      <c r="J2732" s="12">
        <f t="shared" si="169"/>
        <v>407.51</v>
      </c>
      <c r="K2732" s="12">
        <f t="shared" si="170"/>
        <v>74.848000000000013</v>
      </c>
      <c r="L2732" s="7">
        <f t="shared" si="171"/>
        <v>0.15517105552307625</v>
      </c>
      <c r="M2732" s="5" t="str">
        <f>IF(COUNTIF(Returns!$B$2:$B$248,A2732)&gt;0,"Yes","No")</f>
        <v>No</v>
      </c>
      <c r="N2732" s="13"/>
    </row>
    <row r="2733" spans="1:14" x14ac:dyDescent="0.35">
      <c r="A2733" s="5">
        <v>2732</v>
      </c>
      <c r="B2733" s="5">
        <v>1793</v>
      </c>
      <c r="C2733" s="5">
        <v>1072</v>
      </c>
      <c r="D2733" s="5">
        <v>2</v>
      </c>
      <c r="E2733" s="5">
        <v>1404.39</v>
      </c>
      <c r="F2733" s="5">
        <v>0</v>
      </c>
      <c r="G2733" s="5">
        <f>IFERROR(INDEX(Products!$C$2:$C$86,MATCH(C2733,Products!$A$2:$A$86,0)),"")</f>
        <v>7</v>
      </c>
      <c r="H2733" s="12">
        <f>IFERROR(INDEX(Products!$D$2:$D$86,MATCH(C2733,Products!$A$2:$A$86,0)),"")</f>
        <v>772.88</v>
      </c>
      <c r="I2733" s="12">
        <f t="shared" si="168"/>
        <v>2808.78</v>
      </c>
      <c r="J2733" s="12">
        <f t="shared" si="169"/>
        <v>1545.76</v>
      </c>
      <c r="K2733" s="12">
        <f t="shared" si="170"/>
        <v>1263.0200000000002</v>
      </c>
      <c r="L2733" s="7">
        <f t="shared" si="171"/>
        <v>0.44966853936584572</v>
      </c>
      <c r="M2733" s="5" t="str">
        <f>IF(COUNTIF(Returns!$B$2:$B$248,A2733)&gt;0,"Yes","No")</f>
        <v>No</v>
      </c>
      <c r="N2733" s="13"/>
    </row>
    <row r="2734" spans="1:14" x14ac:dyDescent="0.35">
      <c r="A2734" s="5">
        <v>2733</v>
      </c>
      <c r="B2734" s="5">
        <v>1793</v>
      </c>
      <c r="C2734" s="5">
        <v>1017</v>
      </c>
      <c r="D2734" s="5">
        <v>1</v>
      </c>
      <c r="E2734" s="5">
        <v>978.37</v>
      </c>
      <c r="F2734" s="5">
        <v>0</v>
      </c>
      <c r="G2734" s="5">
        <f>IFERROR(INDEX(Products!$C$2:$C$86,MATCH(C2734,Products!$A$2:$A$86,0)),"")</f>
        <v>2</v>
      </c>
      <c r="H2734" s="12">
        <f>IFERROR(INDEX(Products!$D$2:$D$86,MATCH(C2734,Products!$A$2:$A$86,0)),"")</f>
        <v>519.71</v>
      </c>
      <c r="I2734" s="12">
        <f t="shared" si="168"/>
        <v>978.37</v>
      </c>
      <c r="J2734" s="12">
        <f t="shared" si="169"/>
        <v>519.71</v>
      </c>
      <c r="K2734" s="12">
        <f t="shared" si="170"/>
        <v>458.65999999999997</v>
      </c>
      <c r="L2734" s="7">
        <f t="shared" si="171"/>
        <v>0.46880014718358082</v>
      </c>
      <c r="M2734" s="5" t="str">
        <f>IF(COUNTIF(Returns!$B$2:$B$248,A2734)&gt;0,"Yes","No")</f>
        <v>No</v>
      </c>
      <c r="N2734" s="13"/>
    </row>
    <row r="2735" spans="1:14" x14ac:dyDescent="0.35">
      <c r="A2735" s="5">
        <v>2734</v>
      </c>
      <c r="B2735" s="5">
        <v>1794</v>
      </c>
      <c r="C2735" s="5">
        <v>1028</v>
      </c>
      <c r="D2735" s="5">
        <v>2</v>
      </c>
      <c r="E2735" s="5">
        <v>2753.45</v>
      </c>
      <c r="F2735" s="5">
        <v>0.3</v>
      </c>
      <c r="G2735" s="5">
        <f>IFERROR(INDEX(Products!$C$2:$C$86,MATCH(C2735,Products!$A$2:$A$86,0)),"")</f>
        <v>3</v>
      </c>
      <c r="H2735" s="12">
        <f>IFERROR(INDEX(Products!$D$2:$D$86,MATCH(C2735,Products!$A$2:$A$86,0)),"")</f>
        <v>1672.88</v>
      </c>
      <c r="I2735" s="12">
        <f t="shared" si="168"/>
        <v>3854.8299999999995</v>
      </c>
      <c r="J2735" s="12">
        <f t="shared" si="169"/>
        <v>3345.76</v>
      </c>
      <c r="K2735" s="12">
        <f t="shared" si="170"/>
        <v>509.06999999999925</v>
      </c>
      <c r="L2735" s="7">
        <f t="shared" si="171"/>
        <v>0.13206029837891667</v>
      </c>
      <c r="M2735" s="5" t="str">
        <f>IF(COUNTIF(Returns!$B$2:$B$248,A2735)&gt;0,"Yes","No")</f>
        <v>No</v>
      </c>
      <c r="N2735" s="13"/>
    </row>
    <row r="2736" spans="1:14" x14ac:dyDescent="0.35">
      <c r="A2736" s="5">
        <v>2735</v>
      </c>
      <c r="B2736" s="5">
        <v>1795</v>
      </c>
      <c r="C2736" s="5">
        <v>1049</v>
      </c>
      <c r="D2736" s="5">
        <v>2</v>
      </c>
      <c r="E2736" s="5">
        <v>3970.29</v>
      </c>
      <c r="F2736" s="5">
        <v>0.3</v>
      </c>
      <c r="G2736" s="5">
        <f>IFERROR(INDEX(Products!$C$2:$C$86,MATCH(C2736,Products!$A$2:$A$86,0)),"")</f>
        <v>5</v>
      </c>
      <c r="H2736" s="12">
        <f>IFERROR(INDEX(Products!$D$2:$D$86,MATCH(C2736,Products!$A$2:$A$86,0)),"")</f>
        <v>2490.89</v>
      </c>
      <c r="I2736" s="12">
        <f t="shared" si="168"/>
        <v>5558.4059999999999</v>
      </c>
      <c r="J2736" s="12">
        <f t="shared" si="169"/>
        <v>4981.78</v>
      </c>
      <c r="K2736" s="12">
        <f t="shared" si="170"/>
        <v>576.6260000000002</v>
      </c>
      <c r="L2736" s="7">
        <f t="shared" si="171"/>
        <v>0.10373945336126944</v>
      </c>
      <c r="M2736" s="5" t="str">
        <f>IF(COUNTIF(Returns!$B$2:$B$248,A2736)&gt;0,"Yes","No")</f>
        <v>No</v>
      </c>
      <c r="N2736" s="13"/>
    </row>
    <row r="2737" spans="1:14" x14ac:dyDescent="0.35">
      <c r="A2737" s="5">
        <v>2736</v>
      </c>
      <c r="B2737" s="5">
        <v>1796</v>
      </c>
      <c r="C2737" s="5">
        <v>1041</v>
      </c>
      <c r="D2737" s="5">
        <v>2</v>
      </c>
      <c r="E2737" s="5">
        <v>767.68</v>
      </c>
      <c r="F2737" s="5">
        <v>0</v>
      </c>
      <c r="G2737" s="5">
        <f>IFERROR(INDEX(Products!$C$2:$C$86,MATCH(C2737,Products!$A$2:$A$86,0)),"")</f>
        <v>4</v>
      </c>
      <c r="H2737" s="12">
        <f>IFERROR(INDEX(Products!$D$2:$D$86,MATCH(C2737,Products!$A$2:$A$86,0)),"")</f>
        <v>540.32000000000005</v>
      </c>
      <c r="I2737" s="12">
        <f t="shared" si="168"/>
        <v>1535.36</v>
      </c>
      <c r="J2737" s="12">
        <f t="shared" si="169"/>
        <v>1080.6400000000001</v>
      </c>
      <c r="K2737" s="12">
        <f t="shared" si="170"/>
        <v>454.7199999999998</v>
      </c>
      <c r="L2737" s="7">
        <f t="shared" si="171"/>
        <v>0.29616506877865767</v>
      </c>
      <c r="M2737" s="5" t="str">
        <f>IF(COUNTIF(Returns!$B$2:$B$248,A2737)&gt;0,"Yes","No")</f>
        <v>No</v>
      </c>
      <c r="N2737" s="13"/>
    </row>
    <row r="2738" spans="1:14" x14ac:dyDescent="0.35">
      <c r="A2738" s="5">
        <v>2737</v>
      </c>
      <c r="B2738" s="5">
        <v>1796</v>
      </c>
      <c r="C2738" s="5">
        <v>1082</v>
      </c>
      <c r="D2738" s="5">
        <v>1</v>
      </c>
      <c r="E2738" s="5">
        <v>337.61</v>
      </c>
      <c r="F2738" s="5">
        <v>0.1</v>
      </c>
      <c r="G2738" s="5">
        <f>IFERROR(INDEX(Products!$C$2:$C$86,MATCH(C2738,Products!$A$2:$A$86,0)),"")</f>
        <v>8</v>
      </c>
      <c r="H2738" s="12">
        <f>IFERROR(INDEX(Products!$D$2:$D$86,MATCH(C2738,Products!$A$2:$A$86,0)),"")</f>
        <v>183.63</v>
      </c>
      <c r="I2738" s="12">
        <f t="shared" si="168"/>
        <v>303.84900000000005</v>
      </c>
      <c r="J2738" s="12">
        <f t="shared" si="169"/>
        <v>183.63</v>
      </c>
      <c r="K2738" s="12">
        <f t="shared" si="170"/>
        <v>120.21900000000005</v>
      </c>
      <c r="L2738" s="7">
        <f t="shared" si="171"/>
        <v>0.39565376223058174</v>
      </c>
      <c r="M2738" s="5" t="str">
        <f>IF(COUNTIF(Returns!$B$2:$B$248,A2738)&gt;0,"Yes","No")</f>
        <v>No</v>
      </c>
      <c r="N2738" s="13"/>
    </row>
    <row r="2739" spans="1:14" x14ac:dyDescent="0.35">
      <c r="A2739" s="5">
        <v>2738</v>
      </c>
      <c r="B2739" s="5">
        <v>1797</v>
      </c>
      <c r="C2739" s="5">
        <v>1080</v>
      </c>
      <c r="D2739" s="5">
        <v>1</v>
      </c>
      <c r="E2739" s="5">
        <v>256.7</v>
      </c>
      <c r="F2739" s="5">
        <v>0.3</v>
      </c>
      <c r="G2739" s="5">
        <f>IFERROR(INDEX(Products!$C$2:$C$86,MATCH(C2739,Products!$A$2:$A$86,0)),"")</f>
        <v>8</v>
      </c>
      <c r="H2739" s="12">
        <f>IFERROR(INDEX(Products!$D$2:$D$86,MATCH(C2739,Products!$A$2:$A$86,0)),"")</f>
        <v>184.26</v>
      </c>
      <c r="I2739" s="12">
        <f t="shared" si="168"/>
        <v>179.68999999999997</v>
      </c>
      <c r="J2739" s="12">
        <f t="shared" si="169"/>
        <v>184.26</v>
      </c>
      <c r="K2739" s="12">
        <f t="shared" si="170"/>
        <v>-4.5700000000000216</v>
      </c>
      <c r="L2739" s="7">
        <f t="shared" si="171"/>
        <v>-2.5432689632144373E-2</v>
      </c>
      <c r="M2739" s="5" t="str">
        <f>IF(COUNTIF(Returns!$B$2:$B$248,A2739)&gt;0,"Yes","No")</f>
        <v>No</v>
      </c>
      <c r="N2739" s="13"/>
    </row>
    <row r="2740" spans="1:14" x14ac:dyDescent="0.35">
      <c r="A2740" s="5">
        <v>2739</v>
      </c>
      <c r="B2740" s="5">
        <v>1797</v>
      </c>
      <c r="C2740" s="5">
        <v>1085</v>
      </c>
      <c r="D2740" s="5">
        <v>1</v>
      </c>
      <c r="E2740" s="5">
        <v>234.72</v>
      </c>
      <c r="F2740" s="5">
        <v>0</v>
      </c>
      <c r="G2740" s="5">
        <f>IFERROR(INDEX(Products!$C$2:$C$86,MATCH(C2740,Products!$A$2:$A$86,0)),"")</f>
        <v>8</v>
      </c>
      <c r="H2740" s="12">
        <f>IFERROR(INDEX(Products!$D$2:$D$86,MATCH(C2740,Products!$A$2:$A$86,0)),"")</f>
        <v>175.69</v>
      </c>
      <c r="I2740" s="12">
        <f t="shared" si="168"/>
        <v>234.72</v>
      </c>
      <c r="J2740" s="12">
        <f t="shared" si="169"/>
        <v>175.69</v>
      </c>
      <c r="K2740" s="12">
        <f t="shared" si="170"/>
        <v>59.03</v>
      </c>
      <c r="L2740" s="7">
        <f t="shared" si="171"/>
        <v>0.25149113837764148</v>
      </c>
      <c r="M2740" s="5" t="str">
        <f>IF(COUNTIF(Returns!$B$2:$B$248,A2740)&gt;0,"Yes","No")</f>
        <v>No</v>
      </c>
      <c r="N2740" s="13"/>
    </row>
    <row r="2741" spans="1:14" x14ac:dyDescent="0.35">
      <c r="A2741" s="5">
        <v>2740</v>
      </c>
      <c r="B2741" s="5">
        <v>1798</v>
      </c>
      <c r="C2741" s="5">
        <v>1064</v>
      </c>
      <c r="D2741" s="5">
        <v>1</v>
      </c>
      <c r="E2741" s="5">
        <v>177.92</v>
      </c>
      <c r="F2741" s="5">
        <v>0.15</v>
      </c>
      <c r="G2741" s="5">
        <f>IFERROR(INDEX(Products!$C$2:$C$86,MATCH(C2741,Products!$A$2:$A$86,0)),"")</f>
        <v>6</v>
      </c>
      <c r="H2741" s="12">
        <f>IFERROR(INDEX(Products!$D$2:$D$86,MATCH(C2741,Products!$A$2:$A$86,0)),"")</f>
        <v>95.97</v>
      </c>
      <c r="I2741" s="12">
        <f t="shared" si="168"/>
        <v>151.232</v>
      </c>
      <c r="J2741" s="12">
        <f t="shared" si="169"/>
        <v>95.97</v>
      </c>
      <c r="K2741" s="12">
        <f t="shared" si="170"/>
        <v>55.262</v>
      </c>
      <c r="L2741" s="7">
        <f t="shared" si="171"/>
        <v>0.36541208209902665</v>
      </c>
      <c r="M2741" s="5" t="str">
        <f>IF(COUNTIF(Returns!$B$2:$B$248,A2741)&gt;0,"Yes","No")</f>
        <v>No</v>
      </c>
      <c r="N2741" s="13"/>
    </row>
    <row r="2742" spans="1:14" x14ac:dyDescent="0.35">
      <c r="A2742" s="5">
        <v>2741</v>
      </c>
      <c r="B2742" s="5">
        <v>1799</v>
      </c>
      <c r="C2742" s="5">
        <v>1049</v>
      </c>
      <c r="D2742" s="5">
        <v>1</v>
      </c>
      <c r="E2742" s="5">
        <v>3970.29</v>
      </c>
      <c r="F2742" s="5">
        <v>0</v>
      </c>
      <c r="G2742" s="5">
        <f>IFERROR(INDEX(Products!$C$2:$C$86,MATCH(C2742,Products!$A$2:$A$86,0)),"")</f>
        <v>5</v>
      </c>
      <c r="H2742" s="12">
        <f>IFERROR(INDEX(Products!$D$2:$D$86,MATCH(C2742,Products!$A$2:$A$86,0)),"")</f>
        <v>2490.89</v>
      </c>
      <c r="I2742" s="12">
        <f t="shared" si="168"/>
        <v>3970.29</v>
      </c>
      <c r="J2742" s="12">
        <f t="shared" si="169"/>
        <v>2490.89</v>
      </c>
      <c r="K2742" s="12">
        <f t="shared" si="170"/>
        <v>1479.4</v>
      </c>
      <c r="L2742" s="7">
        <f t="shared" si="171"/>
        <v>0.37261761735288862</v>
      </c>
      <c r="M2742" s="5" t="str">
        <f>IF(COUNTIF(Returns!$B$2:$B$248,A2742)&gt;0,"Yes","No")</f>
        <v>No</v>
      </c>
      <c r="N2742" s="13"/>
    </row>
    <row r="2743" spans="1:14" x14ac:dyDescent="0.35">
      <c r="A2743" s="5">
        <v>2742</v>
      </c>
      <c r="B2743" s="5">
        <v>1800</v>
      </c>
      <c r="C2743" s="5">
        <v>1007</v>
      </c>
      <c r="D2743" s="5">
        <v>1</v>
      </c>
      <c r="E2743" s="5">
        <v>701.76</v>
      </c>
      <c r="F2743" s="5">
        <v>0</v>
      </c>
      <c r="G2743" s="5">
        <f>IFERROR(INDEX(Products!$C$2:$C$86,MATCH(C2743,Products!$A$2:$A$86,0)),"")</f>
        <v>1</v>
      </c>
      <c r="H2743" s="12">
        <f>IFERROR(INDEX(Products!$D$2:$D$86,MATCH(C2743,Products!$A$2:$A$86,0)),"")</f>
        <v>508.8</v>
      </c>
      <c r="I2743" s="12">
        <f t="shared" si="168"/>
        <v>701.76</v>
      </c>
      <c r="J2743" s="12">
        <f t="shared" si="169"/>
        <v>508.8</v>
      </c>
      <c r="K2743" s="12">
        <f t="shared" si="170"/>
        <v>192.95999999999998</v>
      </c>
      <c r="L2743" s="7">
        <f t="shared" si="171"/>
        <v>0.27496580027359779</v>
      </c>
      <c r="M2743" s="5" t="str">
        <f>IF(COUNTIF(Returns!$B$2:$B$248,A2743)&gt;0,"Yes","No")</f>
        <v>No</v>
      </c>
      <c r="N2743" s="13"/>
    </row>
    <row r="2744" spans="1:14" x14ac:dyDescent="0.35">
      <c r="A2744" s="5">
        <v>2743</v>
      </c>
      <c r="B2744" s="5">
        <v>1800</v>
      </c>
      <c r="C2744" s="5">
        <v>1067</v>
      </c>
      <c r="D2744" s="5">
        <v>1</v>
      </c>
      <c r="E2744" s="5">
        <v>4128.99</v>
      </c>
      <c r="F2744" s="5">
        <v>0.1</v>
      </c>
      <c r="G2744" s="5">
        <f>IFERROR(INDEX(Products!$C$2:$C$86,MATCH(C2744,Products!$A$2:$A$86,0)),"")</f>
        <v>7</v>
      </c>
      <c r="H2744" s="12">
        <f>IFERROR(INDEX(Products!$D$2:$D$86,MATCH(C2744,Products!$A$2:$A$86,0)),"")</f>
        <v>2213.3200000000002</v>
      </c>
      <c r="I2744" s="12">
        <f t="shared" si="168"/>
        <v>3716.0909999999999</v>
      </c>
      <c r="J2744" s="12">
        <f t="shared" si="169"/>
        <v>2213.3200000000002</v>
      </c>
      <c r="K2744" s="12">
        <f t="shared" si="170"/>
        <v>1502.7709999999997</v>
      </c>
      <c r="L2744" s="7">
        <f t="shared" si="171"/>
        <v>0.40439564047274401</v>
      </c>
      <c r="M2744" s="5" t="str">
        <f>IF(COUNTIF(Returns!$B$2:$B$248,A2744)&gt;0,"Yes","No")</f>
        <v>No</v>
      </c>
      <c r="N2744" s="13"/>
    </row>
    <row r="2745" spans="1:14" x14ac:dyDescent="0.35">
      <c r="A2745" s="5">
        <v>2744</v>
      </c>
      <c r="B2745" s="5">
        <v>1801</v>
      </c>
      <c r="C2745" s="5">
        <v>1001</v>
      </c>
      <c r="D2745" s="5">
        <v>1</v>
      </c>
      <c r="E2745" s="5">
        <v>3826.19</v>
      </c>
      <c r="F2745" s="5">
        <v>0.25</v>
      </c>
      <c r="G2745" s="5">
        <f>IFERROR(INDEX(Products!$C$2:$C$86,MATCH(C2745,Products!$A$2:$A$86,0)),"")</f>
        <v>1</v>
      </c>
      <c r="H2745" s="12">
        <f>IFERROR(INDEX(Products!$D$2:$D$86,MATCH(C2745,Products!$A$2:$A$86,0)),"")</f>
        <v>3021.65</v>
      </c>
      <c r="I2745" s="12">
        <f t="shared" si="168"/>
        <v>2869.6424999999999</v>
      </c>
      <c r="J2745" s="12">
        <f t="shared" si="169"/>
        <v>3021.65</v>
      </c>
      <c r="K2745" s="12">
        <f t="shared" si="170"/>
        <v>-152.00750000000016</v>
      </c>
      <c r="L2745" s="7">
        <f t="shared" si="171"/>
        <v>-5.2970884003843741E-2</v>
      </c>
      <c r="M2745" s="5" t="str">
        <f>IF(COUNTIF(Returns!$B$2:$B$248,A2745)&gt;0,"Yes","No")</f>
        <v>No</v>
      </c>
      <c r="N2745" s="13"/>
    </row>
    <row r="2746" spans="1:14" x14ac:dyDescent="0.35">
      <c r="A2746" s="5">
        <v>2745</v>
      </c>
      <c r="B2746" s="5">
        <v>1801</v>
      </c>
      <c r="C2746" s="5">
        <v>1069</v>
      </c>
      <c r="D2746" s="5">
        <v>1</v>
      </c>
      <c r="E2746" s="5">
        <v>545.38</v>
      </c>
      <c r="F2746" s="5">
        <v>0</v>
      </c>
      <c r="G2746" s="5">
        <f>IFERROR(INDEX(Products!$C$2:$C$86,MATCH(C2746,Products!$A$2:$A$86,0)),"")</f>
        <v>7</v>
      </c>
      <c r="H2746" s="12">
        <f>IFERROR(INDEX(Products!$D$2:$D$86,MATCH(C2746,Products!$A$2:$A$86,0)),"")</f>
        <v>312.64999999999998</v>
      </c>
      <c r="I2746" s="12">
        <f t="shared" si="168"/>
        <v>545.38</v>
      </c>
      <c r="J2746" s="12">
        <f t="shared" si="169"/>
        <v>312.64999999999998</v>
      </c>
      <c r="K2746" s="12">
        <f t="shared" si="170"/>
        <v>232.73000000000002</v>
      </c>
      <c r="L2746" s="7">
        <f t="shared" si="171"/>
        <v>0.42672998643147902</v>
      </c>
      <c r="M2746" s="5" t="str">
        <f>IF(COUNTIF(Returns!$B$2:$B$248,A2746)&gt;0,"Yes","No")</f>
        <v>No</v>
      </c>
      <c r="N2746" s="13"/>
    </row>
    <row r="2747" spans="1:14" x14ac:dyDescent="0.35">
      <c r="A2747" s="5">
        <v>2746</v>
      </c>
      <c r="B2747" s="5">
        <v>1802</v>
      </c>
      <c r="C2747" s="5">
        <v>1080</v>
      </c>
      <c r="D2747" s="5">
        <v>1</v>
      </c>
      <c r="E2747" s="5">
        <v>256.7</v>
      </c>
      <c r="F2747" s="5">
        <v>0.1</v>
      </c>
      <c r="G2747" s="5">
        <f>IFERROR(INDEX(Products!$C$2:$C$86,MATCH(C2747,Products!$A$2:$A$86,0)),"")</f>
        <v>8</v>
      </c>
      <c r="H2747" s="12">
        <f>IFERROR(INDEX(Products!$D$2:$D$86,MATCH(C2747,Products!$A$2:$A$86,0)),"")</f>
        <v>184.26</v>
      </c>
      <c r="I2747" s="12">
        <f t="shared" si="168"/>
        <v>231.03</v>
      </c>
      <c r="J2747" s="12">
        <f t="shared" si="169"/>
        <v>184.26</v>
      </c>
      <c r="K2747" s="12">
        <f t="shared" si="170"/>
        <v>46.77000000000001</v>
      </c>
      <c r="L2747" s="7">
        <f t="shared" si="171"/>
        <v>0.20244124139722119</v>
      </c>
      <c r="M2747" s="5" t="str">
        <f>IF(COUNTIF(Returns!$B$2:$B$248,A2747)&gt;0,"Yes","No")</f>
        <v>No</v>
      </c>
      <c r="N2747" s="13"/>
    </row>
    <row r="2748" spans="1:14" x14ac:dyDescent="0.35">
      <c r="A2748" s="5">
        <v>2747</v>
      </c>
      <c r="B2748" s="5">
        <v>1803</v>
      </c>
      <c r="C2748" s="5">
        <v>1035</v>
      </c>
      <c r="D2748" s="5">
        <v>1</v>
      </c>
      <c r="E2748" s="5">
        <v>1269.25</v>
      </c>
      <c r="F2748" s="5">
        <v>0.15</v>
      </c>
      <c r="G2748" s="5">
        <f>IFERROR(INDEX(Products!$C$2:$C$86,MATCH(C2748,Products!$A$2:$A$86,0)),"")</f>
        <v>3</v>
      </c>
      <c r="H2748" s="12">
        <f>IFERROR(INDEX(Products!$D$2:$D$86,MATCH(C2748,Products!$A$2:$A$86,0)),"")</f>
        <v>891.31</v>
      </c>
      <c r="I2748" s="12">
        <f t="shared" si="168"/>
        <v>1078.8625</v>
      </c>
      <c r="J2748" s="12">
        <f t="shared" si="169"/>
        <v>891.31</v>
      </c>
      <c r="K2748" s="12">
        <f t="shared" si="170"/>
        <v>187.55250000000001</v>
      </c>
      <c r="L2748" s="7">
        <f t="shared" si="171"/>
        <v>0.17384282056332481</v>
      </c>
      <c r="M2748" s="5" t="str">
        <f>IF(COUNTIF(Returns!$B$2:$B$248,A2748)&gt;0,"Yes","No")</f>
        <v>No</v>
      </c>
      <c r="N2748" s="13"/>
    </row>
    <row r="2749" spans="1:14" x14ac:dyDescent="0.35">
      <c r="A2749" s="5">
        <v>2748</v>
      </c>
      <c r="B2749" s="5">
        <v>1804</v>
      </c>
      <c r="C2749" s="5">
        <v>1067</v>
      </c>
      <c r="D2749" s="5">
        <v>1</v>
      </c>
      <c r="E2749" s="5">
        <v>4128.99</v>
      </c>
      <c r="F2749" s="5">
        <v>0</v>
      </c>
      <c r="G2749" s="5">
        <f>IFERROR(INDEX(Products!$C$2:$C$86,MATCH(C2749,Products!$A$2:$A$86,0)),"")</f>
        <v>7</v>
      </c>
      <c r="H2749" s="12">
        <f>IFERROR(INDEX(Products!$D$2:$D$86,MATCH(C2749,Products!$A$2:$A$86,0)),"")</f>
        <v>2213.3200000000002</v>
      </c>
      <c r="I2749" s="12">
        <f t="shared" si="168"/>
        <v>4128.99</v>
      </c>
      <c r="J2749" s="12">
        <f t="shared" si="169"/>
        <v>2213.3200000000002</v>
      </c>
      <c r="K2749" s="12">
        <f t="shared" si="170"/>
        <v>1915.6699999999996</v>
      </c>
      <c r="L2749" s="7">
        <f t="shared" si="171"/>
        <v>0.4639560764254696</v>
      </c>
      <c r="M2749" s="5" t="str">
        <f>IF(COUNTIF(Returns!$B$2:$B$248,A2749)&gt;0,"Yes","No")</f>
        <v>No</v>
      </c>
      <c r="N2749" s="13"/>
    </row>
    <row r="2750" spans="1:14" x14ac:dyDescent="0.35">
      <c r="A2750" s="5">
        <v>2749</v>
      </c>
      <c r="B2750" s="5">
        <v>1805</v>
      </c>
      <c r="C2750" s="5">
        <v>1068</v>
      </c>
      <c r="D2750" s="5">
        <v>1</v>
      </c>
      <c r="E2750" s="5">
        <v>550.08000000000004</v>
      </c>
      <c r="F2750" s="5">
        <v>0.3</v>
      </c>
      <c r="G2750" s="5">
        <f>IFERROR(INDEX(Products!$C$2:$C$86,MATCH(C2750,Products!$A$2:$A$86,0)),"")</f>
        <v>7</v>
      </c>
      <c r="H2750" s="12">
        <f>IFERROR(INDEX(Products!$D$2:$D$86,MATCH(C2750,Products!$A$2:$A$86,0)),"")</f>
        <v>351.29</v>
      </c>
      <c r="I2750" s="12">
        <f t="shared" si="168"/>
        <v>385.05599999999998</v>
      </c>
      <c r="J2750" s="12">
        <f t="shared" si="169"/>
        <v>351.29</v>
      </c>
      <c r="K2750" s="12">
        <f t="shared" si="170"/>
        <v>33.765999999999963</v>
      </c>
      <c r="L2750" s="7">
        <f t="shared" si="171"/>
        <v>8.7691141028837266E-2</v>
      </c>
      <c r="M2750" s="5" t="str">
        <f>IF(COUNTIF(Returns!$B$2:$B$248,A2750)&gt;0,"Yes","No")</f>
        <v>No</v>
      </c>
      <c r="N2750" s="13"/>
    </row>
    <row r="2751" spans="1:14" x14ac:dyDescent="0.35">
      <c r="A2751" s="5">
        <v>2750</v>
      </c>
      <c r="B2751" s="5">
        <v>1806</v>
      </c>
      <c r="C2751" s="5">
        <v>1001</v>
      </c>
      <c r="D2751" s="5">
        <v>1</v>
      </c>
      <c r="E2751" s="5">
        <v>3826.19</v>
      </c>
      <c r="F2751" s="5">
        <v>0</v>
      </c>
      <c r="G2751" s="5">
        <f>IFERROR(INDEX(Products!$C$2:$C$86,MATCH(C2751,Products!$A$2:$A$86,0)),"")</f>
        <v>1</v>
      </c>
      <c r="H2751" s="12">
        <f>IFERROR(INDEX(Products!$D$2:$D$86,MATCH(C2751,Products!$A$2:$A$86,0)),"")</f>
        <v>3021.65</v>
      </c>
      <c r="I2751" s="12">
        <f t="shared" si="168"/>
        <v>3826.19</v>
      </c>
      <c r="J2751" s="12">
        <f t="shared" si="169"/>
        <v>3021.65</v>
      </c>
      <c r="K2751" s="12">
        <f t="shared" si="170"/>
        <v>804.54</v>
      </c>
      <c r="L2751" s="7">
        <f t="shared" si="171"/>
        <v>0.21027183699711721</v>
      </c>
      <c r="M2751" s="5" t="str">
        <f>IF(COUNTIF(Returns!$B$2:$B$248,A2751)&gt;0,"Yes","No")</f>
        <v>Yes</v>
      </c>
      <c r="N2751" s="13"/>
    </row>
    <row r="2752" spans="1:14" x14ac:dyDescent="0.35">
      <c r="A2752" s="5">
        <v>2751</v>
      </c>
      <c r="B2752" s="5">
        <v>1806</v>
      </c>
      <c r="C2752" s="5">
        <v>1072</v>
      </c>
      <c r="D2752" s="5">
        <v>1</v>
      </c>
      <c r="E2752" s="5">
        <v>1404.39</v>
      </c>
      <c r="F2752" s="5">
        <v>0</v>
      </c>
      <c r="G2752" s="5">
        <f>IFERROR(INDEX(Products!$C$2:$C$86,MATCH(C2752,Products!$A$2:$A$86,0)),"")</f>
        <v>7</v>
      </c>
      <c r="H2752" s="12">
        <f>IFERROR(INDEX(Products!$D$2:$D$86,MATCH(C2752,Products!$A$2:$A$86,0)),"")</f>
        <v>772.88</v>
      </c>
      <c r="I2752" s="12">
        <f t="shared" si="168"/>
        <v>1404.39</v>
      </c>
      <c r="J2752" s="12">
        <f t="shared" si="169"/>
        <v>772.88</v>
      </c>
      <c r="K2752" s="12">
        <f t="shared" si="170"/>
        <v>631.5100000000001</v>
      </c>
      <c r="L2752" s="7">
        <f t="shared" si="171"/>
        <v>0.44966853936584572</v>
      </c>
      <c r="M2752" s="5" t="str">
        <f>IF(COUNTIF(Returns!$B$2:$B$248,A2752)&gt;0,"Yes","No")</f>
        <v>No</v>
      </c>
      <c r="N2752" s="13"/>
    </row>
    <row r="2753" spans="1:14" x14ac:dyDescent="0.35">
      <c r="A2753" s="5">
        <v>2752</v>
      </c>
      <c r="B2753" s="5">
        <v>1806</v>
      </c>
      <c r="C2753" s="5">
        <v>1039</v>
      </c>
      <c r="D2753" s="5">
        <v>1</v>
      </c>
      <c r="E2753" s="5">
        <v>1284.94</v>
      </c>
      <c r="F2753" s="5">
        <v>0.05</v>
      </c>
      <c r="G2753" s="5">
        <f>IFERROR(INDEX(Products!$C$2:$C$86,MATCH(C2753,Products!$A$2:$A$86,0)),"")</f>
        <v>4</v>
      </c>
      <c r="H2753" s="12">
        <f>IFERROR(INDEX(Products!$D$2:$D$86,MATCH(C2753,Products!$A$2:$A$86,0)),"")</f>
        <v>829.93</v>
      </c>
      <c r="I2753" s="12">
        <f t="shared" si="168"/>
        <v>1220.693</v>
      </c>
      <c r="J2753" s="12">
        <f t="shared" si="169"/>
        <v>829.93</v>
      </c>
      <c r="K2753" s="12">
        <f t="shared" si="170"/>
        <v>390.76300000000003</v>
      </c>
      <c r="L2753" s="7">
        <f t="shared" si="171"/>
        <v>0.32011570476770168</v>
      </c>
      <c r="M2753" s="5" t="str">
        <f>IF(COUNTIF(Returns!$B$2:$B$248,A2753)&gt;0,"Yes","No")</f>
        <v>No</v>
      </c>
      <c r="N2753" s="13"/>
    </row>
    <row r="2754" spans="1:14" x14ac:dyDescent="0.35">
      <c r="A2754" s="5">
        <v>2753</v>
      </c>
      <c r="B2754" s="5">
        <v>1807</v>
      </c>
      <c r="C2754" s="5">
        <v>1037</v>
      </c>
      <c r="D2754" s="5">
        <v>2</v>
      </c>
      <c r="E2754" s="5">
        <v>1161.6300000000001</v>
      </c>
      <c r="F2754" s="5">
        <v>0</v>
      </c>
      <c r="G2754" s="5">
        <f>IFERROR(INDEX(Products!$C$2:$C$86,MATCH(C2754,Products!$A$2:$A$86,0)),"")</f>
        <v>4</v>
      </c>
      <c r="H2754" s="12">
        <f>IFERROR(INDEX(Products!$D$2:$D$86,MATCH(C2754,Products!$A$2:$A$86,0)),"")</f>
        <v>798.62</v>
      </c>
      <c r="I2754" s="12">
        <f t="shared" ref="I2754:I2817" si="172">D2754*E2754*(1-F2754)</f>
        <v>2323.2600000000002</v>
      </c>
      <c r="J2754" s="12">
        <f t="shared" ref="J2754:J2817" si="173">D2754*H2754</f>
        <v>1597.24</v>
      </c>
      <c r="K2754" s="12">
        <f t="shared" ref="K2754:K2817" si="174">I2754-J2754</f>
        <v>726.02000000000021</v>
      </c>
      <c r="L2754" s="7">
        <f t="shared" ref="L2754:L2817" si="175">IFERROR(K2754/I2754,0)</f>
        <v>0.31250053803706868</v>
      </c>
      <c r="M2754" s="5" t="str">
        <f>IF(COUNTIF(Returns!$B$2:$B$248,A2754)&gt;0,"Yes","No")</f>
        <v>No</v>
      </c>
      <c r="N2754" s="13"/>
    </row>
    <row r="2755" spans="1:14" x14ac:dyDescent="0.35">
      <c r="A2755" s="5">
        <v>2754</v>
      </c>
      <c r="B2755" s="5">
        <v>1808</v>
      </c>
      <c r="C2755" s="5">
        <v>1080</v>
      </c>
      <c r="D2755" s="5">
        <v>1</v>
      </c>
      <c r="E2755" s="5">
        <v>256.7</v>
      </c>
      <c r="F2755" s="5">
        <v>0.2</v>
      </c>
      <c r="G2755" s="5">
        <f>IFERROR(INDEX(Products!$C$2:$C$86,MATCH(C2755,Products!$A$2:$A$86,0)),"")</f>
        <v>8</v>
      </c>
      <c r="H2755" s="12">
        <f>IFERROR(INDEX(Products!$D$2:$D$86,MATCH(C2755,Products!$A$2:$A$86,0)),"")</f>
        <v>184.26</v>
      </c>
      <c r="I2755" s="12">
        <f t="shared" si="172"/>
        <v>205.36</v>
      </c>
      <c r="J2755" s="12">
        <f t="shared" si="173"/>
        <v>184.26</v>
      </c>
      <c r="K2755" s="12">
        <f t="shared" si="174"/>
        <v>21.100000000000023</v>
      </c>
      <c r="L2755" s="7">
        <f t="shared" si="175"/>
        <v>0.10274639657187389</v>
      </c>
      <c r="M2755" s="5" t="str">
        <f>IF(COUNTIF(Returns!$B$2:$B$248,A2755)&gt;0,"Yes","No")</f>
        <v>No</v>
      </c>
      <c r="N2755" s="13"/>
    </row>
    <row r="2756" spans="1:14" x14ac:dyDescent="0.35">
      <c r="A2756" s="5">
        <v>2755</v>
      </c>
      <c r="B2756" s="5">
        <v>1809</v>
      </c>
      <c r="C2756" s="5">
        <v>1052</v>
      </c>
      <c r="D2756" s="5">
        <v>2</v>
      </c>
      <c r="E2756" s="5">
        <v>2801.53</v>
      </c>
      <c r="F2756" s="5">
        <v>0.25</v>
      </c>
      <c r="G2756" s="5">
        <f>IFERROR(INDEX(Products!$C$2:$C$86,MATCH(C2756,Products!$A$2:$A$86,0)),"")</f>
        <v>5</v>
      </c>
      <c r="H2756" s="12">
        <f>IFERROR(INDEX(Products!$D$2:$D$86,MATCH(C2756,Products!$A$2:$A$86,0)),"")</f>
        <v>1752.02</v>
      </c>
      <c r="I2756" s="12">
        <f t="shared" si="172"/>
        <v>4202.2950000000001</v>
      </c>
      <c r="J2756" s="12">
        <f t="shared" si="173"/>
        <v>3504.04</v>
      </c>
      <c r="K2756" s="12">
        <f t="shared" si="174"/>
        <v>698.25500000000011</v>
      </c>
      <c r="L2756" s="7">
        <f t="shared" si="175"/>
        <v>0.1661603956885464</v>
      </c>
      <c r="M2756" s="5" t="str">
        <f>IF(COUNTIF(Returns!$B$2:$B$248,A2756)&gt;0,"Yes","No")</f>
        <v>No</v>
      </c>
      <c r="N2756" s="13"/>
    </row>
    <row r="2757" spans="1:14" x14ac:dyDescent="0.35">
      <c r="A2757" s="5">
        <v>2756</v>
      </c>
      <c r="B2757" s="5">
        <v>1810</v>
      </c>
      <c r="C2757" s="5">
        <v>1049</v>
      </c>
      <c r="D2757" s="5">
        <v>1</v>
      </c>
      <c r="E2757" s="5">
        <v>3970.29</v>
      </c>
      <c r="F2757" s="5">
        <v>0.3</v>
      </c>
      <c r="G2757" s="5">
        <f>IFERROR(INDEX(Products!$C$2:$C$86,MATCH(C2757,Products!$A$2:$A$86,0)),"")</f>
        <v>5</v>
      </c>
      <c r="H2757" s="12">
        <f>IFERROR(INDEX(Products!$D$2:$D$86,MATCH(C2757,Products!$A$2:$A$86,0)),"")</f>
        <v>2490.89</v>
      </c>
      <c r="I2757" s="12">
        <f t="shared" si="172"/>
        <v>2779.203</v>
      </c>
      <c r="J2757" s="12">
        <f t="shared" si="173"/>
        <v>2490.89</v>
      </c>
      <c r="K2757" s="12">
        <f t="shared" si="174"/>
        <v>288.3130000000001</v>
      </c>
      <c r="L2757" s="7">
        <f t="shared" si="175"/>
        <v>0.10373945336126944</v>
      </c>
      <c r="M2757" s="5" t="str">
        <f>IF(COUNTIF(Returns!$B$2:$B$248,A2757)&gt;0,"Yes","No")</f>
        <v>No</v>
      </c>
      <c r="N2757" s="13"/>
    </row>
    <row r="2758" spans="1:14" x14ac:dyDescent="0.35">
      <c r="A2758" s="5">
        <v>2757</v>
      </c>
      <c r="B2758" s="5">
        <v>1811</v>
      </c>
      <c r="C2758" s="5">
        <v>1070</v>
      </c>
      <c r="D2758" s="5">
        <v>1</v>
      </c>
      <c r="E2758" s="5">
        <v>2599.85</v>
      </c>
      <c r="F2758" s="5">
        <v>0.1</v>
      </c>
      <c r="G2758" s="5">
        <f>IFERROR(INDEX(Products!$C$2:$C$86,MATCH(C2758,Products!$A$2:$A$86,0)),"")</f>
        <v>7</v>
      </c>
      <c r="H2758" s="12">
        <f>IFERROR(INDEX(Products!$D$2:$D$86,MATCH(C2758,Products!$A$2:$A$86,0)),"")</f>
        <v>1949.71</v>
      </c>
      <c r="I2758" s="12">
        <f t="shared" si="172"/>
        <v>2339.8649999999998</v>
      </c>
      <c r="J2758" s="12">
        <f t="shared" si="173"/>
        <v>1949.71</v>
      </c>
      <c r="K2758" s="12">
        <f t="shared" si="174"/>
        <v>390.15499999999975</v>
      </c>
      <c r="L2758" s="7">
        <f t="shared" si="175"/>
        <v>0.1667425257440065</v>
      </c>
      <c r="M2758" s="5" t="str">
        <f>IF(COUNTIF(Returns!$B$2:$B$248,A2758)&gt;0,"Yes","No")</f>
        <v>No</v>
      </c>
      <c r="N2758" s="13"/>
    </row>
    <row r="2759" spans="1:14" x14ac:dyDescent="0.35">
      <c r="A2759" s="5">
        <v>2758</v>
      </c>
      <c r="B2759" s="5">
        <v>1812</v>
      </c>
      <c r="C2759" s="5">
        <v>1049</v>
      </c>
      <c r="D2759" s="5">
        <v>2</v>
      </c>
      <c r="E2759" s="5">
        <v>3970.29</v>
      </c>
      <c r="F2759" s="5">
        <v>0.25</v>
      </c>
      <c r="G2759" s="5">
        <f>IFERROR(INDEX(Products!$C$2:$C$86,MATCH(C2759,Products!$A$2:$A$86,0)),"")</f>
        <v>5</v>
      </c>
      <c r="H2759" s="12">
        <f>IFERROR(INDEX(Products!$D$2:$D$86,MATCH(C2759,Products!$A$2:$A$86,0)),"")</f>
        <v>2490.89</v>
      </c>
      <c r="I2759" s="12">
        <f t="shared" si="172"/>
        <v>5955.4349999999995</v>
      </c>
      <c r="J2759" s="12">
        <f t="shared" si="173"/>
        <v>4981.78</v>
      </c>
      <c r="K2759" s="12">
        <f t="shared" si="174"/>
        <v>973.65499999999975</v>
      </c>
      <c r="L2759" s="7">
        <f t="shared" si="175"/>
        <v>0.16349015647051807</v>
      </c>
      <c r="M2759" s="5" t="str">
        <f>IF(COUNTIF(Returns!$B$2:$B$248,A2759)&gt;0,"Yes","No")</f>
        <v>No</v>
      </c>
      <c r="N2759" s="13"/>
    </row>
    <row r="2760" spans="1:14" x14ac:dyDescent="0.35">
      <c r="A2760" s="5">
        <v>2759</v>
      </c>
      <c r="B2760" s="5">
        <v>1812</v>
      </c>
      <c r="C2760" s="5">
        <v>1072</v>
      </c>
      <c r="D2760" s="5">
        <v>1</v>
      </c>
      <c r="E2760" s="5">
        <v>1404.39</v>
      </c>
      <c r="F2760" s="5">
        <v>0.25</v>
      </c>
      <c r="G2760" s="5">
        <f>IFERROR(INDEX(Products!$C$2:$C$86,MATCH(C2760,Products!$A$2:$A$86,0)),"")</f>
        <v>7</v>
      </c>
      <c r="H2760" s="12">
        <f>IFERROR(INDEX(Products!$D$2:$D$86,MATCH(C2760,Products!$A$2:$A$86,0)),"")</f>
        <v>772.88</v>
      </c>
      <c r="I2760" s="12">
        <f t="shared" si="172"/>
        <v>1053.2925</v>
      </c>
      <c r="J2760" s="12">
        <f t="shared" si="173"/>
        <v>772.88</v>
      </c>
      <c r="K2760" s="12">
        <f t="shared" si="174"/>
        <v>280.41250000000002</v>
      </c>
      <c r="L2760" s="7">
        <f t="shared" si="175"/>
        <v>0.26622471915446089</v>
      </c>
      <c r="M2760" s="5" t="str">
        <f>IF(COUNTIF(Returns!$B$2:$B$248,A2760)&gt;0,"Yes","No")</f>
        <v>No</v>
      </c>
      <c r="N2760" s="13"/>
    </row>
    <row r="2761" spans="1:14" x14ac:dyDescent="0.35">
      <c r="A2761" s="5">
        <v>2760</v>
      </c>
      <c r="B2761" s="5">
        <v>1813</v>
      </c>
      <c r="C2761" s="5">
        <v>1085</v>
      </c>
      <c r="D2761" s="5">
        <v>1</v>
      </c>
      <c r="E2761" s="5">
        <v>234.72</v>
      </c>
      <c r="F2761" s="5">
        <v>0</v>
      </c>
      <c r="G2761" s="5">
        <f>IFERROR(INDEX(Products!$C$2:$C$86,MATCH(C2761,Products!$A$2:$A$86,0)),"")</f>
        <v>8</v>
      </c>
      <c r="H2761" s="12">
        <f>IFERROR(INDEX(Products!$D$2:$D$86,MATCH(C2761,Products!$A$2:$A$86,0)),"")</f>
        <v>175.69</v>
      </c>
      <c r="I2761" s="12">
        <f t="shared" si="172"/>
        <v>234.72</v>
      </c>
      <c r="J2761" s="12">
        <f t="shared" si="173"/>
        <v>175.69</v>
      </c>
      <c r="K2761" s="12">
        <f t="shared" si="174"/>
        <v>59.03</v>
      </c>
      <c r="L2761" s="7">
        <f t="shared" si="175"/>
        <v>0.25149113837764148</v>
      </c>
      <c r="M2761" s="5" t="str">
        <f>IF(COUNTIF(Returns!$B$2:$B$248,A2761)&gt;0,"Yes","No")</f>
        <v>No</v>
      </c>
      <c r="N2761" s="13"/>
    </row>
    <row r="2762" spans="1:14" x14ac:dyDescent="0.35">
      <c r="A2762" s="5">
        <v>2761</v>
      </c>
      <c r="B2762" s="5">
        <v>1813</v>
      </c>
      <c r="C2762" s="5">
        <v>1069</v>
      </c>
      <c r="D2762" s="5">
        <v>2</v>
      </c>
      <c r="E2762" s="5">
        <v>545.38</v>
      </c>
      <c r="F2762" s="5">
        <v>0.3</v>
      </c>
      <c r="G2762" s="5">
        <f>IFERROR(INDEX(Products!$C$2:$C$86,MATCH(C2762,Products!$A$2:$A$86,0)),"")</f>
        <v>7</v>
      </c>
      <c r="H2762" s="12">
        <f>IFERROR(INDEX(Products!$D$2:$D$86,MATCH(C2762,Products!$A$2:$A$86,0)),"")</f>
        <v>312.64999999999998</v>
      </c>
      <c r="I2762" s="12">
        <f t="shared" si="172"/>
        <v>763.53199999999993</v>
      </c>
      <c r="J2762" s="12">
        <f t="shared" si="173"/>
        <v>625.29999999999995</v>
      </c>
      <c r="K2762" s="12">
        <f t="shared" si="174"/>
        <v>138.23199999999997</v>
      </c>
      <c r="L2762" s="7">
        <f t="shared" si="175"/>
        <v>0.18104283775925564</v>
      </c>
      <c r="M2762" s="5" t="str">
        <f>IF(COUNTIF(Returns!$B$2:$B$248,A2762)&gt;0,"Yes","No")</f>
        <v>No</v>
      </c>
      <c r="N2762" s="13"/>
    </row>
    <row r="2763" spans="1:14" x14ac:dyDescent="0.35">
      <c r="A2763" s="5">
        <v>2762</v>
      </c>
      <c r="B2763" s="5">
        <v>1814</v>
      </c>
      <c r="C2763" s="5">
        <v>1080</v>
      </c>
      <c r="D2763" s="5">
        <v>1</v>
      </c>
      <c r="E2763" s="5">
        <v>256.7</v>
      </c>
      <c r="F2763" s="5">
        <v>0.05</v>
      </c>
      <c r="G2763" s="5">
        <f>IFERROR(INDEX(Products!$C$2:$C$86,MATCH(C2763,Products!$A$2:$A$86,0)),"")</f>
        <v>8</v>
      </c>
      <c r="H2763" s="12">
        <f>IFERROR(INDEX(Products!$D$2:$D$86,MATCH(C2763,Products!$A$2:$A$86,0)),"")</f>
        <v>184.26</v>
      </c>
      <c r="I2763" s="12">
        <f t="shared" si="172"/>
        <v>243.86499999999998</v>
      </c>
      <c r="J2763" s="12">
        <f t="shared" si="173"/>
        <v>184.26</v>
      </c>
      <c r="K2763" s="12">
        <f t="shared" si="174"/>
        <v>59.60499999999999</v>
      </c>
      <c r="L2763" s="7">
        <f t="shared" si="175"/>
        <v>0.24441801816578843</v>
      </c>
      <c r="M2763" s="5" t="str">
        <f>IF(COUNTIF(Returns!$B$2:$B$248,A2763)&gt;0,"Yes","No")</f>
        <v>No</v>
      </c>
      <c r="N2763" s="13"/>
    </row>
    <row r="2764" spans="1:14" x14ac:dyDescent="0.35">
      <c r="A2764" s="5">
        <v>2763</v>
      </c>
      <c r="B2764" s="5">
        <v>1815</v>
      </c>
      <c r="C2764" s="5">
        <v>1029</v>
      </c>
      <c r="D2764" s="5">
        <v>1</v>
      </c>
      <c r="E2764" s="5">
        <v>951.92</v>
      </c>
      <c r="F2764" s="5">
        <v>0.15</v>
      </c>
      <c r="G2764" s="5">
        <f>IFERROR(INDEX(Products!$C$2:$C$86,MATCH(C2764,Products!$A$2:$A$86,0)),"")</f>
        <v>3</v>
      </c>
      <c r="H2764" s="12">
        <f>IFERROR(INDEX(Products!$D$2:$D$86,MATCH(C2764,Products!$A$2:$A$86,0)),"")</f>
        <v>552.17999999999995</v>
      </c>
      <c r="I2764" s="12">
        <f t="shared" si="172"/>
        <v>809.13199999999995</v>
      </c>
      <c r="J2764" s="12">
        <f t="shared" si="173"/>
        <v>552.17999999999995</v>
      </c>
      <c r="K2764" s="12">
        <f t="shared" si="174"/>
        <v>256.952</v>
      </c>
      <c r="L2764" s="7">
        <f t="shared" si="175"/>
        <v>0.3175649955755056</v>
      </c>
      <c r="M2764" s="5" t="str">
        <f>IF(COUNTIF(Returns!$B$2:$B$248,A2764)&gt;0,"Yes","No")</f>
        <v>No</v>
      </c>
      <c r="N2764" s="13"/>
    </row>
    <row r="2765" spans="1:14" x14ac:dyDescent="0.35">
      <c r="A2765" s="5">
        <v>2764</v>
      </c>
      <c r="B2765" s="5">
        <v>1816</v>
      </c>
      <c r="C2765" s="5">
        <v>1029</v>
      </c>
      <c r="D2765" s="5">
        <v>2</v>
      </c>
      <c r="E2765" s="5">
        <v>951.92</v>
      </c>
      <c r="F2765" s="5">
        <v>0.3</v>
      </c>
      <c r="G2765" s="5">
        <f>IFERROR(INDEX(Products!$C$2:$C$86,MATCH(C2765,Products!$A$2:$A$86,0)),"")</f>
        <v>3</v>
      </c>
      <c r="H2765" s="12">
        <f>IFERROR(INDEX(Products!$D$2:$D$86,MATCH(C2765,Products!$A$2:$A$86,0)),"")</f>
        <v>552.17999999999995</v>
      </c>
      <c r="I2765" s="12">
        <f t="shared" si="172"/>
        <v>1332.6879999999999</v>
      </c>
      <c r="J2765" s="12">
        <f t="shared" si="173"/>
        <v>1104.3599999999999</v>
      </c>
      <c r="K2765" s="12">
        <f t="shared" si="174"/>
        <v>228.32799999999997</v>
      </c>
      <c r="L2765" s="7">
        <f t="shared" si="175"/>
        <v>0.17132892319882823</v>
      </c>
      <c r="M2765" s="5" t="str">
        <f>IF(COUNTIF(Returns!$B$2:$B$248,A2765)&gt;0,"Yes","No")</f>
        <v>Yes</v>
      </c>
      <c r="N2765" s="13"/>
    </row>
    <row r="2766" spans="1:14" x14ac:dyDescent="0.35">
      <c r="A2766" s="5">
        <v>2765</v>
      </c>
      <c r="B2766" s="5">
        <v>1816</v>
      </c>
      <c r="C2766" s="5">
        <v>1080</v>
      </c>
      <c r="D2766" s="5">
        <v>1</v>
      </c>
      <c r="E2766" s="5">
        <v>256.7</v>
      </c>
      <c r="F2766" s="5">
        <v>0</v>
      </c>
      <c r="G2766" s="5">
        <f>IFERROR(INDEX(Products!$C$2:$C$86,MATCH(C2766,Products!$A$2:$A$86,0)),"")</f>
        <v>8</v>
      </c>
      <c r="H2766" s="12">
        <f>IFERROR(INDEX(Products!$D$2:$D$86,MATCH(C2766,Products!$A$2:$A$86,0)),"")</f>
        <v>184.26</v>
      </c>
      <c r="I2766" s="12">
        <f t="shared" si="172"/>
        <v>256.7</v>
      </c>
      <c r="J2766" s="12">
        <f t="shared" si="173"/>
        <v>184.26</v>
      </c>
      <c r="K2766" s="12">
        <f t="shared" si="174"/>
        <v>72.44</v>
      </c>
      <c r="L2766" s="7">
        <f t="shared" si="175"/>
        <v>0.28219711725749902</v>
      </c>
      <c r="M2766" s="5" t="str">
        <f>IF(COUNTIF(Returns!$B$2:$B$248,A2766)&gt;0,"Yes","No")</f>
        <v>No</v>
      </c>
      <c r="N2766" s="13"/>
    </row>
    <row r="2767" spans="1:14" x14ac:dyDescent="0.35">
      <c r="A2767" s="5">
        <v>2766</v>
      </c>
      <c r="B2767" s="5">
        <v>1817</v>
      </c>
      <c r="C2767" s="5">
        <v>1049</v>
      </c>
      <c r="D2767" s="5">
        <v>1</v>
      </c>
      <c r="E2767" s="5">
        <v>3970.29</v>
      </c>
      <c r="F2767" s="5">
        <v>0</v>
      </c>
      <c r="G2767" s="5">
        <f>IFERROR(INDEX(Products!$C$2:$C$86,MATCH(C2767,Products!$A$2:$A$86,0)),"")</f>
        <v>5</v>
      </c>
      <c r="H2767" s="12">
        <f>IFERROR(INDEX(Products!$D$2:$D$86,MATCH(C2767,Products!$A$2:$A$86,0)),"")</f>
        <v>2490.89</v>
      </c>
      <c r="I2767" s="12">
        <f t="shared" si="172"/>
        <v>3970.29</v>
      </c>
      <c r="J2767" s="12">
        <f t="shared" si="173"/>
        <v>2490.89</v>
      </c>
      <c r="K2767" s="12">
        <f t="shared" si="174"/>
        <v>1479.4</v>
      </c>
      <c r="L2767" s="7">
        <f t="shared" si="175"/>
        <v>0.37261761735288862</v>
      </c>
      <c r="M2767" s="5" t="str">
        <f>IF(COUNTIF(Returns!$B$2:$B$248,A2767)&gt;0,"Yes","No")</f>
        <v>No</v>
      </c>
      <c r="N2767" s="13"/>
    </row>
    <row r="2768" spans="1:14" x14ac:dyDescent="0.35">
      <c r="A2768" s="5">
        <v>2767</v>
      </c>
      <c r="B2768" s="5">
        <v>1818</v>
      </c>
      <c r="C2768" s="5">
        <v>1084</v>
      </c>
      <c r="D2768" s="5">
        <v>1</v>
      </c>
      <c r="E2768" s="5">
        <v>317.63</v>
      </c>
      <c r="F2768" s="5">
        <v>0</v>
      </c>
      <c r="G2768" s="5">
        <f>IFERROR(INDEX(Products!$C$2:$C$86,MATCH(C2768,Products!$A$2:$A$86,0)),"")</f>
        <v>8</v>
      </c>
      <c r="H2768" s="12">
        <f>IFERROR(INDEX(Products!$D$2:$D$86,MATCH(C2768,Products!$A$2:$A$86,0)),"")</f>
        <v>188.52</v>
      </c>
      <c r="I2768" s="12">
        <f t="shared" si="172"/>
        <v>317.63</v>
      </c>
      <c r="J2768" s="12">
        <f t="shared" si="173"/>
        <v>188.52</v>
      </c>
      <c r="K2768" s="12">
        <f t="shared" si="174"/>
        <v>129.10999999999999</v>
      </c>
      <c r="L2768" s="7">
        <f t="shared" si="175"/>
        <v>0.40647923684790477</v>
      </c>
      <c r="M2768" s="5" t="str">
        <f>IF(COUNTIF(Returns!$B$2:$B$248,A2768)&gt;0,"Yes","No")</f>
        <v>No</v>
      </c>
      <c r="N2768" s="13"/>
    </row>
    <row r="2769" spans="1:14" x14ac:dyDescent="0.35">
      <c r="A2769" s="5">
        <v>2768</v>
      </c>
      <c r="B2769" s="5">
        <v>1818</v>
      </c>
      <c r="C2769" s="5">
        <v>1044</v>
      </c>
      <c r="D2769" s="5">
        <v>1</v>
      </c>
      <c r="E2769" s="5">
        <v>1419.88</v>
      </c>
      <c r="F2769" s="5">
        <v>0.25</v>
      </c>
      <c r="G2769" s="5">
        <f>IFERROR(INDEX(Products!$C$2:$C$86,MATCH(C2769,Products!$A$2:$A$86,0)),"")</f>
        <v>4</v>
      </c>
      <c r="H2769" s="12">
        <f>IFERROR(INDEX(Products!$D$2:$D$86,MATCH(C2769,Products!$A$2:$A$86,0)),"")</f>
        <v>897.98</v>
      </c>
      <c r="I2769" s="12">
        <f t="shared" si="172"/>
        <v>1064.9100000000001</v>
      </c>
      <c r="J2769" s="12">
        <f t="shared" si="173"/>
        <v>897.98</v>
      </c>
      <c r="K2769" s="12">
        <f t="shared" si="174"/>
        <v>166.93000000000006</v>
      </c>
      <c r="L2769" s="7">
        <f t="shared" si="175"/>
        <v>0.15675503094158197</v>
      </c>
      <c r="M2769" s="5" t="str">
        <f>IF(COUNTIF(Returns!$B$2:$B$248,A2769)&gt;0,"Yes","No")</f>
        <v>No</v>
      </c>
      <c r="N2769" s="13"/>
    </row>
    <row r="2770" spans="1:14" x14ac:dyDescent="0.35">
      <c r="A2770" s="5">
        <v>2769</v>
      </c>
      <c r="B2770" s="5">
        <v>1818</v>
      </c>
      <c r="C2770" s="5">
        <v>1001</v>
      </c>
      <c r="D2770" s="5">
        <v>1</v>
      </c>
      <c r="E2770" s="5">
        <v>3826.19</v>
      </c>
      <c r="F2770" s="5">
        <v>0.25</v>
      </c>
      <c r="G2770" s="5">
        <f>IFERROR(INDEX(Products!$C$2:$C$86,MATCH(C2770,Products!$A$2:$A$86,0)),"")</f>
        <v>1</v>
      </c>
      <c r="H2770" s="12">
        <f>IFERROR(INDEX(Products!$D$2:$D$86,MATCH(C2770,Products!$A$2:$A$86,0)),"")</f>
        <v>3021.65</v>
      </c>
      <c r="I2770" s="12">
        <f t="shared" si="172"/>
        <v>2869.6424999999999</v>
      </c>
      <c r="J2770" s="12">
        <f t="shared" si="173"/>
        <v>3021.65</v>
      </c>
      <c r="K2770" s="12">
        <f t="shared" si="174"/>
        <v>-152.00750000000016</v>
      </c>
      <c r="L2770" s="7">
        <f t="shared" si="175"/>
        <v>-5.2970884003843741E-2</v>
      </c>
      <c r="M2770" s="5" t="str">
        <f>IF(COUNTIF(Returns!$B$2:$B$248,A2770)&gt;0,"Yes","No")</f>
        <v>No</v>
      </c>
      <c r="N2770" s="13"/>
    </row>
    <row r="2771" spans="1:14" x14ac:dyDescent="0.35">
      <c r="A2771" s="5">
        <v>2770</v>
      </c>
      <c r="B2771" s="5">
        <v>1819</v>
      </c>
      <c r="C2771" s="5">
        <v>1075</v>
      </c>
      <c r="D2771" s="5">
        <v>1</v>
      </c>
      <c r="E2771" s="5">
        <v>904.54</v>
      </c>
      <c r="F2771" s="5">
        <v>0</v>
      </c>
      <c r="G2771" s="5">
        <f>IFERROR(INDEX(Products!$C$2:$C$86,MATCH(C2771,Products!$A$2:$A$86,0)),"")</f>
        <v>7</v>
      </c>
      <c r="H2771" s="12">
        <f>IFERROR(INDEX(Products!$D$2:$D$86,MATCH(C2771,Products!$A$2:$A$86,0)),"")</f>
        <v>622.70000000000005</v>
      </c>
      <c r="I2771" s="12">
        <f t="shared" si="172"/>
        <v>904.54</v>
      </c>
      <c r="J2771" s="12">
        <f t="shared" si="173"/>
        <v>622.70000000000005</v>
      </c>
      <c r="K2771" s="12">
        <f t="shared" si="174"/>
        <v>281.83999999999992</v>
      </c>
      <c r="L2771" s="7">
        <f t="shared" si="175"/>
        <v>0.31158378844495538</v>
      </c>
      <c r="M2771" s="5" t="str">
        <f>IF(COUNTIF(Returns!$B$2:$B$248,A2771)&gt;0,"Yes","No")</f>
        <v>No</v>
      </c>
      <c r="N2771" s="13"/>
    </row>
    <row r="2772" spans="1:14" x14ac:dyDescent="0.35">
      <c r="A2772" s="5">
        <v>2771</v>
      </c>
      <c r="B2772" s="5">
        <v>1820</v>
      </c>
      <c r="C2772" s="5">
        <v>1028</v>
      </c>
      <c r="D2772" s="5">
        <v>1</v>
      </c>
      <c r="E2772" s="5">
        <v>2753.45</v>
      </c>
      <c r="F2772" s="5">
        <v>0</v>
      </c>
      <c r="G2772" s="5">
        <f>IFERROR(INDEX(Products!$C$2:$C$86,MATCH(C2772,Products!$A$2:$A$86,0)),"")</f>
        <v>3</v>
      </c>
      <c r="H2772" s="12">
        <f>IFERROR(INDEX(Products!$D$2:$D$86,MATCH(C2772,Products!$A$2:$A$86,0)),"")</f>
        <v>1672.88</v>
      </c>
      <c r="I2772" s="12">
        <f t="shared" si="172"/>
        <v>2753.45</v>
      </c>
      <c r="J2772" s="12">
        <f t="shared" si="173"/>
        <v>1672.88</v>
      </c>
      <c r="K2772" s="12">
        <f t="shared" si="174"/>
        <v>1080.5699999999997</v>
      </c>
      <c r="L2772" s="7">
        <f t="shared" si="175"/>
        <v>0.39244220886524173</v>
      </c>
      <c r="M2772" s="5" t="str">
        <f>IF(COUNTIF(Returns!$B$2:$B$248,A2772)&gt;0,"Yes","No")</f>
        <v>No</v>
      </c>
      <c r="N2772" s="13"/>
    </row>
    <row r="2773" spans="1:14" x14ac:dyDescent="0.35">
      <c r="A2773" s="5">
        <v>2772</v>
      </c>
      <c r="B2773" s="5">
        <v>1821</v>
      </c>
      <c r="C2773" s="5">
        <v>1061</v>
      </c>
      <c r="D2773" s="5">
        <v>1</v>
      </c>
      <c r="E2773" s="5">
        <v>1128.8399999999999</v>
      </c>
      <c r="F2773" s="5">
        <v>0</v>
      </c>
      <c r="G2773" s="5">
        <f>IFERROR(INDEX(Products!$C$2:$C$86,MATCH(C2773,Products!$A$2:$A$86,0)),"")</f>
        <v>6</v>
      </c>
      <c r="H2773" s="12">
        <f>IFERROR(INDEX(Products!$D$2:$D$86,MATCH(C2773,Products!$A$2:$A$86,0)),"")</f>
        <v>705.26</v>
      </c>
      <c r="I2773" s="12">
        <f t="shared" si="172"/>
        <v>1128.8399999999999</v>
      </c>
      <c r="J2773" s="12">
        <f t="shared" si="173"/>
        <v>705.26</v>
      </c>
      <c r="K2773" s="12">
        <f t="shared" si="174"/>
        <v>423.57999999999993</v>
      </c>
      <c r="L2773" s="7">
        <f t="shared" si="175"/>
        <v>0.37523475426101127</v>
      </c>
      <c r="M2773" s="5" t="str">
        <f>IF(COUNTIF(Returns!$B$2:$B$248,A2773)&gt;0,"Yes","No")</f>
        <v>No</v>
      </c>
      <c r="N2773" s="13"/>
    </row>
    <row r="2774" spans="1:14" x14ac:dyDescent="0.35">
      <c r="A2774" s="5">
        <v>2773</v>
      </c>
      <c r="B2774" s="5">
        <v>1821</v>
      </c>
      <c r="C2774" s="5">
        <v>1079</v>
      </c>
      <c r="D2774" s="5">
        <v>1</v>
      </c>
      <c r="E2774" s="5">
        <v>395.97</v>
      </c>
      <c r="F2774" s="5">
        <v>0</v>
      </c>
      <c r="G2774" s="5">
        <f>IFERROR(INDEX(Products!$C$2:$C$86,MATCH(C2774,Products!$A$2:$A$86,0)),"")</f>
        <v>8</v>
      </c>
      <c r="H2774" s="12">
        <f>IFERROR(INDEX(Products!$D$2:$D$86,MATCH(C2774,Products!$A$2:$A$86,0)),"")</f>
        <v>242.57</v>
      </c>
      <c r="I2774" s="12">
        <f t="shared" si="172"/>
        <v>395.97</v>
      </c>
      <c r="J2774" s="12">
        <f t="shared" si="173"/>
        <v>242.57</v>
      </c>
      <c r="K2774" s="12">
        <f t="shared" si="174"/>
        <v>153.40000000000003</v>
      </c>
      <c r="L2774" s="7">
        <f t="shared" si="175"/>
        <v>0.38740308609238078</v>
      </c>
      <c r="M2774" s="5" t="str">
        <f>IF(COUNTIF(Returns!$B$2:$B$248,A2774)&gt;0,"Yes","No")</f>
        <v>No</v>
      </c>
      <c r="N2774" s="13"/>
    </row>
    <row r="2775" spans="1:14" x14ac:dyDescent="0.35">
      <c r="A2775" s="5">
        <v>2774</v>
      </c>
      <c r="B2775" s="5">
        <v>1822</v>
      </c>
      <c r="C2775" s="5">
        <v>1046</v>
      </c>
      <c r="D2775" s="5">
        <v>2</v>
      </c>
      <c r="E2775" s="5">
        <v>675.87</v>
      </c>
      <c r="F2775" s="5">
        <v>0</v>
      </c>
      <c r="G2775" s="5">
        <f>IFERROR(INDEX(Products!$C$2:$C$86,MATCH(C2775,Products!$A$2:$A$86,0)),"")</f>
        <v>5</v>
      </c>
      <c r="H2775" s="12">
        <f>IFERROR(INDEX(Products!$D$2:$D$86,MATCH(C2775,Products!$A$2:$A$86,0)),"")</f>
        <v>407.68</v>
      </c>
      <c r="I2775" s="12">
        <f t="shared" si="172"/>
        <v>1351.74</v>
      </c>
      <c r="J2775" s="12">
        <f t="shared" si="173"/>
        <v>815.36</v>
      </c>
      <c r="K2775" s="12">
        <f t="shared" si="174"/>
        <v>536.38</v>
      </c>
      <c r="L2775" s="7">
        <f t="shared" si="175"/>
        <v>0.39680707828428541</v>
      </c>
      <c r="M2775" s="5" t="str">
        <f>IF(COUNTIF(Returns!$B$2:$B$248,A2775)&gt;0,"Yes","No")</f>
        <v>No</v>
      </c>
      <c r="N2775" s="13"/>
    </row>
    <row r="2776" spans="1:14" x14ac:dyDescent="0.35">
      <c r="A2776" s="5">
        <v>2775</v>
      </c>
      <c r="B2776" s="5">
        <v>1823</v>
      </c>
      <c r="C2776" s="5">
        <v>1067</v>
      </c>
      <c r="D2776" s="5">
        <v>1</v>
      </c>
      <c r="E2776" s="5">
        <v>4128.99</v>
      </c>
      <c r="F2776" s="5">
        <v>0.25</v>
      </c>
      <c r="G2776" s="5">
        <f>IFERROR(INDEX(Products!$C$2:$C$86,MATCH(C2776,Products!$A$2:$A$86,0)),"")</f>
        <v>7</v>
      </c>
      <c r="H2776" s="12">
        <f>IFERROR(INDEX(Products!$D$2:$D$86,MATCH(C2776,Products!$A$2:$A$86,0)),"")</f>
        <v>2213.3200000000002</v>
      </c>
      <c r="I2776" s="12">
        <f t="shared" si="172"/>
        <v>3096.7424999999998</v>
      </c>
      <c r="J2776" s="12">
        <f t="shared" si="173"/>
        <v>2213.3200000000002</v>
      </c>
      <c r="K2776" s="12">
        <f t="shared" si="174"/>
        <v>883.42249999999967</v>
      </c>
      <c r="L2776" s="7">
        <f t="shared" si="175"/>
        <v>0.28527476856729278</v>
      </c>
      <c r="M2776" s="5" t="str">
        <f>IF(COUNTIF(Returns!$B$2:$B$248,A2776)&gt;0,"Yes","No")</f>
        <v>No</v>
      </c>
      <c r="N2776" s="13"/>
    </row>
    <row r="2777" spans="1:14" x14ac:dyDescent="0.35">
      <c r="A2777" s="5">
        <v>2776</v>
      </c>
      <c r="B2777" s="5">
        <v>1824</v>
      </c>
      <c r="C2777" s="5">
        <v>1005</v>
      </c>
      <c r="D2777" s="5">
        <v>1</v>
      </c>
      <c r="E2777" s="5">
        <v>2703.6</v>
      </c>
      <c r="F2777" s="5">
        <v>0.2</v>
      </c>
      <c r="G2777" s="5">
        <f>IFERROR(INDEX(Products!$C$2:$C$86,MATCH(C2777,Products!$A$2:$A$86,0)),"")</f>
        <v>1</v>
      </c>
      <c r="H2777" s="12">
        <f>IFERROR(INDEX(Products!$D$2:$D$86,MATCH(C2777,Products!$A$2:$A$86,0)),"")</f>
        <v>2129.88</v>
      </c>
      <c r="I2777" s="12">
        <f t="shared" si="172"/>
        <v>2162.88</v>
      </c>
      <c r="J2777" s="12">
        <f t="shared" si="173"/>
        <v>2129.88</v>
      </c>
      <c r="K2777" s="12">
        <f t="shared" si="174"/>
        <v>33</v>
      </c>
      <c r="L2777" s="7">
        <f t="shared" si="175"/>
        <v>1.5257434531735463E-2</v>
      </c>
      <c r="M2777" s="5" t="str">
        <f>IF(COUNTIF(Returns!$B$2:$B$248,A2777)&gt;0,"Yes","No")</f>
        <v>No</v>
      </c>
      <c r="N2777" s="13"/>
    </row>
    <row r="2778" spans="1:14" x14ac:dyDescent="0.35">
      <c r="A2778" s="5">
        <v>2777</v>
      </c>
      <c r="B2778" s="5">
        <v>1824</v>
      </c>
      <c r="C2778" s="5">
        <v>1004</v>
      </c>
      <c r="D2778" s="5">
        <v>1</v>
      </c>
      <c r="E2778" s="5">
        <v>5301.74</v>
      </c>
      <c r="F2778" s="5">
        <v>0.2</v>
      </c>
      <c r="G2778" s="5">
        <f>IFERROR(INDEX(Products!$C$2:$C$86,MATCH(C2778,Products!$A$2:$A$86,0)),"")</f>
        <v>1</v>
      </c>
      <c r="H2778" s="12">
        <f>IFERROR(INDEX(Products!$D$2:$D$86,MATCH(C2778,Products!$A$2:$A$86,0)),"")</f>
        <v>4057.94</v>
      </c>
      <c r="I2778" s="12">
        <f t="shared" si="172"/>
        <v>4241.3919999999998</v>
      </c>
      <c r="J2778" s="12">
        <f t="shared" si="173"/>
        <v>4057.94</v>
      </c>
      <c r="K2778" s="12">
        <f t="shared" si="174"/>
        <v>183.45199999999977</v>
      </c>
      <c r="L2778" s="7">
        <f t="shared" si="175"/>
        <v>4.3252781162410776E-2</v>
      </c>
      <c r="M2778" s="5" t="str">
        <f>IF(COUNTIF(Returns!$B$2:$B$248,A2778)&gt;0,"Yes","No")</f>
        <v>No</v>
      </c>
      <c r="N2778" s="13"/>
    </row>
    <row r="2779" spans="1:14" x14ac:dyDescent="0.35">
      <c r="A2779" s="5">
        <v>2778</v>
      </c>
      <c r="B2779" s="5">
        <v>1825</v>
      </c>
      <c r="C2779" s="5">
        <v>1085</v>
      </c>
      <c r="D2779" s="5">
        <v>1</v>
      </c>
      <c r="E2779" s="5">
        <v>234.72</v>
      </c>
      <c r="F2779" s="5">
        <v>0.3</v>
      </c>
      <c r="G2779" s="5">
        <f>IFERROR(INDEX(Products!$C$2:$C$86,MATCH(C2779,Products!$A$2:$A$86,0)),"")</f>
        <v>8</v>
      </c>
      <c r="H2779" s="12">
        <f>IFERROR(INDEX(Products!$D$2:$D$86,MATCH(C2779,Products!$A$2:$A$86,0)),"")</f>
        <v>175.69</v>
      </c>
      <c r="I2779" s="12">
        <f t="shared" si="172"/>
        <v>164.304</v>
      </c>
      <c r="J2779" s="12">
        <f t="shared" si="173"/>
        <v>175.69</v>
      </c>
      <c r="K2779" s="12">
        <f t="shared" si="174"/>
        <v>-11.385999999999996</v>
      </c>
      <c r="L2779" s="7">
        <f t="shared" si="175"/>
        <v>-6.929837374622648E-2</v>
      </c>
      <c r="M2779" s="5" t="str">
        <f>IF(COUNTIF(Returns!$B$2:$B$248,A2779)&gt;0,"Yes","No")</f>
        <v>No</v>
      </c>
      <c r="N2779" s="13"/>
    </row>
    <row r="2780" spans="1:14" x14ac:dyDescent="0.35">
      <c r="A2780" s="5">
        <v>2779</v>
      </c>
      <c r="B2780" s="5">
        <v>1826</v>
      </c>
      <c r="C2780" s="5">
        <v>1016</v>
      </c>
      <c r="D2780" s="5">
        <v>1</v>
      </c>
      <c r="E2780" s="5">
        <v>1279.19</v>
      </c>
      <c r="F2780" s="5">
        <v>0.15</v>
      </c>
      <c r="G2780" s="5">
        <f>IFERROR(INDEX(Products!$C$2:$C$86,MATCH(C2780,Products!$A$2:$A$86,0)),"")</f>
        <v>2</v>
      </c>
      <c r="H2780" s="12">
        <f>IFERROR(INDEX(Products!$D$2:$D$86,MATCH(C2780,Products!$A$2:$A$86,0)),"")</f>
        <v>741.85</v>
      </c>
      <c r="I2780" s="12">
        <f t="shared" si="172"/>
        <v>1087.3115</v>
      </c>
      <c r="J2780" s="12">
        <f t="shared" si="173"/>
        <v>741.85</v>
      </c>
      <c r="K2780" s="12">
        <f t="shared" si="174"/>
        <v>345.4615</v>
      </c>
      <c r="L2780" s="7">
        <f t="shared" si="175"/>
        <v>0.31772081873501751</v>
      </c>
      <c r="M2780" s="5" t="str">
        <f>IF(COUNTIF(Returns!$B$2:$B$248,A2780)&gt;0,"Yes","No")</f>
        <v>No</v>
      </c>
      <c r="N2780" s="13"/>
    </row>
    <row r="2781" spans="1:14" x14ac:dyDescent="0.35">
      <c r="A2781" s="5">
        <v>2780</v>
      </c>
      <c r="B2781" s="5">
        <v>1826</v>
      </c>
      <c r="C2781" s="5">
        <v>1082</v>
      </c>
      <c r="D2781" s="5">
        <v>1</v>
      </c>
      <c r="E2781" s="5">
        <v>337.61</v>
      </c>
      <c r="F2781" s="5">
        <v>0</v>
      </c>
      <c r="G2781" s="5">
        <f>IFERROR(INDEX(Products!$C$2:$C$86,MATCH(C2781,Products!$A$2:$A$86,0)),"")</f>
        <v>8</v>
      </c>
      <c r="H2781" s="12">
        <f>IFERROR(INDEX(Products!$D$2:$D$86,MATCH(C2781,Products!$A$2:$A$86,0)),"")</f>
        <v>183.63</v>
      </c>
      <c r="I2781" s="12">
        <f t="shared" si="172"/>
        <v>337.61</v>
      </c>
      <c r="J2781" s="12">
        <f t="shared" si="173"/>
        <v>183.63</v>
      </c>
      <c r="K2781" s="12">
        <f t="shared" si="174"/>
        <v>153.98000000000002</v>
      </c>
      <c r="L2781" s="7">
        <f t="shared" si="175"/>
        <v>0.45608838600752349</v>
      </c>
      <c r="M2781" s="5" t="str">
        <f>IF(COUNTIF(Returns!$B$2:$B$248,A2781)&gt;0,"Yes","No")</f>
        <v>No</v>
      </c>
      <c r="N2781" s="13"/>
    </row>
    <row r="2782" spans="1:14" x14ac:dyDescent="0.35">
      <c r="A2782" s="5">
        <v>2781</v>
      </c>
      <c r="B2782" s="5">
        <v>1827</v>
      </c>
      <c r="C2782" s="5">
        <v>1041</v>
      </c>
      <c r="D2782" s="5">
        <v>3</v>
      </c>
      <c r="E2782" s="5">
        <v>767.68</v>
      </c>
      <c r="F2782" s="5">
        <v>0</v>
      </c>
      <c r="G2782" s="5">
        <f>IFERROR(INDEX(Products!$C$2:$C$86,MATCH(C2782,Products!$A$2:$A$86,0)),"")</f>
        <v>4</v>
      </c>
      <c r="H2782" s="12">
        <f>IFERROR(INDEX(Products!$D$2:$D$86,MATCH(C2782,Products!$A$2:$A$86,0)),"")</f>
        <v>540.32000000000005</v>
      </c>
      <c r="I2782" s="12">
        <f t="shared" si="172"/>
        <v>2303.04</v>
      </c>
      <c r="J2782" s="12">
        <f t="shared" si="173"/>
        <v>1620.96</v>
      </c>
      <c r="K2782" s="12">
        <f t="shared" si="174"/>
        <v>682.07999999999993</v>
      </c>
      <c r="L2782" s="7">
        <f t="shared" si="175"/>
        <v>0.29616506877865773</v>
      </c>
      <c r="M2782" s="5" t="str">
        <f>IF(COUNTIF(Returns!$B$2:$B$248,A2782)&gt;0,"Yes","No")</f>
        <v>No</v>
      </c>
      <c r="N2782" s="13"/>
    </row>
    <row r="2783" spans="1:14" x14ac:dyDescent="0.35">
      <c r="A2783" s="5">
        <v>2782</v>
      </c>
      <c r="B2783" s="5">
        <v>1828</v>
      </c>
      <c r="C2783" s="5">
        <v>1028</v>
      </c>
      <c r="D2783" s="5">
        <v>1</v>
      </c>
      <c r="E2783" s="5">
        <v>2753.45</v>
      </c>
      <c r="F2783" s="5">
        <v>0.3</v>
      </c>
      <c r="G2783" s="5">
        <f>IFERROR(INDEX(Products!$C$2:$C$86,MATCH(C2783,Products!$A$2:$A$86,0)),"")</f>
        <v>3</v>
      </c>
      <c r="H2783" s="12">
        <f>IFERROR(INDEX(Products!$D$2:$D$86,MATCH(C2783,Products!$A$2:$A$86,0)),"")</f>
        <v>1672.88</v>
      </c>
      <c r="I2783" s="12">
        <f t="shared" si="172"/>
        <v>1927.4149999999997</v>
      </c>
      <c r="J2783" s="12">
        <f t="shared" si="173"/>
        <v>1672.88</v>
      </c>
      <c r="K2783" s="12">
        <f t="shared" si="174"/>
        <v>254.53499999999963</v>
      </c>
      <c r="L2783" s="7">
        <f t="shared" si="175"/>
        <v>0.13206029837891667</v>
      </c>
      <c r="M2783" s="5" t="str">
        <f>IF(COUNTIF(Returns!$B$2:$B$248,A2783)&gt;0,"Yes","No")</f>
        <v>No</v>
      </c>
      <c r="N2783" s="13"/>
    </row>
    <row r="2784" spans="1:14" x14ac:dyDescent="0.35">
      <c r="A2784" s="5">
        <v>2783</v>
      </c>
      <c r="B2784" s="5">
        <v>1829</v>
      </c>
      <c r="C2784" s="5">
        <v>1067</v>
      </c>
      <c r="D2784" s="5">
        <v>1</v>
      </c>
      <c r="E2784" s="5">
        <v>4128.99</v>
      </c>
      <c r="F2784" s="5">
        <v>0.1</v>
      </c>
      <c r="G2784" s="5">
        <f>IFERROR(INDEX(Products!$C$2:$C$86,MATCH(C2784,Products!$A$2:$A$86,0)),"")</f>
        <v>7</v>
      </c>
      <c r="H2784" s="12">
        <f>IFERROR(INDEX(Products!$D$2:$D$86,MATCH(C2784,Products!$A$2:$A$86,0)),"")</f>
        <v>2213.3200000000002</v>
      </c>
      <c r="I2784" s="12">
        <f t="shared" si="172"/>
        <v>3716.0909999999999</v>
      </c>
      <c r="J2784" s="12">
        <f t="shared" si="173"/>
        <v>2213.3200000000002</v>
      </c>
      <c r="K2784" s="12">
        <f t="shared" si="174"/>
        <v>1502.7709999999997</v>
      </c>
      <c r="L2784" s="7">
        <f t="shared" si="175"/>
        <v>0.40439564047274401</v>
      </c>
      <c r="M2784" s="5" t="str">
        <f>IF(COUNTIF(Returns!$B$2:$B$248,A2784)&gt;0,"Yes","No")</f>
        <v>Yes</v>
      </c>
      <c r="N2784" s="13"/>
    </row>
    <row r="2785" spans="1:14" x14ac:dyDescent="0.35">
      <c r="A2785" s="5">
        <v>2784</v>
      </c>
      <c r="B2785" s="5">
        <v>1830</v>
      </c>
      <c r="C2785" s="5">
        <v>1061</v>
      </c>
      <c r="D2785" s="5">
        <v>1</v>
      </c>
      <c r="E2785" s="5">
        <v>1128.8399999999999</v>
      </c>
      <c r="F2785" s="5">
        <v>0</v>
      </c>
      <c r="G2785" s="5">
        <f>IFERROR(INDEX(Products!$C$2:$C$86,MATCH(C2785,Products!$A$2:$A$86,0)),"")</f>
        <v>6</v>
      </c>
      <c r="H2785" s="12">
        <f>IFERROR(INDEX(Products!$D$2:$D$86,MATCH(C2785,Products!$A$2:$A$86,0)),"")</f>
        <v>705.26</v>
      </c>
      <c r="I2785" s="12">
        <f t="shared" si="172"/>
        <v>1128.8399999999999</v>
      </c>
      <c r="J2785" s="12">
        <f t="shared" si="173"/>
        <v>705.26</v>
      </c>
      <c r="K2785" s="12">
        <f t="shared" si="174"/>
        <v>423.57999999999993</v>
      </c>
      <c r="L2785" s="7">
        <f t="shared" si="175"/>
        <v>0.37523475426101127</v>
      </c>
      <c r="M2785" s="5" t="str">
        <f>IF(COUNTIF(Returns!$B$2:$B$248,A2785)&gt;0,"Yes","No")</f>
        <v>No</v>
      </c>
      <c r="N2785" s="13"/>
    </row>
    <row r="2786" spans="1:14" x14ac:dyDescent="0.35">
      <c r="A2786" s="5">
        <v>2785</v>
      </c>
      <c r="B2786" s="5">
        <v>1830</v>
      </c>
      <c r="C2786" s="5">
        <v>1074</v>
      </c>
      <c r="D2786" s="5">
        <v>1</v>
      </c>
      <c r="E2786" s="5">
        <v>2444.16</v>
      </c>
      <c r="F2786" s="5">
        <v>0.05</v>
      </c>
      <c r="G2786" s="5">
        <f>IFERROR(INDEX(Products!$C$2:$C$86,MATCH(C2786,Products!$A$2:$A$86,0)),"")</f>
        <v>7</v>
      </c>
      <c r="H2786" s="12">
        <f>IFERROR(INDEX(Products!$D$2:$D$86,MATCH(C2786,Products!$A$2:$A$86,0)),"")</f>
        <v>1417.35</v>
      </c>
      <c r="I2786" s="12">
        <f t="shared" si="172"/>
        <v>2321.9519999999998</v>
      </c>
      <c r="J2786" s="12">
        <f t="shared" si="173"/>
        <v>1417.35</v>
      </c>
      <c r="K2786" s="12">
        <f t="shared" si="174"/>
        <v>904.60199999999986</v>
      </c>
      <c r="L2786" s="7">
        <f t="shared" si="175"/>
        <v>0.3895868648447513</v>
      </c>
      <c r="M2786" s="5" t="str">
        <f>IF(COUNTIF(Returns!$B$2:$B$248,A2786)&gt;0,"Yes","No")</f>
        <v>No</v>
      </c>
      <c r="N2786" s="13"/>
    </row>
    <row r="2787" spans="1:14" x14ac:dyDescent="0.35">
      <c r="A2787" s="5">
        <v>2786</v>
      </c>
      <c r="B2787" s="5">
        <v>1830</v>
      </c>
      <c r="C2787" s="5">
        <v>1052</v>
      </c>
      <c r="D2787" s="5">
        <v>1</v>
      </c>
      <c r="E2787" s="5">
        <v>2801.53</v>
      </c>
      <c r="F2787" s="5">
        <v>0.1</v>
      </c>
      <c r="G2787" s="5">
        <f>IFERROR(INDEX(Products!$C$2:$C$86,MATCH(C2787,Products!$A$2:$A$86,0)),"")</f>
        <v>5</v>
      </c>
      <c r="H2787" s="12">
        <f>IFERROR(INDEX(Products!$D$2:$D$86,MATCH(C2787,Products!$A$2:$A$86,0)),"")</f>
        <v>1752.02</v>
      </c>
      <c r="I2787" s="12">
        <f t="shared" si="172"/>
        <v>2521.3770000000004</v>
      </c>
      <c r="J2787" s="12">
        <f t="shared" si="173"/>
        <v>1752.02</v>
      </c>
      <c r="K2787" s="12">
        <f t="shared" si="174"/>
        <v>769.35700000000043</v>
      </c>
      <c r="L2787" s="7">
        <f t="shared" si="175"/>
        <v>0.30513366307378875</v>
      </c>
      <c r="M2787" s="5" t="str">
        <f>IF(COUNTIF(Returns!$B$2:$B$248,A2787)&gt;0,"Yes","No")</f>
        <v>No</v>
      </c>
      <c r="N2787" s="13"/>
    </row>
    <row r="2788" spans="1:14" x14ac:dyDescent="0.35">
      <c r="A2788" s="5">
        <v>2787</v>
      </c>
      <c r="B2788" s="5">
        <v>1831</v>
      </c>
      <c r="C2788" s="5">
        <v>1001</v>
      </c>
      <c r="D2788" s="5">
        <v>1</v>
      </c>
      <c r="E2788" s="5">
        <v>3826.19</v>
      </c>
      <c r="F2788" s="5">
        <v>0.1</v>
      </c>
      <c r="G2788" s="5">
        <f>IFERROR(INDEX(Products!$C$2:$C$86,MATCH(C2788,Products!$A$2:$A$86,0)),"")</f>
        <v>1</v>
      </c>
      <c r="H2788" s="12">
        <f>IFERROR(INDEX(Products!$D$2:$D$86,MATCH(C2788,Products!$A$2:$A$86,0)),"")</f>
        <v>3021.65</v>
      </c>
      <c r="I2788" s="12">
        <f t="shared" si="172"/>
        <v>3443.5709999999999</v>
      </c>
      <c r="J2788" s="12">
        <f t="shared" si="173"/>
        <v>3021.65</v>
      </c>
      <c r="K2788" s="12">
        <f t="shared" si="174"/>
        <v>421.92099999999982</v>
      </c>
      <c r="L2788" s="7">
        <f t="shared" si="175"/>
        <v>0.12252426333013021</v>
      </c>
      <c r="M2788" s="5" t="str">
        <f>IF(COUNTIF(Returns!$B$2:$B$248,A2788)&gt;0,"Yes","No")</f>
        <v>No</v>
      </c>
      <c r="N2788" s="13"/>
    </row>
    <row r="2789" spans="1:14" x14ac:dyDescent="0.35">
      <c r="A2789" s="5">
        <v>2788</v>
      </c>
      <c r="B2789" s="5">
        <v>1832</v>
      </c>
      <c r="C2789" s="5">
        <v>1083</v>
      </c>
      <c r="D2789" s="5">
        <v>1</v>
      </c>
      <c r="E2789" s="5">
        <v>679.39</v>
      </c>
      <c r="F2789" s="5">
        <v>0</v>
      </c>
      <c r="G2789" s="5">
        <f>IFERROR(INDEX(Products!$C$2:$C$86,MATCH(C2789,Products!$A$2:$A$86,0)),"")</f>
        <v>8</v>
      </c>
      <c r="H2789" s="12">
        <f>IFERROR(INDEX(Products!$D$2:$D$86,MATCH(C2789,Products!$A$2:$A$86,0)),"")</f>
        <v>524.20000000000005</v>
      </c>
      <c r="I2789" s="12">
        <f t="shared" si="172"/>
        <v>679.39</v>
      </c>
      <c r="J2789" s="12">
        <f t="shared" si="173"/>
        <v>524.20000000000005</v>
      </c>
      <c r="K2789" s="12">
        <f t="shared" si="174"/>
        <v>155.18999999999994</v>
      </c>
      <c r="L2789" s="7">
        <f t="shared" si="175"/>
        <v>0.22842549934500059</v>
      </c>
      <c r="M2789" s="5" t="str">
        <f>IF(COUNTIF(Returns!$B$2:$B$248,A2789)&gt;0,"Yes","No")</f>
        <v>No</v>
      </c>
      <c r="N2789" s="13"/>
    </row>
    <row r="2790" spans="1:14" x14ac:dyDescent="0.35">
      <c r="A2790" s="5">
        <v>2789</v>
      </c>
      <c r="B2790" s="5">
        <v>1833</v>
      </c>
      <c r="C2790" s="5">
        <v>1064</v>
      </c>
      <c r="D2790" s="5">
        <v>1</v>
      </c>
      <c r="E2790" s="5">
        <v>177.92</v>
      </c>
      <c r="F2790" s="5">
        <v>0</v>
      </c>
      <c r="G2790" s="5">
        <f>IFERROR(INDEX(Products!$C$2:$C$86,MATCH(C2790,Products!$A$2:$A$86,0)),"")</f>
        <v>6</v>
      </c>
      <c r="H2790" s="12">
        <f>IFERROR(INDEX(Products!$D$2:$D$86,MATCH(C2790,Products!$A$2:$A$86,0)),"")</f>
        <v>95.97</v>
      </c>
      <c r="I2790" s="12">
        <f t="shared" si="172"/>
        <v>177.92</v>
      </c>
      <c r="J2790" s="12">
        <f t="shared" si="173"/>
        <v>95.97</v>
      </c>
      <c r="K2790" s="12">
        <f t="shared" si="174"/>
        <v>81.949999999999989</v>
      </c>
      <c r="L2790" s="7">
        <f t="shared" si="175"/>
        <v>0.46060026978417262</v>
      </c>
      <c r="M2790" s="5" t="str">
        <f>IF(COUNTIF(Returns!$B$2:$B$248,A2790)&gt;0,"Yes","No")</f>
        <v>No</v>
      </c>
      <c r="N2790" s="13"/>
    </row>
    <row r="2791" spans="1:14" x14ac:dyDescent="0.35">
      <c r="A2791" s="5">
        <v>2790</v>
      </c>
      <c r="B2791" s="5">
        <v>1834</v>
      </c>
      <c r="C2791" s="5">
        <v>1061</v>
      </c>
      <c r="D2791" s="5">
        <v>2</v>
      </c>
      <c r="E2791" s="5">
        <v>1128.8399999999999</v>
      </c>
      <c r="F2791" s="5">
        <v>0.1</v>
      </c>
      <c r="G2791" s="5">
        <f>IFERROR(INDEX(Products!$C$2:$C$86,MATCH(C2791,Products!$A$2:$A$86,0)),"")</f>
        <v>6</v>
      </c>
      <c r="H2791" s="12">
        <f>IFERROR(INDEX(Products!$D$2:$D$86,MATCH(C2791,Products!$A$2:$A$86,0)),"")</f>
        <v>705.26</v>
      </c>
      <c r="I2791" s="12">
        <f t="shared" si="172"/>
        <v>2031.9119999999998</v>
      </c>
      <c r="J2791" s="12">
        <f t="shared" si="173"/>
        <v>1410.52</v>
      </c>
      <c r="K2791" s="12">
        <f t="shared" si="174"/>
        <v>621.39199999999983</v>
      </c>
      <c r="L2791" s="7">
        <f t="shared" si="175"/>
        <v>0.30581639362334584</v>
      </c>
      <c r="M2791" s="5" t="str">
        <f>IF(COUNTIF(Returns!$B$2:$B$248,A2791)&gt;0,"Yes","No")</f>
        <v>No</v>
      </c>
      <c r="N2791" s="13"/>
    </row>
    <row r="2792" spans="1:14" x14ac:dyDescent="0.35">
      <c r="A2792" s="5">
        <v>2791</v>
      </c>
      <c r="B2792" s="5">
        <v>1835</v>
      </c>
      <c r="C2792" s="5">
        <v>1075</v>
      </c>
      <c r="D2792" s="5">
        <v>1</v>
      </c>
      <c r="E2792" s="5">
        <v>904.54</v>
      </c>
      <c r="F2792" s="5">
        <v>0</v>
      </c>
      <c r="G2792" s="5">
        <f>IFERROR(INDEX(Products!$C$2:$C$86,MATCH(C2792,Products!$A$2:$A$86,0)),"")</f>
        <v>7</v>
      </c>
      <c r="H2792" s="12">
        <f>IFERROR(INDEX(Products!$D$2:$D$86,MATCH(C2792,Products!$A$2:$A$86,0)),"")</f>
        <v>622.70000000000005</v>
      </c>
      <c r="I2792" s="12">
        <f t="shared" si="172"/>
        <v>904.54</v>
      </c>
      <c r="J2792" s="12">
        <f t="shared" si="173"/>
        <v>622.70000000000005</v>
      </c>
      <c r="K2792" s="12">
        <f t="shared" si="174"/>
        <v>281.83999999999992</v>
      </c>
      <c r="L2792" s="7">
        <f t="shared" si="175"/>
        <v>0.31158378844495538</v>
      </c>
      <c r="M2792" s="5" t="str">
        <f>IF(COUNTIF(Returns!$B$2:$B$248,A2792)&gt;0,"Yes","No")</f>
        <v>No</v>
      </c>
      <c r="N2792" s="13"/>
    </row>
    <row r="2793" spans="1:14" x14ac:dyDescent="0.35">
      <c r="A2793" s="5">
        <v>2792</v>
      </c>
      <c r="B2793" s="5">
        <v>1835</v>
      </c>
      <c r="C2793" s="5">
        <v>1049</v>
      </c>
      <c r="D2793" s="5">
        <v>2</v>
      </c>
      <c r="E2793" s="5">
        <v>3970.29</v>
      </c>
      <c r="F2793" s="5">
        <v>0.3</v>
      </c>
      <c r="G2793" s="5">
        <f>IFERROR(INDEX(Products!$C$2:$C$86,MATCH(C2793,Products!$A$2:$A$86,0)),"")</f>
        <v>5</v>
      </c>
      <c r="H2793" s="12">
        <f>IFERROR(INDEX(Products!$D$2:$D$86,MATCH(C2793,Products!$A$2:$A$86,0)),"")</f>
        <v>2490.89</v>
      </c>
      <c r="I2793" s="12">
        <f t="shared" si="172"/>
        <v>5558.4059999999999</v>
      </c>
      <c r="J2793" s="12">
        <f t="shared" si="173"/>
        <v>4981.78</v>
      </c>
      <c r="K2793" s="12">
        <f t="shared" si="174"/>
        <v>576.6260000000002</v>
      </c>
      <c r="L2793" s="7">
        <f t="shared" si="175"/>
        <v>0.10373945336126944</v>
      </c>
      <c r="M2793" s="5" t="str">
        <f>IF(COUNTIF(Returns!$B$2:$B$248,A2793)&gt;0,"Yes","No")</f>
        <v>No</v>
      </c>
      <c r="N2793" s="13"/>
    </row>
    <row r="2794" spans="1:14" x14ac:dyDescent="0.35">
      <c r="A2794" s="5">
        <v>2793</v>
      </c>
      <c r="B2794" s="5">
        <v>1836</v>
      </c>
      <c r="C2794" s="5">
        <v>1038</v>
      </c>
      <c r="D2794" s="5">
        <v>1</v>
      </c>
      <c r="E2794" s="5">
        <v>930.61</v>
      </c>
      <c r="F2794" s="5">
        <v>0</v>
      </c>
      <c r="G2794" s="5">
        <f>IFERROR(INDEX(Products!$C$2:$C$86,MATCH(C2794,Products!$A$2:$A$86,0)),"")</f>
        <v>4</v>
      </c>
      <c r="H2794" s="12">
        <f>IFERROR(INDEX(Products!$D$2:$D$86,MATCH(C2794,Products!$A$2:$A$86,0)),"")</f>
        <v>617.46</v>
      </c>
      <c r="I2794" s="12">
        <f t="shared" si="172"/>
        <v>930.61</v>
      </c>
      <c r="J2794" s="12">
        <f t="shared" si="173"/>
        <v>617.46</v>
      </c>
      <c r="K2794" s="12">
        <f t="shared" si="174"/>
        <v>313.14999999999998</v>
      </c>
      <c r="L2794" s="7">
        <f t="shared" si="175"/>
        <v>0.33649971524054112</v>
      </c>
      <c r="M2794" s="5" t="str">
        <f>IF(COUNTIF(Returns!$B$2:$B$248,A2794)&gt;0,"Yes","No")</f>
        <v>No</v>
      </c>
      <c r="N2794" s="13"/>
    </row>
    <row r="2795" spans="1:14" x14ac:dyDescent="0.35">
      <c r="A2795" s="5">
        <v>2794</v>
      </c>
      <c r="B2795" s="5">
        <v>1836</v>
      </c>
      <c r="C2795" s="5">
        <v>1041</v>
      </c>
      <c r="D2795" s="5">
        <v>2</v>
      </c>
      <c r="E2795" s="5">
        <v>767.68</v>
      </c>
      <c r="F2795" s="5">
        <v>0.1</v>
      </c>
      <c r="G2795" s="5">
        <f>IFERROR(INDEX(Products!$C$2:$C$86,MATCH(C2795,Products!$A$2:$A$86,0)),"")</f>
        <v>4</v>
      </c>
      <c r="H2795" s="12">
        <f>IFERROR(INDEX(Products!$D$2:$D$86,MATCH(C2795,Products!$A$2:$A$86,0)),"")</f>
        <v>540.32000000000005</v>
      </c>
      <c r="I2795" s="12">
        <f t="shared" si="172"/>
        <v>1381.8239999999998</v>
      </c>
      <c r="J2795" s="12">
        <f t="shared" si="173"/>
        <v>1080.6400000000001</v>
      </c>
      <c r="K2795" s="12">
        <f t="shared" si="174"/>
        <v>301.18399999999974</v>
      </c>
      <c r="L2795" s="7">
        <f t="shared" si="175"/>
        <v>0.21796118753184182</v>
      </c>
      <c r="M2795" s="5" t="str">
        <f>IF(COUNTIF(Returns!$B$2:$B$248,A2795)&gt;0,"Yes","No")</f>
        <v>No</v>
      </c>
      <c r="N2795" s="13"/>
    </row>
    <row r="2796" spans="1:14" x14ac:dyDescent="0.35">
      <c r="A2796" s="5">
        <v>2795</v>
      </c>
      <c r="B2796" s="5">
        <v>1837</v>
      </c>
      <c r="C2796" s="5">
        <v>1085</v>
      </c>
      <c r="D2796" s="5">
        <v>1</v>
      </c>
      <c r="E2796" s="5">
        <v>234.72</v>
      </c>
      <c r="F2796" s="5">
        <v>0.05</v>
      </c>
      <c r="G2796" s="5">
        <f>IFERROR(INDEX(Products!$C$2:$C$86,MATCH(C2796,Products!$A$2:$A$86,0)),"")</f>
        <v>8</v>
      </c>
      <c r="H2796" s="12">
        <f>IFERROR(INDEX(Products!$D$2:$D$86,MATCH(C2796,Products!$A$2:$A$86,0)),"")</f>
        <v>175.69</v>
      </c>
      <c r="I2796" s="12">
        <f t="shared" si="172"/>
        <v>222.98399999999998</v>
      </c>
      <c r="J2796" s="12">
        <f t="shared" si="173"/>
        <v>175.69</v>
      </c>
      <c r="K2796" s="12">
        <f t="shared" si="174"/>
        <v>47.293999999999983</v>
      </c>
      <c r="L2796" s="7">
        <f t="shared" si="175"/>
        <v>0.21209593513435937</v>
      </c>
      <c r="M2796" s="5" t="str">
        <f>IF(COUNTIF(Returns!$B$2:$B$248,A2796)&gt;0,"Yes","No")</f>
        <v>No</v>
      </c>
      <c r="N2796" s="13"/>
    </row>
    <row r="2797" spans="1:14" x14ac:dyDescent="0.35">
      <c r="A2797" s="5">
        <v>2796</v>
      </c>
      <c r="B2797" s="5">
        <v>1838</v>
      </c>
      <c r="C2797" s="5">
        <v>1007</v>
      </c>
      <c r="D2797" s="5">
        <v>1</v>
      </c>
      <c r="E2797" s="5">
        <v>701.76</v>
      </c>
      <c r="F2797" s="5">
        <v>0.2</v>
      </c>
      <c r="G2797" s="5">
        <f>IFERROR(INDEX(Products!$C$2:$C$86,MATCH(C2797,Products!$A$2:$A$86,0)),"")</f>
        <v>1</v>
      </c>
      <c r="H2797" s="12">
        <f>IFERROR(INDEX(Products!$D$2:$D$86,MATCH(C2797,Products!$A$2:$A$86,0)),"")</f>
        <v>508.8</v>
      </c>
      <c r="I2797" s="12">
        <f t="shared" si="172"/>
        <v>561.40800000000002</v>
      </c>
      <c r="J2797" s="12">
        <f t="shared" si="173"/>
        <v>508.8</v>
      </c>
      <c r="K2797" s="12">
        <f t="shared" si="174"/>
        <v>52.608000000000004</v>
      </c>
      <c r="L2797" s="7">
        <f t="shared" si="175"/>
        <v>9.370725034199727E-2</v>
      </c>
      <c r="M2797" s="5" t="str">
        <f>IF(COUNTIF(Returns!$B$2:$B$248,A2797)&gt;0,"Yes","No")</f>
        <v>No</v>
      </c>
      <c r="N2797" s="13"/>
    </row>
    <row r="2798" spans="1:14" x14ac:dyDescent="0.35">
      <c r="A2798" s="5">
        <v>2797</v>
      </c>
      <c r="B2798" s="5">
        <v>1839</v>
      </c>
      <c r="C2798" s="5">
        <v>1043</v>
      </c>
      <c r="D2798" s="5">
        <v>2</v>
      </c>
      <c r="E2798" s="5">
        <v>567.48</v>
      </c>
      <c r="F2798" s="5">
        <v>0.3</v>
      </c>
      <c r="G2798" s="5">
        <f>IFERROR(INDEX(Products!$C$2:$C$86,MATCH(C2798,Products!$A$2:$A$86,0)),"")</f>
        <v>4</v>
      </c>
      <c r="H2798" s="12">
        <f>IFERROR(INDEX(Products!$D$2:$D$86,MATCH(C2798,Products!$A$2:$A$86,0)),"")</f>
        <v>407.51</v>
      </c>
      <c r="I2798" s="12">
        <f t="shared" si="172"/>
        <v>794.47199999999998</v>
      </c>
      <c r="J2798" s="12">
        <f t="shared" si="173"/>
        <v>815.02</v>
      </c>
      <c r="K2798" s="12">
        <f t="shared" si="174"/>
        <v>-20.548000000000002</v>
      </c>
      <c r="L2798" s="7">
        <f t="shared" si="175"/>
        <v>-2.5863718293407448E-2</v>
      </c>
      <c r="M2798" s="5" t="str">
        <f>IF(COUNTIF(Returns!$B$2:$B$248,A2798)&gt;0,"Yes","No")</f>
        <v>No</v>
      </c>
      <c r="N2798" s="13"/>
    </row>
    <row r="2799" spans="1:14" x14ac:dyDescent="0.35">
      <c r="A2799" s="5">
        <v>2798</v>
      </c>
      <c r="B2799" s="5">
        <v>1839</v>
      </c>
      <c r="C2799" s="5">
        <v>1052</v>
      </c>
      <c r="D2799" s="5">
        <v>1</v>
      </c>
      <c r="E2799" s="5">
        <v>2801.53</v>
      </c>
      <c r="F2799" s="5">
        <v>0.15</v>
      </c>
      <c r="G2799" s="5">
        <f>IFERROR(INDEX(Products!$C$2:$C$86,MATCH(C2799,Products!$A$2:$A$86,0)),"")</f>
        <v>5</v>
      </c>
      <c r="H2799" s="12">
        <f>IFERROR(INDEX(Products!$D$2:$D$86,MATCH(C2799,Products!$A$2:$A$86,0)),"")</f>
        <v>1752.02</v>
      </c>
      <c r="I2799" s="12">
        <f t="shared" si="172"/>
        <v>2381.3005000000003</v>
      </c>
      <c r="J2799" s="12">
        <f t="shared" si="173"/>
        <v>1752.02</v>
      </c>
      <c r="K2799" s="12">
        <f t="shared" si="174"/>
        <v>629.2805000000003</v>
      </c>
      <c r="L2799" s="7">
        <f t="shared" si="175"/>
        <v>0.26425917266636456</v>
      </c>
      <c r="M2799" s="5" t="str">
        <f>IF(COUNTIF(Returns!$B$2:$B$248,A2799)&gt;0,"Yes","No")</f>
        <v>No</v>
      </c>
      <c r="N2799" s="13"/>
    </row>
    <row r="2800" spans="1:14" x14ac:dyDescent="0.35">
      <c r="A2800" s="5">
        <v>2799</v>
      </c>
      <c r="B2800" s="5">
        <v>1840</v>
      </c>
      <c r="C2800" s="5">
        <v>1046</v>
      </c>
      <c r="D2800" s="5">
        <v>1</v>
      </c>
      <c r="E2800" s="5">
        <v>675.87</v>
      </c>
      <c r="F2800" s="5">
        <v>0</v>
      </c>
      <c r="G2800" s="5">
        <f>IFERROR(INDEX(Products!$C$2:$C$86,MATCH(C2800,Products!$A$2:$A$86,0)),"")</f>
        <v>5</v>
      </c>
      <c r="H2800" s="12">
        <f>IFERROR(INDEX(Products!$D$2:$D$86,MATCH(C2800,Products!$A$2:$A$86,0)),"")</f>
        <v>407.68</v>
      </c>
      <c r="I2800" s="12">
        <f t="shared" si="172"/>
        <v>675.87</v>
      </c>
      <c r="J2800" s="12">
        <f t="shared" si="173"/>
        <v>407.68</v>
      </c>
      <c r="K2800" s="12">
        <f t="shared" si="174"/>
        <v>268.19</v>
      </c>
      <c r="L2800" s="7">
        <f t="shared" si="175"/>
        <v>0.39680707828428541</v>
      </c>
      <c r="M2800" s="5" t="str">
        <f>IF(COUNTIF(Returns!$B$2:$B$248,A2800)&gt;0,"Yes","No")</f>
        <v>No</v>
      </c>
      <c r="N2800" s="13"/>
    </row>
    <row r="2801" spans="1:14" x14ac:dyDescent="0.35">
      <c r="A2801" s="5">
        <v>2800</v>
      </c>
      <c r="B2801" s="5">
        <v>1841</v>
      </c>
      <c r="C2801" s="5">
        <v>1066</v>
      </c>
      <c r="D2801" s="5">
        <v>1</v>
      </c>
      <c r="E2801" s="5">
        <v>1123.68</v>
      </c>
      <c r="F2801" s="5">
        <v>0</v>
      </c>
      <c r="G2801" s="5">
        <f>IFERROR(INDEX(Products!$C$2:$C$86,MATCH(C2801,Products!$A$2:$A$86,0)),"")</f>
        <v>7</v>
      </c>
      <c r="H2801" s="12">
        <f>IFERROR(INDEX(Products!$D$2:$D$86,MATCH(C2801,Products!$A$2:$A$86,0)),"")</f>
        <v>872.66</v>
      </c>
      <c r="I2801" s="12">
        <f t="shared" si="172"/>
        <v>1123.68</v>
      </c>
      <c r="J2801" s="12">
        <f t="shared" si="173"/>
        <v>872.66</v>
      </c>
      <c r="K2801" s="12">
        <f t="shared" si="174"/>
        <v>251.0200000000001</v>
      </c>
      <c r="L2801" s="7">
        <f t="shared" si="175"/>
        <v>0.22339100099672513</v>
      </c>
      <c r="M2801" s="5" t="str">
        <f>IF(COUNTIF(Returns!$B$2:$B$248,A2801)&gt;0,"Yes","No")</f>
        <v>No</v>
      </c>
      <c r="N2801" s="13"/>
    </row>
    <row r="2802" spans="1:14" x14ac:dyDescent="0.35">
      <c r="A2802" s="5">
        <v>2801</v>
      </c>
      <c r="B2802" s="5">
        <v>1841</v>
      </c>
      <c r="C2802" s="5">
        <v>1067</v>
      </c>
      <c r="D2802" s="5">
        <v>1</v>
      </c>
      <c r="E2802" s="5">
        <v>4128.99</v>
      </c>
      <c r="F2802" s="5">
        <v>0.05</v>
      </c>
      <c r="G2802" s="5">
        <f>IFERROR(INDEX(Products!$C$2:$C$86,MATCH(C2802,Products!$A$2:$A$86,0)),"")</f>
        <v>7</v>
      </c>
      <c r="H2802" s="12">
        <f>IFERROR(INDEX(Products!$D$2:$D$86,MATCH(C2802,Products!$A$2:$A$86,0)),"")</f>
        <v>2213.3200000000002</v>
      </c>
      <c r="I2802" s="12">
        <f t="shared" si="172"/>
        <v>3922.5404999999996</v>
      </c>
      <c r="J2802" s="12">
        <f t="shared" si="173"/>
        <v>2213.3200000000002</v>
      </c>
      <c r="K2802" s="12">
        <f t="shared" si="174"/>
        <v>1709.2204999999994</v>
      </c>
      <c r="L2802" s="7">
        <f t="shared" si="175"/>
        <v>0.43574323834259954</v>
      </c>
      <c r="M2802" s="5" t="str">
        <f>IF(COUNTIF(Returns!$B$2:$B$248,A2802)&gt;0,"Yes","No")</f>
        <v>No</v>
      </c>
      <c r="N2802" s="13"/>
    </row>
    <row r="2803" spans="1:14" x14ac:dyDescent="0.35">
      <c r="A2803" s="5">
        <v>2802</v>
      </c>
      <c r="B2803" s="5">
        <v>1842</v>
      </c>
      <c r="C2803" s="5">
        <v>1068</v>
      </c>
      <c r="D2803" s="5">
        <v>1</v>
      </c>
      <c r="E2803" s="5">
        <v>550.08000000000004</v>
      </c>
      <c r="F2803" s="5">
        <v>0.15</v>
      </c>
      <c r="G2803" s="5">
        <f>IFERROR(INDEX(Products!$C$2:$C$86,MATCH(C2803,Products!$A$2:$A$86,0)),"")</f>
        <v>7</v>
      </c>
      <c r="H2803" s="12">
        <f>IFERROR(INDEX(Products!$D$2:$D$86,MATCH(C2803,Products!$A$2:$A$86,0)),"")</f>
        <v>351.29</v>
      </c>
      <c r="I2803" s="12">
        <f t="shared" si="172"/>
        <v>467.56800000000004</v>
      </c>
      <c r="J2803" s="12">
        <f t="shared" si="173"/>
        <v>351.29</v>
      </c>
      <c r="K2803" s="12">
        <f t="shared" si="174"/>
        <v>116.27800000000002</v>
      </c>
      <c r="L2803" s="7">
        <f t="shared" si="175"/>
        <v>0.24868682202374845</v>
      </c>
      <c r="M2803" s="5" t="str">
        <f>IF(COUNTIF(Returns!$B$2:$B$248,A2803)&gt;0,"Yes","No")</f>
        <v>No</v>
      </c>
      <c r="N2803" s="13"/>
    </row>
    <row r="2804" spans="1:14" x14ac:dyDescent="0.35">
      <c r="A2804" s="5">
        <v>2803</v>
      </c>
      <c r="B2804" s="5">
        <v>1843</v>
      </c>
      <c r="C2804" s="5">
        <v>1067</v>
      </c>
      <c r="D2804" s="5">
        <v>1</v>
      </c>
      <c r="E2804" s="5">
        <v>4128.99</v>
      </c>
      <c r="F2804" s="5">
        <v>0.3</v>
      </c>
      <c r="G2804" s="5">
        <f>IFERROR(INDEX(Products!$C$2:$C$86,MATCH(C2804,Products!$A$2:$A$86,0)),"")</f>
        <v>7</v>
      </c>
      <c r="H2804" s="12">
        <f>IFERROR(INDEX(Products!$D$2:$D$86,MATCH(C2804,Products!$A$2:$A$86,0)),"")</f>
        <v>2213.3200000000002</v>
      </c>
      <c r="I2804" s="12">
        <f t="shared" si="172"/>
        <v>2890.2929999999997</v>
      </c>
      <c r="J2804" s="12">
        <f t="shared" si="173"/>
        <v>2213.3200000000002</v>
      </c>
      <c r="K2804" s="12">
        <f t="shared" si="174"/>
        <v>676.9729999999995</v>
      </c>
      <c r="L2804" s="7">
        <f t="shared" si="175"/>
        <v>0.23422296632209938</v>
      </c>
      <c r="M2804" s="5" t="str">
        <f>IF(COUNTIF(Returns!$B$2:$B$248,A2804)&gt;0,"Yes","No")</f>
        <v>No</v>
      </c>
      <c r="N2804" s="13"/>
    </row>
    <row r="2805" spans="1:14" x14ac:dyDescent="0.35">
      <c r="A2805" s="5">
        <v>2804</v>
      </c>
      <c r="B2805" s="5">
        <v>1844</v>
      </c>
      <c r="C2805" s="5">
        <v>1038</v>
      </c>
      <c r="D2805" s="5">
        <v>1</v>
      </c>
      <c r="E2805" s="5">
        <v>930.61</v>
      </c>
      <c r="F2805" s="5">
        <v>0</v>
      </c>
      <c r="G2805" s="5">
        <f>IFERROR(INDEX(Products!$C$2:$C$86,MATCH(C2805,Products!$A$2:$A$86,0)),"")</f>
        <v>4</v>
      </c>
      <c r="H2805" s="12">
        <f>IFERROR(INDEX(Products!$D$2:$D$86,MATCH(C2805,Products!$A$2:$A$86,0)),"")</f>
        <v>617.46</v>
      </c>
      <c r="I2805" s="12">
        <f t="shared" si="172"/>
        <v>930.61</v>
      </c>
      <c r="J2805" s="12">
        <f t="shared" si="173"/>
        <v>617.46</v>
      </c>
      <c r="K2805" s="12">
        <f t="shared" si="174"/>
        <v>313.14999999999998</v>
      </c>
      <c r="L2805" s="7">
        <f t="shared" si="175"/>
        <v>0.33649971524054112</v>
      </c>
      <c r="M2805" s="5" t="str">
        <f>IF(COUNTIF(Returns!$B$2:$B$248,A2805)&gt;0,"Yes","No")</f>
        <v>No</v>
      </c>
      <c r="N2805" s="13"/>
    </row>
    <row r="2806" spans="1:14" x14ac:dyDescent="0.35">
      <c r="A2806" s="5">
        <v>2805</v>
      </c>
      <c r="B2806" s="5">
        <v>1845</v>
      </c>
      <c r="C2806" s="5">
        <v>1080</v>
      </c>
      <c r="D2806" s="5">
        <v>1</v>
      </c>
      <c r="E2806" s="5">
        <v>256.7</v>
      </c>
      <c r="F2806" s="5">
        <v>0.2</v>
      </c>
      <c r="G2806" s="5">
        <f>IFERROR(INDEX(Products!$C$2:$C$86,MATCH(C2806,Products!$A$2:$A$86,0)),"")</f>
        <v>8</v>
      </c>
      <c r="H2806" s="12">
        <f>IFERROR(INDEX(Products!$D$2:$D$86,MATCH(C2806,Products!$A$2:$A$86,0)),"")</f>
        <v>184.26</v>
      </c>
      <c r="I2806" s="12">
        <f t="shared" si="172"/>
        <v>205.36</v>
      </c>
      <c r="J2806" s="12">
        <f t="shared" si="173"/>
        <v>184.26</v>
      </c>
      <c r="K2806" s="12">
        <f t="shared" si="174"/>
        <v>21.100000000000023</v>
      </c>
      <c r="L2806" s="7">
        <f t="shared" si="175"/>
        <v>0.10274639657187389</v>
      </c>
      <c r="M2806" s="5" t="str">
        <f>IF(COUNTIF(Returns!$B$2:$B$248,A2806)&gt;0,"Yes","No")</f>
        <v>No</v>
      </c>
      <c r="N2806" s="13"/>
    </row>
    <row r="2807" spans="1:14" x14ac:dyDescent="0.35">
      <c r="A2807" s="5">
        <v>2806</v>
      </c>
      <c r="B2807" s="5">
        <v>1846</v>
      </c>
      <c r="C2807" s="5">
        <v>1067</v>
      </c>
      <c r="D2807" s="5">
        <v>1</v>
      </c>
      <c r="E2807" s="5">
        <v>4128.99</v>
      </c>
      <c r="F2807" s="5">
        <v>0</v>
      </c>
      <c r="G2807" s="5">
        <f>IFERROR(INDEX(Products!$C$2:$C$86,MATCH(C2807,Products!$A$2:$A$86,0)),"")</f>
        <v>7</v>
      </c>
      <c r="H2807" s="12">
        <f>IFERROR(INDEX(Products!$D$2:$D$86,MATCH(C2807,Products!$A$2:$A$86,0)),"")</f>
        <v>2213.3200000000002</v>
      </c>
      <c r="I2807" s="12">
        <f t="shared" si="172"/>
        <v>4128.99</v>
      </c>
      <c r="J2807" s="12">
        <f t="shared" si="173"/>
        <v>2213.3200000000002</v>
      </c>
      <c r="K2807" s="12">
        <f t="shared" si="174"/>
        <v>1915.6699999999996</v>
      </c>
      <c r="L2807" s="7">
        <f t="shared" si="175"/>
        <v>0.4639560764254696</v>
      </c>
      <c r="M2807" s="5" t="str">
        <f>IF(COUNTIF(Returns!$B$2:$B$248,A2807)&gt;0,"Yes","No")</f>
        <v>No</v>
      </c>
      <c r="N2807" s="13"/>
    </row>
    <row r="2808" spans="1:14" x14ac:dyDescent="0.35">
      <c r="A2808" s="5">
        <v>2807</v>
      </c>
      <c r="B2808" s="5">
        <v>1847</v>
      </c>
      <c r="C2808" s="5">
        <v>1064</v>
      </c>
      <c r="D2808" s="5">
        <v>1</v>
      </c>
      <c r="E2808" s="5">
        <v>177.92</v>
      </c>
      <c r="F2808" s="5">
        <v>0.3</v>
      </c>
      <c r="G2808" s="5">
        <f>IFERROR(INDEX(Products!$C$2:$C$86,MATCH(C2808,Products!$A$2:$A$86,0)),"")</f>
        <v>6</v>
      </c>
      <c r="H2808" s="12">
        <f>IFERROR(INDEX(Products!$D$2:$D$86,MATCH(C2808,Products!$A$2:$A$86,0)),"")</f>
        <v>95.97</v>
      </c>
      <c r="I2808" s="12">
        <f t="shared" si="172"/>
        <v>124.54399999999998</v>
      </c>
      <c r="J2808" s="12">
        <f t="shared" si="173"/>
        <v>95.97</v>
      </c>
      <c r="K2808" s="12">
        <f t="shared" si="174"/>
        <v>28.573999999999984</v>
      </c>
      <c r="L2808" s="7">
        <f t="shared" si="175"/>
        <v>0.22942895683453227</v>
      </c>
      <c r="M2808" s="5" t="str">
        <f>IF(COUNTIF(Returns!$B$2:$B$248,A2808)&gt;0,"Yes","No")</f>
        <v>No</v>
      </c>
      <c r="N2808" s="13"/>
    </row>
    <row r="2809" spans="1:14" x14ac:dyDescent="0.35">
      <c r="A2809" s="5">
        <v>2808</v>
      </c>
      <c r="B2809" s="5">
        <v>1848</v>
      </c>
      <c r="C2809" s="5">
        <v>1001</v>
      </c>
      <c r="D2809" s="5">
        <v>1</v>
      </c>
      <c r="E2809" s="5">
        <v>3826.19</v>
      </c>
      <c r="F2809" s="5">
        <v>0.05</v>
      </c>
      <c r="G2809" s="5">
        <f>IFERROR(INDEX(Products!$C$2:$C$86,MATCH(C2809,Products!$A$2:$A$86,0)),"")</f>
        <v>1</v>
      </c>
      <c r="H2809" s="12">
        <f>IFERROR(INDEX(Products!$D$2:$D$86,MATCH(C2809,Products!$A$2:$A$86,0)),"")</f>
        <v>3021.65</v>
      </c>
      <c r="I2809" s="12">
        <f t="shared" si="172"/>
        <v>3634.8804999999998</v>
      </c>
      <c r="J2809" s="12">
        <f t="shared" si="173"/>
        <v>3021.65</v>
      </c>
      <c r="K2809" s="12">
        <f t="shared" si="174"/>
        <v>613.23049999999967</v>
      </c>
      <c r="L2809" s="7">
        <f t="shared" si="175"/>
        <v>0.16870719683907071</v>
      </c>
      <c r="M2809" s="5" t="str">
        <f>IF(COUNTIF(Returns!$B$2:$B$248,A2809)&gt;0,"Yes","No")</f>
        <v>No</v>
      </c>
      <c r="N2809" s="13"/>
    </row>
    <row r="2810" spans="1:14" x14ac:dyDescent="0.35">
      <c r="A2810" s="5">
        <v>2809</v>
      </c>
      <c r="B2810" s="5">
        <v>1849</v>
      </c>
      <c r="C2810" s="5">
        <v>1085</v>
      </c>
      <c r="D2810" s="5">
        <v>1</v>
      </c>
      <c r="E2810" s="5">
        <v>234.72</v>
      </c>
      <c r="F2810" s="5">
        <v>0.05</v>
      </c>
      <c r="G2810" s="5">
        <f>IFERROR(INDEX(Products!$C$2:$C$86,MATCH(C2810,Products!$A$2:$A$86,0)),"")</f>
        <v>8</v>
      </c>
      <c r="H2810" s="12">
        <f>IFERROR(INDEX(Products!$D$2:$D$86,MATCH(C2810,Products!$A$2:$A$86,0)),"")</f>
        <v>175.69</v>
      </c>
      <c r="I2810" s="12">
        <f t="shared" si="172"/>
        <v>222.98399999999998</v>
      </c>
      <c r="J2810" s="12">
        <f t="shared" si="173"/>
        <v>175.69</v>
      </c>
      <c r="K2810" s="12">
        <f t="shared" si="174"/>
        <v>47.293999999999983</v>
      </c>
      <c r="L2810" s="7">
        <f t="shared" si="175"/>
        <v>0.21209593513435937</v>
      </c>
      <c r="M2810" s="5" t="str">
        <f>IF(COUNTIF(Returns!$B$2:$B$248,A2810)&gt;0,"Yes","No")</f>
        <v>No</v>
      </c>
      <c r="N2810" s="13"/>
    </row>
    <row r="2811" spans="1:14" x14ac:dyDescent="0.35">
      <c r="A2811" s="5">
        <v>2810</v>
      </c>
      <c r="B2811" s="5">
        <v>1849</v>
      </c>
      <c r="C2811" s="5">
        <v>1001</v>
      </c>
      <c r="D2811" s="5">
        <v>1</v>
      </c>
      <c r="E2811" s="5">
        <v>3826.19</v>
      </c>
      <c r="F2811" s="5">
        <v>0.05</v>
      </c>
      <c r="G2811" s="5">
        <f>IFERROR(INDEX(Products!$C$2:$C$86,MATCH(C2811,Products!$A$2:$A$86,0)),"")</f>
        <v>1</v>
      </c>
      <c r="H2811" s="12">
        <f>IFERROR(INDEX(Products!$D$2:$D$86,MATCH(C2811,Products!$A$2:$A$86,0)),"")</f>
        <v>3021.65</v>
      </c>
      <c r="I2811" s="12">
        <f t="shared" si="172"/>
        <v>3634.8804999999998</v>
      </c>
      <c r="J2811" s="12">
        <f t="shared" si="173"/>
        <v>3021.65</v>
      </c>
      <c r="K2811" s="12">
        <f t="shared" si="174"/>
        <v>613.23049999999967</v>
      </c>
      <c r="L2811" s="7">
        <f t="shared" si="175"/>
        <v>0.16870719683907071</v>
      </c>
      <c r="M2811" s="5" t="str">
        <f>IF(COUNTIF(Returns!$B$2:$B$248,A2811)&gt;0,"Yes","No")</f>
        <v>No</v>
      </c>
      <c r="N2811" s="13"/>
    </row>
    <row r="2812" spans="1:14" x14ac:dyDescent="0.35">
      <c r="A2812" s="5">
        <v>2811</v>
      </c>
      <c r="B2812" s="5">
        <v>1850</v>
      </c>
      <c r="C2812" s="5">
        <v>1056</v>
      </c>
      <c r="D2812" s="5">
        <v>1</v>
      </c>
      <c r="E2812" s="5">
        <v>1134.4000000000001</v>
      </c>
      <c r="F2812" s="5">
        <v>0</v>
      </c>
      <c r="G2812" s="5">
        <f>IFERROR(INDEX(Products!$C$2:$C$86,MATCH(C2812,Products!$A$2:$A$86,0)),"")</f>
        <v>6</v>
      </c>
      <c r="H2812" s="12">
        <f>IFERROR(INDEX(Products!$D$2:$D$86,MATCH(C2812,Products!$A$2:$A$86,0)),"")</f>
        <v>798.2</v>
      </c>
      <c r="I2812" s="12">
        <f t="shared" si="172"/>
        <v>1134.4000000000001</v>
      </c>
      <c r="J2812" s="12">
        <f t="shared" si="173"/>
        <v>798.2</v>
      </c>
      <c r="K2812" s="12">
        <f t="shared" si="174"/>
        <v>336.20000000000005</v>
      </c>
      <c r="L2812" s="7">
        <f t="shared" si="175"/>
        <v>0.29636812411847674</v>
      </c>
      <c r="M2812" s="5" t="str">
        <f>IF(COUNTIF(Returns!$B$2:$B$248,A2812)&gt;0,"Yes","No")</f>
        <v>No</v>
      </c>
      <c r="N2812" s="13"/>
    </row>
    <row r="2813" spans="1:14" x14ac:dyDescent="0.35">
      <c r="A2813" s="5">
        <v>2812</v>
      </c>
      <c r="B2813" s="5">
        <v>1851</v>
      </c>
      <c r="C2813" s="5">
        <v>1045</v>
      </c>
      <c r="D2813" s="5">
        <v>2</v>
      </c>
      <c r="E2813" s="5">
        <v>197.92</v>
      </c>
      <c r="F2813" s="5">
        <v>0</v>
      </c>
      <c r="G2813" s="5">
        <f>IFERROR(INDEX(Products!$C$2:$C$86,MATCH(C2813,Products!$A$2:$A$86,0)),"")</f>
        <v>4</v>
      </c>
      <c r="H2813" s="12">
        <f>IFERROR(INDEX(Products!$D$2:$D$86,MATCH(C2813,Products!$A$2:$A$86,0)),"")</f>
        <v>154.55000000000001</v>
      </c>
      <c r="I2813" s="12">
        <f t="shared" si="172"/>
        <v>395.84</v>
      </c>
      <c r="J2813" s="12">
        <f t="shared" si="173"/>
        <v>309.10000000000002</v>
      </c>
      <c r="K2813" s="12">
        <f t="shared" si="174"/>
        <v>86.739999999999952</v>
      </c>
      <c r="L2813" s="7">
        <f t="shared" si="175"/>
        <v>0.21912894098625696</v>
      </c>
      <c r="M2813" s="5" t="str">
        <f>IF(COUNTIF(Returns!$B$2:$B$248,A2813)&gt;0,"Yes","No")</f>
        <v>No</v>
      </c>
      <c r="N2813" s="13"/>
    </row>
    <row r="2814" spans="1:14" x14ac:dyDescent="0.35">
      <c r="A2814" s="5">
        <v>2813</v>
      </c>
      <c r="B2814" s="5">
        <v>1852</v>
      </c>
      <c r="C2814" s="5">
        <v>1062</v>
      </c>
      <c r="D2814" s="5">
        <v>2</v>
      </c>
      <c r="E2814" s="5">
        <v>1145.77</v>
      </c>
      <c r="F2814" s="5">
        <v>0.3</v>
      </c>
      <c r="G2814" s="5">
        <f>IFERROR(INDEX(Products!$C$2:$C$86,MATCH(C2814,Products!$A$2:$A$86,0)),"")</f>
        <v>6</v>
      </c>
      <c r="H2814" s="12">
        <f>IFERROR(INDEX(Products!$D$2:$D$86,MATCH(C2814,Products!$A$2:$A$86,0)),"")</f>
        <v>718.47</v>
      </c>
      <c r="I2814" s="12">
        <f t="shared" si="172"/>
        <v>1604.078</v>
      </c>
      <c r="J2814" s="12">
        <f t="shared" si="173"/>
        <v>1436.94</v>
      </c>
      <c r="K2814" s="12">
        <f t="shared" si="174"/>
        <v>167.13799999999992</v>
      </c>
      <c r="L2814" s="7">
        <f t="shared" si="175"/>
        <v>0.10419568125739516</v>
      </c>
      <c r="M2814" s="5" t="str">
        <f>IF(COUNTIF(Returns!$B$2:$B$248,A2814)&gt;0,"Yes","No")</f>
        <v>No</v>
      </c>
      <c r="N2814" s="13"/>
    </row>
    <row r="2815" spans="1:14" x14ac:dyDescent="0.35">
      <c r="A2815" s="5">
        <v>2814</v>
      </c>
      <c r="B2815" s="5">
        <v>1853</v>
      </c>
      <c r="C2815" s="5">
        <v>1038</v>
      </c>
      <c r="D2815" s="5">
        <v>1</v>
      </c>
      <c r="E2815" s="5">
        <v>930.61</v>
      </c>
      <c r="F2815" s="5">
        <v>0</v>
      </c>
      <c r="G2815" s="5">
        <f>IFERROR(INDEX(Products!$C$2:$C$86,MATCH(C2815,Products!$A$2:$A$86,0)),"")</f>
        <v>4</v>
      </c>
      <c r="H2815" s="12">
        <f>IFERROR(INDEX(Products!$D$2:$D$86,MATCH(C2815,Products!$A$2:$A$86,0)),"")</f>
        <v>617.46</v>
      </c>
      <c r="I2815" s="12">
        <f t="shared" si="172"/>
        <v>930.61</v>
      </c>
      <c r="J2815" s="12">
        <f t="shared" si="173"/>
        <v>617.46</v>
      </c>
      <c r="K2815" s="12">
        <f t="shared" si="174"/>
        <v>313.14999999999998</v>
      </c>
      <c r="L2815" s="7">
        <f t="shared" si="175"/>
        <v>0.33649971524054112</v>
      </c>
      <c r="M2815" s="5" t="str">
        <f>IF(COUNTIF(Returns!$B$2:$B$248,A2815)&gt;0,"Yes","No")</f>
        <v>No</v>
      </c>
      <c r="N2815" s="13"/>
    </row>
    <row r="2816" spans="1:14" x14ac:dyDescent="0.35">
      <c r="A2816" s="5">
        <v>2815</v>
      </c>
      <c r="B2816" s="5">
        <v>1854</v>
      </c>
      <c r="C2816" s="5">
        <v>1085</v>
      </c>
      <c r="D2816" s="5">
        <v>1</v>
      </c>
      <c r="E2816" s="5">
        <v>234.72</v>
      </c>
      <c r="F2816" s="5">
        <v>0.1</v>
      </c>
      <c r="G2816" s="5">
        <f>IFERROR(INDEX(Products!$C$2:$C$86,MATCH(C2816,Products!$A$2:$A$86,0)),"")</f>
        <v>8</v>
      </c>
      <c r="H2816" s="12">
        <f>IFERROR(INDEX(Products!$D$2:$D$86,MATCH(C2816,Products!$A$2:$A$86,0)),"")</f>
        <v>175.69</v>
      </c>
      <c r="I2816" s="12">
        <f t="shared" si="172"/>
        <v>211.24799999999999</v>
      </c>
      <c r="J2816" s="12">
        <f t="shared" si="173"/>
        <v>175.69</v>
      </c>
      <c r="K2816" s="12">
        <f t="shared" si="174"/>
        <v>35.557999999999993</v>
      </c>
      <c r="L2816" s="7">
        <f t="shared" si="175"/>
        <v>0.16832348708626824</v>
      </c>
      <c r="M2816" s="5" t="str">
        <f>IF(COUNTIF(Returns!$B$2:$B$248,A2816)&gt;0,"Yes","No")</f>
        <v>No</v>
      </c>
      <c r="N2816" s="13"/>
    </row>
    <row r="2817" spans="1:14" x14ac:dyDescent="0.35">
      <c r="A2817" s="5">
        <v>2816</v>
      </c>
      <c r="B2817" s="5">
        <v>1855</v>
      </c>
      <c r="C2817" s="5">
        <v>1056</v>
      </c>
      <c r="D2817" s="5">
        <v>1</v>
      </c>
      <c r="E2817" s="5">
        <v>1134.4000000000001</v>
      </c>
      <c r="F2817" s="5">
        <v>0</v>
      </c>
      <c r="G2817" s="5">
        <f>IFERROR(INDEX(Products!$C$2:$C$86,MATCH(C2817,Products!$A$2:$A$86,0)),"")</f>
        <v>6</v>
      </c>
      <c r="H2817" s="12">
        <f>IFERROR(INDEX(Products!$D$2:$D$86,MATCH(C2817,Products!$A$2:$A$86,0)),"")</f>
        <v>798.2</v>
      </c>
      <c r="I2817" s="12">
        <f t="shared" si="172"/>
        <v>1134.4000000000001</v>
      </c>
      <c r="J2817" s="12">
        <f t="shared" si="173"/>
        <v>798.2</v>
      </c>
      <c r="K2817" s="12">
        <f t="shared" si="174"/>
        <v>336.20000000000005</v>
      </c>
      <c r="L2817" s="7">
        <f t="shared" si="175"/>
        <v>0.29636812411847674</v>
      </c>
      <c r="M2817" s="5" t="str">
        <f>IF(COUNTIF(Returns!$B$2:$B$248,A2817)&gt;0,"Yes","No")</f>
        <v>No</v>
      </c>
      <c r="N2817" s="13"/>
    </row>
    <row r="2818" spans="1:14" x14ac:dyDescent="0.35">
      <c r="A2818" s="5">
        <v>2817</v>
      </c>
      <c r="B2818" s="5">
        <v>1856</v>
      </c>
      <c r="C2818" s="5">
        <v>1039</v>
      </c>
      <c r="D2818" s="5">
        <v>1</v>
      </c>
      <c r="E2818" s="5">
        <v>1284.94</v>
      </c>
      <c r="F2818" s="5">
        <v>0.2</v>
      </c>
      <c r="G2818" s="5">
        <f>IFERROR(INDEX(Products!$C$2:$C$86,MATCH(C2818,Products!$A$2:$A$86,0)),"")</f>
        <v>4</v>
      </c>
      <c r="H2818" s="12">
        <f>IFERROR(INDEX(Products!$D$2:$D$86,MATCH(C2818,Products!$A$2:$A$86,0)),"")</f>
        <v>829.93</v>
      </c>
      <c r="I2818" s="12">
        <f t="shared" ref="I2818:I2881" si="176">D2818*E2818*(1-F2818)</f>
        <v>1027.952</v>
      </c>
      <c r="J2818" s="12">
        <f t="shared" ref="J2818:J2881" si="177">D2818*H2818</f>
        <v>829.93</v>
      </c>
      <c r="K2818" s="12">
        <f t="shared" ref="K2818:K2881" si="178">I2818-J2818</f>
        <v>198.02200000000005</v>
      </c>
      <c r="L2818" s="7">
        <f t="shared" ref="L2818:L2881" si="179">IFERROR(K2818/I2818,0)</f>
        <v>0.19263739941164573</v>
      </c>
      <c r="M2818" s="5" t="str">
        <f>IF(COUNTIF(Returns!$B$2:$B$248,A2818)&gt;0,"Yes","No")</f>
        <v>No</v>
      </c>
      <c r="N2818" s="13"/>
    </row>
    <row r="2819" spans="1:14" x14ac:dyDescent="0.35">
      <c r="A2819" s="5">
        <v>2818</v>
      </c>
      <c r="B2819" s="5">
        <v>1857</v>
      </c>
      <c r="C2819" s="5">
        <v>1019</v>
      </c>
      <c r="D2819" s="5">
        <v>2</v>
      </c>
      <c r="E2819" s="5">
        <v>1255.73</v>
      </c>
      <c r="F2819" s="5">
        <v>0.1</v>
      </c>
      <c r="G2819" s="5">
        <f>IFERROR(INDEX(Products!$C$2:$C$86,MATCH(C2819,Products!$A$2:$A$86,0)),"")</f>
        <v>2</v>
      </c>
      <c r="H2819" s="12">
        <f>IFERROR(INDEX(Products!$D$2:$D$86,MATCH(C2819,Products!$A$2:$A$86,0)),"")</f>
        <v>760.11</v>
      </c>
      <c r="I2819" s="12">
        <f t="shared" si="176"/>
        <v>2260.3140000000003</v>
      </c>
      <c r="J2819" s="12">
        <f t="shared" si="177"/>
        <v>1520.22</v>
      </c>
      <c r="K2819" s="12">
        <f t="shared" si="178"/>
        <v>740.09400000000028</v>
      </c>
      <c r="L2819" s="7">
        <f t="shared" si="179"/>
        <v>0.32742972878989385</v>
      </c>
      <c r="M2819" s="5" t="str">
        <f>IF(COUNTIF(Returns!$B$2:$B$248,A2819)&gt;0,"Yes","No")</f>
        <v>No</v>
      </c>
      <c r="N2819" s="13"/>
    </row>
    <row r="2820" spans="1:14" x14ac:dyDescent="0.35">
      <c r="A2820" s="5">
        <v>2819</v>
      </c>
      <c r="B2820" s="5">
        <v>1857</v>
      </c>
      <c r="C2820" s="5">
        <v>1056</v>
      </c>
      <c r="D2820" s="5">
        <v>1</v>
      </c>
      <c r="E2820" s="5">
        <v>1134.4000000000001</v>
      </c>
      <c r="F2820" s="5">
        <v>0.15</v>
      </c>
      <c r="G2820" s="5">
        <f>IFERROR(INDEX(Products!$C$2:$C$86,MATCH(C2820,Products!$A$2:$A$86,0)),"")</f>
        <v>6</v>
      </c>
      <c r="H2820" s="12">
        <f>IFERROR(INDEX(Products!$D$2:$D$86,MATCH(C2820,Products!$A$2:$A$86,0)),"")</f>
        <v>798.2</v>
      </c>
      <c r="I2820" s="12">
        <f t="shared" si="176"/>
        <v>964.24</v>
      </c>
      <c r="J2820" s="12">
        <f t="shared" si="177"/>
        <v>798.2</v>
      </c>
      <c r="K2820" s="12">
        <f t="shared" si="178"/>
        <v>166.03999999999996</v>
      </c>
      <c r="L2820" s="7">
        <f t="shared" si="179"/>
        <v>0.17219779308056082</v>
      </c>
      <c r="M2820" s="5" t="str">
        <f>IF(COUNTIF(Returns!$B$2:$B$248,A2820)&gt;0,"Yes","No")</f>
        <v>No</v>
      </c>
      <c r="N2820" s="13"/>
    </row>
    <row r="2821" spans="1:14" x14ac:dyDescent="0.35">
      <c r="A2821" s="5">
        <v>2820</v>
      </c>
      <c r="B2821" s="5">
        <v>1858</v>
      </c>
      <c r="C2821" s="5">
        <v>1052</v>
      </c>
      <c r="D2821" s="5">
        <v>1</v>
      </c>
      <c r="E2821" s="5">
        <v>2801.53</v>
      </c>
      <c r="F2821" s="5">
        <v>0.3</v>
      </c>
      <c r="G2821" s="5">
        <f>IFERROR(INDEX(Products!$C$2:$C$86,MATCH(C2821,Products!$A$2:$A$86,0)),"")</f>
        <v>5</v>
      </c>
      <c r="H2821" s="12">
        <f>IFERROR(INDEX(Products!$D$2:$D$86,MATCH(C2821,Products!$A$2:$A$86,0)),"")</f>
        <v>1752.02</v>
      </c>
      <c r="I2821" s="12">
        <f t="shared" si="176"/>
        <v>1961.0709999999999</v>
      </c>
      <c r="J2821" s="12">
        <f t="shared" si="177"/>
        <v>1752.02</v>
      </c>
      <c r="K2821" s="12">
        <f t="shared" si="178"/>
        <v>209.05099999999993</v>
      </c>
      <c r="L2821" s="7">
        <f t="shared" si="179"/>
        <v>0.10660042395201394</v>
      </c>
      <c r="M2821" s="5" t="str">
        <f>IF(COUNTIF(Returns!$B$2:$B$248,A2821)&gt;0,"Yes","No")</f>
        <v>No</v>
      </c>
      <c r="N2821" s="13"/>
    </row>
    <row r="2822" spans="1:14" x14ac:dyDescent="0.35">
      <c r="A2822" s="5">
        <v>2821</v>
      </c>
      <c r="B2822" s="5">
        <v>1859</v>
      </c>
      <c r="C2822" s="5">
        <v>1085</v>
      </c>
      <c r="D2822" s="5">
        <v>1</v>
      </c>
      <c r="E2822" s="5">
        <v>234.72</v>
      </c>
      <c r="F2822" s="5">
        <v>0.1</v>
      </c>
      <c r="G2822" s="5">
        <f>IFERROR(INDEX(Products!$C$2:$C$86,MATCH(C2822,Products!$A$2:$A$86,0)),"")</f>
        <v>8</v>
      </c>
      <c r="H2822" s="12">
        <f>IFERROR(INDEX(Products!$D$2:$D$86,MATCH(C2822,Products!$A$2:$A$86,0)),"")</f>
        <v>175.69</v>
      </c>
      <c r="I2822" s="12">
        <f t="shared" si="176"/>
        <v>211.24799999999999</v>
      </c>
      <c r="J2822" s="12">
        <f t="shared" si="177"/>
        <v>175.69</v>
      </c>
      <c r="K2822" s="12">
        <f t="shared" si="178"/>
        <v>35.557999999999993</v>
      </c>
      <c r="L2822" s="7">
        <f t="shared" si="179"/>
        <v>0.16832348708626824</v>
      </c>
      <c r="M2822" s="5" t="str">
        <f>IF(COUNTIF(Returns!$B$2:$B$248,A2822)&gt;0,"Yes","No")</f>
        <v>No</v>
      </c>
      <c r="N2822" s="13"/>
    </row>
    <row r="2823" spans="1:14" x14ac:dyDescent="0.35">
      <c r="A2823" s="5">
        <v>2822</v>
      </c>
      <c r="B2823" s="5">
        <v>1860</v>
      </c>
      <c r="C2823" s="5">
        <v>1023</v>
      </c>
      <c r="D2823" s="5">
        <v>2</v>
      </c>
      <c r="E2823" s="5">
        <v>203.79</v>
      </c>
      <c r="F2823" s="5">
        <v>0.2</v>
      </c>
      <c r="G2823" s="5">
        <f>IFERROR(INDEX(Products!$C$2:$C$86,MATCH(C2823,Products!$A$2:$A$86,0)),"")</f>
        <v>2</v>
      </c>
      <c r="H2823" s="12">
        <f>IFERROR(INDEX(Products!$D$2:$D$86,MATCH(C2823,Products!$A$2:$A$86,0)),"")</f>
        <v>145.43</v>
      </c>
      <c r="I2823" s="12">
        <f t="shared" si="176"/>
        <v>326.06400000000002</v>
      </c>
      <c r="J2823" s="12">
        <f t="shared" si="177"/>
        <v>290.86</v>
      </c>
      <c r="K2823" s="12">
        <f t="shared" si="178"/>
        <v>35.204000000000008</v>
      </c>
      <c r="L2823" s="7">
        <f t="shared" si="179"/>
        <v>0.10796653417733944</v>
      </c>
      <c r="M2823" s="5" t="str">
        <f>IF(COUNTIF(Returns!$B$2:$B$248,A2823)&gt;0,"Yes","No")</f>
        <v>Yes</v>
      </c>
      <c r="N2823" s="13"/>
    </row>
    <row r="2824" spans="1:14" x14ac:dyDescent="0.35">
      <c r="A2824" s="5">
        <v>2823</v>
      </c>
      <c r="B2824" s="5">
        <v>1861</v>
      </c>
      <c r="C2824" s="5">
        <v>1044</v>
      </c>
      <c r="D2824" s="5">
        <v>1</v>
      </c>
      <c r="E2824" s="5">
        <v>1419.88</v>
      </c>
      <c r="F2824" s="5">
        <v>0</v>
      </c>
      <c r="G2824" s="5">
        <f>IFERROR(INDEX(Products!$C$2:$C$86,MATCH(C2824,Products!$A$2:$A$86,0)),"")</f>
        <v>4</v>
      </c>
      <c r="H2824" s="12">
        <f>IFERROR(INDEX(Products!$D$2:$D$86,MATCH(C2824,Products!$A$2:$A$86,0)),"")</f>
        <v>897.98</v>
      </c>
      <c r="I2824" s="12">
        <f t="shared" si="176"/>
        <v>1419.88</v>
      </c>
      <c r="J2824" s="12">
        <f t="shared" si="177"/>
        <v>897.98</v>
      </c>
      <c r="K2824" s="12">
        <f t="shared" si="178"/>
        <v>521.90000000000009</v>
      </c>
      <c r="L2824" s="7">
        <f t="shared" si="179"/>
        <v>0.36756627320618646</v>
      </c>
      <c r="M2824" s="5" t="str">
        <f>IF(COUNTIF(Returns!$B$2:$B$248,A2824)&gt;0,"Yes","No")</f>
        <v>No</v>
      </c>
      <c r="N2824" s="13"/>
    </row>
    <row r="2825" spans="1:14" x14ac:dyDescent="0.35">
      <c r="A2825" s="5">
        <v>2824</v>
      </c>
      <c r="B2825" s="5">
        <v>1862</v>
      </c>
      <c r="C2825" s="5">
        <v>1058</v>
      </c>
      <c r="D2825" s="5">
        <v>1</v>
      </c>
      <c r="E2825" s="5">
        <v>1504.15</v>
      </c>
      <c r="F2825" s="5">
        <v>0.05</v>
      </c>
      <c r="G2825" s="5">
        <f>IFERROR(INDEX(Products!$C$2:$C$86,MATCH(C2825,Products!$A$2:$A$86,0)),"")</f>
        <v>6</v>
      </c>
      <c r="H2825" s="12">
        <f>IFERROR(INDEX(Products!$D$2:$D$86,MATCH(C2825,Products!$A$2:$A$86,0)),"")</f>
        <v>828.35</v>
      </c>
      <c r="I2825" s="12">
        <f t="shared" si="176"/>
        <v>1428.9425000000001</v>
      </c>
      <c r="J2825" s="12">
        <f t="shared" si="177"/>
        <v>828.35</v>
      </c>
      <c r="K2825" s="12">
        <f t="shared" si="178"/>
        <v>600.59250000000009</v>
      </c>
      <c r="L2825" s="7">
        <f t="shared" si="179"/>
        <v>0.42030557562673099</v>
      </c>
      <c r="M2825" s="5" t="str">
        <f>IF(COUNTIF(Returns!$B$2:$B$248,A2825)&gt;0,"Yes","No")</f>
        <v>No</v>
      </c>
      <c r="N2825" s="13"/>
    </row>
    <row r="2826" spans="1:14" x14ac:dyDescent="0.35">
      <c r="A2826" s="5">
        <v>2825</v>
      </c>
      <c r="B2826" s="5">
        <v>1862</v>
      </c>
      <c r="C2826" s="5">
        <v>1085</v>
      </c>
      <c r="D2826" s="5">
        <v>1</v>
      </c>
      <c r="E2826" s="5">
        <v>234.72</v>
      </c>
      <c r="F2826" s="5">
        <v>0.15</v>
      </c>
      <c r="G2826" s="5">
        <f>IFERROR(INDEX(Products!$C$2:$C$86,MATCH(C2826,Products!$A$2:$A$86,0)),"")</f>
        <v>8</v>
      </c>
      <c r="H2826" s="12">
        <f>IFERROR(INDEX(Products!$D$2:$D$86,MATCH(C2826,Products!$A$2:$A$86,0)),"")</f>
        <v>175.69</v>
      </c>
      <c r="I2826" s="12">
        <f t="shared" si="176"/>
        <v>199.512</v>
      </c>
      <c r="J2826" s="12">
        <f t="shared" si="177"/>
        <v>175.69</v>
      </c>
      <c r="K2826" s="12">
        <f t="shared" si="178"/>
        <v>23.822000000000003</v>
      </c>
      <c r="L2826" s="7">
        <f t="shared" si="179"/>
        <v>0.11940133926781347</v>
      </c>
      <c r="M2826" s="5" t="str">
        <f>IF(COUNTIF(Returns!$B$2:$B$248,A2826)&gt;0,"Yes","No")</f>
        <v>No</v>
      </c>
      <c r="N2826" s="13"/>
    </row>
    <row r="2827" spans="1:14" x14ac:dyDescent="0.35">
      <c r="A2827" s="5">
        <v>2826</v>
      </c>
      <c r="B2827" s="5">
        <v>1863</v>
      </c>
      <c r="C2827" s="5">
        <v>1061</v>
      </c>
      <c r="D2827" s="5">
        <v>1</v>
      </c>
      <c r="E2827" s="5">
        <v>1128.8399999999999</v>
      </c>
      <c r="F2827" s="5">
        <v>0.3</v>
      </c>
      <c r="G2827" s="5">
        <f>IFERROR(INDEX(Products!$C$2:$C$86,MATCH(C2827,Products!$A$2:$A$86,0)),"")</f>
        <v>6</v>
      </c>
      <c r="H2827" s="12">
        <f>IFERROR(INDEX(Products!$D$2:$D$86,MATCH(C2827,Products!$A$2:$A$86,0)),"")</f>
        <v>705.26</v>
      </c>
      <c r="I2827" s="12">
        <f t="shared" si="176"/>
        <v>790.18799999999987</v>
      </c>
      <c r="J2827" s="12">
        <f t="shared" si="177"/>
        <v>705.26</v>
      </c>
      <c r="K2827" s="12">
        <f t="shared" si="178"/>
        <v>84.927999999999884</v>
      </c>
      <c r="L2827" s="7">
        <f t="shared" si="179"/>
        <v>0.10747822037287316</v>
      </c>
      <c r="M2827" s="5" t="str">
        <f>IF(COUNTIF(Returns!$B$2:$B$248,A2827)&gt;0,"Yes","No")</f>
        <v>No</v>
      </c>
      <c r="N2827" s="13"/>
    </row>
    <row r="2828" spans="1:14" x14ac:dyDescent="0.35">
      <c r="A2828" s="5">
        <v>2827</v>
      </c>
      <c r="B2828" s="5">
        <v>1864</v>
      </c>
      <c r="C2828" s="5">
        <v>1072</v>
      </c>
      <c r="D2828" s="5">
        <v>1</v>
      </c>
      <c r="E2828" s="5">
        <v>1404.39</v>
      </c>
      <c r="F2828" s="5">
        <v>0.05</v>
      </c>
      <c r="G2828" s="5">
        <f>IFERROR(INDEX(Products!$C$2:$C$86,MATCH(C2828,Products!$A$2:$A$86,0)),"")</f>
        <v>7</v>
      </c>
      <c r="H2828" s="12">
        <f>IFERROR(INDEX(Products!$D$2:$D$86,MATCH(C2828,Products!$A$2:$A$86,0)),"")</f>
        <v>772.88</v>
      </c>
      <c r="I2828" s="12">
        <f t="shared" si="176"/>
        <v>1334.1704999999999</v>
      </c>
      <c r="J2828" s="12">
        <f t="shared" si="177"/>
        <v>772.88</v>
      </c>
      <c r="K2828" s="12">
        <f t="shared" si="178"/>
        <v>561.29049999999995</v>
      </c>
      <c r="L2828" s="7">
        <f t="shared" si="179"/>
        <v>0.42070372564825859</v>
      </c>
      <c r="M2828" s="5" t="str">
        <f>IF(COUNTIF(Returns!$B$2:$B$248,A2828)&gt;0,"Yes","No")</f>
        <v>No</v>
      </c>
      <c r="N2828" s="13"/>
    </row>
    <row r="2829" spans="1:14" x14ac:dyDescent="0.35">
      <c r="A2829" s="5">
        <v>2828</v>
      </c>
      <c r="B2829" s="5">
        <v>1865</v>
      </c>
      <c r="C2829" s="5">
        <v>1001</v>
      </c>
      <c r="D2829" s="5">
        <v>1</v>
      </c>
      <c r="E2829" s="5">
        <v>3826.19</v>
      </c>
      <c r="F2829" s="5">
        <v>0.15</v>
      </c>
      <c r="G2829" s="5">
        <f>IFERROR(INDEX(Products!$C$2:$C$86,MATCH(C2829,Products!$A$2:$A$86,0)),"")</f>
        <v>1</v>
      </c>
      <c r="H2829" s="12">
        <f>IFERROR(INDEX(Products!$D$2:$D$86,MATCH(C2829,Products!$A$2:$A$86,0)),"")</f>
        <v>3021.65</v>
      </c>
      <c r="I2829" s="12">
        <f t="shared" si="176"/>
        <v>3252.2615000000001</v>
      </c>
      <c r="J2829" s="12">
        <f t="shared" si="177"/>
        <v>3021.65</v>
      </c>
      <c r="K2829" s="12">
        <f t="shared" si="178"/>
        <v>230.61149999999998</v>
      </c>
      <c r="L2829" s="7">
        <f t="shared" si="179"/>
        <v>7.0908043526020273E-2</v>
      </c>
      <c r="M2829" s="5" t="str">
        <f>IF(COUNTIF(Returns!$B$2:$B$248,A2829)&gt;0,"Yes","No")</f>
        <v>No</v>
      </c>
      <c r="N2829" s="13"/>
    </row>
    <row r="2830" spans="1:14" x14ac:dyDescent="0.35">
      <c r="A2830" s="5">
        <v>2829</v>
      </c>
      <c r="B2830" s="5">
        <v>1865</v>
      </c>
      <c r="C2830" s="5">
        <v>1049</v>
      </c>
      <c r="D2830" s="5">
        <v>1</v>
      </c>
      <c r="E2830" s="5">
        <v>3970.29</v>
      </c>
      <c r="F2830" s="5">
        <v>0.1</v>
      </c>
      <c r="G2830" s="5">
        <f>IFERROR(INDEX(Products!$C$2:$C$86,MATCH(C2830,Products!$A$2:$A$86,0)),"")</f>
        <v>5</v>
      </c>
      <c r="H2830" s="12">
        <f>IFERROR(INDEX(Products!$D$2:$D$86,MATCH(C2830,Products!$A$2:$A$86,0)),"")</f>
        <v>2490.89</v>
      </c>
      <c r="I2830" s="12">
        <f t="shared" si="176"/>
        <v>3573.261</v>
      </c>
      <c r="J2830" s="12">
        <f t="shared" si="177"/>
        <v>2490.89</v>
      </c>
      <c r="K2830" s="12">
        <f t="shared" si="178"/>
        <v>1082.3710000000001</v>
      </c>
      <c r="L2830" s="7">
        <f t="shared" si="179"/>
        <v>0.30290846372543179</v>
      </c>
      <c r="M2830" s="5" t="str">
        <f>IF(COUNTIF(Returns!$B$2:$B$248,A2830)&gt;0,"Yes","No")</f>
        <v>Yes</v>
      </c>
      <c r="N2830" s="13"/>
    </row>
    <row r="2831" spans="1:14" x14ac:dyDescent="0.35">
      <c r="A2831" s="5">
        <v>2830</v>
      </c>
      <c r="B2831" s="5">
        <v>1866</v>
      </c>
      <c r="C2831" s="5">
        <v>1054</v>
      </c>
      <c r="D2831" s="5">
        <v>1</v>
      </c>
      <c r="E2831" s="5">
        <v>631.66</v>
      </c>
      <c r="F2831" s="5">
        <v>0.15</v>
      </c>
      <c r="G2831" s="5">
        <f>IFERROR(INDEX(Products!$C$2:$C$86,MATCH(C2831,Products!$A$2:$A$86,0)),"")</f>
        <v>5</v>
      </c>
      <c r="H2831" s="12">
        <f>IFERROR(INDEX(Products!$D$2:$D$86,MATCH(C2831,Products!$A$2:$A$86,0)),"")</f>
        <v>412.15</v>
      </c>
      <c r="I2831" s="12">
        <f t="shared" si="176"/>
        <v>536.91099999999994</v>
      </c>
      <c r="J2831" s="12">
        <f t="shared" si="177"/>
        <v>412.15</v>
      </c>
      <c r="K2831" s="12">
        <f t="shared" si="178"/>
        <v>124.76099999999997</v>
      </c>
      <c r="L2831" s="7">
        <f t="shared" si="179"/>
        <v>0.23236812060099343</v>
      </c>
      <c r="M2831" s="5" t="str">
        <f>IF(COUNTIF(Returns!$B$2:$B$248,A2831)&gt;0,"Yes","No")</f>
        <v>No</v>
      </c>
      <c r="N2831" s="13"/>
    </row>
    <row r="2832" spans="1:14" x14ac:dyDescent="0.35">
      <c r="A2832" s="5">
        <v>2831</v>
      </c>
      <c r="B2832" s="5">
        <v>1866</v>
      </c>
      <c r="C2832" s="5">
        <v>1085</v>
      </c>
      <c r="D2832" s="5">
        <v>1</v>
      </c>
      <c r="E2832" s="5">
        <v>234.72</v>
      </c>
      <c r="F2832" s="5">
        <v>0.2</v>
      </c>
      <c r="G2832" s="5">
        <f>IFERROR(INDEX(Products!$C$2:$C$86,MATCH(C2832,Products!$A$2:$A$86,0)),"")</f>
        <v>8</v>
      </c>
      <c r="H2832" s="12">
        <f>IFERROR(INDEX(Products!$D$2:$D$86,MATCH(C2832,Products!$A$2:$A$86,0)),"")</f>
        <v>175.69</v>
      </c>
      <c r="I2832" s="12">
        <f t="shared" si="176"/>
        <v>187.77600000000001</v>
      </c>
      <c r="J2832" s="12">
        <f t="shared" si="177"/>
        <v>175.69</v>
      </c>
      <c r="K2832" s="12">
        <f t="shared" si="178"/>
        <v>12.086000000000013</v>
      </c>
      <c r="L2832" s="7">
        <f t="shared" si="179"/>
        <v>6.4363922972051874E-2</v>
      </c>
      <c r="M2832" s="5" t="str">
        <f>IF(COUNTIF(Returns!$B$2:$B$248,A2832)&gt;0,"Yes","No")</f>
        <v>No</v>
      </c>
      <c r="N2832" s="13"/>
    </row>
    <row r="2833" spans="1:14" x14ac:dyDescent="0.35">
      <c r="A2833" s="5">
        <v>2832</v>
      </c>
      <c r="B2833" s="5">
        <v>1866</v>
      </c>
      <c r="C2833" s="5">
        <v>1080</v>
      </c>
      <c r="D2833" s="5">
        <v>1</v>
      </c>
      <c r="E2833" s="5">
        <v>256.7</v>
      </c>
      <c r="F2833" s="5">
        <v>0</v>
      </c>
      <c r="G2833" s="5">
        <f>IFERROR(INDEX(Products!$C$2:$C$86,MATCH(C2833,Products!$A$2:$A$86,0)),"")</f>
        <v>8</v>
      </c>
      <c r="H2833" s="12">
        <f>IFERROR(INDEX(Products!$D$2:$D$86,MATCH(C2833,Products!$A$2:$A$86,0)),"")</f>
        <v>184.26</v>
      </c>
      <c r="I2833" s="12">
        <f t="shared" si="176"/>
        <v>256.7</v>
      </c>
      <c r="J2833" s="12">
        <f t="shared" si="177"/>
        <v>184.26</v>
      </c>
      <c r="K2833" s="12">
        <f t="shared" si="178"/>
        <v>72.44</v>
      </c>
      <c r="L2833" s="7">
        <f t="shared" si="179"/>
        <v>0.28219711725749902</v>
      </c>
      <c r="M2833" s="5" t="str">
        <f>IF(COUNTIF(Returns!$B$2:$B$248,A2833)&gt;0,"Yes","No")</f>
        <v>No</v>
      </c>
      <c r="N2833" s="13"/>
    </row>
    <row r="2834" spans="1:14" x14ac:dyDescent="0.35">
      <c r="A2834" s="5">
        <v>2833</v>
      </c>
      <c r="B2834" s="5">
        <v>1866</v>
      </c>
      <c r="C2834" s="5">
        <v>1038</v>
      </c>
      <c r="D2834" s="5">
        <v>1</v>
      </c>
      <c r="E2834" s="5">
        <v>930.61</v>
      </c>
      <c r="F2834" s="5">
        <v>0.05</v>
      </c>
      <c r="G2834" s="5">
        <f>IFERROR(INDEX(Products!$C$2:$C$86,MATCH(C2834,Products!$A$2:$A$86,0)),"")</f>
        <v>4</v>
      </c>
      <c r="H2834" s="12">
        <f>IFERROR(INDEX(Products!$D$2:$D$86,MATCH(C2834,Products!$A$2:$A$86,0)),"")</f>
        <v>617.46</v>
      </c>
      <c r="I2834" s="12">
        <f t="shared" si="176"/>
        <v>884.07949999999994</v>
      </c>
      <c r="J2834" s="12">
        <f t="shared" si="177"/>
        <v>617.46</v>
      </c>
      <c r="K2834" s="12">
        <f t="shared" si="178"/>
        <v>266.6194999999999</v>
      </c>
      <c r="L2834" s="7">
        <f t="shared" si="179"/>
        <v>0.30157864762162218</v>
      </c>
      <c r="M2834" s="5" t="str">
        <f>IF(COUNTIF(Returns!$B$2:$B$248,A2834)&gt;0,"Yes","No")</f>
        <v>No</v>
      </c>
      <c r="N2834" s="13"/>
    </row>
    <row r="2835" spans="1:14" x14ac:dyDescent="0.35">
      <c r="A2835" s="5">
        <v>2834</v>
      </c>
      <c r="B2835" s="5">
        <v>1867</v>
      </c>
      <c r="C2835" s="5">
        <v>1052</v>
      </c>
      <c r="D2835" s="5">
        <v>2</v>
      </c>
      <c r="E2835" s="5">
        <v>2801.53</v>
      </c>
      <c r="F2835" s="5">
        <v>0</v>
      </c>
      <c r="G2835" s="5">
        <f>IFERROR(INDEX(Products!$C$2:$C$86,MATCH(C2835,Products!$A$2:$A$86,0)),"")</f>
        <v>5</v>
      </c>
      <c r="H2835" s="12">
        <f>IFERROR(INDEX(Products!$D$2:$D$86,MATCH(C2835,Products!$A$2:$A$86,0)),"")</f>
        <v>1752.02</v>
      </c>
      <c r="I2835" s="12">
        <f t="shared" si="176"/>
        <v>5603.06</v>
      </c>
      <c r="J2835" s="12">
        <f t="shared" si="177"/>
        <v>3504.04</v>
      </c>
      <c r="K2835" s="12">
        <f t="shared" si="178"/>
        <v>2099.0200000000004</v>
      </c>
      <c r="L2835" s="7">
        <f t="shared" si="179"/>
        <v>0.37462029676640984</v>
      </c>
      <c r="M2835" s="5" t="str">
        <f>IF(COUNTIF(Returns!$B$2:$B$248,A2835)&gt;0,"Yes","No")</f>
        <v>No</v>
      </c>
      <c r="N2835" s="13"/>
    </row>
    <row r="2836" spans="1:14" x14ac:dyDescent="0.35">
      <c r="A2836" s="5">
        <v>2835</v>
      </c>
      <c r="B2836" s="5">
        <v>1867</v>
      </c>
      <c r="C2836" s="5">
        <v>1056</v>
      </c>
      <c r="D2836" s="5">
        <v>1</v>
      </c>
      <c r="E2836" s="5">
        <v>1134.4000000000001</v>
      </c>
      <c r="F2836" s="5">
        <v>0</v>
      </c>
      <c r="G2836" s="5">
        <f>IFERROR(INDEX(Products!$C$2:$C$86,MATCH(C2836,Products!$A$2:$A$86,0)),"")</f>
        <v>6</v>
      </c>
      <c r="H2836" s="12">
        <f>IFERROR(INDEX(Products!$D$2:$D$86,MATCH(C2836,Products!$A$2:$A$86,0)),"")</f>
        <v>798.2</v>
      </c>
      <c r="I2836" s="12">
        <f t="shared" si="176"/>
        <v>1134.4000000000001</v>
      </c>
      <c r="J2836" s="12">
        <f t="shared" si="177"/>
        <v>798.2</v>
      </c>
      <c r="K2836" s="12">
        <f t="shared" si="178"/>
        <v>336.20000000000005</v>
      </c>
      <c r="L2836" s="7">
        <f t="shared" si="179"/>
        <v>0.29636812411847674</v>
      </c>
      <c r="M2836" s="5" t="str">
        <f>IF(COUNTIF(Returns!$B$2:$B$248,A2836)&gt;0,"Yes","No")</f>
        <v>No</v>
      </c>
      <c r="N2836" s="13"/>
    </row>
    <row r="2837" spans="1:14" x14ac:dyDescent="0.35">
      <c r="A2837" s="5">
        <v>2836</v>
      </c>
      <c r="B2837" s="5">
        <v>1868</v>
      </c>
      <c r="C2837" s="5">
        <v>1006</v>
      </c>
      <c r="D2837" s="5">
        <v>1</v>
      </c>
      <c r="E2837" s="5">
        <v>2046.37</v>
      </c>
      <c r="F2837" s="5">
        <v>0</v>
      </c>
      <c r="G2837" s="5">
        <f>IFERROR(INDEX(Products!$C$2:$C$86,MATCH(C2837,Products!$A$2:$A$86,0)),"")</f>
        <v>1</v>
      </c>
      <c r="H2837" s="12">
        <f>IFERROR(INDEX(Products!$D$2:$D$86,MATCH(C2837,Products!$A$2:$A$86,0)),"")</f>
        <v>1296.42</v>
      </c>
      <c r="I2837" s="12">
        <f t="shared" si="176"/>
        <v>2046.37</v>
      </c>
      <c r="J2837" s="12">
        <f t="shared" si="177"/>
        <v>1296.42</v>
      </c>
      <c r="K2837" s="12">
        <f t="shared" si="178"/>
        <v>749.94999999999982</v>
      </c>
      <c r="L2837" s="7">
        <f t="shared" si="179"/>
        <v>0.3664782028665392</v>
      </c>
      <c r="M2837" s="5" t="str">
        <f>IF(COUNTIF(Returns!$B$2:$B$248,A2837)&gt;0,"Yes","No")</f>
        <v>Yes</v>
      </c>
      <c r="N2837" s="13"/>
    </row>
    <row r="2838" spans="1:14" x14ac:dyDescent="0.35">
      <c r="A2838" s="5">
        <v>2837</v>
      </c>
      <c r="B2838" s="5">
        <v>1869</v>
      </c>
      <c r="C2838" s="5">
        <v>1067</v>
      </c>
      <c r="D2838" s="5">
        <v>1</v>
      </c>
      <c r="E2838" s="5">
        <v>4128.99</v>
      </c>
      <c r="F2838" s="5">
        <v>0.1</v>
      </c>
      <c r="G2838" s="5">
        <f>IFERROR(INDEX(Products!$C$2:$C$86,MATCH(C2838,Products!$A$2:$A$86,0)),"")</f>
        <v>7</v>
      </c>
      <c r="H2838" s="12">
        <f>IFERROR(INDEX(Products!$D$2:$D$86,MATCH(C2838,Products!$A$2:$A$86,0)),"")</f>
        <v>2213.3200000000002</v>
      </c>
      <c r="I2838" s="12">
        <f t="shared" si="176"/>
        <v>3716.0909999999999</v>
      </c>
      <c r="J2838" s="12">
        <f t="shared" si="177"/>
        <v>2213.3200000000002</v>
      </c>
      <c r="K2838" s="12">
        <f t="shared" si="178"/>
        <v>1502.7709999999997</v>
      </c>
      <c r="L2838" s="7">
        <f t="shared" si="179"/>
        <v>0.40439564047274401</v>
      </c>
      <c r="M2838" s="5" t="str">
        <f>IF(COUNTIF(Returns!$B$2:$B$248,A2838)&gt;0,"Yes","No")</f>
        <v>No</v>
      </c>
      <c r="N2838" s="13"/>
    </row>
    <row r="2839" spans="1:14" x14ac:dyDescent="0.35">
      <c r="A2839" s="5">
        <v>2838</v>
      </c>
      <c r="B2839" s="5">
        <v>1870</v>
      </c>
      <c r="C2839" s="5">
        <v>1072</v>
      </c>
      <c r="D2839" s="5">
        <v>2</v>
      </c>
      <c r="E2839" s="5">
        <v>1404.39</v>
      </c>
      <c r="F2839" s="5">
        <v>0.15</v>
      </c>
      <c r="G2839" s="5">
        <f>IFERROR(INDEX(Products!$C$2:$C$86,MATCH(C2839,Products!$A$2:$A$86,0)),"")</f>
        <v>7</v>
      </c>
      <c r="H2839" s="12">
        <f>IFERROR(INDEX(Products!$D$2:$D$86,MATCH(C2839,Products!$A$2:$A$86,0)),"")</f>
        <v>772.88</v>
      </c>
      <c r="I2839" s="12">
        <f t="shared" si="176"/>
        <v>2387.4630000000002</v>
      </c>
      <c r="J2839" s="12">
        <f t="shared" si="177"/>
        <v>1545.76</v>
      </c>
      <c r="K2839" s="12">
        <f t="shared" si="178"/>
        <v>841.7030000000002</v>
      </c>
      <c r="L2839" s="7">
        <f t="shared" si="179"/>
        <v>0.35255122278334788</v>
      </c>
      <c r="M2839" s="5" t="str">
        <f>IF(COUNTIF(Returns!$B$2:$B$248,A2839)&gt;0,"Yes","No")</f>
        <v>No</v>
      </c>
      <c r="N2839" s="13"/>
    </row>
    <row r="2840" spans="1:14" x14ac:dyDescent="0.35">
      <c r="A2840" s="5">
        <v>2839</v>
      </c>
      <c r="B2840" s="5">
        <v>1871</v>
      </c>
      <c r="C2840" s="5">
        <v>1019</v>
      </c>
      <c r="D2840" s="5">
        <v>1</v>
      </c>
      <c r="E2840" s="5">
        <v>1255.73</v>
      </c>
      <c r="F2840" s="5">
        <v>0</v>
      </c>
      <c r="G2840" s="5">
        <f>IFERROR(INDEX(Products!$C$2:$C$86,MATCH(C2840,Products!$A$2:$A$86,0)),"")</f>
        <v>2</v>
      </c>
      <c r="H2840" s="12">
        <f>IFERROR(INDEX(Products!$D$2:$D$86,MATCH(C2840,Products!$A$2:$A$86,0)),"")</f>
        <v>760.11</v>
      </c>
      <c r="I2840" s="12">
        <f t="shared" si="176"/>
        <v>1255.73</v>
      </c>
      <c r="J2840" s="12">
        <f t="shared" si="177"/>
        <v>760.11</v>
      </c>
      <c r="K2840" s="12">
        <f t="shared" si="178"/>
        <v>495.62</v>
      </c>
      <c r="L2840" s="7">
        <f t="shared" si="179"/>
        <v>0.39468675591090441</v>
      </c>
      <c r="M2840" s="5" t="str">
        <f>IF(COUNTIF(Returns!$B$2:$B$248,A2840)&gt;0,"Yes","No")</f>
        <v>No</v>
      </c>
      <c r="N2840" s="13"/>
    </row>
    <row r="2841" spans="1:14" x14ac:dyDescent="0.35">
      <c r="A2841" s="5">
        <v>2840</v>
      </c>
      <c r="B2841" s="5">
        <v>1872</v>
      </c>
      <c r="C2841" s="5">
        <v>1001</v>
      </c>
      <c r="D2841" s="5">
        <v>1</v>
      </c>
      <c r="E2841" s="5">
        <v>3826.19</v>
      </c>
      <c r="F2841" s="5">
        <v>0</v>
      </c>
      <c r="G2841" s="5">
        <f>IFERROR(INDEX(Products!$C$2:$C$86,MATCH(C2841,Products!$A$2:$A$86,0)),"")</f>
        <v>1</v>
      </c>
      <c r="H2841" s="12">
        <f>IFERROR(INDEX(Products!$D$2:$D$86,MATCH(C2841,Products!$A$2:$A$86,0)),"")</f>
        <v>3021.65</v>
      </c>
      <c r="I2841" s="12">
        <f t="shared" si="176"/>
        <v>3826.19</v>
      </c>
      <c r="J2841" s="12">
        <f t="shared" si="177"/>
        <v>3021.65</v>
      </c>
      <c r="K2841" s="12">
        <f t="shared" si="178"/>
        <v>804.54</v>
      </c>
      <c r="L2841" s="7">
        <f t="shared" si="179"/>
        <v>0.21027183699711721</v>
      </c>
      <c r="M2841" s="5" t="str">
        <f>IF(COUNTIF(Returns!$B$2:$B$248,A2841)&gt;0,"Yes","No")</f>
        <v>No</v>
      </c>
      <c r="N2841" s="13"/>
    </row>
    <row r="2842" spans="1:14" x14ac:dyDescent="0.35">
      <c r="A2842" s="5">
        <v>2841</v>
      </c>
      <c r="B2842" s="5">
        <v>1872</v>
      </c>
      <c r="C2842" s="5">
        <v>1017</v>
      </c>
      <c r="D2842" s="5">
        <v>1</v>
      </c>
      <c r="E2842" s="5">
        <v>978.37</v>
      </c>
      <c r="F2842" s="5">
        <v>0.1</v>
      </c>
      <c r="G2842" s="5">
        <f>IFERROR(INDEX(Products!$C$2:$C$86,MATCH(C2842,Products!$A$2:$A$86,0)),"")</f>
        <v>2</v>
      </c>
      <c r="H2842" s="12">
        <f>IFERROR(INDEX(Products!$D$2:$D$86,MATCH(C2842,Products!$A$2:$A$86,0)),"")</f>
        <v>519.71</v>
      </c>
      <c r="I2842" s="12">
        <f t="shared" si="176"/>
        <v>880.53300000000002</v>
      </c>
      <c r="J2842" s="12">
        <f t="shared" si="177"/>
        <v>519.71</v>
      </c>
      <c r="K2842" s="12">
        <f t="shared" si="178"/>
        <v>360.82299999999998</v>
      </c>
      <c r="L2842" s="7">
        <f t="shared" si="179"/>
        <v>0.40977794131508982</v>
      </c>
      <c r="M2842" s="5" t="str">
        <f>IF(COUNTIF(Returns!$B$2:$B$248,A2842)&gt;0,"Yes","No")</f>
        <v>No</v>
      </c>
      <c r="N2842" s="13"/>
    </row>
    <row r="2843" spans="1:14" x14ac:dyDescent="0.35">
      <c r="A2843" s="5">
        <v>2842</v>
      </c>
      <c r="B2843" s="5">
        <v>1873</v>
      </c>
      <c r="C2843" s="5">
        <v>1034</v>
      </c>
      <c r="D2843" s="5">
        <v>1</v>
      </c>
      <c r="E2843" s="5">
        <v>874.69</v>
      </c>
      <c r="F2843" s="5">
        <v>0.15</v>
      </c>
      <c r="G2843" s="5">
        <f>IFERROR(INDEX(Products!$C$2:$C$86,MATCH(C2843,Products!$A$2:$A$86,0)),"")</f>
        <v>3</v>
      </c>
      <c r="H2843" s="12">
        <f>IFERROR(INDEX(Products!$D$2:$D$86,MATCH(C2843,Products!$A$2:$A$86,0)),"")</f>
        <v>688.26</v>
      </c>
      <c r="I2843" s="12">
        <f t="shared" si="176"/>
        <v>743.48649999999998</v>
      </c>
      <c r="J2843" s="12">
        <f t="shared" si="177"/>
        <v>688.26</v>
      </c>
      <c r="K2843" s="12">
        <f t="shared" si="178"/>
        <v>55.226499999999987</v>
      </c>
      <c r="L2843" s="7">
        <f t="shared" si="179"/>
        <v>7.428043414372687E-2</v>
      </c>
      <c r="M2843" s="5" t="str">
        <f>IF(COUNTIF(Returns!$B$2:$B$248,A2843)&gt;0,"Yes","No")</f>
        <v>No</v>
      </c>
      <c r="N2843" s="13"/>
    </row>
    <row r="2844" spans="1:14" x14ac:dyDescent="0.35">
      <c r="A2844" s="5">
        <v>2843</v>
      </c>
      <c r="B2844" s="5">
        <v>1874</v>
      </c>
      <c r="C2844" s="5">
        <v>1083</v>
      </c>
      <c r="D2844" s="5">
        <v>1</v>
      </c>
      <c r="E2844" s="5">
        <v>679.39</v>
      </c>
      <c r="F2844" s="5">
        <v>0.25</v>
      </c>
      <c r="G2844" s="5">
        <f>IFERROR(INDEX(Products!$C$2:$C$86,MATCH(C2844,Products!$A$2:$A$86,0)),"")</f>
        <v>8</v>
      </c>
      <c r="H2844" s="12">
        <f>IFERROR(INDEX(Products!$D$2:$D$86,MATCH(C2844,Products!$A$2:$A$86,0)),"")</f>
        <v>524.20000000000005</v>
      </c>
      <c r="I2844" s="12">
        <f t="shared" si="176"/>
        <v>509.54250000000002</v>
      </c>
      <c r="J2844" s="12">
        <f t="shared" si="177"/>
        <v>524.20000000000005</v>
      </c>
      <c r="K2844" s="12">
        <f t="shared" si="178"/>
        <v>-14.657500000000027</v>
      </c>
      <c r="L2844" s="7">
        <f t="shared" si="179"/>
        <v>-2.8766000873332503E-2</v>
      </c>
      <c r="M2844" s="5" t="str">
        <f>IF(COUNTIF(Returns!$B$2:$B$248,A2844)&gt;0,"Yes","No")</f>
        <v>No</v>
      </c>
      <c r="N2844" s="13"/>
    </row>
    <row r="2845" spans="1:14" x14ac:dyDescent="0.35">
      <c r="A2845" s="5">
        <v>2844</v>
      </c>
      <c r="B2845" s="5">
        <v>1875</v>
      </c>
      <c r="C2845" s="5">
        <v>1069</v>
      </c>
      <c r="D2845" s="5">
        <v>1</v>
      </c>
      <c r="E2845" s="5">
        <v>545.38</v>
      </c>
      <c r="F2845" s="5">
        <v>0.1</v>
      </c>
      <c r="G2845" s="5">
        <f>IFERROR(INDEX(Products!$C$2:$C$86,MATCH(C2845,Products!$A$2:$A$86,0)),"")</f>
        <v>7</v>
      </c>
      <c r="H2845" s="12">
        <f>IFERROR(INDEX(Products!$D$2:$D$86,MATCH(C2845,Products!$A$2:$A$86,0)),"")</f>
        <v>312.64999999999998</v>
      </c>
      <c r="I2845" s="12">
        <f t="shared" si="176"/>
        <v>490.84199999999998</v>
      </c>
      <c r="J2845" s="12">
        <f t="shared" si="177"/>
        <v>312.64999999999998</v>
      </c>
      <c r="K2845" s="12">
        <f t="shared" si="178"/>
        <v>178.19200000000001</v>
      </c>
      <c r="L2845" s="7">
        <f t="shared" si="179"/>
        <v>0.36303331825719887</v>
      </c>
      <c r="M2845" s="5" t="str">
        <f>IF(COUNTIF(Returns!$B$2:$B$248,A2845)&gt;0,"Yes","No")</f>
        <v>No</v>
      </c>
      <c r="N2845" s="13"/>
    </row>
    <row r="2846" spans="1:14" x14ac:dyDescent="0.35">
      <c r="A2846" s="5">
        <v>2845</v>
      </c>
      <c r="B2846" s="5">
        <v>1876</v>
      </c>
      <c r="C2846" s="5">
        <v>1070</v>
      </c>
      <c r="D2846" s="5">
        <v>1</v>
      </c>
      <c r="E2846" s="5">
        <v>2599.85</v>
      </c>
      <c r="F2846" s="5">
        <v>0</v>
      </c>
      <c r="G2846" s="5">
        <f>IFERROR(INDEX(Products!$C$2:$C$86,MATCH(C2846,Products!$A$2:$A$86,0)),"")</f>
        <v>7</v>
      </c>
      <c r="H2846" s="12">
        <f>IFERROR(INDEX(Products!$D$2:$D$86,MATCH(C2846,Products!$A$2:$A$86,0)),"")</f>
        <v>1949.71</v>
      </c>
      <c r="I2846" s="12">
        <f t="shared" si="176"/>
        <v>2599.85</v>
      </c>
      <c r="J2846" s="12">
        <f t="shared" si="177"/>
        <v>1949.71</v>
      </c>
      <c r="K2846" s="12">
        <f t="shared" si="178"/>
        <v>650.13999999999987</v>
      </c>
      <c r="L2846" s="7">
        <f t="shared" si="179"/>
        <v>0.25006827316960589</v>
      </c>
      <c r="M2846" s="5" t="str">
        <f>IF(COUNTIF(Returns!$B$2:$B$248,A2846)&gt;0,"Yes","No")</f>
        <v>No</v>
      </c>
      <c r="N2846" s="13"/>
    </row>
    <row r="2847" spans="1:14" x14ac:dyDescent="0.35">
      <c r="A2847" s="5">
        <v>2846</v>
      </c>
      <c r="B2847" s="5">
        <v>1877</v>
      </c>
      <c r="C2847" s="5">
        <v>1017</v>
      </c>
      <c r="D2847" s="5">
        <v>2</v>
      </c>
      <c r="E2847" s="5">
        <v>978.37</v>
      </c>
      <c r="F2847" s="5">
        <v>0.1</v>
      </c>
      <c r="G2847" s="5">
        <f>IFERROR(INDEX(Products!$C$2:$C$86,MATCH(C2847,Products!$A$2:$A$86,0)),"")</f>
        <v>2</v>
      </c>
      <c r="H2847" s="12">
        <f>IFERROR(INDEX(Products!$D$2:$D$86,MATCH(C2847,Products!$A$2:$A$86,0)),"")</f>
        <v>519.71</v>
      </c>
      <c r="I2847" s="12">
        <f t="shared" si="176"/>
        <v>1761.066</v>
      </c>
      <c r="J2847" s="12">
        <f t="shared" si="177"/>
        <v>1039.42</v>
      </c>
      <c r="K2847" s="12">
        <f t="shared" si="178"/>
        <v>721.64599999999996</v>
      </c>
      <c r="L2847" s="7">
        <f t="shared" si="179"/>
        <v>0.40977794131508982</v>
      </c>
      <c r="M2847" s="5" t="str">
        <f>IF(COUNTIF(Returns!$B$2:$B$248,A2847)&gt;0,"Yes","No")</f>
        <v>No</v>
      </c>
      <c r="N2847" s="13"/>
    </row>
    <row r="2848" spans="1:14" x14ac:dyDescent="0.35">
      <c r="A2848" s="5">
        <v>2847</v>
      </c>
      <c r="B2848" s="5">
        <v>1877</v>
      </c>
      <c r="C2848" s="5">
        <v>1061</v>
      </c>
      <c r="D2848" s="5">
        <v>1</v>
      </c>
      <c r="E2848" s="5">
        <v>1128.8399999999999</v>
      </c>
      <c r="F2848" s="5">
        <v>0.25</v>
      </c>
      <c r="G2848" s="5">
        <f>IFERROR(INDEX(Products!$C$2:$C$86,MATCH(C2848,Products!$A$2:$A$86,0)),"")</f>
        <v>6</v>
      </c>
      <c r="H2848" s="12">
        <f>IFERROR(INDEX(Products!$D$2:$D$86,MATCH(C2848,Products!$A$2:$A$86,0)),"")</f>
        <v>705.26</v>
      </c>
      <c r="I2848" s="12">
        <f t="shared" si="176"/>
        <v>846.62999999999988</v>
      </c>
      <c r="J2848" s="12">
        <f t="shared" si="177"/>
        <v>705.26</v>
      </c>
      <c r="K2848" s="12">
        <f t="shared" si="178"/>
        <v>141.36999999999989</v>
      </c>
      <c r="L2848" s="7">
        <f t="shared" si="179"/>
        <v>0.16697967234801497</v>
      </c>
      <c r="M2848" s="5" t="str">
        <f>IF(COUNTIF(Returns!$B$2:$B$248,A2848)&gt;0,"Yes","No")</f>
        <v>No</v>
      </c>
      <c r="N2848" s="13"/>
    </row>
    <row r="2849" spans="1:14" x14ac:dyDescent="0.35">
      <c r="A2849" s="5">
        <v>2848</v>
      </c>
      <c r="B2849" s="5">
        <v>1878</v>
      </c>
      <c r="C2849" s="5">
        <v>1063</v>
      </c>
      <c r="D2849" s="5">
        <v>1</v>
      </c>
      <c r="E2849" s="5">
        <v>117.54</v>
      </c>
      <c r="F2849" s="5">
        <v>0.15</v>
      </c>
      <c r="G2849" s="5">
        <f>IFERROR(INDEX(Products!$C$2:$C$86,MATCH(C2849,Products!$A$2:$A$86,0)),"")</f>
        <v>6</v>
      </c>
      <c r="H2849" s="12">
        <f>IFERROR(INDEX(Products!$D$2:$D$86,MATCH(C2849,Products!$A$2:$A$86,0)),"")</f>
        <v>80.47</v>
      </c>
      <c r="I2849" s="12">
        <f t="shared" si="176"/>
        <v>99.909000000000006</v>
      </c>
      <c r="J2849" s="12">
        <f t="shared" si="177"/>
        <v>80.47</v>
      </c>
      <c r="K2849" s="12">
        <f t="shared" si="178"/>
        <v>19.439000000000007</v>
      </c>
      <c r="L2849" s="7">
        <f t="shared" si="179"/>
        <v>0.19456705602097915</v>
      </c>
      <c r="M2849" s="5" t="str">
        <f>IF(COUNTIF(Returns!$B$2:$B$248,A2849)&gt;0,"Yes","No")</f>
        <v>No</v>
      </c>
      <c r="N2849" s="13"/>
    </row>
    <row r="2850" spans="1:14" x14ac:dyDescent="0.35">
      <c r="A2850" s="5">
        <v>2849</v>
      </c>
      <c r="B2850" s="5">
        <v>1878</v>
      </c>
      <c r="C2850" s="5">
        <v>1038</v>
      </c>
      <c r="D2850" s="5">
        <v>1</v>
      </c>
      <c r="E2850" s="5">
        <v>930.61</v>
      </c>
      <c r="F2850" s="5">
        <v>0.1</v>
      </c>
      <c r="G2850" s="5">
        <f>IFERROR(INDEX(Products!$C$2:$C$86,MATCH(C2850,Products!$A$2:$A$86,0)),"")</f>
        <v>4</v>
      </c>
      <c r="H2850" s="12">
        <f>IFERROR(INDEX(Products!$D$2:$D$86,MATCH(C2850,Products!$A$2:$A$86,0)),"")</f>
        <v>617.46</v>
      </c>
      <c r="I2850" s="12">
        <f t="shared" si="176"/>
        <v>837.54899999999998</v>
      </c>
      <c r="J2850" s="12">
        <f t="shared" si="177"/>
        <v>617.46</v>
      </c>
      <c r="K2850" s="12">
        <f t="shared" si="178"/>
        <v>220.08899999999994</v>
      </c>
      <c r="L2850" s="7">
        <f t="shared" si="179"/>
        <v>0.26277746137837898</v>
      </c>
      <c r="M2850" s="5" t="str">
        <f>IF(COUNTIF(Returns!$B$2:$B$248,A2850)&gt;0,"Yes","No")</f>
        <v>No</v>
      </c>
      <c r="N2850" s="13"/>
    </row>
    <row r="2851" spans="1:14" x14ac:dyDescent="0.35">
      <c r="A2851" s="5">
        <v>2850</v>
      </c>
      <c r="B2851" s="5">
        <v>1879</v>
      </c>
      <c r="C2851" s="5">
        <v>1031</v>
      </c>
      <c r="D2851" s="5">
        <v>1</v>
      </c>
      <c r="E2851" s="5">
        <v>4123.9799999999996</v>
      </c>
      <c r="F2851" s="5">
        <v>0.15</v>
      </c>
      <c r="G2851" s="5">
        <f>IFERROR(INDEX(Products!$C$2:$C$86,MATCH(C2851,Products!$A$2:$A$86,0)),"")</f>
        <v>3</v>
      </c>
      <c r="H2851" s="12">
        <f>IFERROR(INDEX(Products!$D$2:$D$86,MATCH(C2851,Products!$A$2:$A$86,0)),"")</f>
        <v>2475.38</v>
      </c>
      <c r="I2851" s="12">
        <f t="shared" si="176"/>
        <v>3505.3829999999994</v>
      </c>
      <c r="J2851" s="12">
        <f t="shared" si="177"/>
        <v>2475.38</v>
      </c>
      <c r="K2851" s="12">
        <f t="shared" si="178"/>
        <v>1030.0029999999992</v>
      </c>
      <c r="L2851" s="7">
        <f t="shared" si="179"/>
        <v>0.29383465373113277</v>
      </c>
      <c r="M2851" s="5" t="str">
        <f>IF(COUNTIF(Returns!$B$2:$B$248,A2851)&gt;0,"Yes","No")</f>
        <v>No</v>
      </c>
      <c r="N2851" s="13"/>
    </row>
    <row r="2852" spans="1:14" x14ac:dyDescent="0.35">
      <c r="A2852" s="5">
        <v>2851</v>
      </c>
      <c r="B2852" s="5">
        <v>1880</v>
      </c>
      <c r="C2852" s="5">
        <v>1050</v>
      </c>
      <c r="D2852" s="5">
        <v>1</v>
      </c>
      <c r="E2852" s="5">
        <v>4400.7700000000004</v>
      </c>
      <c r="F2852" s="5">
        <v>0</v>
      </c>
      <c r="G2852" s="5">
        <f>IFERROR(INDEX(Products!$C$2:$C$86,MATCH(C2852,Products!$A$2:$A$86,0)),"")</f>
        <v>5</v>
      </c>
      <c r="H2852" s="12">
        <f>IFERROR(INDEX(Products!$D$2:$D$86,MATCH(C2852,Products!$A$2:$A$86,0)),"")</f>
        <v>2432.0300000000002</v>
      </c>
      <c r="I2852" s="12">
        <f t="shared" si="176"/>
        <v>4400.7700000000004</v>
      </c>
      <c r="J2852" s="12">
        <f t="shared" si="177"/>
        <v>2432.0300000000002</v>
      </c>
      <c r="K2852" s="12">
        <f t="shared" si="178"/>
        <v>1968.7400000000002</v>
      </c>
      <c r="L2852" s="7">
        <f t="shared" si="179"/>
        <v>0.44736262063229842</v>
      </c>
      <c r="M2852" s="5" t="str">
        <f>IF(COUNTIF(Returns!$B$2:$B$248,A2852)&gt;0,"Yes","No")</f>
        <v>No</v>
      </c>
      <c r="N2852" s="13"/>
    </row>
    <row r="2853" spans="1:14" x14ac:dyDescent="0.35">
      <c r="A2853" s="5">
        <v>2852</v>
      </c>
      <c r="B2853" s="5">
        <v>1880</v>
      </c>
      <c r="C2853" s="5">
        <v>1025</v>
      </c>
      <c r="D2853" s="5">
        <v>1</v>
      </c>
      <c r="E2853" s="5">
        <v>894.16</v>
      </c>
      <c r="F2853" s="5">
        <v>0</v>
      </c>
      <c r="G2853" s="5">
        <f>IFERROR(INDEX(Products!$C$2:$C$86,MATCH(C2853,Products!$A$2:$A$86,0)),"")</f>
        <v>2</v>
      </c>
      <c r="H2853" s="12">
        <f>IFERROR(INDEX(Products!$D$2:$D$86,MATCH(C2853,Products!$A$2:$A$86,0)),"")</f>
        <v>601.26</v>
      </c>
      <c r="I2853" s="12">
        <f t="shared" si="176"/>
        <v>894.16</v>
      </c>
      <c r="J2853" s="12">
        <f t="shared" si="177"/>
        <v>601.26</v>
      </c>
      <c r="K2853" s="12">
        <f t="shared" si="178"/>
        <v>292.89999999999998</v>
      </c>
      <c r="L2853" s="7">
        <f t="shared" si="179"/>
        <v>0.32757000984163909</v>
      </c>
      <c r="M2853" s="5" t="str">
        <f>IF(COUNTIF(Returns!$B$2:$B$248,A2853)&gt;0,"Yes","No")</f>
        <v>No</v>
      </c>
      <c r="N2853" s="13"/>
    </row>
    <row r="2854" spans="1:14" x14ac:dyDescent="0.35">
      <c r="A2854" s="5">
        <v>2853</v>
      </c>
      <c r="B2854" s="5">
        <v>1881</v>
      </c>
      <c r="C2854" s="5">
        <v>1067</v>
      </c>
      <c r="D2854" s="5">
        <v>1</v>
      </c>
      <c r="E2854" s="5">
        <v>4128.99</v>
      </c>
      <c r="F2854" s="5">
        <v>0.15</v>
      </c>
      <c r="G2854" s="5">
        <f>IFERROR(INDEX(Products!$C$2:$C$86,MATCH(C2854,Products!$A$2:$A$86,0)),"")</f>
        <v>7</v>
      </c>
      <c r="H2854" s="12">
        <f>IFERROR(INDEX(Products!$D$2:$D$86,MATCH(C2854,Products!$A$2:$A$86,0)),"")</f>
        <v>2213.3200000000002</v>
      </c>
      <c r="I2854" s="12">
        <f t="shared" si="176"/>
        <v>3509.6414999999997</v>
      </c>
      <c r="J2854" s="12">
        <f t="shared" si="177"/>
        <v>2213.3200000000002</v>
      </c>
      <c r="K2854" s="12">
        <f t="shared" si="178"/>
        <v>1296.3214999999996</v>
      </c>
      <c r="L2854" s="7">
        <f t="shared" si="179"/>
        <v>0.36936008991231717</v>
      </c>
      <c r="M2854" s="5" t="str">
        <f>IF(COUNTIF(Returns!$B$2:$B$248,A2854)&gt;0,"Yes","No")</f>
        <v>No</v>
      </c>
      <c r="N2854" s="13"/>
    </row>
    <row r="2855" spans="1:14" x14ac:dyDescent="0.35">
      <c r="A2855" s="5">
        <v>2854</v>
      </c>
      <c r="B2855" s="5">
        <v>1881</v>
      </c>
      <c r="C2855" s="5">
        <v>1085</v>
      </c>
      <c r="D2855" s="5">
        <v>1</v>
      </c>
      <c r="E2855" s="5">
        <v>234.72</v>
      </c>
      <c r="F2855" s="5">
        <v>0.1</v>
      </c>
      <c r="G2855" s="5">
        <f>IFERROR(INDEX(Products!$C$2:$C$86,MATCH(C2855,Products!$A$2:$A$86,0)),"")</f>
        <v>8</v>
      </c>
      <c r="H2855" s="12">
        <f>IFERROR(INDEX(Products!$D$2:$D$86,MATCH(C2855,Products!$A$2:$A$86,0)),"")</f>
        <v>175.69</v>
      </c>
      <c r="I2855" s="12">
        <f t="shared" si="176"/>
        <v>211.24799999999999</v>
      </c>
      <c r="J2855" s="12">
        <f t="shared" si="177"/>
        <v>175.69</v>
      </c>
      <c r="K2855" s="12">
        <f t="shared" si="178"/>
        <v>35.557999999999993</v>
      </c>
      <c r="L2855" s="7">
        <f t="shared" si="179"/>
        <v>0.16832348708626824</v>
      </c>
      <c r="M2855" s="5" t="str">
        <f>IF(COUNTIF(Returns!$B$2:$B$248,A2855)&gt;0,"Yes","No")</f>
        <v>No</v>
      </c>
      <c r="N2855" s="13"/>
    </row>
    <row r="2856" spans="1:14" x14ac:dyDescent="0.35">
      <c r="A2856" s="5">
        <v>2855</v>
      </c>
      <c r="B2856" s="5">
        <v>1882</v>
      </c>
      <c r="C2856" s="5">
        <v>1040</v>
      </c>
      <c r="D2856" s="5">
        <v>1</v>
      </c>
      <c r="E2856" s="5">
        <v>419.14</v>
      </c>
      <c r="F2856" s="5">
        <v>0.25</v>
      </c>
      <c r="G2856" s="5">
        <f>IFERROR(INDEX(Products!$C$2:$C$86,MATCH(C2856,Products!$A$2:$A$86,0)),"")</f>
        <v>4</v>
      </c>
      <c r="H2856" s="12">
        <f>IFERROR(INDEX(Products!$D$2:$D$86,MATCH(C2856,Products!$A$2:$A$86,0)),"")</f>
        <v>297.2</v>
      </c>
      <c r="I2856" s="12">
        <f t="shared" si="176"/>
        <v>314.35500000000002</v>
      </c>
      <c r="J2856" s="12">
        <f t="shared" si="177"/>
        <v>297.2</v>
      </c>
      <c r="K2856" s="12">
        <f t="shared" si="178"/>
        <v>17.15500000000003</v>
      </c>
      <c r="L2856" s="7">
        <f t="shared" si="179"/>
        <v>5.4572060250353993E-2</v>
      </c>
      <c r="M2856" s="5" t="str">
        <f>IF(COUNTIF(Returns!$B$2:$B$248,A2856)&gt;0,"Yes","No")</f>
        <v>No</v>
      </c>
      <c r="N2856" s="13"/>
    </row>
    <row r="2857" spans="1:14" x14ac:dyDescent="0.35">
      <c r="A2857" s="5">
        <v>2856</v>
      </c>
      <c r="B2857" s="5">
        <v>1882</v>
      </c>
      <c r="C2857" s="5">
        <v>1085</v>
      </c>
      <c r="D2857" s="5">
        <v>2</v>
      </c>
      <c r="E2857" s="5">
        <v>234.72</v>
      </c>
      <c r="F2857" s="5">
        <v>0.05</v>
      </c>
      <c r="G2857" s="5">
        <f>IFERROR(INDEX(Products!$C$2:$C$86,MATCH(C2857,Products!$A$2:$A$86,0)),"")</f>
        <v>8</v>
      </c>
      <c r="H2857" s="12">
        <f>IFERROR(INDEX(Products!$D$2:$D$86,MATCH(C2857,Products!$A$2:$A$86,0)),"")</f>
        <v>175.69</v>
      </c>
      <c r="I2857" s="12">
        <f t="shared" si="176"/>
        <v>445.96799999999996</v>
      </c>
      <c r="J2857" s="12">
        <f t="shared" si="177"/>
        <v>351.38</v>
      </c>
      <c r="K2857" s="12">
        <f t="shared" si="178"/>
        <v>94.587999999999965</v>
      </c>
      <c r="L2857" s="7">
        <f t="shared" si="179"/>
        <v>0.21209593513435937</v>
      </c>
      <c r="M2857" s="5" t="str">
        <f>IF(COUNTIF(Returns!$B$2:$B$248,A2857)&gt;0,"Yes","No")</f>
        <v>No</v>
      </c>
      <c r="N2857" s="13"/>
    </row>
    <row r="2858" spans="1:14" x14ac:dyDescent="0.35">
      <c r="A2858" s="5">
        <v>2857</v>
      </c>
      <c r="B2858" s="5">
        <v>1883</v>
      </c>
      <c r="C2858" s="5">
        <v>1019</v>
      </c>
      <c r="D2858" s="5">
        <v>1</v>
      </c>
      <c r="E2858" s="5">
        <v>1255.73</v>
      </c>
      <c r="F2858" s="5">
        <v>0.15</v>
      </c>
      <c r="G2858" s="5">
        <f>IFERROR(INDEX(Products!$C$2:$C$86,MATCH(C2858,Products!$A$2:$A$86,0)),"")</f>
        <v>2</v>
      </c>
      <c r="H2858" s="12">
        <f>IFERROR(INDEX(Products!$D$2:$D$86,MATCH(C2858,Products!$A$2:$A$86,0)),"")</f>
        <v>760.11</v>
      </c>
      <c r="I2858" s="12">
        <f t="shared" si="176"/>
        <v>1067.3705</v>
      </c>
      <c r="J2858" s="12">
        <f t="shared" si="177"/>
        <v>760.11</v>
      </c>
      <c r="K2858" s="12">
        <f t="shared" si="178"/>
        <v>307.26049999999998</v>
      </c>
      <c r="L2858" s="7">
        <f t="shared" si="179"/>
        <v>0.28786677165988755</v>
      </c>
      <c r="M2858" s="5" t="str">
        <f>IF(COUNTIF(Returns!$B$2:$B$248,A2858)&gt;0,"Yes","No")</f>
        <v>No</v>
      </c>
      <c r="N2858" s="13"/>
    </row>
    <row r="2859" spans="1:14" x14ac:dyDescent="0.35">
      <c r="A2859" s="5">
        <v>2858</v>
      </c>
      <c r="B2859" s="5">
        <v>1884</v>
      </c>
      <c r="C2859" s="5">
        <v>1041</v>
      </c>
      <c r="D2859" s="5">
        <v>1</v>
      </c>
      <c r="E2859" s="5">
        <v>767.68</v>
      </c>
      <c r="F2859" s="5">
        <v>0.05</v>
      </c>
      <c r="G2859" s="5">
        <f>IFERROR(INDEX(Products!$C$2:$C$86,MATCH(C2859,Products!$A$2:$A$86,0)),"")</f>
        <v>4</v>
      </c>
      <c r="H2859" s="12">
        <f>IFERROR(INDEX(Products!$D$2:$D$86,MATCH(C2859,Products!$A$2:$A$86,0)),"")</f>
        <v>540.32000000000005</v>
      </c>
      <c r="I2859" s="12">
        <f t="shared" si="176"/>
        <v>729.29599999999994</v>
      </c>
      <c r="J2859" s="12">
        <f t="shared" si="177"/>
        <v>540.32000000000005</v>
      </c>
      <c r="K2859" s="12">
        <f t="shared" si="178"/>
        <v>188.97599999999989</v>
      </c>
      <c r="L2859" s="7">
        <f t="shared" si="179"/>
        <v>0.25912112503016593</v>
      </c>
      <c r="M2859" s="5" t="str">
        <f>IF(COUNTIF(Returns!$B$2:$B$248,A2859)&gt;0,"Yes","No")</f>
        <v>No</v>
      </c>
      <c r="N2859" s="13"/>
    </row>
    <row r="2860" spans="1:14" x14ac:dyDescent="0.35">
      <c r="A2860" s="5">
        <v>2859</v>
      </c>
      <c r="B2860" s="5">
        <v>1885</v>
      </c>
      <c r="C2860" s="5">
        <v>1049</v>
      </c>
      <c r="D2860" s="5">
        <v>1</v>
      </c>
      <c r="E2860" s="5">
        <v>3970.29</v>
      </c>
      <c r="F2860" s="5">
        <v>0.2</v>
      </c>
      <c r="G2860" s="5">
        <f>IFERROR(INDEX(Products!$C$2:$C$86,MATCH(C2860,Products!$A$2:$A$86,0)),"")</f>
        <v>5</v>
      </c>
      <c r="H2860" s="12">
        <f>IFERROR(INDEX(Products!$D$2:$D$86,MATCH(C2860,Products!$A$2:$A$86,0)),"")</f>
        <v>2490.89</v>
      </c>
      <c r="I2860" s="12">
        <f t="shared" si="176"/>
        <v>3176.232</v>
      </c>
      <c r="J2860" s="12">
        <f t="shared" si="177"/>
        <v>2490.89</v>
      </c>
      <c r="K2860" s="12">
        <f t="shared" si="178"/>
        <v>685.3420000000001</v>
      </c>
      <c r="L2860" s="7">
        <f t="shared" si="179"/>
        <v>0.21577202169111076</v>
      </c>
      <c r="M2860" s="5" t="str">
        <f>IF(COUNTIF(Returns!$B$2:$B$248,A2860)&gt;0,"Yes","No")</f>
        <v>No</v>
      </c>
      <c r="N2860" s="13"/>
    </row>
    <row r="2861" spans="1:14" x14ac:dyDescent="0.35">
      <c r="A2861" s="5">
        <v>2860</v>
      </c>
      <c r="B2861" s="5">
        <v>1886</v>
      </c>
      <c r="C2861" s="5">
        <v>1056</v>
      </c>
      <c r="D2861" s="5">
        <v>1</v>
      </c>
      <c r="E2861" s="5">
        <v>1134.4000000000001</v>
      </c>
      <c r="F2861" s="5">
        <v>0.1</v>
      </c>
      <c r="G2861" s="5">
        <f>IFERROR(INDEX(Products!$C$2:$C$86,MATCH(C2861,Products!$A$2:$A$86,0)),"")</f>
        <v>6</v>
      </c>
      <c r="H2861" s="12">
        <f>IFERROR(INDEX(Products!$D$2:$D$86,MATCH(C2861,Products!$A$2:$A$86,0)),"")</f>
        <v>798.2</v>
      </c>
      <c r="I2861" s="12">
        <f t="shared" si="176"/>
        <v>1020.9600000000002</v>
      </c>
      <c r="J2861" s="12">
        <f t="shared" si="177"/>
        <v>798.2</v>
      </c>
      <c r="K2861" s="12">
        <f t="shared" si="178"/>
        <v>222.7600000000001</v>
      </c>
      <c r="L2861" s="7">
        <f t="shared" si="179"/>
        <v>0.21818680457608533</v>
      </c>
      <c r="M2861" s="5" t="str">
        <f>IF(COUNTIF(Returns!$B$2:$B$248,A2861)&gt;0,"Yes","No")</f>
        <v>No</v>
      </c>
      <c r="N2861" s="13"/>
    </row>
    <row r="2862" spans="1:14" x14ac:dyDescent="0.35">
      <c r="A2862" s="5">
        <v>2861</v>
      </c>
      <c r="B2862" s="5">
        <v>1887</v>
      </c>
      <c r="C2862" s="5">
        <v>1067</v>
      </c>
      <c r="D2862" s="5">
        <v>1</v>
      </c>
      <c r="E2862" s="5">
        <v>4128.99</v>
      </c>
      <c r="F2862" s="5">
        <v>0.1</v>
      </c>
      <c r="G2862" s="5">
        <f>IFERROR(INDEX(Products!$C$2:$C$86,MATCH(C2862,Products!$A$2:$A$86,0)),"")</f>
        <v>7</v>
      </c>
      <c r="H2862" s="12">
        <f>IFERROR(INDEX(Products!$D$2:$D$86,MATCH(C2862,Products!$A$2:$A$86,0)),"")</f>
        <v>2213.3200000000002</v>
      </c>
      <c r="I2862" s="12">
        <f t="shared" si="176"/>
        <v>3716.0909999999999</v>
      </c>
      <c r="J2862" s="12">
        <f t="shared" si="177"/>
        <v>2213.3200000000002</v>
      </c>
      <c r="K2862" s="12">
        <f t="shared" si="178"/>
        <v>1502.7709999999997</v>
      </c>
      <c r="L2862" s="7">
        <f t="shared" si="179"/>
        <v>0.40439564047274401</v>
      </c>
      <c r="M2862" s="5" t="str">
        <f>IF(COUNTIF(Returns!$B$2:$B$248,A2862)&gt;0,"Yes","No")</f>
        <v>No</v>
      </c>
      <c r="N2862" s="13"/>
    </row>
    <row r="2863" spans="1:14" x14ac:dyDescent="0.35">
      <c r="A2863" s="5">
        <v>2862</v>
      </c>
      <c r="B2863" s="5">
        <v>1887</v>
      </c>
      <c r="C2863" s="5">
        <v>1030</v>
      </c>
      <c r="D2863" s="5">
        <v>2</v>
      </c>
      <c r="E2863" s="5">
        <v>799.21</v>
      </c>
      <c r="F2863" s="5">
        <v>0.05</v>
      </c>
      <c r="G2863" s="5">
        <f>IFERROR(INDEX(Products!$C$2:$C$86,MATCH(C2863,Products!$A$2:$A$86,0)),"")</f>
        <v>3</v>
      </c>
      <c r="H2863" s="12">
        <f>IFERROR(INDEX(Products!$D$2:$D$86,MATCH(C2863,Products!$A$2:$A$86,0)),"")</f>
        <v>534</v>
      </c>
      <c r="I2863" s="12">
        <f t="shared" si="176"/>
        <v>1518.499</v>
      </c>
      <c r="J2863" s="12">
        <f t="shared" si="177"/>
        <v>1068</v>
      </c>
      <c r="K2863" s="12">
        <f t="shared" si="178"/>
        <v>450.49900000000002</v>
      </c>
      <c r="L2863" s="7">
        <f t="shared" si="179"/>
        <v>0.2966738865155657</v>
      </c>
      <c r="M2863" s="5" t="str">
        <f>IF(COUNTIF(Returns!$B$2:$B$248,A2863)&gt;0,"Yes","No")</f>
        <v>No</v>
      </c>
      <c r="N2863" s="13"/>
    </row>
    <row r="2864" spans="1:14" x14ac:dyDescent="0.35">
      <c r="A2864" s="5">
        <v>2863</v>
      </c>
      <c r="B2864" s="5">
        <v>1888</v>
      </c>
      <c r="C2864" s="5">
        <v>1085</v>
      </c>
      <c r="D2864" s="5">
        <v>1</v>
      </c>
      <c r="E2864" s="5">
        <v>234.72</v>
      </c>
      <c r="F2864" s="5">
        <v>0.15</v>
      </c>
      <c r="G2864" s="5">
        <f>IFERROR(INDEX(Products!$C$2:$C$86,MATCH(C2864,Products!$A$2:$A$86,0)),"")</f>
        <v>8</v>
      </c>
      <c r="H2864" s="12">
        <f>IFERROR(INDEX(Products!$D$2:$D$86,MATCH(C2864,Products!$A$2:$A$86,0)),"")</f>
        <v>175.69</v>
      </c>
      <c r="I2864" s="12">
        <f t="shared" si="176"/>
        <v>199.512</v>
      </c>
      <c r="J2864" s="12">
        <f t="shared" si="177"/>
        <v>175.69</v>
      </c>
      <c r="K2864" s="12">
        <f t="shared" si="178"/>
        <v>23.822000000000003</v>
      </c>
      <c r="L2864" s="7">
        <f t="shared" si="179"/>
        <v>0.11940133926781347</v>
      </c>
      <c r="M2864" s="5" t="str">
        <f>IF(COUNTIF(Returns!$B$2:$B$248,A2864)&gt;0,"Yes","No")</f>
        <v>No</v>
      </c>
      <c r="N2864" s="13"/>
    </row>
    <row r="2865" spans="1:14" x14ac:dyDescent="0.35">
      <c r="A2865" s="5">
        <v>2864</v>
      </c>
      <c r="B2865" s="5">
        <v>1889</v>
      </c>
      <c r="C2865" s="5">
        <v>1067</v>
      </c>
      <c r="D2865" s="5">
        <v>1</v>
      </c>
      <c r="E2865" s="5">
        <v>4128.99</v>
      </c>
      <c r="F2865" s="5">
        <v>0</v>
      </c>
      <c r="G2865" s="5">
        <f>IFERROR(INDEX(Products!$C$2:$C$86,MATCH(C2865,Products!$A$2:$A$86,0)),"")</f>
        <v>7</v>
      </c>
      <c r="H2865" s="12">
        <f>IFERROR(INDEX(Products!$D$2:$D$86,MATCH(C2865,Products!$A$2:$A$86,0)),"")</f>
        <v>2213.3200000000002</v>
      </c>
      <c r="I2865" s="12">
        <f t="shared" si="176"/>
        <v>4128.99</v>
      </c>
      <c r="J2865" s="12">
        <f t="shared" si="177"/>
        <v>2213.3200000000002</v>
      </c>
      <c r="K2865" s="12">
        <f t="shared" si="178"/>
        <v>1915.6699999999996</v>
      </c>
      <c r="L2865" s="7">
        <f t="shared" si="179"/>
        <v>0.4639560764254696</v>
      </c>
      <c r="M2865" s="5" t="str">
        <f>IF(COUNTIF(Returns!$B$2:$B$248,A2865)&gt;0,"Yes","No")</f>
        <v>No</v>
      </c>
      <c r="N2865" s="13"/>
    </row>
    <row r="2866" spans="1:14" x14ac:dyDescent="0.35">
      <c r="A2866" s="5">
        <v>2865</v>
      </c>
      <c r="B2866" s="5">
        <v>1890</v>
      </c>
      <c r="C2866" s="5">
        <v>1085</v>
      </c>
      <c r="D2866" s="5">
        <v>1</v>
      </c>
      <c r="E2866" s="5">
        <v>234.72</v>
      </c>
      <c r="F2866" s="5">
        <v>0.1</v>
      </c>
      <c r="G2866" s="5">
        <f>IFERROR(INDEX(Products!$C$2:$C$86,MATCH(C2866,Products!$A$2:$A$86,0)),"")</f>
        <v>8</v>
      </c>
      <c r="H2866" s="12">
        <f>IFERROR(INDEX(Products!$D$2:$D$86,MATCH(C2866,Products!$A$2:$A$86,0)),"")</f>
        <v>175.69</v>
      </c>
      <c r="I2866" s="12">
        <f t="shared" si="176"/>
        <v>211.24799999999999</v>
      </c>
      <c r="J2866" s="12">
        <f t="shared" si="177"/>
        <v>175.69</v>
      </c>
      <c r="K2866" s="12">
        <f t="shared" si="178"/>
        <v>35.557999999999993</v>
      </c>
      <c r="L2866" s="7">
        <f t="shared" si="179"/>
        <v>0.16832348708626824</v>
      </c>
      <c r="M2866" s="5" t="str">
        <f>IF(COUNTIF(Returns!$B$2:$B$248,A2866)&gt;0,"Yes","No")</f>
        <v>No</v>
      </c>
      <c r="N2866" s="13"/>
    </row>
    <row r="2867" spans="1:14" x14ac:dyDescent="0.35">
      <c r="A2867" s="5">
        <v>2866</v>
      </c>
      <c r="B2867" s="5">
        <v>1891</v>
      </c>
      <c r="C2867" s="5">
        <v>1067</v>
      </c>
      <c r="D2867" s="5">
        <v>1</v>
      </c>
      <c r="E2867" s="5">
        <v>4128.99</v>
      </c>
      <c r="F2867" s="5">
        <v>0</v>
      </c>
      <c r="G2867" s="5">
        <f>IFERROR(INDEX(Products!$C$2:$C$86,MATCH(C2867,Products!$A$2:$A$86,0)),"")</f>
        <v>7</v>
      </c>
      <c r="H2867" s="12">
        <f>IFERROR(INDEX(Products!$D$2:$D$86,MATCH(C2867,Products!$A$2:$A$86,0)),"")</f>
        <v>2213.3200000000002</v>
      </c>
      <c r="I2867" s="12">
        <f t="shared" si="176"/>
        <v>4128.99</v>
      </c>
      <c r="J2867" s="12">
        <f t="shared" si="177"/>
        <v>2213.3200000000002</v>
      </c>
      <c r="K2867" s="12">
        <f t="shared" si="178"/>
        <v>1915.6699999999996</v>
      </c>
      <c r="L2867" s="7">
        <f t="shared" si="179"/>
        <v>0.4639560764254696</v>
      </c>
      <c r="M2867" s="5" t="str">
        <f>IF(COUNTIF(Returns!$B$2:$B$248,A2867)&gt;0,"Yes","No")</f>
        <v>No</v>
      </c>
      <c r="N2867" s="13"/>
    </row>
    <row r="2868" spans="1:14" x14ac:dyDescent="0.35">
      <c r="A2868" s="5">
        <v>2867</v>
      </c>
      <c r="B2868" s="5">
        <v>1892</v>
      </c>
      <c r="C2868" s="5">
        <v>1051</v>
      </c>
      <c r="D2868" s="5">
        <v>2</v>
      </c>
      <c r="E2868" s="5">
        <v>304.13</v>
      </c>
      <c r="F2868" s="5">
        <v>0.1</v>
      </c>
      <c r="G2868" s="5">
        <f>IFERROR(INDEX(Products!$C$2:$C$86,MATCH(C2868,Products!$A$2:$A$86,0)),"")</f>
        <v>5</v>
      </c>
      <c r="H2868" s="12">
        <f>IFERROR(INDEX(Products!$D$2:$D$86,MATCH(C2868,Products!$A$2:$A$86,0)),"")</f>
        <v>176.98</v>
      </c>
      <c r="I2868" s="12">
        <f t="shared" si="176"/>
        <v>547.43399999999997</v>
      </c>
      <c r="J2868" s="12">
        <f t="shared" si="177"/>
        <v>353.96</v>
      </c>
      <c r="K2868" s="12">
        <f t="shared" si="178"/>
        <v>193.47399999999999</v>
      </c>
      <c r="L2868" s="7">
        <f t="shared" si="179"/>
        <v>0.35341977297719906</v>
      </c>
      <c r="M2868" s="5" t="str">
        <f>IF(COUNTIF(Returns!$B$2:$B$248,A2868)&gt;0,"Yes","No")</f>
        <v>No</v>
      </c>
      <c r="N2868" s="13"/>
    </row>
    <row r="2869" spans="1:14" x14ac:dyDescent="0.35">
      <c r="A2869" s="5">
        <v>2868</v>
      </c>
      <c r="B2869" s="5">
        <v>1892</v>
      </c>
      <c r="C2869" s="5">
        <v>1068</v>
      </c>
      <c r="D2869" s="5">
        <v>1</v>
      </c>
      <c r="E2869" s="5">
        <v>550.08000000000004</v>
      </c>
      <c r="F2869" s="5">
        <v>0</v>
      </c>
      <c r="G2869" s="5">
        <f>IFERROR(INDEX(Products!$C$2:$C$86,MATCH(C2869,Products!$A$2:$A$86,0)),"")</f>
        <v>7</v>
      </c>
      <c r="H2869" s="12">
        <f>IFERROR(INDEX(Products!$D$2:$D$86,MATCH(C2869,Products!$A$2:$A$86,0)),"")</f>
        <v>351.29</v>
      </c>
      <c r="I2869" s="12">
        <f t="shared" si="176"/>
        <v>550.08000000000004</v>
      </c>
      <c r="J2869" s="12">
        <f t="shared" si="177"/>
        <v>351.29</v>
      </c>
      <c r="K2869" s="12">
        <f t="shared" si="178"/>
        <v>198.79000000000002</v>
      </c>
      <c r="L2869" s="7">
        <f t="shared" si="179"/>
        <v>0.36138379872018617</v>
      </c>
      <c r="M2869" s="5" t="str">
        <f>IF(COUNTIF(Returns!$B$2:$B$248,A2869)&gt;0,"Yes","No")</f>
        <v>No</v>
      </c>
      <c r="N2869" s="13"/>
    </row>
    <row r="2870" spans="1:14" x14ac:dyDescent="0.35">
      <c r="A2870" s="5">
        <v>2869</v>
      </c>
      <c r="B2870" s="5">
        <v>1892</v>
      </c>
      <c r="C2870" s="5">
        <v>1038</v>
      </c>
      <c r="D2870" s="5">
        <v>2</v>
      </c>
      <c r="E2870" s="5">
        <v>930.61</v>
      </c>
      <c r="F2870" s="5">
        <v>0.05</v>
      </c>
      <c r="G2870" s="5">
        <f>IFERROR(INDEX(Products!$C$2:$C$86,MATCH(C2870,Products!$A$2:$A$86,0)),"")</f>
        <v>4</v>
      </c>
      <c r="H2870" s="12">
        <f>IFERROR(INDEX(Products!$D$2:$D$86,MATCH(C2870,Products!$A$2:$A$86,0)),"")</f>
        <v>617.46</v>
      </c>
      <c r="I2870" s="12">
        <f t="shared" si="176"/>
        <v>1768.1589999999999</v>
      </c>
      <c r="J2870" s="12">
        <f t="shared" si="177"/>
        <v>1234.92</v>
      </c>
      <c r="K2870" s="12">
        <f t="shared" si="178"/>
        <v>533.23899999999981</v>
      </c>
      <c r="L2870" s="7">
        <f t="shared" si="179"/>
        <v>0.30157864762162218</v>
      </c>
      <c r="M2870" s="5" t="str">
        <f>IF(COUNTIF(Returns!$B$2:$B$248,A2870)&gt;0,"Yes","No")</f>
        <v>No</v>
      </c>
      <c r="N2870" s="13"/>
    </row>
    <row r="2871" spans="1:14" x14ac:dyDescent="0.35">
      <c r="A2871" s="5">
        <v>2870</v>
      </c>
      <c r="B2871" s="5">
        <v>1892</v>
      </c>
      <c r="C2871" s="5">
        <v>1001</v>
      </c>
      <c r="D2871" s="5">
        <v>1</v>
      </c>
      <c r="E2871" s="5">
        <v>3826.19</v>
      </c>
      <c r="F2871" s="5">
        <v>0</v>
      </c>
      <c r="G2871" s="5">
        <f>IFERROR(INDEX(Products!$C$2:$C$86,MATCH(C2871,Products!$A$2:$A$86,0)),"")</f>
        <v>1</v>
      </c>
      <c r="H2871" s="12">
        <f>IFERROR(INDEX(Products!$D$2:$D$86,MATCH(C2871,Products!$A$2:$A$86,0)),"")</f>
        <v>3021.65</v>
      </c>
      <c r="I2871" s="12">
        <f t="shared" si="176"/>
        <v>3826.19</v>
      </c>
      <c r="J2871" s="12">
        <f t="shared" si="177"/>
        <v>3021.65</v>
      </c>
      <c r="K2871" s="12">
        <f t="shared" si="178"/>
        <v>804.54</v>
      </c>
      <c r="L2871" s="7">
        <f t="shared" si="179"/>
        <v>0.21027183699711721</v>
      </c>
      <c r="M2871" s="5" t="str">
        <f>IF(COUNTIF(Returns!$B$2:$B$248,A2871)&gt;0,"Yes","No")</f>
        <v>No</v>
      </c>
      <c r="N2871" s="13"/>
    </row>
    <row r="2872" spans="1:14" x14ac:dyDescent="0.35">
      <c r="A2872" s="5">
        <v>2871</v>
      </c>
      <c r="B2872" s="5">
        <v>1893</v>
      </c>
      <c r="C2872" s="5">
        <v>1079</v>
      </c>
      <c r="D2872" s="5">
        <v>1</v>
      </c>
      <c r="E2872" s="5">
        <v>395.97</v>
      </c>
      <c r="F2872" s="5">
        <v>0</v>
      </c>
      <c r="G2872" s="5">
        <f>IFERROR(INDEX(Products!$C$2:$C$86,MATCH(C2872,Products!$A$2:$A$86,0)),"")</f>
        <v>8</v>
      </c>
      <c r="H2872" s="12">
        <f>IFERROR(INDEX(Products!$D$2:$D$86,MATCH(C2872,Products!$A$2:$A$86,0)),"")</f>
        <v>242.57</v>
      </c>
      <c r="I2872" s="12">
        <f t="shared" si="176"/>
        <v>395.97</v>
      </c>
      <c r="J2872" s="12">
        <f t="shared" si="177"/>
        <v>242.57</v>
      </c>
      <c r="K2872" s="12">
        <f t="shared" si="178"/>
        <v>153.40000000000003</v>
      </c>
      <c r="L2872" s="7">
        <f t="shared" si="179"/>
        <v>0.38740308609238078</v>
      </c>
      <c r="M2872" s="5" t="str">
        <f>IF(COUNTIF(Returns!$B$2:$B$248,A2872)&gt;0,"Yes","No")</f>
        <v>No</v>
      </c>
      <c r="N2872" s="13"/>
    </row>
    <row r="2873" spans="1:14" x14ac:dyDescent="0.35">
      <c r="A2873" s="5">
        <v>2872</v>
      </c>
      <c r="B2873" s="5">
        <v>1893</v>
      </c>
      <c r="C2873" s="5">
        <v>1064</v>
      </c>
      <c r="D2873" s="5">
        <v>1</v>
      </c>
      <c r="E2873" s="5">
        <v>177.92</v>
      </c>
      <c r="F2873" s="5">
        <v>0.05</v>
      </c>
      <c r="G2873" s="5">
        <f>IFERROR(INDEX(Products!$C$2:$C$86,MATCH(C2873,Products!$A$2:$A$86,0)),"")</f>
        <v>6</v>
      </c>
      <c r="H2873" s="12">
        <f>IFERROR(INDEX(Products!$D$2:$D$86,MATCH(C2873,Products!$A$2:$A$86,0)),"")</f>
        <v>95.97</v>
      </c>
      <c r="I2873" s="12">
        <f t="shared" si="176"/>
        <v>169.02399999999997</v>
      </c>
      <c r="J2873" s="12">
        <f t="shared" si="177"/>
        <v>95.97</v>
      </c>
      <c r="K2873" s="12">
        <f t="shared" si="178"/>
        <v>73.053999999999974</v>
      </c>
      <c r="L2873" s="7">
        <f t="shared" si="179"/>
        <v>0.43221081029912906</v>
      </c>
      <c r="M2873" s="5" t="str">
        <f>IF(COUNTIF(Returns!$B$2:$B$248,A2873)&gt;0,"Yes","No")</f>
        <v>No</v>
      </c>
      <c r="N2873" s="13"/>
    </row>
    <row r="2874" spans="1:14" x14ac:dyDescent="0.35">
      <c r="A2874" s="5">
        <v>2873</v>
      </c>
      <c r="B2874" s="5">
        <v>1893</v>
      </c>
      <c r="C2874" s="5">
        <v>1007</v>
      </c>
      <c r="D2874" s="5">
        <v>2</v>
      </c>
      <c r="E2874" s="5">
        <v>701.76</v>
      </c>
      <c r="F2874" s="5">
        <v>0.1</v>
      </c>
      <c r="G2874" s="5">
        <f>IFERROR(INDEX(Products!$C$2:$C$86,MATCH(C2874,Products!$A$2:$A$86,0)),"")</f>
        <v>1</v>
      </c>
      <c r="H2874" s="12">
        <f>IFERROR(INDEX(Products!$D$2:$D$86,MATCH(C2874,Products!$A$2:$A$86,0)),"")</f>
        <v>508.8</v>
      </c>
      <c r="I2874" s="12">
        <f t="shared" si="176"/>
        <v>1263.1680000000001</v>
      </c>
      <c r="J2874" s="12">
        <f t="shared" si="177"/>
        <v>1017.6</v>
      </c>
      <c r="K2874" s="12">
        <f t="shared" si="178"/>
        <v>245.5680000000001</v>
      </c>
      <c r="L2874" s="7">
        <f t="shared" si="179"/>
        <v>0.19440644474844207</v>
      </c>
      <c r="M2874" s="5" t="str">
        <f>IF(COUNTIF(Returns!$B$2:$B$248,A2874)&gt;0,"Yes","No")</f>
        <v>No</v>
      </c>
      <c r="N2874" s="13"/>
    </row>
    <row r="2875" spans="1:14" x14ac:dyDescent="0.35">
      <c r="A2875" s="5">
        <v>2874</v>
      </c>
      <c r="B2875" s="5">
        <v>1894</v>
      </c>
      <c r="C2875" s="5">
        <v>1085</v>
      </c>
      <c r="D2875" s="5">
        <v>1</v>
      </c>
      <c r="E2875" s="5">
        <v>234.72</v>
      </c>
      <c r="F2875" s="5">
        <v>0.25</v>
      </c>
      <c r="G2875" s="5">
        <f>IFERROR(INDEX(Products!$C$2:$C$86,MATCH(C2875,Products!$A$2:$A$86,0)),"")</f>
        <v>8</v>
      </c>
      <c r="H2875" s="12">
        <f>IFERROR(INDEX(Products!$D$2:$D$86,MATCH(C2875,Products!$A$2:$A$86,0)),"")</f>
        <v>175.69</v>
      </c>
      <c r="I2875" s="12">
        <f t="shared" si="176"/>
        <v>176.04</v>
      </c>
      <c r="J2875" s="12">
        <f t="shared" si="177"/>
        <v>175.69</v>
      </c>
      <c r="K2875" s="12">
        <f t="shared" si="178"/>
        <v>0.34999999999999432</v>
      </c>
      <c r="L2875" s="7">
        <f t="shared" si="179"/>
        <v>1.9881845035218948E-3</v>
      </c>
      <c r="M2875" s="5" t="str">
        <f>IF(COUNTIF(Returns!$B$2:$B$248,A2875)&gt;0,"Yes","No")</f>
        <v>No</v>
      </c>
      <c r="N2875" s="13"/>
    </row>
    <row r="2876" spans="1:14" x14ac:dyDescent="0.35">
      <c r="A2876" s="5">
        <v>2875</v>
      </c>
      <c r="B2876" s="5">
        <v>1895</v>
      </c>
      <c r="C2876" s="5">
        <v>1042</v>
      </c>
      <c r="D2876" s="5">
        <v>1</v>
      </c>
      <c r="E2876" s="5">
        <v>1025.6300000000001</v>
      </c>
      <c r="F2876" s="5">
        <v>0</v>
      </c>
      <c r="G2876" s="5">
        <f>IFERROR(INDEX(Products!$C$2:$C$86,MATCH(C2876,Products!$A$2:$A$86,0)),"")</f>
        <v>4</v>
      </c>
      <c r="H2876" s="12">
        <f>IFERROR(INDEX(Products!$D$2:$D$86,MATCH(C2876,Products!$A$2:$A$86,0)),"")</f>
        <v>559.36</v>
      </c>
      <c r="I2876" s="12">
        <f t="shared" si="176"/>
        <v>1025.6300000000001</v>
      </c>
      <c r="J2876" s="12">
        <f t="shared" si="177"/>
        <v>559.36</v>
      </c>
      <c r="K2876" s="12">
        <f t="shared" si="178"/>
        <v>466.2700000000001</v>
      </c>
      <c r="L2876" s="7">
        <f t="shared" si="179"/>
        <v>0.45461813714497434</v>
      </c>
      <c r="M2876" s="5" t="str">
        <f>IF(COUNTIF(Returns!$B$2:$B$248,A2876)&gt;0,"Yes","No")</f>
        <v>No</v>
      </c>
      <c r="N2876" s="13"/>
    </row>
    <row r="2877" spans="1:14" x14ac:dyDescent="0.35">
      <c r="A2877" s="5">
        <v>2876</v>
      </c>
      <c r="B2877" s="5">
        <v>1895</v>
      </c>
      <c r="C2877" s="5">
        <v>1044</v>
      </c>
      <c r="D2877" s="5">
        <v>2</v>
      </c>
      <c r="E2877" s="5">
        <v>1419.88</v>
      </c>
      <c r="F2877" s="5">
        <v>0.25</v>
      </c>
      <c r="G2877" s="5">
        <f>IFERROR(INDEX(Products!$C$2:$C$86,MATCH(C2877,Products!$A$2:$A$86,0)),"")</f>
        <v>4</v>
      </c>
      <c r="H2877" s="12">
        <f>IFERROR(INDEX(Products!$D$2:$D$86,MATCH(C2877,Products!$A$2:$A$86,0)),"")</f>
        <v>897.98</v>
      </c>
      <c r="I2877" s="12">
        <f t="shared" si="176"/>
        <v>2129.8200000000002</v>
      </c>
      <c r="J2877" s="12">
        <f t="shared" si="177"/>
        <v>1795.96</v>
      </c>
      <c r="K2877" s="12">
        <f t="shared" si="178"/>
        <v>333.86000000000013</v>
      </c>
      <c r="L2877" s="7">
        <f t="shared" si="179"/>
        <v>0.15675503094158197</v>
      </c>
      <c r="M2877" s="5" t="str">
        <f>IF(COUNTIF(Returns!$B$2:$B$248,A2877)&gt;0,"Yes","No")</f>
        <v>No</v>
      </c>
      <c r="N2877" s="13"/>
    </row>
    <row r="2878" spans="1:14" x14ac:dyDescent="0.35">
      <c r="A2878" s="5">
        <v>2877</v>
      </c>
      <c r="B2878" s="5">
        <v>1896</v>
      </c>
      <c r="C2878" s="5">
        <v>1073</v>
      </c>
      <c r="D2878" s="5">
        <v>2</v>
      </c>
      <c r="E2878" s="5">
        <v>1588.01</v>
      </c>
      <c r="F2878" s="5">
        <v>0.2</v>
      </c>
      <c r="G2878" s="5">
        <f>IFERROR(INDEX(Products!$C$2:$C$86,MATCH(C2878,Products!$A$2:$A$86,0)),"")</f>
        <v>7</v>
      </c>
      <c r="H2878" s="12">
        <f>IFERROR(INDEX(Products!$D$2:$D$86,MATCH(C2878,Products!$A$2:$A$86,0)),"")</f>
        <v>1144.3699999999999</v>
      </c>
      <c r="I2878" s="12">
        <f t="shared" si="176"/>
        <v>2540.8160000000003</v>
      </c>
      <c r="J2878" s="12">
        <f t="shared" si="177"/>
        <v>2288.7399999999998</v>
      </c>
      <c r="K2878" s="12">
        <f t="shared" si="178"/>
        <v>252.07600000000048</v>
      </c>
      <c r="L2878" s="7">
        <f t="shared" si="179"/>
        <v>9.9210647288115489E-2</v>
      </c>
      <c r="M2878" s="5" t="str">
        <f>IF(COUNTIF(Returns!$B$2:$B$248,A2878)&gt;0,"Yes","No")</f>
        <v>No</v>
      </c>
      <c r="N2878" s="13"/>
    </row>
    <row r="2879" spans="1:14" x14ac:dyDescent="0.35">
      <c r="A2879" s="5">
        <v>2878</v>
      </c>
      <c r="B2879" s="5">
        <v>1896</v>
      </c>
      <c r="C2879" s="5">
        <v>1085</v>
      </c>
      <c r="D2879" s="5">
        <v>1</v>
      </c>
      <c r="E2879" s="5">
        <v>234.72</v>
      </c>
      <c r="F2879" s="5">
        <v>0.2</v>
      </c>
      <c r="G2879" s="5">
        <f>IFERROR(INDEX(Products!$C$2:$C$86,MATCH(C2879,Products!$A$2:$A$86,0)),"")</f>
        <v>8</v>
      </c>
      <c r="H2879" s="12">
        <f>IFERROR(INDEX(Products!$D$2:$D$86,MATCH(C2879,Products!$A$2:$A$86,0)),"")</f>
        <v>175.69</v>
      </c>
      <c r="I2879" s="12">
        <f t="shared" si="176"/>
        <v>187.77600000000001</v>
      </c>
      <c r="J2879" s="12">
        <f t="shared" si="177"/>
        <v>175.69</v>
      </c>
      <c r="K2879" s="12">
        <f t="shared" si="178"/>
        <v>12.086000000000013</v>
      </c>
      <c r="L2879" s="7">
        <f t="shared" si="179"/>
        <v>6.4363922972051874E-2</v>
      </c>
      <c r="M2879" s="5" t="str">
        <f>IF(COUNTIF(Returns!$B$2:$B$248,A2879)&gt;0,"Yes","No")</f>
        <v>No</v>
      </c>
      <c r="N2879" s="13"/>
    </row>
    <row r="2880" spans="1:14" x14ac:dyDescent="0.35">
      <c r="A2880" s="5">
        <v>2879</v>
      </c>
      <c r="B2880" s="5">
        <v>1896</v>
      </c>
      <c r="C2880" s="5">
        <v>1068</v>
      </c>
      <c r="D2880" s="5">
        <v>1</v>
      </c>
      <c r="E2880" s="5">
        <v>550.08000000000004</v>
      </c>
      <c r="F2880" s="5">
        <v>0.05</v>
      </c>
      <c r="G2880" s="5">
        <f>IFERROR(INDEX(Products!$C$2:$C$86,MATCH(C2880,Products!$A$2:$A$86,0)),"")</f>
        <v>7</v>
      </c>
      <c r="H2880" s="12">
        <f>IFERROR(INDEX(Products!$D$2:$D$86,MATCH(C2880,Products!$A$2:$A$86,0)),"")</f>
        <v>351.29</v>
      </c>
      <c r="I2880" s="12">
        <f t="shared" si="176"/>
        <v>522.57600000000002</v>
      </c>
      <c r="J2880" s="12">
        <f t="shared" si="177"/>
        <v>351.29</v>
      </c>
      <c r="K2880" s="12">
        <f t="shared" si="178"/>
        <v>171.286</v>
      </c>
      <c r="L2880" s="7">
        <f t="shared" si="179"/>
        <v>0.32777241970545912</v>
      </c>
      <c r="M2880" s="5" t="str">
        <f>IF(COUNTIF(Returns!$B$2:$B$248,A2880)&gt;0,"Yes","No")</f>
        <v>No</v>
      </c>
      <c r="N2880" s="13"/>
    </row>
    <row r="2881" spans="1:14" x14ac:dyDescent="0.35">
      <c r="A2881" s="5">
        <v>2880</v>
      </c>
      <c r="B2881" s="5">
        <v>1897</v>
      </c>
      <c r="C2881" s="5">
        <v>1017</v>
      </c>
      <c r="D2881" s="5">
        <v>1</v>
      </c>
      <c r="E2881" s="5">
        <v>978.37</v>
      </c>
      <c r="F2881" s="5">
        <v>0</v>
      </c>
      <c r="G2881" s="5">
        <f>IFERROR(INDEX(Products!$C$2:$C$86,MATCH(C2881,Products!$A$2:$A$86,0)),"")</f>
        <v>2</v>
      </c>
      <c r="H2881" s="12">
        <f>IFERROR(INDEX(Products!$D$2:$D$86,MATCH(C2881,Products!$A$2:$A$86,0)),"")</f>
        <v>519.71</v>
      </c>
      <c r="I2881" s="12">
        <f t="shared" si="176"/>
        <v>978.37</v>
      </c>
      <c r="J2881" s="12">
        <f t="shared" si="177"/>
        <v>519.71</v>
      </c>
      <c r="K2881" s="12">
        <f t="shared" si="178"/>
        <v>458.65999999999997</v>
      </c>
      <c r="L2881" s="7">
        <f t="shared" si="179"/>
        <v>0.46880014718358082</v>
      </c>
      <c r="M2881" s="5" t="str">
        <f>IF(COUNTIF(Returns!$B$2:$B$248,A2881)&gt;0,"Yes","No")</f>
        <v>No</v>
      </c>
      <c r="N2881" s="13"/>
    </row>
    <row r="2882" spans="1:14" x14ac:dyDescent="0.35">
      <c r="A2882" s="5">
        <v>2881</v>
      </c>
      <c r="B2882" s="5">
        <v>1897</v>
      </c>
      <c r="C2882" s="5">
        <v>1076</v>
      </c>
      <c r="D2882" s="5">
        <v>1</v>
      </c>
      <c r="E2882" s="5">
        <v>999.07</v>
      </c>
      <c r="F2882" s="5">
        <v>0.1</v>
      </c>
      <c r="G2882" s="5">
        <f>IFERROR(INDEX(Products!$C$2:$C$86,MATCH(C2882,Products!$A$2:$A$86,0)),"")</f>
        <v>8</v>
      </c>
      <c r="H2882" s="12">
        <f>IFERROR(INDEX(Products!$D$2:$D$86,MATCH(C2882,Products!$A$2:$A$86,0)),"")</f>
        <v>597.38</v>
      </c>
      <c r="I2882" s="12">
        <f t="shared" ref="I2882:I2945" si="180">D2882*E2882*(1-F2882)</f>
        <v>899.16300000000001</v>
      </c>
      <c r="J2882" s="12">
        <f t="shared" ref="J2882:J2945" si="181">D2882*H2882</f>
        <v>597.38</v>
      </c>
      <c r="K2882" s="12">
        <f t="shared" ref="K2882:K2945" si="182">I2882-J2882</f>
        <v>301.78300000000002</v>
      </c>
      <c r="L2882" s="7">
        <f t="shared" ref="L2882:L2945" si="183">IFERROR(K2882/I2882,0)</f>
        <v>0.33562657716120436</v>
      </c>
      <c r="M2882" s="5" t="str">
        <f>IF(COUNTIF(Returns!$B$2:$B$248,A2882)&gt;0,"Yes","No")</f>
        <v>No</v>
      </c>
      <c r="N2882" s="13"/>
    </row>
    <row r="2883" spans="1:14" x14ac:dyDescent="0.35">
      <c r="A2883" s="5">
        <v>2882</v>
      </c>
      <c r="B2883" s="5">
        <v>1897</v>
      </c>
      <c r="C2883" s="5">
        <v>1001</v>
      </c>
      <c r="D2883" s="5">
        <v>1</v>
      </c>
      <c r="E2883" s="5">
        <v>3826.19</v>
      </c>
      <c r="F2883" s="5">
        <v>0.1</v>
      </c>
      <c r="G2883" s="5">
        <f>IFERROR(INDEX(Products!$C$2:$C$86,MATCH(C2883,Products!$A$2:$A$86,0)),"")</f>
        <v>1</v>
      </c>
      <c r="H2883" s="12">
        <f>IFERROR(INDEX(Products!$D$2:$D$86,MATCH(C2883,Products!$A$2:$A$86,0)),"")</f>
        <v>3021.65</v>
      </c>
      <c r="I2883" s="12">
        <f t="shared" si="180"/>
        <v>3443.5709999999999</v>
      </c>
      <c r="J2883" s="12">
        <f t="shared" si="181"/>
        <v>3021.65</v>
      </c>
      <c r="K2883" s="12">
        <f t="shared" si="182"/>
        <v>421.92099999999982</v>
      </c>
      <c r="L2883" s="7">
        <f t="shared" si="183"/>
        <v>0.12252426333013021</v>
      </c>
      <c r="M2883" s="5" t="str">
        <f>IF(COUNTIF(Returns!$B$2:$B$248,A2883)&gt;0,"Yes","No")</f>
        <v>No</v>
      </c>
      <c r="N2883" s="13"/>
    </row>
    <row r="2884" spans="1:14" x14ac:dyDescent="0.35">
      <c r="A2884" s="5">
        <v>2883</v>
      </c>
      <c r="B2884" s="5">
        <v>1897</v>
      </c>
      <c r="C2884" s="5">
        <v>1038</v>
      </c>
      <c r="D2884" s="5">
        <v>1</v>
      </c>
      <c r="E2884" s="5">
        <v>930.61</v>
      </c>
      <c r="F2884" s="5">
        <v>0.05</v>
      </c>
      <c r="G2884" s="5">
        <f>IFERROR(INDEX(Products!$C$2:$C$86,MATCH(C2884,Products!$A$2:$A$86,0)),"")</f>
        <v>4</v>
      </c>
      <c r="H2884" s="12">
        <f>IFERROR(INDEX(Products!$D$2:$D$86,MATCH(C2884,Products!$A$2:$A$86,0)),"")</f>
        <v>617.46</v>
      </c>
      <c r="I2884" s="12">
        <f t="shared" si="180"/>
        <v>884.07949999999994</v>
      </c>
      <c r="J2884" s="12">
        <f t="shared" si="181"/>
        <v>617.46</v>
      </c>
      <c r="K2884" s="12">
        <f t="shared" si="182"/>
        <v>266.6194999999999</v>
      </c>
      <c r="L2884" s="7">
        <f t="shared" si="183"/>
        <v>0.30157864762162218</v>
      </c>
      <c r="M2884" s="5" t="str">
        <f>IF(COUNTIF(Returns!$B$2:$B$248,A2884)&gt;0,"Yes","No")</f>
        <v>No</v>
      </c>
      <c r="N2884" s="13"/>
    </row>
    <row r="2885" spans="1:14" x14ac:dyDescent="0.35">
      <c r="A2885" s="5">
        <v>2884</v>
      </c>
      <c r="B2885" s="5">
        <v>1898</v>
      </c>
      <c r="C2885" s="5">
        <v>1048</v>
      </c>
      <c r="D2885" s="5">
        <v>1</v>
      </c>
      <c r="E2885" s="5">
        <v>448.35</v>
      </c>
      <c r="F2885" s="5">
        <v>0.15</v>
      </c>
      <c r="G2885" s="5">
        <f>IFERROR(INDEX(Products!$C$2:$C$86,MATCH(C2885,Products!$A$2:$A$86,0)),"")</f>
        <v>5</v>
      </c>
      <c r="H2885" s="12">
        <f>IFERROR(INDEX(Products!$D$2:$D$86,MATCH(C2885,Products!$A$2:$A$86,0)),"")</f>
        <v>299.29000000000002</v>
      </c>
      <c r="I2885" s="12">
        <f t="shared" si="180"/>
        <v>381.09750000000003</v>
      </c>
      <c r="J2885" s="12">
        <f t="shared" si="181"/>
        <v>299.29000000000002</v>
      </c>
      <c r="K2885" s="12">
        <f t="shared" si="182"/>
        <v>81.807500000000005</v>
      </c>
      <c r="L2885" s="7">
        <f t="shared" si="183"/>
        <v>0.2146629143460663</v>
      </c>
      <c r="M2885" s="5" t="str">
        <f>IF(COUNTIF(Returns!$B$2:$B$248,A2885)&gt;0,"Yes","No")</f>
        <v>No</v>
      </c>
      <c r="N2885" s="13"/>
    </row>
    <row r="2886" spans="1:14" x14ac:dyDescent="0.35">
      <c r="A2886" s="5">
        <v>2885</v>
      </c>
      <c r="B2886" s="5">
        <v>1898</v>
      </c>
      <c r="C2886" s="5">
        <v>1085</v>
      </c>
      <c r="D2886" s="5">
        <v>2</v>
      </c>
      <c r="E2886" s="5">
        <v>234.72</v>
      </c>
      <c r="F2886" s="5">
        <v>0.15</v>
      </c>
      <c r="G2886" s="5">
        <f>IFERROR(INDEX(Products!$C$2:$C$86,MATCH(C2886,Products!$A$2:$A$86,0)),"")</f>
        <v>8</v>
      </c>
      <c r="H2886" s="12">
        <f>IFERROR(INDEX(Products!$D$2:$D$86,MATCH(C2886,Products!$A$2:$A$86,0)),"")</f>
        <v>175.69</v>
      </c>
      <c r="I2886" s="12">
        <f t="shared" si="180"/>
        <v>399.024</v>
      </c>
      <c r="J2886" s="12">
        <f t="shared" si="181"/>
        <v>351.38</v>
      </c>
      <c r="K2886" s="12">
        <f t="shared" si="182"/>
        <v>47.644000000000005</v>
      </c>
      <c r="L2886" s="7">
        <f t="shared" si="183"/>
        <v>0.11940133926781347</v>
      </c>
      <c r="M2886" s="5" t="str">
        <f>IF(COUNTIF(Returns!$B$2:$B$248,A2886)&gt;0,"Yes","No")</f>
        <v>No</v>
      </c>
      <c r="N2886" s="13"/>
    </row>
    <row r="2887" spans="1:14" x14ac:dyDescent="0.35">
      <c r="A2887" s="5">
        <v>2886</v>
      </c>
      <c r="B2887" s="5">
        <v>1899</v>
      </c>
      <c r="C2887" s="5">
        <v>1082</v>
      </c>
      <c r="D2887" s="5">
        <v>1</v>
      </c>
      <c r="E2887" s="5">
        <v>337.61</v>
      </c>
      <c r="F2887" s="5">
        <v>0.3</v>
      </c>
      <c r="G2887" s="5">
        <f>IFERROR(INDEX(Products!$C$2:$C$86,MATCH(C2887,Products!$A$2:$A$86,0)),"")</f>
        <v>8</v>
      </c>
      <c r="H2887" s="12">
        <f>IFERROR(INDEX(Products!$D$2:$D$86,MATCH(C2887,Products!$A$2:$A$86,0)),"")</f>
        <v>183.63</v>
      </c>
      <c r="I2887" s="12">
        <f t="shared" si="180"/>
        <v>236.327</v>
      </c>
      <c r="J2887" s="12">
        <f t="shared" si="181"/>
        <v>183.63</v>
      </c>
      <c r="K2887" s="12">
        <f t="shared" si="182"/>
        <v>52.697000000000003</v>
      </c>
      <c r="L2887" s="7">
        <f t="shared" si="183"/>
        <v>0.22298340858217641</v>
      </c>
      <c r="M2887" s="5" t="str">
        <f>IF(COUNTIF(Returns!$B$2:$B$248,A2887)&gt;0,"Yes","No")</f>
        <v>No</v>
      </c>
      <c r="N2887" s="13"/>
    </row>
    <row r="2888" spans="1:14" x14ac:dyDescent="0.35">
      <c r="A2888" s="5">
        <v>2887</v>
      </c>
      <c r="B2888" s="5">
        <v>1900</v>
      </c>
      <c r="C2888" s="5">
        <v>1061</v>
      </c>
      <c r="D2888" s="5">
        <v>1</v>
      </c>
      <c r="E2888" s="5">
        <v>1128.8399999999999</v>
      </c>
      <c r="F2888" s="5">
        <v>0.05</v>
      </c>
      <c r="G2888" s="5">
        <f>IFERROR(INDEX(Products!$C$2:$C$86,MATCH(C2888,Products!$A$2:$A$86,0)),"")</f>
        <v>6</v>
      </c>
      <c r="H2888" s="12">
        <f>IFERROR(INDEX(Products!$D$2:$D$86,MATCH(C2888,Products!$A$2:$A$86,0)),"")</f>
        <v>705.26</v>
      </c>
      <c r="I2888" s="12">
        <f t="shared" si="180"/>
        <v>1072.3979999999999</v>
      </c>
      <c r="J2888" s="12">
        <f t="shared" si="181"/>
        <v>705.26</v>
      </c>
      <c r="K2888" s="12">
        <f t="shared" si="182"/>
        <v>367.13799999999992</v>
      </c>
      <c r="L2888" s="7">
        <f t="shared" si="183"/>
        <v>0.34235237290632764</v>
      </c>
      <c r="M2888" s="5" t="str">
        <f>IF(COUNTIF(Returns!$B$2:$B$248,A2888)&gt;0,"Yes","No")</f>
        <v>No</v>
      </c>
      <c r="N2888" s="13"/>
    </row>
    <row r="2889" spans="1:14" x14ac:dyDescent="0.35">
      <c r="A2889" s="5">
        <v>2888</v>
      </c>
      <c r="B2889" s="5">
        <v>1901</v>
      </c>
      <c r="C2889" s="5">
        <v>1061</v>
      </c>
      <c r="D2889" s="5">
        <v>1</v>
      </c>
      <c r="E2889" s="5">
        <v>1128.8399999999999</v>
      </c>
      <c r="F2889" s="5">
        <v>0.1</v>
      </c>
      <c r="G2889" s="5">
        <f>IFERROR(INDEX(Products!$C$2:$C$86,MATCH(C2889,Products!$A$2:$A$86,0)),"")</f>
        <v>6</v>
      </c>
      <c r="H2889" s="12">
        <f>IFERROR(INDEX(Products!$D$2:$D$86,MATCH(C2889,Products!$A$2:$A$86,0)),"")</f>
        <v>705.26</v>
      </c>
      <c r="I2889" s="12">
        <f t="shared" si="180"/>
        <v>1015.9559999999999</v>
      </c>
      <c r="J2889" s="12">
        <f t="shared" si="181"/>
        <v>705.26</v>
      </c>
      <c r="K2889" s="12">
        <f t="shared" si="182"/>
        <v>310.69599999999991</v>
      </c>
      <c r="L2889" s="7">
        <f t="shared" si="183"/>
        <v>0.30581639362334584</v>
      </c>
      <c r="M2889" s="5" t="str">
        <f>IF(COUNTIF(Returns!$B$2:$B$248,A2889)&gt;0,"Yes","No")</f>
        <v>No</v>
      </c>
      <c r="N2889" s="13"/>
    </row>
    <row r="2890" spans="1:14" x14ac:dyDescent="0.35">
      <c r="A2890" s="5">
        <v>2889</v>
      </c>
      <c r="B2890" s="5">
        <v>1901</v>
      </c>
      <c r="C2890" s="5">
        <v>1050</v>
      </c>
      <c r="D2890" s="5">
        <v>1</v>
      </c>
      <c r="E2890" s="5">
        <v>4400.7700000000004</v>
      </c>
      <c r="F2890" s="5">
        <v>0.2</v>
      </c>
      <c r="G2890" s="5">
        <f>IFERROR(INDEX(Products!$C$2:$C$86,MATCH(C2890,Products!$A$2:$A$86,0)),"")</f>
        <v>5</v>
      </c>
      <c r="H2890" s="12">
        <f>IFERROR(INDEX(Products!$D$2:$D$86,MATCH(C2890,Products!$A$2:$A$86,0)),"")</f>
        <v>2432.0300000000002</v>
      </c>
      <c r="I2890" s="12">
        <f t="shared" si="180"/>
        <v>3520.6160000000004</v>
      </c>
      <c r="J2890" s="12">
        <f t="shared" si="181"/>
        <v>2432.0300000000002</v>
      </c>
      <c r="K2890" s="12">
        <f t="shared" si="182"/>
        <v>1088.5860000000002</v>
      </c>
      <c r="L2890" s="7">
        <f t="shared" si="183"/>
        <v>0.3092032757903731</v>
      </c>
      <c r="M2890" s="5" t="str">
        <f>IF(COUNTIF(Returns!$B$2:$B$248,A2890)&gt;0,"Yes","No")</f>
        <v>No</v>
      </c>
      <c r="N2890" s="13"/>
    </row>
    <row r="2891" spans="1:14" x14ac:dyDescent="0.35">
      <c r="A2891" s="5">
        <v>2890</v>
      </c>
      <c r="B2891" s="5">
        <v>1902</v>
      </c>
      <c r="C2891" s="5">
        <v>1001</v>
      </c>
      <c r="D2891" s="5">
        <v>1</v>
      </c>
      <c r="E2891" s="5">
        <v>3826.19</v>
      </c>
      <c r="F2891" s="5">
        <v>0.25</v>
      </c>
      <c r="G2891" s="5">
        <f>IFERROR(INDEX(Products!$C$2:$C$86,MATCH(C2891,Products!$A$2:$A$86,0)),"")</f>
        <v>1</v>
      </c>
      <c r="H2891" s="12">
        <f>IFERROR(INDEX(Products!$D$2:$D$86,MATCH(C2891,Products!$A$2:$A$86,0)),"")</f>
        <v>3021.65</v>
      </c>
      <c r="I2891" s="12">
        <f t="shared" si="180"/>
        <v>2869.6424999999999</v>
      </c>
      <c r="J2891" s="12">
        <f t="shared" si="181"/>
        <v>3021.65</v>
      </c>
      <c r="K2891" s="12">
        <f t="shared" si="182"/>
        <v>-152.00750000000016</v>
      </c>
      <c r="L2891" s="7">
        <f t="shared" si="183"/>
        <v>-5.2970884003843741E-2</v>
      </c>
      <c r="M2891" s="5" t="str">
        <f>IF(COUNTIF(Returns!$B$2:$B$248,A2891)&gt;0,"Yes","No")</f>
        <v>No</v>
      </c>
      <c r="N2891" s="13"/>
    </row>
    <row r="2892" spans="1:14" x14ac:dyDescent="0.35">
      <c r="A2892" s="5">
        <v>2891</v>
      </c>
      <c r="B2892" s="5">
        <v>1903</v>
      </c>
      <c r="C2892" s="5">
        <v>1067</v>
      </c>
      <c r="D2892" s="5">
        <v>2</v>
      </c>
      <c r="E2892" s="5">
        <v>4128.99</v>
      </c>
      <c r="F2892" s="5">
        <v>0.05</v>
      </c>
      <c r="G2892" s="5">
        <f>IFERROR(INDEX(Products!$C$2:$C$86,MATCH(C2892,Products!$A$2:$A$86,0)),"")</f>
        <v>7</v>
      </c>
      <c r="H2892" s="12">
        <f>IFERROR(INDEX(Products!$D$2:$D$86,MATCH(C2892,Products!$A$2:$A$86,0)),"")</f>
        <v>2213.3200000000002</v>
      </c>
      <c r="I2892" s="12">
        <f t="shared" si="180"/>
        <v>7845.0809999999992</v>
      </c>
      <c r="J2892" s="12">
        <f t="shared" si="181"/>
        <v>4426.6400000000003</v>
      </c>
      <c r="K2892" s="12">
        <f t="shared" si="182"/>
        <v>3418.4409999999989</v>
      </c>
      <c r="L2892" s="7">
        <f t="shared" si="183"/>
        <v>0.43574323834259954</v>
      </c>
      <c r="M2892" s="5" t="str">
        <f>IF(COUNTIF(Returns!$B$2:$B$248,A2892)&gt;0,"Yes","No")</f>
        <v>No</v>
      </c>
      <c r="N2892" s="13"/>
    </row>
    <row r="2893" spans="1:14" x14ac:dyDescent="0.35">
      <c r="A2893" s="5">
        <v>2892</v>
      </c>
      <c r="B2893" s="5">
        <v>1903</v>
      </c>
      <c r="C2893" s="5">
        <v>1072</v>
      </c>
      <c r="D2893" s="5">
        <v>1</v>
      </c>
      <c r="E2893" s="5">
        <v>1404.39</v>
      </c>
      <c r="F2893" s="5">
        <v>0.05</v>
      </c>
      <c r="G2893" s="5">
        <f>IFERROR(INDEX(Products!$C$2:$C$86,MATCH(C2893,Products!$A$2:$A$86,0)),"")</f>
        <v>7</v>
      </c>
      <c r="H2893" s="12">
        <f>IFERROR(INDEX(Products!$D$2:$D$86,MATCH(C2893,Products!$A$2:$A$86,0)),"")</f>
        <v>772.88</v>
      </c>
      <c r="I2893" s="12">
        <f t="shared" si="180"/>
        <v>1334.1704999999999</v>
      </c>
      <c r="J2893" s="12">
        <f t="shared" si="181"/>
        <v>772.88</v>
      </c>
      <c r="K2893" s="12">
        <f t="shared" si="182"/>
        <v>561.29049999999995</v>
      </c>
      <c r="L2893" s="7">
        <f t="shared" si="183"/>
        <v>0.42070372564825859</v>
      </c>
      <c r="M2893" s="5" t="str">
        <f>IF(COUNTIF(Returns!$B$2:$B$248,A2893)&gt;0,"Yes","No")</f>
        <v>No</v>
      </c>
      <c r="N2893" s="13"/>
    </row>
    <row r="2894" spans="1:14" x14ac:dyDescent="0.35">
      <c r="A2894" s="5">
        <v>2893</v>
      </c>
      <c r="B2894" s="5">
        <v>1903</v>
      </c>
      <c r="C2894" s="5">
        <v>1084</v>
      </c>
      <c r="D2894" s="5">
        <v>1</v>
      </c>
      <c r="E2894" s="5">
        <v>317.63</v>
      </c>
      <c r="F2894" s="5">
        <v>0.2</v>
      </c>
      <c r="G2894" s="5">
        <f>IFERROR(INDEX(Products!$C$2:$C$86,MATCH(C2894,Products!$A$2:$A$86,0)),"")</f>
        <v>8</v>
      </c>
      <c r="H2894" s="12">
        <f>IFERROR(INDEX(Products!$D$2:$D$86,MATCH(C2894,Products!$A$2:$A$86,0)),"")</f>
        <v>188.52</v>
      </c>
      <c r="I2894" s="12">
        <f t="shared" si="180"/>
        <v>254.10400000000001</v>
      </c>
      <c r="J2894" s="12">
        <f t="shared" si="181"/>
        <v>188.52</v>
      </c>
      <c r="K2894" s="12">
        <f t="shared" si="182"/>
        <v>65.584000000000003</v>
      </c>
      <c r="L2894" s="7">
        <f t="shared" si="183"/>
        <v>0.25809904605988099</v>
      </c>
      <c r="M2894" s="5" t="str">
        <f>IF(COUNTIF(Returns!$B$2:$B$248,A2894)&gt;0,"Yes","No")</f>
        <v>No</v>
      </c>
      <c r="N2894" s="13"/>
    </row>
    <row r="2895" spans="1:14" x14ac:dyDescent="0.35">
      <c r="A2895" s="5">
        <v>2894</v>
      </c>
      <c r="B2895" s="5">
        <v>1904</v>
      </c>
      <c r="C2895" s="5">
        <v>1081</v>
      </c>
      <c r="D2895" s="5">
        <v>1</v>
      </c>
      <c r="E2895" s="5">
        <v>163.27000000000001</v>
      </c>
      <c r="F2895" s="5">
        <v>0</v>
      </c>
      <c r="G2895" s="5">
        <f>IFERROR(INDEX(Products!$C$2:$C$86,MATCH(C2895,Products!$A$2:$A$86,0)),"")</f>
        <v>8</v>
      </c>
      <c r="H2895" s="12">
        <f>IFERROR(INDEX(Products!$D$2:$D$86,MATCH(C2895,Products!$A$2:$A$86,0)),"")</f>
        <v>98.34</v>
      </c>
      <c r="I2895" s="12">
        <f t="shared" si="180"/>
        <v>163.27000000000001</v>
      </c>
      <c r="J2895" s="12">
        <f t="shared" si="181"/>
        <v>98.34</v>
      </c>
      <c r="K2895" s="12">
        <f t="shared" si="182"/>
        <v>64.930000000000007</v>
      </c>
      <c r="L2895" s="7">
        <f t="shared" si="183"/>
        <v>0.39768481656152388</v>
      </c>
      <c r="M2895" s="5" t="str">
        <f>IF(COUNTIF(Returns!$B$2:$B$248,A2895)&gt;0,"Yes","No")</f>
        <v>No</v>
      </c>
      <c r="N2895" s="13"/>
    </row>
    <row r="2896" spans="1:14" x14ac:dyDescent="0.35">
      <c r="A2896" s="5">
        <v>2895</v>
      </c>
      <c r="B2896" s="5">
        <v>1904</v>
      </c>
      <c r="C2896" s="5">
        <v>1005</v>
      </c>
      <c r="D2896" s="5">
        <v>1</v>
      </c>
      <c r="E2896" s="5">
        <v>2703.6</v>
      </c>
      <c r="F2896" s="5">
        <v>0.1</v>
      </c>
      <c r="G2896" s="5">
        <f>IFERROR(INDEX(Products!$C$2:$C$86,MATCH(C2896,Products!$A$2:$A$86,0)),"")</f>
        <v>1</v>
      </c>
      <c r="H2896" s="12">
        <f>IFERROR(INDEX(Products!$D$2:$D$86,MATCH(C2896,Products!$A$2:$A$86,0)),"")</f>
        <v>2129.88</v>
      </c>
      <c r="I2896" s="12">
        <f t="shared" si="180"/>
        <v>2433.2399999999998</v>
      </c>
      <c r="J2896" s="12">
        <f t="shared" si="181"/>
        <v>2129.88</v>
      </c>
      <c r="K2896" s="12">
        <f t="shared" si="182"/>
        <v>303.35999999999967</v>
      </c>
      <c r="L2896" s="7">
        <f t="shared" si="183"/>
        <v>0.12467327513932029</v>
      </c>
      <c r="M2896" s="5" t="str">
        <f>IF(COUNTIF(Returns!$B$2:$B$248,A2896)&gt;0,"Yes","No")</f>
        <v>No</v>
      </c>
      <c r="N2896" s="13"/>
    </row>
    <row r="2897" spans="1:14" x14ac:dyDescent="0.35">
      <c r="A2897" s="5">
        <v>2896</v>
      </c>
      <c r="B2897" s="5">
        <v>1905</v>
      </c>
      <c r="C2897" s="5">
        <v>1017</v>
      </c>
      <c r="D2897" s="5">
        <v>1</v>
      </c>
      <c r="E2897" s="5">
        <v>978.37</v>
      </c>
      <c r="F2897" s="5">
        <v>0.3</v>
      </c>
      <c r="G2897" s="5">
        <f>IFERROR(INDEX(Products!$C$2:$C$86,MATCH(C2897,Products!$A$2:$A$86,0)),"")</f>
        <v>2</v>
      </c>
      <c r="H2897" s="12">
        <f>IFERROR(INDEX(Products!$D$2:$D$86,MATCH(C2897,Products!$A$2:$A$86,0)),"")</f>
        <v>519.71</v>
      </c>
      <c r="I2897" s="12">
        <f t="shared" si="180"/>
        <v>684.85899999999992</v>
      </c>
      <c r="J2897" s="12">
        <f t="shared" si="181"/>
        <v>519.71</v>
      </c>
      <c r="K2897" s="12">
        <f t="shared" si="182"/>
        <v>165.14899999999989</v>
      </c>
      <c r="L2897" s="7">
        <f t="shared" si="183"/>
        <v>0.24114306740511537</v>
      </c>
      <c r="M2897" s="5" t="str">
        <f>IF(COUNTIF(Returns!$B$2:$B$248,A2897)&gt;0,"Yes","No")</f>
        <v>No</v>
      </c>
      <c r="N2897" s="13"/>
    </row>
    <row r="2898" spans="1:14" x14ac:dyDescent="0.35">
      <c r="A2898" s="5">
        <v>2897</v>
      </c>
      <c r="B2898" s="5">
        <v>1905</v>
      </c>
      <c r="C2898" s="5">
        <v>1061</v>
      </c>
      <c r="D2898" s="5">
        <v>1</v>
      </c>
      <c r="E2898" s="5">
        <v>1128.8399999999999</v>
      </c>
      <c r="F2898" s="5">
        <v>0.2</v>
      </c>
      <c r="G2898" s="5">
        <f>IFERROR(INDEX(Products!$C$2:$C$86,MATCH(C2898,Products!$A$2:$A$86,0)),"")</f>
        <v>6</v>
      </c>
      <c r="H2898" s="12">
        <f>IFERROR(INDEX(Products!$D$2:$D$86,MATCH(C2898,Products!$A$2:$A$86,0)),"")</f>
        <v>705.26</v>
      </c>
      <c r="I2898" s="12">
        <f t="shared" si="180"/>
        <v>903.072</v>
      </c>
      <c r="J2898" s="12">
        <f t="shared" si="181"/>
        <v>705.26</v>
      </c>
      <c r="K2898" s="12">
        <f t="shared" si="182"/>
        <v>197.81200000000001</v>
      </c>
      <c r="L2898" s="7">
        <f t="shared" si="183"/>
        <v>0.21904344282626415</v>
      </c>
      <c r="M2898" s="5" t="str">
        <f>IF(COUNTIF(Returns!$B$2:$B$248,A2898)&gt;0,"Yes","No")</f>
        <v>No</v>
      </c>
      <c r="N2898" s="13"/>
    </row>
    <row r="2899" spans="1:14" x14ac:dyDescent="0.35">
      <c r="A2899" s="5">
        <v>2898</v>
      </c>
      <c r="B2899" s="5">
        <v>1906</v>
      </c>
      <c r="C2899" s="5">
        <v>1023</v>
      </c>
      <c r="D2899" s="5">
        <v>1</v>
      </c>
      <c r="E2899" s="5">
        <v>203.79</v>
      </c>
      <c r="F2899" s="5">
        <v>0.3</v>
      </c>
      <c r="G2899" s="5">
        <f>IFERROR(INDEX(Products!$C$2:$C$86,MATCH(C2899,Products!$A$2:$A$86,0)),"")</f>
        <v>2</v>
      </c>
      <c r="H2899" s="12">
        <f>IFERROR(INDEX(Products!$D$2:$D$86,MATCH(C2899,Products!$A$2:$A$86,0)),"")</f>
        <v>145.43</v>
      </c>
      <c r="I2899" s="12">
        <f t="shared" si="180"/>
        <v>142.65299999999999</v>
      </c>
      <c r="J2899" s="12">
        <f t="shared" si="181"/>
        <v>145.43</v>
      </c>
      <c r="K2899" s="12">
        <f t="shared" si="182"/>
        <v>-2.7770000000000152</v>
      </c>
      <c r="L2899" s="7">
        <f t="shared" si="183"/>
        <v>-1.9466818083040772E-2</v>
      </c>
      <c r="M2899" s="5" t="str">
        <f>IF(COUNTIF(Returns!$B$2:$B$248,A2899)&gt;0,"Yes","No")</f>
        <v>Yes</v>
      </c>
      <c r="N2899" s="13"/>
    </row>
    <row r="2900" spans="1:14" x14ac:dyDescent="0.35">
      <c r="A2900" s="5">
        <v>2899</v>
      </c>
      <c r="B2900" s="5">
        <v>1907</v>
      </c>
      <c r="C2900" s="5">
        <v>1016</v>
      </c>
      <c r="D2900" s="5">
        <v>1</v>
      </c>
      <c r="E2900" s="5">
        <v>1279.19</v>
      </c>
      <c r="F2900" s="5">
        <v>0.1</v>
      </c>
      <c r="G2900" s="5">
        <f>IFERROR(INDEX(Products!$C$2:$C$86,MATCH(C2900,Products!$A$2:$A$86,0)),"")</f>
        <v>2</v>
      </c>
      <c r="H2900" s="12">
        <f>IFERROR(INDEX(Products!$D$2:$D$86,MATCH(C2900,Products!$A$2:$A$86,0)),"")</f>
        <v>741.85</v>
      </c>
      <c r="I2900" s="12">
        <f t="shared" si="180"/>
        <v>1151.2710000000002</v>
      </c>
      <c r="J2900" s="12">
        <f t="shared" si="181"/>
        <v>741.85</v>
      </c>
      <c r="K2900" s="12">
        <f t="shared" si="182"/>
        <v>409.42100000000016</v>
      </c>
      <c r="L2900" s="7">
        <f t="shared" si="183"/>
        <v>0.35562521769418332</v>
      </c>
      <c r="M2900" s="5" t="str">
        <f>IF(COUNTIF(Returns!$B$2:$B$248,A2900)&gt;0,"Yes","No")</f>
        <v>No</v>
      </c>
      <c r="N2900" s="13"/>
    </row>
    <row r="2901" spans="1:14" x14ac:dyDescent="0.35">
      <c r="A2901" s="5">
        <v>2900</v>
      </c>
      <c r="B2901" s="5">
        <v>1907</v>
      </c>
      <c r="C2901" s="5">
        <v>1022</v>
      </c>
      <c r="D2901" s="5">
        <v>1</v>
      </c>
      <c r="E2901" s="5">
        <v>383.8</v>
      </c>
      <c r="F2901" s="5">
        <v>0.25</v>
      </c>
      <c r="G2901" s="5">
        <f>IFERROR(INDEX(Products!$C$2:$C$86,MATCH(C2901,Products!$A$2:$A$86,0)),"")</f>
        <v>2</v>
      </c>
      <c r="H2901" s="12">
        <f>IFERROR(INDEX(Products!$D$2:$D$86,MATCH(C2901,Products!$A$2:$A$86,0)),"")</f>
        <v>266.88</v>
      </c>
      <c r="I2901" s="12">
        <f t="shared" si="180"/>
        <v>287.85000000000002</v>
      </c>
      <c r="J2901" s="12">
        <f t="shared" si="181"/>
        <v>266.88</v>
      </c>
      <c r="K2901" s="12">
        <f t="shared" si="182"/>
        <v>20.970000000000027</v>
      </c>
      <c r="L2901" s="7">
        <f t="shared" si="183"/>
        <v>7.2850442939030841E-2</v>
      </c>
      <c r="M2901" s="5" t="str">
        <f>IF(COUNTIF(Returns!$B$2:$B$248,A2901)&gt;0,"Yes","No")</f>
        <v>No</v>
      </c>
      <c r="N2901" s="13"/>
    </row>
    <row r="2902" spans="1:14" x14ac:dyDescent="0.35">
      <c r="A2902" s="5">
        <v>2901</v>
      </c>
      <c r="B2902" s="5">
        <v>1908</v>
      </c>
      <c r="C2902" s="5">
        <v>1085</v>
      </c>
      <c r="D2902" s="5">
        <v>1</v>
      </c>
      <c r="E2902" s="5">
        <v>234.72</v>
      </c>
      <c r="F2902" s="5">
        <v>0.05</v>
      </c>
      <c r="G2902" s="5">
        <f>IFERROR(INDEX(Products!$C$2:$C$86,MATCH(C2902,Products!$A$2:$A$86,0)),"")</f>
        <v>8</v>
      </c>
      <c r="H2902" s="12">
        <f>IFERROR(INDEX(Products!$D$2:$D$86,MATCH(C2902,Products!$A$2:$A$86,0)),"")</f>
        <v>175.69</v>
      </c>
      <c r="I2902" s="12">
        <f t="shared" si="180"/>
        <v>222.98399999999998</v>
      </c>
      <c r="J2902" s="12">
        <f t="shared" si="181"/>
        <v>175.69</v>
      </c>
      <c r="K2902" s="12">
        <f t="shared" si="182"/>
        <v>47.293999999999983</v>
      </c>
      <c r="L2902" s="7">
        <f t="shared" si="183"/>
        <v>0.21209593513435937</v>
      </c>
      <c r="M2902" s="5" t="str">
        <f>IF(COUNTIF(Returns!$B$2:$B$248,A2902)&gt;0,"Yes","No")</f>
        <v>No</v>
      </c>
      <c r="N2902" s="13"/>
    </row>
    <row r="2903" spans="1:14" x14ac:dyDescent="0.35">
      <c r="A2903" s="5">
        <v>2902</v>
      </c>
      <c r="B2903" s="5">
        <v>1908</v>
      </c>
      <c r="C2903" s="5">
        <v>1072</v>
      </c>
      <c r="D2903" s="5">
        <v>1</v>
      </c>
      <c r="E2903" s="5">
        <v>1404.39</v>
      </c>
      <c r="F2903" s="5">
        <v>0.15</v>
      </c>
      <c r="G2903" s="5">
        <f>IFERROR(INDEX(Products!$C$2:$C$86,MATCH(C2903,Products!$A$2:$A$86,0)),"")</f>
        <v>7</v>
      </c>
      <c r="H2903" s="12">
        <f>IFERROR(INDEX(Products!$D$2:$D$86,MATCH(C2903,Products!$A$2:$A$86,0)),"")</f>
        <v>772.88</v>
      </c>
      <c r="I2903" s="12">
        <f t="shared" si="180"/>
        <v>1193.7315000000001</v>
      </c>
      <c r="J2903" s="12">
        <f t="shared" si="181"/>
        <v>772.88</v>
      </c>
      <c r="K2903" s="12">
        <f t="shared" si="182"/>
        <v>420.8515000000001</v>
      </c>
      <c r="L2903" s="7">
        <f t="shared" si="183"/>
        <v>0.35255122278334788</v>
      </c>
      <c r="M2903" s="5" t="str">
        <f>IF(COUNTIF(Returns!$B$2:$B$248,A2903)&gt;0,"Yes","No")</f>
        <v>No</v>
      </c>
      <c r="N2903" s="13"/>
    </row>
    <row r="2904" spans="1:14" x14ac:dyDescent="0.35">
      <c r="A2904" s="5">
        <v>2903</v>
      </c>
      <c r="B2904" s="5">
        <v>1909</v>
      </c>
      <c r="C2904" s="5">
        <v>1043</v>
      </c>
      <c r="D2904" s="5">
        <v>2</v>
      </c>
      <c r="E2904" s="5">
        <v>567.48</v>
      </c>
      <c r="F2904" s="5">
        <v>0.3</v>
      </c>
      <c r="G2904" s="5">
        <f>IFERROR(INDEX(Products!$C$2:$C$86,MATCH(C2904,Products!$A$2:$A$86,0)),"")</f>
        <v>4</v>
      </c>
      <c r="H2904" s="12">
        <f>IFERROR(INDEX(Products!$D$2:$D$86,MATCH(C2904,Products!$A$2:$A$86,0)),"")</f>
        <v>407.51</v>
      </c>
      <c r="I2904" s="12">
        <f t="shared" si="180"/>
        <v>794.47199999999998</v>
      </c>
      <c r="J2904" s="12">
        <f t="shared" si="181"/>
        <v>815.02</v>
      </c>
      <c r="K2904" s="12">
        <f t="shared" si="182"/>
        <v>-20.548000000000002</v>
      </c>
      <c r="L2904" s="7">
        <f t="shared" si="183"/>
        <v>-2.5863718293407448E-2</v>
      </c>
      <c r="M2904" s="5" t="str">
        <f>IF(COUNTIF(Returns!$B$2:$B$248,A2904)&gt;0,"Yes","No")</f>
        <v>No</v>
      </c>
      <c r="N2904" s="13"/>
    </row>
    <row r="2905" spans="1:14" x14ac:dyDescent="0.35">
      <c r="A2905" s="5">
        <v>2904</v>
      </c>
      <c r="B2905" s="5">
        <v>1910</v>
      </c>
      <c r="C2905" s="5">
        <v>1060</v>
      </c>
      <c r="D2905" s="5">
        <v>1</v>
      </c>
      <c r="E2905" s="5">
        <v>781.76</v>
      </c>
      <c r="F2905" s="5">
        <v>0.25</v>
      </c>
      <c r="G2905" s="5">
        <f>IFERROR(INDEX(Products!$C$2:$C$86,MATCH(C2905,Products!$A$2:$A$86,0)),"")</f>
        <v>6</v>
      </c>
      <c r="H2905" s="12">
        <f>IFERROR(INDEX(Products!$D$2:$D$86,MATCH(C2905,Products!$A$2:$A$86,0)),"")</f>
        <v>579.36</v>
      </c>
      <c r="I2905" s="12">
        <f t="shared" si="180"/>
        <v>586.31999999999994</v>
      </c>
      <c r="J2905" s="12">
        <f t="shared" si="181"/>
        <v>579.36</v>
      </c>
      <c r="K2905" s="12">
        <f t="shared" si="182"/>
        <v>6.9599999999999227</v>
      </c>
      <c r="L2905" s="7">
        <f t="shared" si="183"/>
        <v>1.1870650839132083E-2</v>
      </c>
      <c r="M2905" s="5" t="str">
        <f>IF(COUNTIF(Returns!$B$2:$B$248,A2905)&gt;0,"Yes","No")</f>
        <v>No</v>
      </c>
      <c r="N2905" s="13"/>
    </row>
    <row r="2906" spans="1:14" x14ac:dyDescent="0.35">
      <c r="A2906" s="5">
        <v>2905</v>
      </c>
      <c r="B2906" s="5">
        <v>1910</v>
      </c>
      <c r="C2906" s="5">
        <v>1081</v>
      </c>
      <c r="D2906" s="5">
        <v>1</v>
      </c>
      <c r="E2906" s="5">
        <v>163.27000000000001</v>
      </c>
      <c r="F2906" s="5">
        <v>0.05</v>
      </c>
      <c r="G2906" s="5">
        <f>IFERROR(INDEX(Products!$C$2:$C$86,MATCH(C2906,Products!$A$2:$A$86,0)),"")</f>
        <v>8</v>
      </c>
      <c r="H2906" s="12">
        <f>IFERROR(INDEX(Products!$D$2:$D$86,MATCH(C2906,Products!$A$2:$A$86,0)),"")</f>
        <v>98.34</v>
      </c>
      <c r="I2906" s="12">
        <f t="shared" si="180"/>
        <v>155.10650000000001</v>
      </c>
      <c r="J2906" s="12">
        <f t="shared" si="181"/>
        <v>98.34</v>
      </c>
      <c r="K2906" s="12">
        <f t="shared" si="182"/>
        <v>56.766500000000008</v>
      </c>
      <c r="L2906" s="7">
        <f t="shared" si="183"/>
        <v>0.36598401743318304</v>
      </c>
      <c r="M2906" s="5" t="str">
        <f>IF(COUNTIF(Returns!$B$2:$B$248,A2906)&gt;0,"Yes","No")</f>
        <v>No</v>
      </c>
      <c r="N2906" s="13"/>
    </row>
    <row r="2907" spans="1:14" x14ac:dyDescent="0.35">
      <c r="A2907" s="5">
        <v>2906</v>
      </c>
      <c r="B2907" s="5">
        <v>1911</v>
      </c>
      <c r="C2907" s="5">
        <v>1061</v>
      </c>
      <c r="D2907" s="5">
        <v>1</v>
      </c>
      <c r="E2907" s="5">
        <v>1128.8399999999999</v>
      </c>
      <c r="F2907" s="5">
        <v>0</v>
      </c>
      <c r="G2907" s="5">
        <f>IFERROR(INDEX(Products!$C$2:$C$86,MATCH(C2907,Products!$A$2:$A$86,0)),"")</f>
        <v>6</v>
      </c>
      <c r="H2907" s="12">
        <f>IFERROR(INDEX(Products!$D$2:$D$86,MATCH(C2907,Products!$A$2:$A$86,0)),"")</f>
        <v>705.26</v>
      </c>
      <c r="I2907" s="12">
        <f t="shared" si="180"/>
        <v>1128.8399999999999</v>
      </c>
      <c r="J2907" s="12">
        <f t="shared" si="181"/>
        <v>705.26</v>
      </c>
      <c r="K2907" s="12">
        <f t="shared" si="182"/>
        <v>423.57999999999993</v>
      </c>
      <c r="L2907" s="7">
        <f t="shared" si="183"/>
        <v>0.37523475426101127</v>
      </c>
      <c r="M2907" s="5" t="str">
        <f>IF(COUNTIF(Returns!$B$2:$B$248,A2907)&gt;0,"Yes","No")</f>
        <v>No</v>
      </c>
      <c r="N2907" s="13"/>
    </row>
    <row r="2908" spans="1:14" x14ac:dyDescent="0.35">
      <c r="A2908" s="5">
        <v>2907</v>
      </c>
      <c r="B2908" s="5">
        <v>1912</v>
      </c>
      <c r="C2908" s="5">
        <v>1050</v>
      </c>
      <c r="D2908" s="5">
        <v>1</v>
      </c>
      <c r="E2908" s="5">
        <v>4400.7700000000004</v>
      </c>
      <c r="F2908" s="5">
        <v>0</v>
      </c>
      <c r="G2908" s="5">
        <f>IFERROR(INDEX(Products!$C$2:$C$86,MATCH(C2908,Products!$A$2:$A$86,0)),"")</f>
        <v>5</v>
      </c>
      <c r="H2908" s="12">
        <f>IFERROR(INDEX(Products!$D$2:$D$86,MATCH(C2908,Products!$A$2:$A$86,0)),"")</f>
        <v>2432.0300000000002</v>
      </c>
      <c r="I2908" s="12">
        <f t="shared" si="180"/>
        <v>4400.7700000000004</v>
      </c>
      <c r="J2908" s="12">
        <f t="shared" si="181"/>
        <v>2432.0300000000002</v>
      </c>
      <c r="K2908" s="12">
        <f t="shared" si="182"/>
        <v>1968.7400000000002</v>
      </c>
      <c r="L2908" s="7">
        <f t="shared" si="183"/>
        <v>0.44736262063229842</v>
      </c>
      <c r="M2908" s="5" t="str">
        <f>IF(COUNTIF(Returns!$B$2:$B$248,A2908)&gt;0,"Yes","No")</f>
        <v>Yes</v>
      </c>
      <c r="N2908" s="13"/>
    </row>
    <row r="2909" spans="1:14" x14ac:dyDescent="0.35">
      <c r="A2909" s="5">
        <v>2908</v>
      </c>
      <c r="B2909" s="5">
        <v>1913</v>
      </c>
      <c r="C2909" s="5">
        <v>1067</v>
      </c>
      <c r="D2909" s="5">
        <v>1</v>
      </c>
      <c r="E2909" s="5">
        <v>4128.99</v>
      </c>
      <c r="F2909" s="5">
        <v>0.25</v>
      </c>
      <c r="G2909" s="5">
        <f>IFERROR(INDEX(Products!$C$2:$C$86,MATCH(C2909,Products!$A$2:$A$86,0)),"")</f>
        <v>7</v>
      </c>
      <c r="H2909" s="12">
        <f>IFERROR(INDEX(Products!$D$2:$D$86,MATCH(C2909,Products!$A$2:$A$86,0)),"")</f>
        <v>2213.3200000000002</v>
      </c>
      <c r="I2909" s="12">
        <f t="shared" si="180"/>
        <v>3096.7424999999998</v>
      </c>
      <c r="J2909" s="12">
        <f t="shared" si="181"/>
        <v>2213.3200000000002</v>
      </c>
      <c r="K2909" s="12">
        <f t="shared" si="182"/>
        <v>883.42249999999967</v>
      </c>
      <c r="L2909" s="7">
        <f t="shared" si="183"/>
        <v>0.28527476856729278</v>
      </c>
      <c r="M2909" s="5" t="str">
        <f>IF(COUNTIF(Returns!$B$2:$B$248,A2909)&gt;0,"Yes","No")</f>
        <v>No</v>
      </c>
      <c r="N2909" s="13"/>
    </row>
    <row r="2910" spans="1:14" x14ac:dyDescent="0.35">
      <c r="A2910" s="5">
        <v>2909</v>
      </c>
      <c r="B2910" s="5">
        <v>1914</v>
      </c>
      <c r="C2910" s="5">
        <v>1085</v>
      </c>
      <c r="D2910" s="5">
        <v>1</v>
      </c>
      <c r="E2910" s="5">
        <v>234.72</v>
      </c>
      <c r="F2910" s="5">
        <v>0</v>
      </c>
      <c r="G2910" s="5">
        <f>IFERROR(INDEX(Products!$C$2:$C$86,MATCH(C2910,Products!$A$2:$A$86,0)),"")</f>
        <v>8</v>
      </c>
      <c r="H2910" s="12">
        <f>IFERROR(INDEX(Products!$D$2:$D$86,MATCH(C2910,Products!$A$2:$A$86,0)),"")</f>
        <v>175.69</v>
      </c>
      <c r="I2910" s="12">
        <f t="shared" si="180"/>
        <v>234.72</v>
      </c>
      <c r="J2910" s="12">
        <f t="shared" si="181"/>
        <v>175.69</v>
      </c>
      <c r="K2910" s="12">
        <f t="shared" si="182"/>
        <v>59.03</v>
      </c>
      <c r="L2910" s="7">
        <f t="shared" si="183"/>
        <v>0.25149113837764148</v>
      </c>
      <c r="M2910" s="5" t="str">
        <f>IF(COUNTIF(Returns!$B$2:$B$248,A2910)&gt;0,"Yes","No")</f>
        <v>No</v>
      </c>
      <c r="N2910" s="13"/>
    </row>
    <row r="2911" spans="1:14" x14ac:dyDescent="0.35">
      <c r="A2911" s="5">
        <v>2910</v>
      </c>
      <c r="B2911" s="5">
        <v>1915</v>
      </c>
      <c r="C2911" s="5">
        <v>1038</v>
      </c>
      <c r="D2911" s="5">
        <v>1</v>
      </c>
      <c r="E2911" s="5">
        <v>930.61</v>
      </c>
      <c r="F2911" s="5">
        <v>0.25</v>
      </c>
      <c r="G2911" s="5">
        <f>IFERROR(INDEX(Products!$C$2:$C$86,MATCH(C2911,Products!$A$2:$A$86,0)),"")</f>
        <v>4</v>
      </c>
      <c r="H2911" s="12">
        <f>IFERROR(INDEX(Products!$D$2:$D$86,MATCH(C2911,Products!$A$2:$A$86,0)),"")</f>
        <v>617.46</v>
      </c>
      <c r="I2911" s="12">
        <f t="shared" si="180"/>
        <v>697.95749999999998</v>
      </c>
      <c r="J2911" s="12">
        <f t="shared" si="181"/>
        <v>617.46</v>
      </c>
      <c r="K2911" s="12">
        <f t="shared" si="182"/>
        <v>80.497499999999945</v>
      </c>
      <c r="L2911" s="7">
        <f t="shared" si="183"/>
        <v>0.1153329536540548</v>
      </c>
      <c r="M2911" s="5" t="str">
        <f>IF(COUNTIF(Returns!$B$2:$B$248,A2911)&gt;0,"Yes","No")</f>
        <v>No</v>
      </c>
      <c r="N2911" s="13"/>
    </row>
    <row r="2912" spans="1:14" x14ac:dyDescent="0.35">
      <c r="A2912" s="5">
        <v>2911</v>
      </c>
      <c r="B2912" s="5">
        <v>1915</v>
      </c>
      <c r="C2912" s="5">
        <v>1049</v>
      </c>
      <c r="D2912" s="5">
        <v>1</v>
      </c>
      <c r="E2912" s="5">
        <v>3970.29</v>
      </c>
      <c r="F2912" s="5">
        <v>0.1</v>
      </c>
      <c r="G2912" s="5">
        <f>IFERROR(INDEX(Products!$C$2:$C$86,MATCH(C2912,Products!$A$2:$A$86,0)),"")</f>
        <v>5</v>
      </c>
      <c r="H2912" s="12">
        <f>IFERROR(INDEX(Products!$D$2:$D$86,MATCH(C2912,Products!$A$2:$A$86,0)),"")</f>
        <v>2490.89</v>
      </c>
      <c r="I2912" s="12">
        <f t="shared" si="180"/>
        <v>3573.261</v>
      </c>
      <c r="J2912" s="12">
        <f t="shared" si="181"/>
        <v>2490.89</v>
      </c>
      <c r="K2912" s="12">
        <f t="shared" si="182"/>
        <v>1082.3710000000001</v>
      </c>
      <c r="L2912" s="7">
        <f t="shared" si="183"/>
        <v>0.30290846372543179</v>
      </c>
      <c r="M2912" s="5" t="str">
        <f>IF(COUNTIF(Returns!$B$2:$B$248,A2912)&gt;0,"Yes","No")</f>
        <v>No</v>
      </c>
      <c r="N2912" s="13"/>
    </row>
    <row r="2913" spans="1:14" x14ac:dyDescent="0.35">
      <c r="A2913" s="5">
        <v>2912</v>
      </c>
      <c r="B2913" s="5">
        <v>1916</v>
      </c>
      <c r="C2913" s="5">
        <v>1067</v>
      </c>
      <c r="D2913" s="5">
        <v>1</v>
      </c>
      <c r="E2913" s="5">
        <v>4128.99</v>
      </c>
      <c r="F2913" s="5">
        <v>0.15</v>
      </c>
      <c r="G2913" s="5">
        <f>IFERROR(INDEX(Products!$C$2:$C$86,MATCH(C2913,Products!$A$2:$A$86,0)),"")</f>
        <v>7</v>
      </c>
      <c r="H2913" s="12">
        <f>IFERROR(INDEX(Products!$D$2:$D$86,MATCH(C2913,Products!$A$2:$A$86,0)),"")</f>
        <v>2213.3200000000002</v>
      </c>
      <c r="I2913" s="12">
        <f t="shared" si="180"/>
        <v>3509.6414999999997</v>
      </c>
      <c r="J2913" s="12">
        <f t="shared" si="181"/>
        <v>2213.3200000000002</v>
      </c>
      <c r="K2913" s="12">
        <f t="shared" si="182"/>
        <v>1296.3214999999996</v>
      </c>
      <c r="L2913" s="7">
        <f t="shared" si="183"/>
        <v>0.36936008991231717</v>
      </c>
      <c r="M2913" s="5" t="str">
        <f>IF(COUNTIF(Returns!$B$2:$B$248,A2913)&gt;0,"Yes","No")</f>
        <v>No</v>
      </c>
      <c r="N2913" s="13"/>
    </row>
    <row r="2914" spans="1:14" x14ac:dyDescent="0.35">
      <c r="A2914" s="5">
        <v>2913</v>
      </c>
      <c r="B2914" s="5">
        <v>1916</v>
      </c>
      <c r="C2914" s="5">
        <v>1026</v>
      </c>
      <c r="D2914" s="5">
        <v>1</v>
      </c>
      <c r="E2914" s="5">
        <v>1413.81</v>
      </c>
      <c r="F2914" s="5">
        <v>0</v>
      </c>
      <c r="G2914" s="5">
        <f>IFERROR(INDEX(Products!$C$2:$C$86,MATCH(C2914,Products!$A$2:$A$86,0)),"")</f>
        <v>3</v>
      </c>
      <c r="H2914" s="12">
        <f>IFERROR(INDEX(Products!$D$2:$D$86,MATCH(C2914,Products!$A$2:$A$86,0)),"")</f>
        <v>1019.93</v>
      </c>
      <c r="I2914" s="12">
        <f t="shared" si="180"/>
        <v>1413.81</v>
      </c>
      <c r="J2914" s="12">
        <f t="shared" si="181"/>
        <v>1019.93</v>
      </c>
      <c r="K2914" s="12">
        <f t="shared" si="182"/>
        <v>393.88</v>
      </c>
      <c r="L2914" s="7">
        <f t="shared" si="183"/>
        <v>0.27859471923384332</v>
      </c>
      <c r="M2914" s="5" t="str">
        <f>IF(COUNTIF(Returns!$B$2:$B$248,A2914)&gt;0,"Yes","No")</f>
        <v>No</v>
      </c>
      <c r="N2914" s="13"/>
    </row>
    <row r="2915" spans="1:14" x14ac:dyDescent="0.35">
      <c r="A2915" s="5">
        <v>2914</v>
      </c>
      <c r="B2915" s="5">
        <v>1917</v>
      </c>
      <c r="C2915" s="5">
        <v>1061</v>
      </c>
      <c r="D2915" s="5">
        <v>1</v>
      </c>
      <c r="E2915" s="5">
        <v>1128.8399999999999</v>
      </c>
      <c r="F2915" s="5">
        <v>0.3</v>
      </c>
      <c r="G2915" s="5">
        <f>IFERROR(INDEX(Products!$C$2:$C$86,MATCH(C2915,Products!$A$2:$A$86,0)),"")</f>
        <v>6</v>
      </c>
      <c r="H2915" s="12">
        <f>IFERROR(INDEX(Products!$D$2:$D$86,MATCH(C2915,Products!$A$2:$A$86,0)),"")</f>
        <v>705.26</v>
      </c>
      <c r="I2915" s="12">
        <f t="shared" si="180"/>
        <v>790.18799999999987</v>
      </c>
      <c r="J2915" s="12">
        <f t="shared" si="181"/>
        <v>705.26</v>
      </c>
      <c r="K2915" s="12">
        <f t="shared" si="182"/>
        <v>84.927999999999884</v>
      </c>
      <c r="L2915" s="7">
        <f t="shared" si="183"/>
        <v>0.10747822037287316</v>
      </c>
      <c r="M2915" s="5" t="str">
        <f>IF(COUNTIF(Returns!$B$2:$B$248,A2915)&gt;0,"Yes","No")</f>
        <v>No</v>
      </c>
      <c r="N2915" s="13"/>
    </row>
    <row r="2916" spans="1:14" x14ac:dyDescent="0.35">
      <c r="A2916" s="5">
        <v>2915</v>
      </c>
      <c r="B2916" s="5">
        <v>1917</v>
      </c>
      <c r="C2916" s="5">
        <v>1028</v>
      </c>
      <c r="D2916" s="5">
        <v>2</v>
      </c>
      <c r="E2916" s="5">
        <v>2753.45</v>
      </c>
      <c r="F2916" s="5">
        <v>0</v>
      </c>
      <c r="G2916" s="5">
        <f>IFERROR(INDEX(Products!$C$2:$C$86,MATCH(C2916,Products!$A$2:$A$86,0)),"")</f>
        <v>3</v>
      </c>
      <c r="H2916" s="12">
        <f>IFERROR(INDEX(Products!$D$2:$D$86,MATCH(C2916,Products!$A$2:$A$86,0)),"")</f>
        <v>1672.88</v>
      </c>
      <c r="I2916" s="12">
        <f t="shared" si="180"/>
        <v>5506.9</v>
      </c>
      <c r="J2916" s="12">
        <f t="shared" si="181"/>
        <v>3345.76</v>
      </c>
      <c r="K2916" s="12">
        <f t="shared" si="182"/>
        <v>2161.1399999999994</v>
      </c>
      <c r="L2916" s="7">
        <f t="shared" si="183"/>
        <v>0.39244220886524173</v>
      </c>
      <c r="M2916" s="5" t="str">
        <f>IF(COUNTIF(Returns!$B$2:$B$248,A2916)&gt;0,"Yes","No")</f>
        <v>Yes</v>
      </c>
      <c r="N2916" s="13"/>
    </row>
    <row r="2917" spans="1:14" x14ac:dyDescent="0.35">
      <c r="A2917" s="5">
        <v>2916</v>
      </c>
      <c r="B2917" s="5">
        <v>1918</v>
      </c>
      <c r="C2917" s="5">
        <v>1085</v>
      </c>
      <c r="D2917" s="5">
        <v>1</v>
      </c>
      <c r="E2917" s="5">
        <v>234.72</v>
      </c>
      <c r="F2917" s="5">
        <v>0.1</v>
      </c>
      <c r="G2917" s="5">
        <f>IFERROR(INDEX(Products!$C$2:$C$86,MATCH(C2917,Products!$A$2:$A$86,0)),"")</f>
        <v>8</v>
      </c>
      <c r="H2917" s="12">
        <f>IFERROR(INDEX(Products!$D$2:$D$86,MATCH(C2917,Products!$A$2:$A$86,0)),"")</f>
        <v>175.69</v>
      </c>
      <c r="I2917" s="12">
        <f t="shared" si="180"/>
        <v>211.24799999999999</v>
      </c>
      <c r="J2917" s="12">
        <f t="shared" si="181"/>
        <v>175.69</v>
      </c>
      <c r="K2917" s="12">
        <f t="shared" si="182"/>
        <v>35.557999999999993</v>
      </c>
      <c r="L2917" s="7">
        <f t="shared" si="183"/>
        <v>0.16832348708626824</v>
      </c>
      <c r="M2917" s="5" t="str">
        <f>IF(COUNTIF(Returns!$B$2:$B$248,A2917)&gt;0,"Yes","No")</f>
        <v>No</v>
      </c>
      <c r="N2917" s="13"/>
    </row>
    <row r="2918" spans="1:14" x14ac:dyDescent="0.35">
      <c r="A2918" s="5">
        <v>2917</v>
      </c>
      <c r="B2918" s="5">
        <v>1918</v>
      </c>
      <c r="C2918" s="5">
        <v>1052</v>
      </c>
      <c r="D2918" s="5">
        <v>1</v>
      </c>
      <c r="E2918" s="5">
        <v>2801.53</v>
      </c>
      <c r="F2918" s="5">
        <v>0</v>
      </c>
      <c r="G2918" s="5">
        <f>IFERROR(INDEX(Products!$C$2:$C$86,MATCH(C2918,Products!$A$2:$A$86,0)),"")</f>
        <v>5</v>
      </c>
      <c r="H2918" s="12">
        <f>IFERROR(INDEX(Products!$D$2:$D$86,MATCH(C2918,Products!$A$2:$A$86,0)),"")</f>
        <v>1752.02</v>
      </c>
      <c r="I2918" s="12">
        <f t="shared" si="180"/>
        <v>2801.53</v>
      </c>
      <c r="J2918" s="12">
        <f t="shared" si="181"/>
        <v>1752.02</v>
      </c>
      <c r="K2918" s="12">
        <f t="shared" si="182"/>
        <v>1049.5100000000002</v>
      </c>
      <c r="L2918" s="7">
        <f t="shared" si="183"/>
        <v>0.37462029676640984</v>
      </c>
      <c r="M2918" s="5" t="str">
        <f>IF(COUNTIF(Returns!$B$2:$B$248,A2918)&gt;0,"Yes","No")</f>
        <v>No</v>
      </c>
      <c r="N2918" s="13"/>
    </row>
    <row r="2919" spans="1:14" x14ac:dyDescent="0.35">
      <c r="A2919" s="5">
        <v>2918</v>
      </c>
      <c r="B2919" s="5">
        <v>1919</v>
      </c>
      <c r="C2919" s="5">
        <v>1007</v>
      </c>
      <c r="D2919" s="5">
        <v>2</v>
      </c>
      <c r="E2919" s="5">
        <v>701.76</v>
      </c>
      <c r="F2919" s="5">
        <v>0.15</v>
      </c>
      <c r="G2919" s="5">
        <f>IFERROR(INDEX(Products!$C$2:$C$86,MATCH(C2919,Products!$A$2:$A$86,0)),"")</f>
        <v>1</v>
      </c>
      <c r="H2919" s="12">
        <f>IFERROR(INDEX(Products!$D$2:$D$86,MATCH(C2919,Products!$A$2:$A$86,0)),"")</f>
        <v>508.8</v>
      </c>
      <c r="I2919" s="12">
        <f t="shared" si="180"/>
        <v>1192.992</v>
      </c>
      <c r="J2919" s="12">
        <f t="shared" si="181"/>
        <v>1017.6</v>
      </c>
      <c r="K2919" s="12">
        <f t="shared" si="182"/>
        <v>175.39199999999994</v>
      </c>
      <c r="L2919" s="7">
        <f t="shared" si="183"/>
        <v>0.14701858855717384</v>
      </c>
      <c r="M2919" s="5" t="str">
        <f>IF(COUNTIF(Returns!$B$2:$B$248,A2919)&gt;0,"Yes","No")</f>
        <v>No</v>
      </c>
      <c r="N2919" s="13"/>
    </row>
    <row r="2920" spans="1:14" x14ac:dyDescent="0.35">
      <c r="A2920" s="5">
        <v>2919</v>
      </c>
      <c r="B2920" s="5">
        <v>1919</v>
      </c>
      <c r="C2920" s="5">
        <v>1050</v>
      </c>
      <c r="D2920" s="5">
        <v>1</v>
      </c>
      <c r="E2920" s="5">
        <v>4400.7700000000004</v>
      </c>
      <c r="F2920" s="5">
        <v>0</v>
      </c>
      <c r="G2920" s="5">
        <f>IFERROR(INDEX(Products!$C$2:$C$86,MATCH(C2920,Products!$A$2:$A$86,0)),"")</f>
        <v>5</v>
      </c>
      <c r="H2920" s="12">
        <f>IFERROR(INDEX(Products!$D$2:$D$86,MATCH(C2920,Products!$A$2:$A$86,0)),"")</f>
        <v>2432.0300000000002</v>
      </c>
      <c r="I2920" s="12">
        <f t="shared" si="180"/>
        <v>4400.7700000000004</v>
      </c>
      <c r="J2920" s="12">
        <f t="shared" si="181"/>
        <v>2432.0300000000002</v>
      </c>
      <c r="K2920" s="12">
        <f t="shared" si="182"/>
        <v>1968.7400000000002</v>
      </c>
      <c r="L2920" s="7">
        <f t="shared" si="183"/>
        <v>0.44736262063229842</v>
      </c>
      <c r="M2920" s="5" t="str">
        <f>IF(COUNTIF(Returns!$B$2:$B$248,A2920)&gt;0,"Yes","No")</f>
        <v>No</v>
      </c>
      <c r="N2920" s="13"/>
    </row>
    <row r="2921" spans="1:14" x14ac:dyDescent="0.35">
      <c r="A2921" s="5">
        <v>2920</v>
      </c>
      <c r="B2921" s="5">
        <v>1920</v>
      </c>
      <c r="C2921" s="5">
        <v>1048</v>
      </c>
      <c r="D2921" s="5">
        <v>1</v>
      </c>
      <c r="E2921" s="5">
        <v>448.35</v>
      </c>
      <c r="F2921" s="5">
        <v>0</v>
      </c>
      <c r="G2921" s="5">
        <f>IFERROR(INDEX(Products!$C$2:$C$86,MATCH(C2921,Products!$A$2:$A$86,0)),"")</f>
        <v>5</v>
      </c>
      <c r="H2921" s="12">
        <f>IFERROR(INDEX(Products!$D$2:$D$86,MATCH(C2921,Products!$A$2:$A$86,0)),"")</f>
        <v>299.29000000000002</v>
      </c>
      <c r="I2921" s="12">
        <f t="shared" si="180"/>
        <v>448.35</v>
      </c>
      <c r="J2921" s="12">
        <f t="shared" si="181"/>
        <v>299.29000000000002</v>
      </c>
      <c r="K2921" s="12">
        <f t="shared" si="182"/>
        <v>149.06</v>
      </c>
      <c r="L2921" s="7">
        <f t="shared" si="183"/>
        <v>0.33246347719415636</v>
      </c>
      <c r="M2921" s="5" t="str">
        <f>IF(COUNTIF(Returns!$B$2:$B$248,A2921)&gt;0,"Yes","No")</f>
        <v>No</v>
      </c>
      <c r="N2921" s="13"/>
    </row>
    <row r="2922" spans="1:14" x14ac:dyDescent="0.35">
      <c r="A2922" s="5">
        <v>2921</v>
      </c>
      <c r="B2922" s="5">
        <v>1921</v>
      </c>
      <c r="C2922" s="5">
        <v>1072</v>
      </c>
      <c r="D2922" s="5">
        <v>3</v>
      </c>
      <c r="E2922" s="5">
        <v>1404.39</v>
      </c>
      <c r="F2922" s="5">
        <v>0.05</v>
      </c>
      <c r="G2922" s="5">
        <f>IFERROR(INDEX(Products!$C$2:$C$86,MATCH(C2922,Products!$A$2:$A$86,0)),"")</f>
        <v>7</v>
      </c>
      <c r="H2922" s="12">
        <f>IFERROR(INDEX(Products!$D$2:$D$86,MATCH(C2922,Products!$A$2:$A$86,0)),"")</f>
        <v>772.88</v>
      </c>
      <c r="I2922" s="12">
        <f t="shared" si="180"/>
        <v>4002.5115000000001</v>
      </c>
      <c r="J2922" s="12">
        <f t="shared" si="181"/>
        <v>2318.64</v>
      </c>
      <c r="K2922" s="12">
        <f t="shared" si="182"/>
        <v>1683.8715000000002</v>
      </c>
      <c r="L2922" s="7">
        <f t="shared" si="183"/>
        <v>0.42070372564825864</v>
      </c>
      <c r="M2922" s="5" t="str">
        <f>IF(COUNTIF(Returns!$B$2:$B$248,A2922)&gt;0,"Yes","No")</f>
        <v>No</v>
      </c>
      <c r="N2922" s="13"/>
    </row>
    <row r="2923" spans="1:14" x14ac:dyDescent="0.35">
      <c r="A2923" s="5">
        <v>2922</v>
      </c>
      <c r="B2923" s="5">
        <v>1921</v>
      </c>
      <c r="C2923" s="5">
        <v>1001</v>
      </c>
      <c r="D2923" s="5">
        <v>1</v>
      </c>
      <c r="E2923" s="5">
        <v>3826.19</v>
      </c>
      <c r="F2923" s="5">
        <v>0.1</v>
      </c>
      <c r="G2923" s="5">
        <f>IFERROR(INDEX(Products!$C$2:$C$86,MATCH(C2923,Products!$A$2:$A$86,0)),"")</f>
        <v>1</v>
      </c>
      <c r="H2923" s="12">
        <f>IFERROR(INDEX(Products!$D$2:$D$86,MATCH(C2923,Products!$A$2:$A$86,0)),"")</f>
        <v>3021.65</v>
      </c>
      <c r="I2923" s="12">
        <f t="shared" si="180"/>
        <v>3443.5709999999999</v>
      </c>
      <c r="J2923" s="12">
        <f t="shared" si="181"/>
        <v>3021.65</v>
      </c>
      <c r="K2923" s="12">
        <f t="shared" si="182"/>
        <v>421.92099999999982</v>
      </c>
      <c r="L2923" s="7">
        <f t="shared" si="183"/>
        <v>0.12252426333013021</v>
      </c>
      <c r="M2923" s="5" t="str">
        <f>IF(COUNTIF(Returns!$B$2:$B$248,A2923)&gt;0,"Yes","No")</f>
        <v>No</v>
      </c>
      <c r="N2923" s="13"/>
    </row>
    <row r="2924" spans="1:14" x14ac:dyDescent="0.35">
      <c r="A2924" s="5">
        <v>2923</v>
      </c>
      <c r="B2924" s="5">
        <v>1921</v>
      </c>
      <c r="C2924" s="5">
        <v>1049</v>
      </c>
      <c r="D2924" s="5">
        <v>1</v>
      </c>
      <c r="E2924" s="5">
        <v>3970.29</v>
      </c>
      <c r="F2924" s="5">
        <v>0.05</v>
      </c>
      <c r="G2924" s="5">
        <f>IFERROR(INDEX(Products!$C$2:$C$86,MATCH(C2924,Products!$A$2:$A$86,0)),"")</f>
        <v>5</v>
      </c>
      <c r="H2924" s="12">
        <f>IFERROR(INDEX(Products!$D$2:$D$86,MATCH(C2924,Products!$A$2:$A$86,0)),"")</f>
        <v>2490.89</v>
      </c>
      <c r="I2924" s="12">
        <f t="shared" si="180"/>
        <v>3771.7754999999997</v>
      </c>
      <c r="J2924" s="12">
        <f t="shared" si="181"/>
        <v>2490.89</v>
      </c>
      <c r="K2924" s="12">
        <f t="shared" si="182"/>
        <v>1280.8854999999999</v>
      </c>
      <c r="L2924" s="7">
        <f t="shared" si="183"/>
        <v>0.339597491950409</v>
      </c>
      <c r="M2924" s="5" t="str">
        <f>IF(COUNTIF(Returns!$B$2:$B$248,A2924)&gt;0,"Yes","No")</f>
        <v>No</v>
      </c>
      <c r="N2924" s="13"/>
    </row>
    <row r="2925" spans="1:14" x14ac:dyDescent="0.35">
      <c r="A2925" s="5">
        <v>2924</v>
      </c>
      <c r="B2925" s="5">
        <v>1922</v>
      </c>
      <c r="C2925" s="5">
        <v>1011</v>
      </c>
      <c r="D2925" s="5">
        <v>1</v>
      </c>
      <c r="E2925" s="5">
        <v>6310.6</v>
      </c>
      <c r="F2925" s="5">
        <v>0</v>
      </c>
      <c r="G2925" s="5">
        <f>IFERROR(INDEX(Products!$C$2:$C$86,MATCH(C2925,Products!$A$2:$A$86,0)),"")</f>
        <v>1</v>
      </c>
      <c r="H2925" s="12">
        <f>IFERROR(INDEX(Products!$D$2:$D$86,MATCH(C2925,Products!$A$2:$A$86,0)),"")</f>
        <v>3703.86</v>
      </c>
      <c r="I2925" s="12">
        <f t="shared" si="180"/>
        <v>6310.6</v>
      </c>
      <c r="J2925" s="12">
        <f t="shared" si="181"/>
        <v>3703.86</v>
      </c>
      <c r="K2925" s="12">
        <f t="shared" si="182"/>
        <v>2606.7400000000002</v>
      </c>
      <c r="L2925" s="7">
        <f t="shared" si="183"/>
        <v>0.41307324184705102</v>
      </c>
      <c r="M2925" s="5" t="str">
        <f>IF(COUNTIF(Returns!$B$2:$B$248,A2925)&gt;0,"Yes","No")</f>
        <v>No</v>
      </c>
      <c r="N2925" s="13"/>
    </row>
    <row r="2926" spans="1:14" x14ac:dyDescent="0.35">
      <c r="A2926" s="5">
        <v>2925</v>
      </c>
      <c r="B2926" s="5">
        <v>1923</v>
      </c>
      <c r="C2926" s="5">
        <v>1070</v>
      </c>
      <c r="D2926" s="5">
        <v>1</v>
      </c>
      <c r="E2926" s="5">
        <v>2599.85</v>
      </c>
      <c r="F2926" s="5">
        <v>0</v>
      </c>
      <c r="G2926" s="5">
        <f>IFERROR(INDEX(Products!$C$2:$C$86,MATCH(C2926,Products!$A$2:$A$86,0)),"")</f>
        <v>7</v>
      </c>
      <c r="H2926" s="12">
        <f>IFERROR(INDEX(Products!$D$2:$D$86,MATCH(C2926,Products!$A$2:$A$86,0)),"")</f>
        <v>1949.71</v>
      </c>
      <c r="I2926" s="12">
        <f t="shared" si="180"/>
        <v>2599.85</v>
      </c>
      <c r="J2926" s="12">
        <f t="shared" si="181"/>
        <v>1949.71</v>
      </c>
      <c r="K2926" s="12">
        <f t="shared" si="182"/>
        <v>650.13999999999987</v>
      </c>
      <c r="L2926" s="7">
        <f t="shared" si="183"/>
        <v>0.25006827316960589</v>
      </c>
      <c r="M2926" s="5" t="str">
        <f>IF(COUNTIF(Returns!$B$2:$B$248,A2926)&gt;0,"Yes","No")</f>
        <v>No</v>
      </c>
      <c r="N2926" s="13"/>
    </row>
    <row r="2927" spans="1:14" x14ac:dyDescent="0.35">
      <c r="A2927" s="5">
        <v>2926</v>
      </c>
      <c r="B2927" s="5">
        <v>1923</v>
      </c>
      <c r="C2927" s="5">
        <v>1085</v>
      </c>
      <c r="D2927" s="5">
        <v>1</v>
      </c>
      <c r="E2927" s="5">
        <v>234.72</v>
      </c>
      <c r="F2927" s="5">
        <v>0.25</v>
      </c>
      <c r="G2927" s="5">
        <f>IFERROR(INDEX(Products!$C$2:$C$86,MATCH(C2927,Products!$A$2:$A$86,0)),"")</f>
        <v>8</v>
      </c>
      <c r="H2927" s="12">
        <f>IFERROR(INDEX(Products!$D$2:$D$86,MATCH(C2927,Products!$A$2:$A$86,0)),"")</f>
        <v>175.69</v>
      </c>
      <c r="I2927" s="12">
        <f t="shared" si="180"/>
        <v>176.04</v>
      </c>
      <c r="J2927" s="12">
        <f t="shared" si="181"/>
        <v>175.69</v>
      </c>
      <c r="K2927" s="12">
        <f t="shared" si="182"/>
        <v>0.34999999999999432</v>
      </c>
      <c r="L2927" s="7">
        <f t="shared" si="183"/>
        <v>1.9881845035218948E-3</v>
      </c>
      <c r="M2927" s="5" t="str">
        <f>IF(COUNTIF(Returns!$B$2:$B$248,A2927)&gt;0,"Yes","No")</f>
        <v>No</v>
      </c>
      <c r="N2927" s="13"/>
    </row>
    <row r="2928" spans="1:14" x14ac:dyDescent="0.35">
      <c r="A2928" s="5">
        <v>2927</v>
      </c>
      <c r="B2928" s="5">
        <v>1923</v>
      </c>
      <c r="C2928" s="5">
        <v>1044</v>
      </c>
      <c r="D2928" s="5">
        <v>1</v>
      </c>
      <c r="E2928" s="5">
        <v>1419.88</v>
      </c>
      <c r="F2928" s="5">
        <v>0.1</v>
      </c>
      <c r="G2928" s="5">
        <f>IFERROR(INDEX(Products!$C$2:$C$86,MATCH(C2928,Products!$A$2:$A$86,0)),"")</f>
        <v>4</v>
      </c>
      <c r="H2928" s="12">
        <f>IFERROR(INDEX(Products!$D$2:$D$86,MATCH(C2928,Products!$A$2:$A$86,0)),"")</f>
        <v>897.98</v>
      </c>
      <c r="I2928" s="12">
        <f t="shared" si="180"/>
        <v>1277.8920000000001</v>
      </c>
      <c r="J2928" s="12">
        <f t="shared" si="181"/>
        <v>897.98</v>
      </c>
      <c r="K2928" s="12">
        <f t="shared" si="182"/>
        <v>379.91200000000003</v>
      </c>
      <c r="L2928" s="7">
        <f t="shared" si="183"/>
        <v>0.29729585911798495</v>
      </c>
      <c r="M2928" s="5" t="str">
        <f>IF(COUNTIF(Returns!$B$2:$B$248,A2928)&gt;0,"Yes","No")</f>
        <v>No</v>
      </c>
      <c r="N2928" s="13"/>
    </row>
    <row r="2929" spans="1:14" x14ac:dyDescent="0.35">
      <c r="A2929" s="5">
        <v>2928</v>
      </c>
      <c r="B2929" s="5">
        <v>1923</v>
      </c>
      <c r="C2929" s="5">
        <v>1028</v>
      </c>
      <c r="D2929" s="5">
        <v>2</v>
      </c>
      <c r="E2929" s="5">
        <v>2753.45</v>
      </c>
      <c r="F2929" s="5">
        <v>0.25</v>
      </c>
      <c r="G2929" s="5">
        <f>IFERROR(INDEX(Products!$C$2:$C$86,MATCH(C2929,Products!$A$2:$A$86,0)),"")</f>
        <v>3</v>
      </c>
      <c r="H2929" s="12">
        <f>IFERROR(INDEX(Products!$D$2:$D$86,MATCH(C2929,Products!$A$2:$A$86,0)),"")</f>
        <v>1672.88</v>
      </c>
      <c r="I2929" s="12">
        <f t="shared" si="180"/>
        <v>4130.1749999999993</v>
      </c>
      <c r="J2929" s="12">
        <f t="shared" si="181"/>
        <v>3345.76</v>
      </c>
      <c r="K2929" s="12">
        <f t="shared" si="182"/>
        <v>784.41499999999905</v>
      </c>
      <c r="L2929" s="7">
        <f t="shared" si="183"/>
        <v>0.18992294515365551</v>
      </c>
      <c r="M2929" s="5" t="str">
        <f>IF(COUNTIF(Returns!$B$2:$B$248,A2929)&gt;0,"Yes","No")</f>
        <v>No</v>
      </c>
      <c r="N2929" s="13"/>
    </row>
    <row r="2930" spans="1:14" x14ac:dyDescent="0.35">
      <c r="A2930" s="5">
        <v>2929</v>
      </c>
      <c r="B2930" s="5">
        <v>1924</v>
      </c>
      <c r="C2930" s="5">
        <v>1050</v>
      </c>
      <c r="D2930" s="5">
        <v>1</v>
      </c>
      <c r="E2930" s="5">
        <v>4400.7700000000004</v>
      </c>
      <c r="F2930" s="5">
        <v>0.1</v>
      </c>
      <c r="G2930" s="5">
        <f>IFERROR(INDEX(Products!$C$2:$C$86,MATCH(C2930,Products!$A$2:$A$86,0)),"")</f>
        <v>5</v>
      </c>
      <c r="H2930" s="12">
        <f>IFERROR(INDEX(Products!$D$2:$D$86,MATCH(C2930,Products!$A$2:$A$86,0)),"")</f>
        <v>2432.0300000000002</v>
      </c>
      <c r="I2930" s="12">
        <f t="shared" si="180"/>
        <v>3960.6930000000007</v>
      </c>
      <c r="J2930" s="12">
        <f t="shared" si="181"/>
        <v>2432.0300000000002</v>
      </c>
      <c r="K2930" s="12">
        <f t="shared" si="182"/>
        <v>1528.6630000000005</v>
      </c>
      <c r="L2930" s="7">
        <f t="shared" si="183"/>
        <v>0.38595846736922051</v>
      </c>
      <c r="M2930" s="5" t="str">
        <f>IF(COUNTIF(Returns!$B$2:$B$248,A2930)&gt;0,"Yes","No")</f>
        <v>No</v>
      </c>
      <c r="N2930" s="13"/>
    </row>
    <row r="2931" spans="1:14" x14ac:dyDescent="0.35">
      <c r="A2931" s="5">
        <v>2930</v>
      </c>
      <c r="B2931" s="5">
        <v>1925</v>
      </c>
      <c r="C2931" s="5">
        <v>1049</v>
      </c>
      <c r="D2931" s="5">
        <v>1</v>
      </c>
      <c r="E2931" s="5">
        <v>3970.29</v>
      </c>
      <c r="F2931" s="5">
        <v>0.05</v>
      </c>
      <c r="G2931" s="5">
        <f>IFERROR(INDEX(Products!$C$2:$C$86,MATCH(C2931,Products!$A$2:$A$86,0)),"")</f>
        <v>5</v>
      </c>
      <c r="H2931" s="12">
        <f>IFERROR(INDEX(Products!$D$2:$D$86,MATCH(C2931,Products!$A$2:$A$86,0)),"")</f>
        <v>2490.89</v>
      </c>
      <c r="I2931" s="12">
        <f t="shared" si="180"/>
        <v>3771.7754999999997</v>
      </c>
      <c r="J2931" s="12">
        <f t="shared" si="181"/>
        <v>2490.89</v>
      </c>
      <c r="K2931" s="12">
        <f t="shared" si="182"/>
        <v>1280.8854999999999</v>
      </c>
      <c r="L2931" s="7">
        <f t="shared" si="183"/>
        <v>0.339597491950409</v>
      </c>
      <c r="M2931" s="5" t="str">
        <f>IF(COUNTIF(Returns!$B$2:$B$248,A2931)&gt;0,"Yes","No")</f>
        <v>No</v>
      </c>
      <c r="N2931" s="13"/>
    </row>
    <row r="2932" spans="1:14" x14ac:dyDescent="0.35">
      <c r="A2932" s="5">
        <v>2931</v>
      </c>
      <c r="B2932" s="5">
        <v>1925</v>
      </c>
      <c r="C2932" s="5">
        <v>1067</v>
      </c>
      <c r="D2932" s="5">
        <v>1</v>
      </c>
      <c r="E2932" s="5">
        <v>4128.99</v>
      </c>
      <c r="F2932" s="5">
        <v>0</v>
      </c>
      <c r="G2932" s="5">
        <f>IFERROR(INDEX(Products!$C$2:$C$86,MATCH(C2932,Products!$A$2:$A$86,0)),"")</f>
        <v>7</v>
      </c>
      <c r="H2932" s="12">
        <f>IFERROR(INDEX(Products!$D$2:$D$86,MATCH(C2932,Products!$A$2:$A$86,0)),"")</f>
        <v>2213.3200000000002</v>
      </c>
      <c r="I2932" s="12">
        <f t="shared" si="180"/>
        <v>4128.99</v>
      </c>
      <c r="J2932" s="12">
        <f t="shared" si="181"/>
        <v>2213.3200000000002</v>
      </c>
      <c r="K2932" s="12">
        <f t="shared" si="182"/>
        <v>1915.6699999999996</v>
      </c>
      <c r="L2932" s="7">
        <f t="shared" si="183"/>
        <v>0.4639560764254696</v>
      </c>
      <c r="M2932" s="5" t="str">
        <f>IF(COUNTIF(Returns!$B$2:$B$248,A2932)&gt;0,"Yes","No")</f>
        <v>No</v>
      </c>
      <c r="N2932" s="13"/>
    </row>
    <row r="2933" spans="1:14" x14ac:dyDescent="0.35">
      <c r="A2933" s="5">
        <v>2932</v>
      </c>
      <c r="B2933" s="5">
        <v>1926</v>
      </c>
      <c r="C2933" s="5">
        <v>1036</v>
      </c>
      <c r="D2933" s="5">
        <v>3</v>
      </c>
      <c r="E2933" s="5">
        <v>471.33</v>
      </c>
      <c r="F2933" s="5">
        <v>0.1</v>
      </c>
      <c r="G2933" s="5">
        <f>IFERROR(INDEX(Products!$C$2:$C$86,MATCH(C2933,Products!$A$2:$A$86,0)),"")</f>
        <v>4</v>
      </c>
      <c r="H2933" s="12">
        <f>IFERROR(INDEX(Products!$D$2:$D$86,MATCH(C2933,Products!$A$2:$A$86,0)),"")</f>
        <v>253.01</v>
      </c>
      <c r="I2933" s="12">
        <f t="shared" si="180"/>
        <v>1272.5910000000001</v>
      </c>
      <c r="J2933" s="12">
        <f t="shared" si="181"/>
        <v>759.03</v>
      </c>
      <c r="K2933" s="12">
        <f t="shared" si="182"/>
        <v>513.56100000000015</v>
      </c>
      <c r="L2933" s="7">
        <f t="shared" si="183"/>
        <v>0.40355542354142071</v>
      </c>
      <c r="M2933" s="5" t="str">
        <f>IF(COUNTIF(Returns!$B$2:$B$248,A2933)&gt;0,"Yes","No")</f>
        <v>No</v>
      </c>
      <c r="N2933" s="13"/>
    </row>
    <row r="2934" spans="1:14" x14ac:dyDescent="0.35">
      <c r="A2934" s="5">
        <v>2933</v>
      </c>
      <c r="B2934" s="5">
        <v>1926</v>
      </c>
      <c r="C2934" s="5">
        <v>1001</v>
      </c>
      <c r="D2934" s="5">
        <v>1</v>
      </c>
      <c r="E2934" s="5">
        <v>3826.19</v>
      </c>
      <c r="F2934" s="5">
        <v>0</v>
      </c>
      <c r="G2934" s="5">
        <f>IFERROR(INDEX(Products!$C$2:$C$86,MATCH(C2934,Products!$A$2:$A$86,0)),"")</f>
        <v>1</v>
      </c>
      <c r="H2934" s="12">
        <f>IFERROR(INDEX(Products!$D$2:$D$86,MATCH(C2934,Products!$A$2:$A$86,0)),"")</f>
        <v>3021.65</v>
      </c>
      <c r="I2934" s="12">
        <f t="shared" si="180"/>
        <v>3826.19</v>
      </c>
      <c r="J2934" s="12">
        <f t="shared" si="181"/>
        <v>3021.65</v>
      </c>
      <c r="K2934" s="12">
        <f t="shared" si="182"/>
        <v>804.54</v>
      </c>
      <c r="L2934" s="7">
        <f t="shared" si="183"/>
        <v>0.21027183699711721</v>
      </c>
      <c r="M2934" s="5" t="str">
        <f>IF(COUNTIF(Returns!$B$2:$B$248,A2934)&gt;0,"Yes","No")</f>
        <v>No</v>
      </c>
      <c r="N2934" s="13"/>
    </row>
    <row r="2935" spans="1:14" x14ac:dyDescent="0.35">
      <c r="A2935" s="5">
        <v>2934</v>
      </c>
      <c r="B2935" s="5">
        <v>1927</v>
      </c>
      <c r="C2935" s="5">
        <v>1001</v>
      </c>
      <c r="D2935" s="5">
        <v>1</v>
      </c>
      <c r="E2935" s="5">
        <v>3826.19</v>
      </c>
      <c r="F2935" s="5">
        <v>0.05</v>
      </c>
      <c r="G2935" s="5">
        <f>IFERROR(INDEX(Products!$C$2:$C$86,MATCH(C2935,Products!$A$2:$A$86,0)),"")</f>
        <v>1</v>
      </c>
      <c r="H2935" s="12">
        <f>IFERROR(INDEX(Products!$D$2:$D$86,MATCH(C2935,Products!$A$2:$A$86,0)),"")</f>
        <v>3021.65</v>
      </c>
      <c r="I2935" s="12">
        <f t="shared" si="180"/>
        <v>3634.8804999999998</v>
      </c>
      <c r="J2935" s="12">
        <f t="shared" si="181"/>
        <v>3021.65</v>
      </c>
      <c r="K2935" s="12">
        <f t="shared" si="182"/>
        <v>613.23049999999967</v>
      </c>
      <c r="L2935" s="7">
        <f t="shared" si="183"/>
        <v>0.16870719683907071</v>
      </c>
      <c r="M2935" s="5" t="str">
        <f>IF(COUNTIF(Returns!$B$2:$B$248,A2935)&gt;0,"Yes","No")</f>
        <v>No</v>
      </c>
      <c r="N2935" s="13"/>
    </row>
    <row r="2936" spans="1:14" x14ac:dyDescent="0.35">
      <c r="A2936" s="5">
        <v>2935</v>
      </c>
      <c r="B2936" s="5">
        <v>1927</v>
      </c>
      <c r="C2936" s="5">
        <v>1005</v>
      </c>
      <c r="D2936" s="5">
        <v>1</v>
      </c>
      <c r="E2936" s="5">
        <v>2703.6</v>
      </c>
      <c r="F2936" s="5">
        <v>0.1</v>
      </c>
      <c r="G2936" s="5">
        <f>IFERROR(INDEX(Products!$C$2:$C$86,MATCH(C2936,Products!$A$2:$A$86,0)),"")</f>
        <v>1</v>
      </c>
      <c r="H2936" s="12">
        <f>IFERROR(INDEX(Products!$D$2:$D$86,MATCH(C2936,Products!$A$2:$A$86,0)),"")</f>
        <v>2129.88</v>
      </c>
      <c r="I2936" s="12">
        <f t="shared" si="180"/>
        <v>2433.2399999999998</v>
      </c>
      <c r="J2936" s="12">
        <f t="shared" si="181"/>
        <v>2129.88</v>
      </c>
      <c r="K2936" s="12">
        <f t="shared" si="182"/>
        <v>303.35999999999967</v>
      </c>
      <c r="L2936" s="7">
        <f t="shared" si="183"/>
        <v>0.12467327513932029</v>
      </c>
      <c r="M2936" s="5" t="str">
        <f>IF(COUNTIF(Returns!$B$2:$B$248,A2936)&gt;0,"Yes","No")</f>
        <v>No</v>
      </c>
      <c r="N2936" s="13"/>
    </row>
    <row r="2937" spans="1:14" x14ac:dyDescent="0.35">
      <c r="A2937" s="5">
        <v>2936</v>
      </c>
      <c r="B2937" s="5">
        <v>1928</v>
      </c>
      <c r="C2937" s="5">
        <v>1067</v>
      </c>
      <c r="D2937" s="5">
        <v>1</v>
      </c>
      <c r="E2937" s="5">
        <v>4128.99</v>
      </c>
      <c r="F2937" s="5">
        <v>0</v>
      </c>
      <c r="G2937" s="5">
        <f>IFERROR(INDEX(Products!$C$2:$C$86,MATCH(C2937,Products!$A$2:$A$86,0)),"")</f>
        <v>7</v>
      </c>
      <c r="H2937" s="12">
        <f>IFERROR(INDEX(Products!$D$2:$D$86,MATCH(C2937,Products!$A$2:$A$86,0)),"")</f>
        <v>2213.3200000000002</v>
      </c>
      <c r="I2937" s="12">
        <f t="shared" si="180"/>
        <v>4128.99</v>
      </c>
      <c r="J2937" s="12">
        <f t="shared" si="181"/>
        <v>2213.3200000000002</v>
      </c>
      <c r="K2937" s="12">
        <f t="shared" si="182"/>
        <v>1915.6699999999996</v>
      </c>
      <c r="L2937" s="7">
        <f t="shared" si="183"/>
        <v>0.4639560764254696</v>
      </c>
      <c r="M2937" s="5" t="str">
        <f>IF(COUNTIF(Returns!$B$2:$B$248,A2937)&gt;0,"Yes","No")</f>
        <v>No</v>
      </c>
      <c r="N2937" s="13"/>
    </row>
    <row r="2938" spans="1:14" x14ac:dyDescent="0.35">
      <c r="A2938" s="5">
        <v>2937</v>
      </c>
      <c r="B2938" s="5">
        <v>1929</v>
      </c>
      <c r="C2938" s="5">
        <v>1033</v>
      </c>
      <c r="D2938" s="5">
        <v>1</v>
      </c>
      <c r="E2938" s="5">
        <v>3738.1</v>
      </c>
      <c r="F2938" s="5">
        <v>0.15</v>
      </c>
      <c r="G2938" s="5">
        <f>IFERROR(INDEX(Products!$C$2:$C$86,MATCH(C2938,Products!$A$2:$A$86,0)),"")</f>
        <v>3</v>
      </c>
      <c r="H2938" s="12">
        <f>IFERROR(INDEX(Products!$D$2:$D$86,MATCH(C2938,Products!$A$2:$A$86,0)),"")</f>
        <v>2130.6999999999998</v>
      </c>
      <c r="I2938" s="12">
        <f t="shared" si="180"/>
        <v>3177.3849999999998</v>
      </c>
      <c r="J2938" s="12">
        <f t="shared" si="181"/>
        <v>2130.6999999999998</v>
      </c>
      <c r="K2938" s="12">
        <f t="shared" si="182"/>
        <v>1046.6849999999999</v>
      </c>
      <c r="L2938" s="7">
        <f t="shared" si="183"/>
        <v>0.32941711501753801</v>
      </c>
      <c r="M2938" s="5" t="str">
        <f>IF(COUNTIF(Returns!$B$2:$B$248,A2938)&gt;0,"Yes","No")</f>
        <v>Yes</v>
      </c>
      <c r="N2938" s="13"/>
    </row>
    <row r="2939" spans="1:14" x14ac:dyDescent="0.35">
      <c r="A2939" s="5">
        <v>2938</v>
      </c>
      <c r="B2939" s="5">
        <v>1929</v>
      </c>
      <c r="C2939" s="5">
        <v>1036</v>
      </c>
      <c r="D2939" s="5">
        <v>1</v>
      </c>
      <c r="E2939" s="5">
        <v>471.33</v>
      </c>
      <c r="F2939" s="5">
        <v>0.1</v>
      </c>
      <c r="G2939" s="5">
        <f>IFERROR(INDEX(Products!$C$2:$C$86,MATCH(C2939,Products!$A$2:$A$86,0)),"")</f>
        <v>4</v>
      </c>
      <c r="H2939" s="12">
        <f>IFERROR(INDEX(Products!$D$2:$D$86,MATCH(C2939,Products!$A$2:$A$86,0)),"")</f>
        <v>253.01</v>
      </c>
      <c r="I2939" s="12">
        <f t="shared" si="180"/>
        <v>424.197</v>
      </c>
      <c r="J2939" s="12">
        <f t="shared" si="181"/>
        <v>253.01</v>
      </c>
      <c r="K2939" s="12">
        <f t="shared" si="182"/>
        <v>171.18700000000001</v>
      </c>
      <c r="L2939" s="7">
        <f t="shared" si="183"/>
        <v>0.40355542354142065</v>
      </c>
      <c r="M2939" s="5" t="str">
        <f>IF(COUNTIF(Returns!$B$2:$B$248,A2939)&gt;0,"Yes","No")</f>
        <v>No</v>
      </c>
      <c r="N2939" s="13"/>
    </row>
    <row r="2940" spans="1:14" x14ac:dyDescent="0.35">
      <c r="A2940" s="5">
        <v>2939</v>
      </c>
      <c r="B2940" s="5">
        <v>1930</v>
      </c>
      <c r="C2940" s="5">
        <v>1082</v>
      </c>
      <c r="D2940" s="5">
        <v>1</v>
      </c>
      <c r="E2940" s="5">
        <v>337.61</v>
      </c>
      <c r="F2940" s="5">
        <v>0.1</v>
      </c>
      <c r="G2940" s="5">
        <f>IFERROR(INDEX(Products!$C$2:$C$86,MATCH(C2940,Products!$A$2:$A$86,0)),"")</f>
        <v>8</v>
      </c>
      <c r="H2940" s="12">
        <f>IFERROR(INDEX(Products!$D$2:$D$86,MATCH(C2940,Products!$A$2:$A$86,0)),"")</f>
        <v>183.63</v>
      </c>
      <c r="I2940" s="12">
        <f t="shared" si="180"/>
        <v>303.84900000000005</v>
      </c>
      <c r="J2940" s="12">
        <f t="shared" si="181"/>
        <v>183.63</v>
      </c>
      <c r="K2940" s="12">
        <f t="shared" si="182"/>
        <v>120.21900000000005</v>
      </c>
      <c r="L2940" s="7">
        <f t="shared" si="183"/>
        <v>0.39565376223058174</v>
      </c>
      <c r="M2940" s="5" t="str">
        <f>IF(COUNTIF(Returns!$B$2:$B$248,A2940)&gt;0,"Yes","No")</f>
        <v>No</v>
      </c>
      <c r="N2940" s="13"/>
    </row>
    <row r="2941" spans="1:14" x14ac:dyDescent="0.35">
      <c r="A2941" s="5">
        <v>2940</v>
      </c>
      <c r="B2941" s="5">
        <v>1931</v>
      </c>
      <c r="C2941" s="5">
        <v>1063</v>
      </c>
      <c r="D2941" s="5">
        <v>1</v>
      </c>
      <c r="E2941" s="5">
        <v>117.54</v>
      </c>
      <c r="F2941" s="5">
        <v>0.15</v>
      </c>
      <c r="G2941" s="5">
        <f>IFERROR(INDEX(Products!$C$2:$C$86,MATCH(C2941,Products!$A$2:$A$86,0)),"")</f>
        <v>6</v>
      </c>
      <c r="H2941" s="12">
        <f>IFERROR(INDEX(Products!$D$2:$D$86,MATCH(C2941,Products!$A$2:$A$86,0)),"")</f>
        <v>80.47</v>
      </c>
      <c r="I2941" s="12">
        <f t="shared" si="180"/>
        <v>99.909000000000006</v>
      </c>
      <c r="J2941" s="12">
        <f t="shared" si="181"/>
        <v>80.47</v>
      </c>
      <c r="K2941" s="12">
        <f t="shared" si="182"/>
        <v>19.439000000000007</v>
      </c>
      <c r="L2941" s="7">
        <f t="shared" si="183"/>
        <v>0.19456705602097915</v>
      </c>
      <c r="M2941" s="5" t="str">
        <f>IF(COUNTIF(Returns!$B$2:$B$248,A2941)&gt;0,"Yes","No")</f>
        <v>No</v>
      </c>
      <c r="N2941" s="13"/>
    </row>
    <row r="2942" spans="1:14" x14ac:dyDescent="0.35">
      <c r="A2942" s="5">
        <v>2941</v>
      </c>
      <c r="B2942" s="5">
        <v>1932</v>
      </c>
      <c r="C2942" s="5">
        <v>1017</v>
      </c>
      <c r="D2942" s="5">
        <v>2</v>
      </c>
      <c r="E2942" s="5">
        <v>978.37</v>
      </c>
      <c r="F2942" s="5">
        <v>0.2</v>
      </c>
      <c r="G2942" s="5">
        <f>IFERROR(INDEX(Products!$C$2:$C$86,MATCH(C2942,Products!$A$2:$A$86,0)),"")</f>
        <v>2</v>
      </c>
      <c r="H2942" s="12">
        <f>IFERROR(INDEX(Products!$D$2:$D$86,MATCH(C2942,Products!$A$2:$A$86,0)),"")</f>
        <v>519.71</v>
      </c>
      <c r="I2942" s="12">
        <f t="shared" si="180"/>
        <v>1565.3920000000001</v>
      </c>
      <c r="J2942" s="12">
        <f t="shared" si="181"/>
        <v>1039.42</v>
      </c>
      <c r="K2942" s="12">
        <f t="shared" si="182"/>
        <v>525.97199999999998</v>
      </c>
      <c r="L2942" s="7">
        <f t="shared" si="183"/>
        <v>0.33600018397947606</v>
      </c>
      <c r="M2942" s="5" t="str">
        <f>IF(COUNTIF(Returns!$B$2:$B$248,A2942)&gt;0,"Yes","No")</f>
        <v>No</v>
      </c>
      <c r="N2942" s="13"/>
    </row>
    <row r="2943" spans="1:14" x14ac:dyDescent="0.35">
      <c r="A2943" s="5">
        <v>2942</v>
      </c>
      <c r="B2943" s="5">
        <v>1933</v>
      </c>
      <c r="C2943" s="5">
        <v>1001</v>
      </c>
      <c r="D2943" s="5">
        <v>2</v>
      </c>
      <c r="E2943" s="5">
        <v>3826.19</v>
      </c>
      <c r="F2943" s="5">
        <v>0</v>
      </c>
      <c r="G2943" s="5">
        <f>IFERROR(INDEX(Products!$C$2:$C$86,MATCH(C2943,Products!$A$2:$A$86,0)),"")</f>
        <v>1</v>
      </c>
      <c r="H2943" s="12">
        <f>IFERROR(INDEX(Products!$D$2:$D$86,MATCH(C2943,Products!$A$2:$A$86,0)),"")</f>
        <v>3021.65</v>
      </c>
      <c r="I2943" s="12">
        <f t="shared" si="180"/>
        <v>7652.38</v>
      </c>
      <c r="J2943" s="12">
        <f t="shared" si="181"/>
        <v>6043.3</v>
      </c>
      <c r="K2943" s="12">
        <f t="shared" si="182"/>
        <v>1609.08</v>
      </c>
      <c r="L2943" s="7">
        <f t="shared" si="183"/>
        <v>0.21027183699711721</v>
      </c>
      <c r="M2943" s="5" t="str">
        <f>IF(COUNTIF(Returns!$B$2:$B$248,A2943)&gt;0,"Yes","No")</f>
        <v>No</v>
      </c>
      <c r="N2943" s="13"/>
    </row>
    <row r="2944" spans="1:14" x14ac:dyDescent="0.35">
      <c r="A2944" s="5">
        <v>2943</v>
      </c>
      <c r="B2944" s="5">
        <v>1934</v>
      </c>
      <c r="C2944" s="5">
        <v>1029</v>
      </c>
      <c r="D2944" s="5">
        <v>1</v>
      </c>
      <c r="E2944" s="5">
        <v>951.92</v>
      </c>
      <c r="F2944" s="5">
        <v>0.1</v>
      </c>
      <c r="G2944" s="5">
        <f>IFERROR(INDEX(Products!$C$2:$C$86,MATCH(C2944,Products!$A$2:$A$86,0)),"")</f>
        <v>3</v>
      </c>
      <c r="H2944" s="12">
        <f>IFERROR(INDEX(Products!$D$2:$D$86,MATCH(C2944,Products!$A$2:$A$86,0)),"")</f>
        <v>552.17999999999995</v>
      </c>
      <c r="I2944" s="12">
        <f t="shared" si="180"/>
        <v>856.72799999999995</v>
      </c>
      <c r="J2944" s="12">
        <f t="shared" si="181"/>
        <v>552.17999999999995</v>
      </c>
      <c r="K2944" s="12">
        <f t="shared" si="182"/>
        <v>304.548</v>
      </c>
      <c r="L2944" s="7">
        <f t="shared" si="183"/>
        <v>0.35547805137686644</v>
      </c>
      <c r="M2944" s="5" t="str">
        <f>IF(COUNTIF(Returns!$B$2:$B$248,A2944)&gt;0,"Yes","No")</f>
        <v>No</v>
      </c>
      <c r="N2944" s="13"/>
    </row>
    <row r="2945" spans="1:14" x14ac:dyDescent="0.35">
      <c r="A2945" s="5">
        <v>2944</v>
      </c>
      <c r="B2945" s="5">
        <v>1934</v>
      </c>
      <c r="C2945" s="5">
        <v>1039</v>
      </c>
      <c r="D2945" s="5">
        <v>1</v>
      </c>
      <c r="E2945" s="5">
        <v>1284.94</v>
      </c>
      <c r="F2945" s="5">
        <v>0</v>
      </c>
      <c r="G2945" s="5">
        <f>IFERROR(INDEX(Products!$C$2:$C$86,MATCH(C2945,Products!$A$2:$A$86,0)),"")</f>
        <v>4</v>
      </c>
      <c r="H2945" s="12">
        <f>IFERROR(INDEX(Products!$D$2:$D$86,MATCH(C2945,Products!$A$2:$A$86,0)),"")</f>
        <v>829.93</v>
      </c>
      <c r="I2945" s="12">
        <f t="shared" si="180"/>
        <v>1284.94</v>
      </c>
      <c r="J2945" s="12">
        <f t="shared" si="181"/>
        <v>829.93</v>
      </c>
      <c r="K2945" s="12">
        <f t="shared" si="182"/>
        <v>455.0100000000001</v>
      </c>
      <c r="L2945" s="7">
        <f t="shared" si="183"/>
        <v>0.35410991952931659</v>
      </c>
      <c r="M2945" s="5" t="str">
        <f>IF(COUNTIF(Returns!$B$2:$B$248,A2945)&gt;0,"Yes","No")</f>
        <v>No</v>
      </c>
      <c r="N2945" s="13"/>
    </row>
    <row r="2946" spans="1:14" x14ac:dyDescent="0.35">
      <c r="A2946" s="5">
        <v>2945</v>
      </c>
      <c r="B2946" s="5">
        <v>1934</v>
      </c>
      <c r="C2946" s="5">
        <v>1081</v>
      </c>
      <c r="D2946" s="5">
        <v>1</v>
      </c>
      <c r="E2946" s="5">
        <v>163.27000000000001</v>
      </c>
      <c r="F2946" s="5">
        <v>0</v>
      </c>
      <c r="G2946" s="5">
        <f>IFERROR(INDEX(Products!$C$2:$C$86,MATCH(C2946,Products!$A$2:$A$86,0)),"")</f>
        <v>8</v>
      </c>
      <c r="H2946" s="12">
        <f>IFERROR(INDEX(Products!$D$2:$D$86,MATCH(C2946,Products!$A$2:$A$86,0)),"")</f>
        <v>98.34</v>
      </c>
      <c r="I2946" s="12">
        <f t="shared" ref="I2946:I3009" si="184">D2946*E2946*(1-F2946)</f>
        <v>163.27000000000001</v>
      </c>
      <c r="J2946" s="12">
        <f t="shared" ref="J2946:J3009" si="185">D2946*H2946</f>
        <v>98.34</v>
      </c>
      <c r="K2946" s="12">
        <f t="shared" ref="K2946:K3009" si="186">I2946-J2946</f>
        <v>64.930000000000007</v>
      </c>
      <c r="L2946" s="7">
        <f t="shared" ref="L2946:L3009" si="187">IFERROR(K2946/I2946,0)</f>
        <v>0.39768481656152388</v>
      </c>
      <c r="M2946" s="5" t="str">
        <f>IF(COUNTIF(Returns!$B$2:$B$248,A2946)&gt;0,"Yes","No")</f>
        <v>No</v>
      </c>
      <c r="N2946" s="13"/>
    </row>
    <row r="2947" spans="1:14" x14ac:dyDescent="0.35">
      <c r="A2947" s="5">
        <v>2946</v>
      </c>
      <c r="B2947" s="5">
        <v>1935</v>
      </c>
      <c r="C2947" s="5">
        <v>1047</v>
      </c>
      <c r="D2947" s="5">
        <v>1</v>
      </c>
      <c r="E2947" s="5">
        <v>3066.17</v>
      </c>
      <c r="F2947" s="5">
        <v>0.1</v>
      </c>
      <c r="G2947" s="5">
        <f>IFERROR(INDEX(Products!$C$2:$C$86,MATCH(C2947,Products!$A$2:$A$86,0)),"")</f>
        <v>5</v>
      </c>
      <c r="H2947" s="12">
        <f>IFERROR(INDEX(Products!$D$2:$D$86,MATCH(C2947,Products!$A$2:$A$86,0)),"")</f>
        <v>2011.39</v>
      </c>
      <c r="I2947" s="12">
        <f t="shared" si="184"/>
        <v>2759.5530000000003</v>
      </c>
      <c r="J2947" s="12">
        <f t="shared" si="185"/>
        <v>2011.39</v>
      </c>
      <c r="K2947" s="12">
        <f t="shared" si="186"/>
        <v>748.16300000000024</v>
      </c>
      <c r="L2947" s="7">
        <f t="shared" si="187"/>
        <v>0.27111745996543646</v>
      </c>
      <c r="M2947" s="5" t="str">
        <f>IF(COUNTIF(Returns!$B$2:$B$248,A2947)&gt;0,"Yes","No")</f>
        <v>No</v>
      </c>
      <c r="N2947" s="13"/>
    </row>
    <row r="2948" spans="1:14" x14ac:dyDescent="0.35">
      <c r="A2948" s="5">
        <v>2947</v>
      </c>
      <c r="B2948" s="5">
        <v>1935</v>
      </c>
      <c r="C2948" s="5">
        <v>1046</v>
      </c>
      <c r="D2948" s="5">
        <v>1</v>
      </c>
      <c r="E2948" s="5">
        <v>675.87</v>
      </c>
      <c r="F2948" s="5">
        <v>0.1</v>
      </c>
      <c r="G2948" s="5">
        <f>IFERROR(INDEX(Products!$C$2:$C$86,MATCH(C2948,Products!$A$2:$A$86,0)),"")</f>
        <v>5</v>
      </c>
      <c r="H2948" s="12">
        <f>IFERROR(INDEX(Products!$D$2:$D$86,MATCH(C2948,Products!$A$2:$A$86,0)),"")</f>
        <v>407.68</v>
      </c>
      <c r="I2948" s="12">
        <f t="shared" si="184"/>
        <v>608.28300000000002</v>
      </c>
      <c r="J2948" s="12">
        <f t="shared" si="185"/>
        <v>407.68</v>
      </c>
      <c r="K2948" s="12">
        <f t="shared" si="186"/>
        <v>200.60300000000001</v>
      </c>
      <c r="L2948" s="7">
        <f t="shared" si="187"/>
        <v>0.32978564253809495</v>
      </c>
      <c r="M2948" s="5" t="str">
        <f>IF(COUNTIF(Returns!$B$2:$B$248,A2948)&gt;0,"Yes","No")</f>
        <v>No</v>
      </c>
      <c r="N2948" s="13"/>
    </row>
    <row r="2949" spans="1:14" x14ac:dyDescent="0.35">
      <c r="A2949" s="5">
        <v>2948</v>
      </c>
      <c r="B2949" s="5">
        <v>1936</v>
      </c>
      <c r="C2949" s="5">
        <v>1085</v>
      </c>
      <c r="D2949" s="5">
        <v>1</v>
      </c>
      <c r="E2949" s="5">
        <v>234.72</v>
      </c>
      <c r="F2949" s="5">
        <v>0.15</v>
      </c>
      <c r="G2949" s="5">
        <f>IFERROR(INDEX(Products!$C$2:$C$86,MATCH(C2949,Products!$A$2:$A$86,0)),"")</f>
        <v>8</v>
      </c>
      <c r="H2949" s="12">
        <f>IFERROR(INDEX(Products!$D$2:$D$86,MATCH(C2949,Products!$A$2:$A$86,0)),"")</f>
        <v>175.69</v>
      </c>
      <c r="I2949" s="12">
        <f t="shared" si="184"/>
        <v>199.512</v>
      </c>
      <c r="J2949" s="12">
        <f t="shared" si="185"/>
        <v>175.69</v>
      </c>
      <c r="K2949" s="12">
        <f t="shared" si="186"/>
        <v>23.822000000000003</v>
      </c>
      <c r="L2949" s="7">
        <f t="shared" si="187"/>
        <v>0.11940133926781347</v>
      </c>
      <c r="M2949" s="5" t="str">
        <f>IF(COUNTIF(Returns!$B$2:$B$248,A2949)&gt;0,"Yes","No")</f>
        <v>No</v>
      </c>
      <c r="N2949" s="13"/>
    </row>
    <row r="2950" spans="1:14" x14ac:dyDescent="0.35">
      <c r="A2950" s="5">
        <v>2949</v>
      </c>
      <c r="B2950" s="5">
        <v>1937</v>
      </c>
      <c r="C2950" s="5">
        <v>1028</v>
      </c>
      <c r="D2950" s="5">
        <v>2</v>
      </c>
      <c r="E2950" s="5">
        <v>2753.45</v>
      </c>
      <c r="F2950" s="5">
        <v>0</v>
      </c>
      <c r="G2950" s="5">
        <f>IFERROR(INDEX(Products!$C$2:$C$86,MATCH(C2950,Products!$A$2:$A$86,0)),"")</f>
        <v>3</v>
      </c>
      <c r="H2950" s="12">
        <f>IFERROR(INDEX(Products!$D$2:$D$86,MATCH(C2950,Products!$A$2:$A$86,0)),"")</f>
        <v>1672.88</v>
      </c>
      <c r="I2950" s="12">
        <f t="shared" si="184"/>
        <v>5506.9</v>
      </c>
      <c r="J2950" s="12">
        <f t="shared" si="185"/>
        <v>3345.76</v>
      </c>
      <c r="K2950" s="12">
        <f t="shared" si="186"/>
        <v>2161.1399999999994</v>
      </c>
      <c r="L2950" s="7">
        <f t="shared" si="187"/>
        <v>0.39244220886524173</v>
      </c>
      <c r="M2950" s="5" t="str">
        <f>IF(COUNTIF(Returns!$B$2:$B$248,A2950)&gt;0,"Yes","No")</f>
        <v>No</v>
      </c>
      <c r="N2950" s="13"/>
    </row>
    <row r="2951" spans="1:14" x14ac:dyDescent="0.35">
      <c r="A2951" s="5">
        <v>2950</v>
      </c>
      <c r="B2951" s="5">
        <v>1938</v>
      </c>
      <c r="C2951" s="5">
        <v>1085</v>
      </c>
      <c r="D2951" s="5">
        <v>2</v>
      </c>
      <c r="E2951" s="5">
        <v>234.72</v>
      </c>
      <c r="F2951" s="5">
        <v>0.2</v>
      </c>
      <c r="G2951" s="5">
        <f>IFERROR(INDEX(Products!$C$2:$C$86,MATCH(C2951,Products!$A$2:$A$86,0)),"")</f>
        <v>8</v>
      </c>
      <c r="H2951" s="12">
        <f>IFERROR(INDEX(Products!$D$2:$D$86,MATCH(C2951,Products!$A$2:$A$86,0)),"")</f>
        <v>175.69</v>
      </c>
      <c r="I2951" s="12">
        <f t="shared" si="184"/>
        <v>375.55200000000002</v>
      </c>
      <c r="J2951" s="12">
        <f t="shared" si="185"/>
        <v>351.38</v>
      </c>
      <c r="K2951" s="12">
        <f t="shared" si="186"/>
        <v>24.172000000000025</v>
      </c>
      <c r="L2951" s="7">
        <f t="shared" si="187"/>
        <v>6.4363922972051874E-2</v>
      </c>
      <c r="M2951" s="5" t="str">
        <f>IF(COUNTIF(Returns!$B$2:$B$248,A2951)&gt;0,"Yes","No")</f>
        <v>No</v>
      </c>
      <c r="N2951" s="13"/>
    </row>
    <row r="2952" spans="1:14" x14ac:dyDescent="0.35">
      <c r="A2952" s="5">
        <v>2951</v>
      </c>
      <c r="B2952" s="5">
        <v>1938</v>
      </c>
      <c r="C2952" s="5">
        <v>1067</v>
      </c>
      <c r="D2952" s="5">
        <v>1</v>
      </c>
      <c r="E2952" s="5">
        <v>4128.99</v>
      </c>
      <c r="F2952" s="5">
        <v>0.05</v>
      </c>
      <c r="G2952" s="5">
        <f>IFERROR(INDEX(Products!$C$2:$C$86,MATCH(C2952,Products!$A$2:$A$86,0)),"")</f>
        <v>7</v>
      </c>
      <c r="H2952" s="12">
        <f>IFERROR(INDEX(Products!$D$2:$D$86,MATCH(C2952,Products!$A$2:$A$86,0)),"")</f>
        <v>2213.3200000000002</v>
      </c>
      <c r="I2952" s="12">
        <f t="shared" si="184"/>
        <v>3922.5404999999996</v>
      </c>
      <c r="J2952" s="12">
        <f t="shared" si="185"/>
        <v>2213.3200000000002</v>
      </c>
      <c r="K2952" s="12">
        <f t="shared" si="186"/>
        <v>1709.2204999999994</v>
      </c>
      <c r="L2952" s="7">
        <f t="shared" si="187"/>
        <v>0.43574323834259954</v>
      </c>
      <c r="M2952" s="5" t="str">
        <f>IF(COUNTIF(Returns!$B$2:$B$248,A2952)&gt;0,"Yes","No")</f>
        <v>No</v>
      </c>
      <c r="N2952" s="13"/>
    </row>
    <row r="2953" spans="1:14" x14ac:dyDescent="0.35">
      <c r="A2953" s="5">
        <v>2952</v>
      </c>
      <c r="B2953" s="5">
        <v>1939</v>
      </c>
      <c r="C2953" s="5">
        <v>1003</v>
      </c>
      <c r="D2953" s="5">
        <v>1</v>
      </c>
      <c r="E2953" s="5">
        <v>5778.51</v>
      </c>
      <c r="F2953" s="5">
        <v>0.15</v>
      </c>
      <c r="G2953" s="5">
        <f>IFERROR(INDEX(Products!$C$2:$C$86,MATCH(C2953,Products!$A$2:$A$86,0)),"")</f>
        <v>1</v>
      </c>
      <c r="H2953" s="12">
        <f>IFERROR(INDEX(Products!$D$2:$D$86,MATCH(C2953,Products!$A$2:$A$86,0)),"")</f>
        <v>3419.53</v>
      </c>
      <c r="I2953" s="12">
        <f t="shared" si="184"/>
        <v>4911.7335000000003</v>
      </c>
      <c r="J2953" s="12">
        <f t="shared" si="185"/>
        <v>3419.53</v>
      </c>
      <c r="K2953" s="12">
        <f t="shared" si="186"/>
        <v>1492.2035000000001</v>
      </c>
      <c r="L2953" s="7">
        <f t="shared" si="187"/>
        <v>0.30380384033457841</v>
      </c>
      <c r="M2953" s="5" t="str">
        <f>IF(COUNTIF(Returns!$B$2:$B$248,A2953)&gt;0,"Yes","No")</f>
        <v>No</v>
      </c>
      <c r="N2953" s="13"/>
    </row>
    <row r="2954" spans="1:14" x14ac:dyDescent="0.35">
      <c r="A2954" s="5">
        <v>2953</v>
      </c>
      <c r="B2954" s="5">
        <v>1940</v>
      </c>
      <c r="C2954" s="5">
        <v>1032</v>
      </c>
      <c r="D2954" s="5">
        <v>1</v>
      </c>
      <c r="E2954" s="5">
        <v>2472.7199999999998</v>
      </c>
      <c r="F2954" s="5">
        <v>0.1</v>
      </c>
      <c r="G2954" s="5">
        <f>IFERROR(INDEX(Products!$C$2:$C$86,MATCH(C2954,Products!$A$2:$A$86,0)),"")</f>
        <v>3</v>
      </c>
      <c r="H2954" s="12">
        <f>IFERROR(INDEX(Products!$D$2:$D$86,MATCH(C2954,Products!$A$2:$A$86,0)),"")</f>
        <v>1458.83</v>
      </c>
      <c r="I2954" s="12">
        <f t="shared" si="184"/>
        <v>2225.4479999999999</v>
      </c>
      <c r="J2954" s="12">
        <f t="shared" si="185"/>
        <v>1458.83</v>
      </c>
      <c r="K2954" s="12">
        <f t="shared" si="186"/>
        <v>766.61799999999994</v>
      </c>
      <c r="L2954" s="7">
        <f t="shared" si="187"/>
        <v>0.34447805565441203</v>
      </c>
      <c r="M2954" s="5" t="str">
        <f>IF(COUNTIF(Returns!$B$2:$B$248,A2954)&gt;0,"Yes","No")</f>
        <v>No</v>
      </c>
      <c r="N2954" s="13"/>
    </row>
    <row r="2955" spans="1:14" x14ac:dyDescent="0.35">
      <c r="A2955" s="5">
        <v>2954</v>
      </c>
      <c r="B2955" s="5">
        <v>1940</v>
      </c>
      <c r="C2955" s="5">
        <v>1028</v>
      </c>
      <c r="D2955" s="5">
        <v>1</v>
      </c>
      <c r="E2955" s="5">
        <v>2753.45</v>
      </c>
      <c r="F2955" s="5">
        <v>0</v>
      </c>
      <c r="G2955" s="5">
        <f>IFERROR(INDEX(Products!$C$2:$C$86,MATCH(C2955,Products!$A$2:$A$86,0)),"")</f>
        <v>3</v>
      </c>
      <c r="H2955" s="12">
        <f>IFERROR(INDEX(Products!$D$2:$D$86,MATCH(C2955,Products!$A$2:$A$86,0)),"")</f>
        <v>1672.88</v>
      </c>
      <c r="I2955" s="12">
        <f t="shared" si="184"/>
        <v>2753.45</v>
      </c>
      <c r="J2955" s="12">
        <f t="shared" si="185"/>
        <v>1672.88</v>
      </c>
      <c r="K2955" s="12">
        <f t="shared" si="186"/>
        <v>1080.5699999999997</v>
      </c>
      <c r="L2955" s="7">
        <f t="shared" si="187"/>
        <v>0.39244220886524173</v>
      </c>
      <c r="M2955" s="5" t="str">
        <f>IF(COUNTIF(Returns!$B$2:$B$248,A2955)&gt;0,"Yes","No")</f>
        <v>No</v>
      </c>
      <c r="N2955" s="13"/>
    </row>
    <row r="2956" spans="1:14" x14ac:dyDescent="0.35">
      <c r="A2956" s="5">
        <v>2955</v>
      </c>
      <c r="B2956" s="5">
        <v>1941</v>
      </c>
      <c r="C2956" s="5">
        <v>1005</v>
      </c>
      <c r="D2956" s="5">
        <v>3</v>
      </c>
      <c r="E2956" s="5">
        <v>2703.6</v>
      </c>
      <c r="F2956" s="5">
        <v>0</v>
      </c>
      <c r="G2956" s="5">
        <f>IFERROR(INDEX(Products!$C$2:$C$86,MATCH(C2956,Products!$A$2:$A$86,0)),"")</f>
        <v>1</v>
      </c>
      <c r="H2956" s="12">
        <f>IFERROR(INDEX(Products!$D$2:$D$86,MATCH(C2956,Products!$A$2:$A$86,0)),"")</f>
        <v>2129.88</v>
      </c>
      <c r="I2956" s="12">
        <f t="shared" si="184"/>
        <v>8110.7999999999993</v>
      </c>
      <c r="J2956" s="12">
        <f t="shared" si="185"/>
        <v>6389.64</v>
      </c>
      <c r="K2956" s="12">
        <f t="shared" si="186"/>
        <v>1721.1599999999989</v>
      </c>
      <c r="L2956" s="7">
        <f t="shared" si="187"/>
        <v>0.21220594762538825</v>
      </c>
      <c r="M2956" s="5" t="str">
        <f>IF(COUNTIF(Returns!$B$2:$B$248,A2956)&gt;0,"Yes","No")</f>
        <v>No</v>
      </c>
      <c r="N2956" s="13"/>
    </row>
    <row r="2957" spans="1:14" x14ac:dyDescent="0.35">
      <c r="A2957" s="5">
        <v>2956</v>
      </c>
      <c r="B2957" s="5">
        <v>1942</v>
      </c>
      <c r="C2957" s="5">
        <v>1018</v>
      </c>
      <c r="D2957" s="5">
        <v>1</v>
      </c>
      <c r="E2957" s="5">
        <v>628.09</v>
      </c>
      <c r="F2957" s="5">
        <v>0.1</v>
      </c>
      <c r="G2957" s="5">
        <f>IFERROR(INDEX(Products!$C$2:$C$86,MATCH(C2957,Products!$A$2:$A$86,0)),"")</f>
        <v>2</v>
      </c>
      <c r="H2957" s="12">
        <f>IFERROR(INDEX(Products!$D$2:$D$86,MATCH(C2957,Products!$A$2:$A$86,0)),"")</f>
        <v>390.4</v>
      </c>
      <c r="I2957" s="12">
        <f t="shared" si="184"/>
        <v>565.28100000000006</v>
      </c>
      <c r="J2957" s="12">
        <f t="shared" si="185"/>
        <v>390.4</v>
      </c>
      <c r="K2957" s="12">
        <f t="shared" si="186"/>
        <v>174.88100000000009</v>
      </c>
      <c r="L2957" s="7">
        <f t="shared" si="187"/>
        <v>0.30937003012660974</v>
      </c>
      <c r="M2957" s="5" t="str">
        <f>IF(COUNTIF(Returns!$B$2:$B$248,A2957)&gt;0,"Yes","No")</f>
        <v>No</v>
      </c>
      <c r="N2957" s="13"/>
    </row>
    <row r="2958" spans="1:14" x14ac:dyDescent="0.35">
      <c r="A2958" s="5">
        <v>2957</v>
      </c>
      <c r="B2958" s="5">
        <v>1942</v>
      </c>
      <c r="C2958" s="5">
        <v>1059</v>
      </c>
      <c r="D2958" s="5">
        <v>1</v>
      </c>
      <c r="E2958" s="5">
        <v>540.76</v>
      </c>
      <c r="F2958" s="5">
        <v>0</v>
      </c>
      <c r="G2958" s="5">
        <f>IFERROR(INDEX(Products!$C$2:$C$86,MATCH(C2958,Products!$A$2:$A$86,0)),"")</f>
        <v>6</v>
      </c>
      <c r="H2958" s="12">
        <f>IFERROR(INDEX(Products!$D$2:$D$86,MATCH(C2958,Products!$A$2:$A$86,0)),"")</f>
        <v>324.72000000000003</v>
      </c>
      <c r="I2958" s="12">
        <f t="shared" si="184"/>
        <v>540.76</v>
      </c>
      <c r="J2958" s="12">
        <f t="shared" si="185"/>
        <v>324.72000000000003</v>
      </c>
      <c r="K2958" s="12">
        <f t="shared" si="186"/>
        <v>216.03999999999996</v>
      </c>
      <c r="L2958" s="7">
        <f t="shared" si="187"/>
        <v>0.39951179820992672</v>
      </c>
      <c r="M2958" s="5" t="str">
        <f>IF(COUNTIF(Returns!$B$2:$B$248,A2958)&gt;0,"Yes","No")</f>
        <v>No</v>
      </c>
      <c r="N2958" s="13"/>
    </row>
    <row r="2959" spans="1:14" x14ac:dyDescent="0.35">
      <c r="A2959" s="5">
        <v>2958</v>
      </c>
      <c r="B2959" s="5">
        <v>1943</v>
      </c>
      <c r="C2959" s="5">
        <v>1043</v>
      </c>
      <c r="D2959" s="5">
        <v>1</v>
      </c>
      <c r="E2959" s="5">
        <v>567.48</v>
      </c>
      <c r="F2959" s="5">
        <v>0.1</v>
      </c>
      <c r="G2959" s="5">
        <f>IFERROR(INDEX(Products!$C$2:$C$86,MATCH(C2959,Products!$A$2:$A$86,0)),"")</f>
        <v>4</v>
      </c>
      <c r="H2959" s="12">
        <f>IFERROR(INDEX(Products!$D$2:$D$86,MATCH(C2959,Products!$A$2:$A$86,0)),"")</f>
        <v>407.51</v>
      </c>
      <c r="I2959" s="12">
        <f t="shared" si="184"/>
        <v>510.73200000000003</v>
      </c>
      <c r="J2959" s="12">
        <f t="shared" si="185"/>
        <v>407.51</v>
      </c>
      <c r="K2959" s="12">
        <f t="shared" si="186"/>
        <v>103.22200000000004</v>
      </c>
      <c r="L2959" s="7">
        <f t="shared" si="187"/>
        <v>0.20210599688290537</v>
      </c>
      <c r="M2959" s="5" t="str">
        <f>IF(COUNTIF(Returns!$B$2:$B$248,A2959)&gt;0,"Yes","No")</f>
        <v>No</v>
      </c>
      <c r="N2959" s="13"/>
    </row>
    <row r="2960" spans="1:14" x14ac:dyDescent="0.35">
      <c r="A2960" s="5">
        <v>2959</v>
      </c>
      <c r="B2960" s="5">
        <v>1944</v>
      </c>
      <c r="C2960" s="5">
        <v>1049</v>
      </c>
      <c r="D2960" s="5">
        <v>2</v>
      </c>
      <c r="E2960" s="5">
        <v>3970.29</v>
      </c>
      <c r="F2960" s="5">
        <v>0.3</v>
      </c>
      <c r="G2960" s="5">
        <f>IFERROR(INDEX(Products!$C$2:$C$86,MATCH(C2960,Products!$A$2:$A$86,0)),"")</f>
        <v>5</v>
      </c>
      <c r="H2960" s="12">
        <f>IFERROR(INDEX(Products!$D$2:$D$86,MATCH(C2960,Products!$A$2:$A$86,0)),"")</f>
        <v>2490.89</v>
      </c>
      <c r="I2960" s="12">
        <f t="shared" si="184"/>
        <v>5558.4059999999999</v>
      </c>
      <c r="J2960" s="12">
        <f t="shared" si="185"/>
        <v>4981.78</v>
      </c>
      <c r="K2960" s="12">
        <f t="shared" si="186"/>
        <v>576.6260000000002</v>
      </c>
      <c r="L2960" s="7">
        <f t="shared" si="187"/>
        <v>0.10373945336126944</v>
      </c>
      <c r="M2960" s="5" t="str">
        <f>IF(COUNTIF(Returns!$B$2:$B$248,A2960)&gt;0,"Yes","No")</f>
        <v>No</v>
      </c>
      <c r="N2960" s="13"/>
    </row>
    <row r="2961" spans="1:14" x14ac:dyDescent="0.35">
      <c r="A2961" s="5">
        <v>2960</v>
      </c>
      <c r="B2961" s="5">
        <v>1945</v>
      </c>
      <c r="C2961" s="5">
        <v>1085</v>
      </c>
      <c r="D2961" s="5">
        <v>1</v>
      </c>
      <c r="E2961" s="5">
        <v>234.72</v>
      </c>
      <c r="F2961" s="5">
        <v>0.05</v>
      </c>
      <c r="G2961" s="5">
        <f>IFERROR(INDEX(Products!$C$2:$C$86,MATCH(C2961,Products!$A$2:$A$86,0)),"")</f>
        <v>8</v>
      </c>
      <c r="H2961" s="12">
        <f>IFERROR(INDEX(Products!$D$2:$D$86,MATCH(C2961,Products!$A$2:$A$86,0)),"")</f>
        <v>175.69</v>
      </c>
      <c r="I2961" s="12">
        <f t="shared" si="184"/>
        <v>222.98399999999998</v>
      </c>
      <c r="J2961" s="12">
        <f t="shared" si="185"/>
        <v>175.69</v>
      </c>
      <c r="K2961" s="12">
        <f t="shared" si="186"/>
        <v>47.293999999999983</v>
      </c>
      <c r="L2961" s="7">
        <f t="shared" si="187"/>
        <v>0.21209593513435937</v>
      </c>
      <c r="M2961" s="5" t="str">
        <f>IF(COUNTIF(Returns!$B$2:$B$248,A2961)&gt;0,"Yes","No")</f>
        <v>No</v>
      </c>
      <c r="N2961" s="13"/>
    </row>
    <row r="2962" spans="1:14" x14ac:dyDescent="0.35">
      <c r="A2962" s="5">
        <v>2961</v>
      </c>
      <c r="B2962" s="5">
        <v>1945</v>
      </c>
      <c r="C2962" s="5">
        <v>1061</v>
      </c>
      <c r="D2962" s="5">
        <v>1</v>
      </c>
      <c r="E2962" s="5">
        <v>1128.8399999999999</v>
      </c>
      <c r="F2962" s="5">
        <v>0</v>
      </c>
      <c r="G2962" s="5">
        <f>IFERROR(INDEX(Products!$C$2:$C$86,MATCH(C2962,Products!$A$2:$A$86,0)),"")</f>
        <v>6</v>
      </c>
      <c r="H2962" s="12">
        <f>IFERROR(INDEX(Products!$D$2:$D$86,MATCH(C2962,Products!$A$2:$A$86,0)),"")</f>
        <v>705.26</v>
      </c>
      <c r="I2962" s="12">
        <f t="shared" si="184"/>
        <v>1128.8399999999999</v>
      </c>
      <c r="J2962" s="12">
        <f t="shared" si="185"/>
        <v>705.26</v>
      </c>
      <c r="K2962" s="12">
        <f t="shared" si="186"/>
        <v>423.57999999999993</v>
      </c>
      <c r="L2962" s="7">
        <f t="shared" si="187"/>
        <v>0.37523475426101127</v>
      </c>
      <c r="M2962" s="5" t="str">
        <f>IF(COUNTIF(Returns!$B$2:$B$248,A2962)&gt;0,"Yes","No")</f>
        <v>No</v>
      </c>
      <c r="N2962" s="13"/>
    </row>
    <row r="2963" spans="1:14" x14ac:dyDescent="0.35">
      <c r="A2963" s="5">
        <v>2962</v>
      </c>
      <c r="B2963" s="5">
        <v>1946</v>
      </c>
      <c r="C2963" s="5">
        <v>1026</v>
      </c>
      <c r="D2963" s="5">
        <v>2</v>
      </c>
      <c r="E2963" s="5">
        <v>1413.81</v>
      </c>
      <c r="F2963" s="5">
        <v>0.15</v>
      </c>
      <c r="G2963" s="5">
        <f>IFERROR(INDEX(Products!$C$2:$C$86,MATCH(C2963,Products!$A$2:$A$86,0)),"")</f>
        <v>3</v>
      </c>
      <c r="H2963" s="12">
        <f>IFERROR(INDEX(Products!$D$2:$D$86,MATCH(C2963,Products!$A$2:$A$86,0)),"")</f>
        <v>1019.93</v>
      </c>
      <c r="I2963" s="12">
        <f t="shared" si="184"/>
        <v>2403.4769999999999</v>
      </c>
      <c r="J2963" s="12">
        <f t="shared" si="185"/>
        <v>2039.86</v>
      </c>
      <c r="K2963" s="12">
        <f t="shared" si="186"/>
        <v>363.61699999999996</v>
      </c>
      <c r="L2963" s="7">
        <f t="shared" si="187"/>
        <v>0.15128790498099212</v>
      </c>
      <c r="M2963" s="5" t="str">
        <f>IF(COUNTIF(Returns!$B$2:$B$248,A2963)&gt;0,"Yes","No")</f>
        <v>No</v>
      </c>
      <c r="N2963" s="13"/>
    </row>
    <row r="2964" spans="1:14" x14ac:dyDescent="0.35">
      <c r="A2964" s="5">
        <v>2963</v>
      </c>
      <c r="B2964" s="5">
        <v>1947</v>
      </c>
      <c r="C2964" s="5">
        <v>1001</v>
      </c>
      <c r="D2964" s="5">
        <v>1</v>
      </c>
      <c r="E2964" s="5">
        <v>3826.19</v>
      </c>
      <c r="F2964" s="5">
        <v>0</v>
      </c>
      <c r="G2964" s="5">
        <f>IFERROR(INDEX(Products!$C$2:$C$86,MATCH(C2964,Products!$A$2:$A$86,0)),"")</f>
        <v>1</v>
      </c>
      <c r="H2964" s="12">
        <f>IFERROR(INDEX(Products!$D$2:$D$86,MATCH(C2964,Products!$A$2:$A$86,0)),"")</f>
        <v>3021.65</v>
      </c>
      <c r="I2964" s="12">
        <f t="shared" si="184"/>
        <v>3826.19</v>
      </c>
      <c r="J2964" s="12">
        <f t="shared" si="185"/>
        <v>3021.65</v>
      </c>
      <c r="K2964" s="12">
        <f t="shared" si="186"/>
        <v>804.54</v>
      </c>
      <c r="L2964" s="7">
        <f t="shared" si="187"/>
        <v>0.21027183699711721</v>
      </c>
      <c r="M2964" s="5" t="str">
        <f>IF(COUNTIF(Returns!$B$2:$B$248,A2964)&gt;0,"Yes","No")</f>
        <v>No</v>
      </c>
      <c r="N2964" s="13"/>
    </row>
    <row r="2965" spans="1:14" x14ac:dyDescent="0.35">
      <c r="A2965" s="5">
        <v>2964</v>
      </c>
      <c r="B2965" s="5">
        <v>1948</v>
      </c>
      <c r="C2965" s="5">
        <v>1056</v>
      </c>
      <c r="D2965" s="5">
        <v>2</v>
      </c>
      <c r="E2965" s="5">
        <v>1134.4000000000001</v>
      </c>
      <c r="F2965" s="5">
        <v>0.3</v>
      </c>
      <c r="G2965" s="5">
        <f>IFERROR(INDEX(Products!$C$2:$C$86,MATCH(C2965,Products!$A$2:$A$86,0)),"")</f>
        <v>6</v>
      </c>
      <c r="H2965" s="12">
        <f>IFERROR(INDEX(Products!$D$2:$D$86,MATCH(C2965,Products!$A$2:$A$86,0)),"")</f>
        <v>798.2</v>
      </c>
      <c r="I2965" s="12">
        <f t="shared" si="184"/>
        <v>1588.16</v>
      </c>
      <c r="J2965" s="12">
        <f t="shared" si="185"/>
        <v>1596.4</v>
      </c>
      <c r="K2965" s="12">
        <f t="shared" si="186"/>
        <v>-8.2400000000000091</v>
      </c>
      <c r="L2965" s="7">
        <f t="shared" si="187"/>
        <v>-5.1883941164618226E-3</v>
      </c>
      <c r="M2965" s="5" t="str">
        <f>IF(COUNTIF(Returns!$B$2:$B$248,A2965)&gt;0,"Yes","No")</f>
        <v>No</v>
      </c>
      <c r="N2965" s="13"/>
    </row>
    <row r="2966" spans="1:14" x14ac:dyDescent="0.35">
      <c r="A2966" s="5">
        <v>2965</v>
      </c>
      <c r="B2966" s="5">
        <v>1948</v>
      </c>
      <c r="C2966" s="5">
        <v>1084</v>
      </c>
      <c r="D2966" s="5">
        <v>1</v>
      </c>
      <c r="E2966" s="5">
        <v>317.63</v>
      </c>
      <c r="F2966" s="5">
        <v>0</v>
      </c>
      <c r="G2966" s="5">
        <f>IFERROR(INDEX(Products!$C$2:$C$86,MATCH(C2966,Products!$A$2:$A$86,0)),"")</f>
        <v>8</v>
      </c>
      <c r="H2966" s="12">
        <f>IFERROR(INDEX(Products!$D$2:$D$86,MATCH(C2966,Products!$A$2:$A$86,0)),"")</f>
        <v>188.52</v>
      </c>
      <c r="I2966" s="12">
        <f t="shared" si="184"/>
        <v>317.63</v>
      </c>
      <c r="J2966" s="12">
        <f t="shared" si="185"/>
        <v>188.52</v>
      </c>
      <c r="K2966" s="12">
        <f t="shared" si="186"/>
        <v>129.10999999999999</v>
      </c>
      <c r="L2966" s="7">
        <f t="shared" si="187"/>
        <v>0.40647923684790477</v>
      </c>
      <c r="M2966" s="5" t="str">
        <f>IF(COUNTIF(Returns!$B$2:$B$248,A2966)&gt;0,"Yes","No")</f>
        <v>No</v>
      </c>
      <c r="N2966" s="13"/>
    </row>
    <row r="2967" spans="1:14" x14ac:dyDescent="0.35">
      <c r="A2967" s="5">
        <v>2966</v>
      </c>
      <c r="B2967" s="5">
        <v>1949</v>
      </c>
      <c r="C2967" s="5">
        <v>1012</v>
      </c>
      <c r="D2967" s="5">
        <v>2</v>
      </c>
      <c r="E2967" s="5">
        <v>2425.1999999999998</v>
      </c>
      <c r="F2967" s="5">
        <v>0.15</v>
      </c>
      <c r="G2967" s="5">
        <f>IFERROR(INDEX(Products!$C$2:$C$86,MATCH(C2967,Products!$A$2:$A$86,0)),"")</f>
        <v>1</v>
      </c>
      <c r="H2967" s="12">
        <f>IFERROR(INDEX(Products!$D$2:$D$86,MATCH(C2967,Products!$A$2:$A$86,0)),"")</f>
        <v>1795.03</v>
      </c>
      <c r="I2967" s="12">
        <f t="shared" si="184"/>
        <v>4122.8399999999992</v>
      </c>
      <c r="J2967" s="12">
        <f t="shared" si="185"/>
        <v>3590.06</v>
      </c>
      <c r="K2967" s="12">
        <f t="shared" si="186"/>
        <v>532.77999999999929</v>
      </c>
      <c r="L2967" s="7">
        <f t="shared" si="187"/>
        <v>0.12922645555005757</v>
      </c>
      <c r="M2967" s="5" t="str">
        <f>IF(COUNTIF(Returns!$B$2:$B$248,A2967)&gt;0,"Yes","No")</f>
        <v>No</v>
      </c>
      <c r="N2967" s="13"/>
    </row>
    <row r="2968" spans="1:14" x14ac:dyDescent="0.35">
      <c r="A2968" s="5">
        <v>2967</v>
      </c>
      <c r="B2968" s="5">
        <v>1950</v>
      </c>
      <c r="C2968" s="5">
        <v>1001</v>
      </c>
      <c r="D2968" s="5">
        <v>1</v>
      </c>
      <c r="E2968" s="5">
        <v>3826.19</v>
      </c>
      <c r="F2968" s="5">
        <v>0.05</v>
      </c>
      <c r="G2968" s="5">
        <f>IFERROR(INDEX(Products!$C$2:$C$86,MATCH(C2968,Products!$A$2:$A$86,0)),"")</f>
        <v>1</v>
      </c>
      <c r="H2968" s="12">
        <f>IFERROR(INDEX(Products!$D$2:$D$86,MATCH(C2968,Products!$A$2:$A$86,0)),"")</f>
        <v>3021.65</v>
      </c>
      <c r="I2968" s="12">
        <f t="shared" si="184"/>
        <v>3634.8804999999998</v>
      </c>
      <c r="J2968" s="12">
        <f t="shared" si="185"/>
        <v>3021.65</v>
      </c>
      <c r="K2968" s="12">
        <f t="shared" si="186"/>
        <v>613.23049999999967</v>
      </c>
      <c r="L2968" s="7">
        <f t="shared" si="187"/>
        <v>0.16870719683907071</v>
      </c>
      <c r="M2968" s="5" t="str">
        <f>IF(COUNTIF(Returns!$B$2:$B$248,A2968)&gt;0,"Yes","No")</f>
        <v>No</v>
      </c>
      <c r="N2968" s="13"/>
    </row>
    <row r="2969" spans="1:14" x14ac:dyDescent="0.35">
      <c r="A2969" s="5">
        <v>2968</v>
      </c>
      <c r="B2969" s="5">
        <v>1950</v>
      </c>
      <c r="C2969" s="5">
        <v>1064</v>
      </c>
      <c r="D2969" s="5">
        <v>1</v>
      </c>
      <c r="E2969" s="5">
        <v>177.92</v>
      </c>
      <c r="F2969" s="5">
        <v>0.1</v>
      </c>
      <c r="G2969" s="5">
        <f>IFERROR(INDEX(Products!$C$2:$C$86,MATCH(C2969,Products!$A$2:$A$86,0)),"")</f>
        <v>6</v>
      </c>
      <c r="H2969" s="12">
        <f>IFERROR(INDEX(Products!$D$2:$D$86,MATCH(C2969,Products!$A$2:$A$86,0)),"")</f>
        <v>95.97</v>
      </c>
      <c r="I2969" s="12">
        <f t="shared" si="184"/>
        <v>160.12799999999999</v>
      </c>
      <c r="J2969" s="12">
        <f t="shared" si="185"/>
        <v>95.97</v>
      </c>
      <c r="K2969" s="12">
        <f t="shared" si="186"/>
        <v>64.157999999999987</v>
      </c>
      <c r="L2969" s="7">
        <f t="shared" si="187"/>
        <v>0.40066696642685845</v>
      </c>
      <c r="M2969" s="5" t="str">
        <f>IF(COUNTIF(Returns!$B$2:$B$248,A2969)&gt;0,"Yes","No")</f>
        <v>No</v>
      </c>
      <c r="N2969" s="13"/>
    </row>
    <row r="2970" spans="1:14" x14ac:dyDescent="0.35">
      <c r="A2970" s="5">
        <v>2969</v>
      </c>
      <c r="B2970" s="5">
        <v>1951</v>
      </c>
      <c r="C2970" s="5">
        <v>1056</v>
      </c>
      <c r="D2970" s="5">
        <v>1</v>
      </c>
      <c r="E2970" s="5">
        <v>1134.4000000000001</v>
      </c>
      <c r="F2970" s="5">
        <v>0</v>
      </c>
      <c r="G2970" s="5">
        <f>IFERROR(INDEX(Products!$C$2:$C$86,MATCH(C2970,Products!$A$2:$A$86,0)),"")</f>
        <v>6</v>
      </c>
      <c r="H2970" s="12">
        <f>IFERROR(INDEX(Products!$D$2:$D$86,MATCH(C2970,Products!$A$2:$A$86,0)),"")</f>
        <v>798.2</v>
      </c>
      <c r="I2970" s="12">
        <f t="shared" si="184"/>
        <v>1134.4000000000001</v>
      </c>
      <c r="J2970" s="12">
        <f t="shared" si="185"/>
        <v>798.2</v>
      </c>
      <c r="K2970" s="12">
        <f t="shared" si="186"/>
        <v>336.20000000000005</v>
      </c>
      <c r="L2970" s="7">
        <f t="shared" si="187"/>
        <v>0.29636812411847674</v>
      </c>
      <c r="M2970" s="5" t="str">
        <f>IF(COUNTIF(Returns!$B$2:$B$248,A2970)&gt;0,"Yes","No")</f>
        <v>No</v>
      </c>
      <c r="N2970" s="13"/>
    </row>
    <row r="2971" spans="1:14" x14ac:dyDescent="0.35">
      <c r="A2971" s="5">
        <v>2970</v>
      </c>
      <c r="B2971" s="5">
        <v>1952</v>
      </c>
      <c r="C2971" s="5">
        <v>1038</v>
      </c>
      <c r="D2971" s="5">
        <v>1</v>
      </c>
      <c r="E2971" s="5">
        <v>930.61</v>
      </c>
      <c r="F2971" s="5">
        <v>0.15</v>
      </c>
      <c r="G2971" s="5">
        <f>IFERROR(INDEX(Products!$C$2:$C$86,MATCH(C2971,Products!$A$2:$A$86,0)),"")</f>
        <v>4</v>
      </c>
      <c r="H2971" s="12">
        <f>IFERROR(INDEX(Products!$D$2:$D$86,MATCH(C2971,Products!$A$2:$A$86,0)),"")</f>
        <v>617.46</v>
      </c>
      <c r="I2971" s="12">
        <f t="shared" si="184"/>
        <v>791.01850000000002</v>
      </c>
      <c r="J2971" s="12">
        <f t="shared" si="185"/>
        <v>617.46</v>
      </c>
      <c r="K2971" s="12">
        <f t="shared" si="186"/>
        <v>173.55849999999998</v>
      </c>
      <c r="L2971" s="7">
        <f t="shared" si="187"/>
        <v>0.21941142969475427</v>
      </c>
      <c r="M2971" s="5" t="str">
        <f>IF(COUNTIF(Returns!$B$2:$B$248,A2971)&gt;0,"Yes","No")</f>
        <v>No</v>
      </c>
      <c r="N2971" s="13"/>
    </row>
    <row r="2972" spans="1:14" x14ac:dyDescent="0.35">
      <c r="A2972" s="5">
        <v>2971</v>
      </c>
      <c r="B2972" s="5">
        <v>1953</v>
      </c>
      <c r="C2972" s="5">
        <v>1029</v>
      </c>
      <c r="D2972" s="5">
        <v>1</v>
      </c>
      <c r="E2972" s="5">
        <v>951.92</v>
      </c>
      <c r="F2972" s="5">
        <v>0</v>
      </c>
      <c r="G2972" s="5">
        <f>IFERROR(INDEX(Products!$C$2:$C$86,MATCH(C2972,Products!$A$2:$A$86,0)),"")</f>
        <v>3</v>
      </c>
      <c r="H2972" s="12">
        <f>IFERROR(INDEX(Products!$D$2:$D$86,MATCH(C2972,Products!$A$2:$A$86,0)),"")</f>
        <v>552.17999999999995</v>
      </c>
      <c r="I2972" s="12">
        <f t="shared" si="184"/>
        <v>951.92</v>
      </c>
      <c r="J2972" s="12">
        <f t="shared" si="185"/>
        <v>552.17999999999995</v>
      </c>
      <c r="K2972" s="12">
        <f t="shared" si="186"/>
        <v>399.74</v>
      </c>
      <c r="L2972" s="7">
        <f t="shared" si="187"/>
        <v>0.41993024623917979</v>
      </c>
      <c r="M2972" s="5" t="str">
        <f>IF(COUNTIF(Returns!$B$2:$B$248,A2972)&gt;0,"Yes","No")</f>
        <v>No</v>
      </c>
      <c r="N2972" s="13"/>
    </row>
    <row r="2973" spans="1:14" x14ac:dyDescent="0.35">
      <c r="A2973" s="5">
        <v>2972</v>
      </c>
      <c r="B2973" s="5">
        <v>1953</v>
      </c>
      <c r="C2973" s="5">
        <v>1001</v>
      </c>
      <c r="D2973" s="5">
        <v>1</v>
      </c>
      <c r="E2973" s="5">
        <v>3826.19</v>
      </c>
      <c r="F2973" s="5">
        <v>0.25</v>
      </c>
      <c r="G2973" s="5">
        <f>IFERROR(INDEX(Products!$C$2:$C$86,MATCH(C2973,Products!$A$2:$A$86,0)),"")</f>
        <v>1</v>
      </c>
      <c r="H2973" s="12">
        <f>IFERROR(INDEX(Products!$D$2:$D$86,MATCH(C2973,Products!$A$2:$A$86,0)),"")</f>
        <v>3021.65</v>
      </c>
      <c r="I2973" s="12">
        <f t="shared" si="184"/>
        <v>2869.6424999999999</v>
      </c>
      <c r="J2973" s="12">
        <f t="shared" si="185"/>
        <v>3021.65</v>
      </c>
      <c r="K2973" s="12">
        <f t="shared" si="186"/>
        <v>-152.00750000000016</v>
      </c>
      <c r="L2973" s="7">
        <f t="shared" si="187"/>
        <v>-5.2970884003843741E-2</v>
      </c>
      <c r="M2973" s="5" t="str">
        <f>IF(COUNTIF(Returns!$B$2:$B$248,A2973)&gt;0,"Yes","No")</f>
        <v>No</v>
      </c>
      <c r="N2973" s="13"/>
    </row>
    <row r="2974" spans="1:14" x14ac:dyDescent="0.35">
      <c r="A2974" s="5">
        <v>2973</v>
      </c>
      <c r="B2974" s="5">
        <v>1954</v>
      </c>
      <c r="C2974" s="5">
        <v>1057</v>
      </c>
      <c r="D2974" s="5">
        <v>2</v>
      </c>
      <c r="E2974" s="5">
        <v>670.06</v>
      </c>
      <c r="F2974" s="5">
        <v>0.1</v>
      </c>
      <c r="G2974" s="5">
        <f>IFERROR(INDEX(Products!$C$2:$C$86,MATCH(C2974,Products!$A$2:$A$86,0)),"")</f>
        <v>6</v>
      </c>
      <c r="H2974" s="12">
        <f>IFERROR(INDEX(Products!$D$2:$D$86,MATCH(C2974,Products!$A$2:$A$86,0)),"")</f>
        <v>490.48</v>
      </c>
      <c r="I2974" s="12">
        <f t="shared" si="184"/>
        <v>1206.1079999999999</v>
      </c>
      <c r="J2974" s="12">
        <f t="shared" si="185"/>
        <v>980.96</v>
      </c>
      <c r="K2974" s="12">
        <f t="shared" si="186"/>
        <v>225.14799999999991</v>
      </c>
      <c r="L2974" s="7">
        <f t="shared" si="187"/>
        <v>0.18667316691374231</v>
      </c>
      <c r="M2974" s="5" t="str">
        <f>IF(COUNTIF(Returns!$B$2:$B$248,A2974)&gt;0,"Yes","No")</f>
        <v>No</v>
      </c>
      <c r="N2974" s="13"/>
    </row>
    <row r="2975" spans="1:14" x14ac:dyDescent="0.35">
      <c r="A2975" s="5">
        <v>2974</v>
      </c>
      <c r="B2975" s="5">
        <v>1955</v>
      </c>
      <c r="C2975" s="5">
        <v>1017</v>
      </c>
      <c r="D2975" s="5">
        <v>2</v>
      </c>
      <c r="E2975" s="5">
        <v>978.37</v>
      </c>
      <c r="F2975" s="5">
        <v>0</v>
      </c>
      <c r="G2975" s="5">
        <f>IFERROR(INDEX(Products!$C$2:$C$86,MATCH(C2975,Products!$A$2:$A$86,0)),"")</f>
        <v>2</v>
      </c>
      <c r="H2975" s="12">
        <f>IFERROR(INDEX(Products!$D$2:$D$86,MATCH(C2975,Products!$A$2:$A$86,0)),"")</f>
        <v>519.71</v>
      </c>
      <c r="I2975" s="12">
        <f t="shared" si="184"/>
        <v>1956.74</v>
      </c>
      <c r="J2975" s="12">
        <f t="shared" si="185"/>
        <v>1039.42</v>
      </c>
      <c r="K2975" s="12">
        <f t="shared" si="186"/>
        <v>917.31999999999994</v>
      </c>
      <c r="L2975" s="7">
        <f t="shared" si="187"/>
        <v>0.46880014718358082</v>
      </c>
      <c r="M2975" s="5" t="str">
        <f>IF(COUNTIF(Returns!$B$2:$B$248,A2975)&gt;0,"Yes","No")</f>
        <v>No</v>
      </c>
      <c r="N2975" s="13"/>
    </row>
    <row r="2976" spans="1:14" x14ac:dyDescent="0.35">
      <c r="A2976" s="5">
        <v>2975</v>
      </c>
      <c r="B2976" s="5">
        <v>1955</v>
      </c>
      <c r="C2976" s="5">
        <v>1022</v>
      </c>
      <c r="D2976" s="5">
        <v>1</v>
      </c>
      <c r="E2976" s="5">
        <v>383.8</v>
      </c>
      <c r="F2976" s="5">
        <v>0.3</v>
      </c>
      <c r="G2976" s="5">
        <f>IFERROR(INDEX(Products!$C$2:$C$86,MATCH(C2976,Products!$A$2:$A$86,0)),"")</f>
        <v>2</v>
      </c>
      <c r="H2976" s="12">
        <f>IFERROR(INDEX(Products!$D$2:$D$86,MATCH(C2976,Products!$A$2:$A$86,0)),"")</f>
        <v>266.88</v>
      </c>
      <c r="I2976" s="12">
        <f t="shared" si="184"/>
        <v>268.65999999999997</v>
      </c>
      <c r="J2976" s="12">
        <f t="shared" si="185"/>
        <v>266.88</v>
      </c>
      <c r="K2976" s="12">
        <f t="shared" si="186"/>
        <v>1.7799999999999727</v>
      </c>
      <c r="L2976" s="7">
        <f t="shared" si="187"/>
        <v>6.6254745775328402E-3</v>
      </c>
      <c r="M2976" s="5" t="str">
        <f>IF(COUNTIF(Returns!$B$2:$B$248,A2976)&gt;0,"Yes","No")</f>
        <v>No</v>
      </c>
      <c r="N2976" s="13"/>
    </row>
    <row r="2977" spans="1:14" x14ac:dyDescent="0.35">
      <c r="A2977" s="5">
        <v>2976</v>
      </c>
      <c r="B2977" s="5">
        <v>1956</v>
      </c>
      <c r="C2977" s="5">
        <v>1055</v>
      </c>
      <c r="D2977" s="5">
        <v>1</v>
      </c>
      <c r="E2977" s="5">
        <v>2274.36</v>
      </c>
      <c r="F2977" s="5">
        <v>0.05</v>
      </c>
      <c r="G2977" s="5">
        <f>IFERROR(INDEX(Products!$C$2:$C$86,MATCH(C2977,Products!$A$2:$A$86,0)),"")</f>
        <v>5</v>
      </c>
      <c r="H2977" s="12">
        <f>IFERROR(INDEX(Products!$D$2:$D$86,MATCH(C2977,Products!$A$2:$A$86,0)),"")</f>
        <v>1216.25</v>
      </c>
      <c r="I2977" s="12">
        <f t="shared" si="184"/>
        <v>2160.6419999999998</v>
      </c>
      <c r="J2977" s="12">
        <f t="shared" si="185"/>
        <v>1216.25</v>
      </c>
      <c r="K2977" s="12">
        <f t="shared" si="186"/>
        <v>944.39199999999983</v>
      </c>
      <c r="L2977" s="7">
        <f t="shared" si="187"/>
        <v>0.43708860607171385</v>
      </c>
      <c r="M2977" s="5" t="str">
        <f>IF(COUNTIF(Returns!$B$2:$B$248,A2977)&gt;0,"Yes","No")</f>
        <v>No</v>
      </c>
      <c r="N2977" s="13"/>
    </row>
    <row r="2978" spans="1:14" x14ac:dyDescent="0.35">
      <c r="A2978" s="5">
        <v>2977</v>
      </c>
      <c r="B2978" s="5">
        <v>1956</v>
      </c>
      <c r="C2978" s="5">
        <v>1019</v>
      </c>
      <c r="D2978" s="5">
        <v>3</v>
      </c>
      <c r="E2978" s="5">
        <v>1255.73</v>
      </c>
      <c r="F2978" s="5">
        <v>0.3</v>
      </c>
      <c r="G2978" s="5">
        <f>IFERROR(INDEX(Products!$C$2:$C$86,MATCH(C2978,Products!$A$2:$A$86,0)),"")</f>
        <v>2</v>
      </c>
      <c r="H2978" s="12">
        <f>IFERROR(INDEX(Products!$D$2:$D$86,MATCH(C2978,Products!$A$2:$A$86,0)),"")</f>
        <v>760.11</v>
      </c>
      <c r="I2978" s="12">
        <f t="shared" si="184"/>
        <v>2637.0329999999999</v>
      </c>
      <c r="J2978" s="12">
        <f t="shared" si="185"/>
        <v>2280.33</v>
      </c>
      <c r="K2978" s="12">
        <f t="shared" si="186"/>
        <v>356.70299999999997</v>
      </c>
      <c r="L2978" s="7">
        <f t="shared" si="187"/>
        <v>0.13526679415843487</v>
      </c>
      <c r="M2978" s="5" t="str">
        <f>IF(COUNTIF(Returns!$B$2:$B$248,A2978)&gt;0,"Yes","No")</f>
        <v>No</v>
      </c>
      <c r="N2978" s="13"/>
    </row>
    <row r="2979" spans="1:14" x14ac:dyDescent="0.35">
      <c r="A2979" s="5">
        <v>2978</v>
      </c>
      <c r="B2979" s="5">
        <v>1957</v>
      </c>
      <c r="C2979" s="5">
        <v>1067</v>
      </c>
      <c r="D2979" s="5">
        <v>1</v>
      </c>
      <c r="E2979" s="5">
        <v>4128.99</v>
      </c>
      <c r="F2979" s="5">
        <v>0.2</v>
      </c>
      <c r="G2979" s="5">
        <f>IFERROR(INDEX(Products!$C$2:$C$86,MATCH(C2979,Products!$A$2:$A$86,0)),"")</f>
        <v>7</v>
      </c>
      <c r="H2979" s="12">
        <f>IFERROR(INDEX(Products!$D$2:$D$86,MATCH(C2979,Products!$A$2:$A$86,0)),"")</f>
        <v>2213.3200000000002</v>
      </c>
      <c r="I2979" s="12">
        <f t="shared" si="184"/>
        <v>3303.192</v>
      </c>
      <c r="J2979" s="12">
        <f t="shared" si="185"/>
        <v>2213.3200000000002</v>
      </c>
      <c r="K2979" s="12">
        <f t="shared" si="186"/>
        <v>1089.8719999999998</v>
      </c>
      <c r="L2979" s="7">
        <f t="shared" si="187"/>
        <v>0.32994509553183704</v>
      </c>
      <c r="M2979" s="5" t="str">
        <f>IF(COUNTIF(Returns!$B$2:$B$248,A2979)&gt;0,"Yes","No")</f>
        <v>No</v>
      </c>
      <c r="N2979" s="13"/>
    </row>
    <row r="2980" spans="1:14" x14ac:dyDescent="0.35">
      <c r="A2980" s="5">
        <v>2979</v>
      </c>
      <c r="B2980" s="5">
        <v>1957</v>
      </c>
      <c r="C2980" s="5">
        <v>1029</v>
      </c>
      <c r="D2980" s="5">
        <v>1</v>
      </c>
      <c r="E2980" s="5">
        <v>951.92</v>
      </c>
      <c r="F2980" s="5">
        <v>0.25</v>
      </c>
      <c r="G2980" s="5">
        <f>IFERROR(INDEX(Products!$C$2:$C$86,MATCH(C2980,Products!$A$2:$A$86,0)),"")</f>
        <v>3</v>
      </c>
      <c r="H2980" s="12">
        <f>IFERROR(INDEX(Products!$D$2:$D$86,MATCH(C2980,Products!$A$2:$A$86,0)),"")</f>
        <v>552.17999999999995</v>
      </c>
      <c r="I2980" s="12">
        <f t="shared" si="184"/>
        <v>713.93999999999994</v>
      </c>
      <c r="J2980" s="12">
        <f t="shared" si="185"/>
        <v>552.17999999999995</v>
      </c>
      <c r="K2980" s="12">
        <f t="shared" si="186"/>
        <v>161.76</v>
      </c>
      <c r="L2980" s="7">
        <f t="shared" si="187"/>
        <v>0.22657366165223969</v>
      </c>
      <c r="M2980" s="5" t="str">
        <f>IF(COUNTIF(Returns!$B$2:$B$248,A2980)&gt;0,"Yes","No")</f>
        <v>No</v>
      </c>
      <c r="N2980" s="13"/>
    </row>
    <row r="2981" spans="1:14" x14ac:dyDescent="0.35">
      <c r="A2981" s="5">
        <v>2980</v>
      </c>
      <c r="B2981" s="5">
        <v>1957</v>
      </c>
      <c r="C2981" s="5">
        <v>1043</v>
      </c>
      <c r="D2981" s="5">
        <v>1</v>
      </c>
      <c r="E2981" s="5">
        <v>567.48</v>
      </c>
      <c r="F2981" s="5">
        <v>0.1</v>
      </c>
      <c r="G2981" s="5">
        <f>IFERROR(INDEX(Products!$C$2:$C$86,MATCH(C2981,Products!$A$2:$A$86,0)),"")</f>
        <v>4</v>
      </c>
      <c r="H2981" s="12">
        <f>IFERROR(INDEX(Products!$D$2:$D$86,MATCH(C2981,Products!$A$2:$A$86,0)),"")</f>
        <v>407.51</v>
      </c>
      <c r="I2981" s="12">
        <f t="shared" si="184"/>
        <v>510.73200000000003</v>
      </c>
      <c r="J2981" s="12">
        <f t="shared" si="185"/>
        <v>407.51</v>
      </c>
      <c r="K2981" s="12">
        <f t="shared" si="186"/>
        <v>103.22200000000004</v>
      </c>
      <c r="L2981" s="7">
        <f t="shared" si="187"/>
        <v>0.20210599688290537</v>
      </c>
      <c r="M2981" s="5" t="str">
        <f>IF(COUNTIF(Returns!$B$2:$B$248,A2981)&gt;0,"Yes","No")</f>
        <v>No</v>
      </c>
      <c r="N2981" s="13"/>
    </row>
    <row r="2982" spans="1:14" x14ac:dyDescent="0.35">
      <c r="A2982" s="5">
        <v>2981</v>
      </c>
      <c r="B2982" s="5">
        <v>1958</v>
      </c>
      <c r="C2982" s="5">
        <v>1006</v>
      </c>
      <c r="D2982" s="5">
        <v>1</v>
      </c>
      <c r="E2982" s="5">
        <v>2046.37</v>
      </c>
      <c r="F2982" s="5">
        <v>0.15</v>
      </c>
      <c r="G2982" s="5">
        <f>IFERROR(INDEX(Products!$C$2:$C$86,MATCH(C2982,Products!$A$2:$A$86,0)),"")</f>
        <v>1</v>
      </c>
      <c r="H2982" s="12">
        <f>IFERROR(INDEX(Products!$D$2:$D$86,MATCH(C2982,Products!$A$2:$A$86,0)),"")</f>
        <v>1296.42</v>
      </c>
      <c r="I2982" s="12">
        <f t="shared" si="184"/>
        <v>1739.4144999999999</v>
      </c>
      <c r="J2982" s="12">
        <f t="shared" si="185"/>
        <v>1296.42</v>
      </c>
      <c r="K2982" s="12">
        <f t="shared" si="186"/>
        <v>442.99449999999979</v>
      </c>
      <c r="L2982" s="7">
        <f t="shared" si="187"/>
        <v>0.25468023866651673</v>
      </c>
      <c r="M2982" s="5" t="str">
        <f>IF(COUNTIF(Returns!$B$2:$B$248,A2982)&gt;0,"Yes","No")</f>
        <v>No</v>
      </c>
      <c r="N2982" s="13"/>
    </row>
    <row r="2983" spans="1:14" x14ac:dyDescent="0.35">
      <c r="A2983" s="5">
        <v>2982</v>
      </c>
      <c r="B2983" s="5">
        <v>1958</v>
      </c>
      <c r="C2983" s="5">
        <v>1065</v>
      </c>
      <c r="D2983" s="5">
        <v>2</v>
      </c>
      <c r="E2983" s="5">
        <v>1433.45</v>
      </c>
      <c r="F2983" s="5">
        <v>0.3</v>
      </c>
      <c r="G2983" s="5">
        <f>IFERROR(INDEX(Products!$C$2:$C$86,MATCH(C2983,Products!$A$2:$A$86,0)),"")</f>
        <v>6</v>
      </c>
      <c r="H2983" s="12">
        <f>IFERROR(INDEX(Products!$D$2:$D$86,MATCH(C2983,Products!$A$2:$A$86,0)),"")</f>
        <v>800.55</v>
      </c>
      <c r="I2983" s="12">
        <f t="shared" si="184"/>
        <v>2006.83</v>
      </c>
      <c r="J2983" s="12">
        <f t="shared" si="185"/>
        <v>1601.1</v>
      </c>
      <c r="K2983" s="12">
        <f t="shared" si="186"/>
        <v>405.73</v>
      </c>
      <c r="L2983" s="7">
        <f t="shared" si="187"/>
        <v>0.2021745738303693</v>
      </c>
      <c r="M2983" s="5" t="str">
        <f>IF(COUNTIF(Returns!$B$2:$B$248,A2983)&gt;0,"Yes","No")</f>
        <v>No</v>
      </c>
      <c r="N2983" s="13"/>
    </row>
    <row r="2984" spans="1:14" x14ac:dyDescent="0.35">
      <c r="A2984" s="5">
        <v>2983</v>
      </c>
      <c r="B2984" s="5">
        <v>1959</v>
      </c>
      <c r="C2984" s="5">
        <v>1041</v>
      </c>
      <c r="D2984" s="5">
        <v>1</v>
      </c>
      <c r="E2984" s="5">
        <v>767.68</v>
      </c>
      <c r="F2984" s="5">
        <v>0.1</v>
      </c>
      <c r="G2984" s="5">
        <f>IFERROR(INDEX(Products!$C$2:$C$86,MATCH(C2984,Products!$A$2:$A$86,0)),"")</f>
        <v>4</v>
      </c>
      <c r="H2984" s="12">
        <f>IFERROR(INDEX(Products!$D$2:$D$86,MATCH(C2984,Products!$A$2:$A$86,0)),"")</f>
        <v>540.32000000000005</v>
      </c>
      <c r="I2984" s="12">
        <f t="shared" si="184"/>
        <v>690.91199999999992</v>
      </c>
      <c r="J2984" s="12">
        <f t="shared" si="185"/>
        <v>540.32000000000005</v>
      </c>
      <c r="K2984" s="12">
        <f t="shared" si="186"/>
        <v>150.59199999999987</v>
      </c>
      <c r="L2984" s="7">
        <f t="shared" si="187"/>
        <v>0.21796118753184182</v>
      </c>
      <c r="M2984" s="5" t="str">
        <f>IF(COUNTIF(Returns!$B$2:$B$248,A2984)&gt;0,"Yes","No")</f>
        <v>No</v>
      </c>
      <c r="N2984" s="13"/>
    </row>
    <row r="2985" spans="1:14" x14ac:dyDescent="0.35">
      <c r="A2985" s="5">
        <v>2984</v>
      </c>
      <c r="B2985" s="5">
        <v>1960</v>
      </c>
      <c r="C2985" s="5">
        <v>1013</v>
      </c>
      <c r="D2985" s="5">
        <v>1</v>
      </c>
      <c r="E2985" s="5">
        <v>6351.87</v>
      </c>
      <c r="F2985" s="5">
        <v>0</v>
      </c>
      <c r="G2985" s="5">
        <f>IFERROR(INDEX(Products!$C$2:$C$86,MATCH(C2985,Products!$A$2:$A$86,0)),"")</f>
        <v>1</v>
      </c>
      <c r="H2985" s="12">
        <f>IFERROR(INDEX(Products!$D$2:$D$86,MATCH(C2985,Products!$A$2:$A$86,0)),"")</f>
        <v>4324.57</v>
      </c>
      <c r="I2985" s="12">
        <f t="shared" si="184"/>
        <v>6351.87</v>
      </c>
      <c r="J2985" s="12">
        <f t="shared" si="185"/>
        <v>4324.57</v>
      </c>
      <c r="K2985" s="12">
        <f t="shared" si="186"/>
        <v>2027.3000000000002</v>
      </c>
      <c r="L2985" s="7">
        <f t="shared" si="187"/>
        <v>0.31916585194596242</v>
      </c>
      <c r="M2985" s="5" t="str">
        <f>IF(COUNTIF(Returns!$B$2:$B$248,A2985)&gt;0,"Yes","No")</f>
        <v>No</v>
      </c>
      <c r="N2985" s="13"/>
    </row>
    <row r="2986" spans="1:14" x14ac:dyDescent="0.35">
      <c r="A2986" s="5">
        <v>2985</v>
      </c>
      <c r="B2986" s="5">
        <v>1961</v>
      </c>
      <c r="C2986" s="5">
        <v>1017</v>
      </c>
      <c r="D2986" s="5">
        <v>1</v>
      </c>
      <c r="E2986" s="5">
        <v>978.37</v>
      </c>
      <c r="F2986" s="5">
        <v>0</v>
      </c>
      <c r="G2986" s="5">
        <f>IFERROR(INDEX(Products!$C$2:$C$86,MATCH(C2986,Products!$A$2:$A$86,0)),"")</f>
        <v>2</v>
      </c>
      <c r="H2986" s="12">
        <f>IFERROR(INDEX(Products!$D$2:$D$86,MATCH(C2986,Products!$A$2:$A$86,0)),"")</f>
        <v>519.71</v>
      </c>
      <c r="I2986" s="12">
        <f t="shared" si="184"/>
        <v>978.37</v>
      </c>
      <c r="J2986" s="12">
        <f t="shared" si="185"/>
        <v>519.71</v>
      </c>
      <c r="K2986" s="12">
        <f t="shared" si="186"/>
        <v>458.65999999999997</v>
      </c>
      <c r="L2986" s="7">
        <f t="shared" si="187"/>
        <v>0.46880014718358082</v>
      </c>
      <c r="M2986" s="5" t="str">
        <f>IF(COUNTIF(Returns!$B$2:$B$248,A2986)&gt;0,"Yes","No")</f>
        <v>No</v>
      </c>
      <c r="N2986" s="13"/>
    </row>
    <row r="2987" spans="1:14" x14ac:dyDescent="0.35">
      <c r="A2987" s="5">
        <v>2986</v>
      </c>
      <c r="B2987" s="5">
        <v>1961</v>
      </c>
      <c r="C2987" s="5">
        <v>1056</v>
      </c>
      <c r="D2987" s="5">
        <v>1</v>
      </c>
      <c r="E2987" s="5">
        <v>1134.4000000000001</v>
      </c>
      <c r="F2987" s="5">
        <v>0.1</v>
      </c>
      <c r="G2987" s="5">
        <f>IFERROR(INDEX(Products!$C$2:$C$86,MATCH(C2987,Products!$A$2:$A$86,0)),"")</f>
        <v>6</v>
      </c>
      <c r="H2987" s="12">
        <f>IFERROR(INDEX(Products!$D$2:$D$86,MATCH(C2987,Products!$A$2:$A$86,0)),"")</f>
        <v>798.2</v>
      </c>
      <c r="I2987" s="12">
        <f t="shared" si="184"/>
        <v>1020.9600000000002</v>
      </c>
      <c r="J2987" s="12">
        <f t="shared" si="185"/>
        <v>798.2</v>
      </c>
      <c r="K2987" s="12">
        <f t="shared" si="186"/>
        <v>222.7600000000001</v>
      </c>
      <c r="L2987" s="7">
        <f t="shared" si="187"/>
        <v>0.21818680457608533</v>
      </c>
      <c r="M2987" s="5" t="str">
        <f>IF(COUNTIF(Returns!$B$2:$B$248,A2987)&gt;0,"Yes","No")</f>
        <v>No</v>
      </c>
      <c r="N2987" s="13"/>
    </row>
    <row r="2988" spans="1:14" x14ac:dyDescent="0.35">
      <c r="A2988" s="5">
        <v>2987</v>
      </c>
      <c r="B2988" s="5">
        <v>1962</v>
      </c>
      <c r="C2988" s="5">
        <v>1073</v>
      </c>
      <c r="D2988" s="5">
        <v>1</v>
      </c>
      <c r="E2988" s="5">
        <v>1588.01</v>
      </c>
      <c r="F2988" s="5">
        <v>0</v>
      </c>
      <c r="G2988" s="5">
        <f>IFERROR(INDEX(Products!$C$2:$C$86,MATCH(C2988,Products!$A$2:$A$86,0)),"")</f>
        <v>7</v>
      </c>
      <c r="H2988" s="12">
        <f>IFERROR(INDEX(Products!$D$2:$D$86,MATCH(C2988,Products!$A$2:$A$86,0)),"")</f>
        <v>1144.3699999999999</v>
      </c>
      <c r="I2988" s="12">
        <f t="shared" si="184"/>
        <v>1588.01</v>
      </c>
      <c r="J2988" s="12">
        <f t="shared" si="185"/>
        <v>1144.3699999999999</v>
      </c>
      <c r="K2988" s="12">
        <f t="shared" si="186"/>
        <v>443.6400000000001</v>
      </c>
      <c r="L2988" s="7">
        <f t="shared" si="187"/>
        <v>0.27936851783049232</v>
      </c>
      <c r="M2988" s="5" t="str">
        <f>IF(COUNTIF(Returns!$B$2:$B$248,A2988)&gt;0,"Yes","No")</f>
        <v>No</v>
      </c>
      <c r="N2988" s="13"/>
    </row>
    <row r="2989" spans="1:14" x14ac:dyDescent="0.35">
      <c r="A2989" s="5">
        <v>2988</v>
      </c>
      <c r="B2989" s="5">
        <v>1962</v>
      </c>
      <c r="C2989" s="5">
        <v>1079</v>
      </c>
      <c r="D2989" s="5">
        <v>1</v>
      </c>
      <c r="E2989" s="5">
        <v>395.97</v>
      </c>
      <c r="F2989" s="5">
        <v>0.3</v>
      </c>
      <c r="G2989" s="5">
        <f>IFERROR(INDEX(Products!$C$2:$C$86,MATCH(C2989,Products!$A$2:$A$86,0)),"")</f>
        <v>8</v>
      </c>
      <c r="H2989" s="12">
        <f>IFERROR(INDEX(Products!$D$2:$D$86,MATCH(C2989,Products!$A$2:$A$86,0)),"")</f>
        <v>242.57</v>
      </c>
      <c r="I2989" s="12">
        <f t="shared" si="184"/>
        <v>277.17899999999997</v>
      </c>
      <c r="J2989" s="12">
        <f t="shared" si="185"/>
        <v>242.57</v>
      </c>
      <c r="K2989" s="12">
        <f t="shared" si="186"/>
        <v>34.60899999999998</v>
      </c>
      <c r="L2989" s="7">
        <f t="shared" si="187"/>
        <v>0.12486155156054385</v>
      </c>
      <c r="M2989" s="5" t="str">
        <f>IF(COUNTIF(Returns!$B$2:$B$248,A2989)&gt;0,"Yes","No")</f>
        <v>No</v>
      </c>
      <c r="N2989" s="13"/>
    </row>
    <row r="2990" spans="1:14" x14ac:dyDescent="0.35">
      <c r="A2990" s="5">
        <v>2989</v>
      </c>
      <c r="B2990" s="5">
        <v>1963</v>
      </c>
      <c r="C2990" s="5">
        <v>1072</v>
      </c>
      <c r="D2990" s="5">
        <v>2</v>
      </c>
      <c r="E2990" s="5">
        <v>1404.39</v>
      </c>
      <c r="F2990" s="5">
        <v>0.3</v>
      </c>
      <c r="G2990" s="5">
        <f>IFERROR(INDEX(Products!$C$2:$C$86,MATCH(C2990,Products!$A$2:$A$86,0)),"")</f>
        <v>7</v>
      </c>
      <c r="H2990" s="12">
        <f>IFERROR(INDEX(Products!$D$2:$D$86,MATCH(C2990,Products!$A$2:$A$86,0)),"")</f>
        <v>772.88</v>
      </c>
      <c r="I2990" s="12">
        <f t="shared" si="184"/>
        <v>1966.146</v>
      </c>
      <c r="J2990" s="12">
        <f t="shared" si="185"/>
        <v>1545.76</v>
      </c>
      <c r="K2990" s="12">
        <f t="shared" si="186"/>
        <v>420.38599999999997</v>
      </c>
      <c r="L2990" s="7">
        <f t="shared" si="187"/>
        <v>0.21381219909406524</v>
      </c>
      <c r="M2990" s="5" t="str">
        <f>IF(COUNTIF(Returns!$B$2:$B$248,A2990)&gt;0,"Yes","No")</f>
        <v>No</v>
      </c>
      <c r="N2990" s="13"/>
    </row>
    <row r="2991" spans="1:14" x14ac:dyDescent="0.35">
      <c r="A2991" s="5">
        <v>2990</v>
      </c>
      <c r="B2991" s="5">
        <v>1964</v>
      </c>
      <c r="C2991" s="5">
        <v>1067</v>
      </c>
      <c r="D2991" s="5">
        <v>2</v>
      </c>
      <c r="E2991" s="5">
        <v>4128.99</v>
      </c>
      <c r="F2991" s="5">
        <v>0</v>
      </c>
      <c r="G2991" s="5">
        <f>IFERROR(INDEX(Products!$C$2:$C$86,MATCH(C2991,Products!$A$2:$A$86,0)),"")</f>
        <v>7</v>
      </c>
      <c r="H2991" s="12">
        <f>IFERROR(INDEX(Products!$D$2:$D$86,MATCH(C2991,Products!$A$2:$A$86,0)),"")</f>
        <v>2213.3200000000002</v>
      </c>
      <c r="I2991" s="12">
        <f t="shared" si="184"/>
        <v>8257.98</v>
      </c>
      <c r="J2991" s="12">
        <f t="shared" si="185"/>
        <v>4426.6400000000003</v>
      </c>
      <c r="K2991" s="12">
        <f t="shared" si="186"/>
        <v>3831.3399999999992</v>
      </c>
      <c r="L2991" s="7">
        <f t="shared" si="187"/>
        <v>0.4639560764254696</v>
      </c>
      <c r="M2991" s="5" t="str">
        <f>IF(COUNTIF(Returns!$B$2:$B$248,A2991)&gt;0,"Yes","No")</f>
        <v>No</v>
      </c>
      <c r="N2991" s="13"/>
    </row>
    <row r="2992" spans="1:14" x14ac:dyDescent="0.35">
      <c r="A2992" s="5">
        <v>2991</v>
      </c>
      <c r="B2992" s="5">
        <v>1965</v>
      </c>
      <c r="C2992" s="5">
        <v>1061</v>
      </c>
      <c r="D2992" s="5">
        <v>1</v>
      </c>
      <c r="E2992" s="5">
        <v>1128.8399999999999</v>
      </c>
      <c r="F2992" s="5">
        <v>0.05</v>
      </c>
      <c r="G2992" s="5">
        <f>IFERROR(INDEX(Products!$C$2:$C$86,MATCH(C2992,Products!$A$2:$A$86,0)),"")</f>
        <v>6</v>
      </c>
      <c r="H2992" s="12">
        <f>IFERROR(INDEX(Products!$D$2:$D$86,MATCH(C2992,Products!$A$2:$A$86,0)),"")</f>
        <v>705.26</v>
      </c>
      <c r="I2992" s="12">
        <f t="shared" si="184"/>
        <v>1072.3979999999999</v>
      </c>
      <c r="J2992" s="12">
        <f t="shared" si="185"/>
        <v>705.26</v>
      </c>
      <c r="K2992" s="12">
        <f t="shared" si="186"/>
        <v>367.13799999999992</v>
      </c>
      <c r="L2992" s="7">
        <f t="shared" si="187"/>
        <v>0.34235237290632764</v>
      </c>
      <c r="M2992" s="5" t="str">
        <f>IF(COUNTIF(Returns!$B$2:$B$248,A2992)&gt;0,"Yes","No")</f>
        <v>No</v>
      </c>
      <c r="N2992" s="13"/>
    </row>
    <row r="2993" spans="1:14" x14ac:dyDescent="0.35">
      <c r="A2993" s="5">
        <v>2992</v>
      </c>
      <c r="B2993" s="5">
        <v>1966</v>
      </c>
      <c r="C2993" s="5">
        <v>1061</v>
      </c>
      <c r="D2993" s="5">
        <v>1</v>
      </c>
      <c r="E2993" s="5">
        <v>1128.8399999999999</v>
      </c>
      <c r="F2993" s="5">
        <v>0</v>
      </c>
      <c r="G2993" s="5">
        <f>IFERROR(INDEX(Products!$C$2:$C$86,MATCH(C2993,Products!$A$2:$A$86,0)),"")</f>
        <v>6</v>
      </c>
      <c r="H2993" s="12">
        <f>IFERROR(INDEX(Products!$D$2:$D$86,MATCH(C2993,Products!$A$2:$A$86,0)),"")</f>
        <v>705.26</v>
      </c>
      <c r="I2993" s="12">
        <f t="shared" si="184"/>
        <v>1128.8399999999999</v>
      </c>
      <c r="J2993" s="12">
        <f t="shared" si="185"/>
        <v>705.26</v>
      </c>
      <c r="K2993" s="12">
        <f t="shared" si="186"/>
        <v>423.57999999999993</v>
      </c>
      <c r="L2993" s="7">
        <f t="shared" si="187"/>
        <v>0.37523475426101127</v>
      </c>
      <c r="M2993" s="5" t="str">
        <f>IF(COUNTIF(Returns!$B$2:$B$248,A2993)&gt;0,"Yes","No")</f>
        <v>No</v>
      </c>
      <c r="N2993" s="13"/>
    </row>
    <row r="2994" spans="1:14" x14ac:dyDescent="0.35">
      <c r="A2994" s="5">
        <v>2993</v>
      </c>
      <c r="B2994" s="5">
        <v>1967</v>
      </c>
      <c r="C2994" s="5">
        <v>1017</v>
      </c>
      <c r="D2994" s="5">
        <v>1</v>
      </c>
      <c r="E2994" s="5">
        <v>978.37</v>
      </c>
      <c r="F2994" s="5">
        <v>0</v>
      </c>
      <c r="G2994" s="5">
        <f>IFERROR(INDEX(Products!$C$2:$C$86,MATCH(C2994,Products!$A$2:$A$86,0)),"")</f>
        <v>2</v>
      </c>
      <c r="H2994" s="12">
        <f>IFERROR(INDEX(Products!$D$2:$D$86,MATCH(C2994,Products!$A$2:$A$86,0)),"")</f>
        <v>519.71</v>
      </c>
      <c r="I2994" s="12">
        <f t="shared" si="184"/>
        <v>978.37</v>
      </c>
      <c r="J2994" s="12">
        <f t="shared" si="185"/>
        <v>519.71</v>
      </c>
      <c r="K2994" s="12">
        <f t="shared" si="186"/>
        <v>458.65999999999997</v>
      </c>
      <c r="L2994" s="7">
        <f t="shared" si="187"/>
        <v>0.46880014718358082</v>
      </c>
      <c r="M2994" s="5" t="str">
        <f>IF(COUNTIF(Returns!$B$2:$B$248,A2994)&gt;0,"Yes","No")</f>
        <v>Yes</v>
      </c>
      <c r="N2994" s="13"/>
    </row>
    <row r="2995" spans="1:14" x14ac:dyDescent="0.35">
      <c r="A2995" s="5">
        <v>2994</v>
      </c>
      <c r="B2995" s="5">
        <v>1967</v>
      </c>
      <c r="C2995" s="5">
        <v>1029</v>
      </c>
      <c r="D2995" s="5">
        <v>1</v>
      </c>
      <c r="E2995" s="5">
        <v>951.92</v>
      </c>
      <c r="F2995" s="5">
        <v>0.1</v>
      </c>
      <c r="G2995" s="5">
        <f>IFERROR(INDEX(Products!$C$2:$C$86,MATCH(C2995,Products!$A$2:$A$86,0)),"")</f>
        <v>3</v>
      </c>
      <c r="H2995" s="12">
        <f>IFERROR(INDEX(Products!$D$2:$D$86,MATCH(C2995,Products!$A$2:$A$86,0)),"")</f>
        <v>552.17999999999995</v>
      </c>
      <c r="I2995" s="12">
        <f t="shared" si="184"/>
        <v>856.72799999999995</v>
      </c>
      <c r="J2995" s="12">
        <f t="shared" si="185"/>
        <v>552.17999999999995</v>
      </c>
      <c r="K2995" s="12">
        <f t="shared" si="186"/>
        <v>304.548</v>
      </c>
      <c r="L2995" s="7">
        <f t="shared" si="187"/>
        <v>0.35547805137686644</v>
      </c>
      <c r="M2995" s="5" t="str">
        <f>IF(COUNTIF(Returns!$B$2:$B$248,A2995)&gt;0,"Yes","No")</f>
        <v>No</v>
      </c>
      <c r="N2995" s="13"/>
    </row>
    <row r="2996" spans="1:14" x14ac:dyDescent="0.35">
      <c r="A2996" s="5">
        <v>2995</v>
      </c>
      <c r="B2996" s="5">
        <v>1968</v>
      </c>
      <c r="C2996" s="5">
        <v>1084</v>
      </c>
      <c r="D2996" s="5">
        <v>1</v>
      </c>
      <c r="E2996" s="5">
        <v>317.63</v>
      </c>
      <c r="F2996" s="5">
        <v>0.05</v>
      </c>
      <c r="G2996" s="5">
        <f>IFERROR(INDEX(Products!$C$2:$C$86,MATCH(C2996,Products!$A$2:$A$86,0)),"")</f>
        <v>8</v>
      </c>
      <c r="H2996" s="12">
        <f>IFERROR(INDEX(Products!$D$2:$D$86,MATCH(C2996,Products!$A$2:$A$86,0)),"")</f>
        <v>188.52</v>
      </c>
      <c r="I2996" s="12">
        <f t="shared" si="184"/>
        <v>301.74849999999998</v>
      </c>
      <c r="J2996" s="12">
        <f t="shared" si="185"/>
        <v>188.52</v>
      </c>
      <c r="K2996" s="12">
        <f t="shared" si="186"/>
        <v>113.22849999999997</v>
      </c>
      <c r="L2996" s="7">
        <f t="shared" si="187"/>
        <v>0.37524130194516286</v>
      </c>
      <c r="M2996" s="5" t="str">
        <f>IF(COUNTIF(Returns!$B$2:$B$248,A2996)&gt;0,"Yes","No")</f>
        <v>No</v>
      </c>
      <c r="N2996" s="13"/>
    </row>
    <row r="2997" spans="1:14" x14ac:dyDescent="0.35">
      <c r="A2997" s="5">
        <v>2996</v>
      </c>
      <c r="B2997" s="5">
        <v>1968</v>
      </c>
      <c r="C2997" s="5">
        <v>1006</v>
      </c>
      <c r="D2997" s="5">
        <v>1</v>
      </c>
      <c r="E2997" s="5">
        <v>2046.37</v>
      </c>
      <c r="F2997" s="5">
        <v>0.1</v>
      </c>
      <c r="G2997" s="5">
        <f>IFERROR(INDEX(Products!$C$2:$C$86,MATCH(C2997,Products!$A$2:$A$86,0)),"")</f>
        <v>1</v>
      </c>
      <c r="H2997" s="12">
        <f>IFERROR(INDEX(Products!$D$2:$D$86,MATCH(C2997,Products!$A$2:$A$86,0)),"")</f>
        <v>1296.42</v>
      </c>
      <c r="I2997" s="12">
        <f t="shared" si="184"/>
        <v>1841.7329999999999</v>
      </c>
      <c r="J2997" s="12">
        <f t="shared" si="185"/>
        <v>1296.42</v>
      </c>
      <c r="K2997" s="12">
        <f t="shared" si="186"/>
        <v>545.31299999999987</v>
      </c>
      <c r="L2997" s="7">
        <f t="shared" si="187"/>
        <v>0.29608689207393246</v>
      </c>
      <c r="M2997" s="5" t="str">
        <f>IF(COUNTIF(Returns!$B$2:$B$248,A2997)&gt;0,"Yes","No")</f>
        <v>No</v>
      </c>
      <c r="N2997" s="13"/>
    </row>
    <row r="2998" spans="1:14" x14ac:dyDescent="0.35">
      <c r="A2998" s="5">
        <v>2997</v>
      </c>
      <c r="B2998" s="5">
        <v>1969</v>
      </c>
      <c r="C2998" s="5">
        <v>1063</v>
      </c>
      <c r="D2998" s="5">
        <v>2</v>
      </c>
      <c r="E2998" s="5">
        <v>117.54</v>
      </c>
      <c r="F2998" s="5">
        <v>0</v>
      </c>
      <c r="G2998" s="5">
        <f>IFERROR(INDEX(Products!$C$2:$C$86,MATCH(C2998,Products!$A$2:$A$86,0)),"")</f>
        <v>6</v>
      </c>
      <c r="H2998" s="12">
        <f>IFERROR(INDEX(Products!$D$2:$D$86,MATCH(C2998,Products!$A$2:$A$86,0)),"")</f>
        <v>80.47</v>
      </c>
      <c r="I2998" s="12">
        <f t="shared" si="184"/>
        <v>235.08</v>
      </c>
      <c r="J2998" s="12">
        <f t="shared" si="185"/>
        <v>160.94</v>
      </c>
      <c r="K2998" s="12">
        <f t="shared" si="186"/>
        <v>74.140000000000015</v>
      </c>
      <c r="L2998" s="7">
        <f t="shared" si="187"/>
        <v>0.31538199761783225</v>
      </c>
      <c r="M2998" s="5" t="str">
        <f>IF(COUNTIF(Returns!$B$2:$B$248,A2998)&gt;0,"Yes","No")</f>
        <v>No</v>
      </c>
      <c r="N2998" s="13"/>
    </row>
    <row r="2999" spans="1:14" x14ac:dyDescent="0.35">
      <c r="A2999" s="5">
        <v>2998</v>
      </c>
      <c r="B2999" s="5">
        <v>1970</v>
      </c>
      <c r="C2999" s="5">
        <v>1049</v>
      </c>
      <c r="D2999" s="5">
        <v>1</v>
      </c>
      <c r="E2999" s="5">
        <v>3970.29</v>
      </c>
      <c r="F2999" s="5">
        <v>0.15</v>
      </c>
      <c r="G2999" s="5">
        <f>IFERROR(INDEX(Products!$C$2:$C$86,MATCH(C2999,Products!$A$2:$A$86,0)),"")</f>
        <v>5</v>
      </c>
      <c r="H2999" s="12">
        <f>IFERROR(INDEX(Products!$D$2:$D$86,MATCH(C2999,Products!$A$2:$A$86,0)),"")</f>
        <v>2490.89</v>
      </c>
      <c r="I2999" s="12">
        <f t="shared" si="184"/>
        <v>3374.7464999999997</v>
      </c>
      <c r="J2999" s="12">
        <f t="shared" si="185"/>
        <v>2490.89</v>
      </c>
      <c r="K2999" s="12">
        <f t="shared" si="186"/>
        <v>883.85649999999987</v>
      </c>
      <c r="L2999" s="7">
        <f t="shared" si="187"/>
        <v>0.26190307923869244</v>
      </c>
      <c r="M2999" s="5" t="str">
        <f>IF(COUNTIF(Returns!$B$2:$B$248,A2999)&gt;0,"Yes","No")</f>
        <v>No</v>
      </c>
      <c r="N2999" s="13"/>
    </row>
    <row r="3000" spans="1:14" x14ac:dyDescent="0.35">
      <c r="A3000" s="5">
        <v>2999</v>
      </c>
      <c r="B3000" s="5">
        <v>1971</v>
      </c>
      <c r="C3000" s="5">
        <v>1053</v>
      </c>
      <c r="D3000" s="5">
        <v>1</v>
      </c>
      <c r="E3000" s="5">
        <v>1295.03</v>
      </c>
      <c r="F3000" s="5">
        <v>0.15</v>
      </c>
      <c r="G3000" s="5">
        <f>IFERROR(INDEX(Products!$C$2:$C$86,MATCH(C3000,Products!$A$2:$A$86,0)),"")</f>
        <v>5</v>
      </c>
      <c r="H3000" s="12">
        <f>IFERROR(INDEX(Products!$D$2:$D$86,MATCH(C3000,Products!$A$2:$A$86,0)),"")</f>
        <v>777.04</v>
      </c>
      <c r="I3000" s="12">
        <f t="shared" si="184"/>
        <v>1100.7755</v>
      </c>
      <c r="J3000" s="12">
        <f t="shared" si="185"/>
        <v>777.04</v>
      </c>
      <c r="K3000" s="12">
        <f t="shared" si="186"/>
        <v>323.7355</v>
      </c>
      <c r="L3000" s="7">
        <f t="shared" si="187"/>
        <v>0.29409766114889002</v>
      </c>
      <c r="M3000" s="5" t="str">
        <f>IF(COUNTIF(Returns!$B$2:$B$248,A3000)&gt;0,"Yes","No")</f>
        <v>No</v>
      </c>
      <c r="N3000" s="13"/>
    </row>
    <row r="3001" spans="1:14" x14ac:dyDescent="0.35">
      <c r="A3001" s="5">
        <v>3000</v>
      </c>
      <c r="B3001" s="5">
        <v>1972</v>
      </c>
      <c r="C3001" s="5">
        <v>1001</v>
      </c>
      <c r="D3001" s="5">
        <v>1</v>
      </c>
      <c r="E3001" s="5">
        <v>3826.19</v>
      </c>
      <c r="F3001" s="5">
        <v>0.3</v>
      </c>
      <c r="G3001" s="5">
        <f>IFERROR(INDEX(Products!$C$2:$C$86,MATCH(C3001,Products!$A$2:$A$86,0)),"")</f>
        <v>1</v>
      </c>
      <c r="H3001" s="12">
        <f>IFERROR(INDEX(Products!$D$2:$D$86,MATCH(C3001,Products!$A$2:$A$86,0)),"")</f>
        <v>3021.65</v>
      </c>
      <c r="I3001" s="12">
        <f t="shared" si="184"/>
        <v>2678.3330000000001</v>
      </c>
      <c r="J3001" s="12">
        <f t="shared" si="185"/>
        <v>3021.65</v>
      </c>
      <c r="K3001" s="12">
        <f t="shared" si="186"/>
        <v>-343.31700000000001</v>
      </c>
      <c r="L3001" s="7">
        <f t="shared" si="187"/>
        <v>-0.12818309000411823</v>
      </c>
      <c r="M3001" s="5" t="str">
        <f>IF(COUNTIF(Returns!$B$2:$B$248,A3001)&gt;0,"Yes","No")</f>
        <v>No</v>
      </c>
      <c r="N3001" s="13"/>
    </row>
    <row r="3002" spans="1:14" x14ac:dyDescent="0.35">
      <c r="A3002" s="5">
        <v>3001</v>
      </c>
      <c r="B3002" s="5">
        <v>1973</v>
      </c>
      <c r="C3002" s="5">
        <v>1016</v>
      </c>
      <c r="D3002" s="5">
        <v>1</v>
      </c>
      <c r="E3002" s="5">
        <v>1279.19</v>
      </c>
      <c r="F3002" s="5">
        <v>0.05</v>
      </c>
      <c r="G3002" s="5">
        <f>IFERROR(INDEX(Products!$C$2:$C$86,MATCH(C3002,Products!$A$2:$A$86,0)),"")</f>
        <v>2</v>
      </c>
      <c r="H3002" s="12">
        <f>IFERROR(INDEX(Products!$D$2:$D$86,MATCH(C3002,Products!$A$2:$A$86,0)),"")</f>
        <v>741.85</v>
      </c>
      <c r="I3002" s="12">
        <f t="shared" si="184"/>
        <v>1215.2304999999999</v>
      </c>
      <c r="J3002" s="12">
        <f t="shared" si="185"/>
        <v>741.85</v>
      </c>
      <c r="K3002" s="12">
        <f t="shared" si="186"/>
        <v>473.38049999999987</v>
      </c>
      <c r="L3002" s="7">
        <f t="shared" si="187"/>
        <v>0.38953967992080507</v>
      </c>
      <c r="M3002" s="5" t="str">
        <f>IF(COUNTIF(Returns!$B$2:$B$248,A3002)&gt;0,"Yes","No")</f>
        <v>Yes</v>
      </c>
      <c r="N3002" s="13"/>
    </row>
    <row r="3003" spans="1:14" x14ac:dyDescent="0.35">
      <c r="A3003" s="5">
        <v>3002</v>
      </c>
      <c r="B3003" s="5">
        <v>1974</v>
      </c>
      <c r="C3003" s="5">
        <v>1038</v>
      </c>
      <c r="D3003" s="5">
        <v>1</v>
      </c>
      <c r="E3003" s="5">
        <v>930.61</v>
      </c>
      <c r="F3003" s="5">
        <v>0.1</v>
      </c>
      <c r="G3003" s="5">
        <f>IFERROR(INDEX(Products!$C$2:$C$86,MATCH(C3003,Products!$A$2:$A$86,0)),"")</f>
        <v>4</v>
      </c>
      <c r="H3003" s="12">
        <f>IFERROR(INDEX(Products!$D$2:$D$86,MATCH(C3003,Products!$A$2:$A$86,0)),"")</f>
        <v>617.46</v>
      </c>
      <c r="I3003" s="12">
        <f t="shared" si="184"/>
        <v>837.54899999999998</v>
      </c>
      <c r="J3003" s="12">
        <f t="shared" si="185"/>
        <v>617.46</v>
      </c>
      <c r="K3003" s="12">
        <f t="shared" si="186"/>
        <v>220.08899999999994</v>
      </c>
      <c r="L3003" s="7">
        <f t="shared" si="187"/>
        <v>0.26277746137837898</v>
      </c>
      <c r="M3003" s="5" t="str">
        <f>IF(COUNTIF(Returns!$B$2:$B$248,A3003)&gt;0,"Yes","No")</f>
        <v>No</v>
      </c>
      <c r="N3003" s="13"/>
    </row>
    <row r="3004" spans="1:14" x14ac:dyDescent="0.35">
      <c r="A3004" s="5">
        <v>3003</v>
      </c>
      <c r="B3004" s="5">
        <v>1975</v>
      </c>
      <c r="C3004" s="5">
        <v>1038</v>
      </c>
      <c r="D3004" s="5">
        <v>1</v>
      </c>
      <c r="E3004" s="5">
        <v>930.61</v>
      </c>
      <c r="F3004" s="5">
        <v>0.25</v>
      </c>
      <c r="G3004" s="5">
        <f>IFERROR(INDEX(Products!$C$2:$C$86,MATCH(C3004,Products!$A$2:$A$86,0)),"")</f>
        <v>4</v>
      </c>
      <c r="H3004" s="12">
        <f>IFERROR(INDEX(Products!$D$2:$D$86,MATCH(C3004,Products!$A$2:$A$86,0)),"")</f>
        <v>617.46</v>
      </c>
      <c r="I3004" s="12">
        <f t="shared" si="184"/>
        <v>697.95749999999998</v>
      </c>
      <c r="J3004" s="12">
        <f t="shared" si="185"/>
        <v>617.46</v>
      </c>
      <c r="K3004" s="12">
        <f t="shared" si="186"/>
        <v>80.497499999999945</v>
      </c>
      <c r="L3004" s="7">
        <f t="shared" si="187"/>
        <v>0.1153329536540548</v>
      </c>
      <c r="M3004" s="5" t="str">
        <f>IF(COUNTIF(Returns!$B$2:$B$248,A3004)&gt;0,"Yes","No")</f>
        <v>No</v>
      </c>
      <c r="N3004" s="13"/>
    </row>
    <row r="3005" spans="1:14" x14ac:dyDescent="0.35">
      <c r="A3005" s="5">
        <v>3004</v>
      </c>
      <c r="B3005" s="5">
        <v>1976</v>
      </c>
      <c r="C3005" s="5">
        <v>1059</v>
      </c>
      <c r="D3005" s="5">
        <v>2</v>
      </c>
      <c r="E3005" s="5">
        <v>540.76</v>
      </c>
      <c r="F3005" s="5">
        <v>0</v>
      </c>
      <c r="G3005" s="5">
        <f>IFERROR(INDEX(Products!$C$2:$C$86,MATCH(C3005,Products!$A$2:$A$86,0)),"")</f>
        <v>6</v>
      </c>
      <c r="H3005" s="12">
        <f>IFERROR(INDEX(Products!$D$2:$D$86,MATCH(C3005,Products!$A$2:$A$86,0)),"")</f>
        <v>324.72000000000003</v>
      </c>
      <c r="I3005" s="12">
        <f t="shared" si="184"/>
        <v>1081.52</v>
      </c>
      <c r="J3005" s="12">
        <f t="shared" si="185"/>
        <v>649.44000000000005</v>
      </c>
      <c r="K3005" s="12">
        <f t="shared" si="186"/>
        <v>432.07999999999993</v>
      </c>
      <c r="L3005" s="7">
        <f t="shared" si="187"/>
        <v>0.39951179820992672</v>
      </c>
      <c r="M3005" s="5" t="str">
        <f>IF(COUNTIF(Returns!$B$2:$B$248,A3005)&gt;0,"Yes","No")</f>
        <v>No</v>
      </c>
      <c r="N3005" s="13"/>
    </row>
    <row r="3006" spans="1:14" x14ac:dyDescent="0.35">
      <c r="A3006" s="5">
        <v>3005</v>
      </c>
      <c r="B3006" s="5">
        <v>1977</v>
      </c>
      <c r="C3006" s="5">
        <v>1017</v>
      </c>
      <c r="D3006" s="5">
        <v>1</v>
      </c>
      <c r="E3006" s="5">
        <v>978.37</v>
      </c>
      <c r="F3006" s="5">
        <v>0.1</v>
      </c>
      <c r="G3006" s="5">
        <f>IFERROR(INDEX(Products!$C$2:$C$86,MATCH(C3006,Products!$A$2:$A$86,0)),"")</f>
        <v>2</v>
      </c>
      <c r="H3006" s="12">
        <f>IFERROR(INDEX(Products!$D$2:$D$86,MATCH(C3006,Products!$A$2:$A$86,0)),"")</f>
        <v>519.71</v>
      </c>
      <c r="I3006" s="12">
        <f t="shared" si="184"/>
        <v>880.53300000000002</v>
      </c>
      <c r="J3006" s="12">
        <f t="shared" si="185"/>
        <v>519.71</v>
      </c>
      <c r="K3006" s="12">
        <f t="shared" si="186"/>
        <v>360.82299999999998</v>
      </c>
      <c r="L3006" s="7">
        <f t="shared" si="187"/>
        <v>0.40977794131508982</v>
      </c>
      <c r="M3006" s="5" t="str">
        <f>IF(COUNTIF(Returns!$B$2:$B$248,A3006)&gt;0,"Yes","No")</f>
        <v>No</v>
      </c>
      <c r="N3006" s="13"/>
    </row>
    <row r="3007" spans="1:14" x14ac:dyDescent="0.35">
      <c r="A3007" s="5">
        <v>3006</v>
      </c>
      <c r="B3007" s="5">
        <v>1978</v>
      </c>
      <c r="C3007" s="5">
        <v>1056</v>
      </c>
      <c r="D3007" s="5">
        <v>1</v>
      </c>
      <c r="E3007" s="5">
        <v>1134.4000000000001</v>
      </c>
      <c r="F3007" s="5">
        <v>0.15</v>
      </c>
      <c r="G3007" s="5">
        <f>IFERROR(INDEX(Products!$C$2:$C$86,MATCH(C3007,Products!$A$2:$A$86,0)),"")</f>
        <v>6</v>
      </c>
      <c r="H3007" s="12">
        <f>IFERROR(INDEX(Products!$D$2:$D$86,MATCH(C3007,Products!$A$2:$A$86,0)),"")</f>
        <v>798.2</v>
      </c>
      <c r="I3007" s="12">
        <f t="shared" si="184"/>
        <v>964.24</v>
      </c>
      <c r="J3007" s="12">
        <f t="shared" si="185"/>
        <v>798.2</v>
      </c>
      <c r="K3007" s="12">
        <f t="shared" si="186"/>
        <v>166.03999999999996</v>
      </c>
      <c r="L3007" s="7">
        <f t="shared" si="187"/>
        <v>0.17219779308056082</v>
      </c>
      <c r="M3007" s="5" t="str">
        <f>IF(COUNTIF(Returns!$B$2:$B$248,A3007)&gt;0,"Yes","No")</f>
        <v>No</v>
      </c>
      <c r="N3007" s="13"/>
    </row>
    <row r="3008" spans="1:14" x14ac:dyDescent="0.35">
      <c r="A3008" s="5">
        <v>3007</v>
      </c>
      <c r="B3008" s="5">
        <v>1978</v>
      </c>
      <c r="C3008" s="5">
        <v>1068</v>
      </c>
      <c r="D3008" s="5">
        <v>3</v>
      </c>
      <c r="E3008" s="5">
        <v>550.08000000000004</v>
      </c>
      <c r="F3008" s="5">
        <v>0.2</v>
      </c>
      <c r="G3008" s="5">
        <f>IFERROR(INDEX(Products!$C$2:$C$86,MATCH(C3008,Products!$A$2:$A$86,0)),"")</f>
        <v>7</v>
      </c>
      <c r="H3008" s="12">
        <f>IFERROR(INDEX(Products!$D$2:$D$86,MATCH(C3008,Products!$A$2:$A$86,0)),"")</f>
        <v>351.29</v>
      </c>
      <c r="I3008" s="12">
        <f t="shared" si="184"/>
        <v>1320.1920000000002</v>
      </c>
      <c r="J3008" s="12">
        <f t="shared" si="185"/>
        <v>1053.8700000000001</v>
      </c>
      <c r="K3008" s="12">
        <f t="shared" si="186"/>
        <v>266.32200000000012</v>
      </c>
      <c r="L3008" s="7">
        <f t="shared" si="187"/>
        <v>0.20172974840023275</v>
      </c>
      <c r="M3008" s="5" t="str">
        <f>IF(COUNTIF(Returns!$B$2:$B$248,A3008)&gt;0,"Yes","No")</f>
        <v>No</v>
      </c>
      <c r="N3008" s="13"/>
    </row>
    <row r="3009" spans="1:14" x14ac:dyDescent="0.35">
      <c r="A3009" s="5">
        <v>3008</v>
      </c>
      <c r="B3009" s="5">
        <v>1979</v>
      </c>
      <c r="C3009" s="5">
        <v>1033</v>
      </c>
      <c r="D3009" s="5">
        <v>2</v>
      </c>
      <c r="E3009" s="5">
        <v>3738.1</v>
      </c>
      <c r="F3009" s="5">
        <v>0.1</v>
      </c>
      <c r="G3009" s="5">
        <f>IFERROR(INDEX(Products!$C$2:$C$86,MATCH(C3009,Products!$A$2:$A$86,0)),"")</f>
        <v>3</v>
      </c>
      <c r="H3009" s="12">
        <f>IFERROR(INDEX(Products!$D$2:$D$86,MATCH(C3009,Products!$A$2:$A$86,0)),"")</f>
        <v>2130.6999999999998</v>
      </c>
      <c r="I3009" s="12">
        <f t="shared" si="184"/>
        <v>6728.58</v>
      </c>
      <c r="J3009" s="12">
        <f t="shared" si="185"/>
        <v>4261.3999999999996</v>
      </c>
      <c r="K3009" s="12">
        <f t="shared" si="186"/>
        <v>2467.1800000000003</v>
      </c>
      <c r="L3009" s="7">
        <f t="shared" si="187"/>
        <v>0.36667171973878593</v>
      </c>
      <c r="M3009" s="5" t="str">
        <f>IF(COUNTIF(Returns!$B$2:$B$248,A3009)&gt;0,"Yes","No")</f>
        <v>No</v>
      </c>
      <c r="N3009" s="13"/>
    </row>
    <row r="3010" spans="1:14" x14ac:dyDescent="0.35">
      <c r="A3010" s="5">
        <v>3009</v>
      </c>
      <c r="B3010" s="5">
        <v>1979</v>
      </c>
      <c r="C3010" s="5">
        <v>1017</v>
      </c>
      <c r="D3010" s="5">
        <v>1</v>
      </c>
      <c r="E3010" s="5">
        <v>978.37</v>
      </c>
      <c r="F3010" s="5">
        <v>0.25</v>
      </c>
      <c r="G3010" s="5">
        <f>IFERROR(INDEX(Products!$C$2:$C$86,MATCH(C3010,Products!$A$2:$A$86,0)),"")</f>
        <v>2</v>
      </c>
      <c r="H3010" s="12">
        <f>IFERROR(INDEX(Products!$D$2:$D$86,MATCH(C3010,Products!$A$2:$A$86,0)),"")</f>
        <v>519.71</v>
      </c>
      <c r="I3010" s="12">
        <f t="shared" ref="I3010:I3073" si="188">D3010*E3010*(1-F3010)</f>
        <v>733.77750000000003</v>
      </c>
      <c r="J3010" s="12">
        <f t="shared" ref="J3010:J3073" si="189">D3010*H3010</f>
        <v>519.71</v>
      </c>
      <c r="K3010" s="12">
        <f t="shared" ref="K3010:K3073" si="190">I3010-J3010</f>
        <v>214.0675</v>
      </c>
      <c r="L3010" s="7">
        <f t="shared" ref="L3010:L3073" si="191">IFERROR(K3010/I3010,0)</f>
        <v>0.29173352957810778</v>
      </c>
      <c r="M3010" s="5" t="str">
        <f>IF(COUNTIF(Returns!$B$2:$B$248,A3010)&gt;0,"Yes","No")</f>
        <v>No</v>
      </c>
      <c r="N3010" s="13"/>
    </row>
    <row r="3011" spans="1:14" x14ac:dyDescent="0.35">
      <c r="A3011" s="5">
        <v>3010</v>
      </c>
      <c r="B3011" s="5">
        <v>1979</v>
      </c>
      <c r="C3011" s="5">
        <v>1049</v>
      </c>
      <c r="D3011" s="5">
        <v>2</v>
      </c>
      <c r="E3011" s="5">
        <v>3970.29</v>
      </c>
      <c r="F3011" s="5">
        <v>0.2</v>
      </c>
      <c r="G3011" s="5">
        <f>IFERROR(INDEX(Products!$C$2:$C$86,MATCH(C3011,Products!$A$2:$A$86,0)),"")</f>
        <v>5</v>
      </c>
      <c r="H3011" s="12">
        <f>IFERROR(INDEX(Products!$D$2:$D$86,MATCH(C3011,Products!$A$2:$A$86,0)),"")</f>
        <v>2490.89</v>
      </c>
      <c r="I3011" s="12">
        <f t="shared" si="188"/>
        <v>6352.4639999999999</v>
      </c>
      <c r="J3011" s="12">
        <f t="shared" si="189"/>
        <v>4981.78</v>
      </c>
      <c r="K3011" s="12">
        <f t="shared" si="190"/>
        <v>1370.6840000000002</v>
      </c>
      <c r="L3011" s="7">
        <f t="shared" si="191"/>
        <v>0.21577202169111076</v>
      </c>
      <c r="M3011" s="5" t="str">
        <f>IF(COUNTIF(Returns!$B$2:$B$248,A3011)&gt;0,"Yes","No")</f>
        <v>No</v>
      </c>
      <c r="N3011" s="13"/>
    </row>
    <row r="3012" spans="1:14" x14ac:dyDescent="0.35">
      <c r="A3012" s="5">
        <v>3011</v>
      </c>
      <c r="B3012" s="5">
        <v>1980</v>
      </c>
      <c r="C3012" s="5">
        <v>1049</v>
      </c>
      <c r="D3012" s="5">
        <v>3</v>
      </c>
      <c r="E3012" s="5">
        <v>3970.29</v>
      </c>
      <c r="F3012" s="5">
        <v>0.25</v>
      </c>
      <c r="G3012" s="5">
        <f>IFERROR(INDEX(Products!$C$2:$C$86,MATCH(C3012,Products!$A$2:$A$86,0)),"")</f>
        <v>5</v>
      </c>
      <c r="H3012" s="12">
        <f>IFERROR(INDEX(Products!$D$2:$D$86,MATCH(C3012,Products!$A$2:$A$86,0)),"")</f>
        <v>2490.89</v>
      </c>
      <c r="I3012" s="12">
        <f t="shared" si="188"/>
        <v>8933.1525000000001</v>
      </c>
      <c r="J3012" s="12">
        <f t="shared" si="189"/>
        <v>7472.67</v>
      </c>
      <c r="K3012" s="12">
        <f t="shared" si="190"/>
        <v>1460.4825000000001</v>
      </c>
      <c r="L3012" s="7">
        <f t="shared" si="191"/>
        <v>0.16349015647051812</v>
      </c>
      <c r="M3012" s="5" t="str">
        <f>IF(COUNTIF(Returns!$B$2:$B$248,A3012)&gt;0,"Yes","No")</f>
        <v>No</v>
      </c>
      <c r="N3012" s="13"/>
    </row>
    <row r="3013" spans="1:14" x14ac:dyDescent="0.35">
      <c r="A3013" s="5">
        <v>3012</v>
      </c>
      <c r="B3013" s="5">
        <v>1980</v>
      </c>
      <c r="C3013" s="5">
        <v>1001</v>
      </c>
      <c r="D3013" s="5">
        <v>1</v>
      </c>
      <c r="E3013" s="5">
        <v>3826.19</v>
      </c>
      <c r="F3013" s="5">
        <v>0</v>
      </c>
      <c r="G3013" s="5">
        <f>IFERROR(INDEX(Products!$C$2:$C$86,MATCH(C3013,Products!$A$2:$A$86,0)),"")</f>
        <v>1</v>
      </c>
      <c r="H3013" s="12">
        <f>IFERROR(INDEX(Products!$D$2:$D$86,MATCH(C3013,Products!$A$2:$A$86,0)),"")</f>
        <v>3021.65</v>
      </c>
      <c r="I3013" s="12">
        <f t="shared" si="188"/>
        <v>3826.19</v>
      </c>
      <c r="J3013" s="12">
        <f t="shared" si="189"/>
        <v>3021.65</v>
      </c>
      <c r="K3013" s="12">
        <f t="shared" si="190"/>
        <v>804.54</v>
      </c>
      <c r="L3013" s="7">
        <f t="shared" si="191"/>
        <v>0.21027183699711721</v>
      </c>
      <c r="M3013" s="5" t="str">
        <f>IF(COUNTIF(Returns!$B$2:$B$248,A3013)&gt;0,"Yes","No")</f>
        <v>Yes</v>
      </c>
      <c r="N3013" s="13"/>
    </row>
    <row r="3014" spans="1:14" x14ac:dyDescent="0.35">
      <c r="A3014" s="5">
        <v>3013</v>
      </c>
      <c r="B3014" s="5">
        <v>1981</v>
      </c>
      <c r="C3014" s="5">
        <v>1049</v>
      </c>
      <c r="D3014" s="5">
        <v>1</v>
      </c>
      <c r="E3014" s="5">
        <v>3970.29</v>
      </c>
      <c r="F3014" s="5">
        <v>0.05</v>
      </c>
      <c r="G3014" s="5">
        <f>IFERROR(INDEX(Products!$C$2:$C$86,MATCH(C3014,Products!$A$2:$A$86,0)),"")</f>
        <v>5</v>
      </c>
      <c r="H3014" s="12">
        <f>IFERROR(INDEX(Products!$D$2:$D$86,MATCH(C3014,Products!$A$2:$A$86,0)),"")</f>
        <v>2490.89</v>
      </c>
      <c r="I3014" s="12">
        <f t="shared" si="188"/>
        <v>3771.7754999999997</v>
      </c>
      <c r="J3014" s="12">
        <f t="shared" si="189"/>
        <v>2490.89</v>
      </c>
      <c r="K3014" s="12">
        <f t="shared" si="190"/>
        <v>1280.8854999999999</v>
      </c>
      <c r="L3014" s="7">
        <f t="shared" si="191"/>
        <v>0.339597491950409</v>
      </c>
      <c r="M3014" s="5" t="str">
        <f>IF(COUNTIF(Returns!$B$2:$B$248,A3014)&gt;0,"Yes","No")</f>
        <v>No</v>
      </c>
      <c r="N3014" s="13"/>
    </row>
    <row r="3015" spans="1:14" x14ac:dyDescent="0.35">
      <c r="A3015" s="5">
        <v>3014</v>
      </c>
      <c r="B3015" s="5">
        <v>1982</v>
      </c>
      <c r="C3015" s="5">
        <v>1049</v>
      </c>
      <c r="D3015" s="5">
        <v>2</v>
      </c>
      <c r="E3015" s="5">
        <v>3970.29</v>
      </c>
      <c r="F3015" s="5">
        <v>0.15</v>
      </c>
      <c r="G3015" s="5">
        <f>IFERROR(INDEX(Products!$C$2:$C$86,MATCH(C3015,Products!$A$2:$A$86,0)),"")</f>
        <v>5</v>
      </c>
      <c r="H3015" s="12">
        <f>IFERROR(INDEX(Products!$D$2:$D$86,MATCH(C3015,Products!$A$2:$A$86,0)),"")</f>
        <v>2490.89</v>
      </c>
      <c r="I3015" s="12">
        <f t="shared" si="188"/>
        <v>6749.4929999999995</v>
      </c>
      <c r="J3015" s="12">
        <f t="shared" si="189"/>
        <v>4981.78</v>
      </c>
      <c r="K3015" s="12">
        <f t="shared" si="190"/>
        <v>1767.7129999999997</v>
      </c>
      <c r="L3015" s="7">
        <f t="shared" si="191"/>
        <v>0.26190307923869244</v>
      </c>
      <c r="M3015" s="5" t="str">
        <f>IF(COUNTIF(Returns!$B$2:$B$248,A3015)&gt;0,"Yes","No")</f>
        <v>No</v>
      </c>
      <c r="N3015" s="13"/>
    </row>
    <row r="3016" spans="1:14" x14ac:dyDescent="0.35">
      <c r="A3016" s="5">
        <v>3015</v>
      </c>
      <c r="B3016" s="5">
        <v>1982</v>
      </c>
      <c r="C3016" s="5">
        <v>1067</v>
      </c>
      <c r="D3016" s="5">
        <v>1</v>
      </c>
      <c r="E3016" s="5">
        <v>4128.99</v>
      </c>
      <c r="F3016" s="5">
        <v>0.25</v>
      </c>
      <c r="G3016" s="5">
        <f>IFERROR(INDEX(Products!$C$2:$C$86,MATCH(C3016,Products!$A$2:$A$86,0)),"")</f>
        <v>7</v>
      </c>
      <c r="H3016" s="12">
        <f>IFERROR(INDEX(Products!$D$2:$D$86,MATCH(C3016,Products!$A$2:$A$86,0)),"")</f>
        <v>2213.3200000000002</v>
      </c>
      <c r="I3016" s="12">
        <f t="shared" si="188"/>
        <v>3096.7424999999998</v>
      </c>
      <c r="J3016" s="12">
        <f t="shared" si="189"/>
        <v>2213.3200000000002</v>
      </c>
      <c r="K3016" s="12">
        <f t="shared" si="190"/>
        <v>883.42249999999967</v>
      </c>
      <c r="L3016" s="7">
        <f t="shared" si="191"/>
        <v>0.28527476856729278</v>
      </c>
      <c r="M3016" s="5" t="str">
        <f>IF(COUNTIF(Returns!$B$2:$B$248,A3016)&gt;0,"Yes","No")</f>
        <v>No</v>
      </c>
      <c r="N3016" s="13"/>
    </row>
    <row r="3017" spans="1:14" x14ac:dyDescent="0.35">
      <c r="A3017" s="5">
        <v>3016</v>
      </c>
      <c r="B3017" s="5">
        <v>1982</v>
      </c>
      <c r="C3017" s="5">
        <v>1046</v>
      </c>
      <c r="D3017" s="5">
        <v>1</v>
      </c>
      <c r="E3017" s="5">
        <v>675.87</v>
      </c>
      <c r="F3017" s="5">
        <v>0</v>
      </c>
      <c r="G3017" s="5">
        <f>IFERROR(INDEX(Products!$C$2:$C$86,MATCH(C3017,Products!$A$2:$A$86,0)),"")</f>
        <v>5</v>
      </c>
      <c r="H3017" s="12">
        <f>IFERROR(INDEX(Products!$D$2:$D$86,MATCH(C3017,Products!$A$2:$A$86,0)),"")</f>
        <v>407.68</v>
      </c>
      <c r="I3017" s="12">
        <f t="shared" si="188"/>
        <v>675.87</v>
      </c>
      <c r="J3017" s="12">
        <f t="shared" si="189"/>
        <v>407.68</v>
      </c>
      <c r="K3017" s="12">
        <f t="shared" si="190"/>
        <v>268.19</v>
      </c>
      <c r="L3017" s="7">
        <f t="shared" si="191"/>
        <v>0.39680707828428541</v>
      </c>
      <c r="M3017" s="5" t="str">
        <f>IF(COUNTIF(Returns!$B$2:$B$248,A3017)&gt;0,"Yes","No")</f>
        <v>No</v>
      </c>
      <c r="N3017" s="13"/>
    </row>
    <row r="3018" spans="1:14" x14ac:dyDescent="0.35">
      <c r="A3018" s="5">
        <v>3017</v>
      </c>
      <c r="B3018" s="5">
        <v>1983</v>
      </c>
      <c r="C3018" s="5">
        <v>1085</v>
      </c>
      <c r="D3018" s="5">
        <v>2</v>
      </c>
      <c r="E3018" s="5">
        <v>234.72</v>
      </c>
      <c r="F3018" s="5">
        <v>0.2</v>
      </c>
      <c r="G3018" s="5">
        <f>IFERROR(INDEX(Products!$C$2:$C$86,MATCH(C3018,Products!$A$2:$A$86,0)),"")</f>
        <v>8</v>
      </c>
      <c r="H3018" s="12">
        <f>IFERROR(INDEX(Products!$D$2:$D$86,MATCH(C3018,Products!$A$2:$A$86,0)),"")</f>
        <v>175.69</v>
      </c>
      <c r="I3018" s="12">
        <f t="shared" si="188"/>
        <v>375.55200000000002</v>
      </c>
      <c r="J3018" s="12">
        <f t="shared" si="189"/>
        <v>351.38</v>
      </c>
      <c r="K3018" s="12">
        <f t="shared" si="190"/>
        <v>24.172000000000025</v>
      </c>
      <c r="L3018" s="7">
        <f t="shared" si="191"/>
        <v>6.4363922972051874E-2</v>
      </c>
      <c r="M3018" s="5" t="str">
        <f>IF(COUNTIF(Returns!$B$2:$B$248,A3018)&gt;0,"Yes","No")</f>
        <v>No</v>
      </c>
      <c r="N3018" s="13"/>
    </row>
    <row r="3019" spans="1:14" x14ac:dyDescent="0.35">
      <c r="A3019" s="5">
        <v>3018</v>
      </c>
      <c r="B3019" s="5">
        <v>1984</v>
      </c>
      <c r="C3019" s="5">
        <v>1061</v>
      </c>
      <c r="D3019" s="5">
        <v>1</v>
      </c>
      <c r="E3019" s="5">
        <v>1128.8399999999999</v>
      </c>
      <c r="F3019" s="5">
        <v>0.05</v>
      </c>
      <c r="G3019" s="5">
        <f>IFERROR(INDEX(Products!$C$2:$C$86,MATCH(C3019,Products!$A$2:$A$86,0)),"")</f>
        <v>6</v>
      </c>
      <c r="H3019" s="12">
        <f>IFERROR(INDEX(Products!$D$2:$D$86,MATCH(C3019,Products!$A$2:$A$86,0)),"")</f>
        <v>705.26</v>
      </c>
      <c r="I3019" s="12">
        <f t="shared" si="188"/>
        <v>1072.3979999999999</v>
      </c>
      <c r="J3019" s="12">
        <f t="shared" si="189"/>
        <v>705.26</v>
      </c>
      <c r="K3019" s="12">
        <f t="shared" si="190"/>
        <v>367.13799999999992</v>
      </c>
      <c r="L3019" s="7">
        <f t="shared" si="191"/>
        <v>0.34235237290632764</v>
      </c>
      <c r="M3019" s="5" t="str">
        <f>IF(COUNTIF(Returns!$B$2:$B$248,A3019)&gt;0,"Yes","No")</f>
        <v>No</v>
      </c>
      <c r="N3019" s="13"/>
    </row>
    <row r="3020" spans="1:14" x14ac:dyDescent="0.35">
      <c r="A3020" s="5">
        <v>3019</v>
      </c>
      <c r="B3020" s="5">
        <v>1984</v>
      </c>
      <c r="C3020" s="5">
        <v>1065</v>
      </c>
      <c r="D3020" s="5">
        <v>1</v>
      </c>
      <c r="E3020" s="5">
        <v>1433.45</v>
      </c>
      <c r="F3020" s="5">
        <v>0</v>
      </c>
      <c r="G3020" s="5">
        <f>IFERROR(INDEX(Products!$C$2:$C$86,MATCH(C3020,Products!$A$2:$A$86,0)),"")</f>
        <v>6</v>
      </c>
      <c r="H3020" s="12">
        <f>IFERROR(INDEX(Products!$D$2:$D$86,MATCH(C3020,Products!$A$2:$A$86,0)),"")</f>
        <v>800.55</v>
      </c>
      <c r="I3020" s="12">
        <f t="shared" si="188"/>
        <v>1433.45</v>
      </c>
      <c r="J3020" s="12">
        <f t="shared" si="189"/>
        <v>800.55</v>
      </c>
      <c r="K3020" s="12">
        <f t="shared" si="190"/>
        <v>632.90000000000009</v>
      </c>
      <c r="L3020" s="7">
        <f t="shared" si="191"/>
        <v>0.44152220168125855</v>
      </c>
      <c r="M3020" s="5" t="str">
        <f>IF(COUNTIF(Returns!$B$2:$B$248,A3020)&gt;0,"Yes","No")</f>
        <v>No</v>
      </c>
      <c r="N3020" s="13"/>
    </row>
    <row r="3021" spans="1:14" x14ac:dyDescent="0.35">
      <c r="A3021" s="5">
        <v>3020</v>
      </c>
      <c r="B3021" s="5">
        <v>1985</v>
      </c>
      <c r="C3021" s="5">
        <v>1072</v>
      </c>
      <c r="D3021" s="5">
        <v>1</v>
      </c>
      <c r="E3021" s="5">
        <v>1404.39</v>
      </c>
      <c r="F3021" s="5">
        <v>0.25</v>
      </c>
      <c r="G3021" s="5">
        <f>IFERROR(INDEX(Products!$C$2:$C$86,MATCH(C3021,Products!$A$2:$A$86,0)),"")</f>
        <v>7</v>
      </c>
      <c r="H3021" s="12">
        <f>IFERROR(INDEX(Products!$D$2:$D$86,MATCH(C3021,Products!$A$2:$A$86,0)),"")</f>
        <v>772.88</v>
      </c>
      <c r="I3021" s="12">
        <f t="shared" si="188"/>
        <v>1053.2925</v>
      </c>
      <c r="J3021" s="12">
        <f t="shared" si="189"/>
        <v>772.88</v>
      </c>
      <c r="K3021" s="12">
        <f t="shared" si="190"/>
        <v>280.41250000000002</v>
      </c>
      <c r="L3021" s="7">
        <f t="shared" si="191"/>
        <v>0.26622471915446089</v>
      </c>
      <c r="M3021" s="5" t="str">
        <f>IF(COUNTIF(Returns!$B$2:$B$248,A3021)&gt;0,"Yes","No")</f>
        <v>No</v>
      </c>
      <c r="N3021" s="13"/>
    </row>
    <row r="3022" spans="1:14" x14ac:dyDescent="0.35">
      <c r="A3022" s="5">
        <v>3021</v>
      </c>
      <c r="B3022" s="5">
        <v>1986</v>
      </c>
      <c r="C3022" s="5">
        <v>1031</v>
      </c>
      <c r="D3022" s="5">
        <v>1</v>
      </c>
      <c r="E3022" s="5">
        <v>4123.9799999999996</v>
      </c>
      <c r="F3022" s="5">
        <v>0.1</v>
      </c>
      <c r="G3022" s="5">
        <f>IFERROR(INDEX(Products!$C$2:$C$86,MATCH(C3022,Products!$A$2:$A$86,0)),"")</f>
        <v>3</v>
      </c>
      <c r="H3022" s="12">
        <f>IFERROR(INDEX(Products!$D$2:$D$86,MATCH(C3022,Products!$A$2:$A$86,0)),"")</f>
        <v>2475.38</v>
      </c>
      <c r="I3022" s="12">
        <f t="shared" si="188"/>
        <v>3711.5819999999999</v>
      </c>
      <c r="J3022" s="12">
        <f t="shared" si="189"/>
        <v>2475.38</v>
      </c>
      <c r="K3022" s="12">
        <f t="shared" si="190"/>
        <v>1236.2019999999998</v>
      </c>
      <c r="L3022" s="7">
        <f t="shared" si="191"/>
        <v>0.33306606185718107</v>
      </c>
      <c r="M3022" s="5" t="str">
        <f>IF(COUNTIF(Returns!$B$2:$B$248,A3022)&gt;0,"Yes","No")</f>
        <v>No</v>
      </c>
      <c r="N3022" s="13"/>
    </row>
    <row r="3023" spans="1:14" x14ac:dyDescent="0.35">
      <c r="A3023" s="5">
        <v>3022</v>
      </c>
      <c r="B3023" s="5">
        <v>1987</v>
      </c>
      <c r="C3023" s="5">
        <v>1051</v>
      </c>
      <c r="D3023" s="5">
        <v>1</v>
      </c>
      <c r="E3023" s="5">
        <v>304.13</v>
      </c>
      <c r="F3023" s="5">
        <v>0</v>
      </c>
      <c r="G3023" s="5">
        <f>IFERROR(INDEX(Products!$C$2:$C$86,MATCH(C3023,Products!$A$2:$A$86,0)),"")</f>
        <v>5</v>
      </c>
      <c r="H3023" s="12">
        <f>IFERROR(INDEX(Products!$D$2:$D$86,MATCH(C3023,Products!$A$2:$A$86,0)),"")</f>
        <v>176.98</v>
      </c>
      <c r="I3023" s="12">
        <f t="shared" si="188"/>
        <v>304.13</v>
      </c>
      <c r="J3023" s="12">
        <f t="shared" si="189"/>
        <v>176.98</v>
      </c>
      <c r="K3023" s="12">
        <f t="shared" si="190"/>
        <v>127.15</v>
      </c>
      <c r="L3023" s="7">
        <f t="shared" si="191"/>
        <v>0.41807779567947917</v>
      </c>
      <c r="M3023" s="5" t="str">
        <f>IF(COUNTIF(Returns!$B$2:$B$248,A3023)&gt;0,"Yes","No")</f>
        <v>Yes</v>
      </c>
      <c r="N3023" s="13"/>
    </row>
    <row r="3024" spans="1:14" x14ac:dyDescent="0.35">
      <c r="A3024" s="5">
        <v>3023</v>
      </c>
      <c r="B3024" s="5">
        <v>1987</v>
      </c>
      <c r="C3024" s="5">
        <v>1059</v>
      </c>
      <c r="D3024" s="5">
        <v>1</v>
      </c>
      <c r="E3024" s="5">
        <v>540.76</v>
      </c>
      <c r="F3024" s="5">
        <v>0.25</v>
      </c>
      <c r="G3024" s="5">
        <f>IFERROR(INDEX(Products!$C$2:$C$86,MATCH(C3024,Products!$A$2:$A$86,0)),"")</f>
        <v>6</v>
      </c>
      <c r="H3024" s="12">
        <f>IFERROR(INDEX(Products!$D$2:$D$86,MATCH(C3024,Products!$A$2:$A$86,0)),"")</f>
        <v>324.72000000000003</v>
      </c>
      <c r="I3024" s="12">
        <f t="shared" si="188"/>
        <v>405.57</v>
      </c>
      <c r="J3024" s="12">
        <f t="shared" si="189"/>
        <v>324.72000000000003</v>
      </c>
      <c r="K3024" s="12">
        <f t="shared" si="190"/>
        <v>80.849999999999966</v>
      </c>
      <c r="L3024" s="7">
        <f t="shared" si="191"/>
        <v>0.19934906427990229</v>
      </c>
      <c r="M3024" s="5" t="str">
        <f>IF(COUNTIF(Returns!$B$2:$B$248,A3024)&gt;0,"Yes","No")</f>
        <v>No</v>
      </c>
      <c r="N3024" s="13"/>
    </row>
    <row r="3025" spans="1:14" x14ac:dyDescent="0.35">
      <c r="A3025" s="5">
        <v>3024</v>
      </c>
      <c r="B3025" s="5">
        <v>1988</v>
      </c>
      <c r="C3025" s="5">
        <v>1067</v>
      </c>
      <c r="D3025" s="5">
        <v>2</v>
      </c>
      <c r="E3025" s="5">
        <v>4128.99</v>
      </c>
      <c r="F3025" s="5">
        <v>0</v>
      </c>
      <c r="G3025" s="5">
        <f>IFERROR(INDEX(Products!$C$2:$C$86,MATCH(C3025,Products!$A$2:$A$86,0)),"")</f>
        <v>7</v>
      </c>
      <c r="H3025" s="12">
        <f>IFERROR(INDEX(Products!$D$2:$D$86,MATCH(C3025,Products!$A$2:$A$86,0)),"")</f>
        <v>2213.3200000000002</v>
      </c>
      <c r="I3025" s="12">
        <f t="shared" si="188"/>
        <v>8257.98</v>
      </c>
      <c r="J3025" s="12">
        <f t="shared" si="189"/>
        <v>4426.6400000000003</v>
      </c>
      <c r="K3025" s="12">
        <f t="shared" si="190"/>
        <v>3831.3399999999992</v>
      </c>
      <c r="L3025" s="7">
        <f t="shared" si="191"/>
        <v>0.4639560764254696</v>
      </c>
      <c r="M3025" s="5" t="str">
        <f>IF(COUNTIF(Returns!$B$2:$B$248,A3025)&gt;0,"Yes","No")</f>
        <v>No</v>
      </c>
      <c r="N3025" s="13"/>
    </row>
    <row r="3026" spans="1:14" x14ac:dyDescent="0.35">
      <c r="A3026" s="5">
        <v>3025</v>
      </c>
      <c r="B3026" s="5">
        <v>1988</v>
      </c>
      <c r="C3026" s="5">
        <v>1065</v>
      </c>
      <c r="D3026" s="5">
        <v>2</v>
      </c>
      <c r="E3026" s="5">
        <v>1433.45</v>
      </c>
      <c r="F3026" s="5">
        <v>0.05</v>
      </c>
      <c r="G3026" s="5">
        <f>IFERROR(INDEX(Products!$C$2:$C$86,MATCH(C3026,Products!$A$2:$A$86,0)),"")</f>
        <v>6</v>
      </c>
      <c r="H3026" s="12">
        <f>IFERROR(INDEX(Products!$D$2:$D$86,MATCH(C3026,Products!$A$2:$A$86,0)),"")</f>
        <v>800.55</v>
      </c>
      <c r="I3026" s="12">
        <f t="shared" si="188"/>
        <v>2723.5549999999998</v>
      </c>
      <c r="J3026" s="12">
        <f t="shared" si="189"/>
        <v>1601.1</v>
      </c>
      <c r="K3026" s="12">
        <f t="shared" si="190"/>
        <v>1122.4549999999999</v>
      </c>
      <c r="L3026" s="7">
        <f t="shared" si="191"/>
        <v>0.41212863334869315</v>
      </c>
      <c r="M3026" s="5" t="str">
        <f>IF(COUNTIF(Returns!$B$2:$B$248,A3026)&gt;0,"Yes","No")</f>
        <v>No</v>
      </c>
      <c r="N3026" s="13"/>
    </row>
    <row r="3027" spans="1:14" x14ac:dyDescent="0.35">
      <c r="A3027" s="5">
        <v>3026</v>
      </c>
      <c r="B3027" s="5">
        <v>1989</v>
      </c>
      <c r="C3027" s="5">
        <v>1062</v>
      </c>
      <c r="D3027" s="5">
        <v>3</v>
      </c>
      <c r="E3027" s="5">
        <v>1145.77</v>
      </c>
      <c r="F3027" s="5">
        <v>0.25</v>
      </c>
      <c r="G3027" s="5">
        <f>IFERROR(INDEX(Products!$C$2:$C$86,MATCH(C3027,Products!$A$2:$A$86,0)),"")</f>
        <v>6</v>
      </c>
      <c r="H3027" s="12">
        <f>IFERROR(INDEX(Products!$D$2:$D$86,MATCH(C3027,Products!$A$2:$A$86,0)),"")</f>
        <v>718.47</v>
      </c>
      <c r="I3027" s="12">
        <f t="shared" si="188"/>
        <v>2577.9825000000001</v>
      </c>
      <c r="J3027" s="12">
        <f t="shared" si="189"/>
        <v>2155.41</v>
      </c>
      <c r="K3027" s="12">
        <f t="shared" si="190"/>
        <v>422.57250000000022</v>
      </c>
      <c r="L3027" s="7">
        <f t="shared" si="191"/>
        <v>0.16391596917356896</v>
      </c>
      <c r="M3027" s="5" t="str">
        <f>IF(COUNTIF(Returns!$B$2:$B$248,A3027)&gt;0,"Yes","No")</f>
        <v>No</v>
      </c>
      <c r="N3027" s="13"/>
    </row>
    <row r="3028" spans="1:14" x14ac:dyDescent="0.35">
      <c r="A3028" s="5">
        <v>3027</v>
      </c>
      <c r="B3028" s="5">
        <v>1990</v>
      </c>
      <c r="C3028" s="5">
        <v>1039</v>
      </c>
      <c r="D3028" s="5">
        <v>2</v>
      </c>
      <c r="E3028" s="5">
        <v>1284.94</v>
      </c>
      <c r="F3028" s="5">
        <v>0.1</v>
      </c>
      <c r="G3028" s="5">
        <f>IFERROR(INDEX(Products!$C$2:$C$86,MATCH(C3028,Products!$A$2:$A$86,0)),"")</f>
        <v>4</v>
      </c>
      <c r="H3028" s="12">
        <f>IFERROR(INDEX(Products!$D$2:$D$86,MATCH(C3028,Products!$A$2:$A$86,0)),"")</f>
        <v>829.93</v>
      </c>
      <c r="I3028" s="12">
        <f t="shared" si="188"/>
        <v>2312.8920000000003</v>
      </c>
      <c r="J3028" s="12">
        <f t="shared" si="189"/>
        <v>1659.86</v>
      </c>
      <c r="K3028" s="12">
        <f t="shared" si="190"/>
        <v>653.03200000000038</v>
      </c>
      <c r="L3028" s="7">
        <f t="shared" si="191"/>
        <v>0.28234435503257405</v>
      </c>
      <c r="M3028" s="5" t="str">
        <f>IF(COUNTIF(Returns!$B$2:$B$248,A3028)&gt;0,"Yes","No")</f>
        <v>No</v>
      </c>
      <c r="N3028" s="13"/>
    </row>
    <row r="3029" spans="1:14" x14ac:dyDescent="0.35">
      <c r="A3029" s="5">
        <v>3028</v>
      </c>
      <c r="B3029" s="5">
        <v>1990</v>
      </c>
      <c r="C3029" s="5">
        <v>1040</v>
      </c>
      <c r="D3029" s="5">
        <v>2</v>
      </c>
      <c r="E3029" s="5">
        <v>419.14</v>
      </c>
      <c r="F3029" s="5">
        <v>0.05</v>
      </c>
      <c r="G3029" s="5">
        <f>IFERROR(INDEX(Products!$C$2:$C$86,MATCH(C3029,Products!$A$2:$A$86,0)),"")</f>
        <v>4</v>
      </c>
      <c r="H3029" s="12">
        <f>IFERROR(INDEX(Products!$D$2:$D$86,MATCH(C3029,Products!$A$2:$A$86,0)),"")</f>
        <v>297.2</v>
      </c>
      <c r="I3029" s="12">
        <f t="shared" si="188"/>
        <v>796.36599999999999</v>
      </c>
      <c r="J3029" s="12">
        <f t="shared" si="189"/>
        <v>594.4</v>
      </c>
      <c r="K3029" s="12">
        <f t="shared" si="190"/>
        <v>201.96600000000001</v>
      </c>
      <c r="L3029" s="7">
        <f t="shared" si="191"/>
        <v>0.25360952125027941</v>
      </c>
      <c r="M3029" s="5" t="str">
        <f>IF(COUNTIF(Returns!$B$2:$B$248,A3029)&gt;0,"Yes","No")</f>
        <v>No</v>
      </c>
      <c r="N3029" s="13"/>
    </row>
    <row r="3030" spans="1:14" x14ac:dyDescent="0.35">
      <c r="A3030" s="5">
        <v>3029</v>
      </c>
      <c r="B3030" s="5">
        <v>1991</v>
      </c>
      <c r="C3030" s="5">
        <v>1045</v>
      </c>
      <c r="D3030" s="5">
        <v>1</v>
      </c>
      <c r="E3030" s="5">
        <v>197.92</v>
      </c>
      <c r="F3030" s="5">
        <v>0</v>
      </c>
      <c r="G3030" s="5">
        <f>IFERROR(INDEX(Products!$C$2:$C$86,MATCH(C3030,Products!$A$2:$A$86,0)),"")</f>
        <v>4</v>
      </c>
      <c r="H3030" s="12">
        <f>IFERROR(INDEX(Products!$D$2:$D$86,MATCH(C3030,Products!$A$2:$A$86,0)),"")</f>
        <v>154.55000000000001</v>
      </c>
      <c r="I3030" s="12">
        <f t="shared" si="188"/>
        <v>197.92</v>
      </c>
      <c r="J3030" s="12">
        <f t="shared" si="189"/>
        <v>154.55000000000001</v>
      </c>
      <c r="K3030" s="12">
        <f t="shared" si="190"/>
        <v>43.369999999999976</v>
      </c>
      <c r="L3030" s="7">
        <f t="shared" si="191"/>
        <v>0.21912894098625696</v>
      </c>
      <c r="M3030" s="5" t="str">
        <f>IF(COUNTIF(Returns!$B$2:$B$248,A3030)&gt;0,"Yes","No")</f>
        <v>No</v>
      </c>
      <c r="N3030" s="13"/>
    </row>
    <row r="3031" spans="1:14" x14ac:dyDescent="0.35">
      <c r="A3031" s="5">
        <v>3030</v>
      </c>
      <c r="B3031" s="5">
        <v>1992</v>
      </c>
      <c r="C3031" s="5">
        <v>1019</v>
      </c>
      <c r="D3031" s="5">
        <v>1</v>
      </c>
      <c r="E3031" s="5">
        <v>1255.73</v>
      </c>
      <c r="F3031" s="5">
        <v>0</v>
      </c>
      <c r="G3031" s="5">
        <f>IFERROR(INDEX(Products!$C$2:$C$86,MATCH(C3031,Products!$A$2:$A$86,0)),"")</f>
        <v>2</v>
      </c>
      <c r="H3031" s="12">
        <f>IFERROR(INDEX(Products!$D$2:$D$86,MATCH(C3031,Products!$A$2:$A$86,0)),"")</f>
        <v>760.11</v>
      </c>
      <c r="I3031" s="12">
        <f t="shared" si="188"/>
        <v>1255.73</v>
      </c>
      <c r="J3031" s="12">
        <f t="shared" si="189"/>
        <v>760.11</v>
      </c>
      <c r="K3031" s="12">
        <f t="shared" si="190"/>
        <v>495.62</v>
      </c>
      <c r="L3031" s="7">
        <f t="shared" si="191"/>
        <v>0.39468675591090441</v>
      </c>
      <c r="M3031" s="5" t="str">
        <f>IF(COUNTIF(Returns!$B$2:$B$248,A3031)&gt;0,"Yes","No")</f>
        <v>Yes</v>
      </c>
      <c r="N3031" s="13"/>
    </row>
    <row r="3032" spans="1:14" x14ac:dyDescent="0.35">
      <c r="A3032" s="5">
        <v>3031</v>
      </c>
      <c r="B3032" s="5">
        <v>1993</v>
      </c>
      <c r="C3032" s="5">
        <v>1072</v>
      </c>
      <c r="D3032" s="5">
        <v>1</v>
      </c>
      <c r="E3032" s="5">
        <v>1404.39</v>
      </c>
      <c r="F3032" s="5">
        <v>0.1</v>
      </c>
      <c r="G3032" s="5">
        <f>IFERROR(INDEX(Products!$C$2:$C$86,MATCH(C3032,Products!$A$2:$A$86,0)),"")</f>
        <v>7</v>
      </c>
      <c r="H3032" s="12">
        <f>IFERROR(INDEX(Products!$D$2:$D$86,MATCH(C3032,Products!$A$2:$A$86,0)),"")</f>
        <v>772.88</v>
      </c>
      <c r="I3032" s="12">
        <f t="shared" si="188"/>
        <v>1263.951</v>
      </c>
      <c r="J3032" s="12">
        <f t="shared" si="189"/>
        <v>772.88</v>
      </c>
      <c r="K3032" s="12">
        <f t="shared" si="190"/>
        <v>491.07100000000003</v>
      </c>
      <c r="L3032" s="7">
        <f t="shared" si="191"/>
        <v>0.38852059929538407</v>
      </c>
      <c r="M3032" s="5" t="str">
        <f>IF(COUNTIF(Returns!$B$2:$B$248,A3032)&gt;0,"Yes","No")</f>
        <v>No</v>
      </c>
      <c r="N3032" s="13"/>
    </row>
    <row r="3033" spans="1:14" x14ac:dyDescent="0.35">
      <c r="A3033" s="5">
        <v>3032</v>
      </c>
      <c r="B3033" s="5">
        <v>1994</v>
      </c>
      <c r="C3033" s="5">
        <v>1070</v>
      </c>
      <c r="D3033" s="5">
        <v>1</v>
      </c>
      <c r="E3033" s="5">
        <v>2599.85</v>
      </c>
      <c r="F3033" s="5">
        <v>0.1</v>
      </c>
      <c r="G3033" s="5">
        <f>IFERROR(INDEX(Products!$C$2:$C$86,MATCH(C3033,Products!$A$2:$A$86,0)),"")</f>
        <v>7</v>
      </c>
      <c r="H3033" s="12">
        <f>IFERROR(INDEX(Products!$D$2:$D$86,MATCH(C3033,Products!$A$2:$A$86,0)),"")</f>
        <v>1949.71</v>
      </c>
      <c r="I3033" s="12">
        <f t="shared" si="188"/>
        <v>2339.8649999999998</v>
      </c>
      <c r="J3033" s="12">
        <f t="shared" si="189"/>
        <v>1949.71</v>
      </c>
      <c r="K3033" s="12">
        <f t="shared" si="190"/>
        <v>390.15499999999975</v>
      </c>
      <c r="L3033" s="7">
        <f t="shared" si="191"/>
        <v>0.1667425257440065</v>
      </c>
      <c r="M3033" s="5" t="str">
        <f>IF(COUNTIF(Returns!$B$2:$B$248,A3033)&gt;0,"Yes","No")</f>
        <v>No</v>
      </c>
      <c r="N3033" s="13"/>
    </row>
    <row r="3034" spans="1:14" x14ac:dyDescent="0.35">
      <c r="A3034" s="5">
        <v>3033</v>
      </c>
      <c r="B3034" s="5">
        <v>1995</v>
      </c>
      <c r="C3034" s="5">
        <v>1001</v>
      </c>
      <c r="D3034" s="5">
        <v>1</v>
      </c>
      <c r="E3034" s="5">
        <v>3826.19</v>
      </c>
      <c r="F3034" s="5">
        <v>0.15</v>
      </c>
      <c r="G3034" s="5">
        <f>IFERROR(INDEX(Products!$C$2:$C$86,MATCH(C3034,Products!$A$2:$A$86,0)),"")</f>
        <v>1</v>
      </c>
      <c r="H3034" s="12">
        <f>IFERROR(INDEX(Products!$D$2:$D$86,MATCH(C3034,Products!$A$2:$A$86,0)),"")</f>
        <v>3021.65</v>
      </c>
      <c r="I3034" s="12">
        <f t="shared" si="188"/>
        <v>3252.2615000000001</v>
      </c>
      <c r="J3034" s="12">
        <f t="shared" si="189"/>
        <v>3021.65</v>
      </c>
      <c r="K3034" s="12">
        <f t="shared" si="190"/>
        <v>230.61149999999998</v>
      </c>
      <c r="L3034" s="7">
        <f t="shared" si="191"/>
        <v>7.0908043526020273E-2</v>
      </c>
      <c r="M3034" s="5" t="str">
        <f>IF(COUNTIF(Returns!$B$2:$B$248,A3034)&gt;0,"Yes","No")</f>
        <v>No</v>
      </c>
      <c r="N3034" s="13"/>
    </row>
    <row r="3035" spans="1:14" x14ac:dyDescent="0.35">
      <c r="A3035" s="5">
        <v>3034</v>
      </c>
      <c r="B3035" s="5">
        <v>1996</v>
      </c>
      <c r="C3035" s="5">
        <v>1061</v>
      </c>
      <c r="D3035" s="5">
        <v>1</v>
      </c>
      <c r="E3035" s="5">
        <v>1128.8399999999999</v>
      </c>
      <c r="F3035" s="5">
        <v>0</v>
      </c>
      <c r="G3035" s="5">
        <f>IFERROR(INDEX(Products!$C$2:$C$86,MATCH(C3035,Products!$A$2:$A$86,0)),"")</f>
        <v>6</v>
      </c>
      <c r="H3035" s="12">
        <f>IFERROR(INDEX(Products!$D$2:$D$86,MATCH(C3035,Products!$A$2:$A$86,0)),"")</f>
        <v>705.26</v>
      </c>
      <c r="I3035" s="12">
        <f t="shared" si="188"/>
        <v>1128.8399999999999</v>
      </c>
      <c r="J3035" s="12">
        <f t="shared" si="189"/>
        <v>705.26</v>
      </c>
      <c r="K3035" s="12">
        <f t="shared" si="190"/>
        <v>423.57999999999993</v>
      </c>
      <c r="L3035" s="7">
        <f t="shared" si="191"/>
        <v>0.37523475426101127</v>
      </c>
      <c r="M3035" s="5" t="str">
        <f>IF(COUNTIF(Returns!$B$2:$B$248,A3035)&gt;0,"Yes","No")</f>
        <v>No</v>
      </c>
      <c r="N3035" s="13"/>
    </row>
    <row r="3036" spans="1:14" x14ac:dyDescent="0.35">
      <c r="A3036" s="5">
        <v>3035</v>
      </c>
      <c r="B3036" s="5">
        <v>1997</v>
      </c>
      <c r="C3036" s="5">
        <v>1040</v>
      </c>
      <c r="D3036" s="5">
        <v>1</v>
      </c>
      <c r="E3036" s="5">
        <v>419.14</v>
      </c>
      <c r="F3036" s="5">
        <v>0.05</v>
      </c>
      <c r="G3036" s="5">
        <f>IFERROR(INDEX(Products!$C$2:$C$86,MATCH(C3036,Products!$A$2:$A$86,0)),"")</f>
        <v>4</v>
      </c>
      <c r="H3036" s="12">
        <f>IFERROR(INDEX(Products!$D$2:$D$86,MATCH(C3036,Products!$A$2:$A$86,0)),"")</f>
        <v>297.2</v>
      </c>
      <c r="I3036" s="12">
        <f t="shared" si="188"/>
        <v>398.18299999999999</v>
      </c>
      <c r="J3036" s="12">
        <f t="shared" si="189"/>
        <v>297.2</v>
      </c>
      <c r="K3036" s="12">
        <f t="shared" si="190"/>
        <v>100.983</v>
      </c>
      <c r="L3036" s="7">
        <f t="shared" si="191"/>
        <v>0.25360952125027941</v>
      </c>
      <c r="M3036" s="5" t="str">
        <f>IF(COUNTIF(Returns!$B$2:$B$248,A3036)&gt;0,"Yes","No")</f>
        <v>No</v>
      </c>
      <c r="N3036" s="13"/>
    </row>
    <row r="3037" spans="1:14" x14ac:dyDescent="0.35">
      <c r="A3037" s="5">
        <v>3036</v>
      </c>
      <c r="B3037" s="5">
        <v>1997</v>
      </c>
      <c r="C3037" s="5">
        <v>1005</v>
      </c>
      <c r="D3037" s="5">
        <v>1</v>
      </c>
      <c r="E3037" s="5">
        <v>2703.6</v>
      </c>
      <c r="F3037" s="5">
        <v>0.1</v>
      </c>
      <c r="G3037" s="5">
        <f>IFERROR(INDEX(Products!$C$2:$C$86,MATCH(C3037,Products!$A$2:$A$86,0)),"")</f>
        <v>1</v>
      </c>
      <c r="H3037" s="12">
        <f>IFERROR(INDEX(Products!$D$2:$D$86,MATCH(C3037,Products!$A$2:$A$86,0)),"")</f>
        <v>2129.88</v>
      </c>
      <c r="I3037" s="12">
        <f t="shared" si="188"/>
        <v>2433.2399999999998</v>
      </c>
      <c r="J3037" s="12">
        <f t="shared" si="189"/>
        <v>2129.88</v>
      </c>
      <c r="K3037" s="12">
        <f t="shared" si="190"/>
        <v>303.35999999999967</v>
      </c>
      <c r="L3037" s="7">
        <f t="shared" si="191"/>
        <v>0.12467327513932029</v>
      </c>
      <c r="M3037" s="5" t="str">
        <f>IF(COUNTIF(Returns!$B$2:$B$248,A3037)&gt;0,"Yes","No")</f>
        <v>No</v>
      </c>
      <c r="N3037" s="13"/>
    </row>
    <row r="3038" spans="1:14" x14ac:dyDescent="0.35">
      <c r="A3038" s="5">
        <v>3037</v>
      </c>
      <c r="B3038" s="5">
        <v>1998</v>
      </c>
      <c r="C3038" s="5">
        <v>1081</v>
      </c>
      <c r="D3038" s="5">
        <v>1</v>
      </c>
      <c r="E3038" s="5">
        <v>163.27000000000001</v>
      </c>
      <c r="F3038" s="5">
        <v>0</v>
      </c>
      <c r="G3038" s="5">
        <f>IFERROR(INDEX(Products!$C$2:$C$86,MATCH(C3038,Products!$A$2:$A$86,0)),"")</f>
        <v>8</v>
      </c>
      <c r="H3038" s="12">
        <f>IFERROR(INDEX(Products!$D$2:$D$86,MATCH(C3038,Products!$A$2:$A$86,0)),"")</f>
        <v>98.34</v>
      </c>
      <c r="I3038" s="12">
        <f t="shared" si="188"/>
        <v>163.27000000000001</v>
      </c>
      <c r="J3038" s="12">
        <f t="shared" si="189"/>
        <v>98.34</v>
      </c>
      <c r="K3038" s="12">
        <f t="shared" si="190"/>
        <v>64.930000000000007</v>
      </c>
      <c r="L3038" s="7">
        <f t="shared" si="191"/>
        <v>0.39768481656152388</v>
      </c>
      <c r="M3038" s="5" t="str">
        <f>IF(COUNTIF(Returns!$B$2:$B$248,A3038)&gt;0,"Yes","No")</f>
        <v>No</v>
      </c>
      <c r="N3038" s="13"/>
    </row>
    <row r="3039" spans="1:14" x14ac:dyDescent="0.35">
      <c r="A3039" s="5">
        <v>3038</v>
      </c>
      <c r="B3039" s="5">
        <v>1998</v>
      </c>
      <c r="C3039" s="5">
        <v>1050</v>
      </c>
      <c r="D3039" s="5">
        <v>2</v>
      </c>
      <c r="E3039" s="5">
        <v>4400.7700000000004</v>
      </c>
      <c r="F3039" s="5">
        <v>0</v>
      </c>
      <c r="G3039" s="5">
        <f>IFERROR(INDEX(Products!$C$2:$C$86,MATCH(C3039,Products!$A$2:$A$86,0)),"")</f>
        <v>5</v>
      </c>
      <c r="H3039" s="12">
        <f>IFERROR(INDEX(Products!$D$2:$D$86,MATCH(C3039,Products!$A$2:$A$86,0)),"")</f>
        <v>2432.0300000000002</v>
      </c>
      <c r="I3039" s="12">
        <f t="shared" si="188"/>
        <v>8801.5400000000009</v>
      </c>
      <c r="J3039" s="12">
        <f t="shared" si="189"/>
        <v>4864.0600000000004</v>
      </c>
      <c r="K3039" s="12">
        <f t="shared" si="190"/>
        <v>3937.4800000000005</v>
      </c>
      <c r="L3039" s="7">
        <f t="shared" si="191"/>
        <v>0.44736262063229842</v>
      </c>
      <c r="M3039" s="5" t="str">
        <f>IF(COUNTIF(Returns!$B$2:$B$248,A3039)&gt;0,"Yes","No")</f>
        <v>No</v>
      </c>
      <c r="N3039" s="13"/>
    </row>
    <row r="3040" spans="1:14" x14ac:dyDescent="0.35">
      <c r="A3040" s="5">
        <v>3039</v>
      </c>
      <c r="B3040" s="5">
        <v>1999</v>
      </c>
      <c r="C3040" s="5">
        <v>1032</v>
      </c>
      <c r="D3040" s="5">
        <v>1</v>
      </c>
      <c r="E3040" s="5">
        <v>2472.7199999999998</v>
      </c>
      <c r="F3040" s="5">
        <v>0.2</v>
      </c>
      <c r="G3040" s="5">
        <f>IFERROR(INDEX(Products!$C$2:$C$86,MATCH(C3040,Products!$A$2:$A$86,0)),"")</f>
        <v>3</v>
      </c>
      <c r="H3040" s="12">
        <f>IFERROR(INDEX(Products!$D$2:$D$86,MATCH(C3040,Products!$A$2:$A$86,0)),"")</f>
        <v>1458.83</v>
      </c>
      <c r="I3040" s="12">
        <f t="shared" si="188"/>
        <v>1978.1759999999999</v>
      </c>
      <c r="J3040" s="12">
        <f t="shared" si="189"/>
        <v>1458.83</v>
      </c>
      <c r="K3040" s="12">
        <f t="shared" si="190"/>
        <v>519.346</v>
      </c>
      <c r="L3040" s="7">
        <f t="shared" si="191"/>
        <v>0.26253781261121356</v>
      </c>
      <c r="M3040" s="5" t="str">
        <f>IF(COUNTIF(Returns!$B$2:$B$248,A3040)&gt;0,"Yes","No")</f>
        <v>No</v>
      </c>
      <c r="N3040" s="13"/>
    </row>
    <row r="3041" spans="1:14" x14ac:dyDescent="0.35">
      <c r="A3041" s="5">
        <v>3040</v>
      </c>
      <c r="B3041" s="5">
        <v>1999</v>
      </c>
      <c r="C3041" s="5">
        <v>1049</v>
      </c>
      <c r="D3041" s="5">
        <v>1</v>
      </c>
      <c r="E3041" s="5">
        <v>3970.29</v>
      </c>
      <c r="F3041" s="5">
        <v>0.2</v>
      </c>
      <c r="G3041" s="5">
        <f>IFERROR(INDEX(Products!$C$2:$C$86,MATCH(C3041,Products!$A$2:$A$86,0)),"")</f>
        <v>5</v>
      </c>
      <c r="H3041" s="12">
        <f>IFERROR(INDEX(Products!$D$2:$D$86,MATCH(C3041,Products!$A$2:$A$86,0)),"")</f>
        <v>2490.89</v>
      </c>
      <c r="I3041" s="12">
        <f t="shared" si="188"/>
        <v>3176.232</v>
      </c>
      <c r="J3041" s="12">
        <f t="shared" si="189"/>
        <v>2490.89</v>
      </c>
      <c r="K3041" s="12">
        <f t="shared" si="190"/>
        <v>685.3420000000001</v>
      </c>
      <c r="L3041" s="7">
        <f t="shared" si="191"/>
        <v>0.21577202169111076</v>
      </c>
      <c r="M3041" s="5" t="str">
        <f>IF(COUNTIF(Returns!$B$2:$B$248,A3041)&gt;0,"Yes","No")</f>
        <v>No</v>
      </c>
      <c r="N3041" s="13"/>
    </row>
    <row r="3042" spans="1:14" x14ac:dyDescent="0.35">
      <c r="A3042" s="5">
        <v>3041</v>
      </c>
      <c r="B3042" s="5">
        <v>1999</v>
      </c>
      <c r="C3042" s="5">
        <v>1017</v>
      </c>
      <c r="D3042" s="5">
        <v>1</v>
      </c>
      <c r="E3042" s="5">
        <v>978.37</v>
      </c>
      <c r="F3042" s="5">
        <v>0.05</v>
      </c>
      <c r="G3042" s="5">
        <f>IFERROR(INDEX(Products!$C$2:$C$86,MATCH(C3042,Products!$A$2:$A$86,0)),"")</f>
        <v>2</v>
      </c>
      <c r="H3042" s="12">
        <f>IFERROR(INDEX(Products!$D$2:$D$86,MATCH(C3042,Products!$A$2:$A$86,0)),"")</f>
        <v>519.71</v>
      </c>
      <c r="I3042" s="12">
        <f t="shared" si="188"/>
        <v>929.45150000000001</v>
      </c>
      <c r="J3042" s="12">
        <f t="shared" si="189"/>
        <v>519.71</v>
      </c>
      <c r="K3042" s="12">
        <f t="shared" si="190"/>
        <v>409.74149999999997</v>
      </c>
      <c r="L3042" s="7">
        <f t="shared" si="191"/>
        <v>0.44084226019324296</v>
      </c>
      <c r="M3042" s="5" t="str">
        <f>IF(COUNTIF(Returns!$B$2:$B$248,A3042)&gt;0,"Yes","No")</f>
        <v>No</v>
      </c>
      <c r="N3042" s="13"/>
    </row>
    <row r="3043" spans="1:14" x14ac:dyDescent="0.35">
      <c r="A3043" s="5">
        <v>3042</v>
      </c>
      <c r="B3043" s="5">
        <v>2000</v>
      </c>
      <c r="C3043" s="5">
        <v>1029</v>
      </c>
      <c r="D3043" s="5">
        <v>1</v>
      </c>
      <c r="E3043" s="5">
        <v>951.92</v>
      </c>
      <c r="F3043" s="5">
        <v>0.05</v>
      </c>
      <c r="G3043" s="5">
        <f>IFERROR(INDEX(Products!$C$2:$C$86,MATCH(C3043,Products!$A$2:$A$86,0)),"")</f>
        <v>3</v>
      </c>
      <c r="H3043" s="12">
        <f>IFERROR(INDEX(Products!$D$2:$D$86,MATCH(C3043,Products!$A$2:$A$86,0)),"")</f>
        <v>552.17999999999995</v>
      </c>
      <c r="I3043" s="12">
        <f t="shared" si="188"/>
        <v>904.32399999999996</v>
      </c>
      <c r="J3043" s="12">
        <f t="shared" si="189"/>
        <v>552.17999999999995</v>
      </c>
      <c r="K3043" s="12">
        <f t="shared" si="190"/>
        <v>352.14400000000001</v>
      </c>
      <c r="L3043" s="7">
        <f t="shared" si="191"/>
        <v>0.38940025919913662</v>
      </c>
      <c r="M3043" s="5" t="str">
        <f>IF(COUNTIF(Returns!$B$2:$B$248,A3043)&gt;0,"Yes","No")</f>
        <v>No</v>
      </c>
      <c r="N3043" s="13"/>
    </row>
    <row r="3044" spans="1:14" x14ac:dyDescent="0.35">
      <c r="A3044" s="5">
        <v>3043</v>
      </c>
      <c r="B3044" s="5">
        <v>2001</v>
      </c>
      <c r="C3044" s="5">
        <v>1006</v>
      </c>
      <c r="D3044" s="5">
        <v>1</v>
      </c>
      <c r="E3044" s="5">
        <v>2046.37</v>
      </c>
      <c r="F3044" s="5">
        <v>0</v>
      </c>
      <c r="G3044" s="5">
        <f>IFERROR(INDEX(Products!$C$2:$C$86,MATCH(C3044,Products!$A$2:$A$86,0)),"")</f>
        <v>1</v>
      </c>
      <c r="H3044" s="12">
        <f>IFERROR(INDEX(Products!$D$2:$D$86,MATCH(C3044,Products!$A$2:$A$86,0)),"")</f>
        <v>1296.42</v>
      </c>
      <c r="I3044" s="12">
        <f t="shared" si="188"/>
        <v>2046.37</v>
      </c>
      <c r="J3044" s="12">
        <f t="shared" si="189"/>
        <v>1296.42</v>
      </c>
      <c r="K3044" s="12">
        <f t="shared" si="190"/>
        <v>749.94999999999982</v>
      </c>
      <c r="L3044" s="7">
        <f t="shared" si="191"/>
        <v>0.3664782028665392</v>
      </c>
      <c r="M3044" s="5" t="str">
        <f>IF(COUNTIF(Returns!$B$2:$B$248,A3044)&gt;0,"Yes","No")</f>
        <v>No</v>
      </c>
      <c r="N3044" s="13"/>
    </row>
    <row r="3045" spans="1:14" x14ac:dyDescent="0.35">
      <c r="A3045" s="5">
        <v>3044</v>
      </c>
      <c r="B3045" s="5">
        <v>2001</v>
      </c>
      <c r="C3045" s="5">
        <v>1028</v>
      </c>
      <c r="D3045" s="5">
        <v>2</v>
      </c>
      <c r="E3045" s="5">
        <v>2753.45</v>
      </c>
      <c r="F3045" s="5">
        <v>0.25</v>
      </c>
      <c r="G3045" s="5">
        <f>IFERROR(INDEX(Products!$C$2:$C$86,MATCH(C3045,Products!$A$2:$A$86,0)),"")</f>
        <v>3</v>
      </c>
      <c r="H3045" s="12">
        <f>IFERROR(INDEX(Products!$D$2:$D$86,MATCH(C3045,Products!$A$2:$A$86,0)),"")</f>
        <v>1672.88</v>
      </c>
      <c r="I3045" s="12">
        <f t="shared" si="188"/>
        <v>4130.1749999999993</v>
      </c>
      <c r="J3045" s="12">
        <f t="shared" si="189"/>
        <v>3345.76</v>
      </c>
      <c r="K3045" s="12">
        <f t="shared" si="190"/>
        <v>784.41499999999905</v>
      </c>
      <c r="L3045" s="7">
        <f t="shared" si="191"/>
        <v>0.18992294515365551</v>
      </c>
      <c r="M3045" s="5" t="str">
        <f>IF(COUNTIF(Returns!$B$2:$B$248,A3045)&gt;0,"Yes","No")</f>
        <v>No</v>
      </c>
      <c r="N3045" s="13"/>
    </row>
    <row r="3046" spans="1:14" x14ac:dyDescent="0.35">
      <c r="A3046" s="5">
        <v>3045</v>
      </c>
      <c r="B3046" s="5">
        <v>2002</v>
      </c>
      <c r="C3046" s="5">
        <v>1001</v>
      </c>
      <c r="D3046" s="5">
        <v>1</v>
      </c>
      <c r="E3046" s="5">
        <v>3826.19</v>
      </c>
      <c r="F3046" s="5">
        <v>0.2</v>
      </c>
      <c r="G3046" s="5">
        <f>IFERROR(INDEX(Products!$C$2:$C$86,MATCH(C3046,Products!$A$2:$A$86,0)),"")</f>
        <v>1</v>
      </c>
      <c r="H3046" s="12">
        <f>IFERROR(INDEX(Products!$D$2:$D$86,MATCH(C3046,Products!$A$2:$A$86,0)),"")</f>
        <v>3021.65</v>
      </c>
      <c r="I3046" s="12">
        <f t="shared" si="188"/>
        <v>3060.9520000000002</v>
      </c>
      <c r="J3046" s="12">
        <f t="shared" si="189"/>
        <v>3021.65</v>
      </c>
      <c r="K3046" s="12">
        <f t="shared" si="190"/>
        <v>39.302000000000135</v>
      </c>
      <c r="L3046" s="7">
        <f t="shared" si="191"/>
        <v>1.2839796246396589E-2</v>
      </c>
      <c r="M3046" s="5" t="str">
        <f>IF(COUNTIF(Returns!$B$2:$B$248,A3046)&gt;0,"Yes","No")</f>
        <v>No</v>
      </c>
      <c r="N3046" s="13"/>
    </row>
    <row r="3047" spans="1:14" x14ac:dyDescent="0.35">
      <c r="A3047" s="5">
        <v>3046</v>
      </c>
      <c r="B3047" s="5">
        <v>2003</v>
      </c>
      <c r="C3047" s="5">
        <v>1051</v>
      </c>
      <c r="D3047" s="5">
        <v>1</v>
      </c>
      <c r="E3047" s="5">
        <v>304.13</v>
      </c>
      <c r="F3047" s="5">
        <v>0</v>
      </c>
      <c r="G3047" s="5">
        <f>IFERROR(INDEX(Products!$C$2:$C$86,MATCH(C3047,Products!$A$2:$A$86,0)),"")</f>
        <v>5</v>
      </c>
      <c r="H3047" s="12">
        <f>IFERROR(INDEX(Products!$D$2:$D$86,MATCH(C3047,Products!$A$2:$A$86,0)),"")</f>
        <v>176.98</v>
      </c>
      <c r="I3047" s="12">
        <f t="shared" si="188"/>
        <v>304.13</v>
      </c>
      <c r="J3047" s="12">
        <f t="shared" si="189"/>
        <v>176.98</v>
      </c>
      <c r="K3047" s="12">
        <f t="shared" si="190"/>
        <v>127.15</v>
      </c>
      <c r="L3047" s="7">
        <f t="shared" si="191"/>
        <v>0.41807779567947917</v>
      </c>
      <c r="M3047" s="5" t="str">
        <f>IF(COUNTIF(Returns!$B$2:$B$248,A3047)&gt;0,"Yes","No")</f>
        <v>No</v>
      </c>
      <c r="N3047" s="13"/>
    </row>
    <row r="3048" spans="1:14" x14ac:dyDescent="0.35">
      <c r="A3048" s="5">
        <v>3047</v>
      </c>
      <c r="B3048" s="5">
        <v>2003</v>
      </c>
      <c r="C3048" s="5">
        <v>1023</v>
      </c>
      <c r="D3048" s="5">
        <v>1</v>
      </c>
      <c r="E3048" s="5">
        <v>203.79</v>
      </c>
      <c r="F3048" s="5">
        <v>0.1</v>
      </c>
      <c r="G3048" s="5">
        <f>IFERROR(INDEX(Products!$C$2:$C$86,MATCH(C3048,Products!$A$2:$A$86,0)),"")</f>
        <v>2</v>
      </c>
      <c r="H3048" s="12">
        <f>IFERROR(INDEX(Products!$D$2:$D$86,MATCH(C3048,Products!$A$2:$A$86,0)),"")</f>
        <v>145.43</v>
      </c>
      <c r="I3048" s="12">
        <f t="shared" si="188"/>
        <v>183.411</v>
      </c>
      <c r="J3048" s="12">
        <f t="shared" si="189"/>
        <v>145.43</v>
      </c>
      <c r="K3048" s="12">
        <f t="shared" si="190"/>
        <v>37.980999999999995</v>
      </c>
      <c r="L3048" s="7">
        <f t="shared" si="191"/>
        <v>0.20708136371319055</v>
      </c>
      <c r="M3048" s="5" t="str">
        <f>IF(COUNTIF(Returns!$B$2:$B$248,A3048)&gt;0,"Yes","No")</f>
        <v>No</v>
      </c>
      <c r="N3048" s="13"/>
    </row>
    <row r="3049" spans="1:14" x14ac:dyDescent="0.35">
      <c r="A3049" s="5">
        <v>3048</v>
      </c>
      <c r="B3049" s="5">
        <v>2003</v>
      </c>
      <c r="C3049" s="5">
        <v>1085</v>
      </c>
      <c r="D3049" s="5">
        <v>1</v>
      </c>
      <c r="E3049" s="5">
        <v>234.72</v>
      </c>
      <c r="F3049" s="5">
        <v>0.1</v>
      </c>
      <c r="G3049" s="5">
        <f>IFERROR(INDEX(Products!$C$2:$C$86,MATCH(C3049,Products!$A$2:$A$86,0)),"")</f>
        <v>8</v>
      </c>
      <c r="H3049" s="12">
        <f>IFERROR(INDEX(Products!$D$2:$D$86,MATCH(C3049,Products!$A$2:$A$86,0)),"")</f>
        <v>175.69</v>
      </c>
      <c r="I3049" s="12">
        <f t="shared" si="188"/>
        <v>211.24799999999999</v>
      </c>
      <c r="J3049" s="12">
        <f t="shared" si="189"/>
        <v>175.69</v>
      </c>
      <c r="K3049" s="12">
        <f t="shared" si="190"/>
        <v>35.557999999999993</v>
      </c>
      <c r="L3049" s="7">
        <f t="shared" si="191"/>
        <v>0.16832348708626824</v>
      </c>
      <c r="M3049" s="5" t="str">
        <f>IF(COUNTIF(Returns!$B$2:$B$248,A3049)&gt;0,"Yes","No")</f>
        <v>No</v>
      </c>
      <c r="N3049" s="13"/>
    </row>
    <row r="3050" spans="1:14" x14ac:dyDescent="0.35">
      <c r="A3050" s="5">
        <v>3049</v>
      </c>
      <c r="B3050" s="5">
        <v>2004</v>
      </c>
      <c r="C3050" s="5">
        <v>1067</v>
      </c>
      <c r="D3050" s="5">
        <v>1</v>
      </c>
      <c r="E3050" s="5">
        <v>4128.99</v>
      </c>
      <c r="F3050" s="5">
        <v>0</v>
      </c>
      <c r="G3050" s="5">
        <f>IFERROR(INDEX(Products!$C$2:$C$86,MATCH(C3050,Products!$A$2:$A$86,0)),"")</f>
        <v>7</v>
      </c>
      <c r="H3050" s="12">
        <f>IFERROR(INDEX(Products!$D$2:$D$86,MATCH(C3050,Products!$A$2:$A$86,0)),"")</f>
        <v>2213.3200000000002</v>
      </c>
      <c r="I3050" s="12">
        <f t="shared" si="188"/>
        <v>4128.99</v>
      </c>
      <c r="J3050" s="12">
        <f t="shared" si="189"/>
        <v>2213.3200000000002</v>
      </c>
      <c r="K3050" s="12">
        <f t="shared" si="190"/>
        <v>1915.6699999999996</v>
      </c>
      <c r="L3050" s="7">
        <f t="shared" si="191"/>
        <v>0.4639560764254696</v>
      </c>
      <c r="M3050" s="5" t="str">
        <f>IF(COUNTIF(Returns!$B$2:$B$248,A3050)&gt;0,"Yes","No")</f>
        <v>No</v>
      </c>
      <c r="N3050" s="13"/>
    </row>
    <row r="3051" spans="1:14" x14ac:dyDescent="0.35">
      <c r="A3051" s="5">
        <v>3050</v>
      </c>
      <c r="B3051" s="5">
        <v>2005</v>
      </c>
      <c r="C3051" s="5">
        <v>1085</v>
      </c>
      <c r="D3051" s="5">
        <v>1</v>
      </c>
      <c r="E3051" s="5">
        <v>234.72</v>
      </c>
      <c r="F3051" s="5">
        <v>0</v>
      </c>
      <c r="G3051" s="5">
        <f>IFERROR(INDEX(Products!$C$2:$C$86,MATCH(C3051,Products!$A$2:$A$86,0)),"")</f>
        <v>8</v>
      </c>
      <c r="H3051" s="12">
        <f>IFERROR(INDEX(Products!$D$2:$D$86,MATCH(C3051,Products!$A$2:$A$86,0)),"")</f>
        <v>175.69</v>
      </c>
      <c r="I3051" s="12">
        <f t="shared" si="188"/>
        <v>234.72</v>
      </c>
      <c r="J3051" s="12">
        <f t="shared" si="189"/>
        <v>175.69</v>
      </c>
      <c r="K3051" s="12">
        <f t="shared" si="190"/>
        <v>59.03</v>
      </c>
      <c r="L3051" s="7">
        <f t="shared" si="191"/>
        <v>0.25149113837764148</v>
      </c>
      <c r="M3051" s="5" t="str">
        <f>IF(COUNTIF(Returns!$B$2:$B$248,A3051)&gt;0,"Yes","No")</f>
        <v>No</v>
      </c>
      <c r="N3051" s="13"/>
    </row>
    <row r="3052" spans="1:14" x14ac:dyDescent="0.35">
      <c r="A3052" s="5">
        <v>3051</v>
      </c>
      <c r="B3052" s="5">
        <v>2006</v>
      </c>
      <c r="C3052" s="5">
        <v>1004</v>
      </c>
      <c r="D3052" s="5">
        <v>1</v>
      </c>
      <c r="E3052" s="5">
        <v>5301.74</v>
      </c>
      <c r="F3052" s="5">
        <v>0.3</v>
      </c>
      <c r="G3052" s="5">
        <f>IFERROR(INDEX(Products!$C$2:$C$86,MATCH(C3052,Products!$A$2:$A$86,0)),"")</f>
        <v>1</v>
      </c>
      <c r="H3052" s="12">
        <f>IFERROR(INDEX(Products!$D$2:$D$86,MATCH(C3052,Products!$A$2:$A$86,0)),"")</f>
        <v>4057.94</v>
      </c>
      <c r="I3052" s="12">
        <f t="shared" si="188"/>
        <v>3711.2179999999994</v>
      </c>
      <c r="J3052" s="12">
        <f t="shared" si="189"/>
        <v>4057.94</v>
      </c>
      <c r="K3052" s="12">
        <f t="shared" si="190"/>
        <v>-346.72200000000066</v>
      </c>
      <c r="L3052" s="7">
        <f t="shared" si="191"/>
        <v>-9.342539295724496E-2</v>
      </c>
      <c r="M3052" s="5" t="str">
        <f>IF(COUNTIF(Returns!$B$2:$B$248,A3052)&gt;0,"Yes","No")</f>
        <v>Yes</v>
      </c>
      <c r="N3052" s="13"/>
    </row>
    <row r="3053" spans="1:14" x14ac:dyDescent="0.35">
      <c r="A3053" s="5">
        <v>3052</v>
      </c>
      <c r="B3053" s="5">
        <v>2007</v>
      </c>
      <c r="C3053" s="5">
        <v>1056</v>
      </c>
      <c r="D3053" s="5">
        <v>2</v>
      </c>
      <c r="E3053" s="5">
        <v>1134.4000000000001</v>
      </c>
      <c r="F3053" s="5">
        <v>0.3</v>
      </c>
      <c r="G3053" s="5">
        <f>IFERROR(INDEX(Products!$C$2:$C$86,MATCH(C3053,Products!$A$2:$A$86,0)),"")</f>
        <v>6</v>
      </c>
      <c r="H3053" s="12">
        <f>IFERROR(INDEX(Products!$D$2:$D$86,MATCH(C3053,Products!$A$2:$A$86,0)),"")</f>
        <v>798.2</v>
      </c>
      <c r="I3053" s="12">
        <f t="shared" si="188"/>
        <v>1588.16</v>
      </c>
      <c r="J3053" s="12">
        <f t="shared" si="189"/>
        <v>1596.4</v>
      </c>
      <c r="K3053" s="12">
        <f t="shared" si="190"/>
        <v>-8.2400000000000091</v>
      </c>
      <c r="L3053" s="7">
        <f t="shared" si="191"/>
        <v>-5.1883941164618226E-3</v>
      </c>
      <c r="M3053" s="5" t="str">
        <f>IF(COUNTIF(Returns!$B$2:$B$248,A3053)&gt;0,"Yes","No")</f>
        <v>No</v>
      </c>
      <c r="N3053" s="13"/>
    </row>
    <row r="3054" spans="1:14" x14ac:dyDescent="0.35">
      <c r="A3054" s="5">
        <v>3053</v>
      </c>
      <c r="B3054" s="5">
        <v>2007</v>
      </c>
      <c r="C3054" s="5">
        <v>1065</v>
      </c>
      <c r="D3054" s="5">
        <v>1</v>
      </c>
      <c r="E3054" s="5">
        <v>1433.45</v>
      </c>
      <c r="F3054" s="5">
        <v>0.05</v>
      </c>
      <c r="G3054" s="5">
        <f>IFERROR(INDEX(Products!$C$2:$C$86,MATCH(C3054,Products!$A$2:$A$86,0)),"")</f>
        <v>6</v>
      </c>
      <c r="H3054" s="12">
        <f>IFERROR(INDEX(Products!$D$2:$D$86,MATCH(C3054,Products!$A$2:$A$86,0)),"")</f>
        <v>800.55</v>
      </c>
      <c r="I3054" s="12">
        <f t="shared" si="188"/>
        <v>1361.7774999999999</v>
      </c>
      <c r="J3054" s="12">
        <f t="shared" si="189"/>
        <v>800.55</v>
      </c>
      <c r="K3054" s="12">
        <f t="shared" si="190"/>
        <v>561.22749999999996</v>
      </c>
      <c r="L3054" s="7">
        <f t="shared" si="191"/>
        <v>0.41212863334869315</v>
      </c>
      <c r="M3054" s="5" t="str">
        <f>IF(COUNTIF(Returns!$B$2:$B$248,A3054)&gt;0,"Yes","No")</f>
        <v>No</v>
      </c>
      <c r="N3054" s="13"/>
    </row>
    <row r="3055" spans="1:14" x14ac:dyDescent="0.35">
      <c r="A3055" s="5">
        <v>3054</v>
      </c>
      <c r="B3055" s="5">
        <v>2008</v>
      </c>
      <c r="C3055" s="5">
        <v>1051</v>
      </c>
      <c r="D3055" s="5">
        <v>1</v>
      </c>
      <c r="E3055" s="5">
        <v>304.13</v>
      </c>
      <c r="F3055" s="5">
        <v>0.1</v>
      </c>
      <c r="G3055" s="5">
        <f>IFERROR(INDEX(Products!$C$2:$C$86,MATCH(C3055,Products!$A$2:$A$86,0)),"")</f>
        <v>5</v>
      </c>
      <c r="H3055" s="12">
        <f>IFERROR(INDEX(Products!$D$2:$D$86,MATCH(C3055,Products!$A$2:$A$86,0)),"")</f>
        <v>176.98</v>
      </c>
      <c r="I3055" s="12">
        <f t="shared" si="188"/>
        <v>273.71699999999998</v>
      </c>
      <c r="J3055" s="12">
        <f t="shared" si="189"/>
        <v>176.98</v>
      </c>
      <c r="K3055" s="12">
        <f t="shared" si="190"/>
        <v>96.736999999999995</v>
      </c>
      <c r="L3055" s="7">
        <f t="shared" si="191"/>
        <v>0.35341977297719906</v>
      </c>
      <c r="M3055" s="5" t="str">
        <f>IF(COUNTIF(Returns!$B$2:$B$248,A3055)&gt;0,"Yes","No")</f>
        <v>No</v>
      </c>
      <c r="N3055" s="13"/>
    </row>
    <row r="3056" spans="1:14" x14ac:dyDescent="0.35">
      <c r="A3056" s="5">
        <v>3055</v>
      </c>
      <c r="B3056" s="5">
        <v>2008</v>
      </c>
      <c r="C3056" s="5">
        <v>1080</v>
      </c>
      <c r="D3056" s="5">
        <v>2</v>
      </c>
      <c r="E3056" s="5">
        <v>256.7</v>
      </c>
      <c r="F3056" s="5">
        <v>0</v>
      </c>
      <c r="G3056" s="5">
        <f>IFERROR(INDEX(Products!$C$2:$C$86,MATCH(C3056,Products!$A$2:$A$86,0)),"")</f>
        <v>8</v>
      </c>
      <c r="H3056" s="12">
        <f>IFERROR(INDEX(Products!$D$2:$D$86,MATCH(C3056,Products!$A$2:$A$86,0)),"")</f>
        <v>184.26</v>
      </c>
      <c r="I3056" s="12">
        <f t="shared" si="188"/>
        <v>513.4</v>
      </c>
      <c r="J3056" s="12">
        <f t="shared" si="189"/>
        <v>368.52</v>
      </c>
      <c r="K3056" s="12">
        <f t="shared" si="190"/>
        <v>144.88</v>
      </c>
      <c r="L3056" s="7">
        <f t="shared" si="191"/>
        <v>0.28219711725749902</v>
      </c>
      <c r="M3056" s="5" t="str">
        <f>IF(COUNTIF(Returns!$B$2:$B$248,A3056)&gt;0,"Yes","No")</f>
        <v>No</v>
      </c>
      <c r="N3056" s="13"/>
    </row>
    <row r="3057" spans="1:14" x14ac:dyDescent="0.35">
      <c r="A3057" s="5">
        <v>3056</v>
      </c>
      <c r="B3057" s="5">
        <v>2009</v>
      </c>
      <c r="C3057" s="5">
        <v>1043</v>
      </c>
      <c r="D3057" s="5">
        <v>1</v>
      </c>
      <c r="E3057" s="5">
        <v>567.48</v>
      </c>
      <c r="F3057" s="5">
        <v>0.25</v>
      </c>
      <c r="G3057" s="5">
        <f>IFERROR(INDEX(Products!$C$2:$C$86,MATCH(C3057,Products!$A$2:$A$86,0)),"")</f>
        <v>4</v>
      </c>
      <c r="H3057" s="12">
        <f>IFERROR(INDEX(Products!$D$2:$D$86,MATCH(C3057,Products!$A$2:$A$86,0)),"")</f>
        <v>407.51</v>
      </c>
      <c r="I3057" s="12">
        <f t="shared" si="188"/>
        <v>425.61</v>
      </c>
      <c r="J3057" s="12">
        <f t="shared" si="189"/>
        <v>407.51</v>
      </c>
      <c r="K3057" s="12">
        <f t="shared" si="190"/>
        <v>18.100000000000023</v>
      </c>
      <c r="L3057" s="7">
        <f t="shared" si="191"/>
        <v>4.2527196259486436E-2</v>
      </c>
      <c r="M3057" s="5" t="str">
        <f>IF(COUNTIF(Returns!$B$2:$B$248,A3057)&gt;0,"Yes","No")</f>
        <v>No</v>
      </c>
      <c r="N3057" s="13"/>
    </row>
    <row r="3058" spans="1:14" x14ac:dyDescent="0.35">
      <c r="A3058" s="5">
        <v>3057</v>
      </c>
      <c r="B3058" s="5">
        <v>2010</v>
      </c>
      <c r="C3058" s="5">
        <v>1061</v>
      </c>
      <c r="D3058" s="5">
        <v>1</v>
      </c>
      <c r="E3058" s="5">
        <v>1128.8399999999999</v>
      </c>
      <c r="F3058" s="5">
        <v>0.15</v>
      </c>
      <c r="G3058" s="5">
        <f>IFERROR(INDEX(Products!$C$2:$C$86,MATCH(C3058,Products!$A$2:$A$86,0)),"")</f>
        <v>6</v>
      </c>
      <c r="H3058" s="12">
        <f>IFERROR(INDEX(Products!$D$2:$D$86,MATCH(C3058,Products!$A$2:$A$86,0)),"")</f>
        <v>705.26</v>
      </c>
      <c r="I3058" s="12">
        <f t="shared" si="188"/>
        <v>959.5139999999999</v>
      </c>
      <c r="J3058" s="12">
        <f t="shared" si="189"/>
        <v>705.26</v>
      </c>
      <c r="K3058" s="12">
        <f t="shared" si="190"/>
        <v>254.25399999999991</v>
      </c>
      <c r="L3058" s="7">
        <f t="shared" si="191"/>
        <v>0.26498206383648382</v>
      </c>
      <c r="M3058" s="5" t="str">
        <f>IF(COUNTIF(Returns!$B$2:$B$248,A3058)&gt;0,"Yes","No")</f>
        <v>No</v>
      </c>
      <c r="N3058" s="13"/>
    </row>
    <row r="3059" spans="1:14" x14ac:dyDescent="0.35">
      <c r="A3059" s="5">
        <v>3058</v>
      </c>
      <c r="B3059" s="5">
        <v>2011</v>
      </c>
      <c r="C3059" s="5">
        <v>1001</v>
      </c>
      <c r="D3059" s="5">
        <v>2</v>
      </c>
      <c r="E3059" s="5">
        <v>3826.19</v>
      </c>
      <c r="F3059" s="5">
        <v>0</v>
      </c>
      <c r="G3059" s="5">
        <f>IFERROR(INDEX(Products!$C$2:$C$86,MATCH(C3059,Products!$A$2:$A$86,0)),"")</f>
        <v>1</v>
      </c>
      <c r="H3059" s="12">
        <f>IFERROR(INDEX(Products!$D$2:$D$86,MATCH(C3059,Products!$A$2:$A$86,0)),"")</f>
        <v>3021.65</v>
      </c>
      <c r="I3059" s="12">
        <f t="shared" si="188"/>
        <v>7652.38</v>
      </c>
      <c r="J3059" s="12">
        <f t="shared" si="189"/>
        <v>6043.3</v>
      </c>
      <c r="K3059" s="12">
        <f t="shared" si="190"/>
        <v>1609.08</v>
      </c>
      <c r="L3059" s="7">
        <f t="shared" si="191"/>
        <v>0.21027183699711721</v>
      </c>
      <c r="M3059" s="5" t="str">
        <f>IF(COUNTIF(Returns!$B$2:$B$248,A3059)&gt;0,"Yes","No")</f>
        <v>No</v>
      </c>
      <c r="N3059" s="13"/>
    </row>
    <row r="3060" spans="1:14" x14ac:dyDescent="0.35">
      <c r="A3060" s="5">
        <v>3059</v>
      </c>
      <c r="B3060" s="5">
        <v>2012</v>
      </c>
      <c r="C3060" s="5">
        <v>1001</v>
      </c>
      <c r="D3060" s="5">
        <v>1</v>
      </c>
      <c r="E3060" s="5">
        <v>3826.19</v>
      </c>
      <c r="F3060" s="5">
        <v>0</v>
      </c>
      <c r="G3060" s="5">
        <f>IFERROR(INDEX(Products!$C$2:$C$86,MATCH(C3060,Products!$A$2:$A$86,0)),"")</f>
        <v>1</v>
      </c>
      <c r="H3060" s="12">
        <f>IFERROR(INDEX(Products!$D$2:$D$86,MATCH(C3060,Products!$A$2:$A$86,0)),"")</f>
        <v>3021.65</v>
      </c>
      <c r="I3060" s="12">
        <f t="shared" si="188"/>
        <v>3826.19</v>
      </c>
      <c r="J3060" s="12">
        <f t="shared" si="189"/>
        <v>3021.65</v>
      </c>
      <c r="K3060" s="12">
        <f t="shared" si="190"/>
        <v>804.54</v>
      </c>
      <c r="L3060" s="7">
        <f t="shared" si="191"/>
        <v>0.21027183699711721</v>
      </c>
      <c r="M3060" s="5" t="str">
        <f>IF(COUNTIF(Returns!$B$2:$B$248,A3060)&gt;0,"Yes","No")</f>
        <v>No</v>
      </c>
      <c r="N3060" s="13"/>
    </row>
    <row r="3061" spans="1:14" x14ac:dyDescent="0.35">
      <c r="A3061" s="5">
        <v>3060</v>
      </c>
      <c r="B3061" s="5">
        <v>2012</v>
      </c>
      <c r="C3061" s="5">
        <v>1012</v>
      </c>
      <c r="D3061" s="5">
        <v>1</v>
      </c>
      <c r="E3061" s="5">
        <v>2425.1999999999998</v>
      </c>
      <c r="F3061" s="5">
        <v>0.3</v>
      </c>
      <c r="G3061" s="5">
        <f>IFERROR(INDEX(Products!$C$2:$C$86,MATCH(C3061,Products!$A$2:$A$86,0)),"")</f>
        <v>1</v>
      </c>
      <c r="H3061" s="12">
        <f>IFERROR(INDEX(Products!$D$2:$D$86,MATCH(C3061,Products!$A$2:$A$86,0)),"")</f>
        <v>1795.03</v>
      </c>
      <c r="I3061" s="12">
        <f t="shared" si="188"/>
        <v>1697.6399999999999</v>
      </c>
      <c r="J3061" s="12">
        <f t="shared" si="189"/>
        <v>1795.03</v>
      </c>
      <c r="K3061" s="12">
        <f t="shared" si="190"/>
        <v>-97.3900000000001</v>
      </c>
      <c r="L3061" s="7">
        <f t="shared" si="191"/>
        <v>-5.7367875403501398E-2</v>
      </c>
      <c r="M3061" s="5" t="str">
        <f>IF(COUNTIF(Returns!$B$2:$B$248,A3061)&gt;0,"Yes","No")</f>
        <v>No</v>
      </c>
      <c r="N3061" s="13"/>
    </row>
    <row r="3062" spans="1:14" x14ac:dyDescent="0.35">
      <c r="A3062" s="5">
        <v>3061</v>
      </c>
      <c r="B3062" s="5">
        <v>2013</v>
      </c>
      <c r="C3062" s="5">
        <v>1085</v>
      </c>
      <c r="D3062" s="5">
        <v>1</v>
      </c>
      <c r="E3062" s="5">
        <v>234.72</v>
      </c>
      <c r="F3062" s="5">
        <v>0.2</v>
      </c>
      <c r="G3062" s="5">
        <f>IFERROR(INDEX(Products!$C$2:$C$86,MATCH(C3062,Products!$A$2:$A$86,0)),"")</f>
        <v>8</v>
      </c>
      <c r="H3062" s="12">
        <f>IFERROR(INDEX(Products!$D$2:$D$86,MATCH(C3062,Products!$A$2:$A$86,0)),"")</f>
        <v>175.69</v>
      </c>
      <c r="I3062" s="12">
        <f t="shared" si="188"/>
        <v>187.77600000000001</v>
      </c>
      <c r="J3062" s="12">
        <f t="shared" si="189"/>
        <v>175.69</v>
      </c>
      <c r="K3062" s="12">
        <f t="shared" si="190"/>
        <v>12.086000000000013</v>
      </c>
      <c r="L3062" s="7">
        <f t="shared" si="191"/>
        <v>6.4363922972051874E-2</v>
      </c>
      <c r="M3062" s="5" t="str">
        <f>IF(COUNTIF(Returns!$B$2:$B$248,A3062)&gt;0,"Yes","No")</f>
        <v>No</v>
      </c>
      <c r="N3062" s="13"/>
    </row>
    <row r="3063" spans="1:14" x14ac:dyDescent="0.35">
      <c r="A3063" s="5">
        <v>3062</v>
      </c>
      <c r="B3063" s="5">
        <v>2013</v>
      </c>
      <c r="C3063" s="5">
        <v>1061</v>
      </c>
      <c r="D3063" s="5">
        <v>1</v>
      </c>
      <c r="E3063" s="5">
        <v>1128.8399999999999</v>
      </c>
      <c r="F3063" s="5">
        <v>0.15</v>
      </c>
      <c r="G3063" s="5">
        <f>IFERROR(INDEX(Products!$C$2:$C$86,MATCH(C3063,Products!$A$2:$A$86,0)),"")</f>
        <v>6</v>
      </c>
      <c r="H3063" s="12">
        <f>IFERROR(INDEX(Products!$D$2:$D$86,MATCH(C3063,Products!$A$2:$A$86,0)),"")</f>
        <v>705.26</v>
      </c>
      <c r="I3063" s="12">
        <f t="shared" si="188"/>
        <v>959.5139999999999</v>
      </c>
      <c r="J3063" s="12">
        <f t="shared" si="189"/>
        <v>705.26</v>
      </c>
      <c r="K3063" s="12">
        <f t="shared" si="190"/>
        <v>254.25399999999991</v>
      </c>
      <c r="L3063" s="7">
        <f t="shared" si="191"/>
        <v>0.26498206383648382</v>
      </c>
      <c r="M3063" s="5" t="str">
        <f>IF(COUNTIF(Returns!$B$2:$B$248,A3063)&gt;0,"Yes","No")</f>
        <v>No</v>
      </c>
      <c r="N3063" s="13"/>
    </row>
    <row r="3064" spans="1:14" x14ac:dyDescent="0.35">
      <c r="A3064" s="5">
        <v>3063</v>
      </c>
      <c r="B3064" s="5">
        <v>2014</v>
      </c>
      <c r="C3064" s="5">
        <v>1017</v>
      </c>
      <c r="D3064" s="5">
        <v>1</v>
      </c>
      <c r="E3064" s="5">
        <v>978.37</v>
      </c>
      <c r="F3064" s="5">
        <v>0.05</v>
      </c>
      <c r="G3064" s="5">
        <f>IFERROR(INDEX(Products!$C$2:$C$86,MATCH(C3064,Products!$A$2:$A$86,0)),"")</f>
        <v>2</v>
      </c>
      <c r="H3064" s="12">
        <f>IFERROR(INDEX(Products!$D$2:$D$86,MATCH(C3064,Products!$A$2:$A$86,0)),"")</f>
        <v>519.71</v>
      </c>
      <c r="I3064" s="12">
        <f t="shared" si="188"/>
        <v>929.45150000000001</v>
      </c>
      <c r="J3064" s="12">
        <f t="shared" si="189"/>
        <v>519.71</v>
      </c>
      <c r="K3064" s="12">
        <f t="shared" si="190"/>
        <v>409.74149999999997</v>
      </c>
      <c r="L3064" s="7">
        <f t="shared" si="191"/>
        <v>0.44084226019324296</v>
      </c>
      <c r="M3064" s="5" t="str">
        <f>IF(COUNTIF(Returns!$B$2:$B$248,A3064)&gt;0,"Yes","No")</f>
        <v>No</v>
      </c>
      <c r="N3064" s="13"/>
    </row>
    <row r="3065" spans="1:14" x14ac:dyDescent="0.35">
      <c r="A3065" s="5">
        <v>3064</v>
      </c>
      <c r="B3065" s="5">
        <v>2014</v>
      </c>
      <c r="C3065" s="5">
        <v>1039</v>
      </c>
      <c r="D3065" s="5">
        <v>1</v>
      </c>
      <c r="E3065" s="5">
        <v>1284.94</v>
      </c>
      <c r="F3065" s="5">
        <v>0</v>
      </c>
      <c r="G3065" s="5">
        <f>IFERROR(INDEX(Products!$C$2:$C$86,MATCH(C3065,Products!$A$2:$A$86,0)),"")</f>
        <v>4</v>
      </c>
      <c r="H3065" s="12">
        <f>IFERROR(INDEX(Products!$D$2:$D$86,MATCH(C3065,Products!$A$2:$A$86,0)),"")</f>
        <v>829.93</v>
      </c>
      <c r="I3065" s="12">
        <f t="shared" si="188"/>
        <v>1284.94</v>
      </c>
      <c r="J3065" s="12">
        <f t="shared" si="189"/>
        <v>829.93</v>
      </c>
      <c r="K3065" s="12">
        <f t="shared" si="190"/>
        <v>455.0100000000001</v>
      </c>
      <c r="L3065" s="7">
        <f t="shared" si="191"/>
        <v>0.35410991952931659</v>
      </c>
      <c r="M3065" s="5" t="str">
        <f>IF(COUNTIF(Returns!$B$2:$B$248,A3065)&gt;0,"Yes","No")</f>
        <v>No</v>
      </c>
      <c r="N3065" s="13"/>
    </row>
    <row r="3066" spans="1:14" x14ac:dyDescent="0.35">
      <c r="A3066" s="5">
        <v>3065</v>
      </c>
      <c r="B3066" s="5">
        <v>2015</v>
      </c>
      <c r="C3066" s="5">
        <v>1003</v>
      </c>
      <c r="D3066" s="5">
        <v>1</v>
      </c>
      <c r="E3066" s="5">
        <v>5778.51</v>
      </c>
      <c r="F3066" s="5">
        <v>0.1</v>
      </c>
      <c r="G3066" s="5">
        <f>IFERROR(INDEX(Products!$C$2:$C$86,MATCH(C3066,Products!$A$2:$A$86,0)),"")</f>
        <v>1</v>
      </c>
      <c r="H3066" s="12">
        <f>IFERROR(INDEX(Products!$D$2:$D$86,MATCH(C3066,Products!$A$2:$A$86,0)),"")</f>
        <v>3419.53</v>
      </c>
      <c r="I3066" s="12">
        <f t="shared" si="188"/>
        <v>5200.6590000000006</v>
      </c>
      <c r="J3066" s="12">
        <f t="shared" si="189"/>
        <v>3419.53</v>
      </c>
      <c r="K3066" s="12">
        <f t="shared" si="190"/>
        <v>1781.1290000000004</v>
      </c>
      <c r="L3066" s="7">
        <f t="shared" si="191"/>
        <v>0.3424814047604352</v>
      </c>
      <c r="M3066" s="5" t="str">
        <f>IF(COUNTIF(Returns!$B$2:$B$248,A3066)&gt;0,"Yes","No")</f>
        <v>No</v>
      </c>
      <c r="N3066" s="13"/>
    </row>
    <row r="3067" spans="1:14" x14ac:dyDescent="0.35">
      <c r="A3067" s="5">
        <v>3066</v>
      </c>
      <c r="B3067" s="5">
        <v>2015</v>
      </c>
      <c r="C3067" s="5">
        <v>1005</v>
      </c>
      <c r="D3067" s="5">
        <v>1</v>
      </c>
      <c r="E3067" s="5">
        <v>2703.6</v>
      </c>
      <c r="F3067" s="5">
        <v>0</v>
      </c>
      <c r="G3067" s="5">
        <f>IFERROR(INDEX(Products!$C$2:$C$86,MATCH(C3067,Products!$A$2:$A$86,0)),"")</f>
        <v>1</v>
      </c>
      <c r="H3067" s="12">
        <f>IFERROR(INDEX(Products!$D$2:$D$86,MATCH(C3067,Products!$A$2:$A$86,0)),"")</f>
        <v>2129.88</v>
      </c>
      <c r="I3067" s="12">
        <f t="shared" si="188"/>
        <v>2703.6</v>
      </c>
      <c r="J3067" s="12">
        <f t="shared" si="189"/>
        <v>2129.88</v>
      </c>
      <c r="K3067" s="12">
        <f t="shared" si="190"/>
        <v>573.7199999999998</v>
      </c>
      <c r="L3067" s="7">
        <f t="shared" si="191"/>
        <v>0.2122059476253883</v>
      </c>
      <c r="M3067" s="5" t="str">
        <f>IF(COUNTIF(Returns!$B$2:$B$248,A3067)&gt;0,"Yes","No")</f>
        <v>No</v>
      </c>
      <c r="N3067" s="13"/>
    </row>
    <row r="3068" spans="1:14" x14ac:dyDescent="0.35">
      <c r="A3068" s="5">
        <v>3067</v>
      </c>
      <c r="B3068" s="5">
        <v>2016</v>
      </c>
      <c r="C3068" s="5">
        <v>1061</v>
      </c>
      <c r="D3068" s="5">
        <v>1</v>
      </c>
      <c r="E3068" s="5">
        <v>1128.8399999999999</v>
      </c>
      <c r="F3068" s="5">
        <v>0.1</v>
      </c>
      <c r="G3068" s="5">
        <f>IFERROR(INDEX(Products!$C$2:$C$86,MATCH(C3068,Products!$A$2:$A$86,0)),"")</f>
        <v>6</v>
      </c>
      <c r="H3068" s="12">
        <f>IFERROR(INDEX(Products!$D$2:$D$86,MATCH(C3068,Products!$A$2:$A$86,0)),"")</f>
        <v>705.26</v>
      </c>
      <c r="I3068" s="12">
        <f t="shared" si="188"/>
        <v>1015.9559999999999</v>
      </c>
      <c r="J3068" s="12">
        <f t="shared" si="189"/>
        <v>705.26</v>
      </c>
      <c r="K3068" s="12">
        <f t="shared" si="190"/>
        <v>310.69599999999991</v>
      </c>
      <c r="L3068" s="7">
        <f t="shared" si="191"/>
        <v>0.30581639362334584</v>
      </c>
      <c r="M3068" s="5" t="str">
        <f>IF(COUNTIF(Returns!$B$2:$B$248,A3068)&gt;0,"Yes","No")</f>
        <v>No</v>
      </c>
      <c r="N3068" s="13"/>
    </row>
    <row r="3069" spans="1:14" x14ac:dyDescent="0.35">
      <c r="A3069" s="5">
        <v>3068</v>
      </c>
      <c r="B3069" s="5">
        <v>2017</v>
      </c>
      <c r="C3069" s="5">
        <v>1001</v>
      </c>
      <c r="D3069" s="5">
        <v>1</v>
      </c>
      <c r="E3069" s="5">
        <v>3826.19</v>
      </c>
      <c r="F3069" s="5">
        <v>0.2</v>
      </c>
      <c r="G3069" s="5">
        <f>IFERROR(INDEX(Products!$C$2:$C$86,MATCH(C3069,Products!$A$2:$A$86,0)),"")</f>
        <v>1</v>
      </c>
      <c r="H3069" s="12">
        <f>IFERROR(INDEX(Products!$D$2:$D$86,MATCH(C3069,Products!$A$2:$A$86,0)),"")</f>
        <v>3021.65</v>
      </c>
      <c r="I3069" s="12">
        <f t="shared" si="188"/>
        <v>3060.9520000000002</v>
      </c>
      <c r="J3069" s="12">
        <f t="shared" si="189"/>
        <v>3021.65</v>
      </c>
      <c r="K3069" s="12">
        <f t="shared" si="190"/>
        <v>39.302000000000135</v>
      </c>
      <c r="L3069" s="7">
        <f t="shared" si="191"/>
        <v>1.2839796246396589E-2</v>
      </c>
      <c r="M3069" s="5" t="str">
        <f>IF(COUNTIF(Returns!$B$2:$B$248,A3069)&gt;0,"Yes","No")</f>
        <v>No</v>
      </c>
      <c r="N3069" s="13"/>
    </row>
    <row r="3070" spans="1:14" x14ac:dyDescent="0.35">
      <c r="A3070" s="5">
        <v>3069</v>
      </c>
      <c r="B3070" s="5">
        <v>2018</v>
      </c>
      <c r="C3070" s="5">
        <v>1041</v>
      </c>
      <c r="D3070" s="5">
        <v>1</v>
      </c>
      <c r="E3070" s="5">
        <v>767.68</v>
      </c>
      <c r="F3070" s="5">
        <v>0.05</v>
      </c>
      <c r="G3070" s="5">
        <f>IFERROR(INDEX(Products!$C$2:$C$86,MATCH(C3070,Products!$A$2:$A$86,0)),"")</f>
        <v>4</v>
      </c>
      <c r="H3070" s="12">
        <f>IFERROR(INDEX(Products!$D$2:$D$86,MATCH(C3070,Products!$A$2:$A$86,0)),"")</f>
        <v>540.32000000000005</v>
      </c>
      <c r="I3070" s="12">
        <f t="shared" si="188"/>
        <v>729.29599999999994</v>
      </c>
      <c r="J3070" s="12">
        <f t="shared" si="189"/>
        <v>540.32000000000005</v>
      </c>
      <c r="K3070" s="12">
        <f t="shared" si="190"/>
        <v>188.97599999999989</v>
      </c>
      <c r="L3070" s="7">
        <f t="shared" si="191"/>
        <v>0.25912112503016593</v>
      </c>
      <c r="M3070" s="5" t="str">
        <f>IF(COUNTIF(Returns!$B$2:$B$248,A3070)&gt;0,"Yes","No")</f>
        <v>No</v>
      </c>
      <c r="N3070" s="13"/>
    </row>
    <row r="3071" spans="1:14" x14ac:dyDescent="0.35">
      <c r="A3071" s="5">
        <v>3070</v>
      </c>
      <c r="B3071" s="5">
        <v>2019</v>
      </c>
      <c r="C3071" s="5">
        <v>1010</v>
      </c>
      <c r="D3071" s="5">
        <v>1</v>
      </c>
      <c r="E3071" s="5">
        <v>4664.03</v>
      </c>
      <c r="F3071" s="5">
        <v>0</v>
      </c>
      <c r="G3071" s="5">
        <f>IFERROR(INDEX(Products!$C$2:$C$86,MATCH(C3071,Products!$A$2:$A$86,0)),"")</f>
        <v>1</v>
      </c>
      <c r="H3071" s="12">
        <f>IFERROR(INDEX(Products!$D$2:$D$86,MATCH(C3071,Products!$A$2:$A$86,0)),"")</f>
        <v>3718.66</v>
      </c>
      <c r="I3071" s="12">
        <f t="shared" si="188"/>
        <v>4664.03</v>
      </c>
      <c r="J3071" s="12">
        <f t="shared" si="189"/>
        <v>3718.66</v>
      </c>
      <c r="K3071" s="12">
        <f t="shared" si="190"/>
        <v>945.36999999999989</v>
      </c>
      <c r="L3071" s="7">
        <f t="shared" si="191"/>
        <v>0.20269380771564505</v>
      </c>
      <c r="M3071" s="5" t="str">
        <f>IF(COUNTIF(Returns!$B$2:$B$248,A3071)&gt;0,"Yes","No")</f>
        <v>No</v>
      </c>
      <c r="N3071" s="13"/>
    </row>
    <row r="3072" spans="1:14" x14ac:dyDescent="0.35">
      <c r="A3072" s="5">
        <v>3071</v>
      </c>
      <c r="B3072" s="5">
        <v>2020</v>
      </c>
      <c r="C3072" s="5">
        <v>1080</v>
      </c>
      <c r="D3072" s="5">
        <v>1</v>
      </c>
      <c r="E3072" s="5">
        <v>256.7</v>
      </c>
      <c r="F3072" s="5">
        <v>0</v>
      </c>
      <c r="G3072" s="5">
        <f>IFERROR(INDEX(Products!$C$2:$C$86,MATCH(C3072,Products!$A$2:$A$86,0)),"")</f>
        <v>8</v>
      </c>
      <c r="H3072" s="12">
        <f>IFERROR(INDEX(Products!$D$2:$D$86,MATCH(C3072,Products!$A$2:$A$86,0)),"")</f>
        <v>184.26</v>
      </c>
      <c r="I3072" s="12">
        <f t="shared" si="188"/>
        <v>256.7</v>
      </c>
      <c r="J3072" s="12">
        <f t="shared" si="189"/>
        <v>184.26</v>
      </c>
      <c r="K3072" s="12">
        <f t="shared" si="190"/>
        <v>72.44</v>
      </c>
      <c r="L3072" s="7">
        <f t="shared" si="191"/>
        <v>0.28219711725749902</v>
      </c>
      <c r="M3072" s="5" t="str">
        <f>IF(COUNTIF(Returns!$B$2:$B$248,A3072)&gt;0,"Yes","No")</f>
        <v>No</v>
      </c>
      <c r="N3072" s="13"/>
    </row>
    <row r="3073" spans="1:14" x14ac:dyDescent="0.35">
      <c r="A3073" s="5">
        <v>3072</v>
      </c>
      <c r="B3073" s="5">
        <v>2021</v>
      </c>
      <c r="C3073" s="5">
        <v>1061</v>
      </c>
      <c r="D3073" s="5">
        <v>1</v>
      </c>
      <c r="E3073" s="5">
        <v>1128.8399999999999</v>
      </c>
      <c r="F3073" s="5">
        <v>0.1</v>
      </c>
      <c r="G3073" s="5">
        <f>IFERROR(INDEX(Products!$C$2:$C$86,MATCH(C3073,Products!$A$2:$A$86,0)),"")</f>
        <v>6</v>
      </c>
      <c r="H3073" s="12">
        <f>IFERROR(INDEX(Products!$D$2:$D$86,MATCH(C3073,Products!$A$2:$A$86,0)),"")</f>
        <v>705.26</v>
      </c>
      <c r="I3073" s="12">
        <f t="shared" si="188"/>
        <v>1015.9559999999999</v>
      </c>
      <c r="J3073" s="12">
        <f t="shared" si="189"/>
        <v>705.26</v>
      </c>
      <c r="K3073" s="12">
        <f t="shared" si="190"/>
        <v>310.69599999999991</v>
      </c>
      <c r="L3073" s="7">
        <f t="shared" si="191"/>
        <v>0.30581639362334584</v>
      </c>
      <c r="M3073" s="5" t="str">
        <f>IF(COUNTIF(Returns!$B$2:$B$248,A3073)&gt;0,"Yes","No")</f>
        <v>No</v>
      </c>
      <c r="N3073" s="13"/>
    </row>
    <row r="3074" spans="1:14" x14ac:dyDescent="0.35">
      <c r="A3074" s="5">
        <v>3073</v>
      </c>
      <c r="B3074" s="5">
        <v>2021</v>
      </c>
      <c r="C3074" s="5">
        <v>1041</v>
      </c>
      <c r="D3074" s="5">
        <v>1</v>
      </c>
      <c r="E3074" s="5">
        <v>767.68</v>
      </c>
      <c r="F3074" s="5">
        <v>0.1</v>
      </c>
      <c r="G3074" s="5">
        <f>IFERROR(INDEX(Products!$C$2:$C$86,MATCH(C3074,Products!$A$2:$A$86,0)),"")</f>
        <v>4</v>
      </c>
      <c r="H3074" s="12">
        <f>IFERROR(INDEX(Products!$D$2:$D$86,MATCH(C3074,Products!$A$2:$A$86,0)),"")</f>
        <v>540.32000000000005</v>
      </c>
      <c r="I3074" s="12">
        <f t="shared" ref="I3074:I3137" si="192">D3074*E3074*(1-F3074)</f>
        <v>690.91199999999992</v>
      </c>
      <c r="J3074" s="12">
        <f t="shared" ref="J3074:J3137" si="193">D3074*H3074</f>
        <v>540.32000000000005</v>
      </c>
      <c r="K3074" s="12">
        <f t="shared" ref="K3074:K3137" si="194">I3074-J3074</f>
        <v>150.59199999999987</v>
      </c>
      <c r="L3074" s="7">
        <f t="shared" ref="L3074:L3137" si="195">IFERROR(K3074/I3074,0)</f>
        <v>0.21796118753184182</v>
      </c>
      <c r="M3074" s="5" t="str">
        <f>IF(COUNTIF(Returns!$B$2:$B$248,A3074)&gt;0,"Yes","No")</f>
        <v>No</v>
      </c>
      <c r="N3074" s="13"/>
    </row>
    <row r="3075" spans="1:14" x14ac:dyDescent="0.35">
      <c r="A3075" s="5">
        <v>3074</v>
      </c>
      <c r="B3075" s="5">
        <v>2022</v>
      </c>
      <c r="C3075" s="5">
        <v>1001</v>
      </c>
      <c r="D3075" s="5">
        <v>1</v>
      </c>
      <c r="E3075" s="5">
        <v>3826.19</v>
      </c>
      <c r="F3075" s="5">
        <v>0.05</v>
      </c>
      <c r="G3075" s="5">
        <f>IFERROR(INDEX(Products!$C$2:$C$86,MATCH(C3075,Products!$A$2:$A$86,0)),"")</f>
        <v>1</v>
      </c>
      <c r="H3075" s="12">
        <f>IFERROR(INDEX(Products!$D$2:$D$86,MATCH(C3075,Products!$A$2:$A$86,0)),"")</f>
        <v>3021.65</v>
      </c>
      <c r="I3075" s="12">
        <f t="shared" si="192"/>
        <v>3634.8804999999998</v>
      </c>
      <c r="J3075" s="12">
        <f t="shared" si="193"/>
        <v>3021.65</v>
      </c>
      <c r="K3075" s="12">
        <f t="shared" si="194"/>
        <v>613.23049999999967</v>
      </c>
      <c r="L3075" s="7">
        <f t="shared" si="195"/>
        <v>0.16870719683907071</v>
      </c>
      <c r="M3075" s="5" t="str">
        <f>IF(COUNTIF(Returns!$B$2:$B$248,A3075)&gt;0,"Yes","No")</f>
        <v>No</v>
      </c>
      <c r="N3075" s="13"/>
    </row>
    <row r="3076" spans="1:14" x14ac:dyDescent="0.35">
      <c r="A3076" s="5">
        <v>3075</v>
      </c>
      <c r="B3076" s="5">
        <v>2023</v>
      </c>
      <c r="C3076" s="5">
        <v>1063</v>
      </c>
      <c r="D3076" s="5">
        <v>1</v>
      </c>
      <c r="E3076" s="5">
        <v>117.54</v>
      </c>
      <c r="F3076" s="5">
        <v>0</v>
      </c>
      <c r="G3076" s="5">
        <f>IFERROR(INDEX(Products!$C$2:$C$86,MATCH(C3076,Products!$A$2:$A$86,0)),"")</f>
        <v>6</v>
      </c>
      <c r="H3076" s="12">
        <f>IFERROR(INDEX(Products!$D$2:$D$86,MATCH(C3076,Products!$A$2:$A$86,0)),"")</f>
        <v>80.47</v>
      </c>
      <c r="I3076" s="12">
        <f t="shared" si="192"/>
        <v>117.54</v>
      </c>
      <c r="J3076" s="12">
        <f t="shared" si="193"/>
        <v>80.47</v>
      </c>
      <c r="K3076" s="12">
        <f t="shared" si="194"/>
        <v>37.070000000000007</v>
      </c>
      <c r="L3076" s="7">
        <f t="shared" si="195"/>
        <v>0.31538199761783225</v>
      </c>
      <c r="M3076" s="5" t="str">
        <f>IF(COUNTIF(Returns!$B$2:$B$248,A3076)&gt;0,"Yes","No")</f>
        <v>No</v>
      </c>
      <c r="N3076" s="13"/>
    </row>
    <row r="3077" spans="1:14" x14ac:dyDescent="0.35">
      <c r="A3077" s="5">
        <v>3076</v>
      </c>
      <c r="B3077" s="5">
        <v>2024</v>
      </c>
      <c r="C3077" s="5">
        <v>1037</v>
      </c>
      <c r="D3077" s="5">
        <v>1</v>
      </c>
      <c r="E3077" s="5">
        <v>1161.6300000000001</v>
      </c>
      <c r="F3077" s="5">
        <v>0.1</v>
      </c>
      <c r="G3077" s="5">
        <f>IFERROR(INDEX(Products!$C$2:$C$86,MATCH(C3077,Products!$A$2:$A$86,0)),"")</f>
        <v>4</v>
      </c>
      <c r="H3077" s="12">
        <f>IFERROR(INDEX(Products!$D$2:$D$86,MATCH(C3077,Products!$A$2:$A$86,0)),"")</f>
        <v>798.62</v>
      </c>
      <c r="I3077" s="12">
        <f t="shared" si="192"/>
        <v>1045.4670000000001</v>
      </c>
      <c r="J3077" s="12">
        <f t="shared" si="193"/>
        <v>798.62</v>
      </c>
      <c r="K3077" s="12">
        <f t="shared" si="194"/>
        <v>246.84700000000009</v>
      </c>
      <c r="L3077" s="7">
        <f t="shared" si="195"/>
        <v>0.2361117089300763</v>
      </c>
      <c r="M3077" s="5" t="str">
        <f>IF(COUNTIF(Returns!$B$2:$B$248,A3077)&gt;0,"Yes","No")</f>
        <v>No</v>
      </c>
      <c r="N3077" s="13"/>
    </row>
    <row r="3078" spans="1:14" x14ac:dyDescent="0.35">
      <c r="A3078" s="5">
        <v>3077</v>
      </c>
      <c r="B3078" s="5">
        <v>2024</v>
      </c>
      <c r="C3078" s="5">
        <v>1080</v>
      </c>
      <c r="D3078" s="5">
        <v>1</v>
      </c>
      <c r="E3078" s="5">
        <v>256.7</v>
      </c>
      <c r="F3078" s="5">
        <v>0.2</v>
      </c>
      <c r="G3078" s="5">
        <f>IFERROR(INDEX(Products!$C$2:$C$86,MATCH(C3078,Products!$A$2:$A$86,0)),"")</f>
        <v>8</v>
      </c>
      <c r="H3078" s="12">
        <f>IFERROR(INDEX(Products!$D$2:$D$86,MATCH(C3078,Products!$A$2:$A$86,0)),"")</f>
        <v>184.26</v>
      </c>
      <c r="I3078" s="12">
        <f t="shared" si="192"/>
        <v>205.36</v>
      </c>
      <c r="J3078" s="12">
        <f t="shared" si="193"/>
        <v>184.26</v>
      </c>
      <c r="K3078" s="12">
        <f t="shared" si="194"/>
        <v>21.100000000000023</v>
      </c>
      <c r="L3078" s="7">
        <f t="shared" si="195"/>
        <v>0.10274639657187389</v>
      </c>
      <c r="M3078" s="5" t="str">
        <f>IF(COUNTIF(Returns!$B$2:$B$248,A3078)&gt;0,"Yes","No")</f>
        <v>No</v>
      </c>
      <c r="N3078" s="13"/>
    </row>
    <row r="3079" spans="1:14" x14ac:dyDescent="0.35">
      <c r="A3079" s="5">
        <v>3078</v>
      </c>
      <c r="B3079" s="5">
        <v>2025</v>
      </c>
      <c r="C3079" s="5">
        <v>1082</v>
      </c>
      <c r="D3079" s="5">
        <v>1</v>
      </c>
      <c r="E3079" s="5">
        <v>337.61</v>
      </c>
      <c r="F3079" s="5">
        <v>0</v>
      </c>
      <c r="G3079" s="5">
        <f>IFERROR(INDEX(Products!$C$2:$C$86,MATCH(C3079,Products!$A$2:$A$86,0)),"")</f>
        <v>8</v>
      </c>
      <c r="H3079" s="12">
        <f>IFERROR(INDEX(Products!$D$2:$D$86,MATCH(C3079,Products!$A$2:$A$86,0)),"")</f>
        <v>183.63</v>
      </c>
      <c r="I3079" s="12">
        <f t="shared" si="192"/>
        <v>337.61</v>
      </c>
      <c r="J3079" s="12">
        <f t="shared" si="193"/>
        <v>183.63</v>
      </c>
      <c r="K3079" s="12">
        <f t="shared" si="194"/>
        <v>153.98000000000002</v>
      </c>
      <c r="L3079" s="7">
        <f t="shared" si="195"/>
        <v>0.45608838600752349</v>
      </c>
      <c r="M3079" s="5" t="str">
        <f>IF(COUNTIF(Returns!$B$2:$B$248,A3079)&gt;0,"Yes","No")</f>
        <v>No</v>
      </c>
      <c r="N3079" s="13"/>
    </row>
    <row r="3080" spans="1:14" x14ac:dyDescent="0.35">
      <c r="A3080" s="5">
        <v>3079</v>
      </c>
      <c r="B3080" s="5">
        <v>2026</v>
      </c>
      <c r="C3080" s="5">
        <v>1061</v>
      </c>
      <c r="D3080" s="5">
        <v>1</v>
      </c>
      <c r="E3080" s="5">
        <v>1128.8399999999999</v>
      </c>
      <c r="F3080" s="5">
        <v>0</v>
      </c>
      <c r="G3080" s="5">
        <f>IFERROR(INDEX(Products!$C$2:$C$86,MATCH(C3080,Products!$A$2:$A$86,0)),"")</f>
        <v>6</v>
      </c>
      <c r="H3080" s="12">
        <f>IFERROR(INDEX(Products!$D$2:$D$86,MATCH(C3080,Products!$A$2:$A$86,0)),"")</f>
        <v>705.26</v>
      </c>
      <c r="I3080" s="12">
        <f t="shared" si="192"/>
        <v>1128.8399999999999</v>
      </c>
      <c r="J3080" s="12">
        <f t="shared" si="193"/>
        <v>705.26</v>
      </c>
      <c r="K3080" s="12">
        <f t="shared" si="194"/>
        <v>423.57999999999993</v>
      </c>
      <c r="L3080" s="7">
        <f t="shared" si="195"/>
        <v>0.37523475426101127</v>
      </c>
      <c r="M3080" s="5" t="str">
        <f>IF(COUNTIF(Returns!$B$2:$B$248,A3080)&gt;0,"Yes","No")</f>
        <v>No</v>
      </c>
      <c r="N3080" s="13"/>
    </row>
    <row r="3081" spans="1:14" x14ac:dyDescent="0.35">
      <c r="A3081" s="5">
        <v>3080</v>
      </c>
      <c r="B3081" s="5">
        <v>2026</v>
      </c>
      <c r="C3081" s="5">
        <v>1038</v>
      </c>
      <c r="D3081" s="5">
        <v>1</v>
      </c>
      <c r="E3081" s="5">
        <v>930.61</v>
      </c>
      <c r="F3081" s="5">
        <v>0.1</v>
      </c>
      <c r="G3081" s="5">
        <f>IFERROR(INDEX(Products!$C$2:$C$86,MATCH(C3081,Products!$A$2:$A$86,0)),"")</f>
        <v>4</v>
      </c>
      <c r="H3081" s="12">
        <f>IFERROR(INDEX(Products!$D$2:$D$86,MATCH(C3081,Products!$A$2:$A$86,0)),"")</f>
        <v>617.46</v>
      </c>
      <c r="I3081" s="12">
        <f t="shared" si="192"/>
        <v>837.54899999999998</v>
      </c>
      <c r="J3081" s="12">
        <f t="shared" si="193"/>
        <v>617.46</v>
      </c>
      <c r="K3081" s="12">
        <f t="shared" si="194"/>
        <v>220.08899999999994</v>
      </c>
      <c r="L3081" s="7">
        <f t="shared" si="195"/>
        <v>0.26277746137837898</v>
      </c>
      <c r="M3081" s="5" t="str">
        <f>IF(COUNTIF(Returns!$B$2:$B$248,A3081)&gt;0,"Yes","No")</f>
        <v>No</v>
      </c>
      <c r="N3081" s="13"/>
    </row>
    <row r="3082" spans="1:14" x14ac:dyDescent="0.35">
      <c r="A3082" s="5">
        <v>3081</v>
      </c>
      <c r="B3082" s="5">
        <v>2027</v>
      </c>
      <c r="C3082" s="5">
        <v>1061</v>
      </c>
      <c r="D3082" s="5">
        <v>1</v>
      </c>
      <c r="E3082" s="5">
        <v>1128.8399999999999</v>
      </c>
      <c r="F3082" s="5">
        <v>0.2</v>
      </c>
      <c r="G3082" s="5">
        <f>IFERROR(INDEX(Products!$C$2:$C$86,MATCH(C3082,Products!$A$2:$A$86,0)),"")</f>
        <v>6</v>
      </c>
      <c r="H3082" s="12">
        <f>IFERROR(INDEX(Products!$D$2:$D$86,MATCH(C3082,Products!$A$2:$A$86,0)),"")</f>
        <v>705.26</v>
      </c>
      <c r="I3082" s="12">
        <f t="shared" si="192"/>
        <v>903.072</v>
      </c>
      <c r="J3082" s="12">
        <f t="shared" si="193"/>
        <v>705.26</v>
      </c>
      <c r="K3082" s="12">
        <f t="shared" si="194"/>
        <v>197.81200000000001</v>
      </c>
      <c r="L3082" s="7">
        <f t="shared" si="195"/>
        <v>0.21904344282626415</v>
      </c>
      <c r="M3082" s="5" t="str">
        <f>IF(COUNTIF(Returns!$B$2:$B$248,A3082)&gt;0,"Yes","No")</f>
        <v>No</v>
      </c>
      <c r="N3082" s="13"/>
    </row>
    <row r="3083" spans="1:14" x14ac:dyDescent="0.35">
      <c r="A3083" s="5">
        <v>3082</v>
      </c>
      <c r="B3083" s="5">
        <v>2028</v>
      </c>
      <c r="C3083" s="5">
        <v>1039</v>
      </c>
      <c r="D3083" s="5">
        <v>1</v>
      </c>
      <c r="E3083" s="5">
        <v>1284.94</v>
      </c>
      <c r="F3083" s="5">
        <v>0.2</v>
      </c>
      <c r="G3083" s="5">
        <f>IFERROR(INDEX(Products!$C$2:$C$86,MATCH(C3083,Products!$A$2:$A$86,0)),"")</f>
        <v>4</v>
      </c>
      <c r="H3083" s="12">
        <f>IFERROR(INDEX(Products!$D$2:$D$86,MATCH(C3083,Products!$A$2:$A$86,0)),"")</f>
        <v>829.93</v>
      </c>
      <c r="I3083" s="12">
        <f t="shared" si="192"/>
        <v>1027.952</v>
      </c>
      <c r="J3083" s="12">
        <f t="shared" si="193"/>
        <v>829.93</v>
      </c>
      <c r="K3083" s="12">
        <f t="shared" si="194"/>
        <v>198.02200000000005</v>
      </c>
      <c r="L3083" s="7">
        <f t="shared" si="195"/>
        <v>0.19263739941164573</v>
      </c>
      <c r="M3083" s="5" t="str">
        <f>IF(COUNTIF(Returns!$B$2:$B$248,A3083)&gt;0,"Yes","No")</f>
        <v>No</v>
      </c>
      <c r="N3083" s="13"/>
    </row>
    <row r="3084" spans="1:14" x14ac:dyDescent="0.35">
      <c r="A3084" s="5">
        <v>3083</v>
      </c>
      <c r="B3084" s="5">
        <v>2029</v>
      </c>
      <c r="C3084" s="5">
        <v>1017</v>
      </c>
      <c r="D3084" s="5">
        <v>1</v>
      </c>
      <c r="E3084" s="5">
        <v>978.37</v>
      </c>
      <c r="F3084" s="5">
        <v>0.3</v>
      </c>
      <c r="G3084" s="5">
        <f>IFERROR(INDEX(Products!$C$2:$C$86,MATCH(C3084,Products!$A$2:$A$86,0)),"")</f>
        <v>2</v>
      </c>
      <c r="H3084" s="12">
        <f>IFERROR(INDEX(Products!$D$2:$D$86,MATCH(C3084,Products!$A$2:$A$86,0)),"")</f>
        <v>519.71</v>
      </c>
      <c r="I3084" s="12">
        <f t="shared" si="192"/>
        <v>684.85899999999992</v>
      </c>
      <c r="J3084" s="12">
        <f t="shared" si="193"/>
        <v>519.71</v>
      </c>
      <c r="K3084" s="12">
        <f t="shared" si="194"/>
        <v>165.14899999999989</v>
      </c>
      <c r="L3084" s="7">
        <f t="shared" si="195"/>
        <v>0.24114306740511537</v>
      </c>
      <c r="M3084" s="5" t="str">
        <f>IF(COUNTIF(Returns!$B$2:$B$248,A3084)&gt;0,"Yes","No")</f>
        <v>Yes</v>
      </c>
      <c r="N3084" s="13"/>
    </row>
    <row r="3085" spans="1:14" x14ac:dyDescent="0.35">
      <c r="A3085" s="5">
        <v>3084</v>
      </c>
      <c r="B3085" s="5">
        <v>2030</v>
      </c>
      <c r="C3085" s="5">
        <v>1085</v>
      </c>
      <c r="D3085" s="5">
        <v>2</v>
      </c>
      <c r="E3085" s="5">
        <v>234.72</v>
      </c>
      <c r="F3085" s="5">
        <v>0.1</v>
      </c>
      <c r="G3085" s="5">
        <f>IFERROR(INDEX(Products!$C$2:$C$86,MATCH(C3085,Products!$A$2:$A$86,0)),"")</f>
        <v>8</v>
      </c>
      <c r="H3085" s="12">
        <f>IFERROR(INDEX(Products!$D$2:$D$86,MATCH(C3085,Products!$A$2:$A$86,0)),"")</f>
        <v>175.69</v>
      </c>
      <c r="I3085" s="12">
        <f t="shared" si="192"/>
        <v>422.49599999999998</v>
      </c>
      <c r="J3085" s="12">
        <f t="shared" si="193"/>
        <v>351.38</v>
      </c>
      <c r="K3085" s="12">
        <f t="shared" si="194"/>
        <v>71.115999999999985</v>
      </c>
      <c r="L3085" s="7">
        <f t="shared" si="195"/>
        <v>0.16832348708626824</v>
      </c>
      <c r="M3085" s="5" t="str">
        <f>IF(COUNTIF(Returns!$B$2:$B$248,A3085)&gt;0,"Yes","No")</f>
        <v>No</v>
      </c>
      <c r="N3085" s="13"/>
    </row>
    <row r="3086" spans="1:14" x14ac:dyDescent="0.35">
      <c r="A3086" s="5">
        <v>3085</v>
      </c>
      <c r="B3086" s="5">
        <v>2031</v>
      </c>
      <c r="C3086" s="5">
        <v>1023</v>
      </c>
      <c r="D3086" s="5">
        <v>1</v>
      </c>
      <c r="E3086" s="5">
        <v>203.79</v>
      </c>
      <c r="F3086" s="5">
        <v>0.1</v>
      </c>
      <c r="G3086" s="5">
        <f>IFERROR(INDEX(Products!$C$2:$C$86,MATCH(C3086,Products!$A$2:$A$86,0)),"")</f>
        <v>2</v>
      </c>
      <c r="H3086" s="12">
        <f>IFERROR(INDEX(Products!$D$2:$D$86,MATCH(C3086,Products!$A$2:$A$86,0)),"")</f>
        <v>145.43</v>
      </c>
      <c r="I3086" s="12">
        <f t="shared" si="192"/>
        <v>183.411</v>
      </c>
      <c r="J3086" s="12">
        <f t="shared" si="193"/>
        <v>145.43</v>
      </c>
      <c r="K3086" s="12">
        <f t="shared" si="194"/>
        <v>37.980999999999995</v>
      </c>
      <c r="L3086" s="7">
        <f t="shared" si="195"/>
        <v>0.20708136371319055</v>
      </c>
      <c r="M3086" s="5" t="str">
        <f>IF(COUNTIF(Returns!$B$2:$B$248,A3086)&gt;0,"Yes","No")</f>
        <v>No</v>
      </c>
      <c r="N3086" s="13"/>
    </row>
    <row r="3087" spans="1:14" x14ac:dyDescent="0.35">
      <c r="A3087" s="5">
        <v>3086</v>
      </c>
      <c r="B3087" s="5">
        <v>2032</v>
      </c>
      <c r="C3087" s="5">
        <v>1038</v>
      </c>
      <c r="D3087" s="5">
        <v>1</v>
      </c>
      <c r="E3087" s="5">
        <v>930.61</v>
      </c>
      <c r="F3087" s="5">
        <v>0</v>
      </c>
      <c r="G3087" s="5">
        <f>IFERROR(INDEX(Products!$C$2:$C$86,MATCH(C3087,Products!$A$2:$A$86,0)),"")</f>
        <v>4</v>
      </c>
      <c r="H3087" s="12">
        <f>IFERROR(INDEX(Products!$D$2:$D$86,MATCH(C3087,Products!$A$2:$A$86,0)),"")</f>
        <v>617.46</v>
      </c>
      <c r="I3087" s="12">
        <f t="shared" si="192"/>
        <v>930.61</v>
      </c>
      <c r="J3087" s="12">
        <f t="shared" si="193"/>
        <v>617.46</v>
      </c>
      <c r="K3087" s="12">
        <f t="shared" si="194"/>
        <v>313.14999999999998</v>
      </c>
      <c r="L3087" s="7">
        <f t="shared" si="195"/>
        <v>0.33649971524054112</v>
      </c>
      <c r="M3087" s="5" t="str">
        <f>IF(COUNTIF(Returns!$B$2:$B$248,A3087)&gt;0,"Yes","No")</f>
        <v>No</v>
      </c>
      <c r="N3087" s="13"/>
    </row>
    <row r="3088" spans="1:14" x14ac:dyDescent="0.35">
      <c r="A3088" s="5">
        <v>3087</v>
      </c>
      <c r="B3088" s="5">
        <v>2033</v>
      </c>
      <c r="C3088" s="5">
        <v>1005</v>
      </c>
      <c r="D3088" s="5">
        <v>1</v>
      </c>
      <c r="E3088" s="5">
        <v>2703.6</v>
      </c>
      <c r="F3088" s="5">
        <v>0.25</v>
      </c>
      <c r="G3088" s="5">
        <f>IFERROR(INDEX(Products!$C$2:$C$86,MATCH(C3088,Products!$A$2:$A$86,0)),"")</f>
        <v>1</v>
      </c>
      <c r="H3088" s="12">
        <f>IFERROR(INDEX(Products!$D$2:$D$86,MATCH(C3088,Products!$A$2:$A$86,0)),"")</f>
        <v>2129.88</v>
      </c>
      <c r="I3088" s="12">
        <f t="shared" si="192"/>
        <v>2027.6999999999998</v>
      </c>
      <c r="J3088" s="12">
        <f t="shared" si="193"/>
        <v>2129.88</v>
      </c>
      <c r="K3088" s="12">
        <f t="shared" si="194"/>
        <v>-102.18000000000029</v>
      </c>
      <c r="L3088" s="7">
        <f t="shared" si="195"/>
        <v>-5.0392069832815654E-2</v>
      </c>
      <c r="M3088" s="5" t="str">
        <f>IF(COUNTIF(Returns!$B$2:$B$248,A3088)&gt;0,"Yes","No")</f>
        <v>No</v>
      </c>
      <c r="N3088" s="13"/>
    </row>
    <row r="3089" spans="1:14" x14ac:dyDescent="0.35">
      <c r="A3089" s="5">
        <v>3088</v>
      </c>
      <c r="B3089" s="5">
        <v>2034</v>
      </c>
      <c r="C3089" s="5">
        <v>1001</v>
      </c>
      <c r="D3089" s="5">
        <v>1</v>
      </c>
      <c r="E3089" s="5">
        <v>3826.19</v>
      </c>
      <c r="F3089" s="5">
        <v>0</v>
      </c>
      <c r="G3089" s="5">
        <f>IFERROR(INDEX(Products!$C$2:$C$86,MATCH(C3089,Products!$A$2:$A$86,0)),"")</f>
        <v>1</v>
      </c>
      <c r="H3089" s="12">
        <f>IFERROR(INDEX(Products!$D$2:$D$86,MATCH(C3089,Products!$A$2:$A$86,0)),"")</f>
        <v>3021.65</v>
      </c>
      <c r="I3089" s="12">
        <f t="shared" si="192"/>
        <v>3826.19</v>
      </c>
      <c r="J3089" s="12">
        <f t="shared" si="193"/>
        <v>3021.65</v>
      </c>
      <c r="K3089" s="12">
        <f t="shared" si="194"/>
        <v>804.54</v>
      </c>
      <c r="L3089" s="7">
        <f t="shared" si="195"/>
        <v>0.21027183699711721</v>
      </c>
      <c r="M3089" s="5" t="str">
        <f>IF(COUNTIF(Returns!$B$2:$B$248,A3089)&gt;0,"Yes","No")</f>
        <v>No</v>
      </c>
      <c r="N3089" s="13"/>
    </row>
    <row r="3090" spans="1:14" x14ac:dyDescent="0.35">
      <c r="A3090" s="5">
        <v>3089</v>
      </c>
      <c r="B3090" s="5">
        <v>2035</v>
      </c>
      <c r="C3090" s="5">
        <v>1001</v>
      </c>
      <c r="D3090" s="5">
        <v>2</v>
      </c>
      <c r="E3090" s="5">
        <v>3826.19</v>
      </c>
      <c r="F3090" s="5">
        <v>0</v>
      </c>
      <c r="G3090" s="5">
        <f>IFERROR(INDEX(Products!$C$2:$C$86,MATCH(C3090,Products!$A$2:$A$86,0)),"")</f>
        <v>1</v>
      </c>
      <c r="H3090" s="12">
        <f>IFERROR(INDEX(Products!$D$2:$D$86,MATCH(C3090,Products!$A$2:$A$86,0)),"")</f>
        <v>3021.65</v>
      </c>
      <c r="I3090" s="12">
        <f t="shared" si="192"/>
        <v>7652.38</v>
      </c>
      <c r="J3090" s="12">
        <f t="shared" si="193"/>
        <v>6043.3</v>
      </c>
      <c r="K3090" s="12">
        <f t="shared" si="194"/>
        <v>1609.08</v>
      </c>
      <c r="L3090" s="7">
        <f t="shared" si="195"/>
        <v>0.21027183699711721</v>
      </c>
      <c r="M3090" s="5" t="str">
        <f>IF(COUNTIF(Returns!$B$2:$B$248,A3090)&gt;0,"Yes","No")</f>
        <v>No</v>
      </c>
      <c r="N3090" s="13"/>
    </row>
    <row r="3091" spans="1:14" x14ac:dyDescent="0.35">
      <c r="A3091" s="5">
        <v>3090</v>
      </c>
      <c r="B3091" s="5">
        <v>2035</v>
      </c>
      <c r="C3091" s="5">
        <v>1067</v>
      </c>
      <c r="D3091" s="5">
        <v>1</v>
      </c>
      <c r="E3091" s="5">
        <v>4128.99</v>
      </c>
      <c r="F3091" s="5">
        <v>0</v>
      </c>
      <c r="G3091" s="5">
        <f>IFERROR(INDEX(Products!$C$2:$C$86,MATCH(C3091,Products!$A$2:$A$86,0)),"")</f>
        <v>7</v>
      </c>
      <c r="H3091" s="12">
        <f>IFERROR(INDEX(Products!$D$2:$D$86,MATCH(C3091,Products!$A$2:$A$86,0)),"")</f>
        <v>2213.3200000000002</v>
      </c>
      <c r="I3091" s="12">
        <f t="shared" si="192"/>
        <v>4128.99</v>
      </c>
      <c r="J3091" s="12">
        <f t="shared" si="193"/>
        <v>2213.3200000000002</v>
      </c>
      <c r="K3091" s="12">
        <f t="shared" si="194"/>
        <v>1915.6699999999996</v>
      </c>
      <c r="L3091" s="7">
        <f t="shared" si="195"/>
        <v>0.4639560764254696</v>
      </c>
      <c r="M3091" s="5" t="str">
        <f>IF(COUNTIF(Returns!$B$2:$B$248,A3091)&gt;0,"Yes","No")</f>
        <v>No</v>
      </c>
      <c r="N3091" s="13"/>
    </row>
    <row r="3092" spans="1:14" x14ac:dyDescent="0.35">
      <c r="A3092" s="5">
        <v>3091</v>
      </c>
      <c r="B3092" s="5">
        <v>2036</v>
      </c>
      <c r="C3092" s="5">
        <v>1058</v>
      </c>
      <c r="D3092" s="5">
        <v>1</v>
      </c>
      <c r="E3092" s="5">
        <v>1504.15</v>
      </c>
      <c r="F3092" s="5">
        <v>0.2</v>
      </c>
      <c r="G3092" s="5">
        <f>IFERROR(INDEX(Products!$C$2:$C$86,MATCH(C3092,Products!$A$2:$A$86,0)),"")</f>
        <v>6</v>
      </c>
      <c r="H3092" s="12">
        <f>IFERROR(INDEX(Products!$D$2:$D$86,MATCH(C3092,Products!$A$2:$A$86,0)),"")</f>
        <v>828.35</v>
      </c>
      <c r="I3092" s="12">
        <f t="shared" si="192"/>
        <v>1203.3200000000002</v>
      </c>
      <c r="J3092" s="12">
        <f t="shared" si="193"/>
        <v>828.35</v>
      </c>
      <c r="K3092" s="12">
        <f t="shared" si="194"/>
        <v>374.97000000000014</v>
      </c>
      <c r="L3092" s="7">
        <f t="shared" si="195"/>
        <v>0.31161287105674307</v>
      </c>
      <c r="M3092" s="5" t="str">
        <f>IF(COUNTIF(Returns!$B$2:$B$248,A3092)&gt;0,"Yes","No")</f>
        <v>No</v>
      </c>
      <c r="N3092" s="13"/>
    </row>
    <row r="3093" spans="1:14" x14ac:dyDescent="0.35">
      <c r="A3093" s="5">
        <v>3092</v>
      </c>
      <c r="B3093" s="5">
        <v>2037</v>
      </c>
      <c r="C3093" s="5">
        <v>1054</v>
      </c>
      <c r="D3093" s="5">
        <v>1</v>
      </c>
      <c r="E3093" s="5">
        <v>631.66</v>
      </c>
      <c r="F3093" s="5">
        <v>0.2</v>
      </c>
      <c r="G3093" s="5">
        <f>IFERROR(INDEX(Products!$C$2:$C$86,MATCH(C3093,Products!$A$2:$A$86,0)),"")</f>
        <v>5</v>
      </c>
      <c r="H3093" s="12">
        <f>IFERROR(INDEX(Products!$D$2:$D$86,MATCH(C3093,Products!$A$2:$A$86,0)),"")</f>
        <v>412.15</v>
      </c>
      <c r="I3093" s="12">
        <f t="shared" si="192"/>
        <v>505.32799999999997</v>
      </c>
      <c r="J3093" s="12">
        <f t="shared" si="193"/>
        <v>412.15</v>
      </c>
      <c r="K3093" s="12">
        <f t="shared" si="194"/>
        <v>93.177999999999997</v>
      </c>
      <c r="L3093" s="7">
        <f t="shared" si="195"/>
        <v>0.18439112813855554</v>
      </c>
      <c r="M3093" s="5" t="str">
        <f>IF(COUNTIF(Returns!$B$2:$B$248,A3093)&gt;0,"Yes","No")</f>
        <v>No</v>
      </c>
      <c r="N3093" s="13"/>
    </row>
    <row r="3094" spans="1:14" x14ac:dyDescent="0.35">
      <c r="A3094" s="5">
        <v>3093</v>
      </c>
      <c r="B3094" s="5">
        <v>2038</v>
      </c>
      <c r="C3094" s="5">
        <v>1061</v>
      </c>
      <c r="D3094" s="5">
        <v>3</v>
      </c>
      <c r="E3094" s="5">
        <v>1128.8399999999999</v>
      </c>
      <c r="F3094" s="5">
        <v>0</v>
      </c>
      <c r="G3094" s="5">
        <f>IFERROR(INDEX(Products!$C$2:$C$86,MATCH(C3094,Products!$A$2:$A$86,0)),"")</f>
        <v>6</v>
      </c>
      <c r="H3094" s="12">
        <f>IFERROR(INDEX(Products!$D$2:$D$86,MATCH(C3094,Products!$A$2:$A$86,0)),"")</f>
        <v>705.26</v>
      </c>
      <c r="I3094" s="12">
        <f t="shared" si="192"/>
        <v>3386.5199999999995</v>
      </c>
      <c r="J3094" s="12">
        <f t="shared" si="193"/>
        <v>2115.7799999999997</v>
      </c>
      <c r="K3094" s="12">
        <f t="shared" si="194"/>
        <v>1270.7399999999998</v>
      </c>
      <c r="L3094" s="7">
        <f t="shared" si="195"/>
        <v>0.37523475426101127</v>
      </c>
      <c r="M3094" s="5" t="str">
        <f>IF(COUNTIF(Returns!$B$2:$B$248,A3094)&gt;0,"Yes","No")</f>
        <v>No</v>
      </c>
      <c r="N3094" s="13"/>
    </row>
    <row r="3095" spans="1:14" x14ac:dyDescent="0.35">
      <c r="A3095" s="5">
        <v>3094</v>
      </c>
      <c r="B3095" s="5">
        <v>2038</v>
      </c>
      <c r="C3095" s="5">
        <v>1043</v>
      </c>
      <c r="D3095" s="5">
        <v>1</v>
      </c>
      <c r="E3095" s="5">
        <v>567.48</v>
      </c>
      <c r="F3095" s="5">
        <v>0.1</v>
      </c>
      <c r="G3095" s="5">
        <f>IFERROR(INDEX(Products!$C$2:$C$86,MATCH(C3095,Products!$A$2:$A$86,0)),"")</f>
        <v>4</v>
      </c>
      <c r="H3095" s="12">
        <f>IFERROR(INDEX(Products!$D$2:$D$86,MATCH(C3095,Products!$A$2:$A$86,0)),"")</f>
        <v>407.51</v>
      </c>
      <c r="I3095" s="12">
        <f t="shared" si="192"/>
        <v>510.73200000000003</v>
      </c>
      <c r="J3095" s="12">
        <f t="shared" si="193"/>
        <v>407.51</v>
      </c>
      <c r="K3095" s="12">
        <f t="shared" si="194"/>
        <v>103.22200000000004</v>
      </c>
      <c r="L3095" s="7">
        <f t="shared" si="195"/>
        <v>0.20210599688290537</v>
      </c>
      <c r="M3095" s="5" t="str">
        <f>IF(COUNTIF(Returns!$B$2:$B$248,A3095)&gt;0,"Yes","No")</f>
        <v>No</v>
      </c>
      <c r="N3095" s="13"/>
    </row>
    <row r="3096" spans="1:14" x14ac:dyDescent="0.35">
      <c r="A3096" s="5">
        <v>3095</v>
      </c>
      <c r="B3096" s="5">
        <v>2039</v>
      </c>
      <c r="C3096" s="5">
        <v>1005</v>
      </c>
      <c r="D3096" s="5">
        <v>1</v>
      </c>
      <c r="E3096" s="5">
        <v>2703.6</v>
      </c>
      <c r="F3096" s="5">
        <v>0.3</v>
      </c>
      <c r="G3096" s="5">
        <f>IFERROR(INDEX(Products!$C$2:$C$86,MATCH(C3096,Products!$A$2:$A$86,0)),"")</f>
        <v>1</v>
      </c>
      <c r="H3096" s="12">
        <f>IFERROR(INDEX(Products!$D$2:$D$86,MATCH(C3096,Products!$A$2:$A$86,0)),"")</f>
        <v>2129.88</v>
      </c>
      <c r="I3096" s="12">
        <f t="shared" si="192"/>
        <v>1892.5199999999998</v>
      </c>
      <c r="J3096" s="12">
        <f t="shared" si="193"/>
        <v>2129.88</v>
      </c>
      <c r="K3096" s="12">
        <f t="shared" si="194"/>
        <v>-237.36000000000035</v>
      </c>
      <c r="L3096" s="7">
        <f t="shared" si="195"/>
        <v>-0.12542007482087397</v>
      </c>
      <c r="M3096" s="5" t="str">
        <f>IF(COUNTIF(Returns!$B$2:$B$248,A3096)&gt;0,"Yes","No")</f>
        <v>Yes</v>
      </c>
      <c r="N3096" s="13"/>
    </row>
    <row r="3097" spans="1:14" x14ac:dyDescent="0.35">
      <c r="A3097" s="5">
        <v>3096</v>
      </c>
      <c r="B3097" s="5">
        <v>2040</v>
      </c>
      <c r="C3097" s="5">
        <v>1005</v>
      </c>
      <c r="D3097" s="5">
        <v>1</v>
      </c>
      <c r="E3097" s="5">
        <v>2703.6</v>
      </c>
      <c r="F3097" s="5">
        <v>0.1</v>
      </c>
      <c r="G3097" s="5">
        <f>IFERROR(INDEX(Products!$C$2:$C$86,MATCH(C3097,Products!$A$2:$A$86,0)),"")</f>
        <v>1</v>
      </c>
      <c r="H3097" s="12">
        <f>IFERROR(INDEX(Products!$D$2:$D$86,MATCH(C3097,Products!$A$2:$A$86,0)),"")</f>
        <v>2129.88</v>
      </c>
      <c r="I3097" s="12">
        <f t="shared" si="192"/>
        <v>2433.2399999999998</v>
      </c>
      <c r="J3097" s="12">
        <f t="shared" si="193"/>
        <v>2129.88</v>
      </c>
      <c r="K3097" s="12">
        <f t="shared" si="194"/>
        <v>303.35999999999967</v>
      </c>
      <c r="L3097" s="7">
        <f t="shared" si="195"/>
        <v>0.12467327513932029</v>
      </c>
      <c r="M3097" s="5" t="str">
        <f>IF(COUNTIF(Returns!$B$2:$B$248,A3097)&gt;0,"Yes","No")</f>
        <v>No</v>
      </c>
      <c r="N3097" s="13"/>
    </row>
    <row r="3098" spans="1:14" x14ac:dyDescent="0.35">
      <c r="A3098" s="5">
        <v>3097</v>
      </c>
      <c r="B3098" s="5">
        <v>2040</v>
      </c>
      <c r="C3098" s="5">
        <v>1019</v>
      </c>
      <c r="D3098" s="5">
        <v>1</v>
      </c>
      <c r="E3098" s="5">
        <v>1255.73</v>
      </c>
      <c r="F3098" s="5">
        <v>0</v>
      </c>
      <c r="G3098" s="5">
        <f>IFERROR(INDEX(Products!$C$2:$C$86,MATCH(C3098,Products!$A$2:$A$86,0)),"")</f>
        <v>2</v>
      </c>
      <c r="H3098" s="12">
        <f>IFERROR(INDEX(Products!$D$2:$D$86,MATCH(C3098,Products!$A$2:$A$86,0)),"")</f>
        <v>760.11</v>
      </c>
      <c r="I3098" s="12">
        <f t="shared" si="192"/>
        <v>1255.73</v>
      </c>
      <c r="J3098" s="12">
        <f t="shared" si="193"/>
        <v>760.11</v>
      </c>
      <c r="K3098" s="12">
        <f t="shared" si="194"/>
        <v>495.62</v>
      </c>
      <c r="L3098" s="7">
        <f t="shared" si="195"/>
        <v>0.39468675591090441</v>
      </c>
      <c r="M3098" s="5" t="str">
        <f>IF(COUNTIF(Returns!$B$2:$B$248,A3098)&gt;0,"Yes","No")</f>
        <v>No</v>
      </c>
      <c r="N3098" s="13"/>
    </row>
    <row r="3099" spans="1:14" x14ac:dyDescent="0.35">
      <c r="A3099" s="5">
        <v>3098</v>
      </c>
      <c r="B3099" s="5">
        <v>2041</v>
      </c>
      <c r="C3099" s="5">
        <v>1049</v>
      </c>
      <c r="D3099" s="5">
        <v>1</v>
      </c>
      <c r="E3099" s="5">
        <v>3970.29</v>
      </c>
      <c r="F3099" s="5">
        <v>0.2</v>
      </c>
      <c r="G3099" s="5">
        <f>IFERROR(INDEX(Products!$C$2:$C$86,MATCH(C3099,Products!$A$2:$A$86,0)),"")</f>
        <v>5</v>
      </c>
      <c r="H3099" s="12">
        <f>IFERROR(INDEX(Products!$D$2:$D$86,MATCH(C3099,Products!$A$2:$A$86,0)),"")</f>
        <v>2490.89</v>
      </c>
      <c r="I3099" s="12">
        <f t="shared" si="192"/>
        <v>3176.232</v>
      </c>
      <c r="J3099" s="12">
        <f t="shared" si="193"/>
        <v>2490.89</v>
      </c>
      <c r="K3099" s="12">
        <f t="shared" si="194"/>
        <v>685.3420000000001</v>
      </c>
      <c r="L3099" s="7">
        <f t="shared" si="195"/>
        <v>0.21577202169111076</v>
      </c>
      <c r="M3099" s="5" t="str">
        <f>IF(COUNTIF(Returns!$B$2:$B$248,A3099)&gt;0,"Yes","No")</f>
        <v>No</v>
      </c>
      <c r="N3099" s="13"/>
    </row>
    <row r="3100" spans="1:14" x14ac:dyDescent="0.35">
      <c r="A3100" s="5">
        <v>3099</v>
      </c>
      <c r="B3100" s="5">
        <v>2041</v>
      </c>
      <c r="C3100" s="5">
        <v>1082</v>
      </c>
      <c r="D3100" s="5">
        <v>1</v>
      </c>
      <c r="E3100" s="5">
        <v>337.61</v>
      </c>
      <c r="F3100" s="5">
        <v>0.15</v>
      </c>
      <c r="G3100" s="5">
        <f>IFERROR(INDEX(Products!$C$2:$C$86,MATCH(C3100,Products!$A$2:$A$86,0)),"")</f>
        <v>8</v>
      </c>
      <c r="H3100" s="12">
        <f>IFERROR(INDEX(Products!$D$2:$D$86,MATCH(C3100,Products!$A$2:$A$86,0)),"")</f>
        <v>183.63</v>
      </c>
      <c r="I3100" s="12">
        <f t="shared" si="192"/>
        <v>286.96850000000001</v>
      </c>
      <c r="J3100" s="12">
        <f t="shared" si="193"/>
        <v>183.63</v>
      </c>
      <c r="K3100" s="12">
        <f t="shared" si="194"/>
        <v>103.33850000000001</v>
      </c>
      <c r="L3100" s="7">
        <f t="shared" si="195"/>
        <v>0.36010398353826295</v>
      </c>
      <c r="M3100" s="5" t="str">
        <f>IF(COUNTIF(Returns!$B$2:$B$248,A3100)&gt;0,"Yes","No")</f>
        <v>Yes</v>
      </c>
      <c r="N3100" s="13"/>
    </row>
    <row r="3101" spans="1:14" x14ac:dyDescent="0.35">
      <c r="A3101" s="5">
        <v>3100</v>
      </c>
      <c r="B3101" s="5">
        <v>2042</v>
      </c>
      <c r="C3101" s="5">
        <v>1068</v>
      </c>
      <c r="D3101" s="5">
        <v>1</v>
      </c>
      <c r="E3101" s="5">
        <v>550.08000000000004</v>
      </c>
      <c r="F3101" s="5">
        <v>0.2</v>
      </c>
      <c r="G3101" s="5">
        <f>IFERROR(INDEX(Products!$C$2:$C$86,MATCH(C3101,Products!$A$2:$A$86,0)),"")</f>
        <v>7</v>
      </c>
      <c r="H3101" s="12">
        <f>IFERROR(INDEX(Products!$D$2:$D$86,MATCH(C3101,Products!$A$2:$A$86,0)),"")</f>
        <v>351.29</v>
      </c>
      <c r="I3101" s="12">
        <f t="shared" si="192"/>
        <v>440.06400000000008</v>
      </c>
      <c r="J3101" s="12">
        <f t="shared" si="193"/>
        <v>351.29</v>
      </c>
      <c r="K3101" s="12">
        <f t="shared" si="194"/>
        <v>88.774000000000058</v>
      </c>
      <c r="L3101" s="7">
        <f t="shared" si="195"/>
        <v>0.20172974840023278</v>
      </c>
      <c r="M3101" s="5" t="str">
        <f>IF(COUNTIF(Returns!$B$2:$B$248,A3101)&gt;0,"Yes","No")</f>
        <v>No</v>
      </c>
      <c r="N3101" s="13"/>
    </row>
    <row r="3102" spans="1:14" x14ac:dyDescent="0.35">
      <c r="A3102" s="5">
        <v>3101</v>
      </c>
      <c r="B3102" s="5">
        <v>2043</v>
      </c>
      <c r="C3102" s="5">
        <v>1017</v>
      </c>
      <c r="D3102" s="5">
        <v>1</v>
      </c>
      <c r="E3102" s="5">
        <v>978.37</v>
      </c>
      <c r="F3102" s="5">
        <v>0.05</v>
      </c>
      <c r="G3102" s="5">
        <f>IFERROR(INDEX(Products!$C$2:$C$86,MATCH(C3102,Products!$A$2:$A$86,0)),"")</f>
        <v>2</v>
      </c>
      <c r="H3102" s="12">
        <f>IFERROR(INDEX(Products!$D$2:$D$86,MATCH(C3102,Products!$A$2:$A$86,0)),"")</f>
        <v>519.71</v>
      </c>
      <c r="I3102" s="12">
        <f t="shared" si="192"/>
        <v>929.45150000000001</v>
      </c>
      <c r="J3102" s="12">
        <f t="shared" si="193"/>
        <v>519.71</v>
      </c>
      <c r="K3102" s="12">
        <f t="shared" si="194"/>
        <v>409.74149999999997</v>
      </c>
      <c r="L3102" s="7">
        <f t="shared" si="195"/>
        <v>0.44084226019324296</v>
      </c>
      <c r="M3102" s="5" t="str">
        <f>IF(COUNTIF(Returns!$B$2:$B$248,A3102)&gt;0,"Yes","No")</f>
        <v>Yes</v>
      </c>
      <c r="N3102" s="13"/>
    </row>
    <row r="3103" spans="1:14" x14ac:dyDescent="0.35">
      <c r="A3103" s="5">
        <v>3102</v>
      </c>
      <c r="B3103" s="5">
        <v>2044</v>
      </c>
      <c r="C3103" s="5">
        <v>1079</v>
      </c>
      <c r="D3103" s="5">
        <v>1</v>
      </c>
      <c r="E3103" s="5">
        <v>395.97</v>
      </c>
      <c r="F3103" s="5">
        <v>0.25</v>
      </c>
      <c r="G3103" s="5">
        <f>IFERROR(INDEX(Products!$C$2:$C$86,MATCH(C3103,Products!$A$2:$A$86,0)),"")</f>
        <v>8</v>
      </c>
      <c r="H3103" s="12">
        <f>IFERROR(INDEX(Products!$D$2:$D$86,MATCH(C3103,Products!$A$2:$A$86,0)),"")</f>
        <v>242.57</v>
      </c>
      <c r="I3103" s="12">
        <f t="shared" si="192"/>
        <v>296.97750000000002</v>
      </c>
      <c r="J3103" s="12">
        <f t="shared" si="193"/>
        <v>242.57</v>
      </c>
      <c r="K3103" s="12">
        <f t="shared" si="194"/>
        <v>54.407500000000027</v>
      </c>
      <c r="L3103" s="7">
        <f t="shared" si="195"/>
        <v>0.18320411478984105</v>
      </c>
      <c r="M3103" s="5" t="str">
        <f>IF(COUNTIF(Returns!$B$2:$B$248,A3103)&gt;0,"Yes","No")</f>
        <v>No</v>
      </c>
      <c r="N3103" s="13"/>
    </row>
    <row r="3104" spans="1:14" x14ac:dyDescent="0.35">
      <c r="A3104" s="5">
        <v>3103</v>
      </c>
      <c r="B3104" s="5">
        <v>2045</v>
      </c>
      <c r="C3104" s="5">
        <v>1069</v>
      </c>
      <c r="D3104" s="5">
        <v>2</v>
      </c>
      <c r="E3104" s="5">
        <v>545.38</v>
      </c>
      <c r="F3104" s="5">
        <v>0.1</v>
      </c>
      <c r="G3104" s="5">
        <f>IFERROR(INDEX(Products!$C$2:$C$86,MATCH(C3104,Products!$A$2:$A$86,0)),"")</f>
        <v>7</v>
      </c>
      <c r="H3104" s="12">
        <f>IFERROR(INDEX(Products!$D$2:$D$86,MATCH(C3104,Products!$A$2:$A$86,0)),"")</f>
        <v>312.64999999999998</v>
      </c>
      <c r="I3104" s="12">
        <f t="shared" si="192"/>
        <v>981.68399999999997</v>
      </c>
      <c r="J3104" s="12">
        <f t="shared" si="193"/>
        <v>625.29999999999995</v>
      </c>
      <c r="K3104" s="12">
        <f t="shared" si="194"/>
        <v>356.38400000000001</v>
      </c>
      <c r="L3104" s="7">
        <f t="shared" si="195"/>
        <v>0.36303331825719887</v>
      </c>
      <c r="M3104" s="5" t="str">
        <f>IF(COUNTIF(Returns!$B$2:$B$248,A3104)&gt;0,"Yes","No")</f>
        <v>No</v>
      </c>
      <c r="N3104" s="13"/>
    </row>
    <row r="3105" spans="1:14" x14ac:dyDescent="0.35">
      <c r="A3105" s="5">
        <v>3104</v>
      </c>
      <c r="B3105" s="5">
        <v>2046</v>
      </c>
      <c r="C3105" s="5">
        <v>1057</v>
      </c>
      <c r="D3105" s="5">
        <v>1</v>
      </c>
      <c r="E3105" s="5">
        <v>670.06</v>
      </c>
      <c r="F3105" s="5">
        <v>0</v>
      </c>
      <c r="G3105" s="5">
        <f>IFERROR(INDEX(Products!$C$2:$C$86,MATCH(C3105,Products!$A$2:$A$86,0)),"")</f>
        <v>6</v>
      </c>
      <c r="H3105" s="12">
        <f>IFERROR(INDEX(Products!$D$2:$D$86,MATCH(C3105,Products!$A$2:$A$86,0)),"")</f>
        <v>490.48</v>
      </c>
      <c r="I3105" s="12">
        <f t="shared" si="192"/>
        <v>670.06</v>
      </c>
      <c r="J3105" s="12">
        <f t="shared" si="193"/>
        <v>490.48</v>
      </c>
      <c r="K3105" s="12">
        <f t="shared" si="194"/>
        <v>179.57999999999993</v>
      </c>
      <c r="L3105" s="7">
        <f t="shared" si="195"/>
        <v>0.26800585022236806</v>
      </c>
      <c r="M3105" s="5" t="str">
        <f>IF(COUNTIF(Returns!$B$2:$B$248,A3105)&gt;0,"Yes","No")</f>
        <v>No</v>
      </c>
      <c r="N3105" s="13"/>
    </row>
    <row r="3106" spans="1:14" x14ac:dyDescent="0.35">
      <c r="A3106" s="5">
        <v>3105</v>
      </c>
      <c r="B3106" s="5">
        <v>2047</v>
      </c>
      <c r="C3106" s="5">
        <v>1004</v>
      </c>
      <c r="D3106" s="5">
        <v>3</v>
      </c>
      <c r="E3106" s="5">
        <v>5301.74</v>
      </c>
      <c r="F3106" s="5">
        <v>0.1</v>
      </c>
      <c r="G3106" s="5">
        <f>IFERROR(INDEX(Products!$C$2:$C$86,MATCH(C3106,Products!$A$2:$A$86,0)),"")</f>
        <v>1</v>
      </c>
      <c r="H3106" s="12">
        <f>IFERROR(INDEX(Products!$D$2:$D$86,MATCH(C3106,Products!$A$2:$A$86,0)),"")</f>
        <v>4057.94</v>
      </c>
      <c r="I3106" s="12">
        <f t="shared" si="192"/>
        <v>14314.698</v>
      </c>
      <c r="J3106" s="12">
        <f t="shared" si="193"/>
        <v>12173.82</v>
      </c>
      <c r="K3106" s="12">
        <f t="shared" si="194"/>
        <v>2140.8780000000006</v>
      </c>
      <c r="L3106" s="7">
        <f t="shared" si="195"/>
        <v>0.14955802769992077</v>
      </c>
      <c r="M3106" s="5" t="str">
        <f>IF(COUNTIF(Returns!$B$2:$B$248,A3106)&gt;0,"Yes","No")</f>
        <v>No</v>
      </c>
      <c r="N3106" s="13"/>
    </row>
    <row r="3107" spans="1:14" x14ac:dyDescent="0.35">
      <c r="A3107" s="5">
        <v>3106</v>
      </c>
      <c r="B3107" s="5">
        <v>2047</v>
      </c>
      <c r="C3107" s="5">
        <v>1073</v>
      </c>
      <c r="D3107" s="5">
        <v>1</v>
      </c>
      <c r="E3107" s="5">
        <v>1588.01</v>
      </c>
      <c r="F3107" s="5">
        <v>0</v>
      </c>
      <c r="G3107" s="5">
        <f>IFERROR(INDEX(Products!$C$2:$C$86,MATCH(C3107,Products!$A$2:$A$86,0)),"")</f>
        <v>7</v>
      </c>
      <c r="H3107" s="12">
        <f>IFERROR(INDEX(Products!$D$2:$D$86,MATCH(C3107,Products!$A$2:$A$86,0)),"")</f>
        <v>1144.3699999999999</v>
      </c>
      <c r="I3107" s="12">
        <f t="shared" si="192"/>
        <v>1588.01</v>
      </c>
      <c r="J3107" s="12">
        <f t="shared" si="193"/>
        <v>1144.3699999999999</v>
      </c>
      <c r="K3107" s="12">
        <f t="shared" si="194"/>
        <v>443.6400000000001</v>
      </c>
      <c r="L3107" s="7">
        <f t="shared" si="195"/>
        <v>0.27936851783049232</v>
      </c>
      <c r="M3107" s="5" t="str">
        <f>IF(COUNTIF(Returns!$B$2:$B$248,A3107)&gt;0,"Yes","No")</f>
        <v>No</v>
      </c>
      <c r="N3107" s="13"/>
    </row>
    <row r="3108" spans="1:14" x14ac:dyDescent="0.35">
      <c r="A3108" s="5">
        <v>3107</v>
      </c>
      <c r="B3108" s="5">
        <v>2048</v>
      </c>
      <c r="C3108" s="5">
        <v>1069</v>
      </c>
      <c r="D3108" s="5">
        <v>1</v>
      </c>
      <c r="E3108" s="5">
        <v>545.38</v>
      </c>
      <c r="F3108" s="5">
        <v>0.1</v>
      </c>
      <c r="G3108" s="5">
        <f>IFERROR(INDEX(Products!$C$2:$C$86,MATCH(C3108,Products!$A$2:$A$86,0)),"")</f>
        <v>7</v>
      </c>
      <c r="H3108" s="12">
        <f>IFERROR(INDEX(Products!$D$2:$D$86,MATCH(C3108,Products!$A$2:$A$86,0)),"")</f>
        <v>312.64999999999998</v>
      </c>
      <c r="I3108" s="12">
        <f t="shared" si="192"/>
        <v>490.84199999999998</v>
      </c>
      <c r="J3108" s="12">
        <f t="shared" si="193"/>
        <v>312.64999999999998</v>
      </c>
      <c r="K3108" s="12">
        <f t="shared" si="194"/>
        <v>178.19200000000001</v>
      </c>
      <c r="L3108" s="7">
        <f t="shared" si="195"/>
        <v>0.36303331825719887</v>
      </c>
      <c r="M3108" s="5" t="str">
        <f>IF(COUNTIF(Returns!$B$2:$B$248,A3108)&gt;0,"Yes","No")</f>
        <v>No</v>
      </c>
      <c r="N3108" s="13"/>
    </row>
    <row r="3109" spans="1:14" x14ac:dyDescent="0.35">
      <c r="A3109" s="5">
        <v>3108</v>
      </c>
      <c r="B3109" s="5">
        <v>2049</v>
      </c>
      <c r="C3109" s="5">
        <v>1056</v>
      </c>
      <c r="D3109" s="5">
        <v>1</v>
      </c>
      <c r="E3109" s="5">
        <v>1134.4000000000001</v>
      </c>
      <c r="F3109" s="5">
        <v>0.3</v>
      </c>
      <c r="G3109" s="5">
        <f>IFERROR(INDEX(Products!$C$2:$C$86,MATCH(C3109,Products!$A$2:$A$86,0)),"")</f>
        <v>6</v>
      </c>
      <c r="H3109" s="12">
        <f>IFERROR(INDEX(Products!$D$2:$D$86,MATCH(C3109,Products!$A$2:$A$86,0)),"")</f>
        <v>798.2</v>
      </c>
      <c r="I3109" s="12">
        <f t="shared" si="192"/>
        <v>794.08</v>
      </c>
      <c r="J3109" s="12">
        <f t="shared" si="193"/>
        <v>798.2</v>
      </c>
      <c r="K3109" s="12">
        <f t="shared" si="194"/>
        <v>-4.1200000000000045</v>
      </c>
      <c r="L3109" s="7">
        <f t="shared" si="195"/>
        <v>-5.1883941164618226E-3</v>
      </c>
      <c r="M3109" s="5" t="str">
        <f>IF(COUNTIF(Returns!$B$2:$B$248,A3109)&gt;0,"Yes","No")</f>
        <v>No</v>
      </c>
      <c r="N3109" s="13"/>
    </row>
    <row r="3110" spans="1:14" x14ac:dyDescent="0.35">
      <c r="A3110" s="5">
        <v>3109</v>
      </c>
      <c r="B3110" s="5">
        <v>2049</v>
      </c>
      <c r="C3110" s="5">
        <v>1026</v>
      </c>
      <c r="D3110" s="5">
        <v>1</v>
      </c>
      <c r="E3110" s="5">
        <v>1413.81</v>
      </c>
      <c r="F3110" s="5">
        <v>0.1</v>
      </c>
      <c r="G3110" s="5">
        <f>IFERROR(INDEX(Products!$C$2:$C$86,MATCH(C3110,Products!$A$2:$A$86,0)),"")</f>
        <v>3</v>
      </c>
      <c r="H3110" s="12">
        <f>IFERROR(INDEX(Products!$D$2:$D$86,MATCH(C3110,Products!$A$2:$A$86,0)),"")</f>
        <v>1019.93</v>
      </c>
      <c r="I3110" s="12">
        <f t="shared" si="192"/>
        <v>1272.4290000000001</v>
      </c>
      <c r="J3110" s="12">
        <f t="shared" si="193"/>
        <v>1019.93</v>
      </c>
      <c r="K3110" s="12">
        <f t="shared" si="194"/>
        <v>252.49900000000014</v>
      </c>
      <c r="L3110" s="7">
        <f t="shared" si="195"/>
        <v>0.19843857692649267</v>
      </c>
      <c r="M3110" s="5" t="str">
        <f>IF(COUNTIF(Returns!$B$2:$B$248,A3110)&gt;0,"Yes","No")</f>
        <v>No</v>
      </c>
      <c r="N3110" s="13"/>
    </row>
    <row r="3111" spans="1:14" x14ac:dyDescent="0.35">
      <c r="A3111" s="5">
        <v>3110</v>
      </c>
      <c r="B3111" s="5">
        <v>2050</v>
      </c>
      <c r="C3111" s="5">
        <v>1072</v>
      </c>
      <c r="D3111" s="5">
        <v>1</v>
      </c>
      <c r="E3111" s="5">
        <v>1404.39</v>
      </c>
      <c r="F3111" s="5">
        <v>0.05</v>
      </c>
      <c r="G3111" s="5">
        <f>IFERROR(INDEX(Products!$C$2:$C$86,MATCH(C3111,Products!$A$2:$A$86,0)),"")</f>
        <v>7</v>
      </c>
      <c r="H3111" s="12">
        <f>IFERROR(INDEX(Products!$D$2:$D$86,MATCH(C3111,Products!$A$2:$A$86,0)),"")</f>
        <v>772.88</v>
      </c>
      <c r="I3111" s="12">
        <f t="shared" si="192"/>
        <v>1334.1704999999999</v>
      </c>
      <c r="J3111" s="12">
        <f t="shared" si="193"/>
        <v>772.88</v>
      </c>
      <c r="K3111" s="12">
        <f t="shared" si="194"/>
        <v>561.29049999999995</v>
      </c>
      <c r="L3111" s="7">
        <f t="shared" si="195"/>
        <v>0.42070372564825859</v>
      </c>
      <c r="M3111" s="5" t="str">
        <f>IF(COUNTIF(Returns!$B$2:$B$248,A3111)&gt;0,"Yes","No")</f>
        <v>No</v>
      </c>
      <c r="N3111" s="13"/>
    </row>
    <row r="3112" spans="1:14" x14ac:dyDescent="0.35">
      <c r="A3112" s="5">
        <v>3111</v>
      </c>
      <c r="B3112" s="5">
        <v>2050</v>
      </c>
      <c r="C3112" s="5">
        <v>1038</v>
      </c>
      <c r="D3112" s="5">
        <v>1</v>
      </c>
      <c r="E3112" s="5">
        <v>930.61</v>
      </c>
      <c r="F3112" s="5">
        <v>0</v>
      </c>
      <c r="G3112" s="5">
        <f>IFERROR(INDEX(Products!$C$2:$C$86,MATCH(C3112,Products!$A$2:$A$86,0)),"")</f>
        <v>4</v>
      </c>
      <c r="H3112" s="12">
        <f>IFERROR(INDEX(Products!$D$2:$D$86,MATCH(C3112,Products!$A$2:$A$86,0)),"")</f>
        <v>617.46</v>
      </c>
      <c r="I3112" s="12">
        <f t="shared" si="192"/>
        <v>930.61</v>
      </c>
      <c r="J3112" s="12">
        <f t="shared" si="193"/>
        <v>617.46</v>
      </c>
      <c r="K3112" s="12">
        <f t="shared" si="194"/>
        <v>313.14999999999998</v>
      </c>
      <c r="L3112" s="7">
        <f t="shared" si="195"/>
        <v>0.33649971524054112</v>
      </c>
      <c r="M3112" s="5" t="str">
        <f>IF(COUNTIF(Returns!$B$2:$B$248,A3112)&gt;0,"Yes","No")</f>
        <v>No</v>
      </c>
      <c r="N3112" s="13"/>
    </row>
    <row r="3113" spans="1:14" x14ac:dyDescent="0.35">
      <c r="A3113" s="5">
        <v>3112</v>
      </c>
      <c r="B3113" s="5">
        <v>2051</v>
      </c>
      <c r="C3113" s="5">
        <v>1038</v>
      </c>
      <c r="D3113" s="5">
        <v>1</v>
      </c>
      <c r="E3113" s="5">
        <v>930.61</v>
      </c>
      <c r="F3113" s="5">
        <v>0</v>
      </c>
      <c r="G3113" s="5">
        <f>IFERROR(INDEX(Products!$C$2:$C$86,MATCH(C3113,Products!$A$2:$A$86,0)),"")</f>
        <v>4</v>
      </c>
      <c r="H3113" s="12">
        <f>IFERROR(INDEX(Products!$D$2:$D$86,MATCH(C3113,Products!$A$2:$A$86,0)),"")</f>
        <v>617.46</v>
      </c>
      <c r="I3113" s="12">
        <f t="shared" si="192"/>
        <v>930.61</v>
      </c>
      <c r="J3113" s="12">
        <f t="shared" si="193"/>
        <v>617.46</v>
      </c>
      <c r="K3113" s="12">
        <f t="shared" si="194"/>
        <v>313.14999999999998</v>
      </c>
      <c r="L3113" s="7">
        <f t="shared" si="195"/>
        <v>0.33649971524054112</v>
      </c>
      <c r="M3113" s="5" t="str">
        <f>IF(COUNTIF(Returns!$B$2:$B$248,A3113)&gt;0,"Yes","No")</f>
        <v>No</v>
      </c>
      <c r="N3113" s="13"/>
    </row>
    <row r="3114" spans="1:14" x14ac:dyDescent="0.35">
      <c r="A3114" s="5">
        <v>3113</v>
      </c>
      <c r="B3114" s="5">
        <v>2052</v>
      </c>
      <c r="C3114" s="5">
        <v>1080</v>
      </c>
      <c r="D3114" s="5">
        <v>1</v>
      </c>
      <c r="E3114" s="5">
        <v>256.7</v>
      </c>
      <c r="F3114" s="5">
        <v>0</v>
      </c>
      <c r="G3114" s="5">
        <f>IFERROR(INDEX(Products!$C$2:$C$86,MATCH(C3114,Products!$A$2:$A$86,0)),"")</f>
        <v>8</v>
      </c>
      <c r="H3114" s="12">
        <f>IFERROR(INDEX(Products!$D$2:$D$86,MATCH(C3114,Products!$A$2:$A$86,0)),"")</f>
        <v>184.26</v>
      </c>
      <c r="I3114" s="12">
        <f t="shared" si="192"/>
        <v>256.7</v>
      </c>
      <c r="J3114" s="12">
        <f t="shared" si="193"/>
        <v>184.26</v>
      </c>
      <c r="K3114" s="12">
        <f t="shared" si="194"/>
        <v>72.44</v>
      </c>
      <c r="L3114" s="7">
        <f t="shared" si="195"/>
        <v>0.28219711725749902</v>
      </c>
      <c r="M3114" s="5" t="str">
        <f>IF(COUNTIF(Returns!$B$2:$B$248,A3114)&gt;0,"Yes","No")</f>
        <v>No</v>
      </c>
      <c r="N3114" s="13"/>
    </row>
    <row r="3115" spans="1:14" x14ac:dyDescent="0.35">
      <c r="A3115" s="5">
        <v>3114</v>
      </c>
      <c r="B3115" s="5">
        <v>2053</v>
      </c>
      <c r="C3115" s="5">
        <v>1010</v>
      </c>
      <c r="D3115" s="5">
        <v>1</v>
      </c>
      <c r="E3115" s="5">
        <v>4664.03</v>
      </c>
      <c r="F3115" s="5">
        <v>0</v>
      </c>
      <c r="G3115" s="5">
        <f>IFERROR(INDEX(Products!$C$2:$C$86,MATCH(C3115,Products!$A$2:$A$86,0)),"")</f>
        <v>1</v>
      </c>
      <c r="H3115" s="12">
        <f>IFERROR(INDEX(Products!$D$2:$D$86,MATCH(C3115,Products!$A$2:$A$86,0)),"")</f>
        <v>3718.66</v>
      </c>
      <c r="I3115" s="12">
        <f t="shared" si="192"/>
        <v>4664.03</v>
      </c>
      <c r="J3115" s="12">
        <f t="shared" si="193"/>
        <v>3718.66</v>
      </c>
      <c r="K3115" s="12">
        <f t="shared" si="194"/>
        <v>945.36999999999989</v>
      </c>
      <c r="L3115" s="7">
        <f t="shared" si="195"/>
        <v>0.20269380771564505</v>
      </c>
      <c r="M3115" s="5" t="str">
        <f>IF(COUNTIF(Returns!$B$2:$B$248,A3115)&gt;0,"Yes","No")</f>
        <v>No</v>
      </c>
      <c r="N3115" s="13"/>
    </row>
    <row r="3116" spans="1:14" x14ac:dyDescent="0.35">
      <c r="A3116" s="5">
        <v>3115</v>
      </c>
      <c r="B3116" s="5">
        <v>2053</v>
      </c>
      <c r="C3116" s="5">
        <v>1066</v>
      </c>
      <c r="D3116" s="5">
        <v>2</v>
      </c>
      <c r="E3116" s="5">
        <v>1123.68</v>
      </c>
      <c r="F3116" s="5">
        <v>0.15</v>
      </c>
      <c r="G3116" s="5">
        <f>IFERROR(INDEX(Products!$C$2:$C$86,MATCH(C3116,Products!$A$2:$A$86,0)),"")</f>
        <v>7</v>
      </c>
      <c r="H3116" s="12">
        <f>IFERROR(INDEX(Products!$D$2:$D$86,MATCH(C3116,Products!$A$2:$A$86,0)),"")</f>
        <v>872.66</v>
      </c>
      <c r="I3116" s="12">
        <f t="shared" si="192"/>
        <v>1910.2560000000001</v>
      </c>
      <c r="J3116" s="12">
        <f t="shared" si="193"/>
        <v>1745.32</v>
      </c>
      <c r="K3116" s="12">
        <f t="shared" si="194"/>
        <v>164.93600000000015</v>
      </c>
      <c r="L3116" s="7">
        <f t="shared" si="195"/>
        <v>8.6342354113794248E-2</v>
      </c>
      <c r="M3116" s="5" t="str">
        <f>IF(COUNTIF(Returns!$B$2:$B$248,A3116)&gt;0,"Yes","No")</f>
        <v>No</v>
      </c>
      <c r="N3116" s="13"/>
    </row>
    <row r="3117" spans="1:14" x14ac:dyDescent="0.35">
      <c r="A3117" s="5">
        <v>3116</v>
      </c>
      <c r="B3117" s="5">
        <v>2054</v>
      </c>
      <c r="C3117" s="5">
        <v>1061</v>
      </c>
      <c r="D3117" s="5">
        <v>2</v>
      </c>
      <c r="E3117" s="5">
        <v>1128.8399999999999</v>
      </c>
      <c r="F3117" s="5">
        <v>0</v>
      </c>
      <c r="G3117" s="5">
        <f>IFERROR(INDEX(Products!$C$2:$C$86,MATCH(C3117,Products!$A$2:$A$86,0)),"")</f>
        <v>6</v>
      </c>
      <c r="H3117" s="12">
        <f>IFERROR(INDEX(Products!$D$2:$D$86,MATCH(C3117,Products!$A$2:$A$86,0)),"")</f>
        <v>705.26</v>
      </c>
      <c r="I3117" s="12">
        <f t="shared" si="192"/>
        <v>2257.6799999999998</v>
      </c>
      <c r="J3117" s="12">
        <f t="shared" si="193"/>
        <v>1410.52</v>
      </c>
      <c r="K3117" s="12">
        <f t="shared" si="194"/>
        <v>847.15999999999985</v>
      </c>
      <c r="L3117" s="7">
        <f t="shared" si="195"/>
        <v>0.37523475426101127</v>
      </c>
      <c r="M3117" s="5" t="str">
        <f>IF(COUNTIF(Returns!$B$2:$B$248,A3117)&gt;0,"Yes","No")</f>
        <v>No</v>
      </c>
      <c r="N3117" s="13"/>
    </row>
    <row r="3118" spans="1:14" x14ac:dyDescent="0.35">
      <c r="A3118" s="5">
        <v>3117</v>
      </c>
      <c r="B3118" s="5">
        <v>2054</v>
      </c>
      <c r="C3118" s="5">
        <v>1074</v>
      </c>
      <c r="D3118" s="5">
        <v>1</v>
      </c>
      <c r="E3118" s="5">
        <v>2444.16</v>
      </c>
      <c r="F3118" s="5">
        <v>0.1</v>
      </c>
      <c r="G3118" s="5">
        <f>IFERROR(INDEX(Products!$C$2:$C$86,MATCH(C3118,Products!$A$2:$A$86,0)),"")</f>
        <v>7</v>
      </c>
      <c r="H3118" s="12">
        <f>IFERROR(INDEX(Products!$D$2:$D$86,MATCH(C3118,Products!$A$2:$A$86,0)),"")</f>
        <v>1417.35</v>
      </c>
      <c r="I3118" s="12">
        <f t="shared" si="192"/>
        <v>2199.7440000000001</v>
      </c>
      <c r="J3118" s="12">
        <f t="shared" si="193"/>
        <v>1417.35</v>
      </c>
      <c r="K3118" s="12">
        <f t="shared" si="194"/>
        <v>782.39400000000023</v>
      </c>
      <c r="L3118" s="7">
        <f t="shared" si="195"/>
        <v>0.35567502400279316</v>
      </c>
      <c r="M3118" s="5" t="str">
        <f>IF(COUNTIF(Returns!$B$2:$B$248,A3118)&gt;0,"Yes","No")</f>
        <v>No</v>
      </c>
      <c r="N3118" s="13"/>
    </row>
    <row r="3119" spans="1:14" x14ac:dyDescent="0.35">
      <c r="A3119" s="5">
        <v>3118</v>
      </c>
      <c r="B3119" s="5">
        <v>2055</v>
      </c>
      <c r="C3119" s="5">
        <v>1070</v>
      </c>
      <c r="D3119" s="5">
        <v>1</v>
      </c>
      <c r="E3119" s="5">
        <v>2599.85</v>
      </c>
      <c r="F3119" s="5">
        <v>0.1</v>
      </c>
      <c r="G3119" s="5">
        <f>IFERROR(INDEX(Products!$C$2:$C$86,MATCH(C3119,Products!$A$2:$A$86,0)),"")</f>
        <v>7</v>
      </c>
      <c r="H3119" s="12">
        <f>IFERROR(INDEX(Products!$D$2:$D$86,MATCH(C3119,Products!$A$2:$A$86,0)),"")</f>
        <v>1949.71</v>
      </c>
      <c r="I3119" s="12">
        <f t="shared" si="192"/>
        <v>2339.8649999999998</v>
      </c>
      <c r="J3119" s="12">
        <f t="shared" si="193"/>
        <v>1949.71</v>
      </c>
      <c r="K3119" s="12">
        <f t="shared" si="194"/>
        <v>390.15499999999975</v>
      </c>
      <c r="L3119" s="7">
        <f t="shared" si="195"/>
        <v>0.1667425257440065</v>
      </c>
      <c r="M3119" s="5" t="str">
        <f>IF(COUNTIF(Returns!$B$2:$B$248,A3119)&gt;0,"Yes","No")</f>
        <v>No</v>
      </c>
      <c r="N3119" s="13"/>
    </row>
    <row r="3120" spans="1:14" x14ac:dyDescent="0.35">
      <c r="A3120" s="5">
        <v>3119</v>
      </c>
      <c r="B3120" s="5">
        <v>2055</v>
      </c>
      <c r="C3120" s="5">
        <v>1005</v>
      </c>
      <c r="D3120" s="5">
        <v>2</v>
      </c>
      <c r="E3120" s="5">
        <v>2703.6</v>
      </c>
      <c r="F3120" s="5">
        <v>0</v>
      </c>
      <c r="G3120" s="5">
        <f>IFERROR(INDEX(Products!$C$2:$C$86,MATCH(C3120,Products!$A$2:$A$86,0)),"")</f>
        <v>1</v>
      </c>
      <c r="H3120" s="12">
        <f>IFERROR(INDEX(Products!$D$2:$D$86,MATCH(C3120,Products!$A$2:$A$86,0)),"")</f>
        <v>2129.88</v>
      </c>
      <c r="I3120" s="12">
        <f t="shared" si="192"/>
        <v>5407.2</v>
      </c>
      <c r="J3120" s="12">
        <f t="shared" si="193"/>
        <v>4259.76</v>
      </c>
      <c r="K3120" s="12">
        <f t="shared" si="194"/>
        <v>1147.4399999999996</v>
      </c>
      <c r="L3120" s="7">
        <f t="shared" si="195"/>
        <v>0.2122059476253883</v>
      </c>
      <c r="M3120" s="5" t="str">
        <f>IF(COUNTIF(Returns!$B$2:$B$248,A3120)&gt;0,"Yes","No")</f>
        <v>No</v>
      </c>
      <c r="N3120" s="13"/>
    </row>
    <row r="3121" spans="1:14" x14ac:dyDescent="0.35">
      <c r="A3121" s="5">
        <v>3120</v>
      </c>
      <c r="B3121" s="5">
        <v>2056</v>
      </c>
      <c r="C3121" s="5">
        <v>1037</v>
      </c>
      <c r="D3121" s="5">
        <v>1</v>
      </c>
      <c r="E3121" s="5">
        <v>1161.6300000000001</v>
      </c>
      <c r="F3121" s="5">
        <v>0.25</v>
      </c>
      <c r="G3121" s="5">
        <f>IFERROR(INDEX(Products!$C$2:$C$86,MATCH(C3121,Products!$A$2:$A$86,0)),"")</f>
        <v>4</v>
      </c>
      <c r="H3121" s="12">
        <f>IFERROR(INDEX(Products!$D$2:$D$86,MATCH(C3121,Products!$A$2:$A$86,0)),"")</f>
        <v>798.62</v>
      </c>
      <c r="I3121" s="12">
        <f t="shared" si="192"/>
        <v>871.22250000000008</v>
      </c>
      <c r="J3121" s="12">
        <f t="shared" si="193"/>
        <v>798.62</v>
      </c>
      <c r="K3121" s="12">
        <f t="shared" si="194"/>
        <v>72.602500000000077</v>
      </c>
      <c r="L3121" s="7">
        <f t="shared" si="195"/>
        <v>8.3334050716091554E-2</v>
      </c>
      <c r="M3121" s="5" t="str">
        <f>IF(COUNTIF(Returns!$B$2:$B$248,A3121)&gt;0,"Yes","No")</f>
        <v>No</v>
      </c>
      <c r="N3121" s="13"/>
    </row>
    <row r="3122" spans="1:14" x14ac:dyDescent="0.35">
      <c r="A3122" s="5">
        <v>3121</v>
      </c>
      <c r="B3122" s="5">
        <v>2057</v>
      </c>
      <c r="C3122" s="5">
        <v>1064</v>
      </c>
      <c r="D3122" s="5">
        <v>1</v>
      </c>
      <c r="E3122" s="5">
        <v>177.92</v>
      </c>
      <c r="F3122" s="5">
        <v>0</v>
      </c>
      <c r="G3122" s="5">
        <f>IFERROR(INDEX(Products!$C$2:$C$86,MATCH(C3122,Products!$A$2:$A$86,0)),"")</f>
        <v>6</v>
      </c>
      <c r="H3122" s="12">
        <f>IFERROR(INDEX(Products!$D$2:$D$86,MATCH(C3122,Products!$A$2:$A$86,0)),"")</f>
        <v>95.97</v>
      </c>
      <c r="I3122" s="12">
        <f t="shared" si="192"/>
        <v>177.92</v>
      </c>
      <c r="J3122" s="12">
        <f t="shared" si="193"/>
        <v>95.97</v>
      </c>
      <c r="K3122" s="12">
        <f t="shared" si="194"/>
        <v>81.949999999999989</v>
      </c>
      <c r="L3122" s="7">
        <f t="shared" si="195"/>
        <v>0.46060026978417262</v>
      </c>
      <c r="M3122" s="5" t="str">
        <f>IF(COUNTIF(Returns!$B$2:$B$248,A3122)&gt;0,"Yes","No")</f>
        <v>No</v>
      </c>
      <c r="N3122" s="13"/>
    </row>
    <row r="3123" spans="1:14" x14ac:dyDescent="0.35">
      <c r="A3123" s="5">
        <v>3122</v>
      </c>
      <c r="B3123" s="5">
        <v>2057</v>
      </c>
      <c r="C3123" s="5">
        <v>1080</v>
      </c>
      <c r="D3123" s="5">
        <v>1</v>
      </c>
      <c r="E3123" s="5">
        <v>256.7</v>
      </c>
      <c r="F3123" s="5">
        <v>0</v>
      </c>
      <c r="G3123" s="5">
        <f>IFERROR(INDEX(Products!$C$2:$C$86,MATCH(C3123,Products!$A$2:$A$86,0)),"")</f>
        <v>8</v>
      </c>
      <c r="H3123" s="12">
        <f>IFERROR(INDEX(Products!$D$2:$D$86,MATCH(C3123,Products!$A$2:$A$86,0)),"")</f>
        <v>184.26</v>
      </c>
      <c r="I3123" s="12">
        <f t="shared" si="192"/>
        <v>256.7</v>
      </c>
      <c r="J3123" s="12">
        <f t="shared" si="193"/>
        <v>184.26</v>
      </c>
      <c r="K3123" s="12">
        <f t="shared" si="194"/>
        <v>72.44</v>
      </c>
      <c r="L3123" s="7">
        <f t="shared" si="195"/>
        <v>0.28219711725749902</v>
      </c>
      <c r="M3123" s="5" t="str">
        <f>IF(COUNTIF(Returns!$B$2:$B$248,A3123)&gt;0,"Yes","No")</f>
        <v>No</v>
      </c>
      <c r="N3123" s="13"/>
    </row>
    <row r="3124" spans="1:14" x14ac:dyDescent="0.35">
      <c r="A3124" s="5">
        <v>3123</v>
      </c>
      <c r="B3124" s="5">
        <v>2057</v>
      </c>
      <c r="C3124" s="5">
        <v>1067</v>
      </c>
      <c r="D3124" s="5">
        <v>1</v>
      </c>
      <c r="E3124" s="5">
        <v>4128.99</v>
      </c>
      <c r="F3124" s="5">
        <v>0.1</v>
      </c>
      <c r="G3124" s="5">
        <f>IFERROR(INDEX(Products!$C$2:$C$86,MATCH(C3124,Products!$A$2:$A$86,0)),"")</f>
        <v>7</v>
      </c>
      <c r="H3124" s="12">
        <f>IFERROR(INDEX(Products!$D$2:$D$86,MATCH(C3124,Products!$A$2:$A$86,0)),"")</f>
        <v>2213.3200000000002</v>
      </c>
      <c r="I3124" s="12">
        <f t="shared" si="192"/>
        <v>3716.0909999999999</v>
      </c>
      <c r="J3124" s="12">
        <f t="shared" si="193"/>
        <v>2213.3200000000002</v>
      </c>
      <c r="K3124" s="12">
        <f t="shared" si="194"/>
        <v>1502.7709999999997</v>
      </c>
      <c r="L3124" s="7">
        <f t="shared" si="195"/>
        <v>0.40439564047274401</v>
      </c>
      <c r="M3124" s="5" t="str">
        <f>IF(COUNTIF(Returns!$B$2:$B$248,A3124)&gt;0,"Yes","No")</f>
        <v>No</v>
      </c>
      <c r="N3124" s="13"/>
    </row>
    <row r="3125" spans="1:14" x14ac:dyDescent="0.35">
      <c r="A3125" s="5">
        <v>3124</v>
      </c>
      <c r="B3125" s="5">
        <v>2057</v>
      </c>
      <c r="C3125" s="5">
        <v>1012</v>
      </c>
      <c r="D3125" s="5">
        <v>1</v>
      </c>
      <c r="E3125" s="5">
        <v>2425.1999999999998</v>
      </c>
      <c r="F3125" s="5">
        <v>0.3</v>
      </c>
      <c r="G3125" s="5">
        <f>IFERROR(INDEX(Products!$C$2:$C$86,MATCH(C3125,Products!$A$2:$A$86,0)),"")</f>
        <v>1</v>
      </c>
      <c r="H3125" s="12">
        <f>IFERROR(INDEX(Products!$D$2:$D$86,MATCH(C3125,Products!$A$2:$A$86,0)),"")</f>
        <v>1795.03</v>
      </c>
      <c r="I3125" s="12">
        <f t="shared" si="192"/>
        <v>1697.6399999999999</v>
      </c>
      <c r="J3125" s="12">
        <f t="shared" si="193"/>
        <v>1795.03</v>
      </c>
      <c r="K3125" s="12">
        <f t="shared" si="194"/>
        <v>-97.3900000000001</v>
      </c>
      <c r="L3125" s="7">
        <f t="shared" si="195"/>
        <v>-5.7367875403501398E-2</v>
      </c>
      <c r="M3125" s="5" t="str">
        <f>IF(COUNTIF(Returns!$B$2:$B$248,A3125)&gt;0,"Yes","No")</f>
        <v>No</v>
      </c>
      <c r="N3125" s="13"/>
    </row>
    <row r="3126" spans="1:14" x14ac:dyDescent="0.35">
      <c r="A3126" s="5">
        <v>3125</v>
      </c>
      <c r="B3126" s="5">
        <v>2058</v>
      </c>
      <c r="C3126" s="5">
        <v>1067</v>
      </c>
      <c r="D3126" s="5">
        <v>1</v>
      </c>
      <c r="E3126" s="5">
        <v>4128.99</v>
      </c>
      <c r="F3126" s="5">
        <v>0.1</v>
      </c>
      <c r="G3126" s="5">
        <f>IFERROR(INDEX(Products!$C$2:$C$86,MATCH(C3126,Products!$A$2:$A$86,0)),"")</f>
        <v>7</v>
      </c>
      <c r="H3126" s="12">
        <f>IFERROR(INDEX(Products!$D$2:$D$86,MATCH(C3126,Products!$A$2:$A$86,0)),"")</f>
        <v>2213.3200000000002</v>
      </c>
      <c r="I3126" s="12">
        <f t="shared" si="192"/>
        <v>3716.0909999999999</v>
      </c>
      <c r="J3126" s="12">
        <f t="shared" si="193"/>
        <v>2213.3200000000002</v>
      </c>
      <c r="K3126" s="12">
        <f t="shared" si="194"/>
        <v>1502.7709999999997</v>
      </c>
      <c r="L3126" s="7">
        <f t="shared" si="195"/>
        <v>0.40439564047274401</v>
      </c>
      <c r="M3126" s="5" t="str">
        <f>IF(COUNTIF(Returns!$B$2:$B$248,A3126)&gt;0,"Yes","No")</f>
        <v>No</v>
      </c>
      <c r="N3126" s="13"/>
    </row>
    <row r="3127" spans="1:14" x14ac:dyDescent="0.35">
      <c r="A3127" s="5">
        <v>3126</v>
      </c>
      <c r="B3127" s="5">
        <v>2059</v>
      </c>
      <c r="C3127" s="5">
        <v>1017</v>
      </c>
      <c r="D3127" s="5">
        <v>2</v>
      </c>
      <c r="E3127" s="5">
        <v>978.37</v>
      </c>
      <c r="F3127" s="5">
        <v>0.15</v>
      </c>
      <c r="G3127" s="5">
        <f>IFERROR(INDEX(Products!$C$2:$C$86,MATCH(C3127,Products!$A$2:$A$86,0)),"")</f>
        <v>2</v>
      </c>
      <c r="H3127" s="12">
        <f>IFERROR(INDEX(Products!$D$2:$D$86,MATCH(C3127,Products!$A$2:$A$86,0)),"")</f>
        <v>519.71</v>
      </c>
      <c r="I3127" s="12">
        <f t="shared" si="192"/>
        <v>1663.229</v>
      </c>
      <c r="J3127" s="12">
        <f t="shared" si="193"/>
        <v>1039.42</v>
      </c>
      <c r="K3127" s="12">
        <f t="shared" si="194"/>
        <v>623.80899999999997</v>
      </c>
      <c r="L3127" s="7">
        <f t="shared" si="195"/>
        <v>0.37505899668656567</v>
      </c>
      <c r="M3127" s="5" t="str">
        <f>IF(COUNTIF(Returns!$B$2:$B$248,A3127)&gt;0,"Yes","No")</f>
        <v>No</v>
      </c>
      <c r="N3127" s="13"/>
    </row>
    <row r="3128" spans="1:14" x14ac:dyDescent="0.35">
      <c r="A3128" s="5">
        <v>3127</v>
      </c>
      <c r="B3128" s="5">
        <v>2060</v>
      </c>
      <c r="C3128" s="5">
        <v>1033</v>
      </c>
      <c r="D3128" s="5">
        <v>1</v>
      </c>
      <c r="E3128" s="5">
        <v>3738.1</v>
      </c>
      <c r="F3128" s="5">
        <v>0</v>
      </c>
      <c r="G3128" s="5">
        <f>IFERROR(INDEX(Products!$C$2:$C$86,MATCH(C3128,Products!$A$2:$A$86,0)),"")</f>
        <v>3</v>
      </c>
      <c r="H3128" s="12">
        <f>IFERROR(INDEX(Products!$D$2:$D$86,MATCH(C3128,Products!$A$2:$A$86,0)),"")</f>
        <v>2130.6999999999998</v>
      </c>
      <c r="I3128" s="12">
        <f t="shared" si="192"/>
        <v>3738.1</v>
      </c>
      <c r="J3128" s="12">
        <f t="shared" si="193"/>
        <v>2130.6999999999998</v>
      </c>
      <c r="K3128" s="12">
        <f t="shared" si="194"/>
        <v>1607.4</v>
      </c>
      <c r="L3128" s="7">
        <f t="shared" si="195"/>
        <v>0.43000454776490732</v>
      </c>
      <c r="M3128" s="5" t="str">
        <f>IF(COUNTIF(Returns!$B$2:$B$248,A3128)&gt;0,"Yes","No")</f>
        <v>No</v>
      </c>
      <c r="N3128" s="13"/>
    </row>
    <row r="3129" spans="1:14" x14ac:dyDescent="0.35">
      <c r="A3129" s="5">
        <v>3128</v>
      </c>
      <c r="B3129" s="5">
        <v>2060</v>
      </c>
      <c r="C3129" s="5">
        <v>1085</v>
      </c>
      <c r="D3129" s="5">
        <v>1</v>
      </c>
      <c r="E3129" s="5">
        <v>234.72</v>
      </c>
      <c r="F3129" s="5">
        <v>0.1</v>
      </c>
      <c r="G3129" s="5">
        <f>IFERROR(INDEX(Products!$C$2:$C$86,MATCH(C3129,Products!$A$2:$A$86,0)),"")</f>
        <v>8</v>
      </c>
      <c r="H3129" s="12">
        <f>IFERROR(INDEX(Products!$D$2:$D$86,MATCH(C3129,Products!$A$2:$A$86,0)),"")</f>
        <v>175.69</v>
      </c>
      <c r="I3129" s="12">
        <f t="shared" si="192"/>
        <v>211.24799999999999</v>
      </c>
      <c r="J3129" s="12">
        <f t="shared" si="193"/>
        <v>175.69</v>
      </c>
      <c r="K3129" s="12">
        <f t="shared" si="194"/>
        <v>35.557999999999993</v>
      </c>
      <c r="L3129" s="7">
        <f t="shared" si="195"/>
        <v>0.16832348708626824</v>
      </c>
      <c r="M3129" s="5" t="str">
        <f>IF(COUNTIF(Returns!$B$2:$B$248,A3129)&gt;0,"Yes","No")</f>
        <v>No</v>
      </c>
      <c r="N3129" s="13"/>
    </row>
    <row r="3130" spans="1:14" x14ac:dyDescent="0.35">
      <c r="A3130" s="5">
        <v>3129</v>
      </c>
      <c r="B3130" s="5">
        <v>2061</v>
      </c>
      <c r="C3130" s="5">
        <v>1005</v>
      </c>
      <c r="D3130" s="5">
        <v>1</v>
      </c>
      <c r="E3130" s="5">
        <v>2703.6</v>
      </c>
      <c r="F3130" s="5">
        <v>0.1</v>
      </c>
      <c r="G3130" s="5">
        <f>IFERROR(INDEX(Products!$C$2:$C$86,MATCH(C3130,Products!$A$2:$A$86,0)),"")</f>
        <v>1</v>
      </c>
      <c r="H3130" s="12">
        <f>IFERROR(INDEX(Products!$D$2:$D$86,MATCH(C3130,Products!$A$2:$A$86,0)),"")</f>
        <v>2129.88</v>
      </c>
      <c r="I3130" s="12">
        <f t="shared" si="192"/>
        <v>2433.2399999999998</v>
      </c>
      <c r="J3130" s="12">
        <f t="shared" si="193"/>
        <v>2129.88</v>
      </c>
      <c r="K3130" s="12">
        <f t="shared" si="194"/>
        <v>303.35999999999967</v>
      </c>
      <c r="L3130" s="7">
        <f t="shared" si="195"/>
        <v>0.12467327513932029</v>
      </c>
      <c r="M3130" s="5" t="str">
        <f>IF(COUNTIF(Returns!$B$2:$B$248,A3130)&gt;0,"Yes","No")</f>
        <v>Yes</v>
      </c>
      <c r="N3130" s="13"/>
    </row>
    <row r="3131" spans="1:14" x14ac:dyDescent="0.35">
      <c r="A3131" s="5">
        <v>3130</v>
      </c>
      <c r="B3131" s="5">
        <v>2061</v>
      </c>
      <c r="C3131" s="5">
        <v>1017</v>
      </c>
      <c r="D3131" s="5">
        <v>1</v>
      </c>
      <c r="E3131" s="5">
        <v>978.37</v>
      </c>
      <c r="F3131" s="5">
        <v>0.05</v>
      </c>
      <c r="G3131" s="5">
        <f>IFERROR(INDEX(Products!$C$2:$C$86,MATCH(C3131,Products!$A$2:$A$86,0)),"")</f>
        <v>2</v>
      </c>
      <c r="H3131" s="12">
        <f>IFERROR(INDEX(Products!$D$2:$D$86,MATCH(C3131,Products!$A$2:$A$86,0)),"")</f>
        <v>519.71</v>
      </c>
      <c r="I3131" s="12">
        <f t="shared" si="192"/>
        <v>929.45150000000001</v>
      </c>
      <c r="J3131" s="12">
        <f t="shared" si="193"/>
        <v>519.71</v>
      </c>
      <c r="K3131" s="12">
        <f t="shared" si="194"/>
        <v>409.74149999999997</v>
      </c>
      <c r="L3131" s="7">
        <f t="shared" si="195"/>
        <v>0.44084226019324296</v>
      </c>
      <c r="M3131" s="5" t="str">
        <f>IF(COUNTIF(Returns!$B$2:$B$248,A3131)&gt;0,"Yes","No")</f>
        <v>No</v>
      </c>
      <c r="N3131" s="13"/>
    </row>
    <row r="3132" spans="1:14" x14ac:dyDescent="0.35">
      <c r="A3132" s="5">
        <v>3131</v>
      </c>
      <c r="B3132" s="5">
        <v>2062</v>
      </c>
      <c r="C3132" s="5">
        <v>1029</v>
      </c>
      <c r="D3132" s="5">
        <v>1</v>
      </c>
      <c r="E3132" s="5">
        <v>951.92</v>
      </c>
      <c r="F3132" s="5">
        <v>0.1</v>
      </c>
      <c r="G3132" s="5">
        <f>IFERROR(INDEX(Products!$C$2:$C$86,MATCH(C3132,Products!$A$2:$A$86,0)),"")</f>
        <v>3</v>
      </c>
      <c r="H3132" s="12">
        <f>IFERROR(INDEX(Products!$D$2:$D$86,MATCH(C3132,Products!$A$2:$A$86,0)),"")</f>
        <v>552.17999999999995</v>
      </c>
      <c r="I3132" s="12">
        <f t="shared" si="192"/>
        <v>856.72799999999995</v>
      </c>
      <c r="J3132" s="12">
        <f t="shared" si="193"/>
        <v>552.17999999999995</v>
      </c>
      <c r="K3132" s="12">
        <f t="shared" si="194"/>
        <v>304.548</v>
      </c>
      <c r="L3132" s="7">
        <f t="shared" si="195"/>
        <v>0.35547805137686644</v>
      </c>
      <c r="M3132" s="5" t="str">
        <f>IF(COUNTIF(Returns!$B$2:$B$248,A3132)&gt;0,"Yes","No")</f>
        <v>No</v>
      </c>
      <c r="N3132" s="13"/>
    </row>
    <row r="3133" spans="1:14" x14ac:dyDescent="0.35">
      <c r="A3133" s="5">
        <v>3132</v>
      </c>
      <c r="B3133" s="5">
        <v>2062</v>
      </c>
      <c r="C3133" s="5">
        <v>1022</v>
      </c>
      <c r="D3133" s="5">
        <v>1</v>
      </c>
      <c r="E3133" s="5">
        <v>383.8</v>
      </c>
      <c r="F3133" s="5">
        <v>0</v>
      </c>
      <c r="G3133" s="5">
        <f>IFERROR(INDEX(Products!$C$2:$C$86,MATCH(C3133,Products!$A$2:$A$86,0)),"")</f>
        <v>2</v>
      </c>
      <c r="H3133" s="12">
        <f>IFERROR(INDEX(Products!$D$2:$D$86,MATCH(C3133,Products!$A$2:$A$86,0)),"")</f>
        <v>266.88</v>
      </c>
      <c r="I3133" s="12">
        <f t="shared" si="192"/>
        <v>383.8</v>
      </c>
      <c r="J3133" s="12">
        <f t="shared" si="193"/>
        <v>266.88</v>
      </c>
      <c r="K3133" s="12">
        <f t="shared" si="194"/>
        <v>116.92000000000002</v>
      </c>
      <c r="L3133" s="7">
        <f t="shared" si="195"/>
        <v>0.3046378322042731</v>
      </c>
      <c r="M3133" s="5" t="str">
        <f>IF(COUNTIF(Returns!$B$2:$B$248,A3133)&gt;0,"Yes","No")</f>
        <v>No</v>
      </c>
      <c r="N3133" s="13"/>
    </row>
    <row r="3134" spans="1:14" x14ac:dyDescent="0.35">
      <c r="A3134" s="5">
        <v>3133</v>
      </c>
      <c r="B3134" s="5">
        <v>2062</v>
      </c>
      <c r="C3134" s="5">
        <v>1085</v>
      </c>
      <c r="D3134" s="5">
        <v>1</v>
      </c>
      <c r="E3134" s="5">
        <v>234.72</v>
      </c>
      <c r="F3134" s="5">
        <v>0.25</v>
      </c>
      <c r="G3134" s="5">
        <f>IFERROR(INDEX(Products!$C$2:$C$86,MATCH(C3134,Products!$A$2:$A$86,0)),"")</f>
        <v>8</v>
      </c>
      <c r="H3134" s="12">
        <f>IFERROR(INDEX(Products!$D$2:$D$86,MATCH(C3134,Products!$A$2:$A$86,0)),"")</f>
        <v>175.69</v>
      </c>
      <c r="I3134" s="12">
        <f t="shared" si="192"/>
        <v>176.04</v>
      </c>
      <c r="J3134" s="12">
        <f t="shared" si="193"/>
        <v>175.69</v>
      </c>
      <c r="K3134" s="12">
        <f t="shared" si="194"/>
        <v>0.34999999999999432</v>
      </c>
      <c r="L3134" s="7">
        <f t="shared" si="195"/>
        <v>1.9881845035218948E-3</v>
      </c>
      <c r="M3134" s="5" t="str">
        <f>IF(COUNTIF(Returns!$B$2:$B$248,A3134)&gt;0,"Yes","No")</f>
        <v>No</v>
      </c>
      <c r="N3134" s="13"/>
    </row>
    <row r="3135" spans="1:14" x14ac:dyDescent="0.35">
      <c r="A3135" s="5">
        <v>3134</v>
      </c>
      <c r="B3135" s="5">
        <v>2063</v>
      </c>
      <c r="C3135" s="5">
        <v>1052</v>
      </c>
      <c r="D3135" s="5">
        <v>1</v>
      </c>
      <c r="E3135" s="5">
        <v>2801.53</v>
      </c>
      <c r="F3135" s="5">
        <v>0.1</v>
      </c>
      <c r="G3135" s="5">
        <f>IFERROR(INDEX(Products!$C$2:$C$86,MATCH(C3135,Products!$A$2:$A$86,0)),"")</f>
        <v>5</v>
      </c>
      <c r="H3135" s="12">
        <f>IFERROR(INDEX(Products!$D$2:$D$86,MATCH(C3135,Products!$A$2:$A$86,0)),"")</f>
        <v>1752.02</v>
      </c>
      <c r="I3135" s="12">
        <f t="shared" si="192"/>
        <v>2521.3770000000004</v>
      </c>
      <c r="J3135" s="12">
        <f t="shared" si="193"/>
        <v>1752.02</v>
      </c>
      <c r="K3135" s="12">
        <f t="shared" si="194"/>
        <v>769.35700000000043</v>
      </c>
      <c r="L3135" s="7">
        <f t="shared" si="195"/>
        <v>0.30513366307378875</v>
      </c>
      <c r="M3135" s="5" t="str">
        <f>IF(COUNTIF(Returns!$B$2:$B$248,A3135)&gt;0,"Yes","No")</f>
        <v>No</v>
      </c>
      <c r="N3135" s="13"/>
    </row>
    <row r="3136" spans="1:14" x14ac:dyDescent="0.35">
      <c r="A3136" s="5">
        <v>3135</v>
      </c>
      <c r="B3136" s="5">
        <v>2064</v>
      </c>
      <c r="C3136" s="5">
        <v>1080</v>
      </c>
      <c r="D3136" s="5">
        <v>1</v>
      </c>
      <c r="E3136" s="5">
        <v>256.7</v>
      </c>
      <c r="F3136" s="5">
        <v>0.1</v>
      </c>
      <c r="G3136" s="5">
        <f>IFERROR(INDEX(Products!$C$2:$C$86,MATCH(C3136,Products!$A$2:$A$86,0)),"")</f>
        <v>8</v>
      </c>
      <c r="H3136" s="12">
        <f>IFERROR(INDEX(Products!$D$2:$D$86,MATCH(C3136,Products!$A$2:$A$86,0)),"")</f>
        <v>184.26</v>
      </c>
      <c r="I3136" s="12">
        <f t="shared" si="192"/>
        <v>231.03</v>
      </c>
      <c r="J3136" s="12">
        <f t="shared" si="193"/>
        <v>184.26</v>
      </c>
      <c r="K3136" s="12">
        <f t="shared" si="194"/>
        <v>46.77000000000001</v>
      </c>
      <c r="L3136" s="7">
        <f t="shared" si="195"/>
        <v>0.20244124139722119</v>
      </c>
      <c r="M3136" s="5" t="str">
        <f>IF(COUNTIF(Returns!$B$2:$B$248,A3136)&gt;0,"Yes","No")</f>
        <v>No</v>
      </c>
      <c r="N3136" s="13"/>
    </row>
    <row r="3137" spans="1:14" x14ac:dyDescent="0.35">
      <c r="A3137" s="5">
        <v>3136</v>
      </c>
      <c r="B3137" s="5">
        <v>2065</v>
      </c>
      <c r="C3137" s="5">
        <v>1061</v>
      </c>
      <c r="D3137" s="5">
        <v>1</v>
      </c>
      <c r="E3137" s="5">
        <v>1128.8399999999999</v>
      </c>
      <c r="F3137" s="5">
        <v>0.05</v>
      </c>
      <c r="G3137" s="5">
        <f>IFERROR(INDEX(Products!$C$2:$C$86,MATCH(C3137,Products!$A$2:$A$86,0)),"")</f>
        <v>6</v>
      </c>
      <c r="H3137" s="12">
        <f>IFERROR(INDEX(Products!$D$2:$D$86,MATCH(C3137,Products!$A$2:$A$86,0)),"")</f>
        <v>705.26</v>
      </c>
      <c r="I3137" s="12">
        <f t="shared" si="192"/>
        <v>1072.3979999999999</v>
      </c>
      <c r="J3137" s="12">
        <f t="shared" si="193"/>
        <v>705.26</v>
      </c>
      <c r="K3137" s="12">
        <f t="shared" si="194"/>
        <v>367.13799999999992</v>
      </c>
      <c r="L3137" s="7">
        <f t="shared" si="195"/>
        <v>0.34235237290632764</v>
      </c>
      <c r="M3137" s="5" t="str">
        <f>IF(COUNTIF(Returns!$B$2:$B$248,A3137)&gt;0,"Yes","No")</f>
        <v>No</v>
      </c>
      <c r="N3137" s="13"/>
    </row>
    <row r="3138" spans="1:14" x14ac:dyDescent="0.35">
      <c r="A3138" s="5">
        <v>3137</v>
      </c>
      <c r="B3138" s="5">
        <v>2066</v>
      </c>
      <c r="C3138" s="5">
        <v>1006</v>
      </c>
      <c r="D3138" s="5">
        <v>1</v>
      </c>
      <c r="E3138" s="5">
        <v>2046.37</v>
      </c>
      <c r="F3138" s="5">
        <v>0</v>
      </c>
      <c r="G3138" s="5">
        <f>IFERROR(INDEX(Products!$C$2:$C$86,MATCH(C3138,Products!$A$2:$A$86,0)),"")</f>
        <v>1</v>
      </c>
      <c r="H3138" s="12">
        <f>IFERROR(INDEX(Products!$D$2:$D$86,MATCH(C3138,Products!$A$2:$A$86,0)),"")</f>
        <v>1296.42</v>
      </c>
      <c r="I3138" s="12">
        <f t="shared" ref="I3138:I3201" si="196">D3138*E3138*(1-F3138)</f>
        <v>2046.37</v>
      </c>
      <c r="J3138" s="12">
        <f t="shared" ref="J3138:J3201" si="197">D3138*H3138</f>
        <v>1296.42</v>
      </c>
      <c r="K3138" s="12">
        <f t="shared" ref="K3138:K3201" si="198">I3138-J3138</f>
        <v>749.94999999999982</v>
      </c>
      <c r="L3138" s="7">
        <f t="shared" ref="L3138:L3201" si="199">IFERROR(K3138/I3138,0)</f>
        <v>0.3664782028665392</v>
      </c>
      <c r="M3138" s="5" t="str">
        <f>IF(COUNTIF(Returns!$B$2:$B$248,A3138)&gt;0,"Yes","No")</f>
        <v>No</v>
      </c>
      <c r="N3138" s="13"/>
    </row>
    <row r="3139" spans="1:14" x14ac:dyDescent="0.35">
      <c r="A3139" s="5">
        <v>3138</v>
      </c>
      <c r="B3139" s="5">
        <v>2066</v>
      </c>
      <c r="C3139" s="5">
        <v>1036</v>
      </c>
      <c r="D3139" s="5">
        <v>1</v>
      </c>
      <c r="E3139" s="5">
        <v>471.33</v>
      </c>
      <c r="F3139" s="5">
        <v>0</v>
      </c>
      <c r="G3139" s="5">
        <f>IFERROR(INDEX(Products!$C$2:$C$86,MATCH(C3139,Products!$A$2:$A$86,0)),"")</f>
        <v>4</v>
      </c>
      <c r="H3139" s="12">
        <f>IFERROR(INDEX(Products!$D$2:$D$86,MATCH(C3139,Products!$A$2:$A$86,0)),"")</f>
        <v>253.01</v>
      </c>
      <c r="I3139" s="12">
        <f t="shared" si="196"/>
        <v>471.33</v>
      </c>
      <c r="J3139" s="12">
        <f t="shared" si="197"/>
        <v>253.01</v>
      </c>
      <c r="K3139" s="12">
        <f t="shared" si="198"/>
        <v>218.32</v>
      </c>
      <c r="L3139" s="7">
        <f t="shared" si="199"/>
        <v>0.46319988118727856</v>
      </c>
      <c r="M3139" s="5" t="str">
        <f>IF(COUNTIF(Returns!$B$2:$B$248,A3139)&gt;0,"Yes","No")</f>
        <v>No</v>
      </c>
      <c r="N3139" s="13"/>
    </row>
    <row r="3140" spans="1:14" x14ac:dyDescent="0.35">
      <c r="A3140" s="5">
        <v>3139</v>
      </c>
      <c r="B3140" s="5">
        <v>2066</v>
      </c>
      <c r="C3140" s="5">
        <v>1056</v>
      </c>
      <c r="D3140" s="5">
        <v>1</v>
      </c>
      <c r="E3140" s="5">
        <v>1134.4000000000001</v>
      </c>
      <c r="F3140" s="5">
        <v>0</v>
      </c>
      <c r="G3140" s="5">
        <f>IFERROR(INDEX(Products!$C$2:$C$86,MATCH(C3140,Products!$A$2:$A$86,0)),"")</f>
        <v>6</v>
      </c>
      <c r="H3140" s="12">
        <f>IFERROR(INDEX(Products!$D$2:$D$86,MATCH(C3140,Products!$A$2:$A$86,0)),"")</f>
        <v>798.2</v>
      </c>
      <c r="I3140" s="12">
        <f t="shared" si="196"/>
        <v>1134.4000000000001</v>
      </c>
      <c r="J3140" s="12">
        <f t="shared" si="197"/>
        <v>798.2</v>
      </c>
      <c r="K3140" s="12">
        <f t="shared" si="198"/>
        <v>336.20000000000005</v>
      </c>
      <c r="L3140" s="7">
        <f t="shared" si="199"/>
        <v>0.29636812411847674</v>
      </c>
      <c r="M3140" s="5" t="str">
        <f>IF(COUNTIF(Returns!$B$2:$B$248,A3140)&gt;0,"Yes","No")</f>
        <v>No</v>
      </c>
      <c r="N3140" s="13"/>
    </row>
    <row r="3141" spans="1:14" x14ac:dyDescent="0.35">
      <c r="A3141" s="5">
        <v>3140</v>
      </c>
      <c r="B3141" s="5">
        <v>2067</v>
      </c>
      <c r="C3141" s="5">
        <v>1061</v>
      </c>
      <c r="D3141" s="5">
        <v>1</v>
      </c>
      <c r="E3141" s="5">
        <v>1128.8399999999999</v>
      </c>
      <c r="F3141" s="5">
        <v>0.3</v>
      </c>
      <c r="G3141" s="5">
        <f>IFERROR(INDEX(Products!$C$2:$C$86,MATCH(C3141,Products!$A$2:$A$86,0)),"")</f>
        <v>6</v>
      </c>
      <c r="H3141" s="12">
        <f>IFERROR(INDEX(Products!$D$2:$D$86,MATCH(C3141,Products!$A$2:$A$86,0)),"")</f>
        <v>705.26</v>
      </c>
      <c r="I3141" s="12">
        <f t="shared" si="196"/>
        <v>790.18799999999987</v>
      </c>
      <c r="J3141" s="12">
        <f t="shared" si="197"/>
        <v>705.26</v>
      </c>
      <c r="K3141" s="12">
        <f t="shared" si="198"/>
        <v>84.927999999999884</v>
      </c>
      <c r="L3141" s="7">
        <f t="shared" si="199"/>
        <v>0.10747822037287316</v>
      </c>
      <c r="M3141" s="5" t="str">
        <f>IF(COUNTIF(Returns!$B$2:$B$248,A3141)&gt;0,"Yes","No")</f>
        <v>No</v>
      </c>
      <c r="N3141" s="13"/>
    </row>
    <row r="3142" spans="1:14" x14ac:dyDescent="0.35">
      <c r="A3142" s="5">
        <v>3141</v>
      </c>
      <c r="B3142" s="5">
        <v>2068</v>
      </c>
      <c r="C3142" s="5">
        <v>1067</v>
      </c>
      <c r="D3142" s="5">
        <v>2</v>
      </c>
      <c r="E3142" s="5">
        <v>4128.99</v>
      </c>
      <c r="F3142" s="5">
        <v>0.15</v>
      </c>
      <c r="G3142" s="5">
        <f>IFERROR(INDEX(Products!$C$2:$C$86,MATCH(C3142,Products!$A$2:$A$86,0)),"")</f>
        <v>7</v>
      </c>
      <c r="H3142" s="12">
        <f>IFERROR(INDEX(Products!$D$2:$D$86,MATCH(C3142,Products!$A$2:$A$86,0)),"")</f>
        <v>2213.3200000000002</v>
      </c>
      <c r="I3142" s="12">
        <f t="shared" si="196"/>
        <v>7019.2829999999994</v>
      </c>
      <c r="J3142" s="12">
        <f t="shared" si="197"/>
        <v>4426.6400000000003</v>
      </c>
      <c r="K3142" s="12">
        <f t="shared" si="198"/>
        <v>2592.6429999999991</v>
      </c>
      <c r="L3142" s="7">
        <f t="shared" si="199"/>
        <v>0.36936008991231717</v>
      </c>
      <c r="M3142" s="5" t="str">
        <f>IF(COUNTIF(Returns!$B$2:$B$248,A3142)&gt;0,"Yes","No")</f>
        <v>No</v>
      </c>
      <c r="N3142" s="13"/>
    </row>
    <row r="3143" spans="1:14" x14ac:dyDescent="0.35">
      <c r="A3143" s="5">
        <v>3142</v>
      </c>
      <c r="B3143" s="5">
        <v>2068</v>
      </c>
      <c r="C3143" s="5">
        <v>1080</v>
      </c>
      <c r="D3143" s="5">
        <v>1</v>
      </c>
      <c r="E3143" s="5">
        <v>256.7</v>
      </c>
      <c r="F3143" s="5">
        <v>0</v>
      </c>
      <c r="G3143" s="5">
        <f>IFERROR(INDEX(Products!$C$2:$C$86,MATCH(C3143,Products!$A$2:$A$86,0)),"")</f>
        <v>8</v>
      </c>
      <c r="H3143" s="12">
        <f>IFERROR(INDEX(Products!$D$2:$D$86,MATCH(C3143,Products!$A$2:$A$86,0)),"")</f>
        <v>184.26</v>
      </c>
      <c r="I3143" s="12">
        <f t="shared" si="196"/>
        <v>256.7</v>
      </c>
      <c r="J3143" s="12">
        <f t="shared" si="197"/>
        <v>184.26</v>
      </c>
      <c r="K3143" s="12">
        <f t="shared" si="198"/>
        <v>72.44</v>
      </c>
      <c r="L3143" s="7">
        <f t="shared" si="199"/>
        <v>0.28219711725749902</v>
      </c>
      <c r="M3143" s="5" t="str">
        <f>IF(COUNTIF(Returns!$B$2:$B$248,A3143)&gt;0,"Yes","No")</f>
        <v>No</v>
      </c>
      <c r="N3143" s="13"/>
    </row>
    <row r="3144" spans="1:14" x14ac:dyDescent="0.35">
      <c r="A3144" s="5">
        <v>3143</v>
      </c>
      <c r="B3144" s="5">
        <v>2069</v>
      </c>
      <c r="C3144" s="5">
        <v>1001</v>
      </c>
      <c r="D3144" s="5">
        <v>2</v>
      </c>
      <c r="E3144" s="5">
        <v>3826.19</v>
      </c>
      <c r="F3144" s="5">
        <v>0.05</v>
      </c>
      <c r="G3144" s="5">
        <f>IFERROR(INDEX(Products!$C$2:$C$86,MATCH(C3144,Products!$A$2:$A$86,0)),"")</f>
        <v>1</v>
      </c>
      <c r="H3144" s="12">
        <f>IFERROR(INDEX(Products!$D$2:$D$86,MATCH(C3144,Products!$A$2:$A$86,0)),"")</f>
        <v>3021.65</v>
      </c>
      <c r="I3144" s="12">
        <f t="shared" si="196"/>
        <v>7269.7609999999995</v>
      </c>
      <c r="J3144" s="12">
        <f t="shared" si="197"/>
        <v>6043.3</v>
      </c>
      <c r="K3144" s="12">
        <f t="shared" si="198"/>
        <v>1226.4609999999993</v>
      </c>
      <c r="L3144" s="7">
        <f t="shared" si="199"/>
        <v>0.16870719683907071</v>
      </c>
      <c r="M3144" s="5" t="str">
        <f>IF(COUNTIF(Returns!$B$2:$B$248,A3144)&gt;0,"Yes","No")</f>
        <v>No</v>
      </c>
      <c r="N3144" s="13"/>
    </row>
    <row r="3145" spans="1:14" x14ac:dyDescent="0.35">
      <c r="A3145" s="5">
        <v>3144</v>
      </c>
      <c r="B3145" s="5">
        <v>2069</v>
      </c>
      <c r="C3145" s="5">
        <v>1052</v>
      </c>
      <c r="D3145" s="5">
        <v>1</v>
      </c>
      <c r="E3145" s="5">
        <v>2801.53</v>
      </c>
      <c r="F3145" s="5">
        <v>0.2</v>
      </c>
      <c r="G3145" s="5">
        <f>IFERROR(INDEX(Products!$C$2:$C$86,MATCH(C3145,Products!$A$2:$A$86,0)),"")</f>
        <v>5</v>
      </c>
      <c r="H3145" s="12">
        <f>IFERROR(INDEX(Products!$D$2:$D$86,MATCH(C3145,Products!$A$2:$A$86,0)),"")</f>
        <v>1752.02</v>
      </c>
      <c r="I3145" s="12">
        <f t="shared" si="196"/>
        <v>2241.2240000000002</v>
      </c>
      <c r="J3145" s="12">
        <f t="shared" si="197"/>
        <v>1752.02</v>
      </c>
      <c r="K3145" s="12">
        <f t="shared" si="198"/>
        <v>489.20400000000018</v>
      </c>
      <c r="L3145" s="7">
        <f t="shared" si="199"/>
        <v>0.2182753709580123</v>
      </c>
      <c r="M3145" s="5" t="str">
        <f>IF(COUNTIF(Returns!$B$2:$B$248,A3145)&gt;0,"Yes","No")</f>
        <v>Yes</v>
      </c>
      <c r="N3145" s="13"/>
    </row>
    <row r="3146" spans="1:14" x14ac:dyDescent="0.35">
      <c r="A3146" s="5">
        <v>3145</v>
      </c>
      <c r="B3146" s="5">
        <v>2070</v>
      </c>
      <c r="C3146" s="5">
        <v>1005</v>
      </c>
      <c r="D3146" s="5">
        <v>1</v>
      </c>
      <c r="E3146" s="5">
        <v>2703.6</v>
      </c>
      <c r="F3146" s="5">
        <v>0.15</v>
      </c>
      <c r="G3146" s="5">
        <f>IFERROR(INDEX(Products!$C$2:$C$86,MATCH(C3146,Products!$A$2:$A$86,0)),"")</f>
        <v>1</v>
      </c>
      <c r="H3146" s="12">
        <f>IFERROR(INDEX(Products!$D$2:$D$86,MATCH(C3146,Products!$A$2:$A$86,0)),"")</f>
        <v>2129.88</v>
      </c>
      <c r="I3146" s="12">
        <f t="shared" si="196"/>
        <v>2298.06</v>
      </c>
      <c r="J3146" s="12">
        <f t="shared" si="197"/>
        <v>2129.88</v>
      </c>
      <c r="K3146" s="12">
        <f t="shared" si="198"/>
        <v>168.17999999999984</v>
      </c>
      <c r="L3146" s="7">
        <f t="shared" si="199"/>
        <v>7.3183467794574492E-2</v>
      </c>
      <c r="M3146" s="5" t="str">
        <f>IF(COUNTIF(Returns!$B$2:$B$248,A3146)&gt;0,"Yes","No")</f>
        <v>No</v>
      </c>
      <c r="N3146" s="13"/>
    </row>
    <row r="3147" spans="1:14" x14ac:dyDescent="0.35">
      <c r="A3147" s="5">
        <v>3146</v>
      </c>
      <c r="B3147" s="5">
        <v>2071</v>
      </c>
      <c r="C3147" s="5">
        <v>1016</v>
      </c>
      <c r="D3147" s="5">
        <v>1</v>
      </c>
      <c r="E3147" s="5">
        <v>1279.19</v>
      </c>
      <c r="F3147" s="5">
        <v>0.2</v>
      </c>
      <c r="G3147" s="5">
        <f>IFERROR(INDEX(Products!$C$2:$C$86,MATCH(C3147,Products!$A$2:$A$86,0)),"")</f>
        <v>2</v>
      </c>
      <c r="H3147" s="12">
        <f>IFERROR(INDEX(Products!$D$2:$D$86,MATCH(C3147,Products!$A$2:$A$86,0)),"")</f>
        <v>741.85</v>
      </c>
      <c r="I3147" s="12">
        <f t="shared" si="196"/>
        <v>1023.3520000000001</v>
      </c>
      <c r="J3147" s="12">
        <f t="shared" si="197"/>
        <v>741.85</v>
      </c>
      <c r="K3147" s="12">
        <f t="shared" si="198"/>
        <v>281.50200000000007</v>
      </c>
      <c r="L3147" s="7">
        <f t="shared" si="199"/>
        <v>0.27507836990595613</v>
      </c>
      <c r="M3147" s="5" t="str">
        <f>IF(COUNTIF(Returns!$B$2:$B$248,A3147)&gt;0,"Yes","No")</f>
        <v>No</v>
      </c>
      <c r="N3147" s="13"/>
    </row>
    <row r="3148" spans="1:14" x14ac:dyDescent="0.35">
      <c r="A3148" s="5">
        <v>3147</v>
      </c>
      <c r="B3148" s="5">
        <v>2071</v>
      </c>
      <c r="C3148" s="5">
        <v>1038</v>
      </c>
      <c r="D3148" s="5">
        <v>1</v>
      </c>
      <c r="E3148" s="5">
        <v>930.61</v>
      </c>
      <c r="F3148" s="5">
        <v>0</v>
      </c>
      <c r="G3148" s="5">
        <f>IFERROR(INDEX(Products!$C$2:$C$86,MATCH(C3148,Products!$A$2:$A$86,0)),"")</f>
        <v>4</v>
      </c>
      <c r="H3148" s="12">
        <f>IFERROR(INDEX(Products!$D$2:$D$86,MATCH(C3148,Products!$A$2:$A$86,0)),"")</f>
        <v>617.46</v>
      </c>
      <c r="I3148" s="12">
        <f t="shared" si="196"/>
        <v>930.61</v>
      </c>
      <c r="J3148" s="12">
        <f t="shared" si="197"/>
        <v>617.46</v>
      </c>
      <c r="K3148" s="12">
        <f t="shared" si="198"/>
        <v>313.14999999999998</v>
      </c>
      <c r="L3148" s="7">
        <f t="shared" si="199"/>
        <v>0.33649971524054112</v>
      </c>
      <c r="M3148" s="5" t="str">
        <f>IF(COUNTIF(Returns!$B$2:$B$248,A3148)&gt;0,"Yes","No")</f>
        <v>No</v>
      </c>
      <c r="N3148" s="13"/>
    </row>
    <row r="3149" spans="1:14" x14ac:dyDescent="0.35">
      <c r="A3149" s="5">
        <v>3148</v>
      </c>
      <c r="B3149" s="5">
        <v>2072</v>
      </c>
      <c r="C3149" s="5">
        <v>1043</v>
      </c>
      <c r="D3149" s="5">
        <v>1</v>
      </c>
      <c r="E3149" s="5">
        <v>567.48</v>
      </c>
      <c r="F3149" s="5">
        <v>0.1</v>
      </c>
      <c r="G3149" s="5">
        <f>IFERROR(INDEX(Products!$C$2:$C$86,MATCH(C3149,Products!$A$2:$A$86,0)),"")</f>
        <v>4</v>
      </c>
      <c r="H3149" s="12">
        <f>IFERROR(INDEX(Products!$D$2:$D$86,MATCH(C3149,Products!$A$2:$A$86,0)),"")</f>
        <v>407.51</v>
      </c>
      <c r="I3149" s="12">
        <f t="shared" si="196"/>
        <v>510.73200000000003</v>
      </c>
      <c r="J3149" s="12">
        <f t="shared" si="197"/>
        <v>407.51</v>
      </c>
      <c r="K3149" s="12">
        <f t="shared" si="198"/>
        <v>103.22200000000004</v>
      </c>
      <c r="L3149" s="7">
        <f t="shared" si="199"/>
        <v>0.20210599688290537</v>
      </c>
      <c r="M3149" s="5" t="str">
        <f>IF(COUNTIF(Returns!$B$2:$B$248,A3149)&gt;0,"Yes","No")</f>
        <v>No</v>
      </c>
      <c r="N3149" s="13"/>
    </row>
    <row r="3150" spans="1:14" x14ac:dyDescent="0.35">
      <c r="A3150" s="5">
        <v>3149</v>
      </c>
      <c r="B3150" s="5">
        <v>2073</v>
      </c>
      <c r="C3150" s="5">
        <v>1085</v>
      </c>
      <c r="D3150" s="5">
        <v>1</v>
      </c>
      <c r="E3150" s="5">
        <v>234.72</v>
      </c>
      <c r="F3150" s="5">
        <v>0.3</v>
      </c>
      <c r="G3150" s="5">
        <f>IFERROR(INDEX(Products!$C$2:$C$86,MATCH(C3150,Products!$A$2:$A$86,0)),"")</f>
        <v>8</v>
      </c>
      <c r="H3150" s="12">
        <f>IFERROR(INDEX(Products!$D$2:$D$86,MATCH(C3150,Products!$A$2:$A$86,0)),"")</f>
        <v>175.69</v>
      </c>
      <c r="I3150" s="12">
        <f t="shared" si="196"/>
        <v>164.304</v>
      </c>
      <c r="J3150" s="12">
        <f t="shared" si="197"/>
        <v>175.69</v>
      </c>
      <c r="K3150" s="12">
        <f t="shared" si="198"/>
        <v>-11.385999999999996</v>
      </c>
      <c r="L3150" s="7">
        <f t="shared" si="199"/>
        <v>-6.929837374622648E-2</v>
      </c>
      <c r="M3150" s="5" t="str">
        <f>IF(COUNTIF(Returns!$B$2:$B$248,A3150)&gt;0,"Yes","No")</f>
        <v>No</v>
      </c>
      <c r="N3150" s="13"/>
    </row>
    <row r="3151" spans="1:14" x14ac:dyDescent="0.35">
      <c r="A3151" s="5">
        <v>3150</v>
      </c>
      <c r="B3151" s="5">
        <v>2074</v>
      </c>
      <c r="C3151" s="5">
        <v>1017</v>
      </c>
      <c r="D3151" s="5">
        <v>1</v>
      </c>
      <c r="E3151" s="5">
        <v>978.37</v>
      </c>
      <c r="F3151" s="5">
        <v>0.3</v>
      </c>
      <c r="G3151" s="5">
        <f>IFERROR(INDEX(Products!$C$2:$C$86,MATCH(C3151,Products!$A$2:$A$86,0)),"")</f>
        <v>2</v>
      </c>
      <c r="H3151" s="12">
        <f>IFERROR(INDEX(Products!$D$2:$D$86,MATCH(C3151,Products!$A$2:$A$86,0)),"")</f>
        <v>519.71</v>
      </c>
      <c r="I3151" s="12">
        <f t="shared" si="196"/>
        <v>684.85899999999992</v>
      </c>
      <c r="J3151" s="12">
        <f t="shared" si="197"/>
        <v>519.71</v>
      </c>
      <c r="K3151" s="12">
        <f t="shared" si="198"/>
        <v>165.14899999999989</v>
      </c>
      <c r="L3151" s="7">
        <f t="shared" si="199"/>
        <v>0.24114306740511537</v>
      </c>
      <c r="M3151" s="5" t="str">
        <f>IF(COUNTIF(Returns!$B$2:$B$248,A3151)&gt;0,"Yes","No")</f>
        <v>No</v>
      </c>
      <c r="N3151" s="13"/>
    </row>
    <row r="3152" spans="1:14" x14ac:dyDescent="0.35">
      <c r="A3152" s="5">
        <v>3151</v>
      </c>
      <c r="B3152" s="5">
        <v>2075</v>
      </c>
      <c r="C3152" s="5">
        <v>1067</v>
      </c>
      <c r="D3152" s="5">
        <v>2</v>
      </c>
      <c r="E3152" s="5">
        <v>4128.99</v>
      </c>
      <c r="F3152" s="5">
        <v>0</v>
      </c>
      <c r="G3152" s="5">
        <f>IFERROR(INDEX(Products!$C$2:$C$86,MATCH(C3152,Products!$A$2:$A$86,0)),"")</f>
        <v>7</v>
      </c>
      <c r="H3152" s="12">
        <f>IFERROR(INDEX(Products!$D$2:$D$86,MATCH(C3152,Products!$A$2:$A$86,0)),"")</f>
        <v>2213.3200000000002</v>
      </c>
      <c r="I3152" s="12">
        <f t="shared" si="196"/>
        <v>8257.98</v>
      </c>
      <c r="J3152" s="12">
        <f t="shared" si="197"/>
        <v>4426.6400000000003</v>
      </c>
      <c r="K3152" s="12">
        <f t="shared" si="198"/>
        <v>3831.3399999999992</v>
      </c>
      <c r="L3152" s="7">
        <f t="shared" si="199"/>
        <v>0.4639560764254696</v>
      </c>
      <c r="M3152" s="5" t="str">
        <f>IF(COUNTIF(Returns!$B$2:$B$248,A3152)&gt;0,"Yes","No")</f>
        <v>No</v>
      </c>
      <c r="N3152" s="13"/>
    </row>
    <row r="3153" spans="1:14" x14ac:dyDescent="0.35">
      <c r="A3153" s="5">
        <v>3152</v>
      </c>
      <c r="B3153" s="5">
        <v>2076</v>
      </c>
      <c r="C3153" s="5">
        <v>1043</v>
      </c>
      <c r="D3153" s="5">
        <v>1</v>
      </c>
      <c r="E3153" s="5">
        <v>567.48</v>
      </c>
      <c r="F3153" s="5">
        <v>0</v>
      </c>
      <c r="G3153" s="5">
        <f>IFERROR(INDEX(Products!$C$2:$C$86,MATCH(C3153,Products!$A$2:$A$86,0)),"")</f>
        <v>4</v>
      </c>
      <c r="H3153" s="12">
        <f>IFERROR(INDEX(Products!$D$2:$D$86,MATCH(C3153,Products!$A$2:$A$86,0)),"")</f>
        <v>407.51</v>
      </c>
      <c r="I3153" s="12">
        <f t="shared" si="196"/>
        <v>567.48</v>
      </c>
      <c r="J3153" s="12">
        <f t="shared" si="197"/>
        <v>407.51</v>
      </c>
      <c r="K3153" s="12">
        <f t="shared" si="198"/>
        <v>159.97000000000003</v>
      </c>
      <c r="L3153" s="7">
        <f t="shared" si="199"/>
        <v>0.28189539719461482</v>
      </c>
      <c r="M3153" s="5" t="str">
        <f>IF(COUNTIF(Returns!$B$2:$B$248,A3153)&gt;0,"Yes","No")</f>
        <v>No</v>
      </c>
      <c r="N3153" s="13"/>
    </row>
    <row r="3154" spans="1:14" x14ac:dyDescent="0.35">
      <c r="A3154" s="5">
        <v>3153</v>
      </c>
      <c r="B3154" s="5">
        <v>2077</v>
      </c>
      <c r="C3154" s="5">
        <v>1023</v>
      </c>
      <c r="D3154" s="5">
        <v>1</v>
      </c>
      <c r="E3154" s="5">
        <v>203.79</v>
      </c>
      <c r="F3154" s="5">
        <v>0.05</v>
      </c>
      <c r="G3154" s="5">
        <f>IFERROR(INDEX(Products!$C$2:$C$86,MATCH(C3154,Products!$A$2:$A$86,0)),"")</f>
        <v>2</v>
      </c>
      <c r="H3154" s="12">
        <f>IFERROR(INDEX(Products!$D$2:$D$86,MATCH(C3154,Products!$A$2:$A$86,0)),"")</f>
        <v>145.43</v>
      </c>
      <c r="I3154" s="12">
        <f t="shared" si="196"/>
        <v>193.60049999999998</v>
      </c>
      <c r="J3154" s="12">
        <f t="shared" si="197"/>
        <v>145.43</v>
      </c>
      <c r="K3154" s="12">
        <f t="shared" si="198"/>
        <v>48.170499999999976</v>
      </c>
      <c r="L3154" s="7">
        <f t="shared" si="199"/>
        <v>0.24881392351775941</v>
      </c>
      <c r="M3154" s="5" t="str">
        <f>IF(COUNTIF(Returns!$B$2:$B$248,A3154)&gt;0,"Yes","No")</f>
        <v>No</v>
      </c>
      <c r="N3154" s="13"/>
    </row>
    <row r="3155" spans="1:14" x14ac:dyDescent="0.35">
      <c r="A3155" s="5">
        <v>3154</v>
      </c>
      <c r="B3155" s="5">
        <v>2077</v>
      </c>
      <c r="C3155" s="5">
        <v>1085</v>
      </c>
      <c r="D3155" s="5">
        <v>1</v>
      </c>
      <c r="E3155" s="5">
        <v>234.72</v>
      </c>
      <c r="F3155" s="5">
        <v>0</v>
      </c>
      <c r="G3155" s="5">
        <f>IFERROR(INDEX(Products!$C$2:$C$86,MATCH(C3155,Products!$A$2:$A$86,0)),"")</f>
        <v>8</v>
      </c>
      <c r="H3155" s="12">
        <f>IFERROR(INDEX(Products!$D$2:$D$86,MATCH(C3155,Products!$A$2:$A$86,0)),"")</f>
        <v>175.69</v>
      </c>
      <c r="I3155" s="12">
        <f t="shared" si="196"/>
        <v>234.72</v>
      </c>
      <c r="J3155" s="12">
        <f t="shared" si="197"/>
        <v>175.69</v>
      </c>
      <c r="K3155" s="12">
        <f t="shared" si="198"/>
        <v>59.03</v>
      </c>
      <c r="L3155" s="7">
        <f t="shared" si="199"/>
        <v>0.25149113837764148</v>
      </c>
      <c r="M3155" s="5" t="str">
        <f>IF(COUNTIF(Returns!$B$2:$B$248,A3155)&gt;0,"Yes","No")</f>
        <v>No</v>
      </c>
      <c r="N3155" s="13"/>
    </row>
    <row r="3156" spans="1:14" x14ac:dyDescent="0.35">
      <c r="A3156" s="5">
        <v>3155</v>
      </c>
      <c r="B3156" s="5">
        <v>2077</v>
      </c>
      <c r="C3156" s="5">
        <v>1022</v>
      </c>
      <c r="D3156" s="5">
        <v>1</v>
      </c>
      <c r="E3156" s="5">
        <v>383.8</v>
      </c>
      <c r="F3156" s="5">
        <v>0</v>
      </c>
      <c r="G3156" s="5">
        <f>IFERROR(INDEX(Products!$C$2:$C$86,MATCH(C3156,Products!$A$2:$A$86,0)),"")</f>
        <v>2</v>
      </c>
      <c r="H3156" s="12">
        <f>IFERROR(INDEX(Products!$D$2:$D$86,MATCH(C3156,Products!$A$2:$A$86,0)),"")</f>
        <v>266.88</v>
      </c>
      <c r="I3156" s="12">
        <f t="shared" si="196"/>
        <v>383.8</v>
      </c>
      <c r="J3156" s="12">
        <f t="shared" si="197"/>
        <v>266.88</v>
      </c>
      <c r="K3156" s="12">
        <f t="shared" si="198"/>
        <v>116.92000000000002</v>
      </c>
      <c r="L3156" s="7">
        <f t="shared" si="199"/>
        <v>0.3046378322042731</v>
      </c>
      <c r="M3156" s="5" t="str">
        <f>IF(COUNTIF(Returns!$B$2:$B$248,A3156)&gt;0,"Yes","No")</f>
        <v>Yes</v>
      </c>
      <c r="N3156" s="13"/>
    </row>
    <row r="3157" spans="1:14" x14ac:dyDescent="0.35">
      <c r="A3157" s="5">
        <v>3156</v>
      </c>
      <c r="B3157" s="5">
        <v>2077</v>
      </c>
      <c r="C3157" s="5">
        <v>1003</v>
      </c>
      <c r="D3157" s="5">
        <v>1</v>
      </c>
      <c r="E3157" s="5">
        <v>5778.51</v>
      </c>
      <c r="F3157" s="5">
        <v>0.2</v>
      </c>
      <c r="G3157" s="5">
        <f>IFERROR(INDEX(Products!$C$2:$C$86,MATCH(C3157,Products!$A$2:$A$86,0)),"")</f>
        <v>1</v>
      </c>
      <c r="H3157" s="12">
        <f>IFERROR(INDEX(Products!$D$2:$D$86,MATCH(C3157,Products!$A$2:$A$86,0)),"")</f>
        <v>3419.53</v>
      </c>
      <c r="I3157" s="12">
        <f t="shared" si="196"/>
        <v>4622.808</v>
      </c>
      <c r="J3157" s="12">
        <f t="shared" si="197"/>
        <v>3419.53</v>
      </c>
      <c r="K3157" s="12">
        <f t="shared" si="198"/>
        <v>1203.2779999999998</v>
      </c>
      <c r="L3157" s="7">
        <f t="shared" si="199"/>
        <v>0.26029158035548949</v>
      </c>
      <c r="M3157" s="5" t="str">
        <f>IF(COUNTIF(Returns!$B$2:$B$248,A3157)&gt;0,"Yes","No")</f>
        <v>No</v>
      </c>
      <c r="N3157" s="13"/>
    </row>
    <row r="3158" spans="1:14" x14ac:dyDescent="0.35">
      <c r="A3158" s="5">
        <v>3157</v>
      </c>
      <c r="B3158" s="5">
        <v>2078</v>
      </c>
      <c r="C3158" s="5">
        <v>1001</v>
      </c>
      <c r="D3158" s="5">
        <v>2</v>
      </c>
      <c r="E3158" s="5">
        <v>3826.19</v>
      </c>
      <c r="F3158" s="5">
        <v>0.15</v>
      </c>
      <c r="G3158" s="5">
        <f>IFERROR(INDEX(Products!$C$2:$C$86,MATCH(C3158,Products!$A$2:$A$86,0)),"")</f>
        <v>1</v>
      </c>
      <c r="H3158" s="12">
        <f>IFERROR(INDEX(Products!$D$2:$D$86,MATCH(C3158,Products!$A$2:$A$86,0)),"")</f>
        <v>3021.65</v>
      </c>
      <c r="I3158" s="12">
        <f t="shared" si="196"/>
        <v>6504.5230000000001</v>
      </c>
      <c r="J3158" s="12">
        <f t="shared" si="197"/>
        <v>6043.3</v>
      </c>
      <c r="K3158" s="12">
        <f t="shared" si="198"/>
        <v>461.22299999999996</v>
      </c>
      <c r="L3158" s="7">
        <f t="shared" si="199"/>
        <v>7.0908043526020273E-2</v>
      </c>
      <c r="M3158" s="5" t="str">
        <f>IF(COUNTIF(Returns!$B$2:$B$248,A3158)&gt;0,"Yes","No")</f>
        <v>No</v>
      </c>
      <c r="N3158" s="13"/>
    </row>
    <row r="3159" spans="1:14" x14ac:dyDescent="0.35">
      <c r="A3159" s="5">
        <v>3158</v>
      </c>
      <c r="B3159" s="5">
        <v>2078</v>
      </c>
      <c r="C3159" s="5">
        <v>1056</v>
      </c>
      <c r="D3159" s="5">
        <v>1</v>
      </c>
      <c r="E3159" s="5">
        <v>1134.4000000000001</v>
      </c>
      <c r="F3159" s="5">
        <v>0</v>
      </c>
      <c r="G3159" s="5">
        <f>IFERROR(INDEX(Products!$C$2:$C$86,MATCH(C3159,Products!$A$2:$A$86,0)),"")</f>
        <v>6</v>
      </c>
      <c r="H3159" s="12">
        <f>IFERROR(INDEX(Products!$D$2:$D$86,MATCH(C3159,Products!$A$2:$A$86,0)),"")</f>
        <v>798.2</v>
      </c>
      <c r="I3159" s="12">
        <f t="shared" si="196"/>
        <v>1134.4000000000001</v>
      </c>
      <c r="J3159" s="12">
        <f t="shared" si="197"/>
        <v>798.2</v>
      </c>
      <c r="K3159" s="12">
        <f t="shared" si="198"/>
        <v>336.20000000000005</v>
      </c>
      <c r="L3159" s="7">
        <f t="shared" si="199"/>
        <v>0.29636812411847674</v>
      </c>
      <c r="M3159" s="5" t="str">
        <f>IF(COUNTIF(Returns!$B$2:$B$248,A3159)&gt;0,"Yes","No")</f>
        <v>No</v>
      </c>
      <c r="N3159" s="13"/>
    </row>
    <row r="3160" spans="1:14" x14ac:dyDescent="0.35">
      <c r="A3160" s="5">
        <v>3159</v>
      </c>
      <c r="B3160" s="5">
        <v>2079</v>
      </c>
      <c r="C3160" s="5">
        <v>1085</v>
      </c>
      <c r="D3160" s="5">
        <v>1</v>
      </c>
      <c r="E3160" s="5">
        <v>234.72</v>
      </c>
      <c r="F3160" s="5">
        <v>0</v>
      </c>
      <c r="G3160" s="5">
        <f>IFERROR(INDEX(Products!$C$2:$C$86,MATCH(C3160,Products!$A$2:$A$86,0)),"")</f>
        <v>8</v>
      </c>
      <c r="H3160" s="12">
        <f>IFERROR(INDEX(Products!$D$2:$D$86,MATCH(C3160,Products!$A$2:$A$86,0)),"")</f>
        <v>175.69</v>
      </c>
      <c r="I3160" s="12">
        <f t="shared" si="196"/>
        <v>234.72</v>
      </c>
      <c r="J3160" s="12">
        <f t="shared" si="197"/>
        <v>175.69</v>
      </c>
      <c r="K3160" s="12">
        <f t="shared" si="198"/>
        <v>59.03</v>
      </c>
      <c r="L3160" s="7">
        <f t="shared" si="199"/>
        <v>0.25149113837764148</v>
      </c>
      <c r="M3160" s="5" t="str">
        <f>IF(COUNTIF(Returns!$B$2:$B$248,A3160)&gt;0,"Yes","No")</f>
        <v>No</v>
      </c>
      <c r="N3160" s="13"/>
    </row>
    <row r="3161" spans="1:14" x14ac:dyDescent="0.35">
      <c r="A3161" s="5">
        <v>3160</v>
      </c>
      <c r="B3161" s="5">
        <v>2080</v>
      </c>
      <c r="C3161" s="5">
        <v>1056</v>
      </c>
      <c r="D3161" s="5">
        <v>1</v>
      </c>
      <c r="E3161" s="5">
        <v>1134.4000000000001</v>
      </c>
      <c r="F3161" s="5">
        <v>0.2</v>
      </c>
      <c r="G3161" s="5">
        <f>IFERROR(INDEX(Products!$C$2:$C$86,MATCH(C3161,Products!$A$2:$A$86,0)),"")</f>
        <v>6</v>
      </c>
      <c r="H3161" s="12">
        <f>IFERROR(INDEX(Products!$D$2:$D$86,MATCH(C3161,Products!$A$2:$A$86,0)),"")</f>
        <v>798.2</v>
      </c>
      <c r="I3161" s="12">
        <f t="shared" si="196"/>
        <v>907.5200000000001</v>
      </c>
      <c r="J3161" s="12">
        <f t="shared" si="197"/>
        <v>798.2</v>
      </c>
      <c r="K3161" s="12">
        <f t="shared" si="198"/>
        <v>109.32000000000005</v>
      </c>
      <c r="L3161" s="7">
        <f t="shared" si="199"/>
        <v>0.12046015514809595</v>
      </c>
      <c r="M3161" s="5" t="str">
        <f>IF(COUNTIF(Returns!$B$2:$B$248,A3161)&gt;0,"Yes","No")</f>
        <v>No</v>
      </c>
      <c r="N3161" s="13"/>
    </row>
    <row r="3162" spans="1:14" x14ac:dyDescent="0.35">
      <c r="A3162" s="5">
        <v>3161</v>
      </c>
      <c r="B3162" s="5">
        <v>2081</v>
      </c>
      <c r="C3162" s="5">
        <v>1044</v>
      </c>
      <c r="D3162" s="5">
        <v>1</v>
      </c>
      <c r="E3162" s="5">
        <v>1419.88</v>
      </c>
      <c r="F3162" s="5">
        <v>0.2</v>
      </c>
      <c r="G3162" s="5">
        <f>IFERROR(INDEX(Products!$C$2:$C$86,MATCH(C3162,Products!$A$2:$A$86,0)),"")</f>
        <v>4</v>
      </c>
      <c r="H3162" s="12">
        <f>IFERROR(INDEX(Products!$D$2:$D$86,MATCH(C3162,Products!$A$2:$A$86,0)),"")</f>
        <v>897.98</v>
      </c>
      <c r="I3162" s="12">
        <f t="shared" si="196"/>
        <v>1135.9040000000002</v>
      </c>
      <c r="J3162" s="12">
        <f t="shared" si="197"/>
        <v>897.98</v>
      </c>
      <c r="K3162" s="12">
        <f t="shared" si="198"/>
        <v>237.92400000000021</v>
      </c>
      <c r="L3162" s="7">
        <f t="shared" si="199"/>
        <v>0.20945784150773319</v>
      </c>
      <c r="M3162" s="5" t="str">
        <f>IF(COUNTIF(Returns!$B$2:$B$248,A3162)&gt;0,"Yes","No")</f>
        <v>No</v>
      </c>
      <c r="N3162" s="13"/>
    </row>
    <row r="3163" spans="1:14" x14ac:dyDescent="0.35">
      <c r="A3163" s="5">
        <v>3162</v>
      </c>
      <c r="B3163" s="5">
        <v>2082</v>
      </c>
      <c r="C3163" s="5">
        <v>1052</v>
      </c>
      <c r="D3163" s="5">
        <v>1</v>
      </c>
      <c r="E3163" s="5">
        <v>2801.53</v>
      </c>
      <c r="F3163" s="5">
        <v>0.05</v>
      </c>
      <c r="G3163" s="5">
        <f>IFERROR(INDEX(Products!$C$2:$C$86,MATCH(C3163,Products!$A$2:$A$86,0)),"")</f>
        <v>5</v>
      </c>
      <c r="H3163" s="12">
        <f>IFERROR(INDEX(Products!$D$2:$D$86,MATCH(C3163,Products!$A$2:$A$86,0)),"")</f>
        <v>1752.02</v>
      </c>
      <c r="I3163" s="12">
        <f t="shared" si="196"/>
        <v>2661.4535000000001</v>
      </c>
      <c r="J3163" s="12">
        <f t="shared" si="197"/>
        <v>1752.02</v>
      </c>
      <c r="K3163" s="12">
        <f t="shared" si="198"/>
        <v>909.43350000000009</v>
      </c>
      <c r="L3163" s="7">
        <f t="shared" si="199"/>
        <v>0.34170557554358927</v>
      </c>
      <c r="M3163" s="5" t="str">
        <f>IF(COUNTIF(Returns!$B$2:$B$248,A3163)&gt;0,"Yes","No")</f>
        <v>Yes</v>
      </c>
      <c r="N3163" s="13"/>
    </row>
    <row r="3164" spans="1:14" x14ac:dyDescent="0.35">
      <c r="A3164" s="5">
        <v>3163</v>
      </c>
      <c r="B3164" s="5">
        <v>2082</v>
      </c>
      <c r="C3164" s="5">
        <v>1026</v>
      </c>
      <c r="D3164" s="5">
        <v>1</v>
      </c>
      <c r="E3164" s="5">
        <v>1413.81</v>
      </c>
      <c r="F3164" s="5">
        <v>0.05</v>
      </c>
      <c r="G3164" s="5">
        <f>IFERROR(INDEX(Products!$C$2:$C$86,MATCH(C3164,Products!$A$2:$A$86,0)),"")</f>
        <v>3</v>
      </c>
      <c r="H3164" s="12">
        <f>IFERROR(INDEX(Products!$D$2:$D$86,MATCH(C3164,Products!$A$2:$A$86,0)),"")</f>
        <v>1019.93</v>
      </c>
      <c r="I3164" s="12">
        <f t="shared" si="196"/>
        <v>1343.1194999999998</v>
      </c>
      <c r="J3164" s="12">
        <f t="shared" si="197"/>
        <v>1019.93</v>
      </c>
      <c r="K3164" s="12">
        <f t="shared" si="198"/>
        <v>323.18949999999984</v>
      </c>
      <c r="L3164" s="7">
        <f t="shared" si="199"/>
        <v>0.24062602024615076</v>
      </c>
      <c r="M3164" s="5" t="str">
        <f>IF(COUNTIF(Returns!$B$2:$B$248,A3164)&gt;0,"Yes","No")</f>
        <v>No</v>
      </c>
      <c r="N3164" s="13"/>
    </row>
    <row r="3165" spans="1:14" x14ac:dyDescent="0.35">
      <c r="A3165" s="5">
        <v>3164</v>
      </c>
      <c r="B3165" s="5">
        <v>2082</v>
      </c>
      <c r="C3165" s="5">
        <v>1053</v>
      </c>
      <c r="D3165" s="5">
        <v>1</v>
      </c>
      <c r="E3165" s="5">
        <v>1295.03</v>
      </c>
      <c r="F3165" s="5">
        <v>0.1</v>
      </c>
      <c r="G3165" s="5">
        <f>IFERROR(INDEX(Products!$C$2:$C$86,MATCH(C3165,Products!$A$2:$A$86,0)),"")</f>
        <v>5</v>
      </c>
      <c r="H3165" s="12">
        <f>IFERROR(INDEX(Products!$D$2:$D$86,MATCH(C3165,Products!$A$2:$A$86,0)),"")</f>
        <v>777.04</v>
      </c>
      <c r="I3165" s="12">
        <f t="shared" si="196"/>
        <v>1165.527</v>
      </c>
      <c r="J3165" s="12">
        <f t="shared" si="197"/>
        <v>777.04</v>
      </c>
      <c r="K3165" s="12">
        <f t="shared" si="198"/>
        <v>388.48700000000008</v>
      </c>
      <c r="L3165" s="7">
        <f t="shared" si="199"/>
        <v>0.33331445775172952</v>
      </c>
      <c r="M3165" s="5" t="str">
        <f>IF(COUNTIF(Returns!$B$2:$B$248,A3165)&gt;0,"Yes","No")</f>
        <v>No</v>
      </c>
      <c r="N3165" s="13"/>
    </row>
    <row r="3166" spans="1:14" x14ac:dyDescent="0.35">
      <c r="A3166" s="5">
        <v>3165</v>
      </c>
      <c r="B3166" s="5">
        <v>2083</v>
      </c>
      <c r="C3166" s="5">
        <v>1072</v>
      </c>
      <c r="D3166" s="5">
        <v>1</v>
      </c>
      <c r="E3166" s="5">
        <v>1404.39</v>
      </c>
      <c r="F3166" s="5">
        <v>0</v>
      </c>
      <c r="G3166" s="5">
        <f>IFERROR(INDEX(Products!$C$2:$C$86,MATCH(C3166,Products!$A$2:$A$86,0)),"")</f>
        <v>7</v>
      </c>
      <c r="H3166" s="12">
        <f>IFERROR(INDEX(Products!$D$2:$D$86,MATCH(C3166,Products!$A$2:$A$86,0)),"")</f>
        <v>772.88</v>
      </c>
      <c r="I3166" s="12">
        <f t="shared" si="196"/>
        <v>1404.39</v>
      </c>
      <c r="J3166" s="12">
        <f t="shared" si="197"/>
        <v>772.88</v>
      </c>
      <c r="K3166" s="12">
        <f t="shared" si="198"/>
        <v>631.5100000000001</v>
      </c>
      <c r="L3166" s="7">
        <f t="shared" si="199"/>
        <v>0.44966853936584572</v>
      </c>
      <c r="M3166" s="5" t="str">
        <f>IF(COUNTIF(Returns!$B$2:$B$248,A3166)&gt;0,"Yes","No")</f>
        <v>No</v>
      </c>
      <c r="N3166" s="13"/>
    </row>
    <row r="3167" spans="1:14" x14ac:dyDescent="0.35">
      <c r="A3167" s="5">
        <v>3166</v>
      </c>
      <c r="B3167" s="5">
        <v>2084</v>
      </c>
      <c r="C3167" s="5">
        <v>1067</v>
      </c>
      <c r="D3167" s="5">
        <v>1</v>
      </c>
      <c r="E3167" s="5">
        <v>4128.99</v>
      </c>
      <c r="F3167" s="5">
        <v>0</v>
      </c>
      <c r="G3167" s="5">
        <f>IFERROR(INDEX(Products!$C$2:$C$86,MATCH(C3167,Products!$A$2:$A$86,0)),"")</f>
        <v>7</v>
      </c>
      <c r="H3167" s="12">
        <f>IFERROR(INDEX(Products!$D$2:$D$86,MATCH(C3167,Products!$A$2:$A$86,0)),"")</f>
        <v>2213.3200000000002</v>
      </c>
      <c r="I3167" s="12">
        <f t="shared" si="196"/>
        <v>4128.99</v>
      </c>
      <c r="J3167" s="12">
        <f t="shared" si="197"/>
        <v>2213.3200000000002</v>
      </c>
      <c r="K3167" s="12">
        <f t="shared" si="198"/>
        <v>1915.6699999999996</v>
      </c>
      <c r="L3167" s="7">
        <f t="shared" si="199"/>
        <v>0.4639560764254696</v>
      </c>
      <c r="M3167" s="5" t="str">
        <f>IF(COUNTIF(Returns!$B$2:$B$248,A3167)&gt;0,"Yes","No")</f>
        <v>No</v>
      </c>
      <c r="N3167" s="13"/>
    </row>
    <row r="3168" spans="1:14" x14ac:dyDescent="0.35">
      <c r="A3168" s="5">
        <v>3167</v>
      </c>
      <c r="B3168" s="5">
        <v>2085</v>
      </c>
      <c r="C3168" s="5">
        <v>1003</v>
      </c>
      <c r="D3168" s="5">
        <v>1</v>
      </c>
      <c r="E3168" s="5">
        <v>5778.51</v>
      </c>
      <c r="F3168" s="5">
        <v>0.3</v>
      </c>
      <c r="G3168" s="5">
        <f>IFERROR(INDEX(Products!$C$2:$C$86,MATCH(C3168,Products!$A$2:$A$86,0)),"")</f>
        <v>1</v>
      </c>
      <c r="H3168" s="12">
        <f>IFERROR(INDEX(Products!$D$2:$D$86,MATCH(C3168,Products!$A$2:$A$86,0)),"")</f>
        <v>3419.53</v>
      </c>
      <c r="I3168" s="12">
        <f t="shared" si="196"/>
        <v>4044.9569999999999</v>
      </c>
      <c r="J3168" s="12">
        <f t="shared" si="197"/>
        <v>3419.53</v>
      </c>
      <c r="K3168" s="12">
        <f t="shared" si="198"/>
        <v>625.42699999999968</v>
      </c>
      <c r="L3168" s="7">
        <f t="shared" si="199"/>
        <v>0.15461894897770229</v>
      </c>
      <c r="M3168" s="5" t="str">
        <f>IF(COUNTIF(Returns!$B$2:$B$248,A3168)&gt;0,"Yes","No")</f>
        <v>No</v>
      </c>
      <c r="N3168" s="13"/>
    </row>
    <row r="3169" spans="1:14" x14ac:dyDescent="0.35">
      <c r="A3169" s="5">
        <v>3168</v>
      </c>
      <c r="B3169" s="5">
        <v>2085</v>
      </c>
      <c r="C3169" s="5">
        <v>1030</v>
      </c>
      <c r="D3169" s="5">
        <v>1</v>
      </c>
      <c r="E3169" s="5">
        <v>799.21</v>
      </c>
      <c r="F3169" s="5">
        <v>0.25</v>
      </c>
      <c r="G3169" s="5">
        <f>IFERROR(INDEX(Products!$C$2:$C$86,MATCH(C3169,Products!$A$2:$A$86,0)),"")</f>
        <v>3</v>
      </c>
      <c r="H3169" s="12">
        <f>IFERROR(INDEX(Products!$D$2:$D$86,MATCH(C3169,Products!$A$2:$A$86,0)),"")</f>
        <v>534</v>
      </c>
      <c r="I3169" s="12">
        <f t="shared" si="196"/>
        <v>599.40750000000003</v>
      </c>
      <c r="J3169" s="12">
        <f t="shared" si="197"/>
        <v>534</v>
      </c>
      <c r="K3169" s="12">
        <f t="shared" si="198"/>
        <v>65.407500000000027</v>
      </c>
      <c r="L3169" s="7">
        <f t="shared" si="199"/>
        <v>0.10912025625304993</v>
      </c>
      <c r="M3169" s="5" t="str">
        <f>IF(COUNTIF(Returns!$B$2:$B$248,A3169)&gt;0,"Yes","No")</f>
        <v>Yes</v>
      </c>
      <c r="N3169" s="13"/>
    </row>
    <row r="3170" spans="1:14" x14ac:dyDescent="0.35">
      <c r="A3170" s="5">
        <v>3169</v>
      </c>
      <c r="B3170" s="5">
        <v>2086</v>
      </c>
      <c r="C3170" s="5">
        <v>1041</v>
      </c>
      <c r="D3170" s="5">
        <v>1</v>
      </c>
      <c r="E3170" s="5">
        <v>767.68</v>
      </c>
      <c r="F3170" s="5">
        <v>0.15</v>
      </c>
      <c r="G3170" s="5">
        <f>IFERROR(INDEX(Products!$C$2:$C$86,MATCH(C3170,Products!$A$2:$A$86,0)),"")</f>
        <v>4</v>
      </c>
      <c r="H3170" s="12">
        <f>IFERROR(INDEX(Products!$D$2:$D$86,MATCH(C3170,Products!$A$2:$A$86,0)),"")</f>
        <v>540.32000000000005</v>
      </c>
      <c r="I3170" s="12">
        <f t="shared" si="196"/>
        <v>652.52799999999991</v>
      </c>
      <c r="J3170" s="12">
        <f t="shared" si="197"/>
        <v>540.32000000000005</v>
      </c>
      <c r="K3170" s="12">
        <f t="shared" si="198"/>
        <v>112.20799999999986</v>
      </c>
      <c r="L3170" s="7">
        <f t="shared" si="199"/>
        <v>0.17195890444547954</v>
      </c>
      <c r="M3170" s="5" t="str">
        <f>IF(COUNTIF(Returns!$B$2:$B$248,A3170)&gt;0,"Yes","No")</f>
        <v>No</v>
      </c>
      <c r="N3170" s="13"/>
    </row>
    <row r="3171" spans="1:14" x14ac:dyDescent="0.35">
      <c r="A3171" s="5">
        <v>3170</v>
      </c>
      <c r="B3171" s="5">
        <v>2087</v>
      </c>
      <c r="C3171" s="5">
        <v>1067</v>
      </c>
      <c r="D3171" s="5">
        <v>2</v>
      </c>
      <c r="E3171" s="5">
        <v>4128.99</v>
      </c>
      <c r="F3171" s="5">
        <v>0</v>
      </c>
      <c r="G3171" s="5">
        <f>IFERROR(INDEX(Products!$C$2:$C$86,MATCH(C3171,Products!$A$2:$A$86,0)),"")</f>
        <v>7</v>
      </c>
      <c r="H3171" s="12">
        <f>IFERROR(INDEX(Products!$D$2:$D$86,MATCH(C3171,Products!$A$2:$A$86,0)),"")</f>
        <v>2213.3200000000002</v>
      </c>
      <c r="I3171" s="12">
        <f t="shared" si="196"/>
        <v>8257.98</v>
      </c>
      <c r="J3171" s="12">
        <f t="shared" si="197"/>
        <v>4426.6400000000003</v>
      </c>
      <c r="K3171" s="12">
        <f t="shared" si="198"/>
        <v>3831.3399999999992</v>
      </c>
      <c r="L3171" s="7">
        <f t="shared" si="199"/>
        <v>0.4639560764254696</v>
      </c>
      <c r="M3171" s="5" t="str">
        <f>IF(COUNTIF(Returns!$B$2:$B$248,A3171)&gt;0,"Yes","No")</f>
        <v>No</v>
      </c>
      <c r="N3171" s="13"/>
    </row>
    <row r="3172" spans="1:14" x14ac:dyDescent="0.35">
      <c r="A3172" s="5">
        <v>3171</v>
      </c>
      <c r="B3172" s="5">
        <v>2088</v>
      </c>
      <c r="C3172" s="5">
        <v>1075</v>
      </c>
      <c r="D3172" s="5">
        <v>1</v>
      </c>
      <c r="E3172" s="5">
        <v>904.54</v>
      </c>
      <c r="F3172" s="5">
        <v>0.1</v>
      </c>
      <c r="G3172" s="5">
        <f>IFERROR(INDEX(Products!$C$2:$C$86,MATCH(C3172,Products!$A$2:$A$86,0)),"")</f>
        <v>7</v>
      </c>
      <c r="H3172" s="12">
        <f>IFERROR(INDEX(Products!$D$2:$D$86,MATCH(C3172,Products!$A$2:$A$86,0)),"")</f>
        <v>622.70000000000005</v>
      </c>
      <c r="I3172" s="12">
        <f t="shared" si="196"/>
        <v>814.08600000000001</v>
      </c>
      <c r="J3172" s="12">
        <f t="shared" si="197"/>
        <v>622.70000000000005</v>
      </c>
      <c r="K3172" s="12">
        <f t="shared" si="198"/>
        <v>191.38599999999997</v>
      </c>
      <c r="L3172" s="7">
        <f t="shared" si="199"/>
        <v>0.23509309827217267</v>
      </c>
      <c r="M3172" s="5" t="str">
        <f>IF(COUNTIF(Returns!$B$2:$B$248,A3172)&gt;0,"Yes","No")</f>
        <v>No</v>
      </c>
      <c r="N3172" s="13"/>
    </row>
    <row r="3173" spans="1:14" x14ac:dyDescent="0.35">
      <c r="A3173" s="5">
        <v>3172</v>
      </c>
      <c r="B3173" s="5">
        <v>2088</v>
      </c>
      <c r="C3173" s="5">
        <v>1001</v>
      </c>
      <c r="D3173" s="5">
        <v>1</v>
      </c>
      <c r="E3173" s="5">
        <v>3826.19</v>
      </c>
      <c r="F3173" s="5">
        <v>0</v>
      </c>
      <c r="G3173" s="5">
        <f>IFERROR(INDEX(Products!$C$2:$C$86,MATCH(C3173,Products!$A$2:$A$86,0)),"")</f>
        <v>1</v>
      </c>
      <c r="H3173" s="12">
        <f>IFERROR(INDEX(Products!$D$2:$D$86,MATCH(C3173,Products!$A$2:$A$86,0)),"")</f>
        <v>3021.65</v>
      </c>
      <c r="I3173" s="12">
        <f t="shared" si="196"/>
        <v>3826.19</v>
      </c>
      <c r="J3173" s="12">
        <f t="shared" si="197"/>
        <v>3021.65</v>
      </c>
      <c r="K3173" s="12">
        <f t="shared" si="198"/>
        <v>804.54</v>
      </c>
      <c r="L3173" s="7">
        <f t="shared" si="199"/>
        <v>0.21027183699711721</v>
      </c>
      <c r="M3173" s="5" t="str">
        <f>IF(COUNTIF(Returns!$B$2:$B$248,A3173)&gt;0,"Yes","No")</f>
        <v>No</v>
      </c>
      <c r="N3173" s="13"/>
    </row>
    <row r="3174" spans="1:14" x14ac:dyDescent="0.35">
      <c r="A3174" s="5">
        <v>3173</v>
      </c>
      <c r="B3174" s="5">
        <v>2088</v>
      </c>
      <c r="C3174" s="5">
        <v>1072</v>
      </c>
      <c r="D3174" s="5">
        <v>1</v>
      </c>
      <c r="E3174" s="5">
        <v>1404.39</v>
      </c>
      <c r="F3174" s="5">
        <v>0</v>
      </c>
      <c r="G3174" s="5">
        <f>IFERROR(INDEX(Products!$C$2:$C$86,MATCH(C3174,Products!$A$2:$A$86,0)),"")</f>
        <v>7</v>
      </c>
      <c r="H3174" s="12">
        <f>IFERROR(INDEX(Products!$D$2:$D$86,MATCH(C3174,Products!$A$2:$A$86,0)),"")</f>
        <v>772.88</v>
      </c>
      <c r="I3174" s="12">
        <f t="shared" si="196"/>
        <v>1404.39</v>
      </c>
      <c r="J3174" s="12">
        <f t="shared" si="197"/>
        <v>772.88</v>
      </c>
      <c r="K3174" s="12">
        <f t="shared" si="198"/>
        <v>631.5100000000001</v>
      </c>
      <c r="L3174" s="7">
        <f t="shared" si="199"/>
        <v>0.44966853936584572</v>
      </c>
      <c r="M3174" s="5" t="str">
        <f>IF(COUNTIF(Returns!$B$2:$B$248,A3174)&gt;0,"Yes","No")</f>
        <v>No</v>
      </c>
      <c r="N3174" s="13"/>
    </row>
    <row r="3175" spans="1:14" x14ac:dyDescent="0.35">
      <c r="A3175" s="5">
        <v>3174</v>
      </c>
      <c r="B3175" s="5">
        <v>2089</v>
      </c>
      <c r="C3175" s="5">
        <v>1029</v>
      </c>
      <c r="D3175" s="5">
        <v>1</v>
      </c>
      <c r="E3175" s="5">
        <v>951.92</v>
      </c>
      <c r="F3175" s="5">
        <v>0.25</v>
      </c>
      <c r="G3175" s="5">
        <f>IFERROR(INDEX(Products!$C$2:$C$86,MATCH(C3175,Products!$A$2:$A$86,0)),"")</f>
        <v>3</v>
      </c>
      <c r="H3175" s="12">
        <f>IFERROR(INDEX(Products!$D$2:$D$86,MATCH(C3175,Products!$A$2:$A$86,0)),"")</f>
        <v>552.17999999999995</v>
      </c>
      <c r="I3175" s="12">
        <f t="shared" si="196"/>
        <v>713.93999999999994</v>
      </c>
      <c r="J3175" s="12">
        <f t="shared" si="197"/>
        <v>552.17999999999995</v>
      </c>
      <c r="K3175" s="12">
        <f t="shared" si="198"/>
        <v>161.76</v>
      </c>
      <c r="L3175" s="7">
        <f t="shared" si="199"/>
        <v>0.22657366165223969</v>
      </c>
      <c r="M3175" s="5" t="str">
        <f>IF(COUNTIF(Returns!$B$2:$B$248,A3175)&gt;0,"Yes","No")</f>
        <v>No</v>
      </c>
      <c r="N3175" s="13"/>
    </row>
    <row r="3176" spans="1:14" x14ac:dyDescent="0.35">
      <c r="A3176" s="5">
        <v>3175</v>
      </c>
      <c r="B3176" s="5">
        <v>2089</v>
      </c>
      <c r="C3176" s="5">
        <v>1061</v>
      </c>
      <c r="D3176" s="5">
        <v>1</v>
      </c>
      <c r="E3176" s="5">
        <v>1128.8399999999999</v>
      </c>
      <c r="F3176" s="5">
        <v>0.15</v>
      </c>
      <c r="G3176" s="5">
        <f>IFERROR(INDEX(Products!$C$2:$C$86,MATCH(C3176,Products!$A$2:$A$86,0)),"")</f>
        <v>6</v>
      </c>
      <c r="H3176" s="12">
        <f>IFERROR(INDEX(Products!$D$2:$D$86,MATCH(C3176,Products!$A$2:$A$86,0)),"")</f>
        <v>705.26</v>
      </c>
      <c r="I3176" s="12">
        <f t="shared" si="196"/>
        <v>959.5139999999999</v>
      </c>
      <c r="J3176" s="12">
        <f t="shared" si="197"/>
        <v>705.26</v>
      </c>
      <c r="K3176" s="12">
        <f t="shared" si="198"/>
        <v>254.25399999999991</v>
      </c>
      <c r="L3176" s="7">
        <f t="shared" si="199"/>
        <v>0.26498206383648382</v>
      </c>
      <c r="M3176" s="5" t="str">
        <f>IF(COUNTIF(Returns!$B$2:$B$248,A3176)&gt;0,"Yes","No")</f>
        <v>No</v>
      </c>
      <c r="N3176" s="13"/>
    </row>
    <row r="3177" spans="1:14" x14ac:dyDescent="0.35">
      <c r="A3177" s="5">
        <v>3176</v>
      </c>
      <c r="B3177" s="5">
        <v>2090</v>
      </c>
      <c r="C3177" s="5">
        <v>1013</v>
      </c>
      <c r="D3177" s="5">
        <v>1</v>
      </c>
      <c r="E3177" s="5">
        <v>6351.87</v>
      </c>
      <c r="F3177" s="5">
        <v>0.1</v>
      </c>
      <c r="G3177" s="5">
        <f>IFERROR(INDEX(Products!$C$2:$C$86,MATCH(C3177,Products!$A$2:$A$86,0)),"")</f>
        <v>1</v>
      </c>
      <c r="H3177" s="12">
        <f>IFERROR(INDEX(Products!$D$2:$D$86,MATCH(C3177,Products!$A$2:$A$86,0)),"")</f>
        <v>4324.57</v>
      </c>
      <c r="I3177" s="12">
        <f t="shared" si="196"/>
        <v>5716.683</v>
      </c>
      <c r="J3177" s="12">
        <f t="shared" si="197"/>
        <v>4324.57</v>
      </c>
      <c r="K3177" s="12">
        <f t="shared" si="198"/>
        <v>1392.1130000000003</v>
      </c>
      <c r="L3177" s="7">
        <f t="shared" si="199"/>
        <v>0.24351761327329158</v>
      </c>
      <c r="M3177" s="5" t="str">
        <f>IF(COUNTIF(Returns!$B$2:$B$248,A3177)&gt;0,"Yes","No")</f>
        <v>Yes</v>
      </c>
      <c r="N3177" s="13"/>
    </row>
    <row r="3178" spans="1:14" x14ac:dyDescent="0.35">
      <c r="A3178" s="5">
        <v>3177</v>
      </c>
      <c r="B3178" s="5">
        <v>2090</v>
      </c>
      <c r="C3178" s="5">
        <v>1006</v>
      </c>
      <c r="D3178" s="5">
        <v>1</v>
      </c>
      <c r="E3178" s="5">
        <v>2046.37</v>
      </c>
      <c r="F3178" s="5">
        <v>0</v>
      </c>
      <c r="G3178" s="5">
        <f>IFERROR(INDEX(Products!$C$2:$C$86,MATCH(C3178,Products!$A$2:$A$86,0)),"")</f>
        <v>1</v>
      </c>
      <c r="H3178" s="12">
        <f>IFERROR(INDEX(Products!$D$2:$D$86,MATCH(C3178,Products!$A$2:$A$86,0)),"")</f>
        <v>1296.42</v>
      </c>
      <c r="I3178" s="12">
        <f t="shared" si="196"/>
        <v>2046.37</v>
      </c>
      <c r="J3178" s="12">
        <f t="shared" si="197"/>
        <v>1296.42</v>
      </c>
      <c r="K3178" s="12">
        <f t="shared" si="198"/>
        <v>749.94999999999982</v>
      </c>
      <c r="L3178" s="7">
        <f t="shared" si="199"/>
        <v>0.3664782028665392</v>
      </c>
      <c r="M3178" s="5" t="str">
        <f>IF(COUNTIF(Returns!$B$2:$B$248,A3178)&gt;0,"Yes","No")</f>
        <v>No</v>
      </c>
      <c r="N3178" s="13"/>
    </row>
    <row r="3179" spans="1:14" x14ac:dyDescent="0.35">
      <c r="A3179" s="5">
        <v>3178</v>
      </c>
      <c r="B3179" s="5">
        <v>2091</v>
      </c>
      <c r="C3179" s="5">
        <v>1029</v>
      </c>
      <c r="D3179" s="5">
        <v>1</v>
      </c>
      <c r="E3179" s="5">
        <v>951.92</v>
      </c>
      <c r="F3179" s="5">
        <v>0.2</v>
      </c>
      <c r="G3179" s="5">
        <f>IFERROR(INDEX(Products!$C$2:$C$86,MATCH(C3179,Products!$A$2:$A$86,0)),"")</f>
        <v>3</v>
      </c>
      <c r="H3179" s="12">
        <f>IFERROR(INDEX(Products!$D$2:$D$86,MATCH(C3179,Products!$A$2:$A$86,0)),"")</f>
        <v>552.17999999999995</v>
      </c>
      <c r="I3179" s="12">
        <f t="shared" si="196"/>
        <v>761.53600000000006</v>
      </c>
      <c r="J3179" s="12">
        <f t="shared" si="197"/>
        <v>552.17999999999995</v>
      </c>
      <c r="K3179" s="12">
        <f t="shared" si="198"/>
        <v>209.35600000000011</v>
      </c>
      <c r="L3179" s="7">
        <f t="shared" si="199"/>
        <v>0.27491280779897481</v>
      </c>
      <c r="M3179" s="5" t="str">
        <f>IF(COUNTIF(Returns!$B$2:$B$248,A3179)&gt;0,"Yes","No")</f>
        <v>No</v>
      </c>
      <c r="N3179" s="13"/>
    </row>
    <row r="3180" spans="1:14" x14ac:dyDescent="0.35">
      <c r="A3180" s="5">
        <v>3179</v>
      </c>
      <c r="B3180" s="5">
        <v>2092</v>
      </c>
      <c r="C3180" s="5">
        <v>1067</v>
      </c>
      <c r="D3180" s="5">
        <v>1</v>
      </c>
      <c r="E3180" s="5">
        <v>4128.99</v>
      </c>
      <c r="F3180" s="5">
        <v>0</v>
      </c>
      <c r="G3180" s="5">
        <f>IFERROR(INDEX(Products!$C$2:$C$86,MATCH(C3180,Products!$A$2:$A$86,0)),"")</f>
        <v>7</v>
      </c>
      <c r="H3180" s="12">
        <f>IFERROR(INDEX(Products!$D$2:$D$86,MATCH(C3180,Products!$A$2:$A$86,0)),"")</f>
        <v>2213.3200000000002</v>
      </c>
      <c r="I3180" s="12">
        <f t="shared" si="196"/>
        <v>4128.99</v>
      </c>
      <c r="J3180" s="12">
        <f t="shared" si="197"/>
        <v>2213.3200000000002</v>
      </c>
      <c r="K3180" s="12">
        <f t="shared" si="198"/>
        <v>1915.6699999999996</v>
      </c>
      <c r="L3180" s="7">
        <f t="shared" si="199"/>
        <v>0.4639560764254696</v>
      </c>
      <c r="M3180" s="5" t="str">
        <f>IF(COUNTIF(Returns!$B$2:$B$248,A3180)&gt;0,"Yes","No")</f>
        <v>No</v>
      </c>
      <c r="N3180" s="13"/>
    </row>
    <row r="3181" spans="1:14" x14ac:dyDescent="0.35">
      <c r="A3181" s="5">
        <v>3180</v>
      </c>
      <c r="B3181" s="5">
        <v>2093</v>
      </c>
      <c r="C3181" s="5">
        <v>1045</v>
      </c>
      <c r="D3181" s="5">
        <v>1</v>
      </c>
      <c r="E3181" s="5">
        <v>197.92</v>
      </c>
      <c r="F3181" s="5">
        <v>0</v>
      </c>
      <c r="G3181" s="5">
        <f>IFERROR(INDEX(Products!$C$2:$C$86,MATCH(C3181,Products!$A$2:$A$86,0)),"")</f>
        <v>4</v>
      </c>
      <c r="H3181" s="12">
        <f>IFERROR(INDEX(Products!$D$2:$D$86,MATCH(C3181,Products!$A$2:$A$86,0)),"")</f>
        <v>154.55000000000001</v>
      </c>
      <c r="I3181" s="12">
        <f t="shared" si="196"/>
        <v>197.92</v>
      </c>
      <c r="J3181" s="12">
        <f t="shared" si="197"/>
        <v>154.55000000000001</v>
      </c>
      <c r="K3181" s="12">
        <f t="shared" si="198"/>
        <v>43.369999999999976</v>
      </c>
      <c r="L3181" s="7">
        <f t="shared" si="199"/>
        <v>0.21912894098625696</v>
      </c>
      <c r="M3181" s="5" t="str">
        <f>IF(COUNTIF(Returns!$B$2:$B$248,A3181)&gt;0,"Yes","No")</f>
        <v>Yes</v>
      </c>
      <c r="N3181" s="13"/>
    </row>
    <row r="3182" spans="1:14" x14ac:dyDescent="0.35">
      <c r="A3182" s="5">
        <v>3181</v>
      </c>
      <c r="B3182" s="5">
        <v>2093</v>
      </c>
      <c r="C3182" s="5">
        <v>1041</v>
      </c>
      <c r="D3182" s="5">
        <v>1</v>
      </c>
      <c r="E3182" s="5">
        <v>767.68</v>
      </c>
      <c r="F3182" s="5">
        <v>0</v>
      </c>
      <c r="G3182" s="5">
        <f>IFERROR(INDEX(Products!$C$2:$C$86,MATCH(C3182,Products!$A$2:$A$86,0)),"")</f>
        <v>4</v>
      </c>
      <c r="H3182" s="12">
        <f>IFERROR(INDEX(Products!$D$2:$D$86,MATCH(C3182,Products!$A$2:$A$86,0)),"")</f>
        <v>540.32000000000005</v>
      </c>
      <c r="I3182" s="12">
        <f t="shared" si="196"/>
        <v>767.68</v>
      </c>
      <c r="J3182" s="12">
        <f t="shared" si="197"/>
        <v>540.32000000000005</v>
      </c>
      <c r="K3182" s="12">
        <f t="shared" si="198"/>
        <v>227.3599999999999</v>
      </c>
      <c r="L3182" s="7">
        <f t="shared" si="199"/>
        <v>0.29616506877865767</v>
      </c>
      <c r="M3182" s="5" t="str">
        <f>IF(COUNTIF(Returns!$B$2:$B$248,A3182)&gt;0,"Yes","No")</f>
        <v>No</v>
      </c>
      <c r="N3182" s="13"/>
    </row>
    <row r="3183" spans="1:14" x14ac:dyDescent="0.35">
      <c r="A3183" s="5">
        <v>3182</v>
      </c>
      <c r="B3183" s="5">
        <v>2093</v>
      </c>
      <c r="C3183" s="5">
        <v>1009</v>
      </c>
      <c r="D3183" s="5">
        <v>1</v>
      </c>
      <c r="E3183" s="5">
        <v>2129.15</v>
      </c>
      <c r="F3183" s="5">
        <v>0.15</v>
      </c>
      <c r="G3183" s="5">
        <f>IFERROR(INDEX(Products!$C$2:$C$86,MATCH(C3183,Products!$A$2:$A$86,0)),"")</f>
        <v>1</v>
      </c>
      <c r="H3183" s="12">
        <f>IFERROR(INDEX(Products!$D$2:$D$86,MATCH(C3183,Products!$A$2:$A$86,0)),"")</f>
        <v>1303.81</v>
      </c>
      <c r="I3183" s="12">
        <f t="shared" si="196"/>
        <v>1809.7774999999999</v>
      </c>
      <c r="J3183" s="12">
        <f t="shared" si="197"/>
        <v>1303.81</v>
      </c>
      <c r="K3183" s="12">
        <f t="shared" si="198"/>
        <v>505.96749999999997</v>
      </c>
      <c r="L3183" s="7">
        <f t="shared" si="199"/>
        <v>0.27957442282269507</v>
      </c>
      <c r="M3183" s="5" t="str">
        <f>IF(COUNTIF(Returns!$B$2:$B$248,A3183)&gt;0,"Yes","No")</f>
        <v>No</v>
      </c>
      <c r="N3183" s="13"/>
    </row>
    <row r="3184" spans="1:14" x14ac:dyDescent="0.35">
      <c r="A3184" s="5">
        <v>3183</v>
      </c>
      <c r="B3184" s="5">
        <v>2094</v>
      </c>
      <c r="C3184" s="5">
        <v>1067</v>
      </c>
      <c r="D3184" s="5">
        <v>1</v>
      </c>
      <c r="E3184" s="5">
        <v>4128.99</v>
      </c>
      <c r="F3184" s="5">
        <v>0.1</v>
      </c>
      <c r="G3184" s="5">
        <f>IFERROR(INDEX(Products!$C$2:$C$86,MATCH(C3184,Products!$A$2:$A$86,0)),"")</f>
        <v>7</v>
      </c>
      <c r="H3184" s="12">
        <f>IFERROR(INDEX(Products!$D$2:$D$86,MATCH(C3184,Products!$A$2:$A$86,0)),"")</f>
        <v>2213.3200000000002</v>
      </c>
      <c r="I3184" s="12">
        <f t="shared" si="196"/>
        <v>3716.0909999999999</v>
      </c>
      <c r="J3184" s="12">
        <f t="shared" si="197"/>
        <v>2213.3200000000002</v>
      </c>
      <c r="K3184" s="12">
        <f t="shared" si="198"/>
        <v>1502.7709999999997</v>
      </c>
      <c r="L3184" s="7">
        <f t="shared" si="199"/>
        <v>0.40439564047274401</v>
      </c>
      <c r="M3184" s="5" t="str">
        <f>IF(COUNTIF(Returns!$B$2:$B$248,A3184)&gt;0,"Yes","No")</f>
        <v>No</v>
      </c>
      <c r="N3184" s="13"/>
    </row>
    <row r="3185" spans="1:14" x14ac:dyDescent="0.35">
      <c r="A3185" s="5">
        <v>3184</v>
      </c>
      <c r="B3185" s="5">
        <v>2095</v>
      </c>
      <c r="C3185" s="5">
        <v>1051</v>
      </c>
      <c r="D3185" s="5">
        <v>1</v>
      </c>
      <c r="E3185" s="5">
        <v>304.13</v>
      </c>
      <c r="F3185" s="5">
        <v>0</v>
      </c>
      <c r="G3185" s="5">
        <f>IFERROR(INDEX(Products!$C$2:$C$86,MATCH(C3185,Products!$A$2:$A$86,0)),"")</f>
        <v>5</v>
      </c>
      <c r="H3185" s="12">
        <f>IFERROR(INDEX(Products!$D$2:$D$86,MATCH(C3185,Products!$A$2:$A$86,0)),"")</f>
        <v>176.98</v>
      </c>
      <c r="I3185" s="12">
        <f t="shared" si="196"/>
        <v>304.13</v>
      </c>
      <c r="J3185" s="12">
        <f t="shared" si="197"/>
        <v>176.98</v>
      </c>
      <c r="K3185" s="12">
        <f t="shared" si="198"/>
        <v>127.15</v>
      </c>
      <c r="L3185" s="7">
        <f t="shared" si="199"/>
        <v>0.41807779567947917</v>
      </c>
      <c r="M3185" s="5" t="str">
        <f>IF(COUNTIF(Returns!$B$2:$B$248,A3185)&gt;0,"Yes","No")</f>
        <v>No</v>
      </c>
      <c r="N3185" s="13"/>
    </row>
    <row r="3186" spans="1:14" x14ac:dyDescent="0.35">
      <c r="A3186" s="5">
        <v>3185</v>
      </c>
      <c r="B3186" s="5">
        <v>2095</v>
      </c>
      <c r="C3186" s="5">
        <v>1062</v>
      </c>
      <c r="D3186" s="5">
        <v>1</v>
      </c>
      <c r="E3186" s="5">
        <v>1145.77</v>
      </c>
      <c r="F3186" s="5">
        <v>0.2</v>
      </c>
      <c r="G3186" s="5">
        <f>IFERROR(INDEX(Products!$C$2:$C$86,MATCH(C3186,Products!$A$2:$A$86,0)),"")</f>
        <v>6</v>
      </c>
      <c r="H3186" s="12">
        <f>IFERROR(INDEX(Products!$D$2:$D$86,MATCH(C3186,Products!$A$2:$A$86,0)),"")</f>
        <v>718.47</v>
      </c>
      <c r="I3186" s="12">
        <f t="shared" si="196"/>
        <v>916.61599999999999</v>
      </c>
      <c r="J3186" s="12">
        <f t="shared" si="197"/>
        <v>718.47</v>
      </c>
      <c r="K3186" s="12">
        <f t="shared" si="198"/>
        <v>198.14599999999996</v>
      </c>
      <c r="L3186" s="7">
        <f t="shared" si="199"/>
        <v>0.21617122110022077</v>
      </c>
      <c r="M3186" s="5" t="str">
        <f>IF(COUNTIF(Returns!$B$2:$B$248,A3186)&gt;0,"Yes","No")</f>
        <v>No</v>
      </c>
      <c r="N3186" s="13"/>
    </row>
    <row r="3187" spans="1:14" x14ac:dyDescent="0.35">
      <c r="A3187" s="5">
        <v>3186</v>
      </c>
      <c r="B3187" s="5">
        <v>2096</v>
      </c>
      <c r="C3187" s="5">
        <v>1061</v>
      </c>
      <c r="D3187" s="5">
        <v>1</v>
      </c>
      <c r="E3187" s="5">
        <v>1128.8399999999999</v>
      </c>
      <c r="F3187" s="5">
        <v>0.3</v>
      </c>
      <c r="G3187" s="5">
        <f>IFERROR(INDEX(Products!$C$2:$C$86,MATCH(C3187,Products!$A$2:$A$86,0)),"")</f>
        <v>6</v>
      </c>
      <c r="H3187" s="12">
        <f>IFERROR(INDEX(Products!$D$2:$D$86,MATCH(C3187,Products!$A$2:$A$86,0)),"")</f>
        <v>705.26</v>
      </c>
      <c r="I3187" s="12">
        <f t="shared" si="196"/>
        <v>790.18799999999987</v>
      </c>
      <c r="J3187" s="12">
        <f t="shared" si="197"/>
        <v>705.26</v>
      </c>
      <c r="K3187" s="12">
        <f t="shared" si="198"/>
        <v>84.927999999999884</v>
      </c>
      <c r="L3187" s="7">
        <f t="shared" si="199"/>
        <v>0.10747822037287316</v>
      </c>
      <c r="M3187" s="5" t="str">
        <f>IF(COUNTIF(Returns!$B$2:$B$248,A3187)&gt;0,"Yes","No")</f>
        <v>No</v>
      </c>
      <c r="N3187" s="13"/>
    </row>
    <row r="3188" spans="1:14" x14ac:dyDescent="0.35">
      <c r="A3188" s="5">
        <v>3187</v>
      </c>
      <c r="B3188" s="5">
        <v>2096</v>
      </c>
      <c r="C3188" s="5">
        <v>1067</v>
      </c>
      <c r="D3188" s="5">
        <v>1</v>
      </c>
      <c r="E3188" s="5">
        <v>4128.99</v>
      </c>
      <c r="F3188" s="5">
        <v>0.1</v>
      </c>
      <c r="G3188" s="5">
        <f>IFERROR(INDEX(Products!$C$2:$C$86,MATCH(C3188,Products!$A$2:$A$86,0)),"")</f>
        <v>7</v>
      </c>
      <c r="H3188" s="12">
        <f>IFERROR(INDEX(Products!$D$2:$D$86,MATCH(C3188,Products!$A$2:$A$86,0)),"")</f>
        <v>2213.3200000000002</v>
      </c>
      <c r="I3188" s="12">
        <f t="shared" si="196"/>
        <v>3716.0909999999999</v>
      </c>
      <c r="J3188" s="12">
        <f t="shared" si="197"/>
        <v>2213.3200000000002</v>
      </c>
      <c r="K3188" s="12">
        <f t="shared" si="198"/>
        <v>1502.7709999999997</v>
      </c>
      <c r="L3188" s="7">
        <f t="shared" si="199"/>
        <v>0.40439564047274401</v>
      </c>
      <c r="M3188" s="5" t="str">
        <f>IF(COUNTIF(Returns!$B$2:$B$248,A3188)&gt;0,"Yes","No")</f>
        <v>No</v>
      </c>
      <c r="N3188" s="13"/>
    </row>
    <row r="3189" spans="1:14" x14ac:dyDescent="0.35">
      <c r="A3189" s="5">
        <v>3188</v>
      </c>
      <c r="B3189" s="5">
        <v>2096</v>
      </c>
      <c r="C3189" s="5">
        <v>1056</v>
      </c>
      <c r="D3189" s="5">
        <v>1</v>
      </c>
      <c r="E3189" s="5">
        <v>1134.4000000000001</v>
      </c>
      <c r="F3189" s="5">
        <v>0.3</v>
      </c>
      <c r="G3189" s="5">
        <f>IFERROR(INDEX(Products!$C$2:$C$86,MATCH(C3189,Products!$A$2:$A$86,0)),"")</f>
        <v>6</v>
      </c>
      <c r="H3189" s="12">
        <f>IFERROR(INDEX(Products!$D$2:$D$86,MATCH(C3189,Products!$A$2:$A$86,0)),"")</f>
        <v>798.2</v>
      </c>
      <c r="I3189" s="12">
        <f t="shared" si="196"/>
        <v>794.08</v>
      </c>
      <c r="J3189" s="12">
        <f t="shared" si="197"/>
        <v>798.2</v>
      </c>
      <c r="K3189" s="12">
        <f t="shared" si="198"/>
        <v>-4.1200000000000045</v>
      </c>
      <c r="L3189" s="7">
        <f t="shared" si="199"/>
        <v>-5.1883941164618226E-3</v>
      </c>
      <c r="M3189" s="5" t="str">
        <f>IF(COUNTIF(Returns!$B$2:$B$248,A3189)&gt;0,"Yes","No")</f>
        <v>No</v>
      </c>
      <c r="N3189" s="13"/>
    </row>
    <row r="3190" spans="1:14" x14ac:dyDescent="0.35">
      <c r="A3190" s="5">
        <v>3189</v>
      </c>
      <c r="B3190" s="5">
        <v>2097</v>
      </c>
      <c r="C3190" s="5">
        <v>1017</v>
      </c>
      <c r="D3190" s="5">
        <v>1</v>
      </c>
      <c r="E3190" s="5">
        <v>978.37</v>
      </c>
      <c r="F3190" s="5">
        <v>0.05</v>
      </c>
      <c r="G3190" s="5">
        <f>IFERROR(INDEX(Products!$C$2:$C$86,MATCH(C3190,Products!$A$2:$A$86,0)),"")</f>
        <v>2</v>
      </c>
      <c r="H3190" s="12">
        <f>IFERROR(INDEX(Products!$D$2:$D$86,MATCH(C3190,Products!$A$2:$A$86,0)),"")</f>
        <v>519.71</v>
      </c>
      <c r="I3190" s="12">
        <f t="shared" si="196"/>
        <v>929.45150000000001</v>
      </c>
      <c r="J3190" s="12">
        <f t="shared" si="197"/>
        <v>519.71</v>
      </c>
      <c r="K3190" s="12">
        <f t="shared" si="198"/>
        <v>409.74149999999997</v>
      </c>
      <c r="L3190" s="7">
        <f t="shared" si="199"/>
        <v>0.44084226019324296</v>
      </c>
      <c r="M3190" s="5" t="str">
        <f>IF(COUNTIF(Returns!$B$2:$B$248,A3190)&gt;0,"Yes","No")</f>
        <v>No</v>
      </c>
      <c r="N3190" s="13"/>
    </row>
    <row r="3191" spans="1:14" x14ac:dyDescent="0.35">
      <c r="A3191" s="5">
        <v>3190</v>
      </c>
      <c r="B3191" s="5">
        <v>2098</v>
      </c>
      <c r="C3191" s="5">
        <v>1084</v>
      </c>
      <c r="D3191" s="5">
        <v>1</v>
      </c>
      <c r="E3191" s="5">
        <v>317.63</v>
      </c>
      <c r="F3191" s="5">
        <v>0.2</v>
      </c>
      <c r="G3191" s="5">
        <f>IFERROR(INDEX(Products!$C$2:$C$86,MATCH(C3191,Products!$A$2:$A$86,0)),"")</f>
        <v>8</v>
      </c>
      <c r="H3191" s="12">
        <f>IFERROR(INDEX(Products!$D$2:$D$86,MATCH(C3191,Products!$A$2:$A$86,0)),"")</f>
        <v>188.52</v>
      </c>
      <c r="I3191" s="12">
        <f t="shared" si="196"/>
        <v>254.10400000000001</v>
      </c>
      <c r="J3191" s="12">
        <f t="shared" si="197"/>
        <v>188.52</v>
      </c>
      <c r="K3191" s="12">
        <f t="shared" si="198"/>
        <v>65.584000000000003</v>
      </c>
      <c r="L3191" s="7">
        <f t="shared" si="199"/>
        <v>0.25809904605988099</v>
      </c>
      <c r="M3191" s="5" t="str">
        <f>IF(COUNTIF(Returns!$B$2:$B$248,A3191)&gt;0,"Yes","No")</f>
        <v>No</v>
      </c>
      <c r="N3191" s="13"/>
    </row>
    <row r="3192" spans="1:14" x14ac:dyDescent="0.35">
      <c r="A3192" s="5">
        <v>3191</v>
      </c>
      <c r="B3192" s="5">
        <v>2098</v>
      </c>
      <c r="C3192" s="5">
        <v>1043</v>
      </c>
      <c r="D3192" s="5">
        <v>1</v>
      </c>
      <c r="E3192" s="5">
        <v>567.48</v>
      </c>
      <c r="F3192" s="5">
        <v>0</v>
      </c>
      <c r="G3192" s="5">
        <f>IFERROR(INDEX(Products!$C$2:$C$86,MATCH(C3192,Products!$A$2:$A$86,0)),"")</f>
        <v>4</v>
      </c>
      <c r="H3192" s="12">
        <f>IFERROR(INDEX(Products!$D$2:$D$86,MATCH(C3192,Products!$A$2:$A$86,0)),"")</f>
        <v>407.51</v>
      </c>
      <c r="I3192" s="12">
        <f t="shared" si="196"/>
        <v>567.48</v>
      </c>
      <c r="J3192" s="12">
        <f t="shared" si="197"/>
        <v>407.51</v>
      </c>
      <c r="K3192" s="12">
        <f t="shared" si="198"/>
        <v>159.97000000000003</v>
      </c>
      <c r="L3192" s="7">
        <f t="shared" si="199"/>
        <v>0.28189539719461482</v>
      </c>
      <c r="M3192" s="5" t="str">
        <f>IF(COUNTIF(Returns!$B$2:$B$248,A3192)&gt;0,"Yes","No")</f>
        <v>No</v>
      </c>
      <c r="N3192" s="13"/>
    </row>
    <row r="3193" spans="1:14" x14ac:dyDescent="0.35">
      <c r="A3193" s="5">
        <v>3192</v>
      </c>
      <c r="B3193" s="5">
        <v>2099</v>
      </c>
      <c r="C3193" s="5">
        <v>1018</v>
      </c>
      <c r="D3193" s="5">
        <v>2</v>
      </c>
      <c r="E3193" s="5">
        <v>628.09</v>
      </c>
      <c r="F3193" s="5">
        <v>0.25</v>
      </c>
      <c r="G3193" s="5">
        <f>IFERROR(INDEX(Products!$C$2:$C$86,MATCH(C3193,Products!$A$2:$A$86,0)),"")</f>
        <v>2</v>
      </c>
      <c r="H3193" s="12">
        <f>IFERROR(INDEX(Products!$D$2:$D$86,MATCH(C3193,Products!$A$2:$A$86,0)),"")</f>
        <v>390.4</v>
      </c>
      <c r="I3193" s="12">
        <f t="shared" si="196"/>
        <v>942.13499999999999</v>
      </c>
      <c r="J3193" s="12">
        <f t="shared" si="197"/>
        <v>780.8</v>
      </c>
      <c r="K3193" s="12">
        <f t="shared" si="198"/>
        <v>161.33500000000004</v>
      </c>
      <c r="L3193" s="7">
        <f t="shared" si="199"/>
        <v>0.17124403615193157</v>
      </c>
      <c r="M3193" s="5" t="str">
        <f>IF(COUNTIF(Returns!$B$2:$B$248,A3193)&gt;0,"Yes","No")</f>
        <v>No</v>
      </c>
      <c r="N3193" s="13"/>
    </row>
    <row r="3194" spans="1:14" x14ac:dyDescent="0.35">
      <c r="A3194" s="5">
        <v>3193</v>
      </c>
      <c r="B3194" s="5">
        <v>2100</v>
      </c>
      <c r="C3194" s="5">
        <v>1001</v>
      </c>
      <c r="D3194" s="5">
        <v>2</v>
      </c>
      <c r="E3194" s="5">
        <v>3826.19</v>
      </c>
      <c r="F3194" s="5">
        <v>0.1</v>
      </c>
      <c r="G3194" s="5">
        <f>IFERROR(INDEX(Products!$C$2:$C$86,MATCH(C3194,Products!$A$2:$A$86,0)),"")</f>
        <v>1</v>
      </c>
      <c r="H3194" s="12">
        <f>IFERROR(INDEX(Products!$D$2:$D$86,MATCH(C3194,Products!$A$2:$A$86,0)),"")</f>
        <v>3021.65</v>
      </c>
      <c r="I3194" s="12">
        <f t="shared" si="196"/>
        <v>6887.1419999999998</v>
      </c>
      <c r="J3194" s="12">
        <f t="shared" si="197"/>
        <v>6043.3</v>
      </c>
      <c r="K3194" s="12">
        <f t="shared" si="198"/>
        <v>843.84199999999964</v>
      </c>
      <c r="L3194" s="7">
        <f t="shared" si="199"/>
        <v>0.12252426333013021</v>
      </c>
      <c r="M3194" s="5" t="str">
        <f>IF(COUNTIF(Returns!$B$2:$B$248,A3194)&gt;0,"Yes","No")</f>
        <v>No</v>
      </c>
      <c r="N3194" s="13"/>
    </row>
    <row r="3195" spans="1:14" x14ac:dyDescent="0.35">
      <c r="A3195" s="5">
        <v>3194</v>
      </c>
      <c r="B3195" s="5">
        <v>2100</v>
      </c>
      <c r="C3195" s="5">
        <v>1006</v>
      </c>
      <c r="D3195" s="5">
        <v>2</v>
      </c>
      <c r="E3195" s="5">
        <v>2046.37</v>
      </c>
      <c r="F3195" s="5">
        <v>0.25</v>
      </c>
      <c r="G3195" s="5">
        <f>IFERROR(INDEX(Products!$C$2:$C$86,MATCH(C3195,Products!$A$2:$A$86,0)),"")</f>
        <v>1</v>
      </c>
      <c r="H3195" s="12">
        <f>IFERROR(INDEX(Products!$D$2:$D$86,MATCH(C3195,Products!$A$2:$A$86,0)),"")</f>
        <v>1296.42</v>
      </c>
      <c r="I3195" s="12">
        <f t="shared" si="196"/>
        <v>3069.5549999999998</v>
      </c>
      <c r="J3195" s="12">
        <f t="shared" si="197"/>
        <v>2592.84</v>
      </c>
      <c r="K3195" s="12">
        <f t="shared" si="198"/>
        <v>476.71499999999969</v>
      </c>
      <c r="L3195" s="7">
        <f t="shared" si="199"/>
        <v>0.15530427048871895</v>
      </c>
      <c r="M3195" s="5" t="str">
        <f>IF(COUNTIF(Returns!$B$2:$B$248,A3195)&gt;0,"Yes","No")</f>
        <v>No</v>
      </c>
      <c r="N3195" s="13"/>
    </row>
    <row r="3196" spans="1:14" x14ac:dyDescent="0.35">
      <c r="A3196" s="5">
        <v>3195</v>
      </c>
      <c r="B3196" s="5">
        <v>2101</v>
      </c>
      <c r="C3196" s="5">
        <v>1072</v>
      </c>
      <c r="D3196" s="5">
        <v>1</v>
      </c>
      <c r="E3196" s="5">
        <v>1404.39</v>
      </c>
      <c r="F3196" s="5">
        <v>0.2</v>
      </c>
      <c r="G3196" s="5">
        <f>IFERROR(INDEX(Products!$C$2:$C$86,MATCH(C3196,Products!$A$2:$A$86,0)),"")</f>
        <v>7</v>
      </c>
      <c r="H3196" s="12">
        <f>IFERROR(INDEX(Products!$D$2:$D$86,MATCH(C3196,Products!$A$2:$A$86,0)),"")</f>
        <v>772.88</v>
      </c>
      <c r="I3196" s="12">
        <f t="shared" si="196"/>
        <v>1123.5120000000002</v>
      </c>
      <c r="J3196" s="12">
        <f t="shared" si="197"/>
        <v>772.88</v>
      </c>
      <c r="K3196" s="12">
        <f t="shared" si="198"/>
        <v>350.63200000000018</v>
      </c>
      <c r="L3196" s="7">
        <f t="shared" si="199"/>
        <v>0.31208567420730721</v>
      </c>
      <c r="M3196" s="5" t="str">
        <f>IF(COUNTIF(Returns!$B$2:$B$248,A3196)&gt;0,"Yes","No")</f>
        <v>No</v>
      </c>
      <c r="N3196" s="13"/>
    </row>
    <row r="3197" spans="1:14" x14ac:dyDescent="0.35">
      <c r="A3197" s="5">
        <v>3196</v>
      </c>
      <c r="B3197" s="5">
        <v>2102</v>
      </c>
      <c r="C3197" s="5">
        <v>1041</v>
      </c>
      <c r="D3197" s="5">
        <v>1</v>
      </c>
      <c r="E3197" s="5">
        <v>767.68</v>
      </c>
      <c r="F3197" s="5">
        <v>0.15</v>
      </c>
      <c r="G3197" s="5">
        <f>IFERROR(INDEX(Products!$C$2:$C$86,MATCH(C3197,Products!$A$2:$A$86,0)),"")</f>
        <v>4</v>
      </c>
      <c r="H3197" s="12">
        <f>IFERROR(INDEX(Products!$D$2:$D$86,MATCH(C3197,Products!$A$2:$A$86,0)),"")</f>
        <v>540.32000000000005</v>
      </c>
      <c r="I3197" s="12">
        <f t="shared" si="196"/>
        <v>652.52799999999991</v>
      </c>
      <c r="J3197" s="12">
        <f t="shared" si="197"/>
        <v>540.32000000000005</v>
      </c>
      <c r="K3197" s="12">
        <f t="shared" si="198"/>
        <v>112.20799999999986</v>
      </c>
      <c r="L3197" s="7">
        <f t="shared" si="199"/>
        <v>0.17195890444547954</v>
      </c>
      <c r="M3197" s="5" t="str">
        <f>IF(COUNTIF(Returns!$B$2:$B$248,A3197)&gt;0,"Yes","No")</f>
        <v>No</v>
      </c>
      <c r="N3197" s="13"/>
    </row>
    <row r="3198" spans="1:14" x14ac:dyDescent="0.35">
      <c r="A3198" s="5">
        <v>3197</v>
      </c>
      <c r="B3198" s="5">
        <v>2102</v>
      </c>
      <c r="C3198" s="5">
        <v>1031</v>
      </c>
      <c r="D3198" s="5">
        <v>1</v>
      </c>
      <c r="E3198" s="5">
        <v>4123.9799999999996</v>
      </c>
      <c r="F3198" s="5">
        <v>0.25</v>
      </c>
      <c r="G3198" s="5">
        <f>IFERROR(INDEX(Products!$C$2:$C$86,MATCH(C3198,Products!$A$2:$A$86,0)),"")</f>
        <v>3</v>
      </c>
      <c r="H3198" s="12">
        <f>IFERROR(INDEX(Products!$D$2:$D$86,MATCH(C3198,Products!$A$2:$A$86,0)),"")</f>
        <v>2475.38</v>
      </c>
      <c r="I3198" s="12">
        <f t="shared" si="196"/>
        <v>3092.9849999999997</v>
      </c>
      <c r="J3198" s="12">
        <f t="shared" si="197"/>
        <v>2475.38</v>
      </c>
      <c r="K3198" s="12">
        <f t="shared" si="198"/>
        <v>617.60499999999956</v>
      </c>
      <c r="L3198" s="7">
        <f t="shared" si="199"/>
        <v>0.19967927422861723</v>
      </c>
      <c r="M3198" s="5" t="str">
        <f>IF(COUNTIF(Returns!$B$2:$B$248,A3198)&gt;0,"Yes","No")</f>
        <v>No</v>
      </c>
      <c r="N3198" s="13"/>
    </row>
    <row r="3199" spans="1:14" x14ac:dyDescent="0.35">
      <c r="A3199" s="5">
        <v>3198</v>
      </c>
      <c r="B3199" s="5">
        <v>2103</v>
      </c>
      <c r="C3199" s="5">
        <v>1041</v>
      </c>
      <c r="D3199" s="5">
        <v>2</v>
      </c>
      <c r="E3199" s="5">
        <v>767.68</v>
      </c>
      <c r="F3199" s="5">
        <v>0</v>
      </c>
      <c r="G3199" s="5">
        <f>IFERROR(INDEX(Products!$C$2:$C$86,MATCH(C3199,Products!$A$2:$A$86,0)),"")</f>
        <v>4</v>
      </c>
      <c r="H3199" s="12">
        <f>IFERROR(INDEX(Products!$D$2:$D$86,MATCH(C3199,Products!$A$2:$A$86,0)),"")</f>
        <v>540.32000000000005</v>
      </c>
      <c r="I3199" s="12">
        <f t="shared" si="196"/>
        <v>1535.36</v>
      </c>
      <c r="J3199" s="12">
        <f t="shared" si="197"/>
        <v>1080.6400000000001</v>
      </c>
      <c r="K3199" s="12">
        <f t="shared" si="198"/>
        <v>454.7199999999998</v>
      </c>
      <c r="L3199" s="7">
        <f t="shared" si="199"/>
        <v>0.29616506877865767</v>
      </c>
      <c r="M3199" s="5" t="str">
        <f>IF(COUNTIF(Returns!$B$2:$B$248,A3199)&gt;0,"Yes","No")</f>
        <v>No</v>
      </c>
      <c r="N3199" s="13"/>
    </row>
    <row r="3200" spans="1:14" x14ac:dyDescent="0.35">
      <c r="A3200" s="5">
        <v>3199</v>
      </c>
      <c r="B3200" s="5">
        <v>2103</v>
      </c>
      <c r="C3200" s="5">
        <v>1056</v>
      </c>
      <c r="D3200" s="5">
        <v>1</v>
      </c>
      <c r="E3200" s="5">
        <v>1134.4000000000001</v>
      </c>
      <c r="F3200" s="5">
        <v>0.15</v>
      </c>
      <c r="G3200" s="5">
        <f>IFERROR(INDEX(Products!$C$2:$C$86,MATCH(C3200,Products!$A$2:$A$86,0)),"")</f>
        <v>6</v>
      </c>
      <c r="H3200" s="12">
        <f>IFERROR(INDEX(Products!$D$2:$D$86,MATCH(C3200,Products!$A$2:$A$86,0)),"")</f>
        <v>798.2</v>
      </c>
      <c r="I3200" s="12">
        <f t="shared" si="196"/>
        <v>964.24</v>
      </c>
      <c r="J3200" s="12">
        <f t="shared" si="197"/>
        <v>798.2</v>
      </c>
      <c r="K3200" s="12">
        <f t="shared" si="198"/>
        <v>166.03999999999996</v>
      </c>
      <c r="L3200" s="7">
        <f t="shared" si="199"/>
        <v>0.17219779308056082</v>
      </c>
      <c r="M3200" s="5" t="str">
        <f>IF(COUNTIF(Returns!$B$2:$B$248,A3200)&gt;0,"Yes","No")</f>
        <v>No</v>
      </c>
      <c r="N3200" s="13"/>
    </row>
    <row r="3201" spans="1:14" x14ac:dyDescent="0.35">
      <c r="A3201" s="5">
        <v>3200</v>
      </c>
      <c r="B3201" s="5">
        <v>2104</v>
      </c>
      <c r="C3201" s="5">
        <v>1001</v>
      </c>
      <c r="D3201" s="5">
        <v>1</v>
      </c>
      <c r="E3201" s="5">
        <v>3826.19</v>
      </c>
      <c r="F3201" s="5">
        <v>0.3</v>
      </c>
      <c r="G3201" s="5">
        <f>IFERROR(INDEX(Products!$C$2:$C$86,MATCH(C3201,Products!$A$2:$A$86,0)),"")</f>
        <v>1</v>
      </c>
      <c r="H3201" s="12">
        <f>IFERROR(INDEX(Products!$D$2:$D$86,MATCH(C3201,Products!$A$2:$A$86,0)),"")</f>
        <v>3021.65</v>
      </c>
      <c r="I3201" s="12">
        <f t="shared" si="196"/>
        <v>2678.3330000000001</v>
      </c>
      <c r="J3201" s="12">
        <f t="shared" si="197"/>
        <v>3021.65</v>
      </c>
      <c r="K3201" s="12">
        <f t="shared" si="198"/>
        <v>-343.31700000000001</v>
      </c>
      <c r="L3201" s="7">
        <f t="shared" si="199"/>
        <v>-0.12818309000411823</v>
      </c>
      <c r="M3201" s="5" t="str">
        <f>IF(COUNTIF(Returns!$B$2:$B$248,A3201)&gt;0,"Yes","No")</f>
        <v>No</v>
      </c>
      <c r="N3201" s="13"/>
    </row>
    <row r="3202" spans="1:14" x14ac:dyDescent="0.35">
      <c r="A3202" s="5">
        <v>3201</v>
      </c>
      <c r="B3202" s="5">
        <v>2105</v>
      </c>
      <c r="C3202" s="5">
        <v>1084</v>
      </c>
      <c r="D3202" s="5">
        <v>1</v>
      </c>
      <c r="E3202" s="5">
        <v>317.63</v>
      </c>
      <c r="F3202" s="5">
        <v>0.3</v>
      </c>
      <c r="G3202" s="5">
        <f>IFERROR(INDEX(Products!$C$2:$C$86,MATCH(C3202,Products!$A$2:$A$86,0)),"")</f>
        <v>8</v>
      </c>
      <c r="H3202" s="12">
        <f>IFERROR(INDEX(Products!$D$2:$D$86,MATCH(C3202,Products!$A$2:$A$86,0)),"")</f>
        <v>188.52</v>
      </c>
      <c r="I3202" s="12">
        <f t="shared" ref="I3202:I3265" si="200">D3202*E3202*(1-F3202)</f>
        <v>222.34099999999998</v>
      </c>
      <c r="J3202" s="12">
        <f t="shared" ref="J3202:J3265" si="201">D3202*H3202</f>
        <v>188.52</v>
      </c>
      <c r="K3202" s="12">
        <f t="shared" ref="K3202:K3265" si="202">I3202-J3202</f>
        <v>33.82099999999997</v>
      </c>
      <c r="L3202" s="7">
        <f t="shared" ref="L3202:L3265" si="203">IFERROR(K3202/I3202,0)</f>
        <v>0.15211319549700672</v>
      </c>
      <c r="M3202" s="5" t="str">
        <f>IF(COUNTIF(Returns!$B$2:$B$248,A3202)&gt;0,"Yes","No")</f>
        <v>No</v>
      </c>
      <c r="N3202" s="13"/>
    </row>
    <row r="3203" spans="1:14" x14ac:dyDescent="0.35">
      <c r="A3203" s="5">
        <v>3202</v>
      </c>
      <c r="B3203" s="5">
        <v>2106</v>
      </c>
      <c r="C3203" s="5">
        <v>1043</v>
      </c>
      <c r="D3203" s="5">
        <v>1</v>
      </c>
      <c r="E3203" s="5">
        <v>567.48</v>
      </c>
      <c r="F3203" s="5">
        <v>0</v>
      </c>
      <c r="G3203" s="5">
        <f>IFERROR(INDEX(Products!$C$2:$C$86,MATCH(C3203,Products!$A$2:$A$86,0)),"")</f>
        <v>4</v>
      </c>
      <c r="H3203" s="12">
        <f>IFERROR(INDEX(Products!$D$2:$D$86,MATCH(C3203,Products!$A$2:$A$86,0)),"")</f>
        <v>407.51</v>
      </c>
      <c r="I3203" s="12">
        <f t="shared" si="200"/>
        <v>567.48</v>
      </c>
      <c r="J3203" s="12">
        <f t="shared" si="201"/>
        <v>407.51</v>
      </c>
      <c r="K3203" s="12">
        <f t="shared" si="202"/>
        <v>159.97000000000003</v>
      </c>
      <c r="L3203" s="7">
        <f t="shared" si="203"/>
        <v>0.28189539719461482</v>
      </c>
      <c r="M3203" s="5" t="str">
        <f>IF(COUNTIF(Returns!$B$2:$B$248,A3203)&gt;0,"Yes","No")</f>
        <v>Yes</v>
      </c>
      <c r="N3203" s="13"/>
    </row>
    <row r="3204" spans="1:14" x14ac:dyDescent="0.35">
      <c r="A3204" s="5">
        <v>3203</v>
      </c>
      <c r="B3204" s="5">
        <v>2106</v>
      </c>
      <c r="C3204" s="5">
        <v>1023</v>
      </c>
      <c r="D3204" s="5">
        <v>1</v>
      </c>
      <c r="E3204" s="5">
        <v>203.79</v>
      </c>
      <c r="F3204" s="5">
        <v>0</v>
      </c>
      <c r="G3204" s="5">
        <f>IFERROR(INDEX(Products!$C$2:$C$86,MATCH(C3204,Products!$A$2:$A$86,0)),"")</f>
        <v>2</v>
      </c>
      <c r="H3204" s="12">
        <f>IFERROR(INDEX(Products!$D$2:$D$86,MATCH(C3204,Products!$A$2:$A$86,0)),"")</f>
        <v>145.43</v>
      </c>
      <c r="I3204" s="12">
        <f t="shared" si="200"/>
        <v>203.79</v>
      </c>
      <c r="J3204" s="12">
        <f t="shared" si="201"/>
        <v>145.43</v>
      </c>
      <c r="K3204" s="12">
        <f t="shared" si="202"/>
        <v>58.359999999999985</v>
      </c>
      <c r="L3204" s="7">
        <f t="shared" si="203"/>
        <v>0.28637322734187148</v>
      </c>
      <c r="M3204" s="5" t="str">
        <f>IF(COUNTIF(Returns!$B$2:$B$248,A3204)&gt;0,"Yes","No")</f>
        <v>No</v>
      </c>
      <c r="N3204" s="13"/>
    </row>
    <row r="3205" spans="1:14" x14ac:dyDescent="0.35">
      <c r="A3205" s="5">
        <v>3204</v>
      </c>
      <c r="B3205" s="5">
        <v>2107</v>
      </c>
      <c r="C3205" s="5">
        <v>1063</v>
      </c>
      <c r="D3205" s="5">
        <v>1</v>
      </c>
      <c r="E3205" s="5">
        <v>117.54</v>
      </c>
      <c r="F3205" s="5">
        <v>0.1</v>
      </c>
      <c r="G3205" s="5">
        <f>IFERROR(INDEX(Products!$C$2:$C$86,MATCH(C3205,Products!$A$2:$A$86,0)),"")</f>
        <v>6</v>
      </c>
      <c r="H3205" s="12">
        <f>IFERROR(INDEX(Products!$D$2:$D$86,MATCH(C3205,Products!$A$2:$A$86,0)),"")</f>
        <v>80.47</v>
      </c>
      <c r="I3205" s="12">
        <f t="shared" si="200"/>
        <v>105.786</v>
      </c>
      <c r="J3205" s="12">
        <f t="shared" si="201"/>
        <v>80.47</v>
      </c>
      <c r="K3205" s="12">
        <f t="shared" si="202"/>
        <v>25.316000000000003</v>
      </c>
      <c r="L3205" s="7">
        <f t="shared" si="203"/>
        <v>0.23931333068648028</v>
      </c>
      <c r="M3205" s="5" t="str">
        <f>IF(COUNTIF(Returns!$B$2:$B$248,A3205)&gt;0,"Yes","No")</f>
        <v>No</v>
      </c>
      <c r="N3205" s="13"/>
    </row>
    <row r="3206" spans="1:14" x14ac:dyDescent="0.35">
      <c r="A3206" s="5">
        <v>3205</v>
      </c>
      <c r="B3206" s="5">
        <v>2108</v>
      </c>
      <c r="C3206" s="5">
        <v>1040</v>
      </c>
      <c r="D3206" s="5">
        <v>1</v>
      </c>
      <c r="E3206" s="5">
        <v>419.14</v>
      </c>
      <c r="F3206" s="5">
        <v>0.3</v>
      </c>
      <c r="G3206" s="5">
        <f>IFERROR(INDEX(Products!$C$2:$C$86,MATCH(C3206,Products!$A$2:$A$86,0)),"")</f>
        <v>4</v>
      </c>
      <c r="H3206" s="12">
        <f>IFERROR(INDEX(Products!$D$2:$D$86,MATCH(C3206,Products!$A$2:$A$86,0)),"")</f>
        <v>297.2</v>
      </c>
      <c r="I3206" s="12">
        <f t="shared" si="200"/>
        <v>293.39799999999997</v>
      </c>
      <c r="J3206" s="12">
        <f t="shared" si="201"/>
        <v>297.2</v>
      </c>
      <c r="K3206" s="12">
        <f t="shared" si="202"/>
        <v>-3.8020000000000209</v>
      </c>
      <c r="L3206" s="7">
        <f t="shared" si="203"/>
        <v>-1.2958506874620895E-2</v>
      </c>
      <c r="M3206" s="5" t="str">
        <f>IF(COUNTIF(Returns!$B$2:$B$248,A3206)&gt;0,"Yes","No")</f>
        <v>No</v>
      </c>
      <c r="N3206" s="13"/>
    </row>
    <row r="3207" spans="1:14" x14ac:dyDescent="0.35">
      <c r="A3207" s="5">
        <v>3206</v>
      </c>
      <c r="B3207" s="5">
        <v>2109</v>
      </c>
      <c r="C3207" s="5">
        <v>1061</v>
      </c>
      <c r="D3207" s="5">
        <v>1</v>
      </c>
      <c r="E3207" s="5">
        <v>1128.8399999999999</v>
      </c>
      <c r="F3207" s="5">
        <v>0.1</v>
      </c>
      <c r="G3207" s="5">
        <f>IFERROR(INDEX(Products!$C$2:$C$86,MATCH(C3207,Products!$A$2:$A$86,0)),"")</f>
        <v>6</v>
      </c>
      <c r="H3207" s="12">
        <f>IFERROR(INDEX(Products!$D$2:$D$86,MATCH(C3207,Products!$A$2:$A$86,0)),"")</f>
        <v>705.26</v>
      </c>
      <c r="I3207" s="12">
        <f t="shared" si="200"/>
        <v>1015.9559999999999</v>
      </c>
      <c r="J3207" s="12">
        <f t="shared" si="201"/>
        <v>705.26</v>
      </c>
      <c r="K3207" s="12">
        <f t="shared" si="202"/>
        <v>310.69599999999991</v>
      </c>
      <c r="L3207" s="7">
        <f t="shared" si="203"/>
        <v>0.30581639362334584</v>
      </c>
      <c r="M3207" s="5" t="str">
        <f>IF(COUNTIF(Returns!$B$2:$B$248,A3207)&gt;0,"Yes","No")</f>
        <v>No</v>
      </c>
      <c r="N3207" s="13"/>
    </row>
    <row r="3208" spans="1:14" x14ac:dyDescent="0.35">
      <c r="A3208" s="5">
        <v>3207</v>
      </c>
      <c r="B3208" s="5">
        <v>2110</v>
      </c>
      <c r="C3208" s="5">
        <v>1026</v>
      </c>
      <c r="D3208" s="5">
        <v>1</v>
      </c>
      <c r="E3208" s="5">
        <v>1413.81</v>
      </c>
      <c r="F3208" s="5">
        <v>0.3</v>
      </c>
      <c r="G3208" s="5">
        <f>IFERROR(INDEX(Products!$C$2:$C$86,MATCH(C3208,Products!$A$2:$A$86,0)),"")</f>
        <v>3</v>
      </c>
      <c r="H3208" s="12">
        <f>IFERROR(INDEX(Products!$D$2:$D$86,MATCH(C3208,Products!$A$2:$A$86,0)),"")</f>
        <v>1019.93</v>
      </c>
      <c r="I3208" s="12">
        <f t="shared" si="200"/>
        <v>989.66699999999992</v>
      </c>
      <c r="J3208" s="12">
        <f t="shared" si="201"/>
        <v>1019.93</v>
      </c>
      <c r="K3208" s="12">
        <f t="shared" si="202"/>
        <v>-30.263000000000034</v>
      </c>
      <c r="L3208" s="7">
        <f t="shared" si="203"/>
        <v>-3.0578972523081033E-2</v>
      </c>
      <c r="M3208" s="5" t="str">
        <f>IF(COUNTIF(Returns!$B$2:$B$248,A3208)&gt;0,"Yes","No")</f>
        <v>No</v>
      </c>
      <c r="N3208" s="13"/>
    </row>
    <row r="3209" spans="1:14" x14ac:dyDescent="0.35">
      <c r="A3209" s="5">
        <v>3208</v>
      </c>
      <c r="B3209" s="5">
        <v>2110</v>
      </c>
      <c r="C3209" s="5">
        <v>1085</v>
      </c>
      <c r="D3209" s="5">
        <v>1</v>
      </c>
      <c r="E3209" s="5">
        <v>234.72</v>
      </c>
      <c r="F3209" s="5">
        <v>0.3</v>
      </c>
      <c r="G3209" s="5">
        <f>IFERROR(INDEX(Products!$C$2:$C$86,MATCH(C3209,Products!$A$2:$A$86,0)),"")</f>
        <v>8</v>
      </c>
      <c r="H3209" s="12">
        <f>IFERROR(INDEX(Products!$D$2:$D$86,MATCH(C3209,Products!$A$2:$A$86,0)),"")</f>
        <v>175.69</v>
      </c>
      <c r="I3209" s="12">
        <f t="shared" si="200"/>
        <v>164.304</v>
      </c>
      <c r="J3209" s="12">
        <f t="shared" si="201"/>
        <v>175.69</v>
      </c>
      <c r="K3209" s="12">
        <f t="shared" si="202"/>
        <v>-11.385999999999996</v>
      </c>
      <c r="L3209" s="7">
        <f t="shared" si="203"/>
        <v>-6.929837374622648E-2</v>
      </c>
      <c r="M3209" s="5" t="str">
        <f>IF(COUNTIF(Returns!$B$2:$B$248,A3209)&gt;0,"Yes","No")</f>
        <v>No</v>
      </c>
      <c r="N3209" s="13"/>
    </row>
    <row r="3210" spans="1:14" x14ac:dyDescent="0.35">
      <c r="A3210" s="5">
        <v>3209</v>
      </c>
      <c r="B3210" s="5">
        <v>2111</v>
      </c>
      <c r="C3210" s="5">
        <v>1032</v>
      </c>
      <c r="D3210" s="5">
        <v>1</v>
      </c>
      <c r="E3210" s="5">
        <v>2472.7199999999998</v>
      </c>
      <c r="F3210" s="5">
        <v>0.15</v>
      </c>
      <c r="G3210" s="5">
        <f>IFERROR(INDEX(Products!$C$2:$C$86,MATCH(C3210,Products!$A$2:$A$86,0)),"")</f>
        <v>3</v>
      </c>
      <c r="H3210" s="12">
        <f>IFERROR(INDEX(Products!$D$2:$D$86,MATCH(C3210,Products!$A$2:$A$86,0)),"")</f>
        <v>1458.83</v>
      </c>
      <c r="I3210" s="12">
        <f t="shared" si="200"/>
        <v>2101.8119999999999</v>
      </c>
      <c r="J3210" s="12">
        <f t="shared" si="201"/>
        <v>1458.83</v>
      </c>
      <c r="K3210" s="12">
        <f t="shared" si="202"/>
        <v>642.98199999999997</v>
      </c>
      <c r="L3210" s="7">
        <f t="shared" si="203"/>
        <v>0.30591794128114219</v>
      </c>
      <c r="M3210" s="5" t="str">
        <f>IF(COUNTIF(Returns!$B$2:$B$248,A3210)&gt;0,"Yes","No")</f>
        <v>No</v>
      </c>
      <c r="N3210" s="13"/>
    </row>
    <row r="3211" spans="1:14" x14ac:dyDescent="0.35">
      <c r="A3211" s="5">
        <v>3210</v>
      </c>
      <c r="B3211" s="5">
        <v>2112</v>
      </c>
      <c r="C3211" s="5">
        <v>1048</v>
      </c>
      <c r="D3211" s="5">
        <v>1</v>
      </c>
      <c r="E3211" s="5">
        <v>448.35</v>
      </c>
      <c r="F3211" s="5">
        <v>0.1</v>
      </c>
      <c r="G3211" s="5">
        <f>IFERROR(INDEX(Products!$C$2:$C$86,MATCH(C3211,Products!$A$2:$A$86,0)),"")</f>
        <v>5</v>
      </c>
      <c r="H3211" s="12">
        <f>IFERROR(INDEX(Products!$D$2:$D$86,MATCH(C3211,Products!$A$2:$A$86,0)),"")</f>
        <v>299.29000000000002</v>
      </c>
      <c r="I3211" s="12">
        <f t="shared" si="200"/>
        <v>403.51500000000004</v>
      </c>
      <c r="J3211" s="12">
        <f t="shared" si="201"/>
        <v>299.29000000000002</v>
      </c>
      <c r="K3211" s="12">
        <f t="shared" si="202"/>
        <v>104.22500000000002</v>
      </c>
      <c r="L3211" s="7">
        <f t="shared" si="203"/>
        <v>0.25829275243795152</v>
      </c>
      <c r="M3211" s="5" t="str">
        <f>IF(COUNTIF(Returns!$B$2:$B$248,A3211)&gt;0,"Yes","No")</f>
        <v>No</v>
      </c>
      <c r="N3211" s="13"/>
    </row>
    <row r="3212" spans="1:14" x14ac:dyDescent="0.35">
      <c r="A3212" s="5">
        <v>3211</v>
      </c>
      <c r="B3212" s="5">
        <v>2113</v>
      </c>
      <c r="C3212" s="5">
        <v>1001</v>
      </c>
      <c r="D3212" s="5">
        <v>1</v>
      </c>
      <c r="E3212" s="5">
        <v>3826.19</v>
      </c>
      <c r="F3212" s="5">
        <v>0.2</v>
      </c>
      <c r="G3212" s="5">
        <f>IFERROR(INDEX(Products!$C$2:$C$86,MATCH(C3212,Products!$A$2:$A$86,0)),"")</f>
        <v>1</v>
      </c>
      <c r="H3212" s="12">
        <f>IFERROR(INDEX(Products!$D$2:$D$86,MATCH(C3212,Products!$A$2:$A$86,0)),"")</f>
        <v>3021.65</v>
      </c>
      <c r="I3212" s="12">
        <f t="shared" si="200"/>
        <v>3060.9520000000002</v>
      </c>
      <c r="J3212" s="12">
        <f t="shared" si="201"/>
        <v>3021.65</v>
      </c>
      <c r="K3212" s="12">
        <f t="shared" si="202"/>
        <v>39.302000000000135</v>
      </c>
      <c r="L3212" s="7">
        <f t="shared" si="203"/>
        <v>1.2839796246396589E-2</v>
      </c>
      <c r="M3212" s="5" t="str">
        <f>IF(COUNTIF(Returns!$B$2:$B$248,A3212)&gt;0,"Yes","No")</f>
        <v>No</v>
      </c>
      <c r="N3212" s="13"/>
    </row>
    <row r="3213" spans="1:14" x14ac:dyDescent="0.35">
      <c r="A3213" s="5">
        <v>3212</v>
      </c>
      <c r="B3213" s="5">
        <v>2113</v>
      </c>
      <c r="C3213" s="5">
        <v>1016</v>
      </c>
      <c r="D3213" s="5">
        <v>1</v>
      </c>
      <c r="E3213" s="5">
        <v>1279.19</v>
      </c>
      <c r="F3213" s="5">
        <v>0</v>
      </c>
      <c r="G3213" s="5">
        <f>IFERROR(INDEX(Products!$C$2:$C$86,MATCH(C3213,Products!$A$2:$A$86,0)),"")</f>
        <v>2</v>
      </c>
      <c r="H3213" s="12">
        <f>IFERROR(INDEX(Products!$D$2:$D$86,MATCH(C3213,Products!$A$2:$A$86,0)),"")</f>
        <v>741.85</v>
      </c>
      <c r="I3213" s="12">
        <f t="shared" si="200"/>
        <v>1279.19</v>
      </c>
      <c r="J3213" s="12">
        <f t="shared" si="201"/>
        <v>741.85</v>
      </c>
      <c r="K3213" s="12">
        <f t="shared" si="202"/>
        <v>537.34</v>
      </c>
      <c r="L3213" s="7">
        <f t="shared" si="203"/>
        <v>0.42006269592476492</v>
      </c>
      <c r="M3213" s="5" t="str">
        <f>IF(COUNTIF(Returns!$B$2:$B$248,A3213)&gt;0,"Yes","No")</f>
        <v>Yes</v>
      </c>
      <c r="N3213" s="13"/>
    </row>
    <row r="3214" spans="1:14" x14ac:dyDescent="0.35">
      <c r="A3214" s="5">
        <v>3213</v>
      </c>
      <c r="B3214" s="5">
        <v>2114</v>
      </c>
      <c r="C3214" s="5">
        <v>1001</v>
      </c>
      <c r="D3214" s="5">
        <v>1</v>
      </c>
      <c r="E3214" s="5">
        <v>3826.19</v>
      </c>
      <c r="F3214" s="5">
        <v>0.1</v>
      </c>
      <c r="G3214" s="5">
        <f>IFERROR(INDEX(Products!$C$2:$C$86,MATCH(C3214,Products!$A$2:$A$86,0)),"")</f>
        <v>1</v>
      </c>
      <c r="H3214" s="12">
        <f>IFERROR(INDEX(Products!$D$2:$D$86,MATCH(C3214,Products!$A$2:$A$86,0)),"")</f>
        <v>3021.65</v>
      </c>
      <c r="I3214" s="12">
        <f t="shared" si="200"/>
        <v>3443.5709999999999</v>
      </c>
      <c r="J3214" s="12">
        <f t="shared" si="201"/>
        <v>3021.65</v>
      </c>
      <c r="K3214" s="12">
        <f t="shared" si="202"/>
        <v>421.92099999999982</v>
      </c>
      <c r="L3214" s="7">
        <f t="shared" si="203"/>
        <v>0.12252426333013021</v>
      </c>
      <c r="M3214" s="5" t="str">
        <f>IF(COUNTIF(Returns!$B$2:$B$248,A3214)&gt;0,"Yes","No")</f>
        <v>No</v>
      </c>
      <c r="N3214" s="13"/>
    </row>
    <row r="3215" spans="1:14" x14ac:dyDescent="0.35">
      <c r="A3215" s="5">
        <v>3214</v>
      </c>
      <c r="B3215" s="5">
        <v>2114</v>
      </c>
      <c r="C3215" s="5">
        <v>1042</v>
      </c>
      <c r="D3215" s="5">
        <v>1</v>
      </c>
      <c r="E3215" s="5">
        <v>1025.6300000000001</v>
      </c>
      <c r="F3215" s="5">
        <v>0.1</v>
      </c>
      <c r="G3215" s="5">
        <f>IFERROR(INDEX(Products!$C$2:$C$86,MATCH(C3215,Products!$A$2:$A$86,0)),"")</f>
        <v>4</v>
      </c>
      <c r="H3215" s="12">
        <f>IFERROR(INDEX(Products!$D$2:$D$86,MATCH(C3215,Products!$A$2:$A$86,0)),"")</f>
        <v>559.36</v>
      </c>
      <c r="I3215" s="12">
        <f t="shared" si="200"/>
        <v>923.06700000000012</v>
      </c>
      <c r="J3215" s="12">
        <f t="shared" si="201"/>
        <v>559.36</v>
      </c>
      <c r="K3215" s="12">
        <f t="shared" si="202"/>
        <v>363.70700000000011</v>
      </c>
      <c r="L3215" s="7">
        <f t="shared" si="203"/>
        <v>0.39402015238330484</v>
      </c>
      <c r="M3215" s="5" t="str">
        <f>IF(COUNTIF(Returns!$B$2:$B$248,A3215)&gt;0,"Yes","No")</f>
        <v>No</v>
      </c>
      <c r="N3215" s="13"/>
    </row>
    <row r="3216" spans="1:14" x14ac:dyDescent="0.35">
      <c r="A3216" s="5">
        <v>3215</v>
      </c>
      <c r="B3216" s="5">
        <v>2115</v>
      </c>
      <c r="C3216" s="5">
        <v>1070</v>
      </c>
      <c r="D3216" s="5">
        <v>1</v>
      </c>
      <c r="E3216" s="5">
        <v>2599.85</v>
      </c>
      <c r="F3216" s="5">
        <v>0.25</v>
      </c>
      <c r="G3216" s="5">
        <f>IFERROR(INDEX(Products!$C$2:$C$86,MATCH(C3216,Products!$A$2:$A$86,0)),"")</f>
        <v>7</v>
      </c>
      <c r="H3216" s="12">
        <f>IFERROR(INDEX(Products!$D$2:$D$86,MATCH(C3216,Products!$A$2:$A$86,0)),"")</f>
        <v>1949.71</v>
      </c>
      <c r="I3216" s="12">
        <f t="shared" si="200"/>
        <v>1949.8874999999998</v>
      </c>
      <c r="J3216" s="12">
        <f t="shared" si="201"/>
        <v>1949.71</v>
      </c>
      <c r="K3216" s="12">
        <f t="shared" si="202"/>
        <v>0.17749999999978172</v>
      </c>
      <c r="L3216" s="7">
        <f t="shared" si="203"/>
        <v>9.1030892807806473E-5</v>
      </c>
      <c r="M3216" s="5" t="str">
        <f>IF(COUNTIF(Returns!$B$2:$B$248,A3216)&gt;0,"Yes","No")</f>
        <v>No</v>
      </c>
      <c r="N3216" s="13"/>
    </row>
    <row r="3217" spans="1:14" x14ac:dyDescent="0.35">
      <c r="A3217" s="5">
        <v>3216</v>
      </c>
      <c r="B3217" s="5">
        <v>2116</v>
      </c>
      <c r="C3217" s="5">
        <v>1017</v>
      </c>
      <c r="D3217" s="5">
        <v>1</v>
      </c>
      <c r="E3217" s="5">
        <v>978.37</v>
      </c>
      <c r="F3217" s="5">
        <v>0</v>
      </c>
      <c r="G3217" s="5">
        <f>IFERROR(INDEX(Products!$C$2:$C$86,MATCH(C3217,Products!$A$2:$A$86,0)),"")</f>
        <v>2</v>
      </c>
      <c r="H3217" s="12">
        <f>IFERROR(INDEX(Products!$D$2:$D$86,MATCH(C3217,Products!$A$2:$A$86,0)),"")</f>
        <v>519.71</v>
      </c>
      <c r="I3217" s="12">
        <f t="shared" si="200"/>
        <v>978.37</v>
      </c>
      <c r="J3217" s="12">
        <f t="shared" si="201"/>
        <v>519.71</v>
      </c>
      <c r="K3217" s="12">
        <f t="shared" si="202"/>
        <v>458.65999999999997</v>
      </c>
      <c r="L3217" s="7">
        <f t="shared" si="203"/>
        <v>0.46880014718358082</v>
      </c>
      <c r="M3217" s="5" t="str">
        <f>IF(COUNTIF(Returns!$B$2:$B$248,A3217)&gt;0,"Yes","No")</f>
        <v>No</v>
      </c>
      <c r="N3217" s="13"/>
    </row>
    <row r="3218" spans="1:14" x14ac:dyDescent="0.35">
      <c r="A3218" s="5">
        <v>3217</v>
      </c>
      <c r="B3218" s="5">
        <v>2116</v>
      </c>
      <c r="C3218" s="5">
        <v>1053</v>
      </c>
      <c r="D3218" s="5">
        <v>2</v>
      </c>
      <c r="E3218" s="5">
        <v>1295.03</v>
      </c>
      <c r="F3218" s="5">
        <v>0.05</v>
      </c>
      <c r="G3218" s="5">
        <f>IFERROR(INDEX(Products!$C$2:$C$86,MATCH(C3218,Products!$A$2:$A$86,0)),"")</f>
        <v>5</v>
      </c>
      <c r="H3218" s="12">
        <f>IFERROR(INDEX(Products!$D$2:$D$86,MATCH(C3218,Products!$A$2:$A$86,0)),"")</f>
        <v>777.04</v>
      </c>
      <c r="I3218" s="12">
        <f t="shared" si="200"/>
        <v>2460.5569999999998</v>
      </c>
      <c r="J3218" s="12">
        <f t="shared" si="201"/>
        <v>1554.08</v>
      </c>
      <c r="K3218" s="12">
        <f t="shared" si="202"/>
        <v>906.47699999999986</v>
      </c>
      <c r="L3218" s="7">
        <f t="shared" si="203"/>
        <v>0.3684031705016384</v>
      </c>
      <c r="M3218" s="5" t="str">
        <f>IF(COUNTIF(Returns!$B$2:$B$248,A3218)&gt;0,"Yes","No")</f>
        <v>No</v>
      </c>
      <c r="N3218" s="13"/>
    </row>
    <row r="3219" spans="1:14" x14ac:dyDescent="0.35">
      <c r="A3219" s="5">
        <v>3218</v>
      </c>
      <c r="B3219" s="5">
        <v>2117</v>
      </c>
      <c r="C3219" s="5">
        <v>1058</v>
      </c>
      <c r="D3219" s="5">
        <v>1</v>
      </c>
      <c r="E3219" s="5">
        <v>1504.15</v>
      </c>
      <c r="F3219" s="5">
        <v>0.05</v>
      </c>
      <c r="G3219" s="5">
        <f>IFERROR(INDEX(Products!$C$2:$C$86,MATCH(C3219,Products!$A$2:$A$86,0)),"")</f>
        <v>6</v>
      </c>
      <c r="H3219" s="12">
        <f>IFERROR(INDEX(Products!$D$2:$D$86,MATCH(C3219,Products!$A$2:$A$86,0)),"")</f>
        <v>828.35</v>
      </c>
      <c r="I3219" s="12">
        <f t="shared" si="200"/>
        <v>1428.9425000000001</v>
      </c>
      <c r="J3219" s="12">
        <f t="shared" si="201"/>
        <v>828.35</v>
      </c>
      <c r="K3219" s="12">
        <f t="shared" si="202"/>
        <v>600.59250000000009</v>
      </c>
      <c r="L3219" s="7">
        <f t="shared" si="203"/>
        <v>0.42030557562673099</v>
      </c>
      <c r="M3219" s="5" t="str">
        <f>IF(COUNTIF(Returns!$B$2:$B$248,A3219)&gt;0,"Yes","No")</f>
        <v>No</v>
      </c>
      <c r="N3219" s="13"/>
    </row>
    <row r="3220" spans="1:14" x14ac:dyDescent="0.35">
      <c r="A3220" s="5">
        <v>3219</v>
      </c>
      <c r="B3220" s="5">
        <v>2117</v>
      </c>
      <c r="C3220" s="5">
        <v>1073</v>
      </c>
      <c r="D3220" s="5">
        <v>1</v>
      </c>
      <c r="E3220" s="5">
        <v>1588.01</v>
      </c>
      <c r="F3220" s="5">
        <v>0.2</v>
      </c>
      <c r="G3220" s="5">
        <f>IFERROR(INDEX(Products!$C$2:$C$86,MATCH(C3220,Products!$A$2:$A$86,0)),"")</f>
        <v>7</v>
      </c>
      <c r="H3220" s="12">
        <f>IFERROR(INDEX(Products!$D$2:$D$86,MATCH(C3220,Products!$A$2:$A$86,0)),"")</f>
        <v>1144.3699999999999</v>
      </c>
      <c r="I3220" s="12">
        <f t="shared" si="200"/>
        <v>1270.4080000000001</v>
      </c>
      <c r="J3220" s="12">
        <f t="shared" si="201"/>
        <v>1144.3699999999999</v>
      </c>
      <c r="K3220" s="12">
        <f t="shared" si="202"/>
        <v>126.03800000000024</v>
      </c>
      <c r="L3220" s="7">
        <f t="shared" si="203"/>
        <v>9.9210647288115489E-2</v>
      </c>
      <c r="M3220" s="5" t="str">
        <f>IF(COUNTIF(Returns!$B$2:$B$248,A3220)&gt;0,"Yes","No")</f>
        <v>No</v>
      </c>
      <c r="N3220" s="13"/>
    </row>
    <row r="3221" spans="1:14" x14ac:dyDescent="0.35">
      <c r="A3221" s="5">
        <v>3220</v>
      </c>
      <c r="B3221" s="5">
        <v>2118</v>
      </c>
      <c r="C3221" s="5">
        <v>1080</v>
      </c>
      <c r="D3221" s="5">
        <v>1</v>
      </c>
      <c r="E3221" s="5">
        <v>256.7</v>
      </c>
      <c r="F3221" s="5">
        <v>0</v>
      </c>
      <c r="G3221" s="5">
        <f>IFERROR(INDEX(Products!$C$2:$C$86,MATCH(C3221,Products!$A$2:$A$86,0)),"")</f>
        <v>8</v>
      </c>
      <c r="H3221" s="12">
        <f>IFERROR(INDEX(Products!$D$2:$D$86,MATCH(C3221,Products!$A$2:$A$86,0)),"")</f>
        <v>184.26</v>
      </c>
      <c r="I3221" s="12">
        <f t="shared" si="200"/>
        <v>256.7</v>
      </c>
      <c r="J3221" s="12">
        <f t="shared" si="201"/>
        <v>184.26</v>
      </c>
      <c r="K3221" s="12">
        <f t="shared" si="202"/>
        <v>72.44</v>
      </c>
      <c r="L3221" s="7">
        <f t="shared" si="203"/>
        <v>0.28219711725749902</v>
      </c>
      <c r="M3221" s="5" t="str">
        <f>IF(COUNTIF(Returns!$B$2:$B$248,A3221)&gt;0,"Yes","No")</f>
        <v>No</v>
      </c>
      <c r="N3221" s="13"/>
    </row>
    <row r="3222" spans="1:14" x14ac:dyDescent="0.35">
      <c r="A3222" s="5">
        <v>3221</v>
      </c>
      <c r="B3222" s="5">
        <v>2119</v>
      </c>
      <c r="C3222" s="5">
        <v>1020</v>
      </c>
      <c r="D3222" s="5">
        <v>1</v>
      </c>
      <c r="E3222" s="5">
        <v>1278.44</v>
      </c>
      <c r="F3222" s="5">
        <v>0</v>
      </c>
      <c r="G3222" s="5">
        <f>IFERROR(INDEX(Products!$C$2:$C$86,MATCH(C3222,Products!$A$2:$A$86,0)),"")</f>
        <v>2</v>
      </c>
      <c r="H3222" s="12">
        <f>IFERROR(INDEX(Products!$D$2:$D$86,MATCH(C3222,Products!$A$2:$A$86,0)),"")</f>
        <v>786.6</v>
      </c>
      <c r="I3222" s="12">
        <f t="shared" si="200"/>
        <v>1278.44</v>
      </c>
      <c r="J3222" s="12">
        <f t="shared" si="201"/>
        <v>786.6</v>
      </c>
      <c r="K3222" s="12">
        <f t="shared" si="202"/>
        <v>491.84000000000003</v>
      </c>
      <c r="L3222" s="7">
        <f t="shared" si="203"/>
        <v>0.38471887613028377</v>
      </c>
      <c r="M3222" s="5" t="str">
        <f>IF(COUNTIF(Returns!$B$2:$B$248,A3222)&gt;0,"Yes","No")</f>
        <v>No</v>
      </c>
      <c r="N3222" s="13"/>
    </row>
    <row r="3223" spans="1:14" x14ac:dyDescent="0.35">
      <c r="A3223" s="5">
        <v>3222</v>
      </c>
      <c r="B3223" s="5">
        <v>2119</v>
      </c>
      <c r="C3223" s="5">
        <v>1019</v>
      </c>
      <c r="D3223" s="5">
        <v>1</v>
      </c>
      <c r="E3223" s="5">
        <v>1255.73</v>
      </c>
      <c r="F3223" s="5">
        <v>0.3</v>
      </c>
      <c r="G3223" s="5">
        <f>IFERROR(INDEX(Products!$C$2:$C$86,MATCH(C3223,Products!$A$2:$A$86,0)),"")</f>
        <v>2</v>
      </c>
      <c r="H3223" s="12">
        <f>IFERROR(INDEX(Products!$D$2:$D$86,MATCH(C3223,Products!$A$2:$A$86,0)),"")</f>
        <v>760.11</v>
      </c>
      <c r="I3223" s="12">
        <f t="shared" si="200"/>
        <v>879.01099999999997</v>
      </c>
      <c r="J3223" s="12">
        <f t="shared" si="201"/>
        <v>760.11</v>
      </c>
      <c r="K3223" s="12">
        <f t="shared" si="202"/>
        <v>118.90099999999995</v>
      </c>
      <c r="L3223" s="7">
        <f t="shared" si="203"/>
        <v>0.13526679415843482</v>
      </c>
      <c r="M3223" s="5" t="str">
        <f>IF(COUNTIF(Returns!$B$2:$B$248,A3223)&gt;0,"Yes","No")</f>
        <v>No</v>
      </c>
      <c r="N3223" s="13"/>
    </row>
    <row r="3224" spans="1:14" x14ac:dyDescent="0.35">
      <c r="A3224" s="5">
        <v>3223</v>
      </c>
      <c r="B3224" s="5">
        <v>2120</v>
      </c>
      <c r="C3224" s="5">
        <v>1052</v>
      </c>
      <c r="D3224" s="5">
        <v>1</v>
      </c>
      <c r="E3224" s="5">
        <v>2801.53</v>
      </c>
      <c r="F3224" s="5">
        <v>0.1</v>
      </c>
      <c r="G3224" s="5">
        <f>IFERROR(INDEX(Products!$C$2:$C$86,MATCH(C3224,Products!$A$2:$A$86,0)),"")</f>
        <v>5</v>
      </c>
      <c r="H3224" s="12">
        <f>IFERROR(INDEX(Products!$D$2:$D$86,MATCH(C3224,Products!$A$2:$A$86,0)),"")</f>
        <v>1752.02</v>
      </c>
      <c r="I3224" s="12">
        <f t="shared" si="200"/>
        <v>2521.3770000000004</v>
      </c>
      <c r="J3224" s="12">
        <f t="shared" si="201"/>
        <v>1752.02</v>
      </c>
      <c r="K3224" s="12">
        <f t="shared" si="202"/>
        <v>769.35700000000043</v>
      </c>
      <c r="L3224" s="7">
        <f t="shared" si="203"/>
        <v>0.30513366307378875</v>
      </c>
      <c r="M3224" s="5" t="str">
        <f>IF(COUNTIF(Returns!$B$2:$B$248,A3224)&gt;0,"Yes","No")</f>
        <v>No</v>
      </c>
      <c r="N3224" s="13"/>
    </row>
    <row r="3225" spans="1:14" x14ac:dyDescent="0.35">
      <c r="A3225" s="5">
        <v>3224</v>
      </c>
      <c r="B3225" s="5">
        <v>2121</v>
      </c>
      <c r="C3225" s="5">
        <v>1072</v>
      </c>
      <c r="D3225" s="5">
        <v>1</v>
      </c>
      <c r="E3225" s="5">
        <v>1404.39</v>
      </c>
      <c r="F3225" s="5">
        <v>0.25</v>
      </c>
      <c r="G3225" s="5">
        <f>IFERROR(INDEX(Products!$C$2:$C$86,MATCH(C3225,Products!$A$2:$A$86,0)),"")</f>
        <v>7</v>
      </c>
      <c r="H3225" s="12">
        <f>IFERROR(INDEX(Products!$D$2:$D$86,MATCH(C3225,Products!$A$2:$A$86,0)),"")</f>
        <v>772.88</v>
      </c>
      <c r="I3225" s="12">
        <f t="shared" si="200"/>
        <v>1053.2925</v>
      </c>
      <c r="J3225" s="12">
        <f t="shared" si="201"/>
        <v>772.88</v>
      </c>
      <c r="K3225" s="12">
        <f t="shared" si="202"/>
        <v>280.41250000000002</v>
      </c>
      <c r="L3225" s="7">
        <f t="shared" si="203"/>
        <v>0.26622471915446089</v>
      </c>
      <c r="M3225" s="5" t="str">
        <f>IF(COUNTIF(Returns!$B$2:$B$248,A3225)&gt;0,"Yes","No")</f>
        <v>No</v>
      </c>
      <c r="N3225" s="13"/>
    </row>
    <row r="3226" spans="1:14" x14ac:dyDescent="0.35">
      <c r="A3226" s="5">
        <v>3225</v>
      </c>
      <c r="B3226" s="5">
        <v>2122</v>
      </c>
      <c r="C3226" s="5">
        <v>1006</v>
      </c>
      <c r="D3226" s="5">
        <v>1</v>
      </c>
      <c r="E3226" s="5">
        <v>2046.37</v>
      </c>
      <c r="F3226" s="5">
        <v>0.3</v>
      </c>
      <c r="G3226" s="5">
        <f>IFERROR(INDEX(Products!$C$2:$C$86,MATCH(C3226,Products!$A$2:$A$86,0)),"")</f>
        <v>1</v>
      </c>
      <c r="H3226" s="12">
        <f>IFERROR(INDEX(Products!$D$2:$D$86,MATCH(C3226,Products!$A$2:$A$86,0)),"")</f>
        <v>1296.42</v>
      </c>
      <c r="I3226" s="12">
        <f t="shared" si="200"/>
        <v>1432.4589999999998</v>
      </c>
      <c r="J3226" s="12">
        <f t="shared" si="201"/>
        <v>1296.42</v>
      </c>
      <c r="K3226" s="12">
        <f t="shared" si="202"/>
        <v>136.03899999999976</v>
      </c>
      <c r="L3226" s="7">
        <f t="shared" si="203"/>
        <v>9.4968861237913108E-2</v>
      </c>
      <c r="M3226" s="5" t="str">
        <f>IF(COUNTIF(Returns!$B$2:$B$248,A3226)&gt;0,"Yes","No")</f>
        <v>No</v>
      </c>
      <c r="N3226" s="13"/>
    </row>
    <row r="3227" spans="1:14" x14ac:dyDescent="0.35">
      <c r="A3227" s="5">
        <v>3226</v>
      </c>
      <c r="B3227" s="5">
        <v>2122</v>
      </c>
      <c r="C3227" s="5">
        <v>1014</v>
      </c>
      <c r="D3227" s="5">
        <v>1</v>
      </c>
      <c r="E3227" s="5">
        <v>1024.3800000000001</v>
      </c>
      <c r="F3227" s="5">
        <v>0.15</v>
      </c>
      <c r="G3227" s="5">
        <f>IFERROR(INDEX(Products!$C$2:$C$86,MATCH(C3227,Products!$A$2:$A$86,0)),"")</f>
        <v>1</v>
      </c>
      <c r="H3227" s="12">
        <f>IFERROR(INDEX(Products!$D$2:$D$86,MATCH(C3227,Products!$A$2:$A$86,0)),"")</f>
        <v>780.26</v>
      </c>
      <c r="I3227" s="12">
        <f t="shared" si="200"/>
        <v>870.72300000000007</v>
      </c>
      <c r="J3227" s="12">
        <f t="shared" si="201"/>
        <v>780.26</v>
      </c>
      <c r="K3227" s="12">
        <f t="shared" si="202"/>
        <v>90.463000000000079</v>
      </c>
      <c r="L3227" s="7">
        <f t="shared" si="203"/>
        <v>0.10389412017369482</v>
      </c>
      <c r="M3227" s="5" t="str">
        <f>IF(COUNTIF(Returns!$B$2:$B$248,A3227)&gt;0,"Yes","No")</f>
        <v>No</v>
      </c>
      <c r="N3227" s="13"/>
    </row>
    <row r="3228" spans="1:14" x14ac:dyDescent="0.35">
      <c r="A3228" s="5">
        <v>3227</v>
      </c>
      <c r="B3228" s="5">
        <v>2123</v>
      </c>
      <c r="C3228" s="5">
        <v>1006</v>
      </c>
      <c r="D3228" s="5">
        <v>2</v>
      </c>
      <c r="E3228" s="5">
        <v>2046.37</v>
      </c>
      <c r="F3228" s="5">
        <v>0.1</v>
      </c>
      <c r="G3228" s="5">
        <f>IFERROR(INDEX(Products!$C$2:$C$86,MATCH(C3228,Products!$A$2:$A$86,0)),"")</f>
        <v>1</v>
      </c>
      <c r="H3228" s="12">
        <f>IFERROR(INDEX(Products!$D$2:$D$86,MATCH(C3228,Products!$A$2:$A$86,0)),"")</f>
        <v>1296.42</v>
      </c>
      <c r="I3228" s="12">
        <f t="shared" si="200"/>
        <v>3683.4659999999999</v>
      </c>
      <c r="J3228" s="12">
        <f t="shared" si="201"/>
        <v>2592.84</v>
      </c>
      <c r="K3228" s="12">
        <f t="shared" si="202"/>
        <v>1090.6259999999997</v>
      </c>
      <c r="L3228" s="7">
        <f t="shared" si="203"/>
        <v>0.29608689207393246</v>
      </c>
      <c r="M3228" s="5" t="str">
        <f>IF(COUNTIF(Returns!$B$2:$B$248,A3228)&gt;0,"Yes","No")</f>
        <v>No</v>
      </c>
      <c r="N3228" s="13"/>
    </row>
    <row r="3229" spans="1:14" x14ac:dyDescent="0.35">
      <c r="A3229" s="5">
        <v>3228</v>
      </c>
      <c r="B3229" s="5">
        <v>2124</v>
      </c>
      <c r="C3229" s="5">
        <v>1061</v>
      </c>
      <c r="D3229" s="5">
        <v>1</v>
      </c>
      <c r="E3229" s="5">
        <v>1128.8399999999999</v>
      </c>
      <c r="F3229" s="5">
        <v>0.25</v>
      </c>
      <c r="G3229" s="5">
        <f>IFERROR(INDEX(Products!$C$2:$C$86,MATCH(C3229,Products!$A$2:$A$86,0)),"")</f>
        <v>6</v>
      </c>
      <c r="H3229" s="12">
        <f>IFERROR(INDEX(Products!$D$2:$D$86,MATCH(C3229,Products!$A$2:$A$86,0)),"")</f>
        <v>705.26</v>
      </c>
      <c r="I3229" s="12">
        <f t="shared" si="200"/>
        <v>846.62999999999988</v>
      </c>
      <c r="J3229" s="12">
        <f t="shared" si="201"/>
        <v>705.26</v>
      </c>
      <c r="K3229" s="12">
        <f t="shared" si="202"/>
        <v>141.36999999999989</v>
      </c>
      <c r="L3229" s="7">
        <f t="shared" si="203"/>
        <v>0.16697967234801497</v>
      </c>
      <c r="M3229" s="5" t="str">
        <f>IF(COUNTIF(Returns!$B$2:$B$248,A3229)&gt;0,"Yes","No")</f>
        <v>No</v>
      </c>
      <c r="N3229" s="13"/>
    </row>
    <row r="3230" spans="1:14" x14ac:dyDescent="0.35">
      <c r="A3230" s="5">
        <v>3229</v>
      </c>
      <c r="B3230" s="5">
        <v>2124</v>
      </c>
      <c r="C3230" s="5">
        <v>1040</v>
      </c>
      <c r="D3230" s="5">
        <v>1</v>
      </c>
      <c r="E3230" s="5">
        <v>419.14</v>
      </c>
      <c r="F3230" s="5">
        <v>0.05</v>
      </c>
      <c r="G3230" s="5">
        <f>IFERROR(INDEX(Products!$C$2:$C$86,MATCH(C3230,Products!$A$2:$A$86,0)),"")</f>
        <v>4</v>
      </c>
      <c r="H3230" s="12">
        <f>IFERROR(INDEX(Products!$D$2:$D$86,MATCH(C3230,Products!$A$2:$A$86,0)),"")</f>
        <v>297.2</v>
      </c>
      <c r="I3230" s="12">
        <f t="shared" si="200"/>
        <v>398.18299999999999</v>
      </c>
      <c r="J3230" s="12">
        <f t="shared" si="201"/>
        <v>297.2</v>
      </c>
      <c r="K3230" s="12">
        <f t="shared" si="202"/>
        <v>100.983</v>
      </c>
      <c r="L3230" s="7">
        <f t="shared" si="203"/>
        <v>0.25360952125027941</v>
      </c>
      <c r="M3230" s="5" t="str">
        <f>IF(COUNTIF(Returns!$B$2:$B$248,A3230)&gt;0,"Yes","No")</f>
        <v>No</v>
      </c>
      <c r="N3230" s="13"/>
    </row>
    <row r="3231" spans="1:14" x14ac:dyDescent="0.35">
      <c r="A3231" s="5">
        <v>3230</v>
      </c>
      <c r="B3231" s="5">
        <v>2125</v>
      </c>
      <c r="C3231" s="5">
        <v>1064</v>
      </c>
      <c r="D3231" s="5">
        <v>2</v>
      </c>
      <c r="E3231" s="5">
        <v>177.92</v>
      </c>
      <c r="F3231" s="5">
        <v>0.3</v>
      </c>
      <c r="G3231" s="5">
        <f>IFERROR(INDEX(Products!$C$2:$C$86,MATCH(C3231,Products!$A$2:$A$86,0)),"")</f>
        <v>6</v>
      </c>
      <c r="H3231" s="12">
        <f>IFERROR(INDEX(Products!$D$2:$D$86,MATCH(C3231,Products!$A$2:$A$86,0)),"")</f>
        <v>95.97</v>
      </c>
      <c r="I3231" s="12">
        <f t="shared" si="200"/>
        <v>249.08799999999997</v>
      </c>
      <c r="J3231" s="12">
        <f t="shared" si="201"/>
        <v>191.94</v>
      </c>
      <c r="K3231" s="12">
        <f t="shared" si="202"/>
        <v>57.147999999999968</v>
      </c>
      <c r="L3231" s="7">
        <f t="shared" si="203"/>
        <v>0.22942895683453227</v>
      </c>
      <c r="M3231" s="5" t="str">
        <f>IF(COUNTIF(Returns!$B$2:$B$248,A3231)&gt;0,"Yes","No")</f>
        <v>No</v>
      </c>
      <c r="N3231" s="13"/>
    </row>
    <row r="3232" spans="1:14" x14ac:dyDescent="0.35">
      <c r="A3232" s="5">
        <v>3231</v>
      </c>
      <c r="B3232" s="5">
        <v>2126</v>
      </c>
      <c r="C3232" s="5">
        <v>1020</v>
      </c>
      <c r="D3232" s="5">
        <v>1</v>
      </c>
      <c r="E3232" s="5">
        <v>1278.44</v>
      </c>
      <c r="F3232" s="5">
        <v>0.2</v>
      </c>
      <c r="G3232" s="5">
        <f>IFERROR(INDEX(Products!$C$2:$C$86,MATCH(C3232,Products!$A$2:$A$86,0)),"")</f>
        <v>2</v>
      </c>
      <c r="H3232" s="12">
        <f>IFERROR(INDEX(Products!$D$2:$D$86,MATCH(C3232,Products!$A$2:$A$86,0)),"")</f>
        <v>786.6</v>
      </c>
      <c r="I3232" s="12">
        <f t="shared" si="200"/>
        <v>1022.7520000000001</v>
      </c>
      <c r="J3232" s="12">
        <f t="shared" si="201"/>
        <v>786.6</v>
      </c>
      <c r="K3232" s="12">
        <f t="shared" si="202"/>
        <v>236.15200000000004</v>
      </c>
      <c r="L3232" s="7">
        <f t="shared" si="203"/>
        <v>0.23089859516285477</v>
      </c>
      <c r="M3232" s="5" t="str">
        <f>IF(COUNTIF(Returns!$B$2:$B$248,A3232)&gt;0,"Yes","No")</f>
        <v>No</v>
      </c>
      <c r="N3232" s="13"/>
    </row>
    <row r="3233" spans="1:14" x14ac:dyDescent="0.35">
      <c r="A3233" s="5">
        <v>3232</v>
      </c>
      <c r="B3233" s="5">
        <v>2126</v>
      </c>
      <c r="C3233" s="5">
        <v>1019</v>
      </c>
      <c r="D3233" s="5">
        <v>1</v>
      </c>
      <c r="E3233" s="5">
        <v>1255.73</v>
      </c>
      <c r="F3233" s="5">
        <v>0.15</v>
      </c>
      <c r="G3233" s="5">
        <f>IFERROR(INDEX(Products!$C$2:$C$86,MATCH(C3233,Products!$A$2:$A$86,0)),"")</f>
        <v>2</v>
      </c>
      <c r="H3233" s="12">
        <f>IFERROR(INDEX(Products!$D$2:$D$86,MATCH(C3233,Products!$A$2:$A$86,0)),"")</f>
        <v>760.11</v>
      </c>
      <c r="I3233" s="12">
        <f t="shared" si="200"/>
        <v>1067.3705</v>
      </c>
      <c r="J3233" s="12">
        <f t="shared" si="201"/>
        <v>760.11</v>
      </c>
      <c r="K3233" s="12">
        <f t="shared" si="202"/>
        <v>307.26049999999998</v>
      </c>
      <c r="L3233" s="7">
        <f t="shared" si="203"/>
        <v>0.28786677165988755</v>
      </c>
      <c r="M3233" s="5" t="str">
        <f>IF(COUNTIF(Returns!$B$2:$B$248,A3233)&gt;0,"Yes","No")</f>
        <v>Yes</v>
      </c>
      <c r="N3233" s="13"/>
    </row>
    <row r="3234" spans="1:14" x14ac:dyDescent="0.35">
      <c r="A3234" s="5">
        <v>3233</v>
      </c>
      <c r="B3234" s="5">
        <v>2127</v>
      </c>
      <c r="C3234" s="5">
        <v>1044</v>
      </c>
      <c r="D3234" s="5">
        <v>1</v>
      </c>
      <c r="E3234" s="5">
        <v>1419.88</v>
      </c>
      <c r="F3234" s="5">
        <v>0.1</v>
      </c>
      <c r="G3234" s="5">
        <f>IFERROR(INDEX(Products!$C$2:$C$86,MATCH(C3234,Products!$A$2:$A$86,0)),"")</f>
        <v>4</v>
      </c>
      <c r="H3234" s="12">
        <f>IFERROR(INDEX(Products!$D$2:$D$86,MATCH(C3234,Products!$A$2:$A$86,0)),"")</f>
        <v>897.98</v>
      </c>
      <c r="I3234" s="12">
        <f t="shared" si="200"/>
        <v>1277.8920000000001</v>
      </c>
      <c r="J3234" s="12">
        <f t="shared" si="201"/>
        <v>897.98</v>
      </c>
      <c r="K3234" s="12">
        <f t="shared" si="202"/>
        <v>379.91200000000003</v>
      </c>
      <c r="L3234" s="7">
        <f t="shared" si="203"/>
        <v>0.29729585911798495</v>
      </c>
      <c r="M3234" s="5" t="str">
        <f>IF(COUNTIF(Returns!$B$2:$B$248,A3234)&gt;0,"Yes","No")</f>
        <v>No</v>
      </c>
      <c r="N3234" s="13"/>
    </row>
    <row r="3235" spans="1:14" x14ac:dyDescent="0.35">
      <c r="A3235" s="5">
        <v>3234</v>
      </c>
      <c r="B3235" s="5">
        <v>2128</v>
      </c>
      <c r="C3235" s="5">
        <v>1007</v>
      </c>
      <c r="D3235" s="5">
        <v>1</v>
      </c>
      <c r="E3235" s="5">
        <v>701.76</v>
      </c>
      <c r="F3235" s="5">
        <v>0</v>
      </c>
      <c r="G3235" s="5">
        <f>IFERROR(INDEX(Products!$C$2:$C$86,MATCH(C3235,Products!$A$2:$A$86,0)),"")</f>
        <v>1</v>
      </c>
      <c r="H3235" s="12">
        <f>IFERROR(INDEX(Products!$D$2:$D$86,MATCH(C3235,Products!$A$2:$A$86,0)),"")</f>
        <v>508.8</v>
      </c>
      <c r="I3235" s="12">
        <f t="shared" si="200"/>
        <v>701.76</v>
      </c>
      <c r="J3235" s="12">
        <f t="shared" si="201"/>
        <v>508.8</v>
      </c>
      <c r="K3235" s="12">
        <f t="shared" si="202"/>
        <v>192.95999999999998</v>
      </c>
      <c r="L3235" s="7">
        <f t="shared" si="203"/>
        <v>0.27496580027359779</v>
      </c>
      <c r="M3235" s="5" t="str">
        <f>IF(COUNTIF(Returns!$B$2:$B$248,A3235)&gt;0,"Yes","No")</f>
        <v>No</v>
      </c>
      <c r="N3235" s="13"/>
    </row>
    <row r="3236" spans="1:14" x14ac:dyDescent="0.35">
      <c r="A3236" s="5">
        <v>3235</v>
      </c>
      <c r="B3236" s="5">
        <v>2129</v>
      </c>
      <c r="C3236" s="5">
        <v>1023</v>
      </c>
      <c r="D3236" s="5">
        <v>1</v>
      </c>
      <c r="E3236" s="5">
        <v>203.79</v>
      </c>
      <c r="F3236" s="5">
        <v>0.05</v>
      </c>
      <c r="G3236" s="5">
        <f>IFERROR(INDEX(Products!$C$2:$C$86,MATCH(C3236,Products!$A$2:$A$86,0)),"")</f>
        <v>2</v>
      </c>
      <c r="H3236" s="12">
        <f>IFERROR(INDEX(Products!$D$2:$D$86,MATCH(C3236,Products!$A$2:$A$86,0)),"")</f>
        <v>145.43</v>
      </c>
      <c r="I3236" s="12">
        <f t="shared" si="200"/>
        <v>193.60049999999998</v>
      </c>
      <c r="J3236" s="12">
        <f t="shared" si="201"/>
        <v>145.43</v>
      </c>
      <c r="K3236" s="12">
        <f t="shared" si="202"/>
        <v>48.170499999999976</v>
      </c>
      <c r="L3236" s="7">
        <f t="shared" si="203"/>
        <v>0.24881392351775941</v>
      </c>
      <c r="M3236" s="5" t="str">
        <f>IF(COUNTIF(Returns!$B$2:$B$248,A3236)&gt;0,"Yes","No")</f>
        <v>No</v>
      </c>
      <c r="N3236" s="13"/>
    </row>
    <row r="3237" spans="1:14" x14ac:dyDescent="0.35">
      <c r="A3237" s="5">
        <v>3236</v>
      </c>
      <c r="B3237" s="5">
        <v>2130</v>
      </c>
      <c r="C3237" s="5">
        <v>1079</v>
      </c>
      <c r="D3237" s="5">
        <v>1</v>
      </c>
      <c r="E3237" s="5">
        <v>395.97</v>
      </c>
      <c r="F3237" s="5">
        <v>0</v>
      </c>
      <c r="G3237" s="5">
        <f>IFERROR(INDEX(Products!$C$2:$C$86,MATCH(C3237,Products!$A$2:$A$86,0)),"")</f>
        <v>8</v>
      </c>
      <c r="H3237" s="12">
        <f>IFERROR(INDEX(Products!$D$2:$D$86,MATCH(C3237,Products!$A$2:$A$86,0)),"")</f>
        <v>242.57</v>
      </c>
      <c r="I3237" s="12">
        <f t="shared" si="200"/>
        <v>395.97</v>
      </c>
      <c r="J3237" s="12">
        <f t="shared" si="201"/>
        <v>242.57</v>
      </c>
      <c r="K3237" s="12">
        <f t="shared" si="202"/>
        <v>153.40000000000003</v>
      </c>
      <c r="L3237" s="7">
        <f t="shared" si="203"/>
        <v>0.38740308609238078</v>
      </c>
      <c r="M3237" s="5" t="str">
        <f>IF(COUNTIF(Returns!$B$2:$B$248,A3237)&gt;0,"Yes","No")</f>
        <v>No</v>
      </c>
      <c r="N3237" s="13"/>
    </row>
    <row r="3238" spans="1:14" x14ac:dyDescent="0.35">
      <c r="A3238" s="5">
        <v>3237</v>
      </c>
      <c r="B3238" s="5">
        <v>2131</v>
      </c>
      <c r="C3238" s="5">
        <v>1073</v>
      </c>
      <c r="D3238" s="5">
        <v>1</v>
      </c>
      <c r="E3238" s="5">
        <v>1588.01</v>
      </c>
      <c r="F3238" s="5">
        <v>0.05</v>
      </c>
      <c r="G3238" s="5">
        <f>IFERROR(INDEX(Products!$C$2:$C$86,MATCH(C3238,Products!$A$2:$A$86,0)),"")</f>
        <v>7</v>
      </c>
      <c r="H3238" s="12">
        <f>IFERROR(INDEX(Products!$D$2:$D$86,MATCH(C3238,Products!$A$2:$A$86,0)),"")</f>
        <v>1144.3699999999999</v>
      </c>
      <c r="I3238" s="12">
        <f t="shared" si="200"/>
        <v>1508.6095</v>
      </c>
      <c r="J3238" s="12">
        <f t="shared" si="201"/>
        <v>1144.3699999999999</v>
      </c>
      <c r="K3238" s="12">
        <f t="shared" si="202"/>
        <v>364.23950000000013</v>
      </c>
      <c r="L3238" s="7">
        <f t="shared" si="203"/>
        <v>0.24144054508472876</v>
      </c>
      <c r="M3238" s="5" t="str">
        <f>IF(COUNTIF(Returns!$B$2:$B$248,A3238)&gt;0,"Yes","No")</f>
        <v>No</v>
      </c>
      <c r="N3238" s="13"/>
    </row>
    <row r="3239" spans="1:14" x14ac:dyDescent="0.35">
      <c r="A3239" s="5">
        <v>3238</v>
      </c>
      <c r="B3239" s="5">
        <v>2131</v>
      </c>
      <c r="C3239" s="5">
        <v>1067</v>
      </c>
      <c r="D3239" s="5">
        <v>1</v>
      </c>
      <c r="E3239" s="5">
        <v>4128.99</v>
      </c>
      <c r="F3239" s="5">
        <v>0.25</v>
      </c>
      <c r="G3239" s="5">
        <f>IFERROR(INDEX(Products!$C$2:$C$86,MATCH(C3239,Products!$A$2:$A$86,0)),"")</f>
        <v>7</v>
      </c>
      <c r="H3239" s="12">
        <f>IFERROR(INDEX(Products!$D$2:$D$86,MATCH(C3239,Products!$A$2:$A$86,0)),"")</f>
        <v>2213.3200000000002</v>
      </c>
      <c r="I3239" s="12">
        <f t="shared" si="200"/>
        <v>3096.7424999999998</v>
      </c>
      <c r="J3239" s="12">
        <f t="shared" si="201"/>
        <v>2213.3200000000002</v>
      </c>
      <c r="K3239" s="12">
        <f t="shared" si="202"/>
        <v>883.42249999999967</v>
      </c>
      <c r="L3239" s="7">
        <f t="shared" si="203"/>
        <v>0.28527476856729278</v>
      </c>
      <c r="M3239" s="5" t="str">
        <f>IF(COUNTIF(Returns!$B$2:$B$248,A3239)&gt;0,"Yes","No")</f>
        <v>No</v>
      </c>
      <c r="N3239" s="13"/>
    </row>
    <row r="3240" spans="1:14" x14ac:dyDescent="0.35">
      <c r="A3240" s="5">
        <v>3239</v>
      </c>
      <c r="B3240" s="5">
        <v>2131</v>
      </c>
      <c r="C3240" s="5">
        <v>1072</v>
      </c>
      <c r="D3240" s="5">
        <v>2</v>
      </c>
      <c r="E3240" s="5">
        <v>1404.39</v>
      </c>
      <c r="F3240" s="5">
        <v>0</v>
      </c>
      <c r="G3240" s="5">
        <f>IFERROR(INDEX(Products!$C$2:$C$86,MATCH(C3240,Products!$A$2:$A$86,0)),"")</f>
        <v>7</v>
      </c>
      <c r="H3240" s="12">
        <f>IFERROR(INDEX(Products!$D$2:$D$86,MATCH(C3240,Products!$A$2:$A$86,0)),"")</f>
        <v>772.88</v>
      </c>
      <c r="I3240" s="12">
        <f t="shared" si="200"/>
        <v>2808.78</v>
      </c>
      <c r="J3240" s="12">
        <f t="shared" si="201"/>
        <v>1545.76</v>
      </c>
      <c r="K3240" s="12">
        <f t="shared" si="202"/>
        <v>1263.0200000000002</v>
      </c>
      <c r="L3240" s="7">
        <f t="shared" si="203"/>
        <v>0.44966853936584572</v>
      </c>
      <c r="M3240" s="5" t="str">
        <f>IF(COUNTIF(Returns!$B$2:$B$248,A3240)&gt;0,"Yes","No")</f>
        <v>No</v>
      </c>
      <c r="N3240" s="13"/>
    </row>
    <row r="3241" spans="1:14" x14ac:dyDescent="0.35">
      <c r="A3241" s="5">
        <v>3240</v>
      </c>
      <c r="B3241" s="5">
        <v>2132</v>
      </c>
      <c r="C3241" s="5">
        <v>1084</v>
      </c>
      <c r="D3241" s="5">
        <v>1</v>
      </c>
      <c r="E3241" s="5">
        <v>317.63</v>
      </c>
      <c r="F3241" s="5">
        <v>0.05</v>
      </c>
      <c r="G3241" s="5">
        <f>IFERROR(INDEX(Products!$C$2:$C$86,MATCH(C3241,Products!$A$2:$A$86,0)),"")</f>
        <v>8</v>
      </c>
      <c r="H3241" s="12">
        <f>IFERROR(INDEX(Products!$D$2:$D$86,MATCH(C3241,Products!$A$2:$A$86,0)),"")</f>
        <v>188.52</v>
      </c>
      <c r="I3241" s="12">
        <f t="shared" si="200"/>
        <v>301.74849999999998</v>
      </c>
      <c r="J3241" s="12">
        <f t="shared" si="201"/>
        <v>188.52</v>
      </c>
      <c r="K3241" s="12">
        <f t="shared" si="202"/>
        <v>113.22849999999997</v>
      </c>
      <c r="L3241" s="7">
        <f t="shared" si="203"/>
        <v>0.37524130194516286</v>
      </c>
      <c r="M3241" s="5" t="str">
        <f>IF(COUNTIF(Returns!$B$2:$B$248,A3241)&gt;0,"Yes","No")</f>
        <v>No</v>
      </c>
      <c r="N3241" s="13"/>
    </row>
    <row r="3242" spans="1:14" x14ac:dyDescent="0.35">
      <c r="A3242" s="5">
        <v>3241</v>
      </c>
      <c r="B3242" s="5">
        <v>2133</v>
      </c>
      <c r="C3242" s="5">
        <v>1001</v>
      </c>
      <c r="D3242" s="5">
        <v>1</v>
      </c>
      <c r="E3242" s="5">
        <v>3826.19</v>
      </c>
      <c r="F3242" s="5">
        <v>0.1</v>
      </c>
      <c r="G3242" s="5">
        <f>IFERROR(INDEX(Products!$C$2:$C$86,MATCH(C3242,Products!$A$2:$A$86,0)),"")</f>
        <v>1</v>
      </c>
      <c r="H3242" s="12">
        <f>IFERROR(INDEX(Products!$D$2:$D$86,MATCH(C3242,Products!$A$2:$A$86,0)),"")</f>
        <v>3021.65</v>
      </c>
      <c r="I3242" s="12">
        <f t="shared" si="200"/>
        <v>3443.5709999999999</v>
      </c>
      <c r="J3242" s="12">
        <f t="shared" si="201"/>
        <v>3021.65</v>
      </c>
      <c r="K3242" s="12">
        <f t="shared" si="202"/>
        <v>421.92099999999982</v>
      </c>
      <c r="L3242" s="7">
        <f t="shared" si="203"/>
        <v>0.12252426333013021</v>
      </c>
      <c r="M3242" s="5" t="str">
        <f>IF(COUNTIF(Returns!$B$2:$B$248,A3242)&gt;0,"Yes","No")</f>
        <v>No</v>
      </c>
      <c r="N3242" s="13"/>
    </row>
    <row r="3243" spans="1:14" x14ac:dyDescent="0.35">
      <c r="A3243" s="5">
        <v>3242</v>
      </c>
      <c r="B3243" s="5">
        <v>2133</v>
      </c>
      <c r="C3243" s="5">
        <v>1085</v>
      </c>
      <c r="D3243" s="5">
        <v>1</v>
      </c>
      <c r="E3243" s="5">
        <v>234.72</v>
      </c>
      <c r="F3243" s="5">
        <v>0</v>
      </c>
      <c r="G3243" s="5">
        <f>IFERROR(INDEX(Products!$C$2:$C$86,MATCH(C3243,Products!$A$2:$A$86,0)),"")</f>
        <v>8</v>
      </c>
      <c r="H3243" s="12">
        <f>IFERROR(INDEX(Products!$D$2:$D$86,MATCH(C3243,Products!$A$2:$A$86,0)),"")</f>
        <v>175.69</v>
      </c>
      <c r="I3243" s="12">
        <f t="shared" si="200"/>
        <v>234.72</v>
      </c>
      <c r="J3243" s="12">
        <f t="shared" si="201"/>
        <v>175.69</v>
      </c>
      <c r="K3243" s="12">
        <f t="shared" si="202"/>
        <v>59.03</v>
      </c>
      <c r="L3243" s="7">
        <f t="shared" si="203"/>
        <v>0.25149113837764148</v>
      </c>
      <c r="M3243" s="5" t="str">
        <f>IF(COUNTIF(Returns!$B$2:$B$248,A3243)&gt;0,"Yes","No")</f>
        <v>No</v>
      </c>
      <c r="N3243" s="13"/>
    </row>
    <row r="3244" spans="1:14" x14ac:dyDescent="0.35">
      <c r="A3244" s="5">
        <v>3243</v>
      </c>
      <c r="B3244" s="5">
        <v>2134</v>
      </c>
      <c r="C3244" s="5">
        <v>1061</v>
      </c>
      <c r="D3244" s="5">
        <v>1</v>
      </c>
      <c r="E3244" s="5">
        <v>1128.8399999999999</v>
      </c>
      <c r="F3244" s="5">
        <v>0.05</v>
      </c>
      <c r="G3244" s="5">
        <f>IFERROR(INDEX(Products!$C$2:$C$86,MATCH(C3244,Products!$A$2:$A$86,0)),"")</f>
        <v>6</v>
      </c>
      <c r="H3244" s="12">
        <f>IFERROR(INDEX(Products!$D$2:$D$86,MATCH(C3244,Products!$A$2:$A$86,0)),"")</f>
        <v>705.26</v>
      </c>
      <c r="I3244" s="12">
        <f t="shared" si="200"/>
        <v>1072.3979999999999</v>
      </c>
      <c r="J3244" s="12">
        <f t="shared" si="201"/>
        <v>705.26</v>
      </c>
      <c r="K3244" s="12">
        <f t="shared" si="202"/>
        <v>367.13799999999992</v>
      </c>
      <c r="L3244" s="7">
        <f t="shared" si="203"/>
        <v>0.34235237290632764</v>
      </c>
      <c r="M3244" s="5" t="str">
        <f>IF(COUNTIF(Returns!$B$2:$B$248,A3244)&gt;0,"Yes","No")</f>
        <v>No</v>
      </c>
      <c r="N3244" s="13"/>
    </row>
    <row r="3245" spans="1:14" x14ac:dyDescent="0.35">
      <c r="A3245" s="5">
        <v>3244</v>
      </c>
      <c r="B3245" s="5">
        <v>2134</v>
      </c>
      <c r="C3245" s="5">
        <v>1019</v>
      </c>
      <c r="D3245" s="5">
        <v>1</v>
      </c>
      <c r="E3245" s="5">
        <v>1255.73</v>
      </c>
      <c r="F3245" s="5">
        <v>0.25</v>
      </c>
      <c r="G3245" s="5">
        <f>IFERROR(INDEX(Products!$C$2:$C$86,MATCH(C3245,Products!$A$2:$A$86,0)),"")</f>
        <v>2</v>
      </c>
      <c r="H3245" s="12">
        <f>IFERROR(INDEX(Products!$D$2:$D$86,MATCH(C3245,Products!$A$2:$A$86,0)),"")</f>
        <v>760.11</v>
      </c>
      <c r="I3245" s="12">
        <f t="shared" si="200"/>
        <v>941.79750000000001</v>
      </c>
      <c r="J3245" s="12">
        <f t="shared" si="201"/>
        <v>760.11</v>
      </c>
      <c r="K3245" s="12">
        <f t="shared" si="202"/>
        <v>181.6875</v>
      </c>
      <c r="L3245" s="7">
        <f t="shared" si="203"/>
        <v>0.19291567454787256</v>
      </c>
      <c r="M3245" s="5" t="str">
        <f>IF(COUNTIF(Returns!$B$2:$B$248,A3245)&gt;0,"Yes","No")</f>
        <v>No</v>
      </c>
      <c r="N3245" s="13"/>
    </row>
    <row r="3246" spans="1:14" x14ac:dyDescent="0.35">
      <c r="A3246" s="5">
        <v>3245</v>
      </c>
      <c r="B3246" s="5">
        <v>2135</v>
      </c>
      <c r="C3246" s="5">
        <v>1067</v>
      </c>
      <c r="D3246" s="5">
        <v>1</v>
      </c>
      <c r="E3246" s="5">
        <v>4128.99</v>
      </c>
      <c r="F3246" s="5">
        <v>0.1</v>
      </c>
      <c r="G3246" s="5">
        <f>IFERROR(INDEX(Products!$C$2:$C$86,MATCH(C3246,Products!$A$2:$A$86,0)),"")</f>
        <v>7</v>
      </c>
      <c r="H3246" s="12">
        <f>IFERROR(INDEX(Products!$D$2:$D$86,MATCH(C3246,Products!$A$2:$A$86,0)),"")</f>
        <v>2213.3200000000002</v>
      </c>
      <c r="I3246" s="12">
        <f t="shared" si="200"/>
        <v>3716.0909999999999</v>
      </c>
      <c r="J3246" s="12">
        <f t="shared" si="201"/>
        <v>2213.3200000000002</v>
      </c>
      <c r="K3246" s="12">
        <f t="shared" si="202"/>
        <v>1502.7709999999997</v>
      </c>
      <c r="L3246" s="7">
        <f t="shared" si="203"/>
        <v>0.40439564047274401</v>
      </c>
      <c r="M3246" s="5" t="str">
        <f>IF(COUNTIF(Returns!$B$2:$B$248,A3246)&gt;0,"Yes","No")</f>
        <v>No</v>
      </c>
      <c r="N3246" s="13"/>
    </row>
    <row r="3247" spans="1:14" x14ac:dyDescent="0.35">
      <c r="A3247" s="5">
        <v>3246</v>
      </c>
      <c r="B3247" s="5">
        <v>2136</v>
      </c>
      <c r="C3247" s="5">
        <v>1039</v>
      </c>
      <c r="D3247" s="5">
        <v>1</v>
      </c>
      <c r="E3247" s="5">
        <v>1284.94</v>
      </c>
      <c r="F3247" s="5">
        <v>0.2</v>
      </c>
      <c r="G3247" s="5">
        <f>IFERROR(INDEX(Products!$C$2:$C$86,MATCH(C3247,Products!$A$2:$A$86,0)),"")</f>
        <v>4</v>
      </c>
      <c r="H3247" s="12">
        <f>IFERROR(INDEX(Products!$D$2:$D$86,MATCH(C3247,Products!$A$2:$A$86,0)),"")</f>
        <v>829.93</v>
      </c>
      <c r="I3247" s="12">
        <f t="shared" si="200"/>
        <v>1027.952</v>
      </c>
      <c r="J3247" s="12">
        <f t="shared" si="201"/>
        <v>829.93</v>
      </c>
      <c r="K3247" s="12">
        <f t="shared" si="202"/>
        <v>198.02200000000005</v>
      </c>
      <c r="L3247" s="7">
        <f t="shared" si="203"/>
        <v>0.19263739941164573</v>
      </c>
      <c r="M3247" s="5" t="str">
        <f>IF(COUNTIF(Returns!$B$2:$B$248,A3247)&gt;0,"Yes","No")</f>
        <v>No</v>
      </c>
      <c r="N3247" s="13"/>
    </row>
    <row r="3248" spans="1:14" x14ac:dyDescent="0.35">
      <c r="A3248" s="5">
        <v>3247</v>
      </c>
      <c r="B3248" s="5">
        <v>2137</v>
      </c>
      <c r="C3248" s="5">
        <v>1001</v>
      </c>
      <c r="D3248" s="5">
        <v>1</v>
      </c>
      <c r="E3248" s="5">
        <v>3826.19</v>
      </c>
      <c r="F3248" s="5">
        <v>0.05</v>
      </c>
      <c r="G3248" s="5">
        <f>IFERROR(INDEX(Products!$C$2:$C$86,MATCH(C3248,Products!$A$2:$A$86,0)),"")</f>
        <v>1</v>
      </c>
      <c r="H3248" s="12">
        <f>IFERROR(INDEX(Products!$D$2:$D$86,MATCH(C3248,Products!$A$2:$A$86,0)),"")</f>
        <v>3021.65</v>
      </c>
      <c r="I3248" s="12">
        <f t="shared" si="200"/>
        <v>3634.8804999999998</v>
      </c>
      <c r="J3248" s="12">
        <f t="shared" si="201"/>
        <v>3021.65</v>
      </c>
      <c r="K3248" s="12">
        <f t="shared" si="202"/>
        <v>613.23049999999967</v>
      </c>
      <c r="L3248" s="7">
        <f t="shared" si="203"/>
        <v>0.16870719683907071</v>
      </c>
      <c r="M3248" s="5" t="str">
        <f>IF(COUNTIF(Returns!$B$2:$B$248,A3248)&gt;0,"Yes","No")</f>
        <v>No</v>
      </c>
      <c r="N3248" s="13"/>
    </row>
    <row r="3249" spans="1:14" x14ac:dyDescent="0.35">
      <c r="A3249" s="5">
        <v>3248</v>
      </c>
      <c r="B3249" s="5">
        <v>2137</v>
      </c>
      <c r="C3249" s="5">
        <v>1043</v>
      </c>
      <c r="D3249" s="5">
        <v>1</v>
      </c>
      <c r="E3249" s="5">
        <v>567.48</v>
      </c>
      <c r="F3249" s="5">
        <v>0.25</v>
      </c>
      <c r="G3249" s="5">
        <f>IFERROR(INDEX(Products!$C$2:$C$86,MATCH(C3249,Products!$A$2:$A$86,0)),"")</f>
        <v>4</v>
      </c>
      <c r="H3249" s="12">
        <f>IFERROR(INDEX(Products!$D$2:$D$86,MATCH(C3249,Products!$A$2:$A$86,0)),"")</f>
        <v>407.51</v>
      </c>
      <c r="I3249" s="12">
        <f t="shared" si="200"/>
        <v>425.61</v>
      </c>
      <c r="J3249" s="12">
        <f t="shared" si="201"/>
        <v>407.51</v>
      </c>
      <c r="K3249" s="12">
        <f t="shared" si="202"/>
        <v>18.100000000000023</v>
      </c>
      <c r="L3249" s="7">
        <f t="shared" si="203"/>
        <v>4.2527196259486436E-2</v>
      </c>
      <c r="M3249" s="5" t="str">
        <f>IF(COUNTIF(Returns!$B$2:$B$248,A3249)&gt;0,"Yes","No")</f>
        <v>No</v>
      </c>
      <c r="N3249" s="13"/>
    </row>
    <row r="3250" spans="1:14" x14ac:dyDescent="0.35">
      <c r="A3250" s="5">
        <v>3249</v>
      </c>
      <c r="B3250" s="5">
        <v>2138</v>
      </c>
      <c r="C3250" s="5">
        <v>1005</v>
      </c>
      <c r="D3250" s="5">
        <v>1</v>
      </c>
      <c r="E3250" s="5">
        <v>2703.6</v>
      </c>
      <c r="F3250" s="5">
        <v>0.2</v>
      </c>
      <c r="G3250" s="5">
        <f>IFERROR(INDEX(Products!$C$2:$C$86,MATCH(C3250,Products!$A$2:$A$86,0)),"")</f>
        <v>1</v>
      </c>
      <c r="H3250" s="12">
        <f>IFERROR(INDEX(Products!$D$2:$D$86,MATCH(C3250,Products!$A$2:$A$86,0)),"")</f>
        <v>2129.88</v>
      </c>
      <c r="I3250" s="12">
        <f t="shared" si="200"/>
        <v>2162.88</v>
      </c>
      <c r="J3250" s="12">
        <f t="shared" si="201"/>
        <v>2129.88</v>
      </c>
      <c r="K3250" s="12">
        <f t="shared" si="202"/>
        <v>33</v>
      </c>
      <c r="L3250" s="7">
        <f t="shared" si="203"/>
        <v>1.5257434531735463E-2</v>
      </c>
      <c r="M3250" s="5" t="str">
        <f>IF(COUNTIF(Returns!$B$2:$B$248,A3250)&gt;0,"Yes","No")</f>
        <v>No</v>
      </c>
      <c r="N3250" s="13"/>
    </row>
    <row r="3251" spans="1:14" x14ac:dyDescent="0.35">
      <c r="A3251" s="5">
        <v>3250</v>
      </c>
      <c r="B3251" s="5">
        <v>2139</v>
      </c>
      <c r="C3251" s="5">
        <v>1038</v>
      </c>
      <c r="D3251" s="5">
        <v>3</v>
      </c>
      <c r="E3251" s="5">
        <v>930.61</v>
      </c>
      <c r="F3251" s="5">
        <v>0.05</v>
      </c>
      <c r="G3251" s="5">
        <f>IFERROR(INDEX(Products!$C$2:$C$86,MATCH(C3251,Products!$A$2:$A$86,0)),"")</f>
        <v>4</v>
      </c>
      <c r="H3251" s="12">
        <f>IFERROR(INDEX(Products!$D$2:$D$86,MATCH(C3251,Products!$A$2:$A$86,0)),"")</f>
        <v>617.46</v>
      </c>
      <c r="I3251" s="12">
        <f t="shared" si="200"/>
        <v>2652.2384999999999</v>
      </c>
      <c r="J3251" s="12">
        <f t="shared" si="201"/>
        <v>1852.38</v>
      </c>
      <c r="K3251" s="12">
        <f t="shared" si="202"/>
        <v>799.85849999999982</v>
      </c>
      <c r="L3251" s="7">
        <f t="shared" si="203"/>
        <v>0.30157864762162223</v>
      </c>
      <c r="M3251" s="5" t="str">
        <f>IF(COUNTIF(Returns!$B$2:$B$248,A3251)&gt;0,"Yes","No")</f>
        <v>No</v>
      </c>
      <c r="N3251" s="13"/>
    </row>
    <row r="3252" spans="1:14" x14ac:dyDescent="0.35">
      <c r="A3252" s="5">
        <v>3251</v>
      </c>
      <c r="B3252" s="5">
        <v>2140</v>
      </c>
      <c r="C3252" s="5">
        <v>1056</v>
      </c>
      <c r="D3252" s="5">
        <v>1</v>
      </c>
      <c r="E3252" s="5">
        <v>1134.4000000000001</v>
      </c>
      <c r="F3252" s="5">
        <v>0.25</v>
      </c>
      <c r="G3252" s="5">
        <f>IFERROR(INDEX(Products!$C$2:$C$86,MATCH(C3252,Products!$A$2:$A$86,0)),"")</f>
        <v>6</v>
      </c>
      <c r="H3252" s="12">
        <f>IFERROR(INDEX(Products!$D$2:$D$86,MATCH(C3252,Products!$A$2:$A$86,0)),"")</f>
        <v>798.2</v>
      </c>
      <c r="I3252" s="12">
        <f t="shared" si="200"/>
        <v>850.80000000000007</v>
      </c>
      <c r="J3252" s="12">
        <f t="shared" si="201"/>
        <v>798.2</v>
      </c>
      <c r="K3252" s="12">
        <f t="shared" si="202"/>
        <v>52.600000000000023</v>
      </c>
      <c r="L3252" s="7">
        <f t="shared" si="203"/>
        <v>6.1824165491302326E-2</v>
      </c>
      <c r="M3252" s="5" t="str">
        <f>IF(COUNTIF(Returns!$B$2:$B$248,A3252)&gt;0,"Yes","No")</f>
        <v>No</v>
      </c>
      <c r="N3252" s="13"/>
    </row>
    <row r="3253" spans="1:14" x14ac:dyDescent="0.35">
      <c r="A3253" s="5">
        <v>3252</v>
      </c>
      <c r="B3253" s="5">
        <v>2141</v>
      </c>
      <c r="C3253" s="5">
        <v>1069</v>
      </c>
      <c r="D3253" s="5">
        <v>1</v>
      </c>
      <c r="E3253" s="5">
        <v>545.38</v>
      </c>
      <c r="F3253" s="5">
        <v>0.3</v>
      </c>
      <c r="G3253" s="5">
        <f>IFERROR(INDEX(Products!$C$2:$C$86,MATCH(C3253,Products!$A$2:$A$86,0)),"")</f>
        <v>7</v>
      </c>
      <c r="H3253" s="12">
        <f>IFERROR(INDEX(Products!$D$2:$D$86,MATCH(C3253,Products!$A$2:$A$86,0)),"")</f>
        <v>312.64999999999998</v>
      </c>
      <c r="I3253" s="12">
        <f t="shared" si="200"/>
        <v>381.76599999999996</v>
      </c>
      <c r="J3253" s="12">
        <f t="shared" si="201"/>
        <v>312.64999999999998</v>
      </c>
      <c r="K3253" s="12">
        <f t="shared" si="202"/>
        <v>69.115999999999985</v>
      </c>
      <c r="L3253" s="7">
        <f t="shared" si="203"/>
        <v>0.18104283775925564</v>
      </c>
      <c r="M3253" s="5" t="str">
        <f>IF(COUNTIF(Returns!$B$2:$B$248,A3253)&gt;0,"Yes","No")</f>
        <v>No</v>
      </c>
      <c r="N3253" s="13"/>
    </row>
    <row r="3254" spans="1:14" x14ac:dyDescent="0.35">
      <c r="A3254" s="5">
        <v>3253</v>
      </c>
      <c r="B3254" s="5">
        <v>2142</v>
      </c>
      <c r="C3254" s="5">
        <v>1027</v>
      </c>
      <c r="D3254" s="5">
        <v>1</v>
      </c>
      <c r="E3254" s="5">
        <v>1445.05</v>
      </c>
      <c r="F3254" s="5">
        <v>0</v>
      </c>
      <c r="G3254" s="5">
        <f>IFERROR(INDEX(Products!$C$2:$C$86,MATCH(C3254,Products!$A$2:$A$86,0)),"")</f>
        <v>3</v>
      </c>
      <c r="H3254" s="12">
        <f>IFERROR(INDEX(Products!$D$2:$D$86,MATCH(C3254,Products!$A$2:$A$86,0)),"")</f>
        <v>777.4</v>
      </c>
      <c r="I3254" s="12">
        <f t="shared" si="200"/>
        <v>1445.05</v>
      </c>
      <c r="J3254" s="12">
        <f t="shared" si="201"/>
        <v>777.4</v>
      </c>
      <c r="K3254" s="12">
        <f t="shared" si="202"/>
        <v>667.65</v>
      </c>
      <c r="L3254" s="7">
        <f t="shared" si="203"/>
        <v>0.46202553544860037</v>
      </c>
      <c r="M3254" s="5" t="str">
        <f>IF(COUNTIF(Returns!$B$2:$B$248,A3254)&gt;0,"Yes","No")</f>
        <v>No</v>
      </c>
      <c r="N3254" s="13"/>
    </row>
    <row r="3255" spans="1:14" x14ac:dyDescent="0.35">
      <c r="A3255" s="5">
        <v>3254</v>
      </c>
      <c r="B3255" s="5">
        <v>2142</v>
      </c>
      <c r="C3255" s="5">
        <v>1047</v>
      </c>
      <c r="D3255" s="5">
        <v>1</v>
      </c>
      <c r="E3255" s="5">
        <v>3066.17</v>
      </c>
      <c r="F3255" s="5">
        <v>0.25</v>
      </c>
      <c r="G3255" s="5">
        <f>IFERROR(INDEX(Products!$C$2:$C$86,MATCH(C3255,Products!$A$2:$A$86,0)),"")</f>
        <v>5</v>
      </c>
      <c r="H3255" s="12">
        <f>IFERROR(INDEX(Products!$D$2:$D$86,MATCH(C3255,Products!$A$2:$A$86,0)),"")</f>
        <v>2011.39</v>
      </c>
      <c r="I3255" s="12">
        <f t="shared" si="200"/>
        <v>2299.6275000000001</v>
      </c>
      <c r="J3255" s="12">
        <f t="shared" si="201"/>
        <v>2011.39</v>
      </c>
      <c r="K3255" s="12">
        <f t="shared" si="202"/>
        <v>288.23749999999995</v>
      </c>
      <c r="L3255" s="7">
        <f t="shared" si="203"/>
        <v>0.12534095195852368</v>
      </c>
      <c r="M3255" s="5" t="str">
        <f>IF(COUNTIF(Returns!$B$2:$B$248,A3255)&gt;0,"Yes","No")</f>
        <v>No</v>
      </c>
      <c r="N3255" s="13"/>
    </row>
    <row r="3256" spans="1:14" x14ac:dyDescent="0.35">
      <c r="A3256" s="5">
        <v>3255</v>
      </c>
      <c r="B3256" s="5">
        <v>2142</v>
      </c>
      <c r="C3256" s="5">
        <v>1001</v>
      </c>
      <c r="D3256" s="5">
        <v>1</v>
      </c>
      <c r="E3256" s="5">
        <v>3826.19</v>
      </c>
      <c r="F3256" s="5">
        <v>0.3</v>
      </c>
      <c r="G3256" s="5">
        <f>IFERROR(INDEX(Products!$C$2:$C$86,MATCH(C3256,Products!$A$2:$A$86,0)),"")</f>
        <v>1</v>
      </c>
      <c r="H3256" s="12">
        <f>IFERROR(INDEX(Products!$D$2:$D$86,MATCH(C3256,Products!$A$2:$A$86,0)),"")</f>
        <v>3021.65</v>
      </c>
      <c r="I3256" s="12">
        <f t="shared" si="200"/>
        <v>2678.3330000000001</v>
      </c>
      <c r="J3256" s="12">
        <f t="shared" si="201"/>
        <v>3021.65</v>
      </c>
      <c r="K3256" s="12">
        <f t="shared" si="202"/>
        <v>-343.31700000000001</v>
      </c>
      <c r="L3256" s="7">
        <f t="shared" si="203"/>
        <v>-0.12818309000411823</v>
      </c>
      <c r="M3256" s="5" t="str">
        <f>IF(COUNTIF(Returns!$B$2:$B$248,A3256)&gt;0,"Yes","No")</f>
        <v>No</v>
      </c>
      <c r="N3256" s="13"/>
    </row>
    <row r="3257" spans="1:14" x14ac:dyDescent="0.35">
      <c r="A3257" s="5">
        <v>3256</v>
      </c>
      <c r="B3257" s="5">
        <v>2143</v>
      </c>
      <c r="C3257" s="5">
        <v>1085</v>
      </c>
      <c r="D3257" s="5">
        <v>1</v>
      </c>
      <c r="E3257" s="5">
        <v>234.72</v>
      </c>
      <c r="F3257" s="5">
        <v>0.3</v>
      </c>
      <c r="G3257" s="5">
        <f>IFERROR(INDEX(Products!$C$2:$C$86,MATCH(C3257,Products!$A$2:$A$86,0)),"")</f>
        <v>8</v>
      </c>
      <c r="H3257" s="12">
        <f>IFERROR(INDEX(Products!$D$2:$D$86,MATCH(C3257,Products!$A$2:$A$86,0)),"")</f>
        <v>175.69</v>
      </c>
      <c r="I3257" s="12">
        <f t="shared" si="200"/>
        <v>164.304</v>
      </c>
      <c r="J3257" s="12">
        <f t="shared" si="201"/>
        <v>175.69</v>
      </c>
      <c r="K3257" s="12">
        <f t="shared" si="202"/>
        <v>-11.385999999999996</v>
      </c>
      <c r="L3257" s="7">
        <f t="shared" si="203"/>
        <v>-6.929837374622648E-2</v>
      </c>
      <c r="M3257" s="5" t="str">
        <f>IF(COUNTIF(Returns!$B$2:$B$248,A3257)&gt;0,"Yes","No")</f>
        <v>No</v>
      </c>
      <c r="N3257" s="13"/>
    </row>
    <row r="3258" spans="1:14" x14ac:dyDescent="0.35">
      <c r="A3258" s="5">
        <v>3257</v>
      </c>
      <c r="B3258" s="5">
        <v>2144</v>
      </c>
      <c r="C3258" s="5">
        <v>1023</v>
      </c>
      <c r="D3258" s="5">
        <v>1</v>
      </c>
      <c r="E3258" s="5">
        <v>203.79</v>
      </c>
      <c r="F3258" s="5">
        <v>0</v>
      </c>
      <c r="G3258" s="5">
        <f>IFERROR(INDEX(Products!$C$2:$C$86,MATCH(C3258,Products!$A$2:$A$86,0)),"")</f>
        <v>2</v>
      </c>
      <c r="H3258" s="12">
        <f>IFERROR(INDEX(Products!$D$2:$D$86,MATCH(C3258,Products!$A$2:$A$86,0)),"")</f>
        <v>145.43</v>
      </c>
      <c r="I3258" s="12">
        <f t="shared" si="200"/>
        <v>203.79</v>
      </c>
      <c r="J3258" s="12">
        <f t="shared" si="201"/>
        <v>145.43</v>
      </c>
      <c r="K3258" s="12">
        <f t="shared" si="202"/>
        <v>58.359999999999985</v>
      </c>
      <c r="L3258" s="7">
        <f t="shared" si="203"/>
        <v>0.28637322734187148</v>
      </c>
      <c r="M3258" s="5" t="str">
        <f>IF(COUNTIF(Returns!$B$2:$B$248,A3258)&gt;0,"Yes","No")</f>
        <v>No</v>
      </c>
      <c r="N3258" s="13"/>
    </row>
    <row r="3259" spans="1:14" x14ac:dyDescent="0.35">
      <c r="A3259" s="5">
        <v>3258</v>
      </c>
      <c r="B3259" s="5">
        <v>2145</v>
      </c>
      <c r="C3259" s="5">
        <v>1067</v>
      </c>
      <c r="D3259" s="5">
        <v>1</v>
      </c>
      <c r="E3259" s="5">
        <v>4128.99</v>
      </c>
      <c r="F3259" s="5">
        <v>0.15</v>
      </c>
      <c r="G3259" s="5">
        <f>IFERROR(INDEX(Products!$C$2:$C$86,MATCH(C3259,Products!$A$2:$A$86,0)),"")</f>
        <v>7</v>
      </c>
      <c r="H3259" s="12">
        <f>IFERROR(INDEX(Products!$D$2:$D$86,MATCH(C3259,Products!$A$2:$A$86,0)),"")</f>
        <v>2213.3200000000002</v>
      </c>
      <c r="I3259" s="12">
        <f t="shared" si="200"/>
        <v>3509.6414999999997</v>
      </c>
      <c r="J3259" s="12">
        <f t="shared" si="201"/>
        <v>2213.3200000000002</v>
      </c>
      <c r="K3259" s="12">
        <f t="shared" si="202"/>
        <v>1296.3214999999996</v>
      </c>
      <c r="L3259" s="7">
        <f t="shared" si="203"/>
        <v>0.36936008991231717</v>
      </c>
      <c r="M3259" s="5" t="str">
        <f>IF(COUNTIF(Returns!$B$2:$B$248,A3259)&gt;0,"Yes","No")</f>
        <v>No</v>
      </c>
      <c r="N3259" s="13"/>
    </row>
    <row r="3260" spans="1:14" x14ac:dyDescent="0.35">
      <c r="A3260" s="5">
        <v>3259</v>
      </c>
      <c r="B3260" s="5">
        <v>2145</v>
      </c>
      <c r="C3260" s="5">
        <v>1029</v>
      </c>
      <c r="D3260" s="5">
        <v>1</v>
      </c>
      <c r="E3260" s="5">
        <v>951.92</v>
      </c>
      <c r="F3260" s="5">
        <v>0</v>
      </c>
      <c r="G3260" s="5">
        <f>IFERROR(INDEX(Products!$C$2:$C$86,MATCH(C3260,Products!$A$2:$A$86,0)),"")</f>
        <v>3</v>
      </c>
      <c r="H3260" s="12">
        <f>IFERROR(INDEX(Products!$D$2:$D$86,MATCH(C3260,Products!$A$2:$A$86,0)),"")</f>
        <v>552.17999999999995</v>
      </c>
      <c r="I3260" s="12">
        <f t="shared" si="200"/>
        <v>951.92</v>
      </c>
      <c r="J3260" s="12">
        <f t="shared" si="201"/>
        <v>552.17999999999995</v>
      </c>
      <c r="K3260" s="12">
        <f t="shared" si="202"/>
        <v>399.74</v>
      </c>
      <c r="L3260" s="7">
        <f t="shared" si="203"/>
        <v>0.41993024623917979</v>
      </c>
      <c r="M3260" s="5" t="str">
        <f>IF(COUNTIF(Returns!$B$2:$B$248,A3260)&gt;0,"Yes","No")</f>
        <v>No</v>
      </c>
      <c r="N3260" s="13"/>
    </row>
    <row r="3261" spans="1:14" x14ac:dyDescent="0.35">
      <c r="A3261" s="5">
        <v>3260</v>
      </c>
      <c r="B3261" s="5">
        <v>2146</v>
      </c>
      <c r="C3261" s="5">
        <v>1017</v>
      </c>
      <c r="D3261" s="5">
        <v>1</v>
      </c>
      <c r="E3261" s="5">
        <v>978.37</v>
      </c>
      <c r="F3261" s="5">
        <v>0.2</v>
      </c>
      <c r="G3261" s="5">
        <f>IFERROR(INDEX(Products!$C$2:$C$86,MATCH(C3261,Products!$A$2:$A$86,0)),"")</f>
        <v>2</v>
      </c>
      <c r="H3261" s="12">
        <f>IFERROR(INDEX(Products!$D$2:$D$86,MATCH(C3261,Products!$A$2:$A$86,0)),"")</f>
        <v>519.71</v>
      </c>
      <c r="I3261" s="12">
        <f t="shared" si="200"/>
        <v>782.69600000000003</v>
      </c>
      <c r="J3261" s="12">
        <f t="shared" si="201"/>
        <v>519.71</v>
      </c>
      <c r="K3261" s="12">
        <f t="shared" si="202"/>
        <v>262.98599999999999</v>
      </c>
      <c r="L3261" s="7">
        <f t="shared" si="203"/>
        <v>0.33600018397947606</v>
      </c>
      <c r="M3261" s="5" t="str">
        <f>IF(COUNTIF(Returns!$B$2:$B$248,A3261)&gt;0,"Yes","No")</f>
        <v>No</v>
      </c>
      <c r="N3261" s="13"/>
    </row>
    <row r="3262" spans="1:14" x14ac:dyDescent="0.35">
      <c r="A3262" s="5">
        <v>3261</v>
      </c>
      <c r="B3262" s="5">
        <v>2147</v>
      </c>
      <c r="C3262" s="5">
        <v>1022</v>
      </c>
      <c r="D3262" s="5">
        <v>1</v>
      </c>
      <c r="E3262" s="5">
        <v>383.8</v>
      </c>
      <c r="F3262" s="5">
        <v>0</v>
      </c>
      <c r="G3262" s="5">
        <f>IFERROR(INDEX(Products!$C$2:$C$86,MATCH(C3262,Products!$A$2:$A$86,0)),"")</f>
        <v>2</v>
      </c>
      <c r="H3262" s="12">
        <f>IFERROR(INDEX(Products!$D$2:$D$86,MATCH(C3262,Products!$A$2:$A$86,0)),"")</f>
        <v>266.88</v>
      </c>
      <c r="I3262" s="12">
        <f t="shared" si="200"/>
        <v>383.8</v>
      </c>
      <c r="J3262" s="12">
        <f t="shared" si="201"/>
        <v>266.88</v>
      </c>
      <c r="K3262" s="12">
        <f t="shared" si="202"/>
        <v>116.92000000000002</v>
      </c>
      <c r="L3262" s="7">
        <f t="shared" si="203"/>
        <v>0.3046378322042731</v>
      </c>
      <c r="M3262" s="5" t="str">
        <f>IF(COUNTIF(Returns!$B$2:$B$248,A3262)&gt;0,"Yes","No")</f>
        <v>No</v>
      </c>
      <c r="N3262" s="13"/>
    </row>
    <row r="3263" spans="1:14" x14ac:dyDescent="0.35">
      <c r="A3263" s="5">
        <v>3262</v>
      </c>
      <c r="B3263" s="5">
        <v>2148</v>
      </c>
      <c r="C3263" s="5">
        <v>1041</v>
      </c>
      <c r="D3263" s="5">
        <v>1</v>
      </c>
      <c r="E3263" s="5">
        <v>767.68</v>
      </c>
      <c r="F3263" s="5">
        <v>0.25</v>
      </c>
      <c r="G3263" s="5">
        <f>IFERROR(INDEX(Products!$C$2:$C$86,MATCH(C3263,Products!$A$2:$A$86,0)),"")</f>
        <v>4</v>
      </c>
      <c r="H3263" s="12">
        <f>IFERROR(INDEX(Products!$D$2:$D$86,MATCH(C3263,Products!$A$2:$A$86,0)),"")</f>
        <v>540.32000000000005</v>
      </c>
      <c r="I3263" s="12">
        <f t="shared" si="200"/>
        <v>575.76</v>
      </c>
      <c r="J3263" s="12">
        <f t="shared" si="201"/>
        <v>540.32000000000005</v>
      </c>
      <c r="K3263" s="12">
        <f t="shared" si="202"/>
        <v>35.439999999999941</v>
      </c>
      <c r="L3263" s="7">
        <f t="shared" si="203"/>
        <v>6.1553425038210263E-2</v>
      </c>
      <c r="M3263" s="5" t="str">
        <f>IF(COUNTIF(Returns!$B$2:$B$248,A3263)&gt;0,"Yes","No")</f>
        <v>Yes</v>
      </c>
      <c r="N3263" s="13"/>
    </row>
    <row r="3264" spans="1:14" x14ac:dyDescent="0.35">
      <c r="A3264" s="5">
        <v>3263</v>
      </c>
      <c r="B3264" s="5">
        <v>2148</v>
      </c>
      <c r="C3264" s="5">
        <v>1085</v>
      </c>
      <c r="D3264" s="5">
        <v>1</v>
      </c>
      <c r="E3264" s="5">
        <v>234.72</v>
      </c>
      <c r="F3264" s="5">
        <v>0.25</v>
      </c>
      <c r="G3264" s="5">
        <f>IFERROR(INDEX(Products!$C$2:$C$86,MATCH(C3264,Products!$A$2:$A$86,0)),"")</f>
        <v>8</v>
      </c>
      <c r="H3264" s="12">
        <f>IFERROR(INDEX(Products!$D$2:$D$86,MATCH(C3264,Products!$A$2:$A$86,0)),"")</f>
        <v>175.69</v>
      </c>
      <c r="I3264" s="12">
        <f t="shared" si="200"/>
        <v>176.04</v>
      </c>
      <c r="J3264" s="12">
        <f t="shared" si="201"/>
        <v>175.69</v>
      </c>
      <c r="K3264" s="12">
        <f t="shared" si="202"/>
        <v>0.34999999999999432</v>
      </c>
      <c r="L3264" s="7">
        <f t="shared" si="203"/>
        <v>1.9881845035218948E-3</v>
      </c>
      <c r="M3264" s="5" t="str">
        <f>IF(COUNTIF(Returns!$B$2:$B$248,A3264)&gt;0,"Yes","No")</f>
        <v>No</v>
      </c>
      <c r="N3264" s="13"/>
    </row>
    <row r="3265" spans="1:14" x14ac:dyDescent="0.35">
      <c r="A3265" s="5">
        <v>3264</v>
      </c>
      <c r="B3265" s="5">
        <v>2149</v>
      </c>
      <c r="C3265" s="5">
        <v>1037</v>
      </c>
      <c r="D3265" s="5">
        <v>1</v>
      </c>
      <c r="E3265" s="5">
        <v>1161.6300000000001</v>
      </c>
      <c r="F3265" s="5">
        <v>0.25</v>
      </c>
      <c r="G3265" s="5">
        <f>IFERROR(INDEX(Products!$C$2:$C$86,MATCH(C3265,Products!$A$2:$A$86,0)),"")</f>
        <v>4</v>
      </c>
      <c r="H3265" s="12">
        <f>IFERROR(INDEX(Products!$D$2:$D$86,MATCH(C3265,Products!$A$2:$A$86,0)),"")</f>
        <v>798.62</v>
      </c>
      <c r="I3265" s="12">
        <f t="shared" si="200"/>
        <v>871.22250000000008</v>
      </c>
      <c r="J3265" s="12">
        <f t="shared" si="201"/>
        <v>798.62</v>
      </c>
      <c r="K3265" s="12">
        <f t="shared" si="202"/>
        <v>72.602500000000077</v>
      </c>
      <c r="L3265" s="7">
        <f t="shared" si="203"/>
        <v>8.3334050716091554E-2</v>
      </c>
      <c r="M3265" s="5" t="str">
        <f>IF(COUNTIF(Returns!$B$2:$B$248,A3265)&gt;0,"Yes","No")</f>
        <v>No</v>
      </c>
      <c r="N3265" s="13"/>
    </row>
    <row r="3266" spans="1:14" x14ac:dyDescent="0.35">
      <c r="A3266" s="5">
        <v>3265</v>
      </c>
      <c r="B3266" s="5">
        <v>2149</v>
      </c>
      <c r="C3266" s="5">
        <v>1005</v>
      </c>
      <c r="D3266" s="5">
        <v>1</v>
      </c>
      <c r="E3266" s="5">
        <v>2703.6</v>
      </c>
      <c r="F3266" s="5">
        <v>0</v>
      </c>
      <c r="G3266" s="5">
        <f>IFERROR(INDEX(Products!$C$2:$C$86,MATCH(C3266,Products!$A$2:$A$86,0)),"")</f>
        <v>1</v>
      </c>
      <c r="H3266" s="12">
        <f>IFERROR(INDEX(Products!$D$2:$D$86,MATCH(C3266,Products!$A$2:$A$86,0)),"")</f>
        <v>2129.88</v>
      </c>
      <c r="I3266" s="12">
        <f t="shared" ref="I3266:I3329" si="204">D3266*E3266*(1-F3266)</f>
        <v>2703.6</v>
      </c>
      <c r="J3266" s="12">
        <f t="shared" ref="J3266:J3329" si="205">D3266*H3266</f>
        <v>2129.88</v>
      </c>
      <c r="K3266" s="12">
        <f t="shared" ref="K3266:K3329" si="206">I3266-J3266</f>
        <v>573.7199999999998</v>
      </c>
      <c r="L3266" s="7">
        <f t="shared" ref="L3266:L3329" si="207">IFERROR(K3266/I3266,0)</f>
        <v>0.2122059476253883</v>
      </c>
      <c r="M3266" s="5" t="str">
        <f>IF(COUNTIF(Returns!$B$2:$B$248,A3266)&gt;0,"Yes","No")</f>
        <v>No</v>
      </c>
      <c r="N3266" s="13"/>
    </row>
    <row r="3267" spans="1:14" x14ac:dyDescent="0.35">
      <c r="A3267" s="5">
        <v>3266</v>
      </c>
      <c r="B3267" s="5">
        <v>2149</v>
      </c>
      <c r="C3267" s="5">
        <v>1067</v>
      </c>
      <c r="D3267" s="5">
        <v>1</v>
      </c>
      <c r="E3267" s="5">
        <v>4128.99</v>
      </c>
      <c r="F3267" s="5">
        <v>0.25</v>
      </c>
      <c r="G3267" s="5">
        <f>IFERROR(INDEX(Products!$C$2:$C$86,MATCH(C3267,Products!$A$2:$A$86,0)),"")</f>
        <v>7</v>
      </c>
      <c r="H3267" s="12">
        <f>IFERROR(INDEX(Products!$D$2:$D$86,MATCH(C3267,Products!$A$2:$A$86,0)),"")</f>
        <v>2213.3200000000002</v>
      </c>
      <c r="I3267" s="12">
        <f t="shared" si="204"/>
        <v>3096.7424999999998</v>
      </c>
      <c r="J3267" s="12">
        <f t="shared" si="205"/>
        <v>2213.3200000000002</v>
      </c>
      <c r="K3267" s="12">
        <f t="shared" si="206"/>
        <v>883.42249999999967</v>
      </c>
      <c r="L3267" s="7">
        <f t="shared" si="207"/>
        <v>0.28527476856729278</v>
      </c>
      <c r="M3267" s="5" t="str">
        <f>IF(COUNTIF(Returns!$B$2:$B$248,A3267)&gt;0,"Yes","No")</f>
        <v>No</v>
      </c>
      <c r="N3267" s="13"/>
    </row>
    <row r="3268" spans="1:14" x14ac:dyDescent="0.35">
      <c r="A3268" s="5">
        <v>3267</v>
      </c>
      <c r="B3268" s="5">
        <v>2150</v>
      </c>
      <c r="C3268" s="5">
        <v>1006</v>
      </c>
      <c r="D3268" s="5">
        <v>1</v>
      </c>
      <c r="E3268" s="5">
        <v>2046.37</v>
      </c>
      <c r="F3268" s="5">
        <v>0</v>
      </c>
      <c r="G3268" s="5">
        <f>IFERROR(INDEX(Products!$C$2:$C$86,MATCH(C3268,Products!$A$2:$A$86,0)),"")</f>
        <v>1</v>
      </c>
      <c r="H3268" s="12">
        <f>IFERROR(INDEX(Products!$D$2:$D$86,MATCH(C3268,Products!$A$2:$A$86,0)),"")</f>
        <v>1296.42</v>
      </c>
      <c r="I3268" s="12">
        <f t="shared" si="204"/>
        <v>2046.37</v>
      </c>
      <c r="J3268" s="12">
        <f t="shared" si="205"/>
        <v>1296.42</v>
      </c>
      <c r="K3268" s="12">
        <f t="shared" si="206"/>
        <v>749.94999999999982</v>
      </c>
      <c r="L3268" s="7">
        <f t="shared" si="207"/>
        <v>0.3664782028665392</v>
      </c>
      <c r="M3268" s="5" t="str">
        <f>IF(COUNTIF(Returns!$B$2:$B$248,A3268)&gt;0,"Yes","No")</f>
        <v>No</v>
      </c>
      <c r="N3268" s="13"/>
    </row>
    <row r="3269" spans="1:14" x14ac:dyDescent="0.35">
      <c r="A3269" s="5">
        <v>3268</v>
      </c>
      <c r="B3269" s="5">
        <v>2151</v>
      </c>
      <c r="C3269" s="5">
        <v>1022</v>
      </c>
      <c r="D3269" s="5">
        <v>1</v>
      </c>
      <c r="E3269" s="5">
        <v>383.8</v>
      </c>
      <c r="F3269" s="5">
        <v>0.2</v>
      </c>
      <c r="G3269" s="5">
        <f>IFERROR(INDEX(Products!$C$2:$C$86,MATCH(C3269,Products!$A$2:$A$86,0)),"")</f>
        <v>2</v>
      </c>
      <c r="H3269" s="12">
        <f>IFERROR(INDEX(Products!$D$2:$D$86,MATCH(C3269,Products!$A$2:$A$86,0)),"")</f>
        <v>266.88</v>
      </c>
      <c r="I3269" s="12">
        <f t="shared" si="204"/>
        <v>307.04000000000002</v>
      </c>
      <c r="J3269" s="12">
        <f t="shared" si="205"/>
        <v>266.88</v>
      </c>
      <c r="K3269" s="12">
        <f t="shared" si="206"/>
        <v>40.160000000000025</v>
      </c>
      <c r="L3269" s="7">
        <f t="shared" si="207"/>
        <v>0.1307972902553414</v>
      </c>
      <c r="M3269" s="5" t="str">
        <f>IF(COUNTIF(Returns!$B$2:$B$248,A3269)&gt;0,"Yes","No")</f>
        <v>No</v>
      </c>
      <c r="N3269" s="13"/>
    </row>
    <row r="3270" spans="1:14" x14ac:dyDescent="0.35">
      <c r="A3270" s="5">
        <v>3269</v>
      </c>
      <c r="B3270" s="5">
        <v>2152</v>
      </c>
      <c r="C3270" s="5">
        <v>1027</v>
      </c>
      <c r="D3270" s="5">
        <v>1</v>
      </c>
      <c r="E3270" s="5">
        <v>1445.05</v>
      </c>
      <c r="F3270" s="5">
        <v>0.15</v>
      </c>
      <c r="G3270" s="5">
        <f>IFERROR(INDEX(Products!$C$2:$C$86,MATCH(C3270,Products!$A$2:$A$86,0)),"")</f>
        <v>3</v>
      </c>
      <c r="H3270" s="12">
        <f>IFERROR(INDEX(Products!$D$2:$D$86,MATCH(C3270,Products!$A$2:$A$86,0)),"")</f>
        <v>777.4</v>
      </c>
      <c r="I3270" s="12">
        <f t="shared" si="204"/>
        <v>1228.2925</v>
      </c>
      <c r="J3270" s="12">
        <f t="shared" si="205"/>
        <v>777.4</v>
      </c>
      <c r="K3270" s="12">
        <f t="shared" si="206"/>
        <v>450.89250000000004</v>
      </c>
      <c r="L3270" s="7">
        <f t="shared" si="207"/>
        <v>0.36708886523364753</v>
      </c>
      <c r="M3270" s="5" t="str">
        <f>IF(COUNTIF(Returns!$B$2:$B$248,A3270)&gt;0,"Yes","No")</f>
        <v>No</v>
      </c>
      <c r="N3270" s="13"/>
    </row>
    <row r="3271" spans="1:14" x14ac:dyDescent="0.35">
      <c r="A3271" s="5">
        <v>3270</v>
      </c>
      <c r="B3271" s="5">
        <v>2153</v>
      </c>
      <c r="C3271" s="5">
        <v>1049</v>
      </c>
      <c r="D3271" s="5">
        <v>1</v>
      </c>
      <c r="E3271" s="5">
        <v>3970.29</v>
      </c>
      <c r="F3271" s="5">
        <v>0.25</v>
      </c>
      <c r="G3271" s="5">
        <f>IFERROR(INDEX(Products!$C$2:$C$86,MATCH(C3271,Products!$A$2:$A$86,0)),"")</f>
        <v>5</v>
      </c>
      <c r="H3271" s="12">
        <f>IFERROR(INDEX(Products!$D$2:$D$86,MATCH(C3271,Products!$A$2:$A$86,0)),"")</f>
        <v>2490.89</v>
      </c>
      <c r="I3271" s="12">
        <f t="shared" si="204"/>
        <v>2977.7174999999997</v>
      </c>
      <c r="J3271" s="12">
        <f t="shared" si="205"/>
        <v>2490.89</v>
      </c>
      <c r="K3271" s="12">
        <f t="shared" si="206"/>
        <v>486.82749999999987</v>
      </c>
      <c r="L3271" s="7">
        <f t="shared" si="207"/>
        <v>0.16349015647051807</v>
      </c>
      <c r="M3271" s="5" t="str">
        <f>IF(COUNTIF(Returns!$B$2:$B$248,A3271)&gt;0,"Yes","No")</f>
        <v>No</v>
      </c>
      <c r="N3271" s="13"/>
    </row>
    <row r="3272" spans="1:14" x14ac:dyDescent="0.35">
      <c r="A3272" s="5">
        <v>3271</v>
      </c>
      <c r="B3272" s="5">
        <v>2154</v>
      </c>
      <c r="C3272" s="5">
        <v>1056</v>
      </c>
      <c r="D3272" s="5">
        <v>1</v>
      </c>
      <c r="E3272" s="5">
        <v>1134.4000000000001</v>
      </c>
      <c r="F3272" s="5">
        <v>0</v>
      </c>
      <c r="G3272" s="5">
        <f>IFERROR(INDEX(Products!$C$2:$C$86,MATCH(C3272,Products!$A$2:$A$86,0)),"")</f>
        <v>6</v>
      </c>
      <c r="H3272" s="12">
        <f>IFERROR(INDEX(Products!$D$2:$D$86,MATCH(C3272,Products!$A$2:$A$86,0)),"")</f>
        <v>798.2</v>
      </c>
      <c r="I3272" s="12">
        <f t="shared" si="204"/>
        <v>1134.4000000000001</v>
      </c>
      <c r="J3272" s="12">
        <f t="shared" si="205"/>
        <v>798.2</v>
      </c>
      <c r="K3272" s="12">
        <f t="shared" si="206"/>
        <v>336.20000000000005</v>
      </c>
      <c r="L3272" s="7">
        <f t="shared" si="207"/>
        <v>0.29636812411847674</v>
      </c>
      <c r="M3272" s="5" t="str">
        <f>IF(COUNTIF(Returns!$B$2:$B$248,A3272)&gt;0,"Yes","No")</f>
        <v>No</v>
      </c>
      <c r="N3272" s="13"/>
    </row>
    <row r="3273" spans="1:14" x14ac:dyDescent="0.35">
      <c r="A3273" s="5">
        <v>3272</v>
      </c>
      <c r="B3273" s="5">
        <v>2155</v>
      </c>
      <c r="C3273" s="5">
        <v>1049</v>
      </c>
      <c r="D3273" s="5">
        <v>1</v>
      </c>
      <c r="E3273" s="5">
        <v>3970.29</v>
      </c>
      <c r="F3273" s="5">
        <v>0.05</v>
      </c>
      <c r="G3273" s="5">
        <f>IFERROR(INDEX(Products!$C$2:$C$86,MATCH(C3273,Products!$A$2:$A$86,0)),"")</f>
        <v>5</v>
      </c>
      <c r="H3273" s="12">
        <f>IFERROR(INDEX(Products!$D$2:$D$86,MATCH(C3273,Products!$A$2:$A$86,0)),"")</f>
        <v>2490.89</v>
      </c>
      <c r="I3273" s="12">
        <f t="shared" si="204"/>
        <v>3771.7754999999997</v>
      </c>
      <c r="J3273" s="12">
        <f t="shared" si="205"/>
        <v>2490.89</v>
      </c>
      <c r="K3273" s="12">
        <f t="shared" si="206"/>
        <v>1280.8854999999999</v>
      </c>
      <c r="L3273" s="7">
        <f t="shared" si="207"/>
        <v>0.339597491950409</v>
      </c>
      <c r="M3273" s="5" t="str">
        <f>IF(COUNTIF(Returns!$B$2:$B$248,A3273)&gt;0,"Yes","No")</f>
        <v>No</v>
      </c>
      <c r="N3273" s="13"/>
    </row>
    <row r="3274" spans="1:14" x14ac:dyDescent="0.35">
      <c r="A3274" s="5">
        <v>3273</v>
      </c>
      <c r="B3274" s="5">
        <v>2156</v>
      </c>
      <c r="C3274" s="5">
        <v>1085</v>
      </c>
      <c r="D3274" s="5">
        <v>1</v>
      </c>
      <c r="E3274" s="5">
        <v>234.72</v>
      </c>
      <c r="F3274" s="5">
        <v>0.3</v>
      </c>
      <c r="G3274" s="5">
        <f>IFERROR(INDEX(Products!$C$2:$C$86,MATCH(C3274,Products!$A$2:$A$86,0)),"")</f>
        <v>8</v>
      </c>
      <c r="H3274" s="12">
        <f>IFERROR(INDEX(Products!$D$2:$D$86,MATCH(C3274,Products!$A$2:$A$86,0)),"")</f>
        <v>175.69</v>
      </c>
      <c r="I3274" s="12">
        <f t="shared" si="204"/>
        <v>164.304</v>
      </c>
      <c r="J3274" s="12">
        <f t="shared" si="205"/>
        <v>175.69</v>
      </c>
      <c r="K3274" s="12">
        <f t="shared" si="206"/>
        <v>-11.385999999999996</v>
      </c>
      <c r="L3274" s="7">
        <f t="shared" si="207"/>
        <v>-6.929837374622648E-2</v>
      </c>
      <c r="M3274" s="5" t="str">
        <f>IF(COUNTIF(Returns!$B$2:$B$248,A3274)&gt;0,"Yes","No")</f>
        <v>No</v>
      </c>
      <c r="N3274" s="13"/>
    </row>
    <row r="3275" spans="1:14" x14ac:dyDescent="0.35">
      <c r="A3275" s="5">
        <v>3274</v>
      </c>
      <c r="B3275" s="5">
        <v>2156</v>
      </c>
      <c r="C3275" s="5">
        <v>1006</v>
      </c>
      <c r="D3275" s="5">
        <v>1</v>
      </c>
      <c r="E3275" s="5">
        <v>2046.37</v>
      </c>
      <c r="F3275" s="5">
        <v>0.2</v>
      </c>
      <c r="G3275" s="5">
        <f>IFERROR(INDEX(Products!$C$2:$C$86,MATCH(C3275,Products!$A$2:$A$86,0)),"")</f>
        <v>1</v>
      </c>
      <c r="H3275" s="12">
        <f>IFERROR(INDEX(Products!$D$2:$D$86,MATCH(C3275,Products!$A$2:$A$86,0)),"")</f>
        <v>1296.42</v>
      </c>
      <c r="I3275" s="12">
        <f t="shared" si="204"/>
        <v>1637.096</v>
      </c>
      <c r="J3275" s="12">
        <f t="shared" si="205"/>
        <v>1296.42</v>
      </c>
      <c r="K3275" s="12">
        <f t="shared" si="206"/>
        <v>340.67599999999993</v>
      </c>
      <c r="L3275" s="7">
        <f t="shared" si="207"/>
        <v>0.20809775358317406</v>
      </c>
      <c r="M3275" s="5" t="str">
        <f>IF(COUNTIF(Returns!$B$2:$B$248,A3275)&gt;0,"Yes","No")</f>
        <v>No</v>
      </c>
      <c r="N3275" s="13"/>
    </row>
    <row r="3276" spans="1:14" x14ac:dyDescent="0.35">
      <c r="A3276" s="5">
        <v>3275</v>
      </c>
      <c r="B3276" s="5">
        <v>2157</v>
      </c>
      <c r="C3276" s="5">
        <v>1036</v>
      </c>
      <c r="D3276" s="5">
        <v>1</v>
      </c>
      <c r="E3276" s="5">
        <v>471.33</v>
      </c>
      <c r="F3276" s="5">
        <v>0</v>
      </c>
      <c r="G3276" s="5">
        <f>IFERROR(INDEX(Products!$C$2:$C$86,MATCH(C3276,Products!$A$2:$A$86,0)),"")</f>
        <v>4</v>
      </c>
      <c r="H3276" s="12">
        <f>IFERROR(INDEX(Products!$D$2:$D$86,MATCH(C3276,Products!$A$2:$A$86,0)),"")</f>
        <v>253.01</v>
      </c>
      <c r="I3276" s="12">
        <f t="shared" si="204"/>
        <v>471.33</v>
      </c>
      <c r="J3276" s="12">
        <f t="shared" si="205"/>
        <v>253.01</v>
      </c>
      <c r="K3276" s="12">
        <f t="shared" si="206"/>
        <v>218.32</v>
      </c>
      <c r="L3276" s="7">
        <f t="shared" si="207"/>
        <v>0.46319988118727856</v>
      </c>
      <c r="M3276" s="5" t="str">
        <f>IF(COUNTIF(Returns!$B$2:$B$248,A3276)&gt;0,"Yes","No")</f>
        <v>No</v>
      </c>
      <c r="N3276" s="13"/>
    </row>
    <row r="3277" spans="1:14" x14ac:dyDescent="0.35">
      <c r="A3277" s="5">
        <v>3276</v>
      </c>
      <c r="B3277" s="5">
        <v>2157</v>
      </c>
      <c r="C3277" s="5">
        <v>1080</v>
      </c>
      <c r="D3277" s="5">
        <v>2</v>
      </c>
      <c r="E3277" s="5">
        <v>256.7</v>
      </c>
      <c r="F3277" s="5">
        <v>0</v>
      </c>
      <c r="G3277" s="5">
        <f>IFERROR(INDEX(Products!$C$2:$C$86,MATCH(C3277,Products!$A$2:$A$86,0)),"")</f>
        <v>8</v>
      </c>
      <c r="H3277" s="12">
        <f>IFERROR(INDEX(Products!$D$2:$D$86,MATCH(C3277,Products!$A$2:$A$86,0)),"")</f>
        <v>184.26</v>
      </c>
      <c r="I3277" s="12">
        <f t="shared" si="204"/>
        <v>513.4</v>
      </c>
      <c r="J3277" s="12">
        <f t="shared" si="205"/>
        <v>368.52</v>
      </c>
      <c r="K3277" s="12">
        <f t="shared" si="206"/>
        <v>144.88</v>
      </c>
      <c r="L3277" s="7">
        <f t="shared" si="207"/>
        <v>0.28219711725749902</v>
      </c>
      <c r="M3277" s="5" t="str">
        <f>IF(COUNTIF(Returns!$B$2:$B$248,A3277)&gt;0,"Yes","No")</f>
        <v>No</v>
      </c>
      <c r="N3277" s="13"/>
    </row>
    <row r="3278" spans="1:14" x14ac:dyDescent="0.35">
      <c r="A3278" s="5">
        <v>3277</v>
      </c>
      <c r="B3278" s="5">
        <v>2157</v>
      </c>
      <c r="C3278" s="5">
        <v>1046</v>
      </c>
      <c r="D3278" s="5">
        <v>1</v>
      </c>
      <c r="E3278" s="5">
        <v>675.87</v>
      </c>
      <c r="F3278" s="5">
        <v>0.1</v>
      </c>
      <c r="G3278" s="5">
        <f>IFERROR(INDEX(Products!$C$2:$C$86,MATCH(C3278,Products!$A$2:$A$86,0)),"")</f>
        <v>5</v>
      </c>
      <c r="H3278" s="12">
        <f>IFERROR(INDEX(Products!$D$2:$D$86,MATCH(C3278,Products!$A$2:$A$86,0)),"")</f>
        <v>407.68</v>
      </c>
      <c r="I3278" s="12">
        <f t="shared" si="204"/>
        <v>608.28300000000002</v>
      </c>
      <c r="J3278" s="12">
        <f t="shared" si="205"/>
        <v>407.68</v>
      </c>
      <c r="K3278" s="12">
        <f t="shared" si="206"/>
        <v>200.60300000000001</v>
      </c>
      <c r="L3278" s="7">
        <f t="shared" si="207"/>
        <v>0.32978564253809495</v>
      </c>
      <c r="M3278" s="5" t="str">
        <f>IF(COUNTIF(Returns!$B$2:$B$248,A3278)&gt;0,"Yes","No")</f>
        <v>No</v>
      </c>
      <c r="N3278" s="13"/>
    </row>
    <row r="3279" spans="1:14" x14ac:dyDescent="0.35">
      <c r="A3279" s="5">
        <v>3278</v>
      </c>
      <c r="B3279" s="5">
        <v>2157</v>
      </c>
      <c r="C3279" s="5">
        <v>1017</v>
      </c>
      <c r="D3279" s="5">
        <v>1</v>
      </c>
      <c r="E3279" s="5">
        <v>978.37</v>
      </c>
      <c r="F3279" s="5">
        <v>0.3</v>
      </c>
      <c r="G3279" s="5">
        <f>IFERROR(INDEX(Products!$C$2:$C$86,MATCH(C3279,Products!$A$2:$A$86,0)),"")</f>
        <v>2</v>
      </c>
      <c r="H3279" s="12">
        <f>IFERROR(INDEX(Products!$D$2:$D$86,MATCH(C3279,Products!$A$2:$A$86,0)),"")</f>
        <v>519.71</v>
      </c>
      <c r="I3279" s="12">
        <f t="shared" si="204"/>
        <v>684.85899999999992</v>
      </c>
      <c r="J3279" s="12">
        <f t="shared" si="205"/>
        <v>519.71</v>
      </c>
      <c r="K3279" s="12">
        <f t="shared" si="206"/>
        <v>165.14899999999989</v>
      </c>
      <c r="L3279" s="7">
        <f t="shared" si="207"/>
        <v>0.24114306740511537</v>
      </c>
      <c r="M3279" s="5" t="str">
        <f>IF(COUNTIF(Returns!$B$2:$B$248,A3279)&gt;0,"Yes","No")</f>
        <v>No</v>
      </c>
      <c r="N3279" s="13"/>
    </row>
    <row r="3280" spans="1:14" x14ac:dyDescent="0.35">
      <c r="A3280" s="5">
        <v>3279</v>
      </c>
      <c r="B3280" s="5">
        <v>2158</v>
      </c>
      <c r="C3280" s="5">
        <v>1061</v>
      </c>
      <c r="D3280" s="5">
        <v>1</v>
      </c>
      <c r="E3280" s="5">
        <v>1128.8399999999999</v>
      </c>
      <c r="F3280" s="5">
        <v>0</v>
      </c>
      <c r="G3280" s="5">
        <f>IFERROR(INDEX(Products!$C$2:$C$86,MATCH(C3280,Products!$A$2:$A$86,0)),"")</f>
        <v>6</v>
      </c>
      <c r="H3280" s="12">
        <f>IFERROR(INDEX(Products!$D$2:$D$86,MATCH(C3280,Products!$A$2:$A$86,0)),"")</f>
        <v>705.26</v>
      </c>
      <c r="I3280" s="12">
        <f t="shared" si="204"/>
        <v>1128.8399999999999</v>
      </c>
      <c r="J3280" s="12">
        <f t="shared" si="205"/>
        <v>705.26</v>
      </c>
      <c r="K3280" s="12">
        <f t="shared" si="206"/>
        <v>423.57999999999993</v>
      </c>
      <c r="L3280" s="7">
        <f t="shared" si="207"/>
        <v>0.37523475426101127</v>
      </c>
      <c r="M3280" s="5" t="str">
        <f>IF(COUNTIF(Returns!$B$2:$B$248,A3280)&gt;0,"Yes","No")</f>
        <v>No</v>
      </c>
      <c r="N3280" s="13"/>
    </row>
    <row r="3281" spans="1:14" x14ac:dyDescent="0.35">
      <c r="A3281" s="5">
        <v>3280</v>
      </c>
      <c r="B3281" s="5">
        <v>2158</v>
      </c>
      <c r="C3281" s="5">
        <v>1040</v>
      </c>
      <c r="D3281" s="5">
        <v>1</v>
      </c>
      <c r="E3281" s="5">
        <v>419.14</v>
      </c>
      <c r="F3281" s="5">
        <v>0.15</v>
      </c>
      <c r="G3281" s="5">
        <f>IFERROR(INDEX(Products!$C$2:$C$86,MATCH(C3281,Products!$A$2:$A$86,0)),"")</f>
        <v>4</v>
      </c>
      <c r="H3281" s="12">
        <f>IFERROR(INDEX(Products!$D$2:$D$86,MATCH(C3281,Products!$A$2:$A$86,0)),"")</f>
        <v>297.2</v>
      </c>
      <c r="I3281" s="12">
        <f t="shared" si="204"/>
        <v>356.26900000000001</v>
      </c>
      <c r="J3281" s="12">
        <f t="shared" si="205"/>
        <v>297.2</v>
      </c>
      <c r="K3281" s="12">
        <f t="shared" si="206"/>
        <v>59.069000000000017</v>
      </c>
      <c r="L3281" s="7">
        <f t="shared" si="207"/>
        <v>0.16579887669148877</v>
      </c>
      <c r="M3281" s="5" t="str">
        <f>IF(COUNTIF(Returns!$B$2:$B$248,A3281)&gt;0,"Yes","No")</f>
        <v>No</v>
      </c>
      <c r="N3281" s="13"/>
    </row>
    <row r="3282" spans="1:14" x14ac:dyDescent="0.35">
      <c r="A3282" s="5">
        <v>3281</v>
      </c>
      <c r="B3282" s="5">
        <v>2159</v>
      </c>
      <c r="C3282" s="5">
        <v>1040</v>
      </c>
      <c r="D3282" s="5">
        <v>1</v>
      </c>
      <c r="E3282" s="5">
        <v>419.14</v>
      </c>
      <c r="F3282" s="5">
        <v>0.05</v>
      </c>
      <c r="G3282" s="5">
        <f>IFERROR(INDEX(Products!$C$2:$C$86,MATCH(C3282,Products!$A$2:$A$86,0)),"")</f>
        <v>4</v>
      </c>
      <c r="H3282" s="12">
        <f>IFERROR(INDEX(Products!$D$2:$D$86,MATCH(C3282,Products!$A$2:$A$86,0)),"")</f>
        <v>297.2</v>
      </c>
      <c r="I3282" s="12">
        <f t="shared" si="204"/>
        <v>398.18299999999999</v>
      </c>
      <c r="J3282" s="12">
        <f t="shared" si="205"/>
        <v>297.2</v>
      </c>
      <c r="K3282" s="12">
        <f t="shared" si="206"/>
        <v>100.983</v>
      </c>
      <c r="L3282" s="7">
        <f t="shared" si="207"/>
        <v>0.25360952125027941</v>
      </c>
      <c r="M3282" s="5" t="str">
        <f>IF(COUNTIF(Returns!$B$2:$B$248,A3282)&gt;0,"Yes","No")</f>
        <v>No</v>
      </c>
      <c r="N3282" s="13"/>
    </row>
    <row r="3283" spans="1:14" x14ac:dyDescent="0.35">
      <c r="A3283" s="5">
        <v>3282</v>
      </c>
      <c r="B3283" s="5">
        <v>2160</v>
      </c>
      <c r="C3283" s="5">
        <v>1038</v>
      </c>
      <c r="D3283" s="5">
        <v>1</v>
      </c>
      <c r="E3283" s="5">
        <v>930.61</v>
      </c>
      <c r="F3283" s="5">
        <v>0</v>
      </c>
      <c r="G3283" s="5">
        <f>IFERROR(INDEX(Products!$C$2:$C$86,MATCH(C3283,Products!$A$2:$A$86,0)),"")</f>
        <v>4</v>
      </c>
      <c r="H3283" s="12">
        <f>IFERROR(INDEX(Products!$D$2:$D$86,MATCH(C3283,Products!$A$2:$A$86,0)),"")</f>
        <v>617.46</v>
      </c>
      <c r="I3283" s="12">
        <f t="shared" si="204"/>
        <v>930.61</v>
      </c>
      <c r="J3283" s="12">
        <f t="shared" si="205"/>
        <v>617.46</v>
      </c>
      <c r="K3283" s="12">
        <f t="shared" si="206"/>
        <v>313.14999999999998</v>
      </c>
      <c r="L3283" s="7">
        <f t="shared" si="207"/>
        <v>0.33649971524054112</v>
      </c>
      <c r="M3283" s="5" t="str">
        <f>IF(COUNTIF(Returns!$B$2:$B$248,A3283)&gt;0,"Yes","No")</f>
        <v>Yes</v>
      </c>
      <c r="N3283" s="13"/>
    </row>
    <row r="3284" spans="1:14" x14ac:dyDescent="0.35">
      <c r="A3284" s="5">
        <v>3283</v>
      </c>
      <c r="B3284" s="5">
        <v>2160</v>
      </c>
      <c r="C3284" s="5">
        <v>1017</v>
      </c>
      <c r="D3284" s="5">
        <v>1</v>
      </c>
      <c r="E3284" s="5">
        <v>978.37</v>
      </c>
      <c r="F3284" s="5">
        <v>0.1</v>
      </c>
      <c r="G3284" s="5">
        <f>IFERROR(INDEX(Products!$C$2:$C$86,MATCH(C3284,Products!$A$2:$A$86,0)),"")</f>
        <v>2</v>
      </c>
      <c r="H3284" s="12">
        <f>IFERROR(INDEX(Products!$D$2:$D$86,MATCH(C3284,Products!$A$2:$A$86,0)),"")</f>
        <v>519.71</v>
      </c>
      <c r="I3284" s="12">
        <f t="shared" si="204"/>
        <v>880.53300000000002</v>
      </c>
      <c r="J3284" s="12">
        <f t="shared" si="205"/>
        <v>519.71</v>
      </c>
      <c r="K3284" s="12">
        <f t="shared" si="206"/>
        <v>360.82299999999998</v>
      </c>
      <c r="L3284" s="7">
        <f t="shared" si="207"/>
        <v>0.40977794131508982</v>
      </c>
      <c r="M3284" s="5" t="str">
        <f>IF(COUNTIF(Returns!$B$2:$B$248,A3284)&gt;0,"Yes","No")</f>
        <v>No</v>
      </c>
      <c r="N3284" s="13"/>
    </row>
    <row r="3285" spans="1:14" x14ac:dyDescent="0.35">
      <c r="A3285" s="5">
        <v>3284</v>
      </c>
      <c r="B3285" s="5">
        <v>2161</v>
      </c>
      <c r="C3285" s="5">
        <v>1007</v>
      </c>
      <c r="D3285" s="5">
        <v>2</v>
      </c>
      <c r="E3285" s="5">
        <v>701.76</v>
      </c>
      <c r="F3285" s="5">
        <v>0</v>
      </c>
      <c r="G3285" s="5">
        <f>IFERROR(INDEX(Products!$C$2:$C$86,MATCH(C3285,Products!$A$2:$A$86,0)),"")</f>
        <v>1</v>
      </c>
      <c r="H3285" s="12">
        <f>IFERROR(INDEX(Products!$D$2:$D$86,MATCH(C3285,Products!$A$2:$A$86,0)),"")</f>
        <v>508.8</v>
      </c>
      <c r="I3285" s="12">
        <f t="shared" si="204"/>
        <v>1403.52</v>
      </c>
      <c r="J3285" s="12">
        <f t="shared" si="205"/>
        <v>1017.6</v>
      </c>
      <c r="K3285" s="12">
        <f t="shared" si="206"/>
        <v>385.91999999999996</v>
      </c>
      <c r="L3285" s="7">
        <f t="shared" si="207"/>
        <v>0.27496580027359779</v>
      </c>
      <c r="M3285" s="5" t="str">
        <f>IF(COUNTIF(Returns!$B$2:$B$248,A3285)&gt;0,"Yes","No")</f>
        <v>No</v>
      </c>
      <c r="N3285" s="13"/>
    </row>
    <row r="3286" spans="1:14" x14ac:dyDescent="0.35">
      <c r="A3286" s="5">
        <v>3285</v>
      </c>
      <c r="B3286" s="5">
        <v>2162</v>
      </c>
      <c r="C3286" s="5">
        <v>1085</v>
      </c>
      <c r="D3286" s="5">
        <v>1</v>
      </c>
      <c r="E3286" s="5">
        <v>234.72</v>
      </c>
      <c r="F3286" s="5">
        <v>0</v>
      </c>
      <c r="G3286" s="5">
        <f>IFERROR(INDEX(Products!$C$2:$C$86,MATCH(C3286,Products!$A$2:$A$86,0)),"")</f>
        <v>8</v>
      </c>
      <c r="H3286" s="12">
        <f>IFERROR(INDEX(Products!$D$2:$D$86,MATCH(C3286,Products!$A$2:$A$86,0)),"")</f>
        <v>175.69</v>
      </c>
      <c r="I3286" s="12">
        <f t="shared" si="204"/>
        <v>234.72</v>
      </c>
      <c r="J3286" s="12">
        <f t="shared" si="205"/>
        <v>175.69</v>
      </c>
      <c r="K3286" s="12">
        <f t="shared" si="206"/>
        <v>59.03</v>
      </c>
      <c r="L3286" s="7">
        <f t="shared" si="207"/>
        <v>0.25149113837764148</v>
      </c>
      <c r="M3286" s="5" t="str">
        <f>IF(COUNTIF(Returns!$B$2:$B$248,A3286)&gt;0,"Yes","No")</f>
        <v>No</v>
      </c>
      <c r="N3286" s="13"/>
    </row>
    <row r="3287" spans="1:14" x14ac:dyDescent="0.35">
      <c r="A3287" s="5">
        <v>3286</v>
      </c>
      <c r="B3287" s="5">
        <v>2163</v>
      </c>
      <c r="C3287" s="5">
        <v>1017</v>
      </c>
      <c r="D3287" s="5">
        <v>1</v>
      </c>
      <c r="E3287" s="5">
        <v>978.37</v>
      </c>
      <c r="F3287" s="5">
        <v>0.3</v>
      </c>
      <c r="G3287" s="5">
        <f>IFERROR(INDEX(Products!$C$2:$C$86,MATCH(C3287,Products!$A$2:$A$86,0)),"")</f>
        <v>2</v>
      </c>
      <c r="H3287" s="12">
        <f>IFERROR(INDEX(Products!$D$2:$D$86,MATCH(C3287,Products!$A$2:$A$86,0)),"")</f>
        <v>519.71</v>
      </c>
      <c r="I3287" s="12">
        <f t="shared" si="204"/>
        <v>684.85899999999992</v>
      </c>
      <c r="J3287" s="12">
        <f t="shared" si="205"/>
        <v>519.71</v>
      </c>
      <c r="K3287" s="12">
        <f t="shared" si="206"/>
        <v>165.14899999999989</v>
      </c>
      <c r="L3287" s="7">
        <f t="shared" si="207"/>
        <v>0.24114306740511537</v>
      </c>
      <c r="M3287" s="5" t="str">
        <f>IF(COUNTIF(Returns!$B$2:$B$248,A3287)&gt;0,"Yes","No")</f>
        <v>No</v>
      </c>
      <c r="N3287" s="13"/>
    </row>
    <row r="3288" spans="1:14" x14ac:dyDescent="0.35">
      <c r="A3288" s="5">
        <v>3287</v>
      </c>
      <c r="B3288" s="5">
        <v>2164</v>
      </c>
      <c r="C3288" s="5">
        <v>1085</v>
      </c>
      <c r="D3288" s="5">
        <v>1</v>
      </c>
      <c r="E3288" s="5">
        <v>234.72</v>
      </c>
      <c r="F3288" s="5">
        <v>0.05</v>
      </c>
      <c r="G3288" s="5">
        <f>IFERROR(INDEX(Products!$C$2:$C$86,MATCH(C3288,Products!$A$2:$A$86,0)),"")</f>
        <v>8</v>
      </c>
      <c r="H3288" s="12">
        <f>IFERROR(INDEX(Products!$D$2:$D$86,MATCH(C3288,Products!$A$2:$A$86,0)),"")</f>
        <v>175.69</v>
      </c>
      <c r="I3288" s="12">
        <f t="shared" si="204"/>
        <v>222.98399999999998</v>
      </c>
      <c r="J3288" s="12">
        <f t="shared" si="205"/>
        <v>175.69</v>
      </c>
      <c r="K3288" s="12">
        <f t="shared" si="206"/>
        <v>47.293999999999983</v>
      </c>
      <c r="L3288" s="7">
        <f t="shared" si="207"/>
        <v>0.21209593513435937</v>
      </c>
      <c r="M3288" s="5" t="str">
        <f>IF(COUNTIF(Returns!$B$2:$B$248,A3288)&gt;0,"Yes","No")</f>
        <v>No</v>
      </c>
      <c r="N3288" s="13"/>
    </row>
    <row r="3289" spans="1:14" x14ac:dyDescent="0.35">
      <c r="A3289" s="5">
        <v>3288</v>
      </c>
      <c r="B3289" s="5">
        <v>2164</v>
      </c>
      <c r="C3289" s="5">
        <v>1080</v>
      </c>
      <c r="D3289" s="5">
        <v>1</v>
      </c>
      <c r="E3289" s="5">
        <v>256.7</v>
      </c>
      <c r="F3289" s="5">
        <v>0.2</v>
      </c>
      <c r="G3289" s="5">
        <f>IFERROR(INDEX(Products!$C$2:$C$86,MATCH(C3289,Products!$A$2:$A$86,0)),"")</f>
        <v>8</v>
      </c>
      <c r="H3289" s="12">
        <f>IFERROR(INDEX(Products!$D$2:$D$86,MATCH(C3289,Products!$A$2:$A$86,0)),"")</f>
        <v>184.26</v>
      </c>
      <c r="I3289" s="12">
        <f t="shared" si="204"/>
        <v>205.36</v>
      </c>
      <c r="J3289" s="12">
        <f t="shared" si="205"/>
        <v>184.26</v>
      </c>
      <c r="K3289" s="12">
        <f t="shared" si="206"/>
        <v>21.100000000000023</v>
      </c>
      <c r="L3289" s="7">
        <f t="shared" si="207"/>
        <v>0.10274639657187389</v>
      </c>
      <c r="M3289" s="5" t="str">
        <f>IF(COUNTIF(Returns!$B$2:$B$248,A3289)&gt;0,"Yes","No")</f>
        <v>No</v>
      </c>
      <c r="N3289" s="13"/>
    </row>
    <row r="3290" spans="1:14" x14ac:dyDescent="0.35">
      <c r="A3290" s="5">
        <v>3289</v>
      </c>
      <c r="B3290" s="5">
        <v>2165</v>
      </c>
      <c r="C3290" s="5">
        <v>1038</v>
      </c>
      <c r="D3290" s="5">
        <v>1</v>
      </c>
      <c r="E3290" s="5">
        <v>930.61</v>
      </c>
      <c r="F3290" s="5">
        <v>0.1</v>
      </c>
      <c r="G3290" s="5">
        <f>IFERROR(INDEX(Products!$C$2:$C$86,MATCH(C3290,Products!$A$2:$A$86,0)),"")</f>
        <v>4</v>
      </c>
      <c r="H3290" s="12">
        <f>IFERROR(INDEX(Products!$D$2:$D$86,MATCH(C3290,Products!$A$2:$A$86,0)),"")</f>
        <v>617.46</v>
      </c>
      <c r="I3290" s="12">
        <f t="shared" si="204"/>
        <v>837.54899999999998</v>
      </c>
      <c r="J3290" s="12">
        <f t="shared" si="205"/>
        <v>617.46</v>
      </c>
      <c r="K3290" s="12">
        <f t="shared" si="206"/>
        <v>220.08899999999994</v>
      </c>
      <c r="L3290" s="7">
        <f t="shared" si="207"/>
        <v>0.26277746137837898</v>
      </c>
      <c r="M3290" s="5" t="str">
        <f>IF(COUNTIF(Returns!$B$2:$B$248,A3290)&gt;0,"Yes","No")</f>
        <v>No</v>
      </c>
      <c r="N3290" s="13"/>
    </row>
    <row r="3291" spans="1:14" x14ac:dyDescent="0.35">
      <c r="A3291" s="5">
        <v>3290</v>
      </c>
      <c r="B3291" s="5">
        <v>2166</v>
      </c>
      <c r="C3291" s="5">
        <v>1038</v>
      </c>
      <c r="D3291" s="5">
        <v>1</v>
      </c>
      <c r="E3291" s="5">
        <v>930.61</v>
      </c>
      <c r="F3291" s="5">
        <v>0</v>
      </c>
      <c r="G3291" s="5">
        <f>IFERROR(INDEX(Products!$C$2:$C$86,MATCH(C3291,Products!$A$2:$A$86,0)),"")</f>
        <v>4</v>
      </c>
      <c r="H3291" s="12">
        <f>IFERROR(INDEX(Products!$D$2:$D$86,MATCH(C3291,Products!$A$2:$A$86,0)),"")</f>
        <v>617.46</v>
      </c>
      <c r="I3291" s="12">
        <f t="shared" si="204"/>
        <v>930.61</v>
      </c>
      <c r="J3291" s="12">
        <f t="shared" si="205"/>
        <v>617.46</v>
      </c>
      <c r="K3291" s="12">
        <f t="shared" si="206"/>
        <v>313.14999999999998</v>
      </c>
      <c r="L3291" s="7">
        <f t="shared" si="207"/>
        <v>0.33649971524054112</v>
      </c>
      <c r="M3291" s="5" t="str">
        <f>IF(COUNTIF(Returns!$B$2:$B$248,A3291)&gt;0,"Yes","No")</f>
        <v>No</v>
      </c>
      <c r="N3291" s="13"/>
    </row>
    <row r="3292" spans="1:14" x14ac:dyDescent="0.35">
      <c r="A3292" s="5">
        <v>3291</v>
      </c>
      <c r="B3292" s="5">
        <v>2167</v>
      </c>
      <c r="C3292" s="5">
        <v>1001</v>
      </c>
      <c r="D3292" s="5">
        <v>1</v>
      </c>
      <c r="E3292" s="5">
        <v>3826.19</v>
      </c>
      <c r="F3292" s="5">
        <v>0</v>
      </c>
      <c r="G3292" s="5">
        <f>IFERROR(INDEX(Products!$C$2:$C$86,MATCH(C3292,Products!$A$2:$A$86,0)),"")</f>
        <v>1</v>
      </c>
      <c r="H3292" s="12">
        <f>IFERROR(INDEX(Products!$D$2:$D$86,MATCH(C3292,Products!$A$2:$A$86,0)),"")</f>
        <v>3021.65</v>
      </c>
      <c r="I3292" s="12">
        <f t="shared" si="204"/>
        <v>3826.19</v>
      </c>
      <c r="J3292" s="12">
        <f t="shared" si="205"/>
        <v>3021.65</v>
      </c>
      <c r="K3292" s="12">
        <f t="shared" si="206"/>
        <v>804.54</v>
      </c>
      <c r="L3292" s="7">
        <f t="shared" si="207"/>
        <v>0.21027183699711721</v>
      </c>
      <c r="M3292" s="5" t="str">
        <f>IF(COUNTIF(Returns!$B$2:$B$248,A3292)&gt;0,"Yes","No")</f>
        <v>No</v>
      </c>
      <c r="N3292" s="13"/>
    </row>
    <row r="3293" spans="1:14" x14ac:dyDescent="0.35">
      <c r="A3293" s="5">
        <v>3292</v>
      </c>
      <c r="B3293" s="5">
        <v>2167</v>
      </c>
      <c r="C3293" s="5">
        <v>1052</v>
      </c>
      <c r="D3293" s="5">
        <v>2</v>
      </c>
      <c r="E3293" s="5">
        <v>2801.53</v>
      </c>
      <c r="F3293" s="5">
        <v>0.15</v>
      </c>
      <c r="G3293" s="5">
        <f>IFERROR(INDEX(Products!$C$2:$C$86,MATCH(C3293,Products!$A$2:$A$86,0)),"")</f>
        <v>5</v>
      </c>
      <c r="H3293" s="12">
        <f>IFERROR(INDEX(Products!$D$2:$D$86,MATCH(C3293,Products!$A$2:$A$86,0)),"")</f>
        <v>1752.02</v>
      </c>
      <c r="I3293" s="12">
        <f t="shared" si="204"/>
        <v>4762.6010000000006</v>
      </c>
      <c r="J3293" s="12">
        <f t="shared" si="205"/>
        <v>3504.04</v>
      </c>
      <c r="K3293" s="12">
        <f t="shared" si="206"/>
        <v>1258.5610000000006</v>
      </c>
      <c r="L3293" s="7">
        <f t="shared" si="207"/>
        <v>0.26425917266636456</v>
      </c>
      <c r="M3293" s="5" t="str">
        <f>IF(COUNTIF(Returns!$B$2:$B$248,A3293)&gt;0,"Yes","No")</f>
        <v>No</v>
      </c>
      <c r="N3293" s="13"/>
    </row>
    <row r="3294" spans="1:14" x14ac:dyDescent="0.35">
      <c r="A3294" s="5">
        <v>3293</v>
      </c>
      <c r="B3294" s="5">
        <v>2168</v>
      </c>
      <c r="C3294" s="5">
        <v>1056</v>
      </c>
      <c r="D3294" s="5">
        <v>1</v>
      </c>
      <c r="E3294" s="5">
        <v>1134.4000000000001</v>
      </c>
      <c r="F3294" s="5">
        <v>0</v>
      </c>
      <c r="G3294" s="5">
        <f>IFERROR(INDEX(Products!$C$2:$C$86,MATCH(C3294,Products!$A$2:$A$86,0)),"")</f>
        <v>6</v>
      </c>
      <c r="H3294" s="12">
        <f>IFERROR(INDEX(Products!$D$2:$D$86,MATCH(C3294,Products!$A$2:$A$86,0)),"")</f>
        <v>798.2</v>
      </c>
      <c r="I3294" s="12">
        <f t="shared" si="204"/>
        <v>1134.4000000000001</v>
      </c>
      <c r="J3294" s="12">
        <f t="shared" si="205"/>
        <v>798.2</v>
      </c>
      <c r="K3294" s="12">
        <f t="shared" si="206"/>
        <v>336.20000000000005</v>
      </c>
      <c r="L3294" s="7">
        <f t="shared" si="207"/>
        <v>0.29636812411847674</v>
      </c>
      <c r="M3294" s="5" t="str">
        <f>IF(COUNTIF(Returns!$B$2:$B$248,A3294)&gt;0,"Yes","No")</f>
        <v>No</v>
      </c>
      <c r="N3294" s="13"/>
    </row>
    <row r="3295" spans="1:14" x14ac:dyDescent="0.35">
      <c r="A3295" s="5">
        <v>3294</v>
      </c>
      <c r="B3295" s="5">
        <v>2169</v>
      </c>
      <c r="C3295" s="5">
        <v>1053</v>
      </c>
      <c r="D3295" s="5">
        <v>1</v>
      </c>
      <c r="E3295" s="5">
        <v>1295.03</v>
      </c>
      <c r="F3295" s="5">
        <v>0.3</v>
      </c>
      <c r="G3295" s="5">
        <f>IFERROR(INDEX(Products!$C$2:$C$86,MATCH(C3295,Products!$A$2:$A$86,0)),"")</f>
        <v>5</v>
      </c>
      <c r="H3295" s="12">
        <f>IFERROR(INDEX(Products!$D$2:$D$86,MATCH(C3295,Products!$A$2:$A$86,0)),"")</f>
        <v>777.04</v>
      </c>
      <c r="I3295" s="12">
        <f t="shared" si="204"/>
        <v>906.52099999999996</v>
      </c>
      <c r="J3295" s="12">
        <f t="shared" si="205"/>
        <v>777.04</v>
      </c>
      <c r="K3295" s="12">
        <f t="shared" si="206"/>
        <v>129.48099999999999</v>
      </c>
      <c r="L3295" s="7">
        <f t="shared" si="207"/>
        <v>0.1428328742522236</v>
      </c>
      <c r="M3295" s="5" t="str">
        <f>IF(COUNTIF(Returns!$B$2:$B$248,A3295)&gt;0,"Yes","No")</f>
        <v>No</v>
      </c>
      <c r="N3295" s="13"/>
    </row>
    <row r="3296" spans="1:14" x14ac:dyDescent="0.35">
      <c r="A3296" s="5">
        <v>3295</v>
      </c>
      <c r="B3296" s="5">
        <v>2169</v>
      </c>
      <c r="C3296" s="5">
        <v>1056</v>
      </c>
      <c r="D3296" s="5">
        <v>1</v>
      </c>
      <c r="E3296" s="5">
        <v>1134.4000000000001</v>
      </c>
      <c r="F3296" s="5">
        <v>0.05</v>
      </c>
      <c r="G3296" s="5">
        <f>IFERROR(INDEX(Products!$C$2:$C$86,MATCH(C3296,Products!$A$2:$A$86,0)),"")</f>
        <v>6</v>
      </c>
      <c r="H3296" s="12">
        <f>IFERROR(INDEX(Products!$D$2:$D$86,MATCH(C3296,Products!$A$2:$A$86,0)),"")</f>
        <v>798.2</v>
      </c>
      <c r="I3296" s="12">
        <f t="shared" si="204"/>
        <v>1077.68</v>
      </c>
      <c r="J3296" s="12">
        <f t="shared" si="205"/>
        <v>798.2</v>
      </c>
      <c r="K3296" s="12">
        <f t="shared" si="206"/>
        <v>279.48</v>
      </c>
      <c r="L3296" s="7">
        <f t="shared" si="207"/>
        <v>0.25933486749313339</v>
      </c>
      <c r="M3296" s="5" t="str">
        <f>IF(COUNTIF(Returns!$B$2:$B$248,A3296)&gt;0,"Yes","No")</f>
        <v>No</v>
      </c>
      <c r="N3296" s="13"/>
    </row>
    <row r="3297" spans="1:14" x14ac:dyDescent="0.35">
      <c r="A3297" s="5">
        <v>3296</v>
      </c>
      <c r="B3297" s="5">
        <v>2169</v>
      </c>
      <c r="C3297" s="5">
        <v>1085</v>
      </c>
      <c r="D3297" s="5">
        <v>1</v>
      </c>
      <c r="E3297" s="5">
        <v>234.72</v>
      </c>
      <c r="F3297" s="5">
        <v>0.3</v>
      </c>
      <c r="G3297" s="5">
        <f>IFERROR(INDEX(Products!$C$2:$C$86,MATCH(C3297,Products!$A$2:$A$86,0)),"")</f>
        <v>8</v>
      </c>
      <c r="H3297" s="12">
        <f>IFERROR(INDEX(Products!$D$2:$D$86,MATCH(C3297,Products!$A$2:$A$86,0)),"")</f>
        <v>175.69</v>
      </c>
      <c r="I3297" s="12">
        <f t="shared" si="204"/>
        <v>164.304</v>
      </c>
      <c r="J3297" s="12">
        <f t="shared" si="205"/>
        <v>175.69</v>
      </c>
      <c r="K3297" s="12">
        <f t="shared" si="206"/>
        <v>-11.385999999999996</v>
      </c>
      <c r="L3297" s="7">
        <f t="shared" si="207"/>
        <v>-6.929837374622648E-2</v>
      </c>
      <c r="M3297" s="5" t="str">
        <f>IF(COUNTIF(Returns!$B$2:$B$248,A3297)&gt;0,"Yes","No")</f>
        <v>No</v>
      </c>
      <c r="N3297" s="13"/>
    </row>
    <row r="3298" spans="1:14" x14ac:dyDescent="0.35">
      <c r="A3298" s="5">
        <v>3297</v>
      </c>
      <c r="B3298" s="5">
        <v>2170</v>
      </c>
      <c r="C3298" s="5">
        <v>1067</v>
      </c>
      <c r="D3298" s="5">
        <v>1</v>
      </c>
      <c r="E3298" s="5">
        <v>4128.99</v>
      </c>
      <c r="F3298" s="5">
        <v>0</v>
      </c>
      <c r="G3298" s="5">
        <f>IFERROR(INDEX(Products!$C$2:$C$86,MATCH(C3298,Products!$A$2:$A$86,0)),"")</f>
        <v>7</v>
      </c>
      <c r="H3298" s="12">
        <f>IFERROR(INDEX(Products!$D$2:$D$86,MATCH(C3298,Products!$A$2:$A$86,0)),"")</f>
        <v>2213.3200000000002</v>
      </c>
      <c r="I3298" s="12">
        <f t="shared" si="204"/>
        <v>4128.99</v>
      </c>
      <c r="J3298" s="12">
        <f t="shared" si="205"/>
        <v>2213.3200000000002</v>
      </c>
      <c r="K3298" s="12">
        <f t="shared" si="206"/>
        <v>1915.6699999999996</v>
      </c>
      <c r="L3298" s="7">
        <f t="shared" si="207"/>
        <v>0.4639560764254696</v>
      </c>
      <c r="M3298" s="5" t="str">
        <f>IF(COUNTIF(Returns!$B$2:$B$248,A3298)&gt;0,"Yes","No")</f>
        <v>No</v>
      </c>
      <c r="N3298" s="13"/>
    </row>
    <row r="3299" spans="1:14" x14ac:dyDescent="0.35">
      <c r="A3299" s="5">
        <v>3298</v>
      </c>
      <c r="B3299" s="5">
        <v>2171</v>
      </c>
      <c r="C3299" s="5">
        <v>1085</v>
      </c>
      <c r="D3299" s="5">
        <v>1</v>
      </c>
      <c r="E3299" s="5">
        <v>234.72</v>
      </c>
      <c r="F3299" s="5">
        <v>0.1</v>
      </c>
      <c r="G3299" s="5">
        <f>IFERROR(INDEX(Products!$C$2:$C$86,MATCH(C3299,Products!$A$2:$A$86,0)),"")</f>
        <v>8</v>
      </c>
      <c r="H3299" s="12">
        <f>IFERROR(INDEX(Products!$D$2:$D$86,MATCH(C3299,Products!$A$2:$A$86,0)),"")</f>
        <v>175.69</v>
      </c>
      <c r="I3299" s="12">
        <f t="shared" si="204"/>
        <v>211.24799999999999</v>
      </c>
      <c r="J3299" s="12">
        <f t="shared" si="205"/>
        <v>175.69</v>
      </c>
      <c r="K3299" s="12">
        <f t="shared" si="206"/>
        <v>35.557999999999993</v>
      </c>
      <c r="L3299" s="7">
        <f t="shared" si="207"/>
        <v>0.16832348708626824</v>
      </c>
      <c r="M3299" s="5" t="str">
        <f>IF(COUNTIF(Returns!$B$2:$B$248,A3299)&gt;0,"Yes","No")</f>
        <v>No</v>
      </c>
      <c r="N3299" s="13"/>
    </row>
    <row r="3300" spans="1:14" x14ac:dyDescent="0.35">
      <c r="A3300" s="5">
        <v>3299</v>
      </c>
      <c r="B3300" s="5">
        <v>2171</v>
      </c>
      <c r="C3300" s="5">
        <v>1068</v>
      </c>
      <c r="D3300" s="5">
        <v>1</v>
      </c>
      <c r="E3300" s="5">
        <v>550.08000000000004</v>
      </c>
      <c r="F3300" s="5">
        <v>0</v>
      </c>
      <c r="G3300" s="5">
        <f>IFERROR(INDEX(Products!$C$2:$C$86,MATCH(C3300,Products!$A$2:$A$86,0)),"")</f>
        <v>7</v>
      </c>
      <c r="H3300" s="12">
        <f>IFERROR(INDEX(Products!$D$2:$D$86,MATCH(C3300,Products!$A$2:$A$86,0)),"")</f>
        <v>351.29</v>
      </c>
      <c r="I3300" s="12">
        <f t="shared" si="204"/>
        <v>550.08000000000004</v>
      </c>
      <c r="J3300" s="12">
        <f t="shared" si="205"/>
        <v>351.29</v>
      </c>
      <c r="K3300" s="12">
        <f t="shared" si="206"/>
        <v>198.79000000000002</v>
      </c>
      <c r="L3300" s="7">
        <f t="shared" si="207"/>
        <v>0.36138379872018617</v>
      </c>
      <c r="M3300" s="5" t="str">
        <f>IF(COUNTIF(Returns!$B$2:$B$248,A3300)&gt;0,"Yes","No")</f>
        <v>No</v>
      </c>
      <c r="N3300" s="13"/>
    </row>
    <row r="3301" spans="1:14" x14ac:dyDescent="0.35">
      <c r="A3301" s="5">
        <v>3300</v>
      </c>
      <c r="B3301" s="5">
        <v>2172</v>
      </c>
      <c r="C3301" s="5">
        <v>1050</v>
      </c>
      <c r="D3301" s="5">
        <v>1</v>
      </c>
      <c r="E3301" s="5">
        <v>4400.7700000000004</v>
      </c>
      <c r="F3301" s="5">
        <v>0.1</v>
      </c>
      <c r="G3301" s="5">
        <f>IFERROR(INDEX(Products!$C$2:$C$86,MATCH(C3301,Products!$A$2:$A$86,0)),"")</f>
        <v>5</v>
      </c>
      <c r="H3301" s="12">
        <f>IFERROR(INDEX(Products!$D$2:$D$86,MATCH(C3301,Products!$A$2:$A$86,0)),"")</f>
        <v>2432.0300000000002</v>
      </c>
      <c r="I3301" s="12">
        <f t="shared" si="204"/>
        <v>3960.6930000000007</v>
      </c>
      <c r="J3301" s="12">
        <f t="shared" si="205"/>
        <v>2432.0300000000002</v>
      </c>
      <c r="K3301" s="12">
        <f t="shared" si="206"/>
        <v>1528.6630000000005</v>
      </c>
      <c r="L3301" s="7">
        <f t="shared" si="207"/>
        <v>0.38595846736922051</v>
      </c>
      <c r="M3301" s="5" t="str">
        <f>IF(COUNTIF(Returns!$B$2:$B$248,A3301)&gt;0,"Yes","No")</f>
        <v>No</v>
      </c>
      <c r="N3301" s="13"/>
    </row>
    <row r="3302" spans="1:14" x14ac:dyDescent="0.35">
      <c r="A3302" s="5">
        <v>3301</v>
      </c>
      <c r="B3302" s="5">
        <v>2172</v>
      </c>
      <c r="C3302" s="5">
        <v>1080</v>
      </c>
      <c r="D3302" s="5">
        <v>1</v>
      </c>
      <c r="E3302" s="5">
        <v>256.7</v>
      </c>
      <c r="F3302" s="5">
        <v>0.1</v>
      </c>
      <c r="G3302" s="5">
        <f>IFERROR(INDEX(Products!$C$2:$C$86,MATCH(C3302,Products!$A$2:$A$86,0)),"")</f>
        <v>8</v>
      </c>
      <c r="H3302" s="12">
        <f>IFERROR(INDEX(Products!$D$2:$D$86,MATCH(C3302,Products!$A$2:$A$86,0)),"")</f>
        <v>184.26</v>
      </c>
      <c r="I3302" s="12">
        <f t="shared" si="204"/>
        <v>231.03</v>
      </c>
      <c r="J3302" s="12">
        <f t="shared" si="205"/>
        <v>184.26</v>
      </c>
      <c r="K3302" s="12">
        <f t="shared" si="206"/>
        <v>46.77000000000001</v>
      </c>
      <c r="L3302" s="7">
        <f t="shared" si="207"/>
        <v>0.20244124139722119</v>
      </c>
      <c r="M3302" s="5" t="str">
        <f>IF(COUNTIF(Returns!$B$2:$B$248,A3302)&gt;0,"Yes","No")</f>
        <v>No</v>
      </c>
      <c r="N3302" s="13"/>
    </row>
    <row r="3303" spans="1:14" x14ac:dyDescent="0.35">
      <c r="A3303" s="5">
        <v>3302</v>
      </c>
      <c r="B3303" s="5">
        <v>2173</v>
      </c>
      <c r="C3303" s="5">
        <v>1030</v>
      </c>
      <c r="D3303" s="5">
        <v>1</v>
      </c>
      <c r="E3303" s="5">
        <v>799.21</v>
      </c>
      <c r="F3303" s="5">
        <v>0</v>
      </c>
      <c r="G3303" s="5">
        <f>IFERROR(INDEX(Products!$C$2:$C$86,MATCH(C3303,Products!$A$2:$A$86,0)),"")</f>
        <v>3</v>
      </c>
      <c r="H3303" s="12">
        <f>IFERROR(INDEX(Products!$D$2:$D$86,MATCH(C3303,Products!$A$2:$A$86,0)),"")</f>
        <v>534</v>
      </c>
      <c r="I3303" s="12">
        <f t="shared" si="204"/>
        <v>799.21</v>
      </c>
      <c r="J3303" s="12">
        <f t="shared" si="205"/>
        <v>534</v>
      </c>
      <c r="K3303" s="12">
        <f t="shared" si="206"/>
        <v>265.21000000000004</v>
      </c>
      <c r="L3303" s="7">
        <f t="shared" si="207"/>
        <v>0.33184019218978744</v>
      </c>
      <c r="M3303" s="5" t="str">
        <f>IF(COUNTIF(Returns!$B$2:$B$248,A3303)&gt;0,"Yes","No")</f>
        <v>No</v>
      </c>
      <c r="N3303" s="13"/>
    </row>
    <row r="3304" spans="1:14" x14ac:dyDescent="0.35">
      <c r="A3304" s="5">
        <v>3303</v>
      </c>
      <c r="B3304" s="5">
        <v>2173</v>
      </c>
      <c r="C3304" s="5">
        <v>1019</v>
      </c>
      <c r="D3304" s="5">
        <v>1</v>
      </c>
      <c r="E3304" s="5">
        <v>1255.73</v>
      </c>
      <c r="F3304" s="5">
        <v>0.1</v>
      </c>
      <c r="G3304" s="5">
        <f>IFERROR(INDEX(Products!$C$2:$C$86,MATCH(C3304,Products!$A$2:$A$86,0)),"")</f>
        <v>2</v>
      </c>
      <c r="H3304" s="12">
        <f>IFERROR(INDEX(Products!$D$2:$D$86,MATCH(C3304,Products!$A$2:$A$86,0)),"")</f>
        <v>760.11</v>
      </c>
      <c r="I3304" s="12">
        <f t="shared" si="204"/>
        <v>1130.1570000000002</v>
      </c>
      <c r="J3304" s="12">
        <f t="shared" si="205"/>
        <v>760.11</v>
      </c>
      <c r="K3304" s="12">
        <f t="shared" si="206"/>
        <v>370.04700000000014</v>
      </c>
      <c r="L3304" s="7">
        <f t="shared" si="207"/>
        <v>0.32742972878989385</v>
      </c>
      <c r="M3304" s="5" t="str">
        <f>IF(COUNTIF(Returns!$B$2:$B$248,A3304)&gt;0,"Yes","No")</f>
        <v>No</v>
      </c>
      <c r="N3304" s="13"/>
    </row>
    <row r="3305" spans="1:14" x14ac:dyDescent="0.35">
      <c r="A3305" s="5">
        <v>3304</v>
      </c>
      <c r="B3305" s="5">
        <v>2173</v>
      </c>
      <c r="C3305" s="5">
        <v>1001</v>
      </c>
      <c r="D3305" s="5">
        <v>1</v>
      </c>
      <c r="E3305" s="5">
        <v>3826.19</v>
      </c>
      <c r="F3305" s="5">
        <v>0</v>
      </c>
      <c r="G3305" s="5">
        <f>IFERROR(INDEX(Products!$C$2:$C$86,MATCH(C3305,Products!$A$2:$A$86,0)),"")</f>
        <v>1</v>
      </c>
      <c r="H3305" s="12">
        <f>IFERROR(INDEX(Products!$D$2:$D$86,MATCH(C3305,Products!$A$2:$A$86,0)),"")</f>
        <v>3021.65</v>
      </c>
      <c r="I3305" s="12">
        <f t="shared" si="204"/>
        <v>3826.19</v>
      </c>
      <c r="J3305" s="12">
        <f t="shared" si="205"/>
        <v>3021.65</v>
      </c>
      <c r="K3305" s="12">
        <f t="shared" si="206"/>
        <v>804.54</v>
      </c>
      <c r="L3305" s="7">
        <f t="shared" si="207"/>
        <v>0.21027183699711721</v>
      </c>
      <c r="M3305" s="5" t="str">
        <f>IF(COUNTIF(Returns!$B$2:$B$248,A3305)&gt;0,"Yes","No")</f>
        <v>No</v>
      </c>
      <c r="N3305" s="13"/>
    </row>
    <row r="3306" spans="1:14" x14ac:dyDescent="0.35">
      <c r="A3306" s="5">
        <v>3305</v>
      </c>
      <c r="B3306" s="5">
        <v>2174</v>
      </c>
      <c r="C3306" s="5">
        <v>1072</v>
      </c>
      <c r="D3306" s="5">
        <v>1</v>
      </c>
      <c r="E3306" s="5">
        <v>1404.39</v>
      </c>
      <c r="F3306" s="5">
        <v>0.05</v>
      </c>
      <c r="G3306" s="5">
        <f>IFERROR(INDEX(Products!$C$2:$C$86,MATCH(C3306,Products!$A$2:$A$86,0)),"")</f>
        <v>7</v>
      </c>
      <c r="H3306" s="12">
        <f>IFERROR(INDEX(Products!$D$2:$D$86,MATCH(C3306,Products!$A$2:$A$86,0)),"")</f>
        <v>772.88</v>
      </c>
      <c r="I3306" s="12">
        <f t="shared" si="204"/>
        <v>1334.1704999999999</v>
      </c>
      <c r="J3306" s="12">
        <f t="shared" si="205"/>
        <v>772.88</v>
      </c>
      <c r="K3306" s="12">
        <f t="shared" si="206"/>
        <v>561.29049999999995</v>
      </c>
      <c r="L3306" s="7">
        <f t="shared" si="207"/>
        <v>0.42070372564825859</v>
      </c>
      <c r="M3306" s="5" t="str">
        <f>IF(COUNTIF(Returns!$B$2:$B$248,A3306)&gt;0,"Yes","No")</f>
        <v>No</v>
      </c>
      <c r="N3306" s="13"/>
    </row>
    <row r="3307" spans="1:14" x14ac:dyDescent="0.35">
      <c r="A3307" s="5">
        <v>3306</v>
      </c>
      <c r="B3307" s="5">
        <v>2174</v>
      </c>
      <c r="C3307" s="5">
        <v>1085</v>
      </c>
      <c r="D3307" s="5">
        <v>1</v>
      </c>
      <c r="E3307" s="5">
        <v>234.72</v>
      </c>
      <c r="F3307" s="5">
        <v>0.1</v>
      </c>
      <c r="G3307" s="5">
        <f>IFERROR(INDEX(Products!$C$2:$C$86,MATCH(C3307,Products!$A$2:$A$86,0)),"")</f>
        <v>8</v>
      </c>
      <c r="H3307" s="12">
        <f>IFERROR(INDEX(Products!$D$2:$D$86,MATCH(C3307,Products!$A$2:$A$86,0)),"")</f>
        <v>175.69</v>
      </c>
      <c r="I3307" s="12">
        <f t="shared" si="204"/>
        <v>211.24799999999999</v>
      </c>
      <c r="J3307" s="12">
        <f t="shared" si="205"/>
        <v>175.69</v>
      </c>
      <c r="K3307" s="12">
        <f t="shared" si="206"/>
        <v>35.557999999999993</v>
      </c>
      <c r="L3307" s="7">
        <f t="shared" si="207"/>
        <v>0.16832348708626824</v>
      </c>
      <c r="M3307" s="5" t="str">
        <f>IF(COUNTIF(Returns!$B$2:$B$248,A3307)&gt;0,"Yes","No")</f>
        <v>No</v>
      </c>
      <c r="N3307" s="13"/>
    </row>
    <row r="3308" spans="1:14" x14ac:dyDescent="0.35">
      <c r="A3308" s="5">
        <v>3307</v>
      </c>
      <c r="B3308" s="5">
        <v>2174</v>
      </c>
      <c r="C3308" s="5">
        <v>1046</v>
      </c>
      <c r="D3308" s="5">
        <v>2</v>
      </c>
      <c r="E3308" s="5">
        <v>675.87</v>
      </c>
      <c r="F3308" s="5">
        <v>0.25</v>
      </c>
      <c r="G3308" s="5">
        <f>IFERROR(INDEX(Products!$C$2:$C$86,MATCH(C3308,Products!$A$2:$A$86,0)),"")</f>
        <v>5</v>
      </c>
      <c r="H3308" s="12">
        <f>IFERROR(INDEX(Products!$D$2:$D$86,MATCH(C3308,Products!$A$2:$A$86,0)),"")</f>
        <v>407.68</v>
      </c>
      <c r="I3308" s="12">
        <f t="shared" si="204"/>
        <v>1013.8050000000001</v>
      </c>
      <c r="J3308" s="12">
        <f t="shared" si="205"/>
        <v>815.36</v>
      </c>
      <c r="K3308" s="12">
        <f t="shared" si="206"/>
        <v>198.44500000000005</v>
      </c>
      <c r="L3308" s="7">
        <f t="shared" si="207"/>
        <v>0.19574277104571397</v>
      </c>
      <c r="M3308" s="5" t="str">
        <f>IF(COUNTIF(Returns!$B$2:$B$248,A3308)&gt;0,"Yes","No")</f>
        <v>No</v>
      </c>
      <c r="N3308" s="13"/>
    </row>
    <row r="3309" spans="1:14" x14ac:dyDescent="0.35">
      <c r="A3309" s="5">
        <v>3308</v>
      </c>
      <c r="B3309" s="5">
        <v>2175</v>
      </c>
      <c r="C3309" s="5">
        <v>1001</v>
      </c>
      <c r="D3309" s="5">
        <v>1</v>
      </c>
      <c r="E3309" s="5">
        <v>3826.19</v>
      </c>
      <c r="F3309" s="5">
        <v>0.25</v>
      </c>
      <c r="G3309" s="5">
        <f>IFERROR(INDEX(Products!$C$2:$C$86,MATCH(C3309,Products!$A$2:$A$86,0)),"")</f>
        <v>1</v>
      </c>
      <c r="H3309" s="12">
        <f>IFERROR(INDEX(Products!$D$2:$D$86,MATCH(C3309,Products!$A$2:$A$86,0)),"")</f>
        <v>3021.65</v>
      </c>
      <c r="I3309" s="12">
        <f t="shared" si="204"/>
        <v>2869.6424999999999</v>
      </c>
      <c r="J3309" s="12">
        <f t="shared" si="205"/>
        <v>3021.65</v>
      </c>
      <c r="K3309" s="12">
        <f t="shared" si="206"/>
        <v>-152.00750000000016</v>
      </c>
      <c r="L3309" s="7">
        <f t="shared" si="207"/>
        <v>-5.2970884003843741E-2</v>
      </c>
      <c r="M3309" s="5" t="str">
        <f>IF(COUNTIF(Returns!$B$2:$B$248,A3309)&gt;0,"Yes","No")</f>
        <v>No</v>
      </c>
      <c r="N3309" s="13"/>
    </row>
    <row r="3310" spans="1:14" x14ac:dyDescent="0.35">
      <c r="A3310" s="5">
        <v>3309</v>
      </c>
      <c r="B3310" s="5">
        <v>2176</v>
      </c>
      <c r="C3310" s="5">
        <v>1007</v>
      </c>
      <c r="D3310" s="5">
        <v>1</v>
      </c>
      <c r="E3310" s="5">
        <v>701.76</v>
      </c>
      <c r="F3310" s="5">
        <v>0.1</v>
      </c>
      <c r="G3310" s="5">
        <f>IFERROR(INDEX(Products!$C$2:$C$86,MATCH(C3310,Products!$A$2:$A$86,0)),"")</f>
        <v>1</v>
      </c>
      <c r="H3310" s="12">
        <f>IFERROR(INDEX(Products!$D$2:$D$86,MATCH(C3310,Products!$A$2:$A$86,0)),"")</f>
        <v>508.8</v>
      </c>
      <c r="I3310" s="12">
        <f t="shared" si="204"/>
        <v>631.58400000000006</v>
      </c>
      <c r="J3310" s="12">
        <f t="shared" si="205"/>
        <v>508.8</v>
      </c>
      <c r="K3310" s="12">
        <f t="shared" si="206"/>
        <v>122.78400000000005</v>
      </c>
      <c r="L3310" s="7">
        <f t="shared" si="207"/>
        <v>0.19440644474844207</v>
      </c>
      <c r="M3310" s="5" t="str">
        <f>IF(COUNTIF(Returns!$B$2:$B$248,A3310)&gt;0,"Yes","No")</f>
        <v>No</v>
      </c>
      <c r="N3310" s="13"/>
    </row>
    <row r="3311" spans="1:14" x14ac:dyDescent="0.35">
      <c r="A3311" s="5">
        <v>3310</v>
      </c>
      <c r="B3311" s="5">
        <v>2176</v>
      </c>
      <c r="C3311" s="5">
        <v>1064</v>
      </c>
      <c r="D3311" s="5">
        <v>1</v>
      </c>
      <c r="E3311" s="5">
        <v>177.92</v>
      </c>
      <c r="F3311" s="5">
        <v>0.2</v>
      </c>
      <c r="G3311" s="5">
        <f>IFERROR(INDEX(Products!$C$2:$C$86,MATCH(C3311,Products!$A$2:$A$86,0)),"")</f>
        <v>6</v>
      </c>
      <c r="H3311" s="12">
        <f>IFERROR(INDEX(Products!$D$2:$D$86,MATCH(C3311,Products!$A$2:$A$86,0)),"")</f>
        <v>95.97</v>
      </c>
      <c r="I3311" s="12">
        <f t="shared" si="204"/>
        <v>142.33599999999998</v>
      </c>
      <c r="J3311" s="12">
        <f t="shared" si="205"/>
        <v>95.97</v>
      </c>
      <c r="K3311" s="12">
        <f t="shared" si="206"/>
        <v>46.365999999999985</v>
      </c>
      <c r="L3311" s="7">
        <f t="shared" si="207"/>
        <v>0.32575033723021574</v>
      </c>
      <c r="M3311" s="5" t="str">
        <f>IF(COUNTIF(Returns!$B$2:$B$248,A3311)&gt;0,"Yes","No")</f>
        <v>No</v>
      </c>
      <c r="N3311" s="13"/>
    </row>
    <row r="3312" spans="1:14" x14ac:dyDescent="0.35">
      <c r="A3312" s="5">
        <v>3311</v>
      </c>
      <c r="B3312" s="5">
        <v>2177</v>
      </c>
      <c r="C3312" s="5">
        <v>1050</v>
      </c>
      <c r="D3312" s="5">
        <v>1</v>
      </c>
      <c r="E3312" s="5">
        <v>4400.7700000000004</v>
      </c>
      <c r="F3312" s="5">
        <v>0</v>
      </c>
      <c r="G3312" s="5">
        <f>IFERROR(INDEX(Products!$C$2:$C$86,MATCH(C3312,Products!$A$2:$A$86,0)),"")</f>
        <v>5</v>
      </c>
      <c r="H3312" s="12">
        <f>IFERROR(INDEX(Products!$D$2:$D$86,MATCH(C3312,Products!$A$2:$A$86,0)),"")</f>
        <v>2432.0300000000002</v>
      </c>
      <c r="I3312" s="12">
        <f t="shared" si="204"/>
        <v>4400.7700000000004</v>
      </c>
      <c r="J3312" s="12">
        <f t="shared" si="205"/>
        <v>2432.0300000000002</v>
      </c>
      <c r="K3312" s="12">
        <f t="shared" si="206"/>
        <v>1968.7400000000002</v>
      </c>
      <c r="L3312" s="7">
        <f t="shared" si="207"/>
        <v>0.44736262063229842</v>
      </c>
      <c r="M3312" s="5" t="str">
        <f>IF(COUNTIF(Returns!$B$2:$B$248,A3312)&gt;0,"Yes","No")</f>
        <v>No</v>
      </c>
      <c r="N3312" s="13"/>
    </row>
    <row r="3313" spans="1:14" x14ac:dyDescent="0.35">
      <c r="A3313" s="5">
        <v>3312</v>
      </c>
      <c r="B3313" s="5">
        <v>2178</v>
      </c>
      <c r="C3313" s="5">
        <v>1082</v>
      </c>
      <c r="D3313" s="5">
        <v>1</v>
      </c>
      <c r="E3313" s="5">
        <v>337.61</v>
      </c>
      <c r="F3313" s="5">
        <v>0.3</v>
      </c>
      <c r="G3313" s="5">
        <f>IFERROR(INDEX(Products!$C$2:$C$86,MATCH(C3313,Products!$A$2:$A$86,0)),"")</f>
        <v>8</v>
      </c>
      <c r="H3313" s="12">
        <f>IFERROR(INDEX(Products!$D$2:$D$86,MATCH(C3313,Products!$A$2:$A$86,0)),"")</f>
        <v>183.63</v>
      </c>
      <c r="I3313" s="12">
        <f t="shared" si="204"/>
        <v>236.327</v>
      </c>
      <c r="J3313" s="12">
        <f t="shared" si="205"/>
        <v>183.63</v>
      </c>
      <c r="K3313" s="12">
        <f t="shared" si="206"/>
        <v>52.697000000000003</v>
      </c>
      <c r="L3313" s="7">
        <f t="shared" si="207"/>
        <v>0.22298340858217641</v>
      </c>
      <c r="M3313" s="5" t="str">
        <f>IF(COUNTIF(Returns!$B$2:$B$248,A3313)&gt;0,"Yes","No")</f>
        <v>No</v>
      </c>
      <c r="N3313" s="13"/>
    </row>
    <row r="3314" spans="1:14" x14ac:dyDescent="0.35">
      <c r="A3314" s="5">
        <v>3313</v>
      </c>
      <c r="B3314" s="5">
        <v>2179</v>
      </c>
      <c r="C3314" s="5">
        <v>1013</v>
      </c>
      <c r="D3314" s="5">
        <v>2</v>
      </c>
      <c r="E3314" s="5">
        <v>6351.87</v>
      </c>
      <c r="F3314" s="5">
        <v>0.1</v>
      </c>
      <c r="G3314" s="5">
        <f>IFERROR(INDEX(Products!$C$2:$C$86,MATCH(C3314,Products!$A$2:$A$86,0)),"")</f>
        <v>1</v>
      </c>
      <c r="H3314" s="12">
        <f>IFERROR(INDEX(Products!$D$2:$D$86,MATCH(C3314,Products!$A$2:$A$86,0)),"")</f>
        <v>4324.57</v>
      </c>
      <c r="I3314" s="12">
        <f t="shared" si="204"/>
        <v>11433.366</v>
      </c>
      <c r="J3314" s="12">
        <f t="shared" si="205"/>
        <v>8649.14</v>
      </c>
      <c r="K3314" s="12">
        <f t="shared" si="206"/>
        <v>2784.2260000000006</v>
      </c>
      <c r="L3314" s="7">
        <f t="shared" si="207"/>
        <v>0.24351761327329158</v>
      </c>
      <c r="M3314" s="5" t="str">
        <f>IF(COUNTIF(Returns!$B$2:$B$248,A3314)&gt;0,"Yes","No")</f>
        <v>No</v>
      </c>
      <c r="N3314" s="13"/>
    </row>
    <row r="3315" spans="1:14" x14ac:dyDescent="0.35">
      <c r="A3315" s="5">
        <v>3314</v>
      </c>
      <c r="B3315" s="5">
        <v>2180</v>
      </c>
      <c r="C3315" s="5">
        <v>1038</v>
      </c>
      <c r="D3315" s="5">
        <v>1</v>
      </c>
      <c r="E3315" s="5">
        <v>930.61</v>
      </c>
      <c r="F3315" s="5">
        <v>0</v>
      </c>
      <c r="G3315" s="5">
        <f>IFERROR(INDEX(Products!$C$2:$C$86,MATCH(C3315,Products!$A$2:$A$86,0)),"")</f>
        <v>4</v>
      </c>
      <c r="H3315" s="12">
        <f>IFERROR(INDEX(Products!$D$2:$D$86,MATCH(C3315,Products!$A$2:$A$86,0)),"")</f>
        <v>617.46</v>
      </c>
      <c r="I3315" s="12">
        <f t="shared" si="204"/>
        <v>930.61</v>
      </c>
      <c r="J3315" s="12">
        <f t="shared" si="205"/>
        <v>617.46</v>
      </c>
      <c r="K3315" s="12">
        <f t="shared" si="206"/>
        <v>313.14999999999998</v>
      </c>
      <c r="L3315" s="7">
        <f t="shared" si="207"/>
        <v>0.33649971524054112</v>
      </c>
      <c r="M3315" s="5" t="str">
        <f>IF(COUNTIF(Returns!$B$2:$B$248,A3315)&gt;0,"Yes","No")</f>
        <v>No</v>
      </c>
      <c r="N3315" s="13"/>
    </row>
    <row r="3316" spans="1:14" x14ac:dyDescent="0.35">
      <c r="A3316" s="5">
        <v>3315</v>
      </c>
      <c r="B3316" s="5">
        <v>2180</v>
      </c>
      <c r="C3316" s="5">
        <v>1085</v>
      </c>
      <c r="D3316" s="5">
        <v>1</v>
      </c>
      <c r="E3316" s="5">
        <v>234.72</v>
      </c>
      <c r="F3316" s="5">
        <v>0.1</v>
      </c>
      <c r="G3316" s="5">
        <f>IFERROR(INDEX(Products!$C$2:$C$86,MATCH(C3316,Products!$A$2:$A$86,0)),"")</f>
        <v>8</v>
      </c>
      <c r="H3316" s="12">
        <f>IFERROR(INDEX(Products!$D$2:$D$86,MATCH(C3316,Products!$A$2:$A$86,0)),"")</f>
        <v>175.69</v>
      </c>
      <c r="I3316" s="12">
        <f t="shared" si="204"/>
        <v>211.24799999999999</v>
      </c>
      <c r="J3316" s="12">
        <f t="shared" si="205"/>
        <v>175.69</v>
      </c>
      <c r="K3316" s="12">
        <f t="shared" si="206"/>
        <v>35.557999999999993</v>
      </c>
      <c r="L3316" s="7">
        <f t="shared" si="207"/>
        <v>0.16832348708626824</v>
      </c>
      <c r="M3316" s="5" t="str">
        <f>IF(COUNTIF(Returns!$B$2:$B$248,A3316)&gt;0,"Yes","No")</f>
        <v>No</v>
      </c>
      <c r="N3316" s="13"/>
    </row>
    <row r="3317" spans="1:14" x14ac:dyDescent="0.35">
      <c r="A3317" s="5">
        <v>3316</v>
      </c>
      <c r="B3317" s="5">
        <v>2181</v>
      </c>
      <c r="C3317" s="5">
        <v>1029</v>
      </c>
      <c r="D3317" s="5">
        <v>1</v>
      </c>
      <c r="E3317" s="5">
        <v>951.92</v>
      </c>
      <c r="F3317" s="5">
        <v>0.25</v>
      </c>
      <c r="G3317" s="5">
        <f>IFERROR(INDEX(Products!$C$2:$C$86,MATCH(C3317,Products!$A$2:$A$86,0)),"")</f>
        <v>3</v>
      </c>
      <c r="H3317" s="12">
        <f>IFERROR(INDEX(Products!$D$2:$D$86,MATCH(C3317,Products!$A$2:$A$86,0)),"")</f>
        <v>552.17999999999995</v>
      </c>
      <c r="I3317" s="12">
        <f t="shared" si="204"/>
        <v>713.93999999999994</v>
      </c>
      <c r="J3317" s="12">
        <f t="shared" si="205"/>
        <v>552.17999999999995</v>
      </c>
      <c r="K3317" s="12">
        <f t="shared" si="206"/>
        <v>161.76</v>
      </c>
      <c r="L3317" s="7">
        <f t="shared" si="207"/>
        <v>0.22657366165223969</v>
      </c>
      <c r="M3317" s="5" t="str">
        <f>IF(COUNTIF(Returns!$B$2:$B$248,A3317)&gt;0,"Yes","No")</f>
        <v>No</v>
      </c>
      <c r="N3317" s="13"/>
    </row>
    <row r="3318" spans="1:14" x14ac:dyDescent="0.35">
      <c r="A3318" s="5">
        <v>3317</v>
      </c>
      <c r="B3318" s="5">
        <v>2182</v>
      </c>
      <c r="C3318" s="5">
        <v>1068</v>
      </c>
      <c r="D3318" s="5">
        <v>1</v>
      </c>
      <c r="E3318" s="5">
        <v>550.08000000000004</v>
      </c>
      <c r="F3318" s="5">
        <v>0.1</v>
      </c>
      <c r="G3318" s="5">
        <f>IFERROR(INDEX(Products!$C$2:$C$86,MATCH(C3318,Products!$A$2:$A$86,0)),"")</f>
        <v>7</v>
      </c>
      <c r="H3318" s="12">
        <f>IFERROR(INDEX(Products!$D$2:$D$86,MATCH(C3318,Products!$A$2:$A$86,0)),"")</f>
        <v>351.29</v>
      </c>
      <c r="I3318" s="12">
        <f t="shared" si="204"/>
        <v>495.07200000000006</v>
      </c>
      <c r="J3318" s="12">
        <f t="shared" si="205"/>
        <v>351.29</v>
      </c>
      <c r="K3318" s="12">
        <f t="shared" si="206"/>
        <v>143.78200000000004</v>
      </c>
      <c r="L3318" s="7">
        <f t="shared" si="207"/>
        <v>0.29042644302242909</v>
      </c>
      <c r="M3318" s="5" t="str">
        <f>IF(COUNTIF(Returns!$B$2:$B$248,A3318)&gt;0,"Yes","No")</f>
        <v>No</v>
      </c>
      <c r="N3318" s="13"/>
    </row>
    <row r="3319" spans="1:14" x14ac:dyDescent="0.35">
      <c r="A3319" s="5">
        <v>3318</v>
      </c>
      <c r="B3319" s="5">
        <v>2182</v>
      </c>
      <c r="C3319" s="5">
        <v>1006</v>
      </c>
      <c r="D3319" s="5">
        <v>3</v>
      </c>
      <c r="E3319" s="5">
        <v>2046.37</v>
      </c>
      <c r="F3319" s="5">
        <v>0.3</v>
      </c>
      <c r="G3319" s="5">
        <f>IFERROR(INDEX(Products!$C$2:$C$86,MATCH(C3319,Products!$A$2:$A$86,0)),"")</f>
        <v>1</v>
      </c>
      <c r="H3319" s="12">
        <f>IFERROR(INDEX(Products!$D$2:$D$86,MATCH(C3319,Products!$A$2:$A$86,0)),"")</f>
        <v>1296.42</v>
      </c>
      <c r="I3319" s="12">
        <f t="shared" si="204"/>
        <v>4297.3769999999995</v>
      </c>
      <c r="J3319" s="12">
        <f t="shared" si="205"/>
        <v>3889.26</v>
      </c>
      <c r="K3319" s="12">
        <f t="shared" si="206"/>
        <v>408.11699999999928</v>
      </c>
      <c r="L3319" s="7">
        <f t="shared" si="207"/>
        <v>9.4968861237913108E-2</v>
      </c>
      <c r="M3319" s="5" t="str">
        <f>IF(COUNTIF(Returns!$B$2:$B$248,A3319)&gt;0,"Yes","No")</f>
        <v>No</v>
      </c>
      <c r="N3319" s="13"/>
    </row>
    <row r="3320" spans="1:14" x14ac:dyDescent="0.35">
      <c r="A3320" s="5">
        <v>3319</v>
      </c>
      <c r="B3320" s="5">
        <v>2182</v>
      </c>
      <c r="C3320" s="5">
        <v>1026</v>
      </c>
      <c r="D3320" s="5">
        <v>1</v>
      </c>
      <c r="E3320" s="5">
        <v>1413.81</v>
      </c>
      <c r="F3320" s="5">
        <v>0</v>
      </c>
      <c r="G3320" s="5">
        <f>IFERROR(INDEX(Products!$C$2:$C$86,MATCH(C3320,Products!$A$2:$A$86,0)),"")</f>
        <v>3</v>
      </c>
      <c r="H3320" s="12">
        <f>IFERROR(INDEX(Products!$D$2:$D$86,MATCH(C3320,Products!$A$2:$A$86,0)),"")</f>
        <v>1019.93</v>
      </c>
      <c r="I3320" s="12">
        <f t="shared" si="204"/>
        <v>1413.81</v>
      </c>
      <c r="J3320" s="12">
        <f t="shared" si="205"/>
        <v>1019.93</v>
      </c>
      <c r="K3320" s="12">
        <f t="shared" si="206"/>
        <v>393.88</v>
      </c>
      <c r="L3320" s="7">
        <f t="shared" si="207"/>
        <v>0.27859471923384332</v>
      </c>
      <c r="M3320" s="5" t="str">
        <f>IF(COUNTIF(Returns!$B$2:$B$248,A3320)&gt;0,"Yes","No")</f>
        <v>No</v>
      </c>
      <c r="N3320" s="13"/>
    </row>
    <row r="3321" spans="1:14" x14ac:dyDescent="0.35">
      <c r="A3321" s="5">
        <v>3320</v>
      </c>
      <c r="B3321" s="5">
        <v>2183</v>
      </c>
      <c r="C3321" s="5">
        <v>1061</v>
      </c>
      <c r="D3321" s="5">
        <v>1</v>
      </c>
      <c r="E3321" s="5">
        <v>1128.8399999999999</v>
      </c>
      <c r="F3321" s="5">
        <v>0</v>
      </c>
      <c r="G3321" s="5">
        <f>IFERROR(INDEX(Products!$C$2:$C$86,MATCH(C3321,Products!$A$2:$A$86,0)),"")</f>
        <v>6</v>
      </c>
      <c r="H3321" s="12">
        <f>IFERROR(INDEX(Products!$D$2:$D$86,MATCH(C3321,Products!$A$2:$A$86,0)),"")</f>
        <v>705.26</v>
      </c>
      <c r="I3321" s="12">
        <f t="shared" si="204"/>
        <v>1128.8399999999999</v>
      </c>
      <c r="J3321" s="12">
        <f t="shared" si="205"/>
        <v>705.26</v>
      </c>
      <c r="K3321" s="12">
        <f t="shared" si="206"/>
        <v>423.57999999999993</v>
      </c>
      <c r="L3321" s="7">
        <f t="shared" si="207"/>
        <v>0.37523475426101127</v>
      </c>
      <c r="M3321" s="5" t="str">
        <f>IF(COUNTIF(Returns!$B$2:$B$248,A3321)&gt;0,"Yes","No")</f>
        <v>No</v>
      </c>
      <c r="N3321" s="13"/>
    </row>
    <row r="3322" spans="1:14" x14ac:dyDescent="0.35">
      <c r="A3322" s="5">
        <v>3321</v>
      </c>
      <c r="B3322" s="5">
        <v>2184</v>
      </c>
      <c r="C3322" s="5">
        <v>1005</v>
      </c>
      <c r="D3322" s="5">
        <v>1</v>
      </c>
      <c r="E3322" s="5">
        <v>2703.6</v>
      </c>
      <c r="F3322" s="5">
        <v>0.05</v>
      </c>
      <c r="G3322" s="5">
        <f>IFERROR(INDEX(Products!$C$2:$C$86,MATCH(C3322,Products!$A$2:$A$86,0)),"")</f>
        <v>1</v>
      </c>
      <c r="H3322" s="12">
        <f>IFERROR(INDEX(Products!$D$2:$D$86,MATCH(C3322,Products!$A$2:$A$86,0)),"")</f>
        <v>2129.88</v>
      </c>
      <c r="I3322" s="12">
        <f t="shared" si="204"/>
        <v>2568.4199999999996</v>
      </c>
      <c r="J3322" s="12">
        <f t="shared" si="205"/>
        <v>2129.88</v>
      </c>
      <c r="K3322" s="12">
        <f t="shared" si="206"/>
        <v>438.53999999999951</v>
      </c>
      <c r="L3322" s="7">
        <f t="shared" si="207"/>
        <v>0.17074310276356655</v>
      </c>
      <c r="M3322" s="5" t="str">
        <f>IF(COUNTIF(Returns!$B$2:$B$248,A3322)&gt;0,"Yes","No")</f>
        <v>No</v>
      </c>
      <c r="N3322" s="13"/>
    </row>
    <row r="3323" spans="1:14" x14ac:dyDescent="0.35">
      <c r="A3323" s="5">
        <v>3322</v>
      </c>
      <c r="B3323" s="5">
        <v>2185</v>
      </c>
      <c r="C3323" s="5">
        <v>1041</v>
      </c>
      <c r="D3323" s="5">
        <v>1</v>
      </c>
      <c r="E3323" s="5">
        <v>767.68</v>
      </c>
      <c r="F3323" s="5">
        <v>0.1</v>
      </c>
      <c r="G3323" s="5">
        <f>IFERROR(INDEX(Products!$C$2:$C$86,MATCH(C3323,Products!$A$2:$A$86,0)),"")</f>
        <v>4</v>
      </c>
      <c r="H3323" s="12">
        <f>IFERROR(INDEX(Products!$D$2:$D$86,MATCH(C3323,Products!$A$2:$A$86,0)),"")</f>
        <v>540.32000000000005</v>
      </c>
      <c r="I3323" s="12">
        <f t="shared" si="204"/>
        <v>690.91199999999992</v>
      </c>
      <c r="J3323" s="12">
        <f t="shared" si="205"/>
        <v>540.32000000000005</v>
      </c>
      <c r="K3323" s="12">
        <f t="shared" si="206"/>
        <v>150.59199999999987</v>
      </c>
      <c r="L3323" s="7">
        <f t="shared" si="207"/>
        <v>0.21796118753184182</v>
      </c>
      <c r="M3323" s="5" t="str">
        <f>IF(COUNTIF(Returns!$B$2:$B$248,A3323)&gt;0,"Yes","No")</f>
        <v>No</v>
      </c>
      <c r="N3323" s="13"/>
    </row>
    <row r="3324" spans="1:14" x14ac:dyDescent="0.35">
      <c r="A3324" s="5">
        <v>3323</v>
      </c>
      <c r="B3324" s="5">
        <v>2186</v>
      </c>
      <c r="C3324" s="5">
        <v>1006</v>
      </c>
      <c r="D3324" s="5">
        <v>1</v>
      </c>
      <c r="E3324" s="5">
        <v>2046.37</v>
      </c>
      <c r="F3324" s="5">
        <v>0.1</v>
      </c>
      <c r="G3324" s="5">
        <f>IFERROR(INDEX(Products!$C$2:$C$86,MATCH(C3324,Products!$A$2:$A$86,0)),"")</f>
        <v>1</v>
      </c>
      <c r="H3324" s="12">
        <f>IFERROR(INDEX(Products!$D$2:$D$86,MATCH(C3324,Products!$A$2:$A$86,0)),"")</f>
        <v>1296.42</v>
      </c>
      <c r="I3324" s="12">
        <f t="shared" si="204"/>
        <v>1841.7329999999999</v>
      </c>
      <c r="J3324" s="12">
        <f t="shared" si="205"/>
        <v>1296.42</v>
      </c>
      <c r="K3324" s="12">
        <f t="shared" si="206"/>
        <v>545.31299999999987</v>
      </c>
      <c r="L3324" s="7">
        <f t="shared" si="207"/>
        <v>0.29608689207393246</v>
      </c>
      <c r="M3324" s="5" t="str">
        <f>IF(COUNTIF(Returns!$B$2:$B$248,A3324)&gt;0,"Yes","No")</f>
        <v>No</v>
      </c>
      <c r="N3324" s="13"/>
    </row>
    <row r="3325" spans="1:14" x14ac:dyDescent="0.35">
      <c r="A3325" s="5">
        <v>3324</v>
      </c>
      <c r="B3325" s="5">
        <v>2187</v>
      </c>
      <c r="C3325" s="5">
        <v>1067</v>
      </c>
      <c r="D3325" s="5">
        <v>2</v>
      </c>
      <c r="E3325" s="5">
        <v>4128.99</v>
      </c>
      <c r="F3325" s="5">
        <v>0.05</v>
      </c>
      <c r="G3325" s="5">
        <f>IFERROR(INDEX(Products!$C$2:$C$86,MATCH(C3325,Products!$A$2:$A$86,0)),"")</f>
        <v>7</v>
      </c>
      <c r="H3325" s="12">
        <f>IFERROR(INDEX(Products!$D$2:$D$86,MATCH(C3325,Products!$A$2:$A$86,0)),"")</f>
        <v>2213.3200000000002</v>
      </c>
      <c r="I3325" s="12">
        <f t="shared" si="204"/>
        <v>7845.0809999999992</v>
      </c>
      <c r="J3325" s="12">
        <f t="shared" si="205"/>
        <v>4426.6400000000003</v>
      </c>
      <c r="K3325" s="12">
        <f t="shared" si="206"/>
        <v>3418.4409999999989</v>
      </c>
      <c r="L3325" s="7">
        <f t="shared" si="207"/>
        <v>0.43574323834259954</v>
      </c>
      <c r="M3325" s="5" t="str">
        <f>IF(COUNTIF(Returns!$B$2:$B$248,A3325)&gt;0,"Yes","No")</f>
        <v>No</v>
      </c>
      <c r="N3325" s="13"/>
    </row>
    <row r="3326" spans="1:14" x14ac:dyDescent="0.35">
      <c r="A3326" s="5">
        <v>3325</v>
      </c>
      <c r="B3326" s="5">
        <v>2187</v>
      </c>
      <c r="C3326" s="5">
        <v>1026</v>
      </c>
      <c r="D3326" s="5">
        <v>2</v>
      </c>
      <c r="E3326" s="5">
        <v>1413.81</v>
      </c>
      <c r="F3326" s="5">
        <v>0.2</v>
      </c>
      <c r="G3326" s="5">
        <f>IFERROR(INDEX(Products!$C$2:$C$86,MATCH(C3326,Products!$A$2:$A$86,0)),"")</f>
        <v>3</v>
      </c>
      <c r="H3326" s="12">
        <f>IFERROR(INDEX(Products!$D$2:$D$86,MATCH(C3326,Products!$A$2:$A$86,0)),"")</f>
        <v>1019.93</v>
      </c>
      <c r="I3326" s="12">
        <f t="shared" si="204"/>
        <v>2262.096</v>
      </c>
      <c r="J3326" s="12">
        <f t="shared" si="205"/>
        <v>2039.86</v>
      </c>
      <c r="K3326" s="12">
        <f t="shared" si="206"/>
        <v>222.2360000000001</v>
      </c>
      <c r="L3326" s="7">
        <f t="shared" si="207"/>
        <v>9.8243399042304169E-2</v>
      </c>
      <c r="M3326" s="5" t="str">
        <f>IF(COUNTIF(Returns!$B$2:$B$248,A3326)&gt;0,"Yes","No")</f>
        <v>No</v>
      </c>
      <c r="N3326" s="13"/>
    </row>
    <row r="3327" spans="1:14" x14ac:dyDescent="0.35">
      <c r="A3327" s="5">
        <v>3326</v>
      </c>
      <c r="B3327" s="5">
        <v>2188</v>
      </c>
      <c r="C3327" s="5">
        <v>1059</v>
      </c>
      <c r="D3327" s="5">
        <v>1</v>
      </c>
      <c r="E3327" s="5">
        <v>540.76</v>
      </c>
      <c r="F3327" s="5">
        <v>0</v>
      </c>
      <c r="G3327" s="5">
        <f>IFERROR(INDEX(Products!$C$2:$C$86,MATCH(C3327,Products!$A$2:$A$86,0)),"")</f>
        <v>6</v>
      </c>
      <c r="H3327" s="12">
        <f>IFERROR(INDEX(Products!$D$2:$D$86,MATCH(C3327,Products!$A$2:$A$86,0)),"")</f>
        <v>324.72000000000003</v>
      </c>
      <c r="I3327" s="12">
        <f t="shared" si="204"/>
        <v>540.76</v>
      </c>
      <c r="J3327" s="12">
        <f t="shared" si="205"/>
        <v>324.72000000000003</v>
      </c>
      <c r="K3327" s="12">
        <f t="shared" si="206"/>
        <v>216.03999999999996</v>
      </c>
      <c r="L3327" s="7">
        <f t="shared" si="207"/>
        <v>0.39951179820992672</v>
      </c>
      <c r="M3327" s="5" t="str">
        <f>IF(COUNTIF(Returns!$B$2:$B$248,A3327)&gt;0,"Yes","No")</f>
        <v>No</v>
      </c>
      <c r="N3327" s="13"/>
    </row>
    <row r="3328" spans="1:14" x14ac:dyDescent="0.35">
      <c r="A3328" s="5">
        <v>3327</v>
      </c>
      <c r="B3328" s="5">
        <v>2189</v>
      </c>
      <c r="C3328" s="5">
        <v>1031</v>
      </c>
      <c r="D3328" s="5">
        <v>1</v>
      </c>
      <c r="E3328" s="5">
        <v>4123.9799999999996</v>
      </c>
      <c r="F3328" s="5">
        <v>0.3</v>
      </c>
      <c r="G3328" s="5">
        <f>IFERROR(INDEX(Products!$C$2:$C$86,MATCH(C3328,Products!$A$2:$A$86,0)),"")</f>
        <v>3</v>
      </c>
      <c r="H3328" s="12">
        <f>IFERROR(INDEX(Products!$D$2:$D$86,MATCH(C3328,Products!$A$2:$A$86,0)),"")</f>
        <v>2475.38</v>
      </c>
      <c r="I3328" s="12">
        <f t="shared" si="204"/>
        <v>2886.7859999999996</v>
      </c>
      <c r="J3328" s="12">
        <f t="shared" si="205"/>
        <v>2475.38</v>
      </c>
      <c r="K3328" s="12">
        <f t="shared" si="206"/>
        <v>411.40599999999949</v>
      </c>
      <c r="L3328" s="7">
        <f t="shared" si="207"/>
        <v>0.14251350810208985</v>
      </c>
      <c r="M3328" s="5" t="str">
        <f>IF(COUNTIF(Returns!$B$2:$B$248,A3328)&gt;0,"Yes","No")</f>
        <v>No</v>
      </c>
      <c r="N3328" s="13"/>
    </row>
    <row r="3329" spans="1:14" x14ac:dyDescent="0.35">
      <c r="A3329" s="5">
        <v>3328</v>
      </c>
      <c r="B3329" s="5">
        <v>2190</v>
      </c>
      <c r="C3329" s="5">
        <v>1017</v>
      </c>
      <c r="D3329" s="5">
        <v>1</v>
      </c>
      <c r="E3329" s="5">
        <v>978.37</v>
      </c>
      <c r="F3329" s="5">
        <v>0.2</v>
      </c>
      <c r="G3329" s="5">
        <f>IFERROR(INDEX(Products!$C$2:$C$86,MATCH(C3329,Products!$A$2:$A$86,0)),"")</f>
        <v>2</v>
      </c>
      <c r="H3329" s="12">
        <f>IFERROR(INDEX(Products!$D$2:$D$86,MATCH(C3329,Products!$A$2:$A$86,0)),"")</f>
        <v>519.71</v>
      </c>
      <c r="I3329" s="12">
        <f t="shared" si="204"/>
        <v>782.69600000000003</v>
      </c>
      <c r="J3329" s="12">
        <f t="shared" si="205"/>
        <v>519.71</v>
      </c>
      <c r="K3329" s="12">
        <f t="shared" si="206"/>
        <v>262.98599999999999</v>
      </c>
      <c r="L3329" s="7">
        <f t="shared" si="207"/>
        <v>0.33600018397947606</v>
      </c>
      <c r="M3329" s="5" t="str">
        <f>IF(COUNTIF(Returns!$B$2:$B$248,A3329)&gt;0,"Yes","No")</f>
        <v>Yes</v>
      </c>
      <c r="N3329" s="13"/>
    </row>
    <row r="3330" spans="1:14" x14ac:dyDescent="0.35">
      <c r="A3330" s="5">
        <v>3329</v>
      </c>
      <c r="B3330" s="5">
        <v>2191</v>
      </c>
      <c r="C3330" s="5">
        <v>1028</v>
      </c>
      <c r="D3330" s="5">
        <v>2</v>
      </c>
      <c r="E3330" s="5">
        <v>2753.45</v>
      </c>
      <c r="F3330" s="5">
        <v>0</v>
      </c>
      <c r="G3330" s="5">
        <f>IFERROR(INDEX(Products!$C$2:$C$86,MATCH(C3330,Products!$A$2:$A$86,0)),"")</f>
        <v>3</v>
      </c>
      <c r="H3330" s="12">
        <f>IFERROR(INDEX(Products!$D$2:$D$86,MATCH(C3330,Products!$A$2:$A$86,0)),"")</f>
        <v>1672.88</v>
      </c>
      <c r="I3330" s="12">
        <f t="shared" ref="I3330:I3393" si="208">D3330*E3330*(1-F3330)</f>
        <v>5506.9</v>
      </c>
      <c r="J3330" s="12">
        <f t="shared" ref="J3330:J3393" si="209">D3330*H3330</f>
        <v>3345.76</v>
      </c>
      <c r="K3330" s="12">
        <f t="shared" ref="K3330:K3393" si="210">I3330-J3330</f>
        <v>2161.1399999999994</v>
      </c>
      <c r="L3330" s="7">
        <f t="shared" ref="L3330:L3393" si="211">IFERROR(K3330/I3330,0)</f>
        <v>0.39244220886524173</v>
      </c>
      <c r="M3330" s="5" t="str">
        <f>IF(COUNTIF(Returns!$B$2:$B$248,A3330)&gt;0,"Yes","No")</f>
        <v>No</v>
      </c>
      <c r="N3330" s="13"/>
    </row>
    <row r="3331" spans="1:14" x14ac:dyDescent="0.35">
      <c r="A3331" s="5">
        <v>3330</v>
      </c>
      <c r="B3331" s="5">
        <v>2191</v>
      </c>
      <c r="C3331" s="5">
        <v>1061</v>
      </c>
      <c r="D3331" s="5">
        <v>1</v>
      </c>
      <c r="E3331" s="5">
        <v>1128.8399999999999</v>
      </c>
      <c r="F3331" s="5">
        <v>0</v>
      </c>
      <c r="G3331" s="5">
        <f>IFERROR(INDEX(Products!$C$2:$C$86,MATCH(C3331,Products!$A$2:$A$86,0)),"")</f>
        <v>6</v>
      </c>
      <c r="H3331" s="12">
        <f>IFERROR(INDEX(Products!$D$2:$D$86,MATCH(C3331,Products!$A$2:$A$86,0)),"")</f>
        <v>705.26</v>
      </c>
      <c r="I3331" s="12">
        <f t="shared" si="208"/>
        <v>1128.8399999999999</v>
      </c>
      <c r="J3331" s="12">
        <f t="shared" si="209"/>
        <v>705.26</v>
      </c>
      <c r="K3331" s="12">
        <f t="shared" si="210"/>
        <v>423.57999999999993</v>
      </c>
      <c r="L3331" s="7">
        <f t="shared" si="211"/>
        <v>0.37523475426101127</v>
      </c>
      <c r="M3331" s="5" t="str">
        <f>IF(COUNTIF(Returns!$B$2:$B$248,A3331)&gt;0,"Yes","No")</f>
        <v>No</v>
      </c>
      <c r="N3331" s="13"/>
    </row>
    <row r="3332" spans="1:14" x14ac:dyDescent="0.35">
      <c r="A3332" s="5">
        <v>3331</v>
      </c>
      <c r="B3332" s="5">
        <v>2192</v>
      </c>
      <c r="C3332" s="5">
        <v>1085</v>
      </c>
      <c r="D3332" s="5">
        <v>1</v>
      </c>
      <c r="E3332" s="5">
        <v>234.72</v>
      </c>
      <c r="F3332" s="5">
        <v>0.2</v>
      </c>
      <c r="G3332" s="5">
        <f>IFERROR(INDEX(Products!$C$2:$C$86,MATCH(C3332,Products!$A$2:$A$86,0)),"")</f>
        <v>8</v>
      </c>
      <c r="H3332" s="12">
        <f>IFERROR(INDEX(Products!$D$2:$D$86,MATCH(C3332,Products!$A$2:$A$86,0)),"")</f>
        <v>175.69</v>
      </c>
      <c r="I3332" s="12">
        <f t="shared" si="208"/>
        <v>187.77600000000001</v>
      </c>
      <c r="J3332" s="12">
        <f t="shared" si="209"/>
        <v>175.69</v>
      </c>
      <c r="K3332" s="12">
        <f t="shared" si="210"/>
        <v>12.086000000000013</v>
      </c>
      <c r="L3332" s="7">
        <f t="shared" si="211"/>
        <v>6.4363922972051874E-2</v>
      </c>
      <c r="M3332" s="5" t="str">
        <f>IF(COUNTIF(Returns!$B$2:$B$248,A3332)&gt;0,"Yes","No")</f>
        <v>No</v>
      </c>
      <c r="N3332" s="13"/>
    </row>
    <row r="3333" spans="1:14" x14ac:dyDescent="0.35">
      <c r="A3333" s="5">
        <v>3332</v>
      </c>
      <c r="B3333" s="5">
        <v>2193</v>
      </c>
      <c r="C3333" s="5">
        <v>1052</v>
      </c>
      <c r="D3333" s="5">
        <v>2</v>
      </c>
      <c r="E3333" s="5">
        <v>2801.53</v>
      </c>
      <c r="F3333" s="5">
        <v>0</v>
      </c>
      <c r="G3333" s="5">
        <f>IFERROR(INDEX(Products!$C$2:$C$86,MATCH(C3333,Products!$A$2:$A$86,0)),"")</f>
        <v>5</v>
      </c>
      <c r="H3333" s="12">
        <f>IFERROR(INDEX(Products!$D$2:$D$86,MATCH(C3333,Products!$A$2:$A$86,0)),"")</f>
        <v>1752.02</v>
      </c>
      <c r="I3333" s="12">
        <f t="shared" si="208"/>
        <v>5603.06</v>
      </c>
      <c r="J3333" s="12">
        <f t="shared" si="209"/>
        <v>3504.04</v>
      </c>
      <c r="K3333" s="12">
        <f t="shared" si="210"/>
        <v>2099.0200000000004</v>
      </c>
      <c r="L3333" s="7">
        <f t="shared" si="211"/>
        <v>0.37462029676640984</v>
      </c>
      <c r="M3333" s="5" t="str">
        <f>IF(COUNTIF(Returns!$B$2:$B$248,A3333)&gt;0,"Yes","No")</f>
        <v>No</v>
      </c>
      <c r="N3333" s="13"/>
    </row>
    <row r="3334" spans="1:14" x14ac:dyDescent="0.35">
      <c r="A3334" s="5">
        <v>3333</v>
      </c>
      <c r="B3334" s="5">
        <v>2193</v>
      </c>
      <c r="C3334" s="5">
        <v>1085</v>
      </c>
      <c r="D3334" s="5">
        <v>1</v>
      </c>
      <c r="E3334" s="5">
        <v>234.72</v>
      </c>
      <c r="F3334" s="5">
        <v>0</v>
      </c>
      <c r="G3334" s="5">
        <f>IFERROR(INDEX(Products!$C$2:$C$86,MATCH(C3334,Products!$A$2:$A$86,0)),"")</f>
        <v>8</v>
      </c>
      <c r="H3334" s="12">
        <f>IFERROR(INDEX(Products!$D$2:$D$86,MATCH(C3334,Products!$A$2:$A$86,0)),"")</f>
        <v>175.69</v>
      </c>
      <c r="I3334" s="12">
        <f t="shared" si="208"/>
        <v>234.72</v>
      </c>
      <c r="J3334" s="12">
        <f t="shared" si="209"/>
        <v>175.69</v>
      </c>
      <c r="K3334" s="12">
        <f t="shared" si="210"/>
        <v>59.03</v>
      </c>
      <c r="L3334" s="7">
        <f t="shared" si="211"/>
        <v>0.25149113837764148</v>
      </c>
      <c r="M3334" s="5" t="str">
        <f>IF(COUNTIF(Returns!$B$2:$B$248,A3334)&gt;0,"Yes","No")</f>
        <v>No</v>
      </c>
      <c r="N3334" s="13"/>
    </row>
    <row r="3335" spans="1:14" x14ac:dyDescent="0.35">
      <c r="A3335" s="5">
        <v>3334</v>
      </c>
      <c r="B3335" s="5">
        <v>2193</v>
      </c>
      <c r="C3335" s="5">
        <v>1040</v>
      </c>
      <c r="D3335" s="5">
        <v>1</v>
      </c>
      <c r="E3335" s="5">
        <v>419.14</v>
      </c>
      <c r="F3335" s="5">
        <v>0.1</v>
      </c>
      <c r="G3335" s="5">
        <f>IFERROR(INDEX(Products!$C$2:$C$86,MATCH(C3335,Products!$A$2:$A$86,0)),"")</f>
        <v>4</v>
      </c>
      <c r="H3335" s="12">
        <f>IFERROR(INDEX(Products!$D$2:$D$86,MATCH(C3335,Products!$A$2:$A$86,0)),"")</f>
        <v>297.2</v>
      </c>
      <c r="I3335" s="12">
        <f t="shared" si="208"/>
        <v>377.226</v>
      </c>
      <c r="J3335" s="12">
        <f t="shared" si="209"/>
        <v>297.2</v>
      </c>
      <c r="K3335" s="12">
        <f t="shared" si="210"/>
        <v>80.02600000000001</v>
      </c>
      <c r="L3335" s="7">
        <f t="shared" si="211"/>
        <v>0.21214338354196161</v>
      </c>
      <c r="M3335" s="5" t="str">
        <f>IF(COUNTIF(Returns!$B$2:$B$248,A3335)&gt;0,"Yes","No")</f>
        <v>No</v>
      </c>
      <c r="N3335" s="13"/>
    </row>
    <row r="3336" spans="1:14" x14ac:dyDescent="0.35">
      <c r="A3336" s="5">
        <v>3335</v>
      </c>
      <c r="B3336" s="5">
        <v>2193</v>
      </c>
      <c r="C3336" s="5">
        <v>1041</v>
      </c>
      <c r="D3336" s="5">
        <v>3</v>
      </c>
      <c r="E3336" s="5">
        <v>767.68</v>
      </c>
      <c r="F3336" s="5">
        <v>0</v>
      </c>
      <c r="G3336" s="5">
        <f>IFERROR(INDEX(Products!$C$2:$C$86,MATCH(C3336,Products!$A$2:$A$86,0)),"")</f>
        <v>4</v>
      </c>
      <c r="H3336" s="12">
        <f>IFERROR(INDEX(Products!$D$2:$D$86,MATCH(C3336,Products!$A$2:$A$86,0)),"")</f>
        <v>540.32000000000005</v>
      </c>
      <c r="I3336" s="12">
        <f t="shared" si="208"/>
        <v>2303.04</v>
      </c>
      <c r="J3336" s="12">
        <f t="shared" si="209"/>
        <v>1620.96</v>
      </c>
      <c r="K3336" s="12">
        <f t="shared" si="210"/>
        <v>682.07999999999993</v>
      </c>
      <c r="L3336" s="7">
        <f t="shared" si="211"/>
        <v>0.29616506877865773</v>
      </c>
      <c r="M3336" s="5" t="str">
        <f>IF(COUNTIF(Returns!$B$2:$B$248,A3336)&gt;0,"Yes","No")</f>
        <v>No</v>
      </c>
      <c r="N3336" s="13"/>
    </row>
    <row r="3337" spans="1:14" x14ac:dyDescent="0.35">
      <c r="A3337" s="5">
        <v>3336</v>
      </c>
      <c r="B3337" s="5">
        <v>2194</v>
      </c>
      <c r="C3337" s="5">
        <v>1039</v>
      </c>
      <c r="D3337" s="5">
        <v>1</v>
      </c>
      <c r="E3337" s="5">
        <v>1284.94</v>
      </c>
      <c r="F3337" s="5">
        <v>0</v>
      </c>
      <c r="G3337" s="5">
        <f>IFERROR(INDEX(Products!$C$2:$C$86,MATCH(C3337,Products!$A$2:$A$86,0)),"")</f>
        <v>4</v>
      </c>
      <c r="H3337" s="12">
        <f>IFERROR(INDEX(Products!$D$2:$D$86,MATCH(C3337,Products!$A$2:$A$86,0)),"")</f>
        <v>829.93</v>
      </c>
      <c r="I3337" s="12">
        <f t="shared" si="208"/>
        <v>1284.94</v>
      </c>
      <c r="J3337" s="12">
        <f t="shared" si="209"/>
        <v>829.93</v>
      </c>
      <c r="K3337" s="12">
        <f t="shared" si="210"/>
        <v>455.0100000000001</v>
      </c>
      <c r="L3337" s="7">
        <f t="shared" si="211"/>
        <v>0.35410991952931659</v>
      </c>
      <c r="M3337" s="5" t="str">
        <f>IF(COUNTIF(Returns!$B$2:$B$248,A3337)&gt;0,"Yes","No")</f>
        <v>No</v>
      </c>
      <c r="N3337" s="13"/>
    </row>
    <row r="3338" spans="1:14" x14ac:dyDescent="0.35">
      <c r="A3338" s="5">
        <v>3337</v>
      </c>
      <c r="B3338" s="5">
        <v>2194</v>
      </c>
      <c r="C3338" s="5">
        <v>1070</v>
      </c>
      <c r="D3338" s="5">
        <v>1</v>
      </c>
      <c r="E3338" s="5">
        <v>2599.85</v>
      </c>
      <c r="F3338" s="5">
        <v>0.25</v>
      </c>
      <c r="G3338" s="5">
        <f>IFERROR(INDEX(Products!$C$2:$C$86,MATCH(C3338,Products!$A$2:$A$86,0)),"")</f>
        <v>7</v>
      </c>
      <c r="H3338" s="12">
        <f>IFERROR(INDEX(Products!$D$2:$D$86,MATCH(C3338,Products!$A$2:$A$86,0)),"")</f>
        <v>1949.71</v>
      </c>
      <c r="I3338" s="12">
        <f t="shared" si="208"/>
        <v>1949.8874999999998</v>
      </c>
      <c r="J3338" s="12">
        <f t="shared" si="209"/>
        <v>1949.71</v>
      </c>
      <c r="K3338" s="12">
        <f t="shared" si="210"/>
        <v>0.17749999999978172</v>
      </c>
      <c r="L3338" s="7">
        <f t="shared" si="211"/>
        <v>9.1030892807806473E-5</v>
      </c>
      <c r="M3338" s="5" t="str">
        <f>IF(COUNTIF(Returns!$B$2:$B$248,A3338)&gt;0,"Yes","No")</f>
        <v>No</v>
      </c>
      <c r="N3338" s="13"/>
    </row>
    <row r="3339" spans="1:14" x14ac:dyDescent="0.35">
      <c r="A3339" s="5">
        <v>3338</v>
      </c>
      <c r="B3339" s="5">
        <v>2195</v>
      </c>
      <c r="C3339" s="5">
        <v>1019</v>
      </c>
      <c r="D3339" s="5">
        <v>1</v>
      </c>
      <c r="E3339" s="5">
        <v>1255.73</v>
      </c>
      <c r="F3339" s="5">
        <v>0.1</v>
      </c>
      <c r="G3339" s="5">
        <f>IFERROR(INDEX(Products!$C$2:$C$86,MATCH(C3339,Products!$A$2:$A$86,0)),"")</f>
        <v>2</v>
      </c>
      <c r="H3339" s="12">
        <f>IFERROR(INDEX(Products!$D$2:$D$86,MATCH(C3339,Products!$A$2:$A$86,0)),"")</f>
        <v>760.11</v>
      </c>
      <c r="I3339" s="12">
        <f t="shared" si="208"/>
        <v>1130.1570000000002</v>
      </c>
      <c r="J3339" s="12">
        <f t="shared" si="209"/>
        <v>760.11</v>
      </c>
      <c r="K3339" s="12">
        <f t="shared" si="210"/>
        <v>370.04700000000014</v>
      </c>
      <c r="L3339" s="7">
        <f t="shared" si="211"/>
        <v>0.32742972878989385</v>
      </c>
      <c r="M3339" s="5" t="str">
        <f>IF(COUNTIF(Returns!$B$2:$B$248,A3339)&gt;0,"Yes","No")</f>
        <v>No</v>
      </c>
      <c r="N3339" s="13"/>
    </row>
    <row r="3340" spans="1:14" x14ac:dyDescent="0.35">
      <c r="A3340" s="5">
        <v>3339</v>
      </c>
      <c r="B3340" s="5">
        <v>2195</v>
      </c>
      <c r="C3340" s="5">
        <v>1076</v>
      </c>
      <c r="D3340" s="5">
        <v>2</v>
      </c>
      <c r="E3340" s="5">
        <v>999.07</v>
      </c>
      <c r="F3340" s="5">
        <v>0.15</v>
      </c>
      <c r="G3340" s="5">
        <f>IFERROR(INDEX(Products!$C$2:$C$86,MATCH(C3340,Products!$A$2:$A$86,0)),"")</f>
        <v>8</v>
      </c>
      <c r="H3340" s="12">
        <f>IFERROR(INDEX(Products!$D$2:$D$86,MATCH(C3340,Products!$A$2:$A$86,0)),"")</f>
        <v>597.38</v>
      </c>
      <c r="I3340" s="12">
        <f t="shared" si="208"/>
        <v>1698.4190000000001</v>
      </c>
      <c r="J3340" s="12">
        <f t="shared" si="209"/>
        <v>1194.76</v>
      </c>
      <c r="K3340" s="12">
        <f t="shared" si="210"/>
        <v>503.65900000000011</v>
      </c>
      <c r="L3340" s="7">
        <f t="shared" si="211"/>
        <v>0.2965457875824517</v>
      </c>
      <c r="M3340" s="5" t="str">
        <f>IF(COUNTIF(Returns!$B$2:$B$248,A3340)&gt;0,"Yes","No")</f>
        <v>No</v>
      </c>
      <c r="N3340" s="13"/>
    </row>
    <row r="3341" spans="1:14" x14ac:dyDescent="0.35">
      <c r="A3341" s="5">
        <v>3340</v>
      </c>
      <c r="B3341" s="5">
        <v>2196</v>
      </c>
      <c r="C3341" s="5">
        <v>1007</v>
      </c>
      <c r="D3341" s="5">
        <v>1</v>
      </c>
      <c r="E3341" s="5">
        <v>701.76</v>
      </c>
      <c r="F3341" s="5">
        <v>0</v>
      </c>
      <c r="G3341" s="5">
        <f>IFERROR(INDEX(Products!$C$2:$C$86,MATCH(C3341,Products!$A$2:$A$86,0)),"")</f>
        <v>1</v>
      </c>
      <c r="H3341" s="12">
        <f>IFERROR(INDEX(Products!$D$2:$D$86,MATCH(C3341,Products!$A$2:$A$86,0)),"")</f>
        <v>508.8</v>
      </c>
      <c r="I3341" s="12">
        <f t="shared" si="208"/>
        <v>701.76</v>
      </c>
      <c r="J3341" s="12">
        <f t="shared" si="209"/>
        <v>508.8</v>
      </c>
      <c r="K3341" s="12">
        <f t="shared" si="210"/>
        <v>192.95999999999998</v>
      </c>
      <c r="L3341" s="7">
        <f t="shared" si="211"/>
        <v>0.27496580027359779</v>
      </c>
      <c r="M3341" s="5" t="str">
        <f>IF(COUNTIF(Returns!$B$2:$B$248,A3341)&gt;0,"Yes","No")</f>
        <v>No</v>
      </c>
      <c r="N3341" s="13"/>
    </row>
    <row r="3342" spans="1:14" x14ac:dyDescent="0.35">
      <c r="A3342" s="5">
        <v>3341</v>
      </c>
      <c r="B3342" s="5">
        <v>2196</v>
      </c>
      <c r="C3342" s="5">
        <v>1001</v>
      </c>
      <c r="D3342" s="5">
        <v>2</v>
      </c>
      <c r="E3342" s="5">
        <v>3826.19</v>
      </c>
      <c r="F3342" s="5">
        <v>0.3</v>
      </c>
      <c r="G3342" s="5">
        <f>IFERROR(INDEX(Products!$C$2:$C$86,MATCH(C3342,Products!$A$2:$A$86,0)),"")</f>
        <v>1</v>
      </c>
      <c r="H3342" s="12">
        <f>IFERROR(INDEX(Products!$D$2:$D$86,MATCH(C3342,Products!$A$2:$A$86,0)),"")</f>
        <v>3021.65</v>
      </c>
      <c r="I3342" s="12">
        <f t="shared" si="208"/>
        <v>5356.6660000000002</v>
      </c>
      <c r="J3342" s="12">
        <f t="shared" si="209"/>
        <v>6043.3</v>
      </c>
      <c r="K3342" s="12">
        <f t="shared" si="210"/>
        <v>-686.63400000000001</v>
      </c>
      <c r="L3342" s="7">
        <f t="shared" si="211"/>
        <v>-0.12818309000411823</v>
      </c>
      <c r="M3342" s="5" t="str">
        <f>IF(COUNTIF(Returns!$B$2:$B$248,A3342)&gt;0,"Yes","No")</f>
        <v>No</v>
      </c>
      <c r="N3342" s="13"/>
    </row>
    <row r="3343" spans="1:14" x14ac:dyDescent="0.35">
      <c r="A3343" s="5">
        <v>3342</v>
      </c>
      <c r="B3343" s="5">
        <v>2196</v>
      </c>
      <c r="C3343" s="5">
        <v>1085</v>
      </c>
      <c r="D3343" s="5">
        <v>1</v>
      </c>
      <c r="E3343" s="5">
        <v>234.72</v>
      </c>
      <c r="F3343" s="5">
        <v>0.1</v>
      </c>
      <c r="G3343" s="5">
        <f>IFERROR(INDEX(Products!$C$2:$C$86,MATCH(C3343,Products!$A$2:$A$86,0)),"")</f>
        <v>8</v>
      </c>
      <c r="H3343" s="12">
        <f>IFERROR(INDEX(Products!$D$2:$D$86,MATCH(C3343,Products!$A$2:$A$86,0)),"")</f>
        <v>175.69</v>
      </c>
      <c r="I3343" s="12">
        <f t="shared" si="208"/>
        <v>211.24799999999999</v>
      </c>
      <c r="J3343" s="12">
        <f t="shared" si="209"/>
        <v>175.69</v>
      </c>
      <c r="K3343" s="12">
        <f t="shared" si="210"/>
        <v>35.557999999999993</v>
      </c>
      <c r="L3343" s="7">
        <f t="shared" si="211"/>
        <v>0.16832348708626824</v>
      </c>
      <c r="M3343" s="5" t="str">
        <f>IF(COUNTIF(Returns!$B$2:$B$248,A3343)&gt;0,"Yes","No")</f>
        <v>No</v>
      </c>
      <c r="N3343" s="13"/>
    </row>
    <row r="3344" spans="1:14" x14ac:dyDescent="0.35">
      <c r="A3344" s="5">
        <v>3343</v>
      </c>
      <c r="B3344" s="5">
        <v>2196</v>
      </c>
      <c r="C3344" s="5">
        <v>1067</v>
      </c>
      <c r="D3344" s="5">
        <v>1</v>
      </c>
      <c r="E3344" s="5">
        <v>4128.99</v>
      </c>
      <c r="F3344" s="5">
        <v>0.25</v>
      </c>
      <c r="G3344" s="5">
        <f>IFERROR(INDEX(Products!$C$2:$C$86,MATCH(C3344,Products!$A$2:$A$86,0)),"")</f>
        <v>7</v>
      </c>
      <c r="H3344" s="12">
        <f>IFERROR(INDEX(Products!$D$2:$D$86,MATCH(C3344,Products!$A$2:$A$86,0)),"")</f>
        <v>2213.3200000000002</v>
      </c>
      <c r="I3344" s="12">
        <f t="shared" si="208"/>
        <v>3096.7424999999998</v>
      </c>
      <c r="J3344" s="12">
        <f t="shared" si="209"/>
        <v>2213.3200000000002</v>
      </c>
      <c r="K3344" s="12">
        <f t="shared" si="210"/>
        <v>883.42249999999967</v>
      </c>
      <c r="L3344" s="7">
        <f t="shared" si="211"/>
        <v>0.28527476856729278</v>
      </c>
      <c r="M3344" s="5" t="str">
        <f>IF(COUNTIF(Returns!$B$2:$B$248,A3344)&gt;0,"Yes","No")</f>
        <v>No</v>
      </c>
      <c r="N3344" s="13"/>
    </row>
    <row r="3345" spans="1:14" x14ac:dyDescent="0.35">
      <c r="A3345" s="5">
        <v>3344</v>
      </c>
      <c r="B3345" s="5">
        <v>2197</v>
      </c>
      <c r="C3345" s="5">
        <v>1001</v>
      </c>
      <c r="D3345" s="5">
        <v>1</v>
      </c>
      <c r="E3345" s="5">
        <v>3826.19</v>
      </c>
      <c r="F3345" s="5">
        <v>0.1</v>
      </c>
      <c r="G3345" s="5">
        <f>IFERROR(INDEX(Products!$C$2:$C$86,MATCH(C3345,Products!$A$2:$A$86,0)),"")</f>
        <v>1</v>
      </c>
      <c r="H3345" s="12">
        <f>IFERROR(INDEX(Products!$D$2:$D$86,MATCH(C3345,Products!$A$2:$A$86,0)),"")</f>
        <v>3021.65</v>
      </c>
      <c r="I3345" s="12">
        <f t="shared" si="208"/>
        <v>3443.5709999999999</v>
      </c>
      <c r="J3345" s="12">
        <f t="shared" si="209"/>
        <v>3021.65</v>
      </c>
      <c r="K3345" s="12">
        <f t="shared" si="210"/>
        <v>421.92099999999982</v>
      </c>
      <c r="L3345" s="7">
        <f t="shared" si="211"/>
        <v>0.12252426333013021</v>
      </c>
      <c r="M3345" s="5" t="str">
        <f>IF(COUNTIF(Returns!$B$2:$B$248,A3345)&gt;0,"Yes","No")</f>
        <v>No</v>
      </c>
      <c r="N3345" s="13"/>
    </row>
    <row r="3346" spans="1:14" x14ac:dyDescent="0.35">
      <c r="A3346" s="5">
        <v>3345</v>
      </c>
      <c r="B3346" s="5">
        <v>2198</v>
      </c>
      <c r="C3346" s="5">
        <v>1008</v>
      </c>
      <c r="D3346" s="5">
        <v>1</v>
      </c>
      <c r="E3346" s="5">
        <v>4916.16</v>
      </c>
      <c r="F3346" s="5">
        <v>0.2</v>
      </c>
      <c r="G3346" s="5">
        <f>IFERROR(INDEX(Products!$C$2:$C$86,MATCH(C3346,Products!$A$2:$A$86,0)),"")</f>
        <v>1</v>
      </c>
      <c r="H3346" s="12">
        <f>IFERROR(INDEX(Products!$D$2:$D$86,MATCH(C3346,Products!$A$2:$A$86,0)),"")</f>
        <v>3064.53</v>
      </c>
      <c r="I3346" s="12">
        <f t="shared" si="208"/>
        <v>3932.9279999999999</v>
      </c>
      <c r="J3346" s="12">
        <f t="shared" si="209"/>
        <v>3064.53</v>
      </c>
      <c r="K3346" s="12">
        <f t="shared" si="210"/>
        <v>868.39799999999968</v>
      </c>
      <c r="L3346" s="7">
        <f t="shared" si="211"/>
        <v>0.22080190636594407</v>
      </c>
      <c r="M3346" s="5" t="str">
        <f>IF(COUNTIF(Returns!$B$2:$B$248,A3346)&gt;0,"Yes","No")</f>
        <v>No</v>
      </c>
      <c r="N3346" s="13"/>
    </row>
    <row r="3347" spans="1:14" x14ac:dyDescent="0.35">
      <c r="A3347" s="5">
        <v>3346</v>
      </c>
      <c r="B3347" s="5">
        <v>2199</v>
      </c>
      <c r="C3347" s="5">
        <v>1006</v>
      </c>
      <c r="D3347" s="5">
        <v>1</v>
      </c>
      <c r="E3347" s="5">
        <v>2046.37</v>
      </c>
      <c r="F3347" s="5">
        <v>0</v>
      </c>
      <c r="G3347" s="5">
        <f>IFERROR(INDEX(Products!$C$2:$C$86,MATCH(C3347,Products!$A$2:$A$86,0)),"")</f>
        <v>1</v>
      </c>
      <c r="H3347" s="12">
        <f>IFERROR(INDEX(Products!$D$2:$D$86,MATCH(C3347,Products!$A$2:$A$86,0)),"")</f>
        <v>1296.42</v>
      </c>
      <c r="I3347" s="12">
        <f t="shared" si="208"/>
        <v>2046.37</v>
      </c>
      <c r="J3347" s="12">
        <f t="shared" si="209"/>
        <v>1296.42</v>
      </c>
      <c r="K3347" s="12">
        <f t="shared" si="210"/>
        <v>749.94999999999982</v>
      </c>
      <c r="L3347" s="7">
        <f t="shared" si="211"/>
        <v>0.3664782028665392</v>
      </c>
      <c r="M3347" s="5" t="str">
        <f>IF(COUNTIF(Returns!$B$2:$B$248,A3347)&gt;0,"Yes","No")</f>
        <v>No</v>
      </c>
      <c r="N3347" s="13"/>
    </row>
    <row r="3348" spans="1:14" x14ac:dyDescent="0.35">
      <c r="A3348" s="5">
        <v>3347</v>
      </c>
      <c r="B3348" s="5">
        <v>2200</v>
      </c>
      <c r="C3348" s="5">
        <v>1006</v>
      </c>
      <c r="D3348" s="5">
        <v>1</v>
      </c>
      <c r="E3348" s="5">
        <v>2046.37</v>
      </c>
      <c r="F3348" s="5">
        <v>0</v>
      </c>
      <c r="G3348" s="5">
        <f>IFERROR(INDEX(Products!$C$2:$C$86,MATCH(C3348,Products!$A$2:$A$86,0)),"")</f>
        <v>1</v>
      </c>
      <c r="H3348" s="12">
        <f>IFERROR(INDEX(Products!$D$2:$D$86,MATCH(C3348,Products!$A$2:$A$86,0)),"")</f>
        <v>1296.42</v>
      </c>
      <c r="I3348" s="12">
        <f t="shared" si="208"/>
        <v>2046.37</v>
      </c>
      <c r="J3348" s="12">
        <f t="shared" si="209"/>
        <v>1296.42</v>
      </c>
      <c r="K3348" s="12">
        <f t="shared" si="210"/>
        <v>749.94999999999982</v>
      </c>
      <c r="L3348" s="7">
        <f t="shared" si="211"/>
        <v>0.3664782028665392</v>
      </c>
      <c r="M3348" s="5" t="str">
        <f>IF(COUNTIF(Returns!$B$2:$B$248,A3348)&gt;0,"Yes","No")</f>
        <v>Yes</v>
      </c>
      <c r="N3348" s="13"/>
    </row>
    <row r="3349" spans="1:14" x14ac:dyDescent="0.35">
      <c r="A3349" s="5">
        <v>3348</v>
      </c>
      <c r="B3349" s="5">
        <v>2201</v>
      </c>
      <c r="C3349" s="5">
        <v>1085</v>
      </c>
      <c r="D3349" s="5">
        <v>1</v>
      </c>
      <c r="E3349" s="5">
        <v>234.72</v>
      </c>
      <c r="F3349" s="5">
        <v>0.1</v>
      </c>
      <c r="G3349" s="5">
        <f>IFERROR(INDEX(Products!$C$2:$C$86,MATCH(C3349,Products!$A$2:$A$86,0)),"")</f>
        <v>8</v>
      </c>
      <c r="H3349" s="12">
        <f>IFERROR(INDEX(Products!$D$2:$D$86,MATCH(C3349,Products!$A$2:$A$86,0)),"")</f>
        <v>175.69</v>
      </c>
      <c r="I3349" s="12">
        <f t="shared" si="208"/>
        <v>211.24799999999999</v>
      </c>
      <c r="J3349" s="12">
        <f t="shared" si="209"/>
        <v>175.69</v>
      </c>
      <c r="K3349" s="12">
        <f t="shared" si="210"/>
        <v>35.557999999999993</v>
      </c>
      <c r="L3349" s="7">
        <f t="shared" si="211"/>
        <v>0.16832348708626824</v>
      </c>
      <c r="M3349" s="5" t="str">
        <f>IF(COUNTIF(Returns!$B$2:$B$248,A3349)&gt;0,"Yes","No")</f>
        <v>No</v>
      </c>
      <c r="N3349" s="13"/>
    </row>
    <row r="3350" spans="1:14" x14ac:dyDescent="0.35">
      <c r="A3350" s="5">
        <v>3349</v>
      </c>
      <c r="B3350" s="5">
        <v>2201</v>
      </c>
      <c r="C3350" s="5">
        <v>1082</v>
      </c>
      <c r="D3350" s="5">
        <v>1</v>
      </c>
      <c r="E3350" s="5">
        <v>337.61</v>
      </c>
      <c r="F3350" s="5">
        <v>0</v>
      </c>
      <c r="G3350" s="5">
        <f>IFERROR(INDEX(Products!$C$2:$C$86,MATCH(C3350,Products!$A$2:$A$86,0)),"")</f>
        <v>8</v>
      </c>
      <c r="H3350" s="12">
        <f>IFERROR(INDEX(Products!$D$2:$D$86,MATCH(C3350,Products!$A$2:$A$86,0)),"")</f>
        <v>183.63</v>
      </c>
      <c r="I3350" s="12">
        <f t="shared" si="208"/>
        <v>337.61</v>
      </c>
      <c r="J3350" s="12">
        <f t="shared" si="209"/>
        <v>183.63</v>
      </c>
      <c r="K3350" s="12">
        <f t="shared" si="210"/>
        <v>153.98000000000002</v>
      </c>
      <c r="L3350" s="7">
        <f t="shared" si="211"/>
        <v>0.45608838600752349</v>
      </c>
      <c r="M3350" s="5" t="str">
        <f>IF(COUNTIF(Returns!$B$2:$B$248,A3350)&gt;0,"Yes","No")</f>
        <v>No</v>
      </c>
      <c r="N3350" s="13"/>
    </row>
    <row r="3351" spans="1:14" x14ac:dyDescent="0.35">
      <c r="A3351" s="5">
        <v>3350</v>
      </c>
      <c r="B3351" s="5">
        <v>2202</v>
      </c>
      <c r="C3351" s="5">
        <v>1031</v>
      </c>
      <c r="D3351" s="5">
        <v>1</v>
      </c>
      <c r="E3351" s="5">
        <v>4123.9799999999996</v>
      </c>
      <c r="F3351" s="5">
        <v>0.2</v>
      </c>
      <c r="G3351" s="5">
        <f>IFERROR(INDEX(Products!$C$2:$C$86,MATCH(C3351,Products!$A$2:$A$86,0)),"")</f>
        <v>3</v>
      </c>
      <c r="H3351" s="12">
        <f>IFERROR(INDEX(Products!$D$2:$D$86,MATCH(C3351,Products!$A$2:$A$86,0)),"")</f>
        <v>2475.38</v>
      </c>
      <c r="I3351" s="12">
        <f t="shared" si="208"/>
        <v>3299.1839999999997</v>
      </c>
      <c r="J3351" s="12">
        <f t="shared" si="209"/>
        <v>2475.38</v>
      </c>
      <c r="K3351" s="12">
        <f t="shared" si="210"/>
        <v>823.80399999999963</v>
      </c>
      <c r="L3351" s="7">
        <f t="shared" si="211"/>
        <v>0.24969931958932867</v>
      </c>
      <c r="M3351" s="5" t="str">
        <f>IF(COUNTIF(Returns!$B$2:$B$248,A3351)&gt;0,"Yes","No")</f>
        <v>No</v>
      </c>
      <c r="N3351" s="13"/>
    </row>
    <row r="3352" spans="1:14" x14ac:dyDescent="0.35">
      <c r="A3352" s="5">
        <v>3351</v>
      </c>
      <c r="B3352" s="5">
        <v>2202</v>
      </c>
      <c r="C3352" s="5">
        <v>1056</v>
      </c>
      <c r="D3352" s="5">
        <v>1</v>
      </c>
      <c r="E3352" s="5">
        <v>1134.4000000000001</v>
      </c>
      <c r="F3352" s="5">
        <v>0.25</v>
      </c>
      <c r="G3352" s="5">
        <f>IFERROR(INDEX(Products!$C$2:$C$86,MATCH(C3352,Products!$A$2:$A$86,0)),"")</f>
        <v>6</v>
      </c>
      <c r="H3352" s="12">
        <f>IFERROR(INDEX(Products!$D$2:$D$86,MATCH(C3352,Products!$A$2:$A$86,0)),"")</f>
        <v>798.2</v>
      </c>
      <c r="I3352" s="12">
        <f t="shared" si="208"/>
        <v>850.80000000000007</v>
      </c>
      <c r="J3352" s="12">
        <f t="shared" si="209"/>
        <v>798.2</v>
      </c>
      <c r="K3352" s="12">
        <f t="shared" si="210"/>
        <v>52.600000000000023</v>
      </c>
      <c r="L3352" s="7">
        <f t="shared" si="211"/>
        <v>6.1824165491302326E-2</v>
      </c>
      <c r="M3352" s="5" t="str">
        <f>IF(COUNTIF(Returns!$B$2:$B$248,A3352)&gt;0,"Yes","No")</f>
        <v>No</v>
      </c>
      <c r="N3352" s="13"/>
    </row>
    <row r="3353" spans="1:14" x14ac:dyDescent="0.35">
      <c r="A3353" s="5">
        <v>3352</v>
      </c>
      <c r="B3353" s="5">
        <v>2203</v>
      </c>
      <c r="C3353" s="5">
        <v>1064</v>
      </c>
      <c r="D3353" s="5">
        <v>1</v>
      </c>
      <c r="E3353" s="5">
        <v>177.92</v>
      </c>
      <c r="F3353" s="5">
        <v>0.2</v>
      </c>
      <c r="G3353" s="5">
        <f>IFERROR(INDEX(Products!$C$2:$C$86,MATCH(C3353,Products!$A$2:$A$86,0)),"")</f>
        <v>6</v>
      </c>
      <c r="H3353" s="12">
        <f>IFERROR(INDEX(Products!$D$2:$D$86,MATCH(C3353,Products!$A$2:$A$86,0)),"")</f>
        <v>95.97</v>
      </c>
      <c r="I3353" s="12">
        <f t="shared" si="208"/>
        <v>142.33599999999998</v>
      </c>
      <c r="J3353" s="12">
        <f t="shared" si="209"/>
        <v>95.97</v>
      </c>
      <c r="K3353" s="12">
        <f t="shared" si="210"/>
        <v>46.365999999999985</v>
      </c>
      <c r="L3353" s="7">
        <f t="shared" si="211"/>
        <v>0.32575033723021574</v>
      </c>
      <c r="M3353" s="5" t="str">
        <f>IF(COUNTIF(Returns!$B$2:$B$248,A3353)&gt;0,"Yes","No")</f>
        <v>No</v>
      </c>
      <c r="N3353" s="13"/>
    </row>
    <row r="3354" spans="1:14" x14ac:dyDescent="0.35">
      <c r="A3354" s="5">
        <v>3353</v>
      </c>
      <c r="B3354" s="5">
        <v>2204</v>
      </c>
      <c r="C3354" s="5">
        <v>1061</v>
      </c>
      <c r="D3354" s="5">
        <v>1</v>
      </c>
      <c r="E3354" s="5">
        <v>1128.8399999999999</v>
      </c>
      <c r="F3354" s="5">
        <v>0</v>
      </c>
      <c r="G3354" s="5">
        <f>IFERROR(INDEX(Products!$C$2:$C$86,MATCH(C3354,Products!$A$2:$A$86,0)),"")</f>
        <v>6</v>
      </c>
      <c r="H3354" s="12">
        <f>IFERROR(INDEX(Products!$D$2:$D$86,MATCH(C3354,Products!$A$2:$A$86,0)),"")</f>
        <v>705.26</v>
      </c>
      <c r="I3354" s="12">
        <f t="shared" si="208"/>
        <v>1128.8399999999999</v>
      </c>
      <c r="J3354" s="12">
        <f t="shared" si="209"/>
        <v>705.26</v>
      </c>
      <c r="K3354" s="12">
        <f t="shared" si="210"/>
        <v>423.57999999999993</v>
      </c>
      <c r="L3354" s="7">
        <f t="shared" si="211"/>
        <v>0.37523475426101127</v>
      </c>
      <c r="M3354" s="5" t="str">
        <f>IF(COUNTIF(Returns!$B$2:$B$248,A3354)&gt;0,"Yes","No")</f>
        <v>No</v>
      </c>
      <c r="N3354" s="13"/>
    </row>
    <row r="3355" spans="1:14" x14ac:dyDescent="0.35">
      <c r="A3355" s="5">
        <v>3354</v>
      </c>
      <c r="B3355" s="5">
        <v>2204</v>
      </c>
      <c r="C3355" s="5">
        <v>1001</v>
      </c>
      <c r="D3355" s="5">
        <v>2</v>
      </c>
      <c r="E3355" s="5">
        <v>3826.19</v>
      </c>
      <c r="F3355" s="5">
        <v>0</v>
      </c>
      <c r="G3355" s="5">
        <f>IFERROR(INDEX(Products!$C$2:$C$86,MATCH(C3355,Products!$A$2:$A$86,0)),"")</f>
        <v>1</v>
      </c>
      <c r="H3355" s="12">
        <f>IFERROR(INDEX(Products!$D$2:$D$86,MATCH(C3355,Products!$A$2:$A$86,0)),"")</f>
        <v>3021.65</v>
      </c>
      <c r="I3355" s="12">
        <f t="shared" si="208"/>
        <v>7652.38</v>
      </c>
      <c r="J3355" s="12">
        <f t="shared" si="209"/>
        <v>6043.3</v>
      </c>
      <c r="K3355" s="12">
        <f t="shared" si="210"/>
        <v>1609.08</v>
      </c>
      <c r="L3355" s="7">
        <f t="shared" si="211"/>
        <v>0.21027183699711721</v>
      </c>
      <c r="M3355" s="5" t="str">
        <f>IF(COUNTIF(Returns!$B$2:$B$248,A3355)&gt;0,"Yes","No")</f>
        <v>No</v>
      </c>
      <c r="N3355" s="13"/>
    </row>
    <row r="3356" spans="1:14" x14ac:dyDescent="0.35">
      <c r="A3356" s="5">
        <v>3355</v>
      </c>
      <c r="B3356" s="5">
        <v>2205</v>
      </c>
      <c r="C3356" s="5">
        <v>1085</v>
      </c>
      <c r="D3356" s="5">
        <v>1</v>
      </c>
      <c r="E3356" s="5">
        <v>234.72</v>
      </c>
      <c r="F3356" s="5">
        <v>0</v>
      </c>
      <c r="G3356" s="5">
        <f>IFERROR(INDEX(Products!$C$2:$C$86,MATCH(C3356,Products!$A$2:$A$86,0)),"")</f>
        <v>8</v>
      </c>
      <c r="H3356" s="12">
        <f>IFERROR(INDEX(Products!$D$2:$D$86,MATCH(C3356,Products!$A$2:$A$86,0)),"")</f>
        <v>175.69</v>
      </c>
      <c r="I3356" s="12">
        <f t="shared" si="208"/>
        <v>234.72</v>
      </c>
      <c r="J3356" s="12">
        <f t="shared" si="209"/>
        <v>175.69</v>
      </c>
      <c r="K3356" s="12">
        <f t="shared" si="210"/>
        <v>59.03</v>
      </c>
      <c r="L3356" s="7">
        <f t="shared" si="211"/>
        <v>0.25149113837764148</v>
      </c>
      <c r="M3356" s="5" t="str">
        <f>IF(COUNTIF(Returns!$B$2:$B$248,A3356)&gt;0,"Yes","No")</f>
        <v>No</v>
      </c>
      <c r="N3356" s="13"/>
    </row>
    <row r="3357" spans="1:14" x14ac:dyDescent="0.35">
      <c r="A3357" s="5">
        <v>3356</v>
      </c>
      <c r="B3357" s="5">
        <v>2205</v>
      </c>
      <c r="C3357" s="5">
        <v>1061</v>
      </c>
      <c r="D3357" s="5">
        <v>1</v>
      </c>
      <c r="E3357" s="5">
        <v>1128.8399999999999</v>
      </c>
      <c r="F3357" s="5">
        <v>0</v>
      </c>
      <c r="G3357" s="5">
        <f>IFERROR(INDEX(Products!$C$2:$C$86,MATCH(C3357,Products!$A$2:$A$86,0)),"")</f>
        <v>6</v>
      </c>
      <c r="H3357" s="12">
        <f>IFERROR(INDEX(Products!$D$2:$D$86,MATCH(C3357,Products!$A$2:$A$86,0)),"")</f>
        <v>705.26</v>
      </c>
      <c r="I3357" s="12">
        <f t="shared" si="208"/>
        <v>1128.8399999999999</v>
      </c>
      <c r="J3357" s="12">
        <f t="shared" si="209"/>
        <v>705.26</v>
      </c>
      <c r="K3357" s="12">
        <f t="shared" si="210"/>
        <v>423.57999999999993</v>
      </c>
      <c r="L3357" s="7">
        <f t="shared" si="211"/>
        <v>0.37523475426101127</v>
      </c>
      <c r="M3357" s="5" t="str">
        <f>IF(COUNTIF(Returns!$B$2:$B$248,A3357)&gt;0,"Yes","No")</f>
        <v>No</v>
      </c>
      <c r="N3357" s="13"/>
    </row>
    <row r="3358" spans="1:14" x14ac:dyDescent="0.35">
      <c r="A3358" s="5">
        <v>3357</v>
      </c>
      <c r="B3358" s="5">
        <v>2206</v>
      </c>
      <c r="C3358" s="5">
        <v>1066</v>
      </c>
      <c r="D3358" s="5">
        <v>1</v>
      </c>
      <c r="E3358" s="5">
        <v>1123.68</v>
      </c>
      <c r="F3358" s="5">
        <v>0.3</v>
      </c>
      <c r="G3358" s="5">
        <f>IFERROR(INDEX(Products!$C$2:$C$86,MATCH(C3358,Products!$A$2:$A$86,0)),"")</f>
        <v>7</v>
      </c>
      <c r="H3358" s="12">
        <f>IFERROR(INDEX(Products!$D$2:$D$86,MATCH(C3358,Products!$A$2:$A$86,0)),"")</f>
        <v>872.66</v>
      </c>
      <c r="I3358" s="12">
        <f t="shared" si="208"/>
        <v>786.57600000000002</v>
      </c>
      <c r="J3358" s="12">
        <f t="shared" si="209"/>
        <v>872.66</v>
      </c>
      <c r="K3358" s="12">
        <f t="shared" si="210"/>
        <v>-86.083999999999946</v>
      </c>
      <c r="L3358" s="7">
        <f t="shared" si="211"/>
        <v>-0.10944142714753557</v>
      </c>
      <c r="M3358" s="5" t="str">
        <f>IF(COUNTIF(Returns!$B$2:$B$248,A3358)&gt;0,"Yes","No")</f>
        <v>No</v>
      </c>
      <c r="N3358" s="13"/>
    </row>
    <row r="3359" spans="1:14" x14ac:dyDescent="0.35">
      <c r="A3359" s="5">
        <v>3358</v>
      </c>
      <c r="B3359" s="5">
        <v>2207</v>
      </c>
      <c r="C3359" s="5">
        <v>1031</v>
      </c>
      <c r="D3359" s="5">
        <v>1</v>
      </c>
      <c r="E3359" s="5">
        <v>4123.9799999999996</v>
      </c>
      <c r="F3359" s="5">
        <v>0.3</v>
      </c>
      <c r="G3359" s="5">
        <f>IFERROR(INDEX(Products!$C$2:$C$86,MATCH(C3359,Products!$A$2:$A$86,0)),"")</f>
        <v>3</v>
      </c>
      <c r="H3359" s="12">
        <f>IFERROR(INDEX(Products!$D$2:$D$86,MATCH(C3359,Products!$A$2:$A$86,0)),"")</f>
        <v>2475.38</v>
      </c>
      <c r="I3359" s="12">
        <f t="shared" si="208"/>
        <v>2886.7859999999996</v>
      </c>
      <c r="J3359" s="12">
        <f t="shared" si="209"/>
        <v>2475.38</v>
      </c>
      <c r="K3359" s="12">
        <f t="shared" si="210"/>
        <v>411.40599999999949</v>
      </c>
      <c r="L3359" s="7">
        <f t="shared" si="211"/>
        <v>0.14251350810208985</v>
      </c>
      <c r="M3359" s="5" t="str">
        <f>IF(COUNTIF(Returns!$B$2:$B$248,A3359)&gt;0,"Yes","No")</f>
        <v>No</v>
      </c>
      <c r="N3359" s="13"/>
    </row>
    <row r="3360" spans="1:14" x14ac:dyDescent="0.35">
      <c r="A3360" s="5">
        <v>3359</v>
      </c>
      <c r="B3360" s="5">
        <v>2207</v>
      </c>
      <c r="C3360" s="5">
        <v>1052</v>
      </c>
      <c r="D3360" s="5">
        <v>1</v>
      </c>
      <c r="E3360" s="5">
        <v>2801.53</v>
      </c>
      <c r="F3360" s="5">
        <v>0.15</v>
      </c>
      <c r="G3360" s="5">
        <f>IFERROR(INDEX(Products!$C$2:$C$86,MATCH(C3360,Products!$A$2:$A$86,0)),"")</f>
        <v>5</v>
      </c>
      <c r="H3360" s="12">
        <f>IFERROR(INDEX(Products!$D$2:$D$86,MATCH(C3360,Products!$A$2:$A$86,0)),"")</f>
        <v>1752.02</v>
      </c>
      <c r="I3360" s="12">
        <f t="shared" si="208"/>
        <v>2381.3005000000003</v>
      </c>
      <c r="J3360" s="12">
        <f t="shared" si="209"/>
        <v>1752.02</v>
      </c>
      <c r="K3360" s="12">
        <f t="shared" si="210"/>
        <v>629.2805000000003</v>
      </c>
      <c r="L3360" s="7">
        <f t="shared" si="211"/>
        <v>0.26425917266636456</v>
      </c>
      <c r="M3360" s="5" t="str">
        <f>IF(COUNTIF(Returns!$B$2:$B$248,A3360)&gt;0,"Yes","No")</f>
        <v>No</v>
      </c>
      <c r="N3360" s="13"/>
    </row>
    <row r="3361" spans="1:14" x14ac:dyDescent="0.35">
      <c r="A3361" s="5">
        <v>3360</v>
      </c>
      <c r="B3361" s="5">
        <v>2208</v>
      </c>
      <c r="C3361" s="5">
        <v>1080</v>
      </c>
      <c r="D3361" s="5">
        <v>2</v>
      </c>
      <c r="E3361" s="5">
        <v>256.7</v>
      </c>
      <c r="F3361" s="5">
        <v>0.2</v>
      </c>
      <c r="G3361" s="5">
        <f>IFERROR(INDEX(Products!$C$2:$C$86,MATCH(C3361,Products!$A$2:$A$86,0)),"")</f>
        <v>8</v>
      </c>
      <c r="H3361" s="12">
        <f>IFERROR(INDEX(Products!$D$2:$D$86,MATCH(C3361,Products!$A$2:$A$86,0)),"")</f>
        <v>184.26</v>
      </c>
      <c r="I3361" s="12">
        <f t="shared" si="208"/>
        <v>410.72</v>
      </c>
      <c r="J3361" s="12">
        <f t="shared" si="209"/>
        <v>368.52</v>
      </c>
      <c r="K3361" s="12">
        <f t="shared" si="210"/>
        <v>42.200000000000045</v>
      </c>
      <c r="L3361" s="7">
        <f t="shared" si="211"/>
        <v>0.10274639657187389</v>
      </c>
      <c r="M3361" s="5" t="str">
        <f>IF(COUNTIF(Returns!$B$2:$B$248,A3361)&gt;0,"Yes","No")</f>
        <v>No</v>
      </c>
      <c r="N3361" s="13"/>
    </row>
    <row r="3362" spans="1:14" x14ac:dyDescent="0.35">
      <c r="A3362" s="5">
        <v>3361</v>
      </c>
      <c r="B3362" s="5">
        <v>2209</v>
      </c>
      <c r="C3362" s="5">
        <v>1001</v>
      </c>
      <c r="D3362" s="5">
        <v>1</v>
      </c>
      <c r="E3362" s="5">
        <v>3826.19</v>
      </c>
      <c r="F3362" s="5">
        <v>0</v>
      </c>
      <c r="G3362" s="5">
        <f>IFERROR(INDEX(Products!$C$2:$C$86,MATCH(C3362,Products!$A$2:$A$86,0)),"")</f>
        <v>1</v>
      </c>
      <c r="H3362" s="12">
        <f>IFERROR(INDEX(Products!$D$2:$D$86,MATCH(C3362,Products!$A$2:$A$86,0)),"")</f>
        <v>3021.65</v>
      </c>
      <c r="I3362" s="12">
        <f t="shared" si="208"/>
        <v>3826.19</v>
      </c>
      <c r="J3362" s="12">
        <f t="shared" si="209"/>
        <v>3021.65</v>
      </c>
      <c r="K3362" s="12">
        <f t="shared" si="210"/>
        <v>804.54</v>
      </c>
      <c r="L3362" s="7">
        <f t="shared" si="211"/>
        <v>0.21027183699711721</v>
      </c>
      <c r="M3362" s="5" t="str">
        <f>IF(COUNTIF(Returns!$B$2:$B$248,A3362)&gt;0,"Yes","No")</f>
        <v>No</v>
      </c>
      <c r="N3362" s="13"/>
    </row>
    <row r="3363" spans="1:14" x14ac:dyDescent="0.35">
      <c r="A3363" s="5">
        <v>3362</v>
      </c>
      <c r="B3363" s="5">
        <v>2209</v>
      </c>
      <c r="C3363" s="5">
        <v>1024</v>
      </c>
      <c r="D3363" s="5">
        <v>1</v>
      </c>
      <c r="E3363" s="5">
        <v>232.94</v>
      </c>
      <c r="F3363" s="5">
        <v>0.2</v>
      </c>
      <c r="G3363" s="5">
        <f>IFERROR(INDEX(Products!$C$2:$C$86,MATCH(C3363,Products!$A$2:$A$86,0)),"")</f>
        <v>2</v>
      </c>
      <c r="H3363" s="12">
        <f>IFERROR(INDEX(Products!$D$2:$D$86,MATCH(C3363,Products!$A$2:$A$86,0)),"")</f>
        <v>162.82</v>
      </c>
      <c r="I3363" s="12">
        <f t="shared" si="208"/>
        <v>186.352</v>
      </c>
      <c r="J3363" s="12">
        <f t="shared" si="209"/>
        <v>162.82</v>
      </c>
      <c r="K3363" s="12">
        <f t="shared" si="210"/>
        <v>23.532000000000011</v>
      </c>
      <c r="L3363" s="7">
        <f t="shared" si="211"/>
        <v>0.12627715291491376</v>
      </c>
      <c r="M3363" s="5" t="str">
        <f>IF(COUNTIF(Returns!$B$2:$B$248,A3363)&gt;0,"Yes","No")</f>
        <v>No</v>
      </c>
      <c r="N3363" s="13"/>
    </row>
    <row r="3364" spans="1:14" x14ac:dyDescent="0.35">
      <c r="A3364" s="5">
        <v>3363</v>
      </c>
      <c r="B3364" s="5">
        <v>2209</v>
      </c>
      <c r="C3364" s="5">
        <v>1070</v>
      </c>
      <c r="D3364" s="5">
        <v>1</v>
      </c>
      <c r="E3364" s="5">
        <v>2599.85</v>
      </c>
      <c r="F3364" s="5">
        <v>0.15</v>
      </c>
      <c r="G3364" s="5">
        <f>IFERROR(INDEX(Products!$C$2:$C$86,MATCH(C3364,Products!$A$2:$A$86,0)),"")</f>
        <v>7</v>
      </c>
      <c r="H3364" s="12">
        <f>IFERROR(INDEX(Products!$D$2:$D$86,MATCH(C3364,Products!$A$2:$A$86,0)),"")</f>
        <v>1949.71</v>
      </c>
      <c r="I3364" s="12">
        <f t="shared" si="208"/>
        <v>2209.8724999999999</v>
      </c>
      <c r="J3364" s="12">
        <f t="shared" si="209"/>
        <v>1949.71</v>
      </c>
      <c r="K3364" s="12">
        <f t="shared" si="210"/>
        <v>260.16249999999991</v>
      </c>
      <c r="L3364" s="7">
        <f t="shared" si="211"/>
        <v>0.11772738019953637</v>
      </c>
      <c r="M3364" s="5" t="str">
        <f>IF(COUNTIF(Returns!$B$2:$B$248,A3364)&gt;0,"Yes","No")</f>
        <v>No</v>
      </c>
      <c r="N3364" s="13"/>
    </row>
    <row r="3365" spans="1:14" x14ac:dyDescent="0.35">
      <c r="A3365" s="5">
        <v>3364</v>
      </c>
      <c r="B3365" s="5">
        <v>2210</v>
      </c>
      <c r="C3365" s="5">
        <v>1056</v>
      </c>
      <c r="D3365" s="5">
        <v>1</v>
      </c>
      <c r="E3365" s="5">
        <v>1134.4000000000001</v>
      </c>
      <c r="F3365" s="5">
        <v>0.05</v>
      </c>
      <c r="G3365" s="5">
        <f>IFERROR(INDEX(Products!$C$2:$C$86,MATCH(C3365,Products!$A$2:$A$86,0)),"")</f>
        <v>6</v>
      </c>
      <c r="H3365" s="12">
        <f>IFERROR(INDEX(Products!$D$2:$D$86,MATCH(C3365,Products!$A$2:$A$86,0)),"")</f>
        <v>798.2</v>
      </c>
      <c r="I3365" s="12">
        <f t="shared" si="208"/>
        <v>1077.68</v>
      </c>
      <c r="J3365" s="12">
        <f t="shared" si="209"/>
        <v>798.2</v>
      </c>
      <c r="K3365" s="12">
        <f t="shared" si="210"/>
        <v>279.48</v>
      </c>
      <c r="L3365" s="7">
        <f t="shared" si="211"/>
        <v>0.25933486749313339</v>
      </c>
      <c r="M3365" s="5" t="str">
        <f>IF(COUNTIF(Returns!$B$2:$B$248,A3365)&gt;0,"Yes","No")</f>
        <v>No</v>
      </c>
      <c r="N3365" s="13"/>
    </row>
    <row r="3366" spans="1:14" x14ac:dyDescent="0.35">
      <c r="A3366" s="5">
        <v>3365</v>
      </c>
      <c r="B3366" s="5">
        <v>2210</v>
      </c>
      <c r="C3366" s="5">
        <v>1005</v>
      </c>
      <c r="D3366" s="5">
        <v>1</v>
      </c>
      <c r="E3366" s="5">
        <v>2703.6</v>
      </c>
      <c r="F3366" s="5">
        <v>0.3</v>
      </c>
      <c r="G3366" s="5">
        <f>IFERROR(INDEX(Products!$C$2:$C$86,MATCH(C3366,Products!$A$2:$A$86,0)),"")</f>
        <v>1</v>
      </c>
      <c r="H3366" s="12">
        <f>IFERROR(INDEX(Products!$D$2:$D$86,MATCH(C3366,Products!$A$2:$A$86,0)),"")</f>
        <v>2129.88</v>
      </c>
      <c r="I3366" s="12">
        <f t="shared" si="208"/>
        <v>1892.5199999999998</v>
      </c>
      <c r="J3366" s="12">
        <f t="shared" si="209"/>
        <v>2129.88</v>
      </c>
      <c r="K3366" s="12">
        <f t="shared" si="210"/>
        <v>-237.36000000000035</v>
      </c>
      <c r="L3366" s="7">
        <f t="shared" si="211"/>
        <v>-0.12542007482087397</v>
      </c>
      <c r="M3366" s="5" t="str">
        <f>IF(COUNTIF(Returns!$B$2:$B$248,A3366)&gt;0,"Yes","No")</f>
        <v>No</v>
      </c>
      <c r="N3366" s="13"/>
    </row>
    <row r="3367" spans="1:14" x14ac:dyDescent="0.35">
      <c r="A3367" s="5">
        <v>3366</v>
      </c>
      <c r="B3367" s="5">
        <v>2211</v>
      </c>
      <c r="C3367" s="5">
        <v>1085</v>
      </c>
      <c r="D3367" s="5">
        <v>1</v>
      </c>
      <c r="E3367" s="5">
        <v>234.72</v>
      </c>
      <c r="F3367" s="5">
        <v>0.25</v>
      </c>
      <c r="G3367" s="5">
        <f>IFERROR(INDEX(Products!$C$2:$C$86,MATCH(C3367,Products!$A$2:$A$86,0)),"")</f>
        <v>8</v>
      </c>
      <c r="H3367" s="12">
        <f>IFERROR(INDEX(Products!$D$2:$D$86,MATCH(C3367,Products!$A$2:$A$86,0)),"")</f>
        <v>175.69</v>
      </c>
      <c r="I3367" s="12">
        <f t="shared" si="208"/>
        <v>176.04</v>
      </c>
      <c r="J3367" s="12">
        <f t="shared" si="209"/>
        <v>175.69</v>
      </c>
      <c r="K3367" s="12">
        <f t="shared" si="210"/>
        <v>0.34999999999999432</v>
      </c>
      <c r="L3367" s="7">
        <f t="shared" si="211"/>
        <v>1.9881845035218948E-3</v>
      </c>
      <c r="M3367" s="5" t="str">
        <f>IF(COUNTIF(Returns!$B$2:$B$248,A3367)&gt;0,"Yes","No")</f>
        <v>No</v>
      </c>
      <c r="N3367" s="13"/>
    </row>
    <row r="3368" spans="1:14" x14ac:dyDescent="0.35">
      <c r="A3368" s="5">
        <v>3367</v>
      </c>
      <c r="B3368" s="5">
        <v>2212</v>
      </c>
      <c r="C3368" s="5">
        <v>1009</v>
      </c>
      <c r="D3368" s="5">
        <v>2</v>
      </c>
      <c r="E3368" s="5">
        <v>2129.15</v>
      </c>
      <c r="F3368" s="5">
        <v>0</v>
      </c>
      <c r="G3368" s="5">
        <f>IFERROR(INDEX(Products!$C$2:$C$86,MATCH(C3368,Products!$A$2:$A$86,0)),"")</f>
        <v>1</v>
      </c>
      <c r="H3368" s="12">
        <f>IFERROR(INDEX(Products!$D$2:$D$86,MATCH(C3368,Products!$A$2:$A$86,0)),"")</f>
        <v>1303.81</v>
      </c>
      <c r="I3368" s="12">
        <f t="shared" si="208"/>
        <v>4258.3</v>
      </c>
      <c r="J3368" s="12">
        <f t="shared" si="209"/>
        <v>2607.62</v>
      </c>
      <c r="K3368" s="12">
        <f t="shared" si="210"/>
        <v>1650.6800000000003</v>
      </c>
      <c r="L3368" s="7">
        <f t="shared" si="211"/>
        <v>0.38763825939929086</v>
      </c>
      <c r="M3368" s="5" t="str">
        <f>IF(COUNTIF(Returns!$B$2:$B$248,A3368)&gt;0,"Yes","No")</f>
        <v>No</v>
      </c>
      <c r="N3368" s="13"/>
    </row>
    <row r="3369" spans="1:14" x14ac:dyDescent="0.35">
      <c r="A3369" s="5">
        <v>3368</v>
      </c>
      <c r="B3369" s="5">
        <v>2213</v>
      </c>
      <c r="C3369" s="5">
        <v>1056</v>
      </c>
      <c r="D3369" s="5">
        <v>1</v>
      </c>
      <c r="E3369" s="5">
        <v>1134.4000000000001</v>
      </c>
      <c r="F3369" s="5">
        <v>0.1</v>
      </c>
      <c r="G3369" s="5">
        <f>IFERROR(INDEX(Products!$C$2:$C$86,MATCH(C3369,Products!$A$2:$A$86,0)),"")</f>
        <v>6</v>
      </c>
      <c r="H3369" s="12">
        <f>IFERROR(INDEX(Products!$D$2:$D$86,MATCH(C3369,Products!$A$2:$A$86,0)),"")</f>
        <v>798.2</v>
      </c>
      <c r="I3369" s="12">
        <f t="shared" si="208"/>
        <v>1020.9600000000002</v>
      </c>
      <c r="J3369" s="12">
        <f t="shared" si="209"/>
        <v>798.2</v>
      </c>
      <c r="K3369" s="12">
        <f t="shared" si="210"/>
        <v>222.7600000000001</v>
      </c>
      <c r="L3369" s="7">
        <f t="shared" si="211"/>
        <v>0.21818680457608533</v>
      </c>
      <c r="M3369" s="5" t="str">
        <f>IF(COUNTIF(Returns!$B$2:$B$248,A3369)&gt;0,"Yes","No")</f>
        <v>No</v>
      </c>
      <c r="N3369" s="13"/>
    </row>
    <row r="3370" spans="1:14" x14ac:dyDescent="0.35">
      <c r="A3370" s="5">
        <v>3369</v>
      </c>
      <c r="B3370" s="5">
        <v>2213</v>
      </c>
      <c r="C3370" s="5">
        <v>1053</v>
      </c>
      <c r="D3370" s="5">
        <v>1</v>
      </c>
      <c r="E3370" s="5">
        <v>1295.03</v>
      </c>
      <c r="F3370" s="5">
        <v>0.1</v>
      </c>
      <c r="G3370" s="5">
        <f>IFERROR(INDEX(Products!$C$2:$C$86,MATCH(C3370,Products!$A$2:$A$86,0)),"")</f>
        <v>5</v>
      </c>
      <c r="H3370" s="12">
        <f>IFERROR(INDEX(Products!$D$2:$D$86,MATCH(C3370,Products!$A$2:$A$86,0)),"")</f>
        <v>777.04</v>
      </c>
      <c r="I3370" s="12">
        <f t="shared" si="208"/>
        <v>1165.527</v>
      </c>
      <c r="J3370" s="12">
        <f t="shared" si="209"/>
        <v>777.04</v>
      </c>
      <c r="K3370" s="12">
        <f t="shared" si="210"/>
        <v>388.48700000000008</v>
      </c>
      <c r="L3370" s="7">
        <f t="shared" si="211"/>
        <v>0.33331445775172952</v>
      </c>
      <c r="M3370" s="5" t="str">
        <f>IF(COUNTIF(Returns!$B$2:$B$248,A3370)&gt;0,"Yes","No")</f>
        <v>No</v>
      </c>
      <c r="N3370" s="13"/>
    </row>
    <row r="3371" spans="1:14" x14ac:dyDescent="0.35">
      <c r="A3371" s="5">
        <v>3370</v>
      </c>
      <c r="B3371" s="5">
        <v>2213</v>
      </c>
      <c r="C3371" s="5">
        <v>1007</v>
      </c>
      <c r="D3371" s="5">
        <v>1</v>
      </c>
      <c r="E3371" s="5">
        <v>701.76</v>
      </c>
      <c r="F3371" s="5">
        <v>0.25</v>
      </c>
      <c r="G3371" s="5">
        <f>IFERROR(INDEX(Products!$C$2:$C$86,MATCH(C3371,Products!$A$2:$A$86,0)),"")</f>
        <v>1</v>
      </c>
      <c r="H3371" s="12">
        <f>IFERROR(INDEX(Products!$D$2:$D$86,MATCH(C3371,Products!$A$2:$A$86,0)),"")</f>
        <v>508.8</v>
      </c>
      <c r="I3371" s="12">
        <f t="shared" si="208"/>
        <v>526.31999999999994</v>
      </c>
      <c r="J3371" s="12">
        <f t="shared" si="209"/>
        <v>508.8</v>
      </c>
      <c r="K3371" s="12">
        <f t="shared" si="210"/>
        <v>17.519999999999925</v>
      </c>
      <c r="L3371" s="7">
        <f t="shared" si="211"/>
        <v>3.3287733698130276E-2</v>
      </c>
      <c r="M3371" s="5" t="str">
        <f>IF(COUNTIF(Returns!$B$2:$B$248,A3371)&gt;0,"Yes","No")</f>
        <v>No</v>
      </c>
      <c r="N3371" s="13"/>
    </row>
    <row r="3372" spans="1:14" x14ac:dyDescent="0.35">
      <c r="A3372" s="5">
        <v>3371</v>
      </c>
      <c r="B3372" s="5">
        <v>2214</v>
      </c>
      <c r="C3372" s="5">
        <v>1072</v>
      </c>
      <c r="D3372" s="5">
        <v>2</v>
      </c>
      <c r="E3372" s="5">
        <v>1404.39</v>
      </c>
      <c r="F3372" s="5">
        <v>0.05</v>
      </c>
      <c r="G3372" s="5">
        <f>IFERROR(INDEX(Products!$C$2:$C$86,MATCH(C3372,Products!$A$2:$A$86,0)),"")</f>
        <v>7</v>
      </c>
      <c r="H3372" s="12">
        <f>IFERROR(INDEX(Products!$D$2:$D$86,MATCH(C3372,Products!$A$2:$A$86,0)),"")</f>
        <v>772.88</v>
      </c>
      <c r="I3372" s="12">
        <f t="shared" si="208"/>
        <v>2668.3409999999999</v>
      </c>
      <c r="J3372" s="12">
        <f t="shared" si="209"/>
        <v>1545.76</v>
      </c>
      <c r="K3372" s="12">
        <f t="shared" si="210"/>
        <v>1122.5809999999999</v>
      </c>
      <c r="L3372" s="7">
        <f t="shared" si="211"/>
        <v>0.42070372564825859</v>
      </c>
      <c r="M3372" s="5" t="str">
        <f>IF(COUNTIF(Returns!$B$2:$B$248,A3372)&gt;0,"Yes","No")</f>
        <v>No</v>
      </c>
      <c r="N3372" s="13"/>
    </row>
    <row r="3373" spans="1:14" x14ac:dyDescent="0.35">
      <c r="A3373" s="5">
        <v>3372</v>
      </c>
      <c r="B3373" s="5">
        <v>2214</v>
      </c>
      <c r="C3373" s="5">
        <v>1067</v>
      </c>
      <c r="D3373" s="5">
        <v>1</v>
      </c>
      <c r="E3373" s="5">
        <v>4128.99</v>
      </c>
      <c r="F3373" s="5">
        <v>0.1</v>
      </c>
      <c r="G3373" s="5">
        <f>IFERROR(INDEX(Products!$C$2:$C$86,MATCH(C3373,Products!$A$2:$A$86,0)),"")</f>
        <v>7</v>
      </c>
      <c r="H3373" s="12">
        <f>IFERROR(INDEX(Products!$D$2:$D$86,MATCH(C3373,Products!$A$2:$A$86,0)),"")</f>
        <v>2213.3200000000002</v>
      </c>
      <c r="I3373" s="12">
        <f t="shared" si="208"/>
        <v>3716.0909999999999</v>
      </c>
      <c r="J3373" s="12">
        <f t="shared" si="209"/>
        <v>2213.3200000000002</v>
      </c>
      <c r="K3373" s="12">
        <f t="shared" si="210"/>
        <v>1502.7709999999997</v>
      </c>
      <c r="L3373" s="7">
        <f t="shared" si="211"/>
        <v>0.40439564047274401</v>
      </c>
      <c r="M3373" s="5" t="str">
        <f>IF(COUNTIF(Returns!$B$2:$B$248,A3373)&gt;0,"Yes","No")</f>
        <v>Yes</v>
      </c>
      <c r="N3373" s="13"/>
    </row>
    <row r="3374" spans="1:14" x14ac:dyDescent="0.35">
      <c r="A3374" s="5">
        <v>3373</v>
      </c>
      <c r="B3374" s="5">
        <v>2215</v>
      </c>
      <c r="C3374" s="5">
        <v>1068</v>
      </c>
      <c r="D3374" s="5">
        <v>3</v>
      </c>
      <c r="E3374" s="5">
        <v>550.08000000000004</v>
      </c>
      <c r="F3374" s="5">
        <v>0</v>
      </c>
      <c r="G3374" s="5">
        <f>IFERROR(INDEX(Products!$C$2:$C$86,MATCH(C3374,Products!$A$2:$A$86,0)),"")</f>
        <v>7</v>
      </c>
      <c r="H3374" s="12">
        <f>IFERROR(INDEX(Products!$D$2:$D$86,MATCH(C3374,Products!$A$2:$A$86,0)),"")</f>
        <v>351.29</v>
      </c>
      <c r="I3374" s="12">
        <f t="shared" si="208"/>
        <v>1650.2400000000002</v>
      </c>
      <c r="J3374" s="12">
        <f t="shared" si="209"/>
        <v>1053.8700000000001</v>
      </c>
      <c r="K3374" s="12">
        <f t="shared" si="210"/>
        <v>596.37000000000012</v>
      </c>
      <c r="L3374" s="7">
        <f t="shared" si="211"/>
        <v>0.36138379872018617</v>
      </c>
      <c r="M3374" s="5" t="str">
        <f>IF(COUNTIF(Returns!$B$2:$B$248,A3374)&gt;0,"Yes","No")</f>
        <v>No</v>
      </c>
      <c r="N3374" s="13"/>
    </row>
    <row r="3375" spans="1:14" x14ac:dyDescent="0.35">
      <c r="A3375" s="5">
        <v>3374</v>
      </c>
      <c r="B3375" s="5">
        <v>2216</v>
      </c>
      <c r="C3375" s="5">
        <v>1029</v>
      </c>
      <c r="D3375" s="5">
        <v>1</v>
      </c>
      <c r="E3375" s="5">
        <v>951.92</v>
      </c>
      <c r="F3375" s="5">
        <v>0.3</v>
      </c>
      <c r="G3375" s="5">
        <f>IFERROR(INDEX(Products!$C$2:$C$86,MATCH(C3375,Products!$A$2:$A$86,0)),"")</f>
        <v>3</v>
      </c>
      <c r="H3375" s="12">
        <f>IFERROR(INDEX(Products!$D$2:$D$86,MATCH(C3375,Products!$A$2:$A$86,0)),"")</f>
        <v>552.17999999999995</v>
      </c>
      <c r="I3375" s="12">
        <f t="shared" si="208"/>
        <v>666.34399999999994</v>
      </c>
      <c r="J3375" s="12">
        <f t="shared" si="209"/>
        <v>552.17999999999995</v>
      </c>
      <c r="K3375" s="12">
        <f t="shared" si="210"/>
        <v>114.16399999999999</v>
      </c>
      <c r="L3375" s="7">
        <f t="shared" si="211"/>
        <v>0.17132892319882823</v>
      </c>
      <c r="M3375" s="5" t="str">
        <f>IF(COUNTIF(Returns!$B$2:$B$248,A3375)&gt;0,"Yes","No")</f>
        <v>No</v>
      </c>
      <c r="N3375" s="13"/>
    </row>
    <row r="3376" spans="1:14" x14ac:dyDescent="0.35">
      <c r="A3376" s="5">
        <v>3375</v>
      </c>
      <c r="B3376" s="5">
        <v>2216</v>
      </c>
      <c r="C3376" s="5">
        <v>1046</v>
      </c>
      <c r="D3376" s="5">
        <v>1</v>
      </c>
      <c r="E3376" s="5">
        <v>675.87</v>
      </c>
      <c r="F3376" s="5">
        <v>0.3</v>
      </c>
      <c r="G3376" s="5">
        <f>IFERROR(INDEX(Products!$C$2:$C$86,MATCH(C3376,Products!$A$2:$A$86,0)),"")</f>
        <v>5</v>
      </c>
      <c r="H3376" s="12">
        <f>IFERROR(INDEX(Products!$D$2:$D$86,MATCH(C3376,Products!$A$2:$A$86,0)),"")</f>
        <v>407.68</v>
      </c>
      <c r="I3376" s="12">
        <f t="shared" si="208"/>
        <v>473.10899999999998</v>
      </c>
      <c r="J3376" s="12">
        <f t="shared" si="209"/>
        <v>407.68</v>
      </c>
      <c r="K3376" s="12">
        <f t="shared" si="210"/>
        <v>65.428999999999974</v>
      </c>
      <c r="L3376" s="7">
        <f t="shared" si="211"/>
        <v>0.13829582612040772</v>
      </c>
      <c r="M3376" s="5" t="str">
        <f>IF(COUNTIF(Returns!$B$2:$B$248,A3376)&gt;0,"Yes","No")</f>
        <v>No</v>
      </c>
      <c r="N3376" s="13"/>
    </row>
    <row r="3377" spans="1:14" x14ac:dyDescent="0.35">
      <c r="A3377" s="5">
        <v>3376</v>
      </c>
      <c r="B3377" s="5">
        <v>2217</v>
      </c>
      <c r="C3377" s="5">
        <v>1066</v>
      </c>
      <c r="D3377" s="5">
        <v>1</v>
      </c>
      <c r="E3377" s="5">
        <v>1123.68</v>
      </c>
      <c r="F3377" s="5">
        <v>0</v>
      </c>
      <c r="G3377" s="5">
        <f>IFERROR(INDEX(Products!$C$2:$C$86,MATCH(C3377,Products!$A$2:$A$86,0)),"")</f>
        <v>7</v>
      </c>
      <c r="H3377" s="12">
        <f>IFERROR(INDEX(Products!$D$2:$D$86,MATCH(C3377,Products!$A$2:$A$86,0)),"")</f>
        <v>872.66</v>
      </c>
      <c r="I3377" s="12">
        <f t="shared" si="208"/>
        <v>1123.68</v>
      </c>
      <c r="J3377" s="12">
        <f t="shared" si="209"/>
        <v>872.66</v>
      </c>
      <c r="K3377" s="12">
        <f t="shared" si="210"/>
        <v>251.0200000000001</v>
      </c>
      <c r="L3377" s="7">
        <f t="shared" si="211"/>
        <v>0.22339100099672513</v>
      </c>
      <c r="M3377" s="5" t="str">
        <f>IF(COUNTIF(Returns!$B$2:$B$248,A3377)&gt;0,"Yes","No")</f>
        <v>No</v>
      </c>
      <c r="N3377" s="13"/>
    </row>
    <row r="3378" spans="1:14" x14ac:dyDescent="0.35">
      <c r="A3378" s="5">
        <v>3377</v>
      </c>
      <c r="B3378" s="5">
        <v>2218</v>
      </c>
      <c r="C3378" s="5">
        <v>1038</v>
      </c>
      <c r="D3378" s="5">
        <v>1</v>
      </c>
      <c r="E3378" s="5">
        <v>930.61</v>
      </c>
      <c r="F3378" s="5">
        <v>0.05</v>
      </c>
      <c r="G3378" s="5">
        <f>IFERROR(INDEX(Products!$C$2:$C$86,MATCH(C3378,Products!$A$2:$A$86,0)),"")</f>
        <v>4</v>
      </c>
      <c r="H3378" s="12">
        <f>IFERROR(INDEX(Products!$D$2:$D$86,MATCH(C3378,Products!$A$2:$A$86,0)),"")</f>
        <v>617.46</v>
      </c>
      <c r="I3378" s="12">
        <f t="shared" si="208"/>
        <v>884.07949999999994</v>
      </c>
      <c r="J3378" s="12">
        <f t="shared" si="209"/>
        <v>617.46</v>
      </c>
      <c r="K3378" s="12">
        <f t="shared" si="210"/>
        <v>266.6194999999999</v>
      </c>
      <c r="L3378" s="7">
        <f t="shared" si="211"/>
        <v>0.30157864762162218</v>
      </c>
      <c r="M3378" s="5" t="str">
        <f>IF(COUNTIF(Returns!$B$2:$B$248,A3378)&gt;0,"Yes","No")</f>
        <v>No</v>
      </c>
      <c r="N3378" s="13"/>
    </row>
    <row r="3379" spans="1:14" x14ac:dyDescent="0.35">
      <c r="A3379" s="5">
        <v>3378</v>
      </c>
      <c r="B3379" s="5">
        <v>2219</v>
      </c>
      <c r="C3379" s="5">
        <v>1085</v>
      </c>
      <c r="D3379" s="5">
        <v>1</v>
      </c>
      <c r="E3379" s="5">
        <v>234.72</v>
      </c>
      <c r="F3379" s="5">
        <v>0</v>
      </c>
      <c r="G3379" s="5">
        <f>IFERROR(INDEX(Products!$C$2:$C$86,MATCH(C3379,Products!$A$2:$A$86,0)),"")</f>
        <v>8</v>
      </c>
      <c r="H3379" s="12">
        <f>IFERROR(INDEX(Products!$D$2:$D$86,MATCH(C3379,Products!$A$2:$A$86,0)),"")</f>
        <v>175.69</v>
      </c>
      <c r="I3379" s="12">
        <f t="shared" si="208"/>
        <v>234.72</v>
      </c>
      <c r="J3379" s="12">
        <f t="shared" si="209"/>
        <v>175.69</v>
      </c>
      <c r="K3379" s="12">
        <f t="shared" si="210"/>
        <v>59.03</v>
      </c>
      <c r="L3379" s="7">
        <f t="shared" si="211"/>
        <v>0.25149113837764148</v>
      </c>
      <c r="M3379" s="5" t="str">
        <f>IF(COUNTIF(Returns!$B$2:$B$248,A3379)&gt;0,"Yes","No")</f>
        <v>No</v>
      </c>
      <c r="N3379" s="13"/>
    </row>
    <row r="3380" spans="1:14" x14ac:dyDescent="0.35">
      <c r="A3380" s="5">
        <v>3379</v>
      </c>
      <c r="B3380" s="5">
        <v>2220</v>
      </c>
      <c r="C3380" s="5">
        <v>1010</v>
      </c>
      <c r="D3380" s="5">
        <v>1</v>
      </c>
      <c r="E3380" s="5">
        <v>4664.03</v>
      </c>
      <c r="F3380" s="5">
        <v>0.1</v>
      </c>
      <c r="G3380" s="5">
        <f>IFERROR(INDEX(Products!$C$2:$C$86,MATCH(C3380,Products!$A$2:$A$86,0)),"")</f>
        <v>1</v>
      </c>
      <c r="H3380" s="12">
        <f>IFERROR(INDEX(Products!$D$2:$D$86,MATCH(C3380,Products!$A$2:$A$86,0)),"")</f>
        <v>3718.66</v>
      </c>
      <c r="I3380" s="12">
        <f t="shared" si="208"/>
        <v>4197.6269999999995</v>
      </c>
      <c r="J3380" s="12">
        <f t="shared" si="209"/>
        <v>3718.66</v>
      </c>
      <c r="K3380" s="12">
        <f t="shared" si="210"/>
        <v>478.96699999999964</v>
      </c>
      <c r="L3380" s="7">
        <f t="shared" si="211"/>
        <v>0.1141042307951611</v>
      </c>
      <c r="M3380" s="5" t="str">
        <f>IF(COUNTIF(Returns!$B$2:$B$248,A3380)&gt;0,"Yes","No")</f>
        <v>No</v>
      </c>
      <c r="N3380" s="13"/>
    </row>
    <row r="3381" spans="1:14" x14ac:dyDescent="0.35">
      <c r="A3381" s="5">
        <v>3380</v>
      </c>
      <c r="B3381" s="5">
        <v>2220</v>
      </c>
      <c r="C3381" s="5">
        <v>1001</v>
      </c>
      <c r="D3381" s="5">
        <v>2</v>
      </c>
      <c r="E3381" s="5">
        <v>3826.19</v>
      </c>
      <c r="F3381" s="5">
        <v>0.2</v>
      </c>
      <c r="G3381" s="5">
        <f>IFERROR(INDEX(Products!$C$2:$C$86,MATCH(C3381,Products!$A$2:$A$86,0)),"")</f>
        <v>1</v>
      </c>
      <c r="H3381" s="12">
        <f>IFERROR(INDEX(Products!$D$2:$D$86,MATCH(C3381,Products!$A$2:$A$86,0)),"")</f>
        <v>3021.65</v>
      </c>
      <c r="I3381" s="12">
        <f t="shared" si="208"/>
        <v>6121.9040000000005</v>
      </c>
      <c r="J3381" s="12">
        <f t="shared" si="209"/>
        <v>6043.3</v>
      </c>
      <c r="K3381" s="12">
        <f t="shared" si="210"/>
        <v>78.604000000000269</v>
      </c>
      <c r="L3381" s="7">
        <f t="shared" si="211"/>
        <v>1.2839796246396589E-2</v>
      </c>
      <c r="M3381" s="5" t="str">
        <f>IF(COUNTIF(Returns!$B$2:$B$248,A3381)&gt;0,"Yes","No")</f>
        <v>No</v>
      </c>
      <c r="N3381" s="13"/>
    </row>
    <row r="3382" spans="1:14" x14ac:dyDescent="0.35">
      <c r="A3382" s="5">
        <v>3381</v>
      </c>
      <c r="B3382" s="5">
        <v>2220</v>
      </c>
      <c r="C3382" s="5">
        <v>1058</v>
      </c>
      <c r="D3382" s="5">
        <v>2</v>
      </c>
      <c r="E3382" s="5">
        <v>1504.15</v>
      </c>
      <c r="F3382" s="5">
        <v>0.1</v>
      </c>
      <c r="G3382" s="5">
        <f>IFERROR(INDEX(Products!$C$2:$C$86,MATCH(C3382,Products!$A$2:$A$86,0)),"")</f>
        <v>6</v>
      </c>
      <c r="H3382" s="12">
        <f>IFERROR(INDEX(Products!$D$2:$D$86,MATCH(C3382,Products!$A$2:$A$86,0)),"")</f>
        <v>828.35</v>
      </c>
      <c r="I3382" s="12">
        <f t="shared" si="208"/>
        <v>2707.4700000000003</v>
      </c>
      <c r="J3382" s="12">
        <f t="shared" si="209"/>
        <v>1656.7</v>
      </c>
      <c r="K3382" s="12">
        <f t="shared" si="210"/>
        <v>1050.7700000000002</v>
      </c>
      <c r="L3382" s="7">
        <f t="shared" si="211"/>
        <v>0.38810032982821607</v>
      </c>
      <c r="M3382" s="5" t="str">
        <f>IF(COUNTIF(Returns!$B$2:$B$248,A3382)&gt;0,"Yes","No")</f>
        <v>No</v>
      </c>
      <c r="N3382" s="13"/>
    </row>
    <row r="3383" spans="1:14" x14ac:dyDescent="0.35">
      <c r="A3383" s="5">
        <v>3382</v>
      </c>
      <c r="B3383" s="5">
        <v>2221</v>
      </c>
      <c r="C3383" s="5">
        <v>1001</v>
      </c>
      <c r="D3383" s="5">
        <v>1</v>
      </c>
      <c r="E3383" s="5">
        <v>3826.19</v>
      </c>
      <c r="F3383" s="5">
        <v>0.3</v>
      </c>
      <c r="G3383" s="5">
        <f>IFERROR(INDEX(Products!$C$2:$C$86,MATCH(C3383,Products!$A$2:$A$86,0)),"")</f>
        <v>1</v>
      </c>
      <c r="H3383" s="12">
        <f>IFERROR(INDEX(Products!$D$2:$D$86,MATCH(C3383,Products!$A$2:$A$86,0)),"")</f>
        <v>3021.65</v>
      </c>
      <c r="I3383" s="12">
        <f t="shared" si="208"/>
        <v>2678.3330000000001</v>
      </c>
      <c r="J3383" s="12">
        <f t="shared" si="209"/>
        <v>3021.65</v>
      </c>
      <c r="K3383" s="12">
        <f t="shared" si="210"/>
        <v>-343.31700000000001</v>
      </c>
      <c r="L3383" s="7">
        <f t="shared" si="211"/>
        <v>-0.12818309000411823</v>
      </c>
      <c r="M3383" s="5" t="str">
        <f>IF(COUNTIF(Returns!$B$2:$B$248,A3383)&gt;0,"Yes","No")</f>
        <v>No</v>
      </c>
      <c r="N3383" s="13"/>
    </row>
    <row r="3384" spans="1:14" x14ac:dyDescent="0.35">
      <c r="A3384" s="5">
        <v>3383</v>
      </c>
      <c r="B3384" s="5">
        <v>2222</v>
      </c>
      <c r="C3384" s="5">
        <v>1080</v>
      </c>
      <c r="D3384" s="5">
        <v>1</v>
      </c>
      <c r="E3384" s="5">
        <v>256.7</v>
      </c>
      <c r="F3384" s="5">
        <v>0.2</v>
      </c>
      <c r="G3384" s="5">
        <f>IFERROR(INDEX(Products!$C$2:$C$86,MATCH(C3384,Products!$A$2:$A$86,0)),"")</f>
        <v>8</v>
      </c>
      <c r="H3384" s="12">
        <f>IFERROR(INDEX(Products!$D$2:$D$86,MATCH(C3384,Products!$A$2:$A$86,0)),"")</f>
        <v>184.26</v>
      </c>
      <c r="I3384" s="12">
        <f t="shared" si="208"/>
        <v>205.36</v>
      </c>
      <c r="J3384" s="12">
        <f t="shared" si="209"/>
        <v>184.26</v>
      </c>
      <c r="K3384" s="12">
        <f t="shared" si="210"/>
        <v>21.100000000000023</v>
      </c>
      <c r="L3384" s="7">
        <f t="shared" si="211"/>
        <v>0.10274639657187389</v>
      </c>
      <c r="M3384" s="5" t="str">
        <f>IF(COUNTIF(Returns!$B$2:$B$248,A3384)&gt;0,"Yes","No")</f>
        <v>No</v>
      </c>
      <c r="N3384" s="13"/>
    </row>
    <row r="3385" spans="1:14" x14ac:dyDescent="0.35">
      <c r="A3385" s="5">
        <v>3384</v>
      </c>
      <c r="B3385" s="5">
        <v>2223</v>
      </c>
      <c r="C3385" s="5">
        <v>1085</v>
      </c>
      <c r="D3385" s="5">
        <v>1</v>
      </c>
      <c r="E3385" s="5">
        <v>234.72</v>
      </c>
      <c r="F3385" s="5">
        <v>0.15</v>
      </c>
      <c r="G3385" s="5">
        <f>IFERROR(INDEX(Products!$C$2:$C$86,MATCH(C3385,Products!$A$2:$A$86,0)),"")</f>
        <v>8</v>
      </c>
      <c r="H3385" s="12">
        <f>IFERROR(INDEX(Products!$D$2:$D$86,MATCH(C3385,Products!$A$2:$A$86,0)),"")</f>
        <v>175.69</v>
      </c>
      <c r="I3385" s="12">
        <f t="shared" si="208"/>
        <v>199.512</v>
      </c>
      <c r="J3385" s="12">
        <f t="shared" si="209"/>
        <v>175.69</v>
      </c>
      <c r="K3385" s="12">
        <f t="shared" si="210"/>
        <v>23.822000000000003</v>
      </c>
      <c r="L3385" s="7">
        <f t="shared" si="211"/>
        <v>0.11940133926781347</v>
      </c>
      <c r="M3385" s="5" t="str">
        <f>IF(COUNTIF(Returns!$B$2:$B$248,A3385)&gt;0,"Yes","No")</f>
        <v>No</v>
      </c>
      <c r="N3385" s="13"/>
    </row>
    <row r="3386" spans="1:14" x14ac:dyDescent="0.35">
      <c r="A3386" s="5">
        <v>3385</v>
      </c>
      <c r="B3386" s="5">
        <v>2223</v>
      </c>
      <c r="C3386" s="5">
        <v>1004</v>
      </c>
      <c r="D3386" s="5">
        <v>2</v>
      </c>
      <c r="E3386" s="5">
        <v>5301.74</v>
      </c>
      <c r="F3386" s="5">
        <v>0.1</v>
      </c>
      <c r="G3386" s="5">
        <f>IFERROR(INDEX(Products!$C$2:$C$86,MATCH(C3386,Products!$A$2:$A$86,0)),"")</f>
        <v>1</v>
      </c>
      <c r="H3386" s="12">
        <f>IFERROR(INDEX(Products!$D$2:$D$86,MATCH(C3386,Products!$A$2:$A$86,0)),"")</f>
        <v>4057.94</v>
      </c>
      <c r="I3386" s="12">
        <f t="shared" si="208"/>
        <v>9543.1319999999996</v>
      </c>
      <c r="J3386" s="12">
        <f t="shared" si="209"/>
        <v>8115.88</v>
      </c>
      <c r="K3386" s="12">
        <f t="shared" si="210"/>
        <v>1427.2519999999995</v>
      </c>
      <c r="L3386" s="7">
        <f t="shared" si="211"/>
        <v>0.14955802769992069</v>
      </c>
      <c r="M3386" s="5" t="str">
        <f>IF(COUNTIF(Returns!$B$2:$B$248,A3386)&gt;0,"Yes","No")</f>
        <v>No</v>
      </c>
      <c r="N3386" s="13"/>
    </row>
    <row r="3387" spans="1:14" x14ac:dyDescent="0.35">
      <c r="A3387" s="5">
        <v>3386</v>
      </c>
      <c r="B3387" s="5">
        <v>2223</v>
      </c>
      <c r="C3387" s="5">
        <v>1005</v>
      </c>
      <c r="D3387" s="5">
        <v>1</v>
      </c>
      <c r="E3387" s="5">
        <v>2703.6</v>
      </c>
      <c r="F3387" s="5">
        <v>0.1</v>
      </c>
      <c r="G3387" s="5">
        <f>IFERROR(INDEX(Products!$C$2:$C$86,MATCH(C3387,Products!$A$2:$A$86,0)),"")</f>
        <v>1</v>
      </c>
      <c r="H3387" s="12">
        <f>IFERROR(INDEX(Products!$D$2:$D$86,MATCH(C3387,Products!$A$2:$A$86,0)),"")</f>
        <v>2129.88</v>
      </c>
      <c r="I3387" s="12">
        <f t="shared" si="208"/>
        <v>2433.2399999999998</v>
      </c>
      <c r="J3387" s="12">
        <f t="shared" si="209"/>
        <v>2129.88</v>
      </c>
      <c r="K3387" s="12">
        <f t="shared" si="210"/>
        <v>303.35999999999967</v>
      </c>
      <c r="L3387" s="7">
        <f t="shared" si="211"/>
        <v>0.12467327513932029</v>
      </c>
      <c r="M3387" s="5" t="str">
        <f>IF(COUNTIF(Returns!$B$2:$B$248,A3387)&gt;0,"Yes","No")</f>
        <v>No</v>
      </c>
      <c r="N3387" s="13"/>
    </row>
    <row r="3388" spans="1:14" x14ac:dyDescent="0.35">
      <c r="A3388" s="5">
        <v>3387</v>
      </c>
      <c r="B3388" s="5">
        <v>2223</v>
      </c>
      <c r="C3388" s="5">
        <v>1052</v>
      </c>
      <c r="D3388" s="5">
        <v>2</v>
      </c>
      <c r="E3388" s="5">
        <v>2801.53</v>
      </c>
      <c r="F3388" s="5">
        <v>0</v>
      </c>
      <c r="G3388" s="5">
        <f>IFERROR(INDEX(Products!$C$2:$C$86,MATCH(C3388,Products!$A$2:$A$86,0)),"")</f>
        <v>5</v>
      </c>
      <c r="H3388" s="12">
        <f>IFERROR(INDEX(Products!$D$2:$D$86,MATCH(C3388,Products!$A$2:$A$86,0)),"")</f>
        <v>1752.02</v>
      </c>
      <c r="I3388" s="12">
        <f t="shared" si="208"/>
        <v>5603.06</v>
      </c>
      <c r="J3388" s="12">
        <f t="shared" si="209"/>
        <v>3504.04</v>
      </c>
      <c r="K3388" s="12">
        <f t="shared" si="210"/>
        <v>2099.0200000000004</v>
      </c>
      <c r="L3388" s="7">
        <f t="shared" si="211"/>
        <v>0.37462029676640984</v>
      </c>
      <c r="M3388" s="5" t="str">
        <f>IF(COUNTIF(Returns!$B$2:$B$248,A3388)&gt;0,"Yes","No")</f>
        <v>No</v>
      </c>
      <c r="N3388" s="13"/>
    </row>
    <row r="3389" spans="1:14" x14ac:dyDescent="0.35">
      <c r="A3389" s="5">
        <v>3388</v>
      </c>
      <c r="B3389" s="5">
        <v>2224</v>
      </c>
      <c r="C3389" s="5">
        <v>1085</v>
      </c>
      <c r="D3389" s="5">
        <v>3</v>
      </c>
      <c r="E3389" s="5">
        <v>234.72</v>
      </c>
      <c r="F3389" s="5">
        <v>0.1</v>
      </c>
      <c r="G3389" s="5">
        <f>IFERROR(INDEX(Products!$C$2:$C$86,MATCH(C3389,Products!$A$2:$A$86,0)),"")</f>
        <v>8</v>
      </c>
      <c r="H3389" s="12">
        <f>IFERROR(INDEX(Products!$D$2:$D$86,MATCH(C3389,Products!$A$2:$A$86,0)),"")</f>
        <v>175.69</v>
      </c>
      <c r="I3389" s="12">
        <f t="shared" si="208"/>
        <v>633.74400000000003</v>
      </c>
      <c r="J3389" s="12">
        <f t="shared" si="209"/>
        <v>527.06999999999994</v>
      </c>
      <c r="K3389" s="12">
        <f t="shared" si="210"/>
        <v>106.67400000000009</v>
      </c>
      <c r="L3389" s="7">
        <f t="shared" si="211"/>
        <v>0.1683234870862684</v>
      </c>
      <c r="M3389" s="5" t="str">
        <f>IF(COUNTIF(Returns!$B$2:$B$248,A3389)&gt;0,"Yes","No")</f>
        <v>No</v>
      </c>
      <c r="N3389" s="13"/>
    </row>
    <row r="3390" spans="1:14" x14ac:dyDescent="0.35">
      <c r="A3390" s="5">
        <v>3389</v>
      </c>
      <c r="B3390" s="5">
        <v>2225</v>
      </c>
      <c r="C3390" s="5">
        <v>1064</v>
      </c>
      <c r="D3390" s="5">
        <v>3</v>
      </c>
      <c r="E3390" s="5">
        <v>177.92</v>
      </c>
      <c r="F3390" s="5">
        <v>0.3</v>
      </c>
      <c r="G3390" s="5">
        <f>IFERROR(INDEX(Products!$C$2:$C$86,MATCH(C3390,Products!$A$2:$A$86,0)),"")</f>
        <v>6</v>
      </c>
      <c r="H3390" s="12">
        <f>IFERROR(INDEX(Products!$D$2:$D$86,MATCH(C3390,Products!$A$2:$A$86,0)),"")</f>
        <v>95.97</v>
      </c>
      <c r="I3390" s="12">
        <f t="shared" si="208"/>
        <v>373.63199999999995</v>
      </c>
      <c r="J3390" s="12">
        <f t="shared" si="209"/>
        <v>287.90999999999997</v>
      </c>
      <c r="K3390" s="12">
        <f t="shared" si="210"/>
        <v>85.72199999999998</v>
      </c>
      <c r="L3390" s="7">
        <f t="shared" si="211"/>
        <v>0.22942895683453235</v>
      </c>
      <c r="M3390" s="5" t="str">
        <f>IF(COUNTIF(Returns!$B$2:$B$248,A3390)&gt;0,"Yes","No")</f>
        <v>No</v>
      </c>
      <c r="N3390" s="13"/>
    </row>
    <row r="3391" spans="1:14" x14ac:dyDescent="0.35">
      <c r="A3391" s="5">
        <v>3390</v>
      </c>
      <c r="B3391" s="5">
        <v>2225</v>
      </c>
      <c r="C3391" s="5">
        <v>1028</v>
      </c>
      <c r="D3391" s="5">
        <v>1</v>
      </c>
      <c r="E3391" s="5">
        <v>2753.45</v>
      </c>
      <c r="F3391" s="5">
        <v>0.2</v>
      </c>
      <c r="G3391" s="5">
        <f>IFERROR(INDEX(Products!$C$2:$C$86,MATCH(C3391,Products!$A$2:$A$86,0)),"")</f>
        <v>3</v>
      </c>
      <c r="H3391" s="12">
        <f>IFERROR(INDEX(Products!$D$2:$D$86,MATCH(C3391,Products!$A$2:$A$86,0)),"")</f>
        <v>1672.88</v>
      </c>
      <c r="I3391" s="12">
        <f t="shared" si="208"/>
        <v>2202.7599999999998</v>
      </c>
      <c r="J3391" s="12">
        <f t="shared" si="209"/>
        <v>1672.88</v>
      </c>
      <c r="K3391" s="12">
        <f t="shared" si="210"/>
        <v>529.87999999999965</v>
      </c>
      <c r="L3391" s="7">
        <f t="shared" si="211"/>
        <v>0.2405527610815521</v>
      </c>
      <c r="M3391" s="5" t="str">
        <f>IF(COUNTIF(Returns!$B$2:$B$248,A3391)&gt;0,"Yes","No")</f>
        <v>No</v>
      </c>
      <c r="N3391" s="13"/>
    </row>
    <row r="3392" spans="1:14" x14ac:dyDescent="0.35">
      <c r="A3392" s="5">
        <v>3391</v>
      </c>
      <c r="B3392" s="5">
        <v>2226</v>
      </c>
      <c r="C3392" s="5">
        <v>1039</v>
      </c>
      <c r="D3392" s="5">
        <v>1</v>
      </c>
      <c r="E3392" s="5">
        <v>1284.94</v>
      </c>
      <c r="F3392" s="5">
        <v>0.1</v>
      </c>
      <c r="G3392" s="5">
        <f>IFERROR(INDEX(Products!$C$2:$C$86,MATCH(C3392,Products!$A$2:$A$86,0)),"")</f>
        <v>4</v>
      </c>
      <c r="H3392" s="12">
        <f>IFERROR(INDEX(Products!$D$2:$D$86,MATCH(C3392,Products!$A$2:$A$86,0)),"")</f>
        <v>829.93</v>
      </c>
      <c r="I3392" s="12">
        <f t="shared" si="208"/>
        <v>1156.4460000000001</v>
      </c>
      <c r="J3392" s="12">
        <f t="shared" si="209"/>
        <v>829.93</v>
      </c>
      <c r="K3392" s="12">
        <f t="shared" si="210"/>
        <v>326.51600000000019</v>
      </c>
      <c r="L3392" s="7">
        <f t="shared" si="211"/>
        <v>0.28234435503257405</v>
      </c>
      <c r="M3392" s="5" t="str">
        <f>IF(COUNTIF(Returns!$B$2:$B$248,A3392)&gt;0,"Yes","No")</f>
        <v>No</v>
      </c>
      <c r="N3392" s="13"/>
    </row>
    <row r="3393" spans="1:14" x14ac:dyDescent="0.35">
      <c r="A3393" s="5">
        <v>3392</v>
      </c>
      <c r="B3393" s="5">
        <v>2227</v>
      </c>
      <c r="C3393" s="5">
        <v>1044</v>
      </c>
      <c r="D3393" s="5">
        <v>1</v>
      </c>
      <c r="E3393" s="5">
        <v>1419.88</v>
      </c>
      <c r="F3393" s="5">
        <v>0.05</v>
      </c>
      <c r="G3393" s="5">
        <f>IFERROR(INDEX(Products!$C$2:$C$86,MATCH(C3393,Products!$A$2:$A$86,0)),"")</f>
        <v>4</v>
      </c>
      <c r="H3393" s="12">
        <f>IFERROR(INDEX(Products!$D$2:$D$86,MATCH(C3393,Products!$A$2:$A$86,0)),"")</f>
        <v>897.98</v>
      </c>
      <c r="I3393" s="12">
        <f t="shared" si="208"/>
        <v>1348.886</v>
      </c>
      <c r="J3393" s="12">
        <f t="shared" si="209"/>
        <v>897.98</v>
      </c>
      <c r="K3393" s="12">
        <f t="shared" si="210"/>
        <v>450.90599999999995</v>
      </c>
      <c r="L3393" s="7">
        <f t="shared" si="211"/>
        <v>0.33428028758545936</v>
      </c>
      <c r="M3393" s="5" t="str">
        <f>IF(COUNTIF(Returns!$B$2:$B$248,A3393)&gt;0,"Yes","No")</f>
        <v>No</v>
      </c>
      <c r="N3393" s="13"/>
    </row>
    <row r="3394" spans="1:14" x14ac:dyDescent="0.35">
      <c r="A3394" s="5">
        <v>3393</v>
      </c>
      <c r="B3394" s="5">
        <v>2228</v>
      </c>
      <c r="C3394" s="5">
        <v>1001</v>
      </c>
      <c r="D3394" s="5">
        <v>1</v>
      </c>
      <c r="E3394" s="5">
        <v>3826.19</v>
      </c>
      <c r="F3394" s="5">
        <v>0</v>
      </c>
      <c r="G3394" s="5">
        <f>IFERROR(INDEX(Products!$C$2:$C$86,MATCH(C3394,Products!$A$2:$A$86,0)),"")</f>
        <v>1</v>
      </c>
      <c r="H3394" s="12">
        <f>IFERROR(INDEX(Products!$D$2:$D$86,MATCH(C3394,Products!$A$2:$A$86,0)),"")</f>
        <v>3021.65</v>
      </c>
      <c r="I3394" s="12">
        <f t="shared" ref="I3394:I3457" si="212">D3394*E3394*(1-F3394)</f>
        <v>3826.19</v>
      </c>
      <c r="J3394" s="12">
        <f t="shared" ref="J3394:J3457" si="213">D3394*H3394</f>
        <v>3021.65</v>
      </c>
      <c r="K3394" s="12">
        <f t="shared" ref="K3394:K3457" si="214">I3394-J3394</f>
        <v>804.54</v>
      </c>
      <c r="L3394" s="7">
        <f t="shared" ref="L3394:L3457" si="215">IFERROR(K3394/I3394,0)</f>
        <v>0.21027183699711721</v>
      </c>
      <c r="M3394" s="5" t="str">
        <f>IF(COUNTIF(Returns!$B$2:$B$248,A3394)&gt;0,"Yes","No")</f>
        <v>Yes</v>
      </c>
      <c r="N3394" s="13"/>
    </row>
    <row r="3395" spans="1:14" x14ac:dyDescent="0.35">
      <c r="A3395" s="5">
        <v>3394</v>
      </c>
      <c r="B3395" s="5">
        <v>2228</v>
      </c>
      <c r="C3395" s="5">
        <v>1061</v>
      </c>
      <c r="D3395" s="5">
        <v>1</v>
      </c>
      <c r="E3395" s="5">
        <v>1128.8399999999999</v>
      </c>
      <c r="F3395" s="5">
        <v>0.05</v>
      </c>
      <c r="G3395" s="5">
        <f>IFERROR(INDEX(Products!$C$2:$C$86,MATCH(C3395,Products!$A$2:$A$86,0)),"")</f>
        <v>6</v>
      </c>
      <c r="H3395" s="12">
        <f>IFERROR(INDEX(Products!$D$2:$D$86,MATCH(C3395,Products!$A$2:$A$86,0)),"")</f>
        <v>705.26</v>
      </c>
      <c r="I3395" s="12">
        <f t="shared" si="212"/>
        <v>1072.3979999999999</v>
      </c>
      <c r="J3395" s="12">
        <f t="shared" si="213"/>
        <v>705.26</v>
      </c>
      <c r="K3395" s="12">
        <f t="shared" si="214"/>
        <v>367.13799999999992</v>
      </c>
      <c r="L3395" s="7">
        <f t="shared" si="215"/>
        <v>0.34235237290632764</v>
      </c>
      <c r="M3395" s="5" t="str">
        <f>IF(COUNTIF(Returns!$B$2:$B$248,A3395)&gt;0,"Yes","No")</f>
        <v>No</v>
      </c>
      <c r="N3395" s="13"/>
    </row>
    <row r="3396" spans="1:14" x14ac:dyDescent="0.35">
      <c r="A3396" s="5">
        <v>3395</v>
      </c>
      <c r="B3396" s="5">
        <v>2228</v>
      </c>
      <c r="C3396" s="5">
        <v>1085</v>
      </c>
      <c r="D3396" s="5">
        <v>2</v>
      </c>
      <c r="E3396" s="5">
        <v>234.72</v>
      </c>
      <c r="F3396" s="5">
        <v>0.2</v>
      </c>
      <c r="G3396" s="5">
        <f>IFERROR(INDEX(Products!$C$2:$C$86,MATCH(C3396,Products!$A$2:$A$86,0)),"")</f>
        <v>8</v>
      </c>
      <c r="H3396" s="12">
        <f>IFERROR(INDEX(Products!$D$2:$D$86,MATCH(C3396,Products!$A$2:$A$86,0)),"")</f>
        <v>175.69</v>
      </c>
      <c r="I3396" s="12">
        <f t="shared" si="212"/>
        <v>375.55200000000002</v>
      </c>
      <c r="J3396" s="12">
        <f t="shared" si="213"/>
        <v>351.38</v>
      </c>
      <c r="K3396" s="12">
        <f t="shared" si="214"/>
        <v>24.172000000000025</v>
      </c>
      <c r="L3396" s="7">
        <f t="shared" si="215"/>
        <v>6.4363922972051874E-2</v>
      </c>
      <c r="M3396" s="5" t="str">
        <f>IF(COUNTIF(Returns!$B$2:$B$248,A3396)&gt;0,"Yes","No")</f>
        <v>No</v>
      </c>
      <c r="N3396" s="13"/>
    </row>
    <row r="3397" spans="1:14" x14ac:dyDescent="0.35">
      <c r="A3397" s="5">
        <v>3396</v>
      </c>
      <c r="B3397" s="5">
        <v>2228</v>
      </c>
      <c r="C3397" s="5">
        <v>1044</v>
      </c>
      <c r="D3397" s="5">
        <v>1</v>
      </c>
      <c r="E3397" s="5">
        <v>1419.88</v>
      </c>
      <c r="F3397" s="5">
        <v>0.3</v>
      </c>
      <c r="G3397" s="5">
        <f>IFERROR(INDEX(Products!$C$2:$C$86,MATCH(C3397,Products!$A$2:$A$86,0)),"")</f>
        <v>4</v>
      </c>
      <c r="H3397" s="12">
        <f>IFERROR(INDEX(Products!$D$2:$D$86,MATCH(C3397,Products!$A$2:$A$86,0)),"")</f>
        <v>897.98</v>
      </c>
      <c r="I3397" s="12">
        <f t="shared" si="212"/>
        <v>993.91600000000005</v>
      </c>
      <c r="J3397" s="12">
        <f t="shared" si="213"/>
        <v>897.98</v>
      </c>
      <c r="K3397" s="12">
        <f t="shared" si="214"/>
        <v>95.936000000000035</v>
      </c>
      <c r="L3397" s="7">
        <f t="shared" si="215"/>
        <v>9.6523247437409226E-2</v>
      </c>
      <c r="M3397" s="5" t="str">
        <f>IF(COUNTIF(Returns!$B$2:$B$248,A3397)&gt;0,"Yes","No")</f>
        <v>No</v>
      </c>
      <c r="N3397" s="13"/>
    </row>
    <row r="3398" spans="1:14" x14ac:dyDescent="0.35">
      <c r="A3398" s="5">
        <v>3397</v>
      </c>
      <c r="B3398" s="5">
        <v>2229</v>
      </c>
      <c r="C3398" s="5">
        <v>1001</v>
      </c>
      <c r="D3398" s="5">
        <v>2</v>
      </c>
      <c r="E3398" s="5">
        <v>3826.19</v>
      </c>
      <c r="F3398" s="5">
        <v>0</v>
      </c>
      <c r="G3398" s="5">
        <f>IFERROR(INDEX(Products!$C$2:$C$86,MATCH(C3398,Products!$A$2:$A$86,0)),"")</f>
        <v>1</v>
      </c>
      <c r="H3398" s="12">
        <f>IFERROR(INDEX(Products!$D$2:$D$86,MATCH(C3398,Products!$A$2:$A$86,0)),"")</f>
        <v>3021.65</v>
      </c>
      <c r="I3398" s="12">
        <f t="shared" si="212"/>
        <v>7652.38</v>
      </c>
      <c r="J3398" s="12">
        <f t="shared" si="213"/>
        <v>6043.3</v>
      </c>
      <c r="K3398" s="12">
        <f t="shared" si="214"/>
        <v>1609.08</v>
      </c>
      <c r="L3398" s="7">
        <f t="shared" si="215"/>
        <v>0.21027183699711721</v>
      </c>
      <c r="M3398" s="5" t="str">
        <f>IF(COUNTIF(Returns!$B$2:$B$248,A3398)&gt;0,"Yes","No")</f>
        <v>No</v>
      </c>
      <c r="N3398" s="13"/>
    </row>
    <row r="3399" spans="1:14" x14ac:dyDescent="0.35">
      <c r="A3399" s="5">
        <v>3398</v>
      </c>
      <c r="B3399" s="5">
        <v>2230</v>
      </c>
      <c r="C3399" s="5">
        <v>1045</v>
      </c>
      <c r="D3399" s="5">
        <v>1</v>
      </c>
      <c r="E3399" s="5">
        <v>197.92</v>
      </c>
      <c r="F3399" s="5">
        <v>0</v>
      </c>
      <c r="G3399" s="5">
        <f>IFERROR(INDEX(Products!$C$2:$C$86,MATCH(C3399,Products!$A$2:$A$86,0)),"")</f>
        <v>4</v>
      </c>
      <c r="H3399" s="12">
        <f>IFERROR(INDEX(Products!$D$2:$D$86,MATCH(C3399,Products!$A$2:$A$86,0)),"")</f>
        <v>154.55000000000001</v>
      </c>
      <c r="I3399" s="12">
        <f t="shared" si="212"/>
        <v>197.92</v>
      </c>
      <c r="J3399" s="12">
        <f t="shared" si="213"/>
        <v>154.55000000000001</v>
      </c>
      <c r="K3399" s="12">
        <f t="shared" si="214"/>
        <v>43.369999999999976</v>
      </c>
      <c r="L3399" s="7">
        <f t="shared" si="215"/>
        <v>0.21912894098625696</v>
      </c>
      <c r="M3399" s="5" t="str">
        <f>IF(COUNTIF(Returns!$B$2:$B$248,A3399)&gt;0,"Yes","No")</f>
        <v>No</v>
      </c>
      <c r="N3399" s="13"/>
    </row>
    <row r="3400" spans="1:14" x14ac:dyDescent="0.35">
      <c r="A3400" s="5">
        <v>3399</v>
      </c>
      <c r="B3400" s="5">
        <v>2231</v>
      </c>
      <c r="C3400" s="5">
        <v>1050</v>
      </c>
      <c r="D3400" s="5">
        <v>2</v>
      </c>
      <c r="E3400" s="5">
        <v>4400.7700000000004</v>
      </c>
      <c r="F3400" s="5">
        <v>0</v>
      </c>
      <c r="G3400" s="5">
        <f>IFERROR(INDEX(Products!$C$2:$C$86,MATCH(C3400,Products!$A$2:$A$86,0)),"")</f>
        <v>5</v>
      </c>
      <c r="H3400" s="12">
        <f>IFERROR(INDEX(Products!$D$2:$D$86,MATCH(C3400,Products!$A$2:$A$86,0)),"")</f>
        <v>2432.0300000000002</v>
      </c>
      <c r="I3400" s="12">
        <f t="shared" si="212"/>
        <v>8801.5400000000009</v>
      </c>
      <c r="J3400" s="12">
        <f t="shared" si="213"/>
        <v>4864.0600000000004</v>
      </c>
      <c r="K3400" s="12">
        <f t="shared" si="214"/>
        <v>3937.4800000000005</v>
      </c>
      <c r="L3400" s="7">
        <f t="shared" si="215"/>
        <v>0.44736262063229842</v>
      </c>
      <c r="M3400" s="5" t="str">
        <f>IF(COUNTIF(Returns!$B$2:$B$248,A3400)&gt;0,"Yes","No")</f>
        <v>No</v>
      </c>
      <c r="N3400" s="13"/>
    </row>
    <row r="3401" spans="1:14" x14ac:dyDescent="0.35">
      <c r="A3401" s="5">
        <v>3400</v>
      </c>
      <c r="B3401" s="5">
        <v>2231</v>
      </c>
      <c r="C3401" s="5">
        <v>1067</v>
      </c>
      <c r="D3401" s="5">
        <v>1</v>
      </c>
      <c r="E3401" s="5">
        <v>4128.99</v>
      </c>
      <c r="F3401" s="5">
        <v>0.1</v>
      </c>
      <c r="G3401" s="5">
        <f>IFERROR(INDEX(Products!$C$2:$C$86,MATCH(C3401,Products!$A$2:$A$86,0)),"")</f>
        <v>7</v>
      </c>
      <c r="H3401" s="12">
        <f>IFERROR(INDEX(Products!$D$2:$D$86,MATCH(C3401,Products!$A$2:$A$86,0)),"")</f>
        <v>2213.3200000000002</v>
      </c>
      <c r="I3401" s="12">
        <f t="shared" si="212"/>
        <v>3716.0909999999999</v>
      </c>
      <c r="J3401" s="12">
        <f t="shared" si="213"/>
        <v>2213.3200000000002</v>
      </c>
      <c r="K3401" s="12">
        <f t="shared" si="214"/>
        <v>1502.7709999999997</v>
      </c>
      <c r="L3401" s="7">
        <f t="shared" si="215"/>
        <v>0.40439564047274401</v>
      </c>
      <c r="M3401" s="5" t="str">
        <f>IF(COUNTIF(Returns!$B$2:$B$248,A3401)&gt;0,"Yes","No")</f>
        <v>No</v>
      </c>
      <c r="N3401" s="13"/>
    </row>
    <row r="3402" spans="1:14" x14ac:dyDescent="0.35">
      <c r="A3402" s="5">
        <v>3401</v>
      </c>
      <c r="B3402" s="5">
        <v>2232</v>
      </c>
      <c r="C3402" s="5">
        <v>1043</v>
      </c>
      <c r="D3402" s="5">
        <v>2</v>
      </c>
      <c r="E3402" s="5">
        <v>567.48</v>
      </c>
      <c r="F3402" s="5">
        <v>0.15</v>
      </c>
      <c r="G3402" s="5">
        <f>IFERROR(INDEX(Products!$C$2:$C$86,MATCH(C3402,Products!$A$2:$A$86,0)),"")</f>
        <v>4</v>
      </c>
      <c r="H3402" s="12">
        <f>IFERROR(INDEX(Products!$D$2:$D$86,MATCH(C3402,Products!$A$2:$A$86,0)),"")</f>
        <v>407.51</v>
      </c>
      <c r="I3402" s="12">
        <f t="shared" si="212"/>
        <v>964.71600000000001</v>
      </c>
      <c r="J3402" s="12">
        <f t="shared" si="213"/>
        <v>815.02</v>
      </c>
      <c r="K3402" s="12">
        <f t="shared" si="214"/>
        <v>149.69600000000003</v>
      </c>
      <c r="L3402" s="7">
        <f t="shared" si="215"/>
        <v>0.15517105552307625</v>
      </c>
      <c r="M3402" s="5" t="str">
        <f>IF(COUNTIF(Returns!$B$2:$B$248,A3402)&gt;0,"Yes","No")</f>
        <v>No</v>
      </c>
      <c r="N3402" s="13"/>
    </row>
    <row r="3403" spans="1:14" x14ac:dyDescent="0.35">
      <c r="A3403" s="5">
        <v>3402</v>
      </c>
      <c r="B3403" s="5">
        <v>2233</v>
      </c>
      <c r="C3403" s="5">
        <v>1072</v>
      </c>
      <c r="D3403" s="5">
        <v>1</v>
      </c>
      <c r="E3403" s="5">
        <v>1404.39</v>
      </c>
      <c r="F3403" s="5">
        <v>0.1</v>
      </c>
      <c r="G3403" s="5">
        <f>IFERROR(INDEX(Products!$C$2:$C$86,MATCH(C3403,Products!$A$2:$A$86,0)),"")</f>
        <v>7</v>
      </c>
      <c r="H3403" s="12">
        <f>IFERROR(INDEX(Products!$D$2:$D$86,MATCH(C3403,Products!$A$2:$A$86,0)),"")</f>
        <v>772.88</v>
      </c>
      <c r="I3403" s="12">
        <f t="shared" si="212"/>
        <v>1263.951</v>
      </c>
      <c r="J3403" s="12">
        <f t="shared" si="213"/>
        <v>772.88</v>
      </c>
      <c r="K3403" s="12">
        <f t="shared" si="214"/>
        <v>491.07100000000003</v>
      </c>
      <c r="L3403" s="7">
        <f t="shared" si="215"/>
        <v>0.38852059929538407</v>
      </c>
      <c r="M3403" s="5" t="str">
        <f>IF(COUNTIF(Returns!$B$2:$B$248,A3403)&gt;0,"Yes","No")</f>
        <v>No</v>
      </c>
      <c r="N3403" s="13"/>
    </row>
    <row r="3404" spans="1:14" x14ac:dyDescent="0.35">
      <c r="A3404" s="5">
        <v>3403</v>
      </c>
      <c r="B3404" s="5">
        <v>2233</v>
      </c>
      <c r="C3404" s="5">
        <v>1001</v>
      </c>
      <c r="D3404" s="5">
        <v>1</v>
      </c>
      <c r="E3404" s="5">
        <v>3826.19</v>
      </c>
      <c r="F3404" s="5">
        <v>0</v>
      </c>
      <c r="G3404" s="5">
        <f>IFERROR(INDEX(Products!$C$2:$C$86,MATCH(C3404,Products!$A$2:$A$86,0)),"")</f>
        <v>1</v>
      </c>
      <c r="H3404" s="12">
        <f>IFERROR(INDEX(Products!$D$2:$D$86,MATCH(C3404,Products!$A$2:$A$86,0)),"")</f>
        <v>3021.65</v>
      </c>
      <c r="I3404" s="12">
        <f t="shared" si="212"/>
        <v>3826.19</v>
      </c>
      <c r="J3404" s="12">
        <f t="shared" si="213"/>
        <v>3021.65</v>
      </c>
      <c r="K3404" s="12">
        <f t="shared" si="214"/>
        <v>804.54</v>
      </c>
      <c r="L3404" s="7">
        <f t="shared" si="215"/>
        <v>0.21027183699711721</v>
      </c>
      <c r="M3404" s="5" t="str">
        <f>IF(COUNTIF(Returns!$B$2:$B$248,A3404)&gt;0,"Yes","No")</f>
        <v>No</v>
      </c>
      <c r="N3404" s="13"/>
    </row>
    <row r="3405" spans="1:14" x14ac:dyDescent="0.35">
      <c r="A3405" s="5">
        <v>3404</v>
      </c>
      <c r="B3405" s="5">
        <v>2234</v>
      </c>
      <c r="C3405" s="5">
        <v>1067</v>
      </c>
      <c r="D3405" s="5">
        <v>1</v>
      </c>
      <c r="E3405" s="5">
        <v>4128.99</v>
      </c>
      <c r="F3405" s="5">
        <v>0.25</v>
      </c>
      <c r="G3405" s="5">
        <f>IFERROR(INDEX(Products!$C$2:$C$86,MATCH(C3405,Products!$A$2:$A$86,0)),"")</f>
        <v>7</v>
      </c>
      <c r="H3405" s="12">
        <f>IFERROR(INDEX(Products!$D$2:$D$86,MATCH(C3405,Products!$A$2:$A$86,0)),"")</f>
        <v>2213.3200000000002</v>
      </c>
      <c r="I3405" s="12">
        <f t="shared" si="212"/>
        <v>3096.7424999999998</v>
      </c>
      <c r="J3405" s="12">
        <f t="shared" si="213"/>
        <v>2213.3200000000002</v>
      </c>
      <c r="K3405" s="12">
        <f t="shared" si="214"/>
        <v>883.42249999999967</v>
      </c>
      <c r="L3405" s="7">
        <f t="shared" si="215"/>
        <v>0.28527476856729278</v>
      </c>
      <c r="M3405" s="5" t="str">
        <f>IF(COUNTIF(Returns!$B$2:$B$248,A3405)&gt;0,"Yes","No")</f>
        <v>No</v>
      </c>
      <c r="N3405" s="13"/>
    </row>
    <row r="3406" spans="1:14" x14ac:dyDescent="0.35">
      <c r="A3406" s="5">
        <v>3405</v>
      </c>
      <c r="B3406" s="5">
        <v>2234</v>
      </c>
      <c r="C3406" s="5">
        <v>1038</v>
      </c>
      <c r="D3406" s="5">
        <v>1</v>
      </c>
      <c r="E3406" s="5">
        <v>930.61</v>
      </c>
      <c r="F3406" s="5">
        <v>0.1</v>
      </c>
      <c r="G3406" s="5">
        <f>IFERROR(INDEX(Products!$C$2:$C$86,MATCH(C3406,Products!$A$2:$A$86,0)),"")</f>
        <v>4</v>
      </c>
      <c r="H3406" s="12">
        <f>IFERROR(INDEX(Products!$D$2:$D$86,MATCH(C3406,Products!$A$2:$A$86,0)),"")</f>
        <v>617.46</v>
      </c>
      <c r="I3406" s="12">
        <f t="shared" si="212"/>
        <v>837.54899999999998</v>
      </c>
      <c r="J3406" s="12">
        <f t="shared" si="213"/>
        <v>617.46</v>
      </c>
      <c r="K3406" s="12">
        <f t="shared" si="214"/>
        <v>220.08899999999994</v>
      </c>
      <c r="L3406" s="7">
        <f t="shared" si="215"/>
        <v>0.26277746137837898</v>
      </c>
      <c r="M3406" s="5" t="str">
        <f>IF(COUNTIF(Returns!$B$2:$B$248,A3406)&gt;0,"Yes","No")</f>
        <v>No</v>
      </c>
      <c r="N3406" s="13"/>
    </row>
    <row r="3407" spans="1:14" x14ac:dyDescent="0.35">
      <c r="A3407" s="5">
        <v>3406</v>
      </c>
      <c r="B3407" s="5">
        <v>2235</v>
      </c>
      <c r="C3407" s="5">
        <v>1061</v>
      </c>
      <c r="D3407" s="5">
        <v>2</v>
      </c>
      <c r="E3407" s="5">
        <v>1128.8399999999999</v>
      </c>
      <c r="F3407" s="5">
        <v>0.1</v>
      </c>
      <c r="G3407" s="5">
        <f>IFERROR(INDEX(Products!$C$2:$C$86,MATCH(C3407,Products!$A$2:$A$86,0)),"")</f>
        <v>6</v>
      </c>
      <c r="H3407" s="12">
        <f>IFERROR(INDEX(Products!$D$2:$D$86,MATCH(C3407,Products!$A$2:$A$86,0)),"")</f>
        <v>705.26</v>
      </c>
      <c r="I3407" s="12">
        <f t="shared" si="212"/>
        <v>2031.9119999999998</v>
      </c>
      <c r="J3407" s="12">
        <f t="shared" si="213"/>
        <v>1410.52</v>
      </c>
      <c r="K3407" s="12">
        <f t="shared" si="214"/>
        <v>621.39199999999983</v>
      </c>
      <c r="L3407" s="7">
        <f t="shared" si="215"/>
        <v>0.30581639362334584</v>
      </c>
      <c r="M3407" s="5" t="str">
        <f>IF(COUNTIF(Returns!$B$2:$B$248,A3407)&gt;0,"Yes","No")</f>
        <v>No</v>
      </c>
      <c r="N3407" s="13"/>
    </row>
    <row r="3408" spans="1:14" x14ac:dyDescent="0.35">
      <c r="A3408" s="5">
        <v>3407</v>
      </c>
      <c r="B3408" s="5">
        <v>2235</v>
      </c>
      <c r="C3408" s="5">
        <v>1029</v>
      </c>
      <c r="D3408" s="5">
        <v>1</v>
      </c>
      <c r="E3408" s="5">
        <v>951.92</v>
      </c>
      <c r="F3408" s="5">
        <v>0.3</v>
      </c>
      <c r="G3408" s="5">
        <f>IFERROR(INDEX(Products!$C$2:$C$86,MATCH(C3408,Products!$A$2:$A$86,0)),"")</f>
        <v>3</v>
      </c>
      <c r="H3408" s="12">
        <f>IFERROR(INDEX(Products!$D$2:$D$86,MATCH(C3408,Products!$A$2:$A$86,0)),"")</f>
        <v>552.17999999999995</v>
      </c>
      <c r="I3408" s="12">
        <f t="shared" si="212"/>
        <v>666.34399999999994</v>
      </c>
      <c r="J3408" s="12">
        <f t="shared" si="213"/>
        <v>552.17999999999995</v>
      </c>
      <c r="K3408" s="12">
        <f t="shared" si="214"/>
        <v>114.16399999999999</v>
      </c>
      <c r="L3408" s="7">
        <f t="shared" si="215"/>
        <v>0.17132892319882823</v>
      </c>
      <c r="M3408" s="5" t="str">
        <f>IF(COUNTIF(Returns!$B$2:$B$248,A3408)&gt;0,"Yes","No")</f>
        <v>No</v>
      </c>
      <c r="N3408" s="13"/>
    </row>
    <row r="3409" spans="1:14" x14ac:dyDescent="0.35">
      <c r="A3409" s="5">
        <v>3408</v>
      </c>
      <c r="B3409" s="5">
        <v>2236</v>
      </c>
      <c r="C3409" s="5">
        <v>1066</v>
      </c>
      <c r="D3409" s="5">
        <v>2</v>
      </c>
      <c r="E3409" s="5">
        <v>1123.68</v>
      </c>
      <c r="F3409" s="5">
        <v>0.3</v>
      </c>
      <c r="G3409" s="5">
        <f>IFERROR(INDEX(Products!$C$2:$C$86,MATCH(C3409,Products!$A$2:$A$86,0)),"")</f>
        <v>7</v>
      </c>
      <c r="H3409" s="12">
        <f>IFERROR(INDEX(Products!$D$2:$D$86,MATCH(C3409,Products!$A$2:$A$86,0)),"")</f>
        <v>872.66</v>
      </c>
      <c r="I3409" s="12">
        <f t="shared" si="212"/>
        <v>1573.152</v>
      </c>
      <c r="J3409" s="12">
        <f t="shared" si="213"/>
        <v>1745.32</v>
      </c>
      <c r="K3409" s="12">
        <f t="shared" si="214"/>
        <v>-172.16799999999989</v>
      </c>
      <c r="L3409" s="7">
        <f t="shared" si="215"/>
        <v>-0.10944142714753557</v>
      </c>
      <c r="M3409" s="5" t="str">
        <f>IF(COUNTIF(Returns!$B$2:$B$248,A3409)&gt;0,"Yes","No")</f>
        <v>No</v>
      </c>
      <c r="N3409" s="13"/>
    </row>
    <row r="3410" spans="1:14" x14ac:dyDescent="0.35">
      <c r="A3410" s="5">
        <v>3409</v>
      </c>
      <c r="B3410" s="5">
        <v>2236</v>
      </c>
      <c r="C3410" s="5">
        <v>1029</v>
      </c>
      <c r="D3410" s="5">
        <v>1</v>
      </c>
      <c r="E3410" s="5">
        <v>951.92</v>
      </c>
      <c r="F3410" s="5">
        <v>0.25</v>
      </c>
      <c r="G3410" s="5">
        <f>IFERROR(INDEX(Products!$C$2:$C$86,MATCH(C3410,Products!$A$2:$A$86,0)),"")</f>
        <v>3</v>
      </c>
      <c r="H3410" s="12">
        <f>IFERROR(INDEX(Products!$D$2:$D$86,MATCH(C3410,Products!$A$2:$A$86,0)),"")</f>
        <v>552.17999999999995</v>
      </c>
      <c r="I3410" s="12">
        <f t="shared" si="212"/>
        <v>713.93999999999994</v>
      </c>
      <c r="J3410" s="12">
        <f t="shared" si="213"/>
        <v>552.17999999999995</v>
      </c>
      <c r="K3410" s="12">
        <f t="shared" si="214"/>
        <v>161.76</v>
      </c>
      <c r="L3410" s="7">
        <f t="shared" si="215"/>
        <v>0.22657366165223969</v>
      </c>
      <c r="M3410" s="5" t="str">
        <f>IF(COUNTIF(Returns!$B$2:$B$248,A3410)&gt;0,"Yes","No")</f>
        <v>No</v>
      </c>
      <c r="N3410" s="13"/>
    </row>
    <row r="3411" spans="1:14" x14ac:dyDescent="0.35">
      <c r="A3411" s="5">
        <v>3410</v>
      </c>
      <c r="B3411" s="5">
        <v>2237</v>
      </c>
      <c r="C3411" s="5">
        <v>1012</v>
      </c>
      <c r="D3411" s="5">
        <v>1</v>
      </c>
      <c r="E3411" s="5">
        <v>2425.1999999999998</v>
      </c>
      <c r="F3411" s="5">
        <v>0.3</v>
      </c>
      <c r="G3411" s="5">
        <f>IFERROR(INDEX(Products!$C$2:$C$86,MATCH(C3411,Products!$A$2:$A$86,0)),"")</f>
        <v>1</v>
      </c>
      <c r="H3411" s="12">
        <f>IFERROR(INDEX(Products!$D$2:$D$86,MATCH(C3411,Products!$A$2:$A$86,0)),"")</f>
        <v>1795.03</v>
      </c>
      <c r="I3411" s="12">
        <f t="shared" si="212"/>
        <v>1697.6399999999999</v>
      </c>
      <c r="J3411" s="12">
        <f t="shared" si="213"/>
        <v>1795.03</v>
      </c>
      <c r="K3411" s="12">
        <f t="shared" si="214"/>
        <v>-97.3900000000001</v>
      </c>
      <c r="L3411" s="7">
        <f t="shared" si="215"/>
        <v>-5.7367875403501398E-2</v>
      </c>
      <c r="M3411" s="5" t="str">
        <f>IF(COUNTIF(Returns!$B$2:$B$248,A3411)&gt;0,"Yes","No")</f>
        <v>Yes</v>
      </c>
      <c r="N3411" s="13"/>
    </row>
    <row r="3412" spans="1:14" x14ac:dyDescent="0.35">
      <c r="A3412" s="5">
        <v>3411</v>
      </c>
      <c r="B3412" s="5">
        <v>2237</v>
      </c>
      <c r="C3412" s="5">
        <v>1041</v>
      </c>
      <c r="D3412" s="5">
        <v>1</v>
      </c>
      <c r="E3412" s="5">
        <v>767.68</v>
      </c>
      <c r="F3412" s="5">
        <v>0</v>
      </c>
      <c r="G3412" s="5">
        <f>IFERROR(INDEX(Products!$C$2:$C$86,MATCH(C3412,Products!$A$2:$A$86,0)),"")</f>
        <v>4</v>
      </c>
      <c r="H3412" s="12">
        <f>IFERROR(INDEX(Products!$D$2:$D$86,MATCH(C3412,Products!$A$2:$A$86,0)),"")</f>
        <v>540.32000000000005</v>
      </c>
      <c r="I3412" s="12">
        <f t="shared" si="212"/>
        <v>767.68</v>
      </c>
      <c r="J3412" s="12">
        <f t="shared" si="213"/>
        <v>540.32000000000005</v>
      </c>
      <c r="K3412" s="12">
        <f t="shared" si="214"/>
        <v>227.3599999999999</v>
      </c>
      <c r="L3412" s="7">
        <f t="shared" si="215"/>
        <v>0.29616506877865767</v>
      </c>
      <c r="M3412" s="5" t="str">
        <f>IF(COUNTIF(Returns!$B$2:$B$248,A3412)&gt;0,"Yes","No")</f>
        <v>No</v>
      </c>
      <c r="N3412" s="13"/>
    </row>
    <row r="3413" spans="1:14" x14ac:dyDescent="0.35">
      <c r="A3413" s="5">
        <v>3412</v>
      </c>
      <c r="B3413" s="5">
        <v>2238</v>
      </c>
      <c r="C3413" s="5">
        <v>1067</v>
      </c>
      <c r="D3413" s="5">
        <v>2</v>
      </c>
      <c r="E3413" s="5">
        <v>4128.99</v>
      </c>
      <c r="F3413" s="5">
        <v>0</v>
      </c>
      <c r="G3413" s="5">
        <f>IFERROR(INDEX(Products!$C$2:$C$86,MATCH(C3413,Products!$A$2:$A$86,0)),"")</f>
        <v>7</v>
      </c>
      <c r="H3413" s="12">
        <f>IFERROR(INDEX(Products!$D$2:$D$86,MATCH(C3413,Products!$A$2:$A$86,0)),"")</f>
        <v>2213.3200000000002</v>
      </c>
      <c r="I3413" s="12">
        <f t="shared" si="212"/>
        <v>8257.98</v>
      </c>
      <c r="J3413" s="12">
        <f t="shared" si="213"/>
        <v>4426.6400000000003</v>
      </c>
      <c r="K3413" s="12">
        <f t="shared" si="214"/>
        <v>3831.3399999999992</v>
      </c>
      <c r="L3413" s="7">
        <f t="shared" si="215"/>
        <v>0.4639560764254696</v>
      </c>
      <c r="M3413" s="5" t="str">
        <f>IF(COUNTIF(Returns!$B$2:$B$248,A3413)&gt;0,"Yes","No")</f>
        <v>No</v>
      </c>
      <c r="N3413" s="13"/>
    </row>
    <row r="3414" spans="1:14" x14ac:dyDescent="0.35">
      <c r="A3414" s="5">
        <v>3413</v>
      </c>
      <c r="B3414" s="5">
        <v>2238</v>
      </c>
      <c r="C3414" s="5">
        <v>1004</v>
      </c>
      <c r="D3414" s="5">
        <v>1</v>
      </c>
      <c r="E3414" s="5">
        <v>5301.74</v>
      </c>
      <c r="F3414" s="5">
        <v>0.25</v>
      </c>
      <c r="G3414" s="5">
        <f>IFERROR(INDEX(Products!$C$2:$C$86,MATCH(C3414,Products!$A$2:$A$86,0)),"")</f>
        <v>1</v>
      </c>
      <c r="H3414" s="12">
        <f>IFERROR(INDEX(Products!$D$2:$D$86,MATCH(C3414,Products!$A$2:$A$86,0)),"")</f>
        <v>4057.94</v>
      </c>
      <c r="I3414" s="12">
        <f t="shared" si="212"/>
        <v>3976.3049999999998</v>
      </c>
      <c r="J3414" s="12">
        <f t="shared" si="213"/>
        <v>4057.94</v>
      </c>
      <c r="K3414" s="12">
        <f t="shared" si="214"/>
        <v>-81.635000000000218</v>
      </c>
      <c r="L3414" s="7">
        <f t="shared" si="215"/>
        <v>-2.0530366760095169E-2</v>
      </c>
      <c r="M3414" s="5" t="str">
        <f>IF(COUNTIF(Returns!$B$2:$B$248,A3414)&gt;0,"Yes","No")</f>
        <v>No</v>
      </c>
      <c r="N3414" s="13"/>
    </row>
    <row r="3415" spans="1:14" x14ac:dyDescent="0.35">
      <c r="A3415" s="5">
        <v>3414</v>
      </c>
      <c r="B3415" s="5">
        <v>2239</v>
      </c>
      <c r="C3415" s="5">
        <v>1066</v>
      </c>
      <c r="D3415" s="5">
        <v>1</v>
      </c>
      <c r="E3415" s="5">
        <v>1123.68</v>
      </c>
      <c r="F3415" s="5">
        <v>0</v>
      </c>
      <c r="G3415" s="5">
        <f>IFERROR(INDEX(Products!$C$2:$C$86,MATCH(C3415,Products!$A$2:$A$86,0)),"")</f>
        <v>7</v>
      </c>
      <c r="H3415" s="12">
        <f>IFERROR(INDEX(Products!$D$2:$D$86,MATCH(C3415,Products!$A$2:$A$86,0)),"")</f>
        <v>872.66</v>
      </c>
      <c r="I3415" s="12">
        <f t="shared" si="212"/>
        <v>1123.68</v>
      </c>
      <c r="J3415" s="12">
        <f t="shared" si="213"/>
        <v>872.66</v>
      </c>
      <c r="K3415" s="12">
        <f t="shared" si="214"/>
        <v>251.0200000000001</v>
      </c>
      <c r="L3415" s="7">
        <f t="shared" si="215"/>
        <v>0.22339100099672513</v>
      </c>
      <c r="M3415" s="5" t="str">
        <f>IF(COUNTIF(Returns!$B$2:$B$248,A3415)&gt;0,"Yes","No")</f>
        <v>No</v>
      </c>
      <c r="N3415" s="13"/>
    </row>
    <row r="3416" spans="1:14" x14ac:dyDescent="0.35">
      <c r="A3416" s="5">
        <v>3415</v>
      </c>
      <c r="B3416" s="5">
        <v>2240</v>
      </c>
      <c r="C3416" s="5">
        <v>1067</v>
      </c>
      <c r="D3416" s="5">
        <v>1</v>
      </c>
      <c r="E3416" s="5">
        <v>4128.99</v>
      </c>
      <c r="F3416" s="5">
        <v>0.05</v>
      </c>
      <c r="G3416" s="5">
        <f>IFERROR(INDEX(Products!$C$2:$C$86,MATCH(C3416,Products!$A$2:$A$86,0)),"")</f>
        <v>7</v>
      </c>
      <c r="H3416" s="12">
        <f>IFERROR(INDEX(Products!$D$2:$D$86,MATCH(C3416,Products!$A$2:$A$86,0)),"")</f>
        <v>2213.3200000000002</v>
      </c>
      <c r="I3416" s="12">
        <f t="shared" si="212"/>
        <v>3922.5404999999996</v>
      </c>
      <c r="J3416" s="12">
        <f t="shared" si="213"/>
        <v>2213.3200000000002</v>
      </c>
      <c r="K3416" s="12">
        <f t="shared" si="214"/>
        <v>1709.2204999999994</v>
      </c>
      <c r="L3416" s="7">
        <f t="shared" si="215"/>
        <v>0.43574323834259954</v>
      </c>
      <c r="M3416" s="5" t="str">
        <f>IF(COUNTIF(Returns!$B$2:$B$248,A3416)&gt;0,"Yes","No")</f>
        <v>No</v>
      </c>
      <c r="N3416" s="13"/>
    </row>
    <row r="3417" spans="1:14" x14ac:dyDescent="0.35">
      <c r="A3417" s="5">
        <v>3416</v>
      </c>
      <c r="B3417" s="5">
        <v>2241</v>
      </c>
      <c r="C3417" s="5">
        <v>1011</v>
      </c>
      <c r="D3417" s="5">
        <v>1</v>
      </c>
      <c r="E3417" s="5">
        <v>6310.6</v>
      </c>
      <c r="F3417" s="5">
        <v>0.15</v>
      </c>
      <c r="G3417" s="5">
        <f>IFERROR(INDEX(Products!$C$2:$C$86,MATCH(C3417,Products!$A$2:$A$86,0)),"")</f>
        <v>1</v>
      </c>
      <c r="H3417" s="12">
        <f>IFERROR(INDEX(Products!$D$2:$D$86,MATCH(C3417,Products!$A$2:$A$86,0)),"")</f>
        <v>3703.86</v>
      </c>
      <c r="I3417" s="12">
        <f t="shared" si="212"/>
        <v>5364.01</v>
      </c>
      <c r="J3417" s="12">
        <f t="shared" si="213"/>
        <v>3703.86</v>
      </c>
      <c r="K3417" s="12">
        <f t="shared" si="214"/>
        <v>1660.15</v>
      </c>
      <c r="L3417" s="7">
        <f t="shared" si="215"/>
        <v>0.30949793158476591</v>
      </c>
      <c r="M3417" s="5" t="str">
        <f>IF(COUNTIF(Returns!$B$2:$B$248,A3417)&gt;0,"Yes","No")</f>
        <v>No</v>
      </c>
      <c r="N3417" s="13"/>
    </row>
    <row r="3418" spans="1:14" x14ac:dyDescent="0.35">
      <c r="A3418" s="5">
        <v>3417</v>
      </c>
      <c r="B3418" s="5">
        <v>2241</v>
      </c>
      <c r="C3418" s="5">
        <v>1029</v>
      </c>
      <c r="D3418" s="5">
        <v>1</v>
      </c>
      <c r="E3418" s="5">
        <v>951.92</v>
      </c>
      <c r="F3418" s="5">
        <v>0.3</v>
      </c>
      <c r="G3418" s="5">
        <f>IFERROR(INDEX(Products!$C$2:$C$86,MATCH(C3418,Products!$A$2:$A$86,0)),"")</f>
        <v>3</v>
      </c>
      <c r="H3418" s="12">
        <f>IFERROR(INDEX(Products!$D$2:$D$86,MATCH(C3418,Products!$A$2:$A$86,0)),"")</f>
        <v>552.17999999999995</v>
      </c>
      <c r="I3418" s="12">
        <f t="shared" si="212"/>
        <v>666.34399999999994</v>
      </c>
      <c r="J3418" s="12">
        <f t="shared" si="213"/>
        <v>552.17999999999995</v>
      </c>
      <c r="K3418" s="12">
        <f t="shared" si="214"/>
        <v>114.16399999999999</v>
      </c>
      <c r="L3418" s="7">
        <f t="shared" si="215"/>
        <v>0.17132892319882823</v>
      </c>
      <c r="M3418" s="5" t="str">
        <f>IF(COUNTIF(Returns!$B$2:$B$248,A3418)&gt;0,"Yes","No")</f>
        <v>No</v>
      </c>
      <c r="N3418" s="13"/>
    </row>
    <row r="3419" spans="1:14" x14ac:dyDescent="0.35">
      <c r="A3419" s="5">
        <v>3418</v>
      </c>
      <c r="B3419" s="5">
        <v>2242</v>
      </c>
      <c r="C3419" s="5">
        <v>1063</v>
      </c>
      <c r="D3419" s="5">
        <v>1</v>
      </c>
      <c r="E3419" s="5">
        <v>117.54</v>
      </c>
      <c r="F3419" s="5">
        <v>0</v>
      </c>
      <c r="G3419" s="5">
        <f>IFERROR(INDEX(Products!$C$2:$C$86,MATCH(C3419,Products!$A$2:$A$86,0)),"")</f>
        <v>6</v>
      </c>
      <c r="H3419" s="12">
        <f>IFERROR(INDEX(Products!$D$2:$D$86,MATCH(C3419,Products!$A$2:$A$86,0)),"")</f>
        <v>80.47</v>
      </c>
      <c r="I3419" s="12">
        <f t="shared" si="212"/>
        <v>117.54</v>
      </c>
      <c r="J3419" s="12">
        <f t="shared" si="213"/>
        <v>80.47</v>
      </c>
      <c r="K3419" s="12">
        <f t="shared" si="214"/>
        <v>37.070000000000007</v>
      </c>
      <c r="L3419" s="7">
        <f t="shared" si="215"/>
        <v>0.31538199761783225</v>
      </c>
      <c r="M3419" s="5" t="str">
        <f>IF(COUNTIF(Returns!$B$2:$B$248,A3419)&gt;0,"Yes","No")</f>
        <v>No</v>
      </c>
      <c r="N3419" s="13"/>
    </row>
    <row r="3420" spans="1:14" x14ac:dyDescent="0.35">
      <c r="A3420" s="5">
        <v>3419</v>
      </c>
      <c r="B3420" s="5">
        <v>2242</v>
      </c>
      <c r="C3420" s="5">
        <v>1052</v>
      </c>
      <c r="D3420" s="5">
        <v>1</v>
      </c>
      <c r="E3420" s="5">
        <v>2801.53</v>
      </c>
      <c r="F3420" s="5">
        <v>0.1</v>
      </c>
      <c r="G3420" s="5">
        <f>IFERROR(INDEX(Products!$C$2:$C$86,MATCH(C3420,Products!$A$2:$A$86,0)),"")</f>
        <v>5</v>
      </c>
      <c r="H3420" s="12">
        <f>IFERROR(INDEX(Products!$D$2:$D$86,MATCH(C3420,Products!$A$2:$A$86,0)),"")</f>
        <v>1752.02</v>
      </c>
      <c r="I3420" s="12">
        <f t="shared" si="212"/>
        <v>2521.3770000000004</v>
      </c>
      <c r="J3420" s="12">
        <f t="shared" si="213"/>
        <v>1752.02</v>
      </c>
      <c r="K3420" s="12">
        <f t="shared" si="214"/>
        <v>769.35700000000043</v>
      </c>
      <c r="L3420" s="7">
        <f t="shared" si="215"/>
        <v>0.30513366307378875</v>
      </c>
      <c r="M3420" s="5" t="str">
        <f>IF(COUNTIF(Returns!$B$2:$B$248,A3420)&gt;0,"Yes","No")</f>
        <v>No</v>
      </c>
      <c r="N3420" s="13"/>
    </row>
    <row r="3421" spans="1:14" x14ac:dyDescent="0.35">
      <c r="A3421" s="5">
        <v>3420</v>
      </c>
      <c r="B3421" s="5">
        <v>2243</v>
      </c>
      <c r="C3421" s="5">
        <v>1001</v>
      </c>
      <c r="D3421" s="5">
        <v>2</v>
      </c>
      <c r="E3421" s="5">
        <v>3826.19</v>
      </c>
      <c r="F3421" s="5">
        <v>0.1</v>
      </c>
      <c r="G3421" s="5">
        <f>IFERROR(INDEX(Products!$C$2:$C$86,MATCH(C3421,Products!$A$2:$A$86,0)),"")</f>
        <v>1</v>
      </c>
      <c r="H3421" s="12">
        <f>IFERROR(INDEX(Products!$D$2:$D$86,MATCH(C3421,Products!$A$2:$A$86,0)),"")</f>
        <v>3021.65</v>
      </c>
      <c r="I3421" s="12">
        <f t="shared" si="212"/>
        <v>6887.1419999999998</v>
      </c>
      <c r="J3421" s="12">
        <f t="shared" si="213"/>
        <v>6043.3</v>
      </c>
      <c r="K3421" s="12">
        <f t="shared" si="214"/>
        <v>843.84199999999964</v>
      </c>
      <c r="L3421" s="7">
        <f t="shared" si="215"/>
        <v>0.12252426333013021</v>
      </c>
      <c r="M3421" s="5" t="str">
        <f>IF(COUNTIF(Returns!$B$2:$B$248,A3421)&gt;0,"Yes","No")</f>
        <v>No</v>
      </c>
      <c r="N3421" s="13"/>
    </row>
    <row r="3422" spans="1:14" x14ac:dyDescent="0.35">
      <c r="A3422" s="5">
        <v>3421</v>
      </c>
      <c r="B3422" s="5">
        <v>2244</v>
      </c>
      <c r="C3422" s="5">
        <v>1005</v>
      </c>
      <c r="D3422" s="5">
        <v>1</v>
      </c>
      <c r="E3422" s="5">
        <v>2703.6</v>
      </c>
      <c r="F3422" s="5">
        <v>0.05</v>
      </c>
      <c r="G3422" s="5">
        <f>IFERROR(INDEX(Products!$C$2:$C$86,MATCH(C3422,Products!$A$2:$A$86,0)),"")</f>
        <v>1</v>
      </c>
      <c r="H3422" s="12">
        <f>IFERROR(INDEX(Products!$D$2:$D$86,MATCH(C3422,Products!$A$2:$A$86,0)),"")</f>
        <v>2129.88</v>
      </c>
      <c r="I3422" s="12">
        <f t="shared" si="212"/>
        <v>2568.4199999999996</v>
      </c>
      <c r="J3422" s="12">
        <f t="shared" si="213"/>
        <v>2129.88</v>
      </c>
      <c r="K3422" s="12">
        <f t="shared" si="214"/>
        <v>438.53999999999951</v>
      </c>
      <c r="L3422" s="7">
        <f t="shared" si="215"/>
        <v>0.17074310276356655</v>
      </c>
      <c r="M3422" s="5" t="str">
        <f>IF(COUNTIF(Returns!$B$2:$B$248,A3422)&gt;0,"Yes","No")</f>
        <v>No</v>
      </c>
      <c r="N3422" s="13"/>
    </row>
    <row r="3423" spans="1:14" x14ac:dyDescent="0.35">
      <c r="A3423" s="5">
        <v>3422</v>
      </c>
      <c r="B3423" s="5">
        <v>2245</v>
      </c>
      <c r="C3423" s="5">
        <v>1067</v>
      </c>
      <c r="D3423" s="5">
        <v>2</v>
      </c>
      <c r="E3423" s="5">
        <v>4128.99</v>
      </c>
      <c r="F3423" s="5">
        <v>0</v>
      </c>
      <c r="G3423" s="5">
        <f>IFERROR(INDEX(Products!$C$2:$C$86,MATCH(C3423,Products!$A$2:$A$86,0)),"")</f>
        <v>7</v>
      </c>
      <c r="H3423" s="12">
        <f>IFERROR(INDEX(Products!$D$2:$D$86,MATCH(C3423,Products!$A$2:$A$86,0)),"")</f>
        <v>2213.3200000000002</v>
      </c>
      <c r="I3423" s="12">
        <f t="shared" si="212"/>
        <v>8257.98</v>
      </c>
      <c r="J3423" s="12">
        <f t="shared" si="213"/>
        <v>4426.6400000000003</v>
      </c>
      <c r="K3423" s="12">
        <f t="shared" si="214"/>
        <v>3831.3399999999992</v>
      </c>
      <c r="L3423" s="7">
        <f t="shared" si="215"/>
        <v>0.4639560764254696</v>
      </c>
      <c r="M3423" s="5" t="str">
        <f>IF(COUNTIF(Returns!$B$2:$B$248,A3423)&gt;0,"Yes","No")</f>
        <v>No</v>
      </c>
      <c r="N3423" s="13"/>
    </row>
    <row r="3424" spans="1:14" x14ac:dyDescent="0.35">
      <c r="A3424" s="5">
        <v>3423</v>
      </c>
      <c r="B3424" s="5">
        <v>2246</v>
      </c>
      <c r="C3424" s="5">
        <v>1067</v>
      </c>
      <c r="D3424" s="5">
        <v>2</v>
      </c>
      <c r="E3424" s="5">
        <v>4128.99</v>
      </c>
      <c r="F3424" s="5">
        <v>0</v>
      </c>
      <c r="G3424" s="5">
        <f>IFERROR(INDEX(Products!$C$2:$C$86,MATCH(C3424,Products!$A$2:$A$86,0)),"")</f>
        <v>7</v>
      </c>
      <c r="H3424" s="12">
        <f>IFERROR(INDEX(Products!$D$2:$D$86,MATCH(C3424,Products!$A$2:$A$86,0)),"")</f>
        <v>2213.3200000000002</v>
      </c>
      <c r="I3424" s="12">
        <f t="shared" si="212"/>
        <v>8257.98</v>
      </c>
      <c r="J3424" s="12">
        <f t="shared" si="213"/>
        <v>4426.6400000000003</v>
      </c>
      <c r="K3424" s="12">
        <f t="shared" si="214"/>
        <v>3831.3399999999992</v>
      </c>
      <c r="L3424" s="7">
        <f t="shared" si="215"/>
        <v>0.4639560764254696</v>
      </c>
      <c r="M3424" s="5" t="str">
        <f>IF(COUNTIF(Returns!$B$2:$B$248,A3424)&gt;0,"Yes","No")</f>
        <v>No</v>
      </c>
      <c r="N3424" s="13"/>
    </row>
    <row r="3425" spans="1:14" x14ac:dyDescent="0.35">
      <c r="A3425" s="5">
        <v>3424</v>
      </c>
      <c r="B3425" s="5">
        <v>2247</v>
      </c>
      <c r="C3425" s="5">
        <v>1001</v>
      </c>
      <c r="D3425" s="5">
        <v>1</v>
      </c>
      <c r="E3425" s="5">
        <v>3826.19</v>
      </c>
      <c r="F3425" s="5">
        <v>0.1</v>
      </c>
      <c r="G3425" s="5">
        <f>IFERROR(INDEX(Products!$C$2:$C$86,MATCH(C3425,Products!$A$2:$A$86,0)),"")</f>
        <v>1</v>
      </c>
      <c r="H3425" s="12">
        <f>IFERROR(INDEX(Products!$D$2:$D$86,MATCH(C3425,Products!$A$2:$A$86,0)),"")</f>
        <v>3021.65</v>
      </c>
      <c r="I3425" s="12">
        <f t="shared" si="212"/>
        <v>3443.5709999999999</v>
      </c>
      <c r="J3425" s="12">
        <f t="shared" si="213"/>
        <v>3021.65</v>
      </c>
      <c r="K3425" s="12">
        <f t="shared" si="214"/>
        <v>421.92099999999982</v>
      </c>
      <c r="L3425" s="7">
        <f t="shared" si="215"/>
        <v>0.12252426333013021</v>
      </c>
      <c r="M3425" s="5" t="str">
        <f>IF(COUNTIF(Returns!$B$2:$B$248,A3425)&gt;0,"Yes","No")</f>
        <v>No</v>
      </c>
      <c r="N3425" s="13"/>
    </row>
    <row r="3426" spans="1:14" x14ac:dyDescent="0.35">
      <c r="A3426" s="5">
        <v>3425</v>
      </c>
      <c r="B3426" s="5">
        <v>2248</v>
      </c>
      <c r="C3426" s="5">
        <v>1080</v>
      </c>
      <c r="D3426" s="5">
        <v>1</v>
      </c>
      <c r="E3426" s="5">
        <v>256.7</v>
      </c>
      <c r="F3426" s="5">
        <v>0.1</v>
      </c>
      <c r="G3426" s="5">
        <f>IFERROR(INDEX(Products!$C$2:$C$86,MATCH(C3426,Products!$A$2:$A$86,0)),"")</f>
        <v>8</v>
      </c>
      <c r="H3426" s="12">
        <f>IFERROR(INDEX(Products!$D$2:$D$86,MATCH(C3426,Products!$A$2:$A$86,0)),"")</f>
        <v>184.26</v>
      </c>
      <c r="I3426" s="12">
        <f t="shared" si="212"/>
        <v>231.03</v>
      </c>
      <c r="J3426" s="12">
        <f t="shared" si="213"/>
        <v>184.26</v>
      </c>
      <c r="K3426" s="12">
        <f t="shared" si="214"/>
        <v>46.77000000000001</v>
      </c>
      <c r="L3426" s="7">
        <f t="shared" si="215"/>
        <v>0.20244124139722119</v>
      </c>
      <c r="M3426" s="5" t="str">
        <f>IF(COUNTIF(Returns!$B$2:$B$248,A3426)&gt;0,"Yes","No")</f>
        <v>No</v>
      </c>
      <c r="N3426" s="13"/>
    </row>
    <row r="3427" spans="1:14" x14ac:dyDescent="0.35">
      <c r="A3427" s="5">
        <v>3426</v>
      </c>
      <c r="B3427" s="5">
        <v>2249</v>
      </c>
      <c r="C3427" s="5">
        <v>1049</v>
      </c>
      <c r="D3427" s="5">
        <v>1</v>
      </c>
      <c r="E3427" s="5">
        <v>3970.29</v>
      </c>
      <c r="F3427" s="5">
        <v>0.1</v>
      </c>
      <c r="G3427" s="5">
        <f>IFERROR(INDEX(Products!$C$2:$C$86,MATCH(C3427,Products!$A$2:$A$86,0)),"")</f>
        <v>5</v>
      </c>
      <c r="H3427" s="12">
        <f>IFERROR(INDEX(Products!$D$2:$D$86,MATCH(C3427,Products!$A$2:$A$86,0)),"")</f>
        <v>2490.89</v>
      </c>
      <c r="I3427" s="12">
        <f t="shared" si="212"/>
        <v>3573.261</v>
      </c>
      <c r="J3427" s="12">
        <f t="shared" si="213"/>
        <v>2490.89</v>
      </c>
      <c r="K3427" s="12">
        <f t="shared" si="214"/>
        <v>1082.3710000000001</v>
      </c>
      <c r="L3427" s="7">
        <f t="shared" si="215"/>
        <v>0.30290846372543179</v>
      </c>
      <c r="M3427" s="5" t="str">
        <f>IF(COUNTIF(Returns!$B$2:$B$248,A3427)&gt;0,"Yes","No")</f>
        <v>Yes</v>
      </c>
      <c r="N3427" s="13"/>
    </row>
    <row r="3428" spans="1:14" x14ac:dyDescent="0.35">
      <c r="A3428" s="5">
        <v>3427</v>
      </c>
      <c r="B3428" s="5">
        <v>2250</v>
      </c>
      <c r="C3428" s="5">
        <v>1038</v>
      </c>
      <c r="D3428" s="5">
        <v>1</v>
      </c>
      <c r="E3428" s="5">
        <v>930.61</v>
      </c>
      <c r="F3428" s="5">
        <v>0.25</v>
      </c>
      <c r="G3428" s="5">
        <f>IFERROR(INDEX(Products!$C$2:$C$86,MATCH(C3428,Products!$A$2:$A$86,0)),"")</f>
        <v>4</v>
      </c>
      <c r="H3428" s="12">
        <f>IFERROR(INDEX(Products!$D$2:$D$86,MATCH(C3428,Products!$A$2:$A$86,0)),"")</f>
        <v>617.46</v>
      </c>
      <c r="I3428" s="12">
        <f t="shared" si="212"/>
        <v>697.95749999999998</v>
      </c>
      <c r="J3428" s="12">
        <f t="shared" si="213"/>
        <v>617.46</v>
      </c>
      <c r="K3428" s="12">
        <f t="shared" si="214"/>
        <v>80.497499999999945</v>
      </c>
      <c r="L3428" s="7">
        <f t="shared" si="215"/>
        <v>0.1153329536540548</v>
      </c>
      <c r="M3428" s="5" t="str">
        <f>IF(COUNTIF(Returns!$B$2:$B$248,A3428)&gt;0,"Yes","No")</f>
        <v>No</v>
      </c>
      <c r="N3428" s="13"/>
    </row>
    <row r="3429" spans="1:14" x14ac:dyDescent="0.35">
      <c r="A3429" s="5">
        <v>3428</v>
      </c>
      <c r="B3429" s="5">
        <v>2251</v>
      </c>
      <c r="C3429" s="5">
        <v>1057</v>
      </c>
      <c r="D3429" s="5">
        <v>1</v>
      </c>
      <c r="E3429" s="5">
        <v>670.06</v>
      </c>
      <c r="F3429" s="5">
        <v>0.05</v>
      </c>
      <c r="G3429" s="5">
        <f>IFERROR(INDEX(Products!$C$2:$C$86,MATCH(C3429,Products!$A$2:$A$86,0)),"")</f>
        <v>6</v>
      </c>
      <c r="H3429" s="12">
        <f>IFERROR(INDEX(Products!$D$2:$D$86,MATCH(C3429,Products!$A$2:$A$86,0)),"")</f>
        <v>490.48</v>
      </c>
      <c r="I3429" s="12">
        <f t="shared" si="212"/>
        <v>636.5569999999999</v>
      </c>
      <c r="J3429" s="12">
        <f t="shared" si="213"/>
        <v>490.48</v>
      </c>
      <c r="K3429" s="12">
        <f t="shared" si="214"/>
        <v>146.07699999999988</v>
      </c>
      <c r="L3429" s="7">
        <f t="shared" si="215"/>
        <v>0.22947984233933474</v>
      </c>
      <c r="M3429" s="5" t="str">
        <f>IF(COUNTIF(Returns!$B$2:$B$248,A3429)&gt;0,"Yes","No")</f>
        <v>No</v>
      </c>
      <c r="N3429" s="13"/>
    </row>
    <row r="3430" spans="1:14" x14ac:dyDescent="0.35">
      <c r="A3430" s="5">
        <v>3429</v>
      </c>
      <c r="B3430" s="5">
        <v>2251</v>
      </c>
      <c r="C3430" s="5">
        <v>1005</v>
      </c>
      <c r="D3430" s="5">
        <v>1</v>
      </c>
      <c r="E3430" s="5">
        <v>2703.6</v>
      </c>
      <c r="F3430" s="5">
        <v>0.1</v>
      </c>
      <c r="G3430" s="5">
        <f>IFERROR(INDEX(Products!$C$2:$C$86,MATCH(C3430,Products!$A$2:$A$86,0)),"")</f>
        <v>1</v>
      </c>
      <c r="H3430" s="12">
        <f>IFERROR(INDEX(Products!$D$2:$D$86,MATCH(C3430,Products!$A$2:$A$86,0)),"")</f>
        <v>2129.88</v>
      </c>
      <c r="I3430" s="12">
        <f t="shared" si="212"/>
        <v>2433.2399999999998</v>
      </c>
      <c r="J3430" s="12">
        <f t="shared" si="213"/>
        <v>2129.88</v>
      </c>
      <c r="K3430" s="12">
        <f t="shared" si="214"/>
        <v>303.35999999999967</v>
      </c>
      <c r="L3430" s="7">
        <f t="shared" si="215"/>
        <v>0.12467327513932029</v>
      </c>
      <c r="M3430" s="5" t="str">
        <f>IF(COUNTIF(Returns!$B$2:$B$248,A3430)&gt;0,"Yes","No")</f>
        <v>No</v>
      </c>
      <c r="N3430" s="13"/>
    </row>
    <row r="3431" spans="1:14" x14ac:dyDescent="0.35">
      <c r="A3431" s="5">
        <v>3430</v>
      </c>
      <c r="B3431" s="5">
        <v>2251</v>
      </c>
      <c r="C3431" s="5">
        <v>1084</v>
      </c>
      <c r="D3431" s="5">
        <v>2</v>
      </c>
      <c r="E3431" s="5">
        <v>317.63</v>
      </c>
      <c r="F3431" s="5">
        <v>0.25</v>
      </c>
      <c r="G3431" s="5">
        <f>IFERROR(INDEX(Products!$C$2:$C$86,MATCH(C3431,Products!$A$2:$A$86,0)),"")</f>
        <v>8</v>
      </c>
      <c r="H3431" s="12">
        <f>IFERROR(INDEX(Products!$D$2:$D$86,MATCH(C3431,Products!$A$2:$A$86,0)),"")</f>
        <v>188.52</v>
      </c>
      <c r="I3431" s="12">
        <f t="shared" si="212"/>
        <v>476.44499999999999</v>
      </c>
      <c r="J3431" s="12">
        <f t="shared" si="213"/>
        <v>377.04</v>
      </c>
      <c r="K3431" s="12">
        <f t="shared" si="214"/>
        <v>99.404999999999973</v>
      </c>
      <c r="L3431" s="7">
        <f t="shared" si="215"/>
        <v>0.208638982463873</v>
      </c>
      <c r="M3431" s="5" t="str">
        <f>IF(COUNTIF(Returns!$B$2:$B$248,A3431)&gt;0,"Yes","No")</f>
        <v>No</v>
      </c>
      <c r="N3431" s="13"/>
    </row>
    <row r="3432" spans="1:14" x14ac:dyDescent="0.35">
      <c r="A3432" s="5">
        <v>3431</v>
      </c>
      <c r="B3432" s="5">
        <v>2251</v>
      </c>
      <c r="C3432" s="5">
        <v>1067</v>
      </c>
      <c r="D3432" s="5">
        <v>2</v>
      </c>
      <c r="E3432" s="5">
        <v>4128.99</v>
      </c>
      <c r="F3432" s="5">
        <v>0.15</v>
      </c>
      <c r="G3432" s="5">
        <f>IFERROR(INDEX(Products!$C$2:$C$86,MATCH(C3432,Products!$A$2:$A$86,0)),"")</f>
        <v>7</v>
      </c>
      <c r="H3432" s="12">
        <f>IFERROR(INDEX(Products!$D$2:$D$86,MATCH(C3432,Products!$A$2:$A$86,0)),"")</f>
        <v>2213.3200000000002</v>
      </c>
      <c r="I3432" s="12">
        <f t="shared" si="212"/>
        <v>7019.2829999999994</v>
      </c>
      <c r="J3432" s="12">
        <f t="shared" si="213"/>
        <v>4426.6400000000003</v>
      </c>
      <c r="K3432" s="12">
        <f t="shared" si="214"/>
        <v>2592.6429999999991</v>
      </c>
      <c r="L3432" s="7">
        <f t="shared" si="215"/>
        <v>0.36936008991231717</v>
      </c>
      <c r="M3432" s="5" t="str">
        <f>IF(COUNTIF(Returns!$B$2:$B$248,A3432)&gt;0,"Yes","No")</f>
        <v>No</v>
      </c>
      <c r="N3432" s="13"/>
    </row>
    <row r="3433" spans="1:14" x14ac:dyDescent="0.35">
      <c r="A3433" s="5">
        <v>3432</v>
      </c>
      <c r="B3433" s="5">
        <v>2252</v>
      </c>
      <c r="C3433" s="5">
        <v>1052</v>
      </c>
      <c r="D3433" s="5">
        <v>1</v>
      </c>
      <c r="E3433" s="5">
        <v>2801.53</v>
      </c>
      <c r="F3433" s="5">
        <v>0.1</v>
      </c>
      <c r="G3433" s="5">
        <f>IFERROR(INDEX(Products!$C$2:$C$86,MATCH(C3433,Products!$A$2:$A$86,0)),"")</f>
        <v>5</v>
      </c>
      <c r="H3433" s="12">
        <f>IFERROR(INDEX(Products!$D$2:$D$86,MATCH(C3433,Products!$A$2:$A$86,0)),"")</f>
        <v>1752.02</v>
      </c>
      <c r="I3433" s="12">
        <f t="shared" si="212"/>
        <v>2521.3770000000004</v>
      </c>
      <c r="J3433" s="12">
        <f t="shared" si="213"/>
        <v>1752.02</v>
      </c>
      <c r="K3433" s="12">
        <f t="shared" si="214"/>
        <v>769.35700000000043</v>
      </c>
      <c r="L3433" s="7">
        <f t="shared" si="215"/>
        <v>0.30513366307378875</v>
      </c>
      <c r="M3433" s="5" t="str">
        <f>IF(COUNTIF(Returns!$B$2:$B$248,A3433)&gt;0,"Yes","No")</f>
        <v>No</v>
      </c>
      <c r="N3433" s="13"/>
    </row>
    <row r="3434" spans="1:14" x14ac:dyDescent="0.35">
      <c r="A3434" s="5">
        <v>3433</v>
      </c>
      <c r="B3434" s="5">
        <v>2253</v>
      </c>
      <c r="C3434" s="5">
        <v>1030</v>
      </c>
      <c r="D3434" s="5">
        <v>1</v>
      </c>
      <c r="E3434" s="5">
        <v>799.21</v>
      </c>
      <c r="F3434" s="5">
        <v>0</v>
      </c>
      <c r="G3434" s="5">
        <f>IFERROR(INDEX(Products!$C$2:$C$86,MATCH(C3434,Products!$A$2:$A$86,0)),"")</f>
        <v>3</v>
      </c>
      <c r="H3434" s="12">
        <f>IFERROR(INDEX(Products!$D$2:$D$86,MATCH(C3434,Products!$A$2:$A$86,0)),"")</f>
        <v>534</v>
      </c>
      <c r="I3434" s="12">
        <f t="shared" si="212"/>
        <v>799.21</v>
      </c>
      <c r="J3434" s="12">
        <f t="shared" si="213"/>
        <v>534</v>
      </c>
      <c r="K3434" s="12">
        <f t="shared" si="214"/>
        <v>265.21000000000004</v>
      </c>
      <c r="L3434" s="7">
        <f t="shared" si="215"/>
        <v>0.33184019218978744</v>
      </c>
      <c r="M3434" s="5" t="str">
        <f>IF(COUNTIF(Returns!$B$2:$B$248,A3434)&gt;0,"Yes","No")</f>
        <v>No</v>
      </c>
      <c r="N3434" s="13"/>
    </row>
    <row r="3435" spans="1:14" x14ac:dyDescent="0.35">
      <c r="A3435" s="5">
        <v>3434</v>
      </c>
      <c r="B3435" s="5">
        <v>2253</v>
      </c>
      <c r="C3435" s="5">
        <v>1049</v>
      </c>
      <c r="D3435" s="5">
        <v>3</v>
      </c>
      <c r="E3435" s="5">
        <v>3970.29</v>
      </c>
      <c r="F3435" s="5">
        <v>0.1</v>
      </c>
      <c r="G3435" s="5">
        <f>IFERROR(INDEX(Products!$C$2:$C$86,MATCH(C3435,Products!$A$2:$A$86,0)),"")</f>
        <v>5</v>
      </c>
      <c r="H3435" s="12">
        <f>IFERROR(INDEX(Products!$D$2:$D$86,MATCH(C3435,Products!$A$2:$A$86,0)),"")</f>
        <v>2490.89</v>
      </c>
      <c r="I3435" s="12">
        <f t="shared" si="212"/>
        <v>10719.782999999999</v>
      </c>
      <c r="J3435" s="12">
        <f t="shared" si="213"/>
        <v>7472.67</v>
      </c>
      <c r="K3435" s="12">
        <f t="shared" si="214"/>
        <v>3247.1129999999994</v>
      </c>
      <c r="L3435" s="7">
        <f t="shared" si="215"/>
        <v>0.30290846372543173</v>
      </c>
      <c r="M3435" s="5" t="str">
        <f>IF(COUNTIF(Returns!$B$2:$B$248,A3435)&gt;0,"Yes","No")</f>
        <v>Yes</v>
      </c>
      <c r="N3435" s="13"/>
    </row>
    <row r="3436" spans="1:14" x14ac:dyDescent="0.35">
      <c r="A3436" s="5">
        <v>3435</v>
      </c>
      <c r="B3436" s="5">
        <v>2254</v>
      </c>
      <c r="C3436" s="5">
        <v>1067</v>
      </c>
      <c r="D3436" s="5">
        <v>1</v>
      </c>
      <c r="E3436" s="5">
        <v>4128.99</v>
      </c>
      <c r="F3436" s="5">
        <v>0.1</v>
      </c>
      <c r="G3436" s="5">
        <f>IFERROR(INDEX(Products!$C$2:$C$86,MATCH(C3436,Products!$A$2:$A$86,0)),"")</f>
        <v>7</v>
      </c>
      <c r="H3436" s="12">
        <f>IFERROR(INDEX(Products!$D$2:$D$86,MATCH(C3436,Products!$A$2:$A$86,0)),"")</f>
        <v>2213.3200000000002</v>
      </c>
      <c r="I3436" s="12">
        <f t="shared" si="212"/>
        <v>3716.0909999999999</v>
      </c>
      <c r="J3436" s="12">
        <f t="shared" si="213"/>
        <v>2213.3200000000002</v>
      </c>
      <c r="K3436" s="12">
        <f t="shared" si="214"/>
        <v>1502.7709999999997</v>
      </c>
      <c r="L3436" s="7">
        <f t="shared" si="215"/>
        <v>0.40439564047274401</v>
      </c>
      <c r="M3436" s="5" t="str">
        <f>IF(COUNTIF(Returns!$B$2:$B$248,A3436)&gt;0,"Yes","No")</f>
        <v>No</v>
      </c>
      <c r="N3436" s="13"/>
    </row>
    <row r="3437" spans="1:14" x14ac:dyDescent="0.35">
      <c r="A3437" s="5">
        <v>3436</v>
      </c>
      <c r="B3437" s="5">
        <v>2254</v>
      </c>
      <c r="C3437" s="5">
        <v>1001</v>
      </c>
      <c r="D3437" s="5">
        <v>2</v>
      </c>
      <c r="E3437" s="5">
        <v>3826.19</v>
      </c>
      <c r="F3437" s="5">
        <v>0.2</v>
      </c>
      <c r="G3437" s="5">
        <f>IFERROR(INDEX(Products!$C$2:$C$86,MATCH(C3437,Products!$A$2:$A$86,0)),"")</f>
        <v>1</v>
      </c>
      <c r="H3437" s="12">
        <f>IFERROR(INDEX(Products!$D$2:$D$86,MATCH(C3437,Products!$A$2:$A$86,0)),"")</f>
        <v>3021.65</v>
      </c>
      <c r="I3437" s="12">
        <f t="shared" si="212"/>
        <v>6121.9040000000005</v>
      </c>
      <c r="J3437" s="12">
        <f t="shared" si="213"/>
        <v>6043.3</v>
      </c>
      <c r="K3437" s="12">
        <f t="shared" si="214"/>
        <v>78.604000000000269</v>
      </c>
      <c r="L3437" s="7">
        <f t="shared" si="215"/>
        <v>1.2839796246396589E-2</v>
      </c>
      <c r="M3437" s="5" t="str">
        <f>IF(COUNTIF(Returns!$B$2:$B$248,A3437)&gt;0,"Yes","No")</f>
        <v>No</v>
      </c>
      <c r="N3437" s="13"/>
    </row>
    <row r="3438" spans="1:14" x14ac:dyDescent="0.35">
      <c r="A3438" s="5">
        <v>3437</v>
      </c>
      <c r="B3438" s="5">
        <v>2254</v>
      </c>
      <c r="C3438" s="5">
        <v>1047</v>
      </c>
      <c r="D3438" s="5">
        <v>2</v>
      </c>
      <c r="E3438" s="5">
        <v>3066.17</v>
      </c>
      <c r="F3438" s="5">
        <v>0.25</v>
      </c>
      <c r="G3438" s="5">
        <f>IFERROR(INDEX(Products!$C$2:$C$86,MATCH(C3438,Products!$A$2:$A$86,0)),"")</f>
        <v>5</v>
      </c>
      <c r="H3438" s="12">
        <f>IFERROR(INDEX(Products!$D$2:$D$86,MATCH(C3438,Products!$A$2:$A$86,0)),"")</f>
        <v>2011.39</v>
      </c>
      <c r="I3438" s="12">
        <f t="shared" si="212"/>
        <v>4599.2550000000001</v>
      </c>
      <c r="J3438" s="12">
        <f t="shared" si="213"/>
        <v>4022.78</v>
      </c>
      <c r="K3438" s="12">
        <f t="shared" si="214"/>
        <v>576.47499999999991</v>
      </c>
      <c r="L3438" s="7">
        <f t="shared" si="215"/>
        <v>0.12534095195852368</v>
      </c>
      <c r="M3438" s="5" t="str">
        <f>IF(COUNTIF(Returns!$B$2:$B$248,A3438)&gt;0,"Yes","No")</f>
        <v>No</v>
      </c>
      <c r="N3438" s="13"/>
    </row>
    <row r="3439" spans="1:14" x14ac:dyDescent="0.35">
      <c r="A3439" s="5">
        <v>3438</v>
      </c>
      <c r="B3439" s="5">
        <v>2255</v>
      </c>
      <c r="C3439" s="5">
        <v>1056</v>
      </c>
      <c r="D3439" s="5">
        <v>1</v>
      </c>
      <c r="E3439" s="5">
        <v>1134.4000000000001</v>
      </c>
      <c r="F3439" s="5">
        <v>0.1</v>
      </c>
      <c r="G3439" s="5">
        <f>IFERROR(INDEX(Products!$C$2:$C$86,MATCH(C3439,Products!$A$2:$A$86,0)),"")</f>
        <v>6</v>
      </c>
      <c r="H3439" s="12">
        <f>IFERROR(INDEX(Products!$D$2:$D$86,MATCH(C3439,Products!$A$2:$A$86,0)),"")</f>
        <v>798.2</v>
      </c>
      <c r="I3439" s="12">
        <f t="shared" si="212"/>
        <v>1020.9600000000002</v>
      </c>
      <c r="J3439" s="12">
        <f t="shared" si="213"/>
        <v>798.2</v>
      </c>
      <c r="K3439" s="12">
        <f t="shared" si="214"/>
        <v>222.7600000000001</v>
      </c>
      <c r="L3439" s="7">
        <f t="shared" si="215"/>
        <v>0.21818680457608533</v>
      </c>
      <c r="M3439" s="5" t="str">
        <f>IF(COUNTIF(Returns!$B$2:$B$248,A3439)&gt;0,"Yes","No")</f>
        <v>No</v>
      </c>
      <c r="N3439" s="13"/>
    </row>
    <row r="3440" spans="1:14" x14ac:dyDescent="0.35">
      <c r="A3440" s="5">
        <v>3439</v>
      </c>
      <c r="B3440" s="5">
        <v>2256</v>
      </c>
      <c r="C3440" s="5">
        <v>1078</v>
      </c>
      <c r="D3440" s="5">
        <v>1</v>
      </c>
      <c r="E3440" s="5">
        <v>174.98</v>
      </c>
      <c r="F3440" s="5">
        <v>0.05</v>
      </c>
      <c r="G3440" s="5">
        <f>IFERROR(INDEX(Products!$C$2:$C$86,MATCH(C3440,Products!$A$2:$A$86,0)),"")</f>
        <v>8</v>
      </c>
      <c r="H3440" s="12">
        <f>IFERROR(INDEX(Products!$D$2:$D$86,MATCH(C3440,Products!$A$2:$A$86,0)),"")</f>
        <v>125.34</v>
      </c>
      <c r="I3440" s="12">
        <f t="shared" si="212"/>
        <v>166.23099999999999</v>
      </c>
      <c r="J3440" s="12">
        <f t="shared" si="213"/>
        <v>125.34</v>
      </c>
      <c r="K3440" s="12">
        <f t="shared" si="214"/>
        <v>40.890999999999991</v>
      </c>
      <c r="L3440" s="7">
        <f t="shared" si="215"/>
        <v>0.24598901528595746</v>
      </c>
      <c r="M3440" s="5" t="str">
        <f>IF(COUNTIF(Returns!$B$2:$B$248,A3440)&gt;0,"Yes","No")</f>
        <v>No</v>
      </c>
      <c r="N3440" s="13"/>
    </row>
    <row r="3441" spans="1:14" x14ac:dyDescent="0.35">
      <c r="A3441" s="5">
        <v>3440</v>
      </c>
      <c r="B3441" s="5">
        <v>2257</v>
      </c>
      <c r="C3441" s="5">
        <v>1038</v>
      </c>
      <c r="D3441" s="5">
        <v>2</v>
      </c>
      <c r="E3441" s="5">
        <v>930.61</v>
      </c>
      <c r="F3441" s="5">
        <v>0.05</v>
      </c>
      <c r="G3441" s="5">
        <f>IFERROR(INDEX(Products!$C$2:$C$86,MATCH(C3441,Products!$A$2:$A$86,0)),"")</f>
        <v>4</v>
      </c>
      <c r="H3441" s="12">
        <f>IFERROR(INDEX(Products!$D$2:$D$86,MATCH(C3441,Products!$A$2:$A$86,0)),"")</f>
        <v>617.46</v>
      </c>
      <c r="I3441" s="12">
        <f t="shared" si="212"/>
        <v>1768.1589999999999</v>
      </c>
      <c r="J3441" s="12">
        <f t="shared" si="213"/>
        <v>1234.92</v>
      </c>
      <c r="K3441" s="12">
        <f t="shared" si="214"/>
        <v>533.23899999999981</v>
      </c>
      <c r="L3441" s="7">
        <f t="shared" si="215"/>
        <v>0.30157864762162218</v>
      </c>
      <c r="M3441" s="5" t="str">
        <f>IF(COUNTIF(Returns!$B$2:$B$248,A3441)&gt;0,"Yes","No")</f>
        <v>No</v>
      </c>
      <c r="N3441" s="13"/>
    </row>
    <row r="3442" spans="1:14" x14ac:dyDescent="0.35">
      <c r="A3442" s="5">
        <v>3441</v>
      </c>
      <c r="B3442" s="5">
        <v>2257</v>
      </c>
      <c r="C3442" s="5">
        <v>1058</v>
      </c>
      <c r="D3442" s="5">
        <v>1</v>
      </c>
      <c r="E3442" s="5">
        <v>1504.15</v>
      </c>
      <c r="F3442" s="5">
        <v>0.1</v>
      </c>
      <c r="G3442" s="5">
        <f>IFERROR(INDEX(Products!$C$2:$C$86,MATCH(C3442,Products!$A$2:$A$86,0)),"")</f>
        <v>6</v>
      </c>
      <c r="H3442" s="12">
        <f>IFERROR(INDEX(Products!$D$2:$D$86,MATCH(C3442,Products!$A$2:$A$86,0)),"")</f>
        <v>828.35</v>
      </c>
      <c r="I3442" s="12">
        <f t="shared" si="212"/>
        <v>1353.7350000000001</v>
      </c>
      <c r="J3442" s="12">
        <f t="shared" si="213"/>
        <v>828.35</v>
      </c>
      <c r="K3442" s="12">
        <f t="shared" si="214"/>
        <v>525.3850000000001</v>
      </c>
      <c r="L3442" s="7">
        <f t="shared" si="215"/>
        <v>0.38810032982821607</v>
      </c>
      <c r="M3442" s="5" t="str">
        <f>IF(COUNTIF(Returns!$B$2:$B$248,A3442)&gt;0,"Yes","No")</f>
        <v>No</v>
      </c>
      <c r="N3442" s="13"/>
    </row>
    <row r="3443" spans="1:14" x14ac:dyDescent="0.35">
      <c r="A3443" s="5">
        <v>3442</v>
      </c>
      <c r="B3443" s="5">
        <v>2258</v>
      </c>
      <c r="C3443" s="5">
        <v>1058</v>
      </c>
      <c r="D3443" s="5">
        <v>3</v>
      </c>
      <c r="E3443" s="5">
        <v>1504.15</v>
      </c>
      <c r="F3443" s="5">
        <v>0</v>
      </c>
      <c r="G3443" s="5">
        <f>IFERROR(INDEX(Products!$C$2:$C$86,MATCH(C3443,Products!$A$2:$A$86,0)),"")</f>
        <v>6</v>
      </c>
      <c r="H3443" s="12">
        <f>IFERROR(INDEX(Products!$D$2:$D$86,MATCH(C3443,Products!$A$2:$A$86,0)),"")</f>
        <v>828.35</v>
      </c>
      <c r="I3443" s="12">
        <f t="shared" si="212"/>
        <v>4512.4500000000007</v>
      </c>
      <c r="J3443" s="12">
        <f t="shared" si="213"/>
        <v>2485.0500000000002</v>
      </c>
      <c r="K3443" s="12">
        <f t="shared" si="214"/>
        <v>2027.4000000000005</v>
      </c>
      <c r="L3443" s="7">
        <f t="shared" si="215"/>
        <v>0.44929029684539445</v>
      </c>
      <c r="M3443" s="5" t="str">
        <f>IF(COUNTIF(Returns!$B$2:$B$248,A3443)&gt;0,"Yes","No")</f>
        <v>No</v>
      </c>
      <c r="N3443" s="13"/>
    </row>
    <row r="3444" spans="1:14" x14ac:dyDescent="0.35">
      <c r="A3444" s="5">
        <v>3443</v>
      </c>
      <c r="B3444" s="5">
        <v>2259</v>
      </c>
      <c r="C3444" s="5">
        <v>1049</v>
      </c>
      <c r="D3444" s="5">
        <v>1</v>
      </c>
      <c r="E3444" s="5">
        <v>3970.29</v>
      </c>
      <c r="F3444" s="5">
        <v>0</v>
      </c>
      <c r="G3444" s="5">
        <f>IFERROR(INDEX(Products!$C$2:$C$86,MATCH(C3444,Products!$A$2:$A$86,0)),"")</f>
        <v>5</v>
      </c>
      <c r="H3444" s="12">
        <f>IFERROR(INDEX(Products!$D$2:$D$86,MATCH(C3444,Products!$A$2:$A$86,0)),"")</f>
        <v>2490.89</v>
      </c>
      <c r="I3444" s="12">
        <f t="shared" si="212"/>
        <v>3970.29</v>
      </c>
      <c r="J3444" s="12">
        <f t="shared" si="213"/>
        <v>2490.89</v>
      </c>
      <c r="K3444" s="12">
        <f t="shared" si="214"/>
        <v>1479.4</v>
      </c>
      <c r="L3444" s="7">
        <f t="shared" si="215"/>
        <v>0.37261761735288862</v>
      </c>
      <c r="M3444" s="5" t="str">
        <f>IF(COUNTIF(Returns!$B$2:$B$248,A3444)&gt;0,"Yes","No")</f>
        <v>No</v>
      </c>
      <c r="N3444" s="13"/>
    </row>
    <row r="3445" spans="1:14" x14ac:dyDescent="0.35">
      <c r="A3445" s="5">
        <v>3444</v>
      </c>
      <c r="B3445" s="5">
        <v>2260</v>
      </c>
      <c r="C3445" s="5">
        <v>1019</v>
      </c>
      <c r="D3445" s="5">
        <v>2</v>
      </c>
      <c r="E3445" s="5">
        <v>1255.73</v>
      </c>
      <c r="F3445" s="5">
        <v>0.05</v>
      </c>
      <c r="G3445" s="5">
        <f>IFERROR(INDEX(Products!$C$2:$C$86,MATCH(C3445,Products!$A$2:$A$86,0)),"")</f>
        <v>2</v>
      </c>
      <c r="H3445" s="12">
        <f>IFERROR(INDEX(Products!$D$2:$D$86,MATCH(C3445,Products!$A$2:$A$86,0)),"")</f>
        <v>760.11</v>
      </c>
      <c r="I3445" s="12">
        <f t="shared" si="212"/>
        <v>2385.8869999999997</v>
      </c>
      <c r="J3445" s="12">
        <f t="shared" si="213"/>
        <v>1520.22</v>
      </c>
      <c r="K3445" s="12">
        <f t="shared" si="214"/>
        <v>865.66699999999969</v>
      </c>
      <c r="L3445" s="7">
        <f t="shared" si="215"/>
        <v>0.3628281641167414</v>
      </c>
      <c r="M3445" s="5" t="str">
        <f>IF(COUNTIF(Returns!$B$2:$B$248,A3445)&gt;0,"Yes","No")</f>
        <v>No</v>
      </c>
      <c r="N3445" s="13"/>
    </row>
    <row r="3446" spans="1:14" x14ac:dyDescent="0.35">
      <c r="A3446" s="5">
        <v>3445</v>
      </c>
      <c r="B3446" s="5">
        <v>2260</v>
      </c>
      <c r="C3446" s="5">
        <v>1064</v>
      </c>
      <c r="D3446" s="5">
        <v>2</v>
      </c>
      <c r="E3446" s="5">
        <v>177.92</v>
      </c>
      <c r="F3446" s="5">
        <v>0</v>
      </c>
      <c r="G3446" s="5">
        <f>IFERROR(INDEX(Products!$C$2:$C$86,MATCH(C3446,Products!$A$2:$A$86,0)),"")</f>
        <v>6</v>
      </c>
      <c r="H3446" s="12">
        <f>IFERROR(INDEX(Products!$D$2:$D$86,MATCH(C3446,Products!$A$2:$A$86,0)),"")</f>
        <v>95.97</v>
      </c>
      <c r="I3446" s="12">
        <f t="shared" si="212"/>
        <v>355.84</v>
      </c>
      <c r="J3446" s="12">
        <f t="shared" si="213"/>
        <v>191.94</v>
      </c>
      <c r="K3446" s="12">
        <f t="shared" si="214"/>
        <v>163.89999999999998</v>
      </c>
      <c r="L3446" s="7">
        <f t="shared" si="215"/>
        <v>0.46060026978417262</v>
      </c>
      <c r="M3446" s="5" t="str">
        <f>IF(COUNTIF(Returns!$B$2:$B$248,A3446)&gt;0,"Yes","No")</f>
        <v>No</v>
      </c>
      <c r="N3446" s="13"/>
    </row>
    <row r="3447" spans="1:14" x14ac:dyDescent="0.35">
      <c r="A3447" s="5">
        <v>3446</v>
      </c>
      <c r="B3447" s="5">
        <v>2261</v>
      </c>
      <c r="C3447" s="5">
        <v>1085</v>
      </c>
      <c r="D3447" s="5">
        <v>1</v>
      </c>
      <c r="E3447" s="5">
        <v>234.72</v>
      </c>
      <c r="F3447" s="5">
        <v>0.2</v>
      </c>
      <c r="G3447" s="5">
        <f>IFERROR(INDEX(Products!$C$2:$C$86,MATCH(C3447,Products!$A$2:$A$86,0)),"")</f>
        <v>8</v>
      </c>
      <c r="H3447" s="12">
        <f>IFERROR(INDEX(Products!$D$2:$D$86,MATCH(C3447,Products!$A$2:$A$86,0)),"")</f>
        <v>175.69</v>
      </c>
      <c r="I3447" s="12">
        <f t="shared" si="212"/>
        <v>187.77600000000001</v>
      </c>
      <c r="J3447" s="12">
        <f t="shared" si="213"/>
        <v>175.69</v>
      </c>
      <c r="K3447" s="12">
        <f t="shared" si="214"/>
        <v>12.086000000000013</v>
      </c>
      <c r="L3447" s="7">
        <f t="shared" si="215"/>
        <v>6.4363922972051874E-2</v>
      </c>
      <c r="M3447" s="5" t="str">
        <f>IF(COUNTIF(Returns!$B$2:$B$248,A3447)&gt;0,"Yes","No")</f>
        <v>No</v>
      </c>
      <c r="N3447" s="13"/>
    </row>
    <row r="3448" spans="1:14" x14ac:dyDescent="0.35">
      <c r="A3448" s="5">
        <v>3447</v>
      </c>
      <c r="B3448" s="5">
        <v>2262</v>
      </c>
      <c r="C3448" s="5">
        <v>1007</v>
      </c>
      <c r="D3448" s="5">
        <v>2</v>
      </c>
      <c r="E3448" s="5">
        <v>701.76</v>
      </c>
      <c r="F3448" s="5">
        <v>0.15</v>
      </c>
      <c r="G3448" s="5">
        <f>IFERROR(INDEX(Products!$C$2:$C$86,MATCH(C3448,Products!$A$2:$A$86,0)),"")</f>
        <v>1</v>
      </c>
      <c r="H3448" s="12">
        <f>IFERROR(INDEX(Products!$D$2:$D$86,MATCH(C3448,Products!$A$2:$A$86,0)),"")</f>
        <v>508.8</v>
      </c>
      <c r="I3448" s="12">
        <f t="shared" si="212"/>
        <v>1192.992</v>
      </c>
      <c r="J3448" s="12">
        <f t="shared" si="213"/>
        <v>1017.6</v>
      </c>
      <c r="K3448" s="12">
        <f t="shared" si="214"/>
        <v>175.39199999999994</v>
      </c>
      <c r="L3448" s="7">
        <f t="shared" si="215"/>
        <v>0.14701858855717384</v>
      </c>
      <c r="M3448" s="5" t="str">
        <f>IF(COUNTIF(Returns!$B$2:$B$248,A3448)&gt;0,"Yes","No")</f>
        <v>No</v>
      </c>
      <c r="N3448" s="13"/>
    </row>
    <row r="3449" spans="1:14" x14ac:dyDescent="0.35">
      <c r="A3449" s="5">
        <v>3448</v>
      </c>
      <c r="B3449" s="5">
        <v>2263</v>
      </c>
      <c r="C3449" s="5">
        <v>1067</v>
      </c>
      <c r="D3449" s="5">
        <v>1</v>
      </c>
      <c r="E3449" s="5">
        <v>4128.99</v>
      </c>
      <c r="F3449" s="5">
        <v>0.2</v>
      </c>
      <c r="G3449" s="5">
        <f>IFERROR(INDEX(Products!$C$2:$C$86,MATCH(C3449,Products!$A$2:$A$86,0)),"")</f>
        <v>7</v>
      </c>
      <c r="H3449" s="12">
        <f>IFERROR(INDEX(Products!$D$2:$D$86,MATCH(C3449,Products!$A$2:$A$86,0)),"")</f>
        <v>2213.3200000000002</v>
      </c>
      <c r="I3449" s="12">
        <f t="shared" si="212"/>
        <v>3303.192</v>
      </c>
      <c r="J3449" s="12">
        <f t="shared" si="213"/>
        <v>2213.3200000000002</v>
      </c>
      <c r="K3449" s="12">
        <f t="shared" si="214"/>
        <v>1089.8719999999998</v>
      </c>
      <c r="L3449" s="7">
        <f t="shared" si="215"/>
        <v>0.32994509553183704</v>
      </c>
      <c r="M3449" s="5" t="str">
        <f>IF(COUNTIF(Returns!$B$2:$B$248,A3449)&gt;0,"Yes","No")</f>
        <v>No</v>
      </c>
      <c r="N3449" s="13"/>
    </row>
    <row r="3450" spans="1:14" x14ac:dyDescent="0.35">
      <c r="A3450" s="5">
        <v>3449</v>
      </c>
      <c r="B3450" s="5">
        <v>2264</v>
      </c>
      <c r="C3450" s="5">
        <v>1067</v>
      </c>
      <c r="D3450" s="5">
        <v>1</v>
      </c>
      <c r="E3450" s="5">
        <v>4128.99</v>
      </c>
      <c r="F3450" s="5">
        <v>0.15</v>
      </c>
      <c r="G3450" s="5">
        <f>IFERROR(INDEX(Products!$C$2:$C$86,MATCH(C3450,Products!$A$2:$A$86,0)),"")</f>
        <v>7</v>
      </c>
      <c r="H3450" s="12">
        <f>IFERROR(INDEX(Products!$D$2:$D$86,MATCH(C3450,Products!$A$2:$A$86,0)),"")</f>
        <v>2213.3200000000002</v>
      </c>
      <c r="I3450" s="12">
        <f t="shared" si="212"/>
        <v>3509.6414999999997</v>
      </c>
      <c r="J3450" s="12">
        <f t="shared" si="213"/>
        <v>2213.3200000000002</v>
      </c>
      <c r="K3450" s="12">
        <f t="shared" si="214"/>
        <v>1296.3214999999996</v>
      </c>
      <c r="L3450" s="7">
        <f t="shared" si="215"/>
        <v>0.36936008991231717</v>
      </c>
      <c r="M3450" s="5" t="str">
        <f>IF(COUNTIF(Returns!$B$2:$B$248,A3450)&gt;0,"Yes","No")</f>
        <v>No</v>
      </c>
      <c r="N3450" s="13"/>
    </row>
    <row r="3451" spans="1:14" x14ac:dyDescent="0.35">
      <c r="A3451" s="5">
        <v>3450</v>
      </c>
      <c r="B3451" s="5">
        <v>2265</v>
      </c>
      <c r="C3451" s="5">
        <v>1064</v>
      </c>
      <c r="D3451" s="5">
        <v>1</v>
      </c>
      <c r="E3451" s="5">
        <v>177.92</v>
      </c>
      <c r="F3451" s="5">
        <v>0.3</v>
      </c>
      <c r="G3451" s="5">
        <f>IFERROR(INDEX(Products!$C$2:$C$86,MATCH(C3451,Products!$A$2:$A$86,0)),"")</f>
        <v>6</v>
      </c>
      <c r="H3451" s="12">
        <f>IFERROR(INDEX(Products!$D$2:$D$86,MATCH(C3451,Products!$A$2:$A$86,0)),"")</f>
        <v>95.97</v>
      </c>
      <c r="I3451" s="12">
        <f t="shared" si="212"/>
        <v>124.54399999999998</v>
      </c>
      <c r="J3451" s="12">
        <f t="shared" si="213"/>
        <v>95.97</v>
      </c>
      <c r="K3451" s="12">
        <f t="shared" si="214"/>
        <v>28.573999999999984</v>
      </c>
      <c r="L3451" s="7">
        <f t="shared" si="215"/>
        <v>0.22942895683453227</v>
      </c>
      <c r="M3451" s="5" t="str">
        <f>IF(COUNTIF(Returns!$B$2:$B$248,A3451)&gt;0,"Yes","No")</f>
        <v>No</v>
      </c>
      <c r="N3451" s="13"/>
    </row>
    <row r="3452" spans="1:14" x14ac:dyDescent="0.35">
      <c r="A3452" s="5">
        <v>3451</v>
      </c>
      <c r="B3452" s="5">
        <v>2266</v>
      </c>
      <c r="C3452" s="5">
        <v>1072</v>
      </c>
      <c r="D3452" s="5">
        <v>1</v>
      </c>
      <c r="E3452" s="5">
        <v>1404.39</v>
      </c>
      <c r="F3452" s="5">
        <v>0.1</v>
      </c>
      <c r="G3452" s="5">
        <f>IFERROR(INDEX(Products!$C$2:$C$86,MATCH(C3452,Products!$A$2:$A$86,0)),"")</f>
        <v>7</v>
      </c>
      <c r="H3452" s="12">
        <f>IFERROR(INDEX(Products!$D$2:$D$86,MATCH(C3452,Products!$A$2:$A$86,0)),"")</f>
        <v>772.88</v>
      </c>
      <c r="I3452" s="12">
        <f t="shared" si="212"/>
        <v>1263.951</v>
      </c>
      <c r="J3452" s="12">
        <f t="shared" si="213"/>
        <v>772.88</v>
      </c>
      <c r="K3452" s="12">
        <f t="shared" si="214"/>
        <v>491.07100000000003</v>
      </c>
      <c r="L3452" s="7">
        <f t="shared" si="215"/>
        <v>0.38852059929538407</v>
      </c>
      <c r="M3452" s="5" t="str">
        <f>IF(COUNTIF(Returns!$B$2:$B$248,A3452)&gt;0,"Yes","No")</f>
        <v>No</v>
      </c>
      <c r="N3452" s="13"/>
    </row>
    <row r="3453" spans="1:14" x14ac:dyDescent="0.35">
      <c r="A3453" s="5">
        <v>3452</v>
      </c>
      <c r="B3453" s="5">
        <v>2266</v>
      </c>
      <c r="C3453" s="5">
        <v>1029</v>
      </c>
      <c r="D3453" s="5">
        <v>1</v>
      </c>
      <c r="E3453" s="5">
        <v>951.92</v>
      </c>
      <c r="F3453" s="5">
        <v>0</v>
      </c>
      <c r="G3453" s="5">
        <f>IFERROR(INDEX(Products!$C$2:$C$86,MATCH(C3453,Products!$A$2:$A$86,0)),"")</f>
        <v>3</v>
      </c>
      <c r="H3453" s="12">
        <f>IFERROR(INDEX(Products!$D$2:$D$86,MATCH(C3453,Products!$A$2:$A$86,0)),"")</f>
        <v>552.17999999999995</v>
      </c>
      <c r="I3453" s="12">
        <f t="shared" si="212"/>
        <v>951.92</v>
      </c>
      <c r="J3453" s="12">
        <f t="shared" si="213"/>
        <v>552.17999999999995</v>
      </c>
      <c r="K3453" s="12">
        <f t="shared" si="214"/>
        <v>399.74</v>
      </c>
      <c r="L3453" s="7">
        <f t="shared" si="215"/>
        <v>0.41993024623917979</v>
      </c>
      <c r="M3453" s="5" t="str">
        <f>IF(COUNTIF(Returns!$B$2:$B$248,A3453)&gt;0,"Yes","No")</f>
        <v>No</v>
      </c>
      <c r="N3453" s="13"/>
    </row>
    <row r="3454" spans="1:14" x14ac:dyDescent="0.35">
      <c r="A3454" s="5">
        <v>3453</v>
      </c>
      <c r="B3454" s="5">
        <v>2267</v>
      </c>
      <c r="C3454" s="5">
        <v>1044</v>
      </c>
      <c r="D3454" s="5">
        <v>1</v>
      </c>
      <c r="E3454" s="5">
        <v>1419.88</v>
      </c>
      <c r="F3454" s="5">
        <v>0.3</v>
      </c>
      <c r="G3454" s="5">
        <f>IFERROR(INDEX(Products!$C$2:$C$86,MATCH(C3454,Products!$A$2:$A$86,0)),"")</f>
        <v>4</v>
      </c>
      <c r="H3454" s="12">
        <f>IFERROR(INDEX(Products!$D$2:$D$86,MATCH(C3454,Products!$A$2:$A$86,0)),"")</f>
        <v>897.98</v>
      </c>
      <c r="I3454" s="12">
        <f t="shared" si="212"/>
        <v>993.91600000000005</v>
      </c>
      <c r="J3454" s="12">
        <f t="shared" si="213"/>
        <v>897.98</v>
      </c>
      <c r="K3454" s="12">
        <f t="shared" si="214"/>
        <v>95.936000000000035</v>
      </c>
      <c r="L3454" s="7">
        <f t="shared" si="215"/>
        <v>9.6523247437409226E-2</v>
      </c>
      <c r="M3454" s="5" t="str">
        <f>IF(COUNTIF(Returns!$B$2:$B$248,A3454)&gt;0,"Yes","No")</f>
        <v>No</v>
      </c>
      <c r="N3454" s="13"/>
    </row>
    <row r="3455" spans="1:14" x14ac:dyDescent="0.35">
      <c r="A3455" s="5">
        <v>3454</v>
      </c>
      <c r="B3455" s="5">
        <v>2268</v>
      </c>
      <c r="C3455" s="5">
        <v>1019</v>
      </c>
      <c r="D3455" s="5">
        <v>1</v>
      </c>
      <c r="E3455" s="5">
        <v>1255.73</v>
      </c>
      <c r="F3455" s="5">
        <v>0</v>
      </c>
      <c r="G3455" s="5">
        <f>IFERROR(INDEX(Products!$C$2:$C$86,MATCH(C3455,Products!$A$2:$A$86,0)),"")</f>
        <v>2</v>
      </c>
      <c r="H3455" s="12">
        <f>IFERROR(INDEX(Products!$D$2:$D$86,MATCH(C3455,Products!$A$2:$A$86,0)),"")</f>
        <v>760.11</v>
      </c>
      <c r="I3455" s="12">
        <f t="shared" si="212"/>
        <v>1255.73</v>
      </c>
      <c r="J3455" s="12">
        <f t="shared" si="213"/>
        <v>760.11</v>
      </c>
      <c r="K3455" s="12">
        <f t="shared" si="214"/>
        <v>495.62</v>
      </c>
      <c r="L3455" s="7">
        <f t="shared" si="215"/>
        <v>0.39468675591090441</v>
      </c>
      <c r="M3455" s="5" t="str">
        <f>IF(COUNTIF(Returns!$B$2:$B$248,A3455)&gt;0,"Yes","No")</f>
        <v>No</v>
      </c>
      <c r="N3455" s="13"/>
    </row>
    <row r="3456" spans="1:14" x14ac:dyDescent="0.35">
      <c r="A3456" s="5">
        <v>3455</v>
      </c>
      <c r="B3456" s="5">
        <v>2269</v>
      </c>
      <c r="C3456" s="5">
        <v>1072</v>
      </c>
      <c r="D3456" s="5">
        <v>1</v>
      </c>
      <c r="E3456" s="5">
        <v>1404.39</v>
      </c>
      <c r="F3456" s="5">
        <v>0</v>
      </c>
      <c r="G3456" s="5">
        <f>IFERROR(INDEX(Products!$C$2:$C$86,MATCH(C3456,Products!$A$2:$A$86,0)),"")</f>
        <v>7</v>
      </c>
      <c r="H3456" s="12">
        <f>IFERROR(INDEX(Products!$D$2:$D$86,MATCH(C3456,Products!$A$2:$A$86,0)),"")</f>
        <v>772.88</v>
      </c>
      <c r="I3456" s="12">
        <f t="shared" si="212"/>
        <v>1404.39</v>
      </c>
      <c r="J3456" s="12">
        <f t="shared" si="213"/>
        <v>772.88</v>
      </c>
      <c r="K3456" s="12">
        <f t="shared" si="214"/>
        <v>631.5100000000001</v>
      </c>
      <c r="L3456" s="7">
        <f t="shared" si="215"/>
        <v>0.44966853936584572</v>
      </c>
      <c r="M3456" s="5" t="str">
        <f>IF(COUNTIF(Returns!$B$2:$B$248,A3456)&gt;0,"Yes","No")</f>
        <v>No</v>
      </c>
      <c r="N3456" s="13"/>
    </row>
    <row r="3457" spans="1:14" x14ac:dyDescent="0.35">
      <c r="A3457" s="5">
        <v>3456</v>
      </c>
      <c r="B3457" s="5">
        <v>2270</v>
      </c>
      <c r="C3457" s="5">
        <v>1038</v>
      </c>
      <c r="D3457" s="5">
        <v>2</v>
      </c>
      <c r="E3457" s="5">
        <v>930.61</v>
      </c>
      <c r="F3457" s="5">
        <v>0.1</v>
      </c>
      <c r="G3457" s="5">
        <f>IFERROR(INDEX(Products!$C$2:$C$86,MATCH(C3457,Products!$A$2:$A$86,0)),"")</f>
        <v>4</v>
      </c>
      <c r="H3457" s="12">
        <f>IFERROR(INDEX(Products!$D$2:$D$86,MATCH(C3457,Products!$A$2:$A$86,0)),"")</f>
        <v>617.46</v>
      </c>
      <c r="I3457" s="12">
        <f t="shared" si="212"/>
        <v>1675.098</v>
      </c>
      <c r="J3457" s="12">
        <f t="shared" si="213"/>
        <v>1234.92</v>
      </c>
      <c r="K3457" s="12">
        <f t="shared" si="214"/>
        <v>440.17799999999988</v>
      </c>
      <c r="L3457" s="7">
        <f t="shared" si="215"/>
        <v>0.26277746137837898</v>
      </c>
      <c r="M3457" s="5" t="str">
        <f>IF(COUNTIF(Returns!$B$2:$B$248,A3457)&gt;0,"Yes","No")</f>
        <v>No</v>
      </c>
      <c r="N3457" s="13"/>
    </row>
    <row r="3458" spans="1:14" x14ac:dyDescent="0.35">
      <c r="A3458" s="5">
        <v>3457</v>
      </c>
      <c r="B3458" s="5">
        <v>2271</v>
      </c>
      <c r="C3458" s="5">
        <v>1038</v>
      </c>
      <c r="D3458" s="5">
        <v>1</v>
      </c>
      <c r="E3458" s="5">
        <v>930.61</v>
      </c>
      <c r="F3458" s="5">
        <v>0.1</v>
      </c>
      <c r="G3458" s="5">
        <f>IFERROR(INDEX(Products!$C$2:$C$86,MATCH(C3458,Products!$A$2:$A$86,0)),"")</f>
        <v>4</v>
      </c>
      <c r="H3458" s="12">
        <f>IFERROR(INDEX(Products!$D$2:$D$86,MATCH(C3458,Products!$A$2:$A$86,0)),"")</f>
        <v>617.46</v>
      </c>
      <c r="I3458" s="12">
        <f t="shared" ref="I3458:I3521" si="216">D3458*E3458*(1-F3458)</f>
        <v>837.54899999999998</v>
      </c>
      <c r="J3458" s="12">
        <f t="shared" ref="J3458:J3521" si="217">D3458*H3458</f>
        <v>617.46</v>
      </c>
      <c r="K3458" s="12">
        <f t="shared" ref="K3458:K3521" si="218">I3458-J3458</f>
        <v>220.08899999999994</v>
      </c>
      <c r="L3458" s="7">
        <f t="shared" ref="L3458:L3521" si="219">IFERROR(K3458/I3458,0)</f>
        <v>0.26277746137837898</v>
      </c>
      <c r="M3458" s="5" t="str">
        <f>IF(COUNTIF(Returns!$B$2:$B$248,A3458)&gt;0,"Yes","No")</f>
        <v>No</v>
      </c>
      <c r="N3458" s="13"/>
    </row>
    <row r="3459" spans="1:14" x14ac:dyDescent="0.35">
      <c r="A3459" s="5">
        <v>3458</v>
      </c>
      <c r="B3459" s="5">
        <v>2271</v>
      </c>
      <c r="C3459" s="5">
        <v>1069</v>
      </c>
      <c r="D3459" s="5">
        <v>1</v>
      </c>
      <c r="E3459" s="5">
        <v>545.38</v>
      </c>
      <c r="F3459" s="5">
        <v>0.1</v>
      </c>
      <c r="G3459" s="5">
        <f>IFERROR(INDEX(Products!$C$2:$C$86,MATCH(C3459,Products!$A$2:$A$86,0)),"")</f>
        <v>7</v>
      </c>
      <c r="H3459" s="12">
        <f>IFERROR(INDEX(Products!$D$2:$D$86,MATCH(C3459,Products!$A$2:$A$86,0)),"")</f>
        <v>312.64999999999998</v>
      </c>
      <c r="I3459" s="12">
        <f t="shared" si="216"/>
        <v>490.84199999999998</v>
      </c>
      <c r="J3459" s="12">
        <f t="shared" si="217"/>
        <v>312.64999999999998</v>
      </c>
      <c r="K3459" s="12">
        <f t="shared" si="218"/>
        <v>178.19200000000001</v>
      </c>
      <c r="L3459" s="7">
        <f t="shared" si="219"/>
        <v>0.36303331825719887</v>
      </c>
      <c r="M3459" s="5" t="str">
        <f>IF(COUNTIF(Returns!$B$2:$B$248,A3459)&gt;0,"Yes","No")</f>
        <v>No</v>
      </c>
      <c r="N3459" s="13"/>
    </row>
    <row r="3460" spans="1:14" x14ac:dyDescent="0.35">
      <c r="A3460" s="5">
        <v>3459</v>
      </c>
      <c r="B3460" s="5">
        <v>2271</v>
      </c>
      <c r="C3460" s="5">
        <v>1060</v>
      </c>
      <c r="D3460" s="5">
        <v>1</v>
      </c>
      <c r="E3460" s="5">
        <v>781.76</v>
      </c>
      <c r="F3460" s="5">
        <v>0.3</v>
      </c>
      <c r="G3460" s="5">
        <f>IFERROR(INDEX(Products!$C$2:$C$86,MATCH(C3460,Products!$A$2:$A$86,0)),"")</f>
        <v>6</v>
      </c>
      <c r="H3460" s="12">
        <f>IFERROR(INDEX(Products!$D$2:$D$86,MATCH(C3460,Products!$A$2:$A$86,0)),"")</f>
        <v>579.36</v>
      </c>
      <c r="I3460" s="12">
        <f t="shared" si="216"/>
        <v>547.23199999999997</v>
      </c>
      <c r="J3460" s="12">
        <f t="shared" si="217"/>
        <v>579.36</v>
      </c>
      <c r="K3460" s="12">
        <f t="shared" si="218"/>
        <v>-32.128000000000043</v>
      </c>
      <c r="L3460" s="7">
        <f t="shared" si="219"/>
        <v>-5.8710016958072708E-2</v>
      </c>
      <c r="M3460" s="5" t="str">
        <f>IF(COUNTIF(Returns!$B$2:$B$248,A3460)&gt;0,"Yes","No")</f>
        <v>No</v>
      </c>
      <c r="N3460" s="13"/>
    </row>
    <row r="3461" spans="1:14" x14ac:dyDescent="0.35">
      <c r="A3461" s="5">
        <v>3460</v>
      </c>
      <c r="B3461" s="5">
        <v>2271</v>
      </c>
      <c r="C3461" s="5">
        <v>1066</v>
      </c>
      <c r="D3461" s="5">
        <v>1</v>
      </c>
      <c r="E3461" s="5">
        <v>1123.68</v>
      </c>
      <c r="F3461" s="5">
        <v>0.25</v>
      </c>
      <c r="G3461" s="5">
        <f>IFERROR(INDEX(Products!$C$2:$C$86,MATCH(C3461,Products!$A$2:$A$86,0)),"")</f>
        <v>7</v>
      </c>
      <c r="H3461" s="12">
        <f>IFERROR(INDEX(Products!$D$2:$D$86,MATCH(C3461,Products!$A$2:$A$86,0)),"")</f>
        <v>872.66</v>
      </c>
      <c r="I3461" s="12">
        <f t="shared" si="216"/>
        <v>842.76</v>
      </c>
      <c r="J3461" s="12">
        <f t="shared" si="217"/>
        <v>872.66</v>
      </c>
      <c r="K3461" s="12">
        <f t="shared" si="218"/>
        <v>-29.899999999999977</v>
      </c>
      <c r="L3461" s="7">
        <f t="shared" si="219"/>
        <v>-3.5478665337699909E-2</v>
      </c>
      <c r="M3461" s="5" t="str">
        <f>IF(COUNTIF(Returns!$B$2:$B$248,A3461)&gt;0,"Yes","No")</f>
        <v>No</v>
      </c>
      <c r="N3461" s="13"/>
    </row>
    <row r="3462" spans="1:14" x14ac:dyDescent="0.35">
      <c r="A3462" s="5">
        <v>3461</v>
      </c>
      <c r="B3462" s="5">
        <v>2272</v>
      </c>
      <c r="C3462" s="5">
        <v>1066</v>
      </c>
      <c r="D3462" s="5">
        <v>1</v>
      </c>
      <c r="E3462" s="5">
        <v>1123.68</v>
      </c>
      <c r="F3462" s="5">
        <v>0.1</v>
      </c>
      <c r="G3462" s="5">
        <f>IFERROR(INDEX(Products!$C$2:$C$86,MATCH(C3462,Products!$A$2:$A$86,0)),"")</f>
        <v>7</v>
      </c>
      <c r="H3462" s="12">
        <f>IFERROR(INDEX(Products!$D$2:$D$86,MATCH(C3462,Products!$A$2:$A$86,0)),"")</f>
        <v>872.66</v>
      </c>
      <c r="I3462" s="12">
        <f t="shared" si="216"/>
        <v>1011.3120000000001</v>
      </c>
      <c r="J3462" s="12">
        <f t="shared" si="217"/>
        <v>872.66</v>
      </c>
      <c r="K3462" s="12">
        <f t="shared" si="218"/>
        <v>138.65200000000016</v>
      </c>
      <c r="L3462" s="7">
        <f t="shared" si="219"/>
        <v>0.13710111221858351</v>
      </c>
      <c r="M3462" s="5" t="str">
        <f>IF(COUNTIF(Returns!$B$2:$B$248,A3462)&gt;0,"Yes","No")</f>
        <v>No</v>
      </c>
      <c r="N3462" s="13"/>
    </row>
    <row r="3463" spans="1:14" x14ac:dyDescent="0.35">
      <c r="A3463" s="5">
        <v>3462</v>
      </c>
      <c r="B3463" s="5">
        <v>2273</v>
      </c>
      <c r="C3463" s="5">
        <v>1057</v>
      </c>
      <c r="D3463" s="5">
        <v>1</v>
      </c>
      <c r="E3463" s="5">
        <v>670.06</v>
      </c>
      <c r="F3463" s="5">
        <v>0</v>
      </c>
      <c r="G3463" s="5">
        <f>IFERROR(INDEX(Products!$C$2:$C$86,MATCH(C3463,Products!$A$2:$A$86,0)),"")</f>
        <v>6</v>
      </c>
      <c r="H3463" s="12">
        <f>IFERROR(INDEX(Products!$D$2:$D$86,MATCH(C3463,Products!$A$2:$A$86,0)),"")</f>
        <v>490.48</v>
      </c>
      <c r="I3463" s="12">
        <f t="shared" si="216"/>
        <v>670.06</v>
      </c>
      <c r="J3463" s="12">
        <f t="shared" si="217"/>
        <v>490.48</v>
      </c>
      <c r="K3463" s="12">
        <f t="shared" si="218"/>
        <v>179.57999999999993</v>
      </c>
      <c r="L3463" s="7">
        <f t="shared" si="219"/>
        <v>0.26800585022236806</v>
      </c>
      <c r="M3463" s="5" t="str">
        <f>IF(COUNTIF(Returns!$B$2:$B$248,A3463)&gt;0,"Yes","No")</f>
        <v>No</v>
      </c>
      <c r="N3463" s="13"/>
    </row>
    <row r="3464" spans="1:14" x14ac:dyDescent="0.35">
      <c r="A3464" s="5">
        <v>3463</v>
      </c>
      <c r="B3464" s="5">
        <v>2274</v>
      </c>
      <c r="C3464" s="5">
        <v>1006</v>
      </c>
      <c r="D3464" s="5">
        <v>1</v>
      </c>
      <c r="E3464" s="5">
        <v>2046.37</v>
      </c>
      <c r="F3464" s="5">
        <v>0.05</v>
      </c>
      <c r="G3464" s="5">
        <f>IFERROR(INDEX(Products!$C$2:$C$86,MATCH(C3464,Products!$A$2:$A$86,0)),"")</f>
        <v>1</v>
      </c>
      <c r="H3464" s="12">
        <f>IFERROR(INDEX(Products!$D$2:$D$86,MATCH(C3464,Products!$A$2:$A$86,0)),"")</f>
        <v>1296.42</v>
      </c>
      <c r="I3464" s="12">
        <f t="shared" si="216"/>
        <v>1944.0514999999998</v>
      </c>
      <c r="J3464" s="12">
        <f t="shared" si="217"/>
        <v>1296.42</v>
      </c>
      <c r="K3464" s="12">
        <f t="shared" si="218"/>
        <v>647.63149999999973</v>
      </c>
      <c r="L3464" s="7">
        <f t="shared" si="219"/>
        <v>0.33313495038583074</v>
      </c>
      <c r="M3464" s="5" t="str">
        <f>IF(COUNTIF(Returns!$B$2:$B$248,A3464)&gt;0,"Yes","No")</f>
        <v>No</v>
      </c>
      <c r="N3464" s="13"/>
    </row>
    <row r="3465" spans="1:14" x14ac:dyDescent="0.35">
      <c r="A3465" s="5">
        <v>3464</v>
      </c>
      <c r="B3465" s="5">
        <v>2275</v>
      </c>
      <c r="C3465" s="5">
        <v>1068</v>
      </c>
      <c r="D3465" s="5">
        <v>1</v>
      </c>
      <c r="E3465" s="5">
        <v>550.08000000000004</v>
      </c>
      <c r="F3465" s="5">
        <v>0.3</v>
      </c>
      <c r="G3465" s="5">
        <f>IFERROR(INDEX(Products!$C$2:$C$86,MATCH(C3465,Products!$A$2:$A$86,0)),"")</f>
        <v>7</v>
      </c>
      <c r="H3465" s="12">
        <f>IFERROR(INDEX(Products!$D$2:$D$86,MATCH(C3465,Products!$A$2:$A$86,0)),"")</f>
        <v>351.29</v>
      </c>
      <c r="I3465" s="12">
        <f t="shared" si="216"/>
        <v>385.05599999999998</v>
      </c>
      <c r="J3465" s="12">
        <f t="shared" si="217"/>
        <v>351.29</v>
      </c>
      <c r="K3465" s="12">
        <f t="shared" si="218"/>
        <v>33.765999999999963</v>
      </c>
      <c r="L3465" s="7">
        <f t="shared" si="219"/>
        <v>8.7691141028837266E-2</v>
      </c>
      <c r="M3465" s="5" t="str">
        <f>IF(COUNTIF(Returns!$B$2:$B$248,A3465)&gt;0,"Yes","No")</f>
        <v>No</v>
      </c>
      <c r="N3465" s="13"/>
    </row>
    <row r="3466" spans="1:14" x14ac:dyDescent="0.35">
      <c r="A3466" s="5">
        <v>3465</v>
      </c>
      <c r="B3466" s="5">
        <v>2275</v>
      </c>
      <c r="C3466" s="5">
        <v>1017</v>
      </c>
      <c r="D3466" s="5">
        <v>2</v>
      </c>
      <c r="E3466" s="5">
        <v>978.37</v>
      </c>
      <c r="F3466" s="5">
        <v>0</v>
      </c>
      <c r="G3466" s="5">
        <f>IFERROR(INDEX(Products!$C$2:$C$86,MATCH(C3466,Products!$A$2:$A$86,0)),"")</f>
        <v>2</v>
      </c>
      <c r="H3466" s="12">
        <f>IFERROR(INDEX(Products!$D$2:$D$86,MATCH(C3466,Products!$A$2:$A$86,0)),"")</f>
        <v>519.71</v>
      </c>
      <c r="I3466" s="12">
        <f t="shared" si="216"/>
        <v>1956.74</v>
      </c>
      <c r="J3466" s="12">
        <f t="shared" si="217"/>
        <v>1039.42</v>
      </c>
      <c r="K3466" s="12">
        <f t="shared" si="218"/>
        <v>917.31999999999994</v>
      </c>
      <c r="L3466" s="7">
        <f t="shared" si="219"/>
        <v>0.46880014718358082</v>
      </c>
      <c r="M3466" s="5" t="str">
        <f>IF(COUNTIF(Returns!$B$2:$B$248,A3466)&gt;0,"Yes","No")</f>
        <v>No</v>
      </c>
      <c r="N3466" s="13"/>
    </row>
    <row r="3467" spans="1:14" x14ac:dyDescent="0.35">
      <c r="A3467" s="5">
        <v>3466</v>
      </c>
      <c r="B3467" s="5">
        <v>2276</v>
      </c>
      <c r="C3467" s="5">
        <v>1038</v>
      </c>
      <c r="D3467" s="5">
        <v>1</v>
      </c>
      <c r="E3467" s="5">
        <v>930.61</v>
      </c>
      <c r="F3467" s="5">
        <v>0.3</v>
      </c>
      <c r="G3467" s="5">
        <f>IFERROR(INDEX(Products!$C$2:$C$86,MATCH(C3467,Products!$A$2:$A$86,0)),"")</f>
        <v>4</v>
      </c>
      <c r="H3467" s="12">
        <f>IFERROR(INDEX(Products!$D$2:$D$86,MATCH(C3467,Products!$A$2:$A$86,0)),"")</f>
        <v>617.46</v>
      </c>
      <c r="I3467" s="12">
        <f t="shared" si="216"/>
        <v>651.42700000000002</v>
      </c>
      <c r="J3467" s="12">
        <f t="shared" si="217"/>
        <v>617.46</v>
      </c>
      <c r="K3467" s="12">
        <f t="shared" si="218"/>
        <v>33.966999999999985</v>
      </c>
      <c r="L3467" s="7">
        <f t="shared" si="219"/>
        <v>5.2142450343630187E-2</v>
      </c>
      <c r="M3467" s="5" t="str">
        <f>IF(COUNTIF(Returns!$B$2:$B$248,A3467)&gt;0,"Yes","No")</f>
        <v>No</v>
      </c>
      <c r="N3467" s="13"/>
    </row>
    <row r="3468" spans="1:14" x14ac:dyDescent="0.35">
      <c r="A3468" s="5">
        <v>3467</v>
      </c>
      <c r="B3468" s="5">
        <v>2276</v>
      </c>
      <c r="C3468" s="5">
        <v>1064</v>
      </c>
      <c r="D3468" s="5">
        <v>2</v>
      </c>
      <c r="E3468" s="5">
        <v>177.92</v>
      </c>
      <c r="F3468" s="5">
        <v>0</v>
      </c>
      <c r="G3468" s="5">
        <f>IFERROR(INDEX(Products!$C$2:$C$86,MATCH(C3468,Products!$A$2:$A$86,0)),"")</f>
        <v>6</v>
      </c>
      <c r="H3468" s="12">
        <f>IFERROR(INDEX(Products!$D$2:$D$86,MATCH(C3468,Products!$A$2:$A$86,0)),"")</f>
        <v>95.97</v>
      </c>
      <c r="I3468" s="12">
        <f t="shared" si="216"/>
        <v>355.84</v>
      </c>
      <c r="J3468" s="12">
        <f t="shared" si="217"/>
        <v>191.94</v>
      </c>
      <c r="K3468" s="12">
        <f t="shared" si="218"/>
        <v>163.89999999999998</v>
      </c>
      <c r="L3468" s="7">
        <f t="shared" si="219"/>
        <v>0.46060026978417262</v>
      </c>
      <c r="M3468" s="5" t="str">
        <f>IF(COUNTIF(Returns!$B$2:$B$248,A3468)&gt;0,"Yes","No")</f>
        <v>No</v>
      </c>
      <c r="N3468" s="13"/>
    </row>
    <row r="3469" spans="1:14" x14ac:dyDescent="0.35">
      <c r="A3469" s="5">
        <v>3468</v>
      </c>
      <c r="B3469" s="5">
        <v>2277</v>
      </c>
      <c r="C3469" s="5">
        <v>1082</v>
      </c>
      <c r="D3469" s="5">
        <v>1</v>
      </c>
      <c r="E3469" s="5">
        <v>337.61</v>
      </c>
      <c r="F3469" s="5">
        <v>0.1</v>
      </c>
      <c r="G3469" s="5">
        <f>IFERROR(INDEX(Products!$C$2:$C$86,MATCH(C3469,Products!$A$2:$A$86,0)),"")</f>
        <v>8</v>
      </c>
      <c r="H3469" s="12">
        <f>IFERROR(INDEX(Products!$D$2:$D$86,MATCH(C3469,Products!$A$2:$A$86,0)),"")</f>
        <v>183.63</v>
      </c>
      <c r="I3469" s="12">
        <f t="shared" si="216"/>
        <v>303.84900000000005</v>
      </c>
      <c r="J3469" s="12">
        <f t="shared" si="217"/>
        <v>183.63</v>
      </c>
      <c r="K3469" s="12">
        <f t="shared" si="218"/>
        <v>120.21900000000005</v>
      </c>
      <c r="L3469" s="7">
        <f t="shared" si="219"/>
        <v>0.39565376223058174</v>
      </c>
      <c r="M3469" s="5" t="str">
        <f>IF(COUNTIF(Returns!$B$2:$B$248,A3469)&gt;0,"Yes","No")</f>
        <v>No</v>
      </c>
      <c r="N3469" s="13"/>
    </row>
    <row r="3470" spans="1:14" x14ac:dyDescent="0.35">
      <c r="A3470" s="5">
        <v>3469</v>
      </c>
      <c r="B3470" s="5">
        <v>2278</v>
      </c>
      <c r="C3470" s="5">
        <v>1004</v>
      </c>
      <c r="D3470" s="5">
        <v>1</v>
      </c>
      <c r="E3470" s="5">
        <v>5301.74</v>
      </c>
      <c r="F3470" s="5">
        <v>0.3</v>
      </c>
      <c r="G3470" s="5">
        <f>IFERROR(INDEX(Products!$C$2:$C$86,MATCH(C3470,Products!$A$2:$A$86,0)),"")</f>
        <v>1</v>
      </c>
      <c r="H3470" s="12">
        <f>IFERROR(INDEX(Products!$D$2:$D$86,MATCH(C3470,Products!$A$2:$A$86,0)),"")</f>
        <v>4057.94</v>
      </c>
      <c r="I3470" s="12">
        <f t="shared" si="216"/>
        <v>3711.2179999999994</v>
      </c>
      <c r="J3470" s="12">
        <f t="shared" si="217"/>
        <v>4057.94</v>
      </c>
      <c r="K3470" s="12">
        <f t="shared" si="218"/>
        <v>-346.72200000000066</v>
      </c>
      <c r="L3470" s="7">
        <f t="shared" si="219"/>
        <v>-9.342539295724496E-2</v>
      </c>
      <c r="M3470" s="5" t="str">
        <f>IF(COUNTIF(Returns!$B$2:$B$248,A3470)&gt;0,"Yes","No")</f>
        <v>No</v>
      </c>
      <c r="N3470" s="13"/>
    </row>
    <row r="3471" spans="1:14" x14ac:dyDescent="0.35">
      <c r="A3471" s="5">
        <v>3470</v>
      </c>
      <c r="B3471" s="5">
        <v>2279</v>
      </c>
      <c r="C3471" s="5">
        <v>1085</v>
      </c>
      <c r="D3471" s="5">
        <v>2</v>
      </c>
      <c r="E3471" s="5">
        <v>234.72</v>
      </c>
      <c r="F3471" s="5">
        <v>0.1</v>
      </c>
      <c r="G3471" s="5">
        <f>IFERROR(INDEX(Products!$C$2:$C$86,MATCH(C3471,Products!$A$2:$A$86,0)),"")</f>
        <v>8</v>
      </c>
      <c r="H3471" s="12">
        <f>IFERROR(INDEX(Products!$D$2:$D$86,MATCH(C3471,Products!$A$2:$A$86,0)),"")</f>
        <v>175.69</v>
      </c>
      <c r="I3471" s="12">
        <f t="shared" si="216"/>
        <v>422.49599999999998</v>
      </c>
      <c r="J3471" s="12">
        <f t="shared" si="217"/>
        <v>351.38</v>
      </c>
      <c r="K3471" s="12">
        <f t="shared" si="218"/>
        <v>71.115999999999985</v>
      </c>
      <c r="L3471" s="7">
        <f t="shared" si="219"/>
        <v>0.16832348708626824</v>
      </c>
      <c r="M3471" s="5" t="str">
        <f>IF(COUNTIF(Returns!$B$2:$B$248,A3471)&gt;0,"Yes","No")</f>
        <v>No</v>
      </c>
      <c r="N3471" s="13"/>
    </row>
    <row r="3472" spans="1:14" x14ac:dyDescent="0.35">
      <c r="A3472" s="5">
        <v>3471</v>
      </c>
      <c r="B3472" s="5">
        <v>2280</v>
      </c>
      <c r="C3472" s="5">
        <v>1041</v>
      </c>
      <c r="D3472" s="5">
        <v>1</v>
      </c>
      <c r="E3472" s="5">
        <v>767.68</v>
      </c>
      <c r="F3472" s="5">
        <v>0.2</v>
      </c>
      <c r="G3472" s="5">
        <f>IFERROR(INDEX(Products!$C$2:$C$86,MATCH(C3472,Products!$A$2:$A$86,0)),"")</f>
        <v>4</v>
      </c>
      <c r="H3472" s="12">
        <f>IFERROR(INDEX(Products!$D$2:$D$86,MATCH(C3472,Products!$A$2:$A$86,0)),"")</f>
        <v>540.32000000000005</v>
      </c>
      <c r="I3472" s="12">
        <f t="shared" si="216"/>
        <v>614.14400000000001</v>
      </c>
      <c r="J3472" s="12">
        <f t="shared" si="217"/>
        <v>540.32000000000005</v>
      </c>
      <c r="K3472" s="12">
        <f t="shared" si="218"/>
        <v>73.823999999999955</v>
      </c>
      <c r="L3472" s="7">
        <f t="shared" si="219"/>
        <v>0.12020633597332214</v>
      </c>
      <c r="M3472" s="5" t="str">
        <f>IF(COUNTIF(Returns!$B$2:$B$248,A3472)&gt;0,"Yes","No")</f>
        <v>No</v>
      </c>
      <c r="N3472" s="13"/>
    </row>
    <row r="3473" spans="1:14" x14ac:dyDescent="0.35">
      <c r="A3473" s="5">
        <v>3472</v>
      </c>
      <c r="B3473" s="5">
        <v>2281</v>
      </c>
      <c r="C3473" s="5">
        <v>1061</v>
      </c>
      <c r="D3473" s="5">
        <v>1</v>
      </c>
      <c r="E3473" s="5">
        <v>1128.8399999999999</v>
      </c>
      <c r="F3473" s="5">
        <v>0.1</v>
      </c>
      <c r="G3473" s="5">
        <f>IFERROR(INDEX(Products!$C$2:$C$86,MATCH(C3473,Products!$A$2:$A$86,0)),"")</f>
        <v>6</v>
      </c>
      <c r="H3473" s="12">
        <f>IFERROR(INDEX(Products!$D$2:$D$86,MATCH(C3473,Products!$A$2:$A$86,0)),"")</f>
        <v>705.26</v>
      </c>
      <c r="I3473" s="12">
        <f t="shared" si="216"/>
        <v>1015.9559999999999</v>
      </c>
      <c r="J3473" s="12">
        <f t="shared" si="217"/>
        <v>705.26</v>
      </c>
      <c r="K3473" s="12">
        <f t="shared" si="218"/>
        <v>310.69599999999991</v>
      </c>
      <c r="L3473" s="7">
        <f t="shared" si="219"/>
        <v>0.30581639362334584</v>
      </c>
      <c r="M3473" s="5" t="str">
        <f>IF(COUNTIF(Returns!$B$2:$B$248,A3473)&gt;0,"Yes","No")</f>
        <v>No</v>
      </c>
      <c r="N3473" s="13"/>
    </row>
    <row r="3474" spans="1:14" x14ac:dyDescent="0.35">
      <c r="A3474" s="5">
        <v>3473</v>
      </c>
      <c r="B3474" s="5">
        <v>2281</v>
      </c>
      <c r="C3474" s="5">
        <v>1066</v>
      </c>
      <c r="D3474" s="5">
        <v>1</v>
      </c>
      <c r="E3474" s="5">
        <v>1123.68</v>
      </c>
      <c r="F3474" s="5">
        <v>0.15</v>
      </c>
      <c r="G3474" s="5">
        <f>IFERROR(INDEX(Products!$C$2:$C$86,MATCH(C3474,Products!$A$2:$A$86,0)),"")</f>
        <v>7</v>
      </c>
      <c r="H3474" s="12">
        <f>IFERROR(INDEX(Products!$D$2:$D$86,MATCH(C3474,Products!$A$2:$A$86,0)),"")</f>
        <v>872.66</v>
      </c>
      <c r="I3474" s="12">
        <f t="shared" si="216"/>
        <v>955.12800000000004</v>
      </c>
      <c r="J3474" s="12">
        <f t="shared" si="217"/>
        <v>872.66</v>
      </c>
      <c r="K3474" s="12">
        <f t="shared" si="218"/>
        <v>82.468000000000075</v>
      </c>
      <c r="L3474" s="7">
        <f t="shared" si="219"/>
        <v>8.6342354113794248E-2</v>
      </c>
      <c r="M3474" s="5" t="str">
        <f>IF(COUNTIF(Returns!$B$2:$B$248,A3474)&gt;0,"Yes","No")</f>
        <v>No</v>
      </c>
      <c r="N3474" s="13"/>
    </row>
    <row r="3475" spans="1:14" x14ac:dyDescent="0.35">
      <c r="A3475" s="5">
        <v>3474</v>
      </c>
      <c r="B3475" s="5">
        <v>2281</v>
      </c>
      <c r="C3475" s="5">
        <v>1085</v>
      </c>
      <c r="D3475" s="5">
        <v>2</v>
      </c>
      <c r="E3475" s="5">
        <v>234.72</v>
      </c>
      <c r="F3475" s="5">
        <v>0</v>
      </c>
      <c r="G3475" s="5">
        <f>IFERROR(INDEX(Products!$C$2:$C$86,MATCH(C3475,Products!$A$2:$A$86,0)),"")</f>
        <v>8</v>
      </c>
      <c r="H3475" s="12">
        <f>IFERROR(INDEX(Products!$D$2:$D$86,MATCH(C3475,Products!$A$2:$A$86,0)),"")</f>
        <v>175.69</v>
      </c>
      <c r="I3475" s="12">
        <f t="shared" si="216"/>
        <v>469.44</v>
      </c>
      <c r="J3475" s="12">
        <f t="shared" si="217"/>
        <v>351.38</v>
      </c>
      <c r="K3475" s="12">
        <f t="shared" si="218"/>
        <v>118.06</v>
      </c>
      <c r="L3475" s="7">
        <f t="shared" si="219"/>
        <v>0.25149113837764148</v>
      </c>
      <c r="M3475" s="5" t="str">
        <f>IF(COUNTIF(Returns!$B$2:$B$248,A3475)&gt;0,"Yes","No")</f>
        <v>No</v>
      </c>
      <c r="N3475" s="13"/>
    </row>
    <row r="3476" spans="1:14" x14ac:dyDescent="0.35">
      <c r="A3476" s="5">
        <v>3475</v>
      </c>
      <c r="B3476" s="5">
        <v>2282</v>
      </c>
      <c r="C3476" s="5">
        <v>1043</v>
      </c>
      <c r="D3476" s="5">
        <v>1</v>
      </c>
      <c r="E3476" s="5">
        <v>567.48</v>
      </c>
      <c r="F3476" s="5">
        <v>0.2</v>
      </c>
      <c r="G3476" s="5">
        <f>IFERROR(INDEX(Products!$C$2:$C$86,MATCH(C3476,Products!$A$2:$A$86,0)),"")</f>
        <v>4</v>
      </c>
      <c r="H3476" s="12">
        <f>IFERROR(INDEX(Products!$D$2:$D$86,MATCH(C3476,Products!$A$2:$A$86,0)),"")</f>
        <v>407.51</v>
      </c>
      <c r="I3476" s="12">
        <f t="shared" si="216"/>
        <v>453.98400000000004</v>
      </c>
      <c r="J3476" s="12">
        <f t="shared" si="217"/>
        <v>407.51</v>
      </c>
      <c r="K3476" s="12">
        <f t="shared" si="218"/>
        <v>46.474000000000046</v>
      </c>
      <c r="L3476" s="7">
        <f t="shared" si="219"/>
        <v>0.10236924649326858</v>
      </c>
      <c r="M3476" s="5" t="str">
        <f>IF(COUNTIF(Returns!$B$2:$B$248,A3476)&gt;0,"Yes","No")</f>
        <v>No</v>
      </c>
      <c r="N3476" s="13"/>
    </row>
    <row r="3477" spans="1:14" x14ac:dyDescent="0.35">
      <c r="A3477" s="5">
        <v>3476</v>
      </c>
      <c r="B3477" s="5">
        <v>2283</v>
      </c>
      <c r="C3477" s="5">
        <v>1001</v>
      </c>
      <c r="D3477" s="5">
        <v>1</v>
      </c>
      <c r="E3477" s="5">
        <v>3826.19</v>
      </c>
      <c r="F3477" s="5">
        <v>0.1</v>
      </c>
      <c r="G3477" s="5">
        <f>IFERROR(INDEX(Products!$C$2:$C$86,MATCH(C3477,Products!$A$2:$A$86,0)),"")</f>
        <v>1</v>
      </c>
      <c r="H3477" s="12">
        <f>IFERROR(INDEX(Products!$D$2:$D$86,MATCH(C3477,Products!$A$2:$A$86,0)),"")</f>
        <v>3021.65</v>
      </c>
      <c r="I3477" s="12">
        <f t="shared" si="216"/>
        <v>3443.5709999999999</v>
      </c>
      <c r="J3477" s="12">
        <f t="shared" si="217"/>
        <v>3021.65</v>
      </c>
      <c r="K3477" s="12">
        <f t="shared" si="218"/>
        <v>421.92099999999982</v>
      </c>
      <c r="L3477" s="7">
        <f t="shared" si="219"/>
        <v>0.12252426333013021</v>
      </c>
      <c r="M3477" s="5" t="str">
        <f>IF(COUNTIF(Returns!$B$2:$B$248,A3477)&gt;0,"Yes","No")</f>
        <v>Yes</v>
      </c>
      <c r="N3477" s="13"/>
    </row>
    <row r="3478" spans="1:14" x14ac:dyDescent="0.35">
      <c r="A3478" s="5">
        <v>3477</v>
      </c>
      <c r="B3478" s="5">
        <v>2284</v>
      </c>
      <c r="C3478" s="5">
        <v>1057</v>
      </c>
      <c r="D3478" s="5">
        <v>2</v>
      </c>
      <c r="E3478" s="5">
        <v>670.06</v>
      </c>
      <c r="F3478" s="5">
        <v>0</v>
      </c>
      <c r="G3478" s="5">
        <f>IFERROR(INDEX(Products!$C$2:$C$86,MATCH(C3478,Products!$A$2:$A$86,0)),"")</f>
        <v>6</v>
      </c>
      <c r="H3478" s="12">
        <f>IFERROR(INDEX(Products!$D$2:$D$86,MATCH(C3478,Products!$A$2:$A$86,0)),"")</f>
        <v>490.48</v>
      </c>
      <c r="I3478" s="12">
        <f t="shared" si="216"/>
        <v>1340.12</v>
      </c>
      <c r="J3478" s="12">
        <f t="shared" si="217"/>
        <v>980.96</v>
      </c>
      <c r="K3478" s="12">
        <f t="shared" si="218"/>
        <v>359.15999999999985</v>
      </c>
      <c r="L3478" s="7">
        <f t="shared" si="219"/>
        <v>0.26800585022236806</v>
      </c>
      <c r="M3478" s="5" t="str">
        <f>IF(COUNTIF(Returns!$B$2:$B$248,A3478)&gt;0,"Yes","No")</f>
        <v>No</v>
      </c>
      <c r="N3478" s="13"/>
    </row>
    <row r="3479" spans="1:14" x14ac:dyDescent="0.35">
      <c r="A3479" s="5">
        <v>3478</v>
      </c>
      <c r="B3479" s="5">
        <v>2284</v>
      </c>
      <c r="C3479" s="5">
        <v>1069</v>
      </c>
      <c r="D3479" s="5">
        <v>2</v>
      </c>
      <c r="E3479" s="5">
        <v>545.38</v>
      </c>
      <c r="F3479" s="5">
        <v>0.1</v>
      </c>
      <c r="G3479" s="5">
        <f>IFERROR(INDEX(Products!$C$2:$C$86,MATCH(C3479,Products!$A$2:$A$86,0)),"")</f>
        <v>7</v>
      </c>
      <c r="H3479" s="12">
        <f>IFERROR(INDEX(Products!$D$2:$D$86,MATCH(C3479,Products!$A$2:$A$86,0)),"")</f>
        <v>312.64999999999998</v>
      </c>
      <c r="I3479" s="12">
        <f t="shared" si="216"/>
        <v>981.68399999999997</v>
      </c>
      <c r="J3479" s="12">
        <f t="shared" si="217"/>
        <v>625.29999999999995</v>
      </c>
      <c r="K3479" s="12">
        <f t="shared" si="218"/>
        <v>356.38400000000001</v>
      </c>
      <c r="L3479" s="7">
        <f t="shared" si="219"/>
        <v>0.36303331825719887</v>
      </c>
      <c r="M3479" s="5" t="str">
        <f>IF(COUNTIF(Returns!$B$2:$B$248,A3479)&gt;0,"Yes","No")</f>
        <v>No</v>
      </c>
      <c r="N3479" s="13"/>
    </row>
    <row r="3480" spans="1:14" x14ac:dyDescent="0.35">
      <c r="A3480" s="5">
        <v>3479</v>
      </c>
      <c r="B3480" s="5">
        <v>2285</v>
      </c>
      <c r="C3480" s="5">
        <v>1017</v>
      </c>
      <c r="D3480" s="5">
        <v>1</v>
      </c>
      <c r="E3480" s="5">
        <v>978.37</v>
      </c>
      <c r="F3480" s="5">
        <v>0.1</v>
      </c>
      <c r="G3480" s="5">
        <f>IFERROR(INDEX(Products!$C$2:$C$86,MATCH(C3480,Products!$A$2:$A$86,0)),"")</f>
        <v>2</v>
      </c>
      <c r="H3480" s="12">
        <f>IFERROR(INDEX(Products!$D$2:$D$86,MATCH(C3480,Products!$A$2:$A$86,0)),"")</f>
        <v>519.71</v>
      </c>
      <c r="I3480" s="12">
        <f t="shared" si="216"/>
        <v>880.53300000000002</v>
      </c>
      <c r="J3480" s="12">
        <f t="shared" si="217"/>
        <v>519.71</v>
      </c>
      <c r="K3480" s="12">
        <f t="shared" si="218"/>
        <v>360.82299999999998</v>
      </c>
      <c r="L3480" s="7">
        <f t="shared" si="219"/>
        <v>0.40977794131508982</v>
      </c>
      <c r="M3480" s="5" t="str">
        <f>IF(COUNTIF(Returns!$B$2:$B$248,A3480)&gt;0,"Yes","No")</f>
        <v>No</v>
      </c>
      <c r="N3480" s="13"/>
    </row>
    <row r="3481" spans="1:14" x14ac:dyDescent="0.35">
      <c r="A3481" s="5">
        <v>3480</v>
      </c>
      <c r="B3481" s="5">
        <v>2286</v>
      </c>
      <c r="C3481" s="5">
        <v>1053</v>
      </c>
      <c r="D3481" s="5">
        <v>1</v>
      </c>
      <c r="E3481" s="5">
        <v>1295.03</v>
      </c>
      <c r="F3481" s="5">
        <v>0.25</v>
      </c>
      <c r="G3481" s="5">
        <f>IFERROR(INDEX(Products!$C$2:$C$86,MATCH(C3481,Products!$A$2:$A$86,0)),"")</f>
        <v>5</v>
      </c>
      <c r="H3481" s="12">
        <f>IFERROR(INDEX(Products!$D$2:$D$86,MATCH(C3481,Products!$A$2:$A$86,0)),"")</f>
        <v>777.04</v>
      </c>
      <c r="I3481" s="12">
        <f t="shared" si="216"/>
        <v>971.27250000000004</v>
      </c>
      <c r="J3481" s="12">
        <f t="shared" si="217"/>
        <v>777.04</v>
      </c>
      <c r="K3481" s="12">
        <f t="shared" si="218"/>
        <v>194.23250000000007</v>
      </c>
      <c r="L3481" s="7">
        <f t="shared" si="219"/>
        <v>0.19997734930207545</v>
      </c>
      <c r="M3481" s="5" t="str">
        <f>IF(COUNTIF(Returns!$B$2:$B$248,A3481)&gt;0,"Yes","No")</f>
        <v>No</v>
      </c>
      <c r="N3481" s="13"/>
    </row>
    <row r="3482" spans="1:14" x14ac:dyDescent="0.35">
      <c r="A3482" s="5">
        <v>3481</v>
      </c>
      <c r="B3482" s="5">
        <v>2286</v>
      </c>
      <c r="C3482" s="5">
        <v>1005</v>
      </c>
      <c r="D3482" s="5">
        <v>1</v>
      </c>
      <c r="E3482" s="5">
        <v>2703.6</v>
      </c>
      <c r="F3482" s="5">
        <v>0</v>
      </c>
      <c r="G3482" s="5">
        <f>IFERROR(INDEX(Products!$C$2:$C$86,MATCH(C3482,Products!$A$2:$A$86,0)),"")</f>
        <v>1</v>
      </c>
      <c r="H3482" s="12">
        <f>IFERROR(INDEX(Products!$D$2:$D$86,MATCH(C3482,Products!$A$2:$A$86,0)),"")</f>
        <v>2129.88</v>
      </c>
      <c r="I3482" s="12">
        <f t="shared" si="216"/>
        <v>2703.6</v>
      </c>
      <c r="J3482" s="12">
        <f t="shared" si="217"/>
        <v>2129.88</v>
      </c>
      <c r="K3482" s="12">
        <f t="shared" si="218"/>
        <v>573.7199999999998</v>
      </c>
      <c r="L3482" s="7">
        <f t="shared" si="219"/>
        <v>0.2122059476253883</v>
      </c>
      <c r="M3482" s="5" t="str">
        <f>IF(COUNTIF(Returns!$B$2:$B$248,A3482)&gt;0,"Yes","No")</f>
        <v>No</v>
      </c>
      <c r="N3482" s="13"/>
    </row>
    <row r="3483" spans="1:14" x14ac:dyDescent="0.35">
      <c r="A3483" s="5">
        <v>3482</v>
      </c>
      <c r="B3483" s="5">
        <v>2287</v>
      </c>
      <c r="C3483" s="5">
        <v>1061</v>
      </c>
      <c r="D3483" s="5">
        <v>3</v>
      </c>
      <c r="E3483" s="5">
        <v>1128.8399999999999</v>
      </c>
      <c r="F3483" s="5">
        <v>0</v>
      </c>
      <c r="G3483" s="5">
        <f>IFERROR(INDEX(Products!$C$2:$C$86,MATCH(C3483,Products!$A$2:$A$86,0)),"")</f>
        <v>6</v>
      </c>
      <c r="H3483" s="12">
        <f>IFERROR(INDEX(Products!$D$2:$D$86,MATCH(C3483,Products!$A$2:$A$86,0)),"")</f>
        <v>705.26</v>
      </c>
      <c r="I3483" s="12">
        <f t="shared" si="216"/>
        <v>3386.5199999999995</v>
      </c>
      <c r="J3483" s="12">
        <f t="shared" si="217"/>
        <v>2115.7799999999997</v>
      </c>
      <c r="K3483" s="12">
        <f t="shared" si="218"/>
        <v>1270.7399999999998</v>
      </c>
      <c r="L3483" s="7">
        <f t="shared" si="219"/>
        <v>0.37523475426101127</v>
      </c>
      <c r="M3483" s="5" t="str">
        <f>IF(COUNTIF(Returns!$B$2:$B$248,A3483)&gt;0,"Yes","No")</f>
        <v>No</v>
      </c>
      <c r="N3483" s="13"/>
    </row>
    <row r="3484" spans="1:14" x14ac:dyDescent="0.35">
      <c r="A3484" s="5">
        <v>3483</v>
      </c>
      <c r="B3484" s="5">
        <v>2287</v>
      </c>
      <c r="C3484" s="5">
        <v>1011</v>
      </c>
      <c r="D3484" s="5">
        <v>1</v>
      </c>
      <c r="E3484" s="5">
        <v>6310.6</v>
      </c>
      <c r="F3484" s="5">
        <v>0.1</v>
      </c>
      <c r="G3484" s="5">
        <f>IFERROR(INDEX(Products!$C$2:$C$86,MATCH(C3484,Products!$A$2:$A$86,0)),"")</f>
        <v>1</v>
      </c>
      <c r="H3484" s="12">
        <f>IFERROR(INDEX(Products!$D$2:$D$86,MATCH(C3484,Products!$A$2:$A$86,0)),"")</f>
        <v>3703.86</v>
      </c>
      <c r="I3484" s="12">
        <f t="shared" si="216"/>
        <v>5679.5400000000009</v>
      </c>
      <c r="J3484" s="12">
        <f t="shared" si="217"/>
        <v>3703.86</v>
      </c>
      <c r="K3484" s="12">
        <f t="shared" si="218"/>
        <v>1975.6800000000007</v>
      </c>
      <c r="L3484" s="7">
        <f t="shared" si="219"/>
        <v>0.34785915760783453</v>
      </c>
      <c r="M3484" s="5" t="str">
        <f>IF(COUNTIF(Returns!$B$2:$B$248,A3484)&gt;0,"Yes","No")</f>
        <v>No</v>
      </c>
      <c r="N3484" s="13"/>
    </row>
    <row r="3485" spans="1:14" x14ac:dyDescent="0.35">
      <c r="A3485" s="5">
        <v>3484</v>
      </c>
      <c r="B3485" s="5">
        <v>2288</v>
      </c>
      <c r="C3485" s="5">
        <v>1009</v>
      </c>
      <c r="D3485" s="5">
        <v>1</v>
      </c>
      <c r="E3485" s="5">
        <v>2129.15</v>
      </c>
      <c r="F3485" s="5">
        <v>0.05</v>
      </c>
      <c r="G3485" s="5">
        <f>IFERROR(INDEX(Products!$C$2:$C$86,MATCH(C3485,Products!$A$2:$A$86,0)),"")</f>
        <v>1</v>
      </c>
      <c r="H3485" s="12">
        <f>IFERROR(INDEX(Products!$D$2:$D$86,MATCH(C3485,Products!$A$2:$A$86,0)),"")</f>
        <v>1303.81</v>
      </c>
      <c r="I3485" s="12">
        <f t="shared" si="216"/>
        <v>2022.6924999999999</v>
      </c>
      <c r="J3485" s="12">
        <f t="shared" si="217"/>
        <v>1303.81</v>
      </c>
      <c r="K3485" s="12">
        <f t="shared" si="218"/>
        <v>718.88249999999994</v>
      </c>
      <c r="L3485" s="7">
        <f t="shared" si="219"/>
        <v>0.35540869410451664</v>
      </c>
      <c r="M3485" s="5" t="str">
        <f>IF(COUNTIF(Returns!$B$2:$B$248,A3485)&gt;0,"Yes","No")</f>
        <v>No</v>
      </c>
      <c r="N3485" s="13"/>
    </row>
    <row r="3486" spans="1:14" x14ac:dyDescent="0.35">
      <c r="A3486" s="5">
        <v>3485</v>
      </c>
      <c r="B3486" s="5">
        <v>2289</v>
      </c>
      <c r="C3486" s="5">
        <v>1061</v>
      </c>
      <c r="D3486" s="5">
        <v>1</v>
      </c>
      <c r="E3486" s="5">
        <v>1128.8399999999999</v>
      </c>
      <c r="F3486" s="5">
        <v>0</v>
      </c>
      <c r="G3486" s="5">
        <f>IFERROR(INDEX(Products!$C$2:$C$86,MATCH(C3486,Products!$A$2:$A$86,0)),"")</f>
        <v>6</v>
      </c>
      <c r="H3486" s="12">
        <f>IFERROR(INDEX(Products!$D$2:$D$86,MATCH(C3486,Products!$A$2:$A$86,0)),"")</f>
        <v>705.26</v>
      </c>
      <c r="I3486" s="12">
        <f t="shared" si="216"/>
        <v>1128.8399999999999</v>
      </c>
      <c r="J3486" s="12">
        <f t="shared" si="217"/>
        <v>705.26</v>
      </c>
      <c r="K3486" s="12">
        <f t="shared" si="218"/>
        <v>423.57999999999993</v>
      </c>
      <c r="L3486" s="7">
        <f t="shared" si="219"/>
        <v>0.37523475426101127</v>
      </c>
      <c r="M3486" s="5" t="str">
        <f>IF(COUNTIF(Returns!$B$2:$B$248,A3486)&gt;0,"Yes","No")</f>
        <v>No</v>
      </c>
      <c r="N3486" s="13"/>
    </row>
    <row r="3487" spans="1:14" x14ac:dyDescent="0.35">
      <c r="A3487" s="5">
        <v>3486</v>
      </c>
      <c r="B3487" s="5">
        <v>2290</v>
      </c>
      <c r="C3487" s="5">
        <v>1068</v>
      </c>
      <c r="D3487" s="5">
        <v>2</v>
      </c>
      <c r="E3487" s="5">
        <v>550.08000000000004</v>
      </c>
      <c r="F3487" s="5">
        <v>0.05</v>
      </c>
      <c r="G3487" s="5">
        <f>IFERROR(INDEX(Products!$C$2:$C$86,MATCH(C3487,Products!$A$2:$A$86,0)),"")</f>
        <v>7</v>
      </c>
      <c r="H3487" s="12">
        <f>IFERROR(INDEX(Products!$D$2:$D$86,MATCH(C3487,Products!$A$2:$A$86,0)),"")</f>
        <v>351.29</v>
      </c>
      <c r="I3487" s="12">
        <f t="shared" si="216"/>
        <v>1045.152</v>
      </c>
      <c r="J3487" s="12">
        <f t="shared" si="217"/>
        <v>702.58</v>
      </c>
      <c r="K3487" s="12">
        <f t="shared" si="218"/>
        <v>342.572</v>
      </c>
      <c r="L3487" s="7">
        <f t="shared" si="219"/>
        <v>0.32777241970545912</v>
      </c>
      <c r="M3487" s="5" t="str">
        <f>IF(COUNTIF(Returns!$B$2:$B$248,A3487)&gt;0,"Yes","No")</f>
        <v>No</v>
      </c>
      <c r="N3487" s="13"/>
    </row>
    <row r="3488" spans="1:14" x14ac:dyDescent="0.35">
      <c r="A3488" s="5">
        <v>3487</v>
      </c>
      <c r="B3488" s="5">
        <v>2291</v>
      </c>
      <c r="C3488" s="5">
        <v>1001</v>
      </c>
      <c r="D3488" s="5">
        <v>1</v>
      </c>
      <c r="E3488" s="5">
        <v>3826.19</v>
      </c>
      <c r="F3488" s="5">
        <v>0</v>
      </c>
      <c r="G3488" s="5">
        <f>IFERROR(INDEX(Products!$C$2:$C$86,MATCH(C3488,Products!$A$2:$A$86,0)),"")</f>
        <v>1</v>
      </c>
      <c r="H3488" s="12">
        <f>IFERROR(INDEX(Products!$D$2:$D$86,MATCH(C3488,Products!$A$2:$A$86,0)),"")</f>
        <v>3021.65</v>
      </c>
      <c r="I3488" s="12">
        <f t="shared" si="216"/>
        <v>3826.19</v>
      </c>
      <c r="J3488" s="12">
        <f t="shared" si="217"/>
        <v>3021.65</v>
      </c>
      <c r="K3488" s="12">
        <f t="shared" si="218"/>
        <v>804.54</v>
      </c>
      <c r="L3488" s="7">
        <f t="shared" si="219"/>
        <v>0.21027183699711721</v>
      </c>
      <c r="M3488" s="5" t="str">
        <f>IF(COUNTIF(Returns!$B$2:$B$248,A3488)&gt;0,"Yes","No")</f>
        <v>Yes</v>
      </c>
      <c r="N3488" s="13"/>
    </row>
    <row r="3489" spans="1:14" x14ac:dyDescent="0.35">
      <c r="A3489" s="5">
        <v>3488</v>
      </c>
      <c r="B3489" s="5">
        <v>2292</v>
      </c>
      <c r="C3489" s="5">
        <v>1029</v>
      </c>
      <c r="D3489" s="5">
        <v>1</v>
      </c>
      <c r="E3489" s="5">
        <v>951.92</v>
      </c>
      <c r="F3489" s="5">
        <v>0.15</v>
      </c>
      <c r="G3489" s="5">
        <f>IFERROR(INDEX(Products!$C$2:$C$86,MATCH(C3489,Products!$A$2:$A$86,0)),"")</f>
        <v>3</v>
      </c>
      <c r="H3489" s="12">
        <f>IFERROR(INDEX(Products!$D$2:$D$86,MATCH(C3489,Products!$A$2:$A$86,0)),"")</f>
        <v>552.17999999999995</v>
      </c>
      <c r="I3489" s="12">
        <f t="shared" si="216"/>
        <v>809.13199999999995</v>
      </c>
      <c r="J3489" s="12">
        <f t="shared" si="217"/>
        <v>552.17999999999995</v>
      </c>
      <c r="K3489" s="12">
        <f t="shared" si="218"/>
        <v>256.952</v>
      </c>
      <c r="L3489" s="7">
        <f t="shared" si="219"/>
        <v>0.3175649955755056</v>
      </c>
      <c r="M3489" s="5" t="str">
        <f>IF(COUNTIF(Returns!$B$2:$B$248,A3489)&gt;0,"Yes","No")</f>
        <v>No</v>
      </c>
      <c r="N3489" s="13"/>
    </row>
    <row r="3490" spans="1:14" x14ac:dyDescent="0.35">
      <c r="A3490" s="5">
        <v>3489</v>
      </c>
      <c r="B3490" s="5">
        <v>2293</v>
      </c>
      <c r="C3490" s="5">
        <v>1006</v>
      </c>
      <c r="D3490" s="5">
        <v>2</v>
      </c>
      <c r="E3490" s="5">
        <v>2046.37</v>
      </c>
      <c r="F3490" s="5">
        <v>0.2</v>
      </c>
      <c r="G3490" s="5">
        <f>IFERROR(INDEX(Products!$C$2:$C$86,MATCH(C3490,Products!$A$2:$A$86,0)),"")</f>
        <v>1</v>
      </c>
      <c r="H3490" s="12">
        <f>IFERROR(INDEX(Products!$D$2:$D$86,MATCH(C3490,Products!$A$2:$A$86,0)),"")</f>
        <v>1296.42</v>
      </c>
      <c r="I3490" s="12">
        <f t="shared" si="216"/>
        <v>3274.192</v>
      </c>
      <c r="J3490" s="12">
        <f t="shared" si="217"/>
        <v>2592.84</v>
      </c>
      <c r="K3490" s="12">
        <f t="shared" si="218"/>
        <v>681.35199999999986</v>
      </c>
      <c r="L3490" s="7">
        <f t="shared" si="219"/>
        <v>0.20809775358317406</v>
      </c>
      <c r="M3490" s="5" t="str">
        <f>IF(COUNTIF(Returns!$B$2:$B$248,A3490)&gt;0,"Yes","No")</f>
        <v>No</v>
      </c>
      <c r="N3490" s="13"/>
    </row>
    <row r="3491" spans="1:14" x14ac:dyDescent="0.35">
      <c r="A3491" s="5">
        <v>3490</v>
      </c>
      <c r="B3491" s="5">
        <v>2294</v>
      </c>
      <c r="C3491" s="5">
        <v>1080</v>
      </c>
      <c r="D3491" s="5">
        <v>2</v>
      </c>
      <c r="E3491" s="5">
        <v>256.7</v>
      </c>
      <c r="F3491" s="5">
        <v>0.05</v>
      </c>
      <c r="G3491" s="5">
        <f>IFERROR(INDEX(Products!$C$2:$C$86,MATCH(C3491,Products!$A$2:$A$86,0)),"")</f>
        <v>8</v>
      </c>
      <c r="H3491" s="12">
        <f>IFERROR(INDEX(Products!$D$2:$D$86,MATCH(C3491,Products!$A$2:$A$86,0)),"")</f>
        <v>184.26</v>
      </c>
      <c r="I3491" s="12">
        <f t="shared" si="216"/>
        <v>487.72999999999996</v>
      </c>
      <c r="J3491" s="12">
        <f t="shared" si="217"/>
        <v>368.52</v>
      </c>
      <c r="K3491" s="12">
        <f t="shared" si="218"/>
        <v>119.20999999999998</v>
      </c>
      <c r="L3491" s="7">
        <f t="shared" si="219"/>
        <v>0.24441801816578843</v>
      </c>
      <c r="M3491" s="5" t="str">
        <f>IF(COUNTIF(Returns!$B$2:$B$248,A3491)&gt;0,"Yes","No")</f>
        <v>No</v>
      </c>
      <c r="N3491" s="13"/>
    </row>
    <row r="3492" spans="1:14" x14ac:dyDescent="0.35">
      <c r="A3492" s="5">
        <v>3491</v>
      </c>
      <c r="B3492" s="5">
        <v>2295</v>
      </c>
      <c r="C3492" s="5">
        <v>1056</v>
      </c>
      <c r="D3492" s="5">
        <v>2</v>
      </c>
      <c r="E3492" s="5">
        <v>1134.4000000000001</v>
      </c>
      <c r="F3492" s="5">
        <v>0.3</v>
      </c>
      <c r="G3492" s="5">
        <f>IFERROR(INDEX(Products!$C$2:$C$86,MATCH(C3492,Products!$A$2:$A$86,0)),"")</f>
        <v>6</v>
      </c>
      <c r="H3492" s="12">
        <f>IFERROR(INDEX(Products!$D$2:$D$86,MATCH(C3492,Products!$A$2:$A$86,0)),"")</f>
        <v>798.2</v>
      </c>
      <c r="I3492" s="12">
        <f t="shared" si="216"/>
        <v>1588.16</v>
      </c>
      <c r="J3492" s="12">
        <f t="shared" si="217"/>
        <v>1596.4</v>
      </c>
      <c r="K3492" s="12">
        <f t="shared" si="218"/>
        <v>-8.2400000000000091</v>
      </c>
      <c r="L3492" s="7">
        <f t="shared" si="219"/>
        <v>-5.1883941164618226E-3</v>
      </c>
      <c r="M3492" s="5" t="str">
        <f>IF(COUNTIF(Returns!$B$2:$B$248,A3492)&gt;0,"Yes","No")</f>
        <v>No</v>
      </c>
      <c r="N3492" s="13"/>
    </row>
    <row r="3493" spans="1:14" x14ac:dyDescent="0.35">
      <c r="A3493" s="5">
        <v>3492</v>
      </c>
      <c r="B3493" s="5">
        <v>2295</v>
      </c>
      <c r="C3493" s="5">
        <v>1069</v>
      </c>
      <c r="D3493" s="5">
        <v>1</v>
      </c>
      <c r="E3493" s="5">
        <v>545.38</v>
      </c>
      <c r="F3493" s="5">
        <v>0.1</v>
      </c>
      <c r="G3493" s="5">
        <f>IFERROR(INDEX(Products!$C$2:$C$86,MATCH(C3493,Products!$A$2:$A$86,0)),"")</f>
        <v>7</v>
      </c>
      <c r="H3493" s="12">
        <f>IFERROR(INDEX(Products!$D$2:$D$86,MATCH(C3493,Products!$A$2:$A$86,0)),"")</f>
        <v>312.64999999999998</v>
      </c>
      <c r="I3493" s="12">
        <f t="shared" si="216"/>
        <v>490.84199999999998</v>
      </c>
      <c r="J3493" s="12">
        <f t="shared" si="217"/>
        <v>312.64999999999998</v>
      </c>
      <c r="K3493" s="12">
        <f t="shared" si="218"/>
        <v>178.19200000000001</v>
      </c>
      <c r="L3493" s="7">
        <f t="shared" si="219"/>
        <v>0.36303331825719887</v>
      </c>
      <c r="M3493" s="5" t="str">
        <f>IF(COUNTIF(Returns!$B$2:$B$248,A3493)&gt;0,"Yes","No")</f>
        <v>No</v>
      </c>
      <c r="N3493" s="13"/>
    </row>
    <row r="3494" spans="1:14" x14ac:dyDescent="0.35">
      <c r="A3494" s="5">
        <v>3493</v>
      </c>
      <c r="B3494" s="5">
        <v>2296</v>
      </c>
      <c r="C3494" s="5">
        <v>1039</v>
      </c>
      <c r="D3494" s="5">
        <v>1</v>
      </c>
      <c r="E3494" s="5">
        <v>1284.94</v>
      </c>
      <c r="F3494" s="5">
        <v>0.25</v>
      </c>
      <c r="G3494" s="5">
        <f>IFERROR(INDEX(Products!$C$2:$C$86,MATCH(C3494,Products!$A$2:$A$86,0)),"")</f>
        <v>4</v>
      </c>
      <c r="H3494" s="12">
        <f>IFERROR(INDEX(Products!$D$2:$D$86,MATCH(C3494,Products!$A$2:$A$86,0)),"")</f>
        <v>829.93</v>
      </c>
      <c r="I3494" s="12">
        <f t="shared" si="216"/>
        <v>963.70500000000004</v>
      </c>
      <c r="J3494" s="12">
        <f t="shared" si="217"/>
        <v>829.93</v>
      </c>
      <c r="K3494" s="12">
        <f t="shared" si="218"/>
        <v>133.77500000000009</v>
      </c>
      <c r="L3494" s="7">
        <f t="shared" si="219"/>
        <v>0.13881322603908883</v>
      </c>
      <c r="M3494" s="5" t="str">
        <f>IF(COUNTIF(Returns!$B$2:$B$248,A3494)&gt;0,"Yes","No")</f>
        <v>No</v>
      </c>
      <c r="N3494" s="13"/>
    </row>
    <row r="3495" spans="1:14" x14ac:dyDescent="0.35">
      <c r="A3495" s="5">
        <v>3494</v>
      </c>
      <c r="B3495" s="5">
        <v>2296</v>
      </c>
      <c r="C3495" s="5">
        <v>1056</v>
      </c>
      <c r="D3495" s="5">
        <v>2</v>
      </c>
      <c r="E3495" s="5">
        <v>1134.4000000000001</v>
      </c>
      <c r="F3495" s="5">
        <v>0</v>
      </c>
      <c r="G3495" s="5">
        <f>IFERROR(INDEX(Products!$C$2:$C$86,MATCH(C3495,Products!$A$2:$A$86,0)),"")</f>
        <v>6</v>
      </c>
      <c r="H3495" s="12">
        <f>IFERROR(INDEX(Products!$D$2:$D$86,MATCH(C3495,Products!$A$2:$A$86,0)),"")</f>
        <v>798.2</v>
      </c>
      <c r="I3495" s="12">
        <f t="shared" si="216"/>
        <v>2268.8000000000002</v>
      </c>
      <c r="J3495" s="12">
        <f t="shared" si="217"/>
        <v>1596.4</v>
      </c>
      <c r="K3495" s="12">
        <f t="shared" si="218"/>
        <v>672.40000000000009</v>
      </c>
      <c r="L3495" s="7">
        <f t="shared" si="219"/>
        <v>0.29636812411847674</v>
      </c>
      <c r="M3495" s="5" t="str">
        <f>IF(COUNTIF(Returns!$B$2:$B$248,A3495)&gt;0,"Yes","No")</f>
        <v>No</v>
      </c>
      <c r="N3495" s="13"/>
    </row>
    <row r="3496" spans="1:14" x14ac:dyDescent="0.35">
      <c r="A3496" s="5">
        <v>3495</v>
      </c>
      <c r="B3496" s="5">
        <v>2297</v>
      </c>
      <c r="C3496" s="5">
        <v>1033</v>
      </c>
      <c r="D3496" s="5">
        <v>1</v>
      </c>
      <c r="E3496" s="5">
        <v>3738.1</v>
      </c>
      <c r="F3496" s="5">
        <v>0.05</v>
      </c>
      <c r="G3496" s="5">
        <f>IFERROR(INDEX(Products!$C$2:$C$86,MATCH(C3496,Products!$A$2:$A$86,0)),"")</f>
        <v>3</v>
      </c>
      <c r="H3496" s="12">
        <f>IFERROR(INDEX(Products!$D$2:$D$86,MATCH(C3496,Products!$A$2:$A$86,0)),"")</f>
        <v>2130.6999999999998</v>
      </c>
      <c r="I3496" s="12">
        <f t="shared" si="216"/>
        <v>3551.1949999999997</v>
      </c>
      <c r="J3496" s="12">
        <f t="shared" si="217"/>
        <v>2130.6999999999998</v>
      </c>
      <c r="K3496" s="12">
        <f t="shared" si="218"/>
        <v>1420.4949999999999</v>
      </c>
      <c r="L3496" s="7">
        <f t="shared" si="219"/>
        <v>0.40000478712095505</v>
      </c>
      <c r="M3496" s="5" t="str">
        <f>IF(COUNTIF(Returns!$B$2:$B$248,A3496)&gt;0,"Yes","No")</f>
        <v>No</v>
      </c>
      <c r="N3496" s="13"/>
    </row>
    <row r="3497" spans="1:14" x14ac:dyDescent="0.35">
      <c r="A3497" s="5">
        <v>3496</v>
      </c>
      <c r="B3497" s="5">
        <v>2298</v>
      </c>
      <c r="C3497" s="5">
        <v>1079</v>
      </c>
      <c r="D3497" s="5">
        <v>1</v>
      </c>
      <c r="E3497" s="5">
        <v>395.97</v>
      </c>
      <c r="F3497" s="5">
        <v>0.05</v>
      </c>
      <c r="G3497" s="5">
        <f>IFERROR(INDEX(Products!$C$2:$C$86,MATCH(C3497,Products!$A$2:$A$86,0)),"")</f>
        <v>8</v>
      </c>
      <c r="H3497" s="12">
        <f>IFERROR(INDEX(Products!$D$2:$D$86,MATCH(C3497,Products!$A$2:$A$86,0)),"")</f>
        <v>242.57</v>
      </c>
      <c r="I3497" s="12">
        <f t="shared" si="216"/>
        <v>376.17149999999998</v>
      </c>
      <c r="J3497" s="12">
        <f t="shared" si="217"/>
        <v>242.57</v>
      </c>
      <c r="K3497" s="12">
        <f t="shared" si="218"/>
        <v>133.60149999999999</v>
      </c>
      <c r="L3497" s="7">
        <f t="shared" si="219"/>
        <v>0.35516114325513759</v>
      </c>
      <c r="M3497" s="5" t="str">
        <f>IF(COUNTIF(Returns!$B$2:$B$248,A3497)&gt;0,"Yes","No")</f>
        <v>No</v>
      </c>
      <c r="N3497" s="13"/>
    </row>
    <row r="3498" spans="1:14" x14ac:dyDescent="0.35">
      <c r="A3498" s="5">
        <v>3497</v>
      </c>
      <c r="B3498" s="5">
        <v>2299</v>
      </c>
      <c r="C3498" s="5">
        <v>1083</v>
      </c>
      <c r="D3498" s="5">
        <v>2</v>
      </c>
      <c r="E3498" s="5">
        <v>679.39</v>
      </c>
      <c r="F3498" s="5">
        <v>0</v>
      </c>
      <c r="G3498" s="5">
        <f>IFERROR(INDEX(Products!$C$2:$C$86,MATCH(C3498,Products!$A$2:$A$86,0)),"")</f>
        <v>8</v>
      </c>
      <c r="H3498" s="12">
        <f>IFERROR(INDEX(Products!$D$2:$D$86,MATCH(C3498,Products!$A$2:$A$86,0)),"")</f>
        <v>524.20000000000005</v>
      </c>
      <c r="I3498" s="12">
        <f t="shared" si="216"/>
        <v>1358.78</v>
      </c>
      <c r="J3498" s="12">
        <f t="shared" si="217"/>
        <v>1048.4000000000001</v>
      </c>
      <c r="K3498" s="12">
        <f t="shared" si="218"/>
        <v>310.37999999999988</v>
      </c>
      <c r="L3498" s="7">
        <f t="shared" si="219"/>
        <v>0.22842549934500059</v>
      </c>
      <c r="M3498" s="5" t="str">
        <f>IF(COUNTIF(Returns!$B$2:$B$248,A3498)&gt;0,"Yes","No")</f>
        <v>No</v>
      </c>
      <c r="N3498" s="13"/>
    </row>
    <row r="3499" spans="1:14" x14ac:dyDescent="0.35">
      <c r="A3499" s="5">
        <v>3498</v>
      </c>
      <c r="B3499" s="5">
        <v>2300</v>
      </c>
      <c r="C3499" s="5">
        <v>1063</v>
      </c>
      <c r="D3499" s="5">
        <v>1</v>
      </c>
      <c r="E3499" s="5">
        <v>117.54</v>
      </c>
      <c r="F3499" s="5">
        <v>0</v>
      </c>
      <c r="G3499" s="5">
        <f>IFERROR(INDEX(Products!$C$2:$C$86,MATCH(C3499,Products!$A$2:$A$86,0)),"")</f>
        <v>6</v>
      </c>
      <c r="H3499" s="12">
        <f>IFERROR(INDEX(Products!$D$2:$D$86,MATCH(C3499,Products!$A$2:$A$86,0)),"")</f>
        <v>80.47</v>
      </c>
      <c r="I3499" s="12">
        <f t="shared" si="216"/>
        <v>117.54</v>
      </c>
      <c r="J3499" s="12">
        <f t="shared" si="217"/>
        <v>80.47</v>
      </c>
      <c r="K3499" s="12">
        <f t="shared" si="218"/>
        <v>37.070000000000007</v>
      </c>
      <c r="L3499" s="7">
        <f t="shared" si="219"/>
        <v>0.31538199761783225</v>
      </c>
      <c r="M3499" s="5" t="str">
        <f>IF(COUNTIF(Returns!$B$2:$B$248,A3499)&gt;0,"Yes","No")</f>
        <v>No</v>
      </c>
      <c r="N3499" s="13"/>
    </row>
    <row r="3500" spans="1:14" x14ac:dyDescent="0.35">
      <c r="A3500" s="5">
        <v>3499</v>
      </c>
      <c r="B3500" s="5">
        <v>2300</v>
      </c>
      <c r="C3500" s="5">
        <v>1049</v>
      </c>
      <c r="D3500" s="5">
        <v>1</v>
      </c>
      <c r="E3500" s="5">
        <v>3970.29</v>
      </c>
      <c r="F3500" s="5">
        <v>0.3</v>
      </c>
      <c r="G3500" s="5">
        <f>IFERROR(INDEX(Products!$C$2:$C$86,MATCH(C3500,Products!$A$2:$A$86,0)),"")</f>
        <v>5</v>
      </c>
      <c r="H3500" s="12">
        <f>IFERROR(INDEX(Products!$D$2:$D$86,MATCH(C3500,Products!$A$2:$A$86,0)),"")</f>
        <v>2490.89</v>
      </c>
      <c r="I3500" s="12">
        <f t="shared" si="216"/>
        <v>2779.203</v>
      </c>
      <c r="J3500" s="12">
        <f t="shared" si="217"/>
        <v>2490.89</v>
      </c>
      <c r="K3500" s="12">
        <f t="shared" si="218"/>
        <v>288.3130000000001</v>
      </c>
      <c r="L3500" s="7">
        <f t="shared" si="219"/>
        <v>0.10373945336126944</v>
      </c>
      <c r="M3500" s="5" t="str">
        <f>IF(COUNTIF(Returns!$B$2:$B$248,A3500)&gt;0,"Yes","No")</f>
        <v>No</v>
      </c>
      <c r="N3500" s="13"/>
    </row>
    <row r="3501" spans="1:14" x14ac:dyDescent="0.35">
      <c r="A3501" s="5">
        <v>3500</v>
      </c>
      <c r="B3501" s="5">
        <v>2301</v>
      </c>
      <c r="C3501" s="5">
        <v>1085</v>
      </c>
      <c r="D3501" s="5">
        <v>1</v>
      </c>
      <c r="E3501" s="5">
        <v>234.72</v>
      </c>
      <c r="F3501" s="5">
        <v>0</v>
      </c>
      <c r="G3501" s="5">
        <f>IFERROR(INDEX(Products!$C$2:$C$86,MATCH(C3501,Products!$A$2:$A$86,0)),"")</f>
        <v>8</v>
      </c>
      <c r="H3501" s="12">
        <f>IFERROR(INDEX(Products!$D$2:$D$86,MATCH(C3501,Products!$A$2:$A$86,0)),"")</f>
        <v>175.69</v>
      </c>
      <c r="I3501" s="12">
        <f t="shared" si="216"/>
        <v>234.72</v>
      </c>
      <c r="J3501" s="12">
        <f t="shared" si="217"/>
        <v>175.69</v>
      </c>
      <c r="K3501" s="12">
        <f t="shared" si="218"/>
        <v>59.03</v>
      </c>
      <c r="L3501" s="7">
        <f t="shared" si="219"/>
        <v>0.25149113837764148</v>
      </c>
      <c r="M3501" s="5" t="str">
        <f>IF(COUNTIF(Returns!$B$2:$B$248,A3501)&gt;0,"Yes","No")</f>
        <v>No</v>
      </c>
      <c r="N3501" s="13"/>
    </row>
    <row r="3502" spans="1:14" x14ac:dyDescent="0.35">
      <c r="A3502" s="5">
        <v>3501</v>
      </c>
      <c r="B3502" s="5">
        <v>2301</v>
      </c>
      <c r="C3502" s="5">
        <v>1039</v>
      </c>
      <c r="D3502" s="5">
        <v>1</v>
      </c>
      <c r="E3502" s="5">
        <v>1284.94</v>
      </c>
      <c r="F3502" s="5">
        <v>0</v>
      </c>
      <c r="G3502" s="5">
        <f>IFERROR(INDEX(Products!$C$2:$C$86,MATCH(C3502,Products!$A$2:$A$86,0)),"")</f>
        <v>4</v>
      </c>
      <c r="H3502" s="12">
        <f>IFERROR(INDEX(Products!$D$2:$D$86,MATCH(C3502,Products!$A$2:$A$86,0)),"")</f>
        <v>829.93</v>
      </c>
      <c r="I3502" s="12">
        <f t="shared" si="216"/>
        <v>1284.94</v>
      </c>
      <c r="J3502" s="12">
        <f t="shared" si="217"/>
        <v>829.93</v>
      </c>
      <c r="K3502" s="12">
        <f t="shared" si="218"/>
        <v>455.0100000000001</v>
      </c>
      <c r="L3502" s="7">
        <f t="shared" si="219"/>
        <v>0.35410991952931659</v>
      </c>
      <c r="M3502" s="5" t="str">
        <f>IF(COUNTIF(Returns!$B$2:$B$248,A3502)&gt;0,"Yes","No")</f>
        <v>No</v>
      </c>
      <c r="N3502" s="13"/>
    </row>
    <row r="3503" spans="1:14" x14ac:dyDescent="0.35">
      <c r="A3503" s="5">
        <v>3502</v>
      </c>
      <c r="B3503" s="5">
        <v>2302</v>
      </c>
      <c r="C3503" s="5">
        <v>1070</v>
      </c>
      <c r="D3503" s="5">
        <v>1</v>
      </c>
      <c r="E3503" s="5">
        <v>2599.85</v>
      </c>
      <c r="F3503" s="5">
        <v>0</v>
      </c>
      <c r="G3503" s="5">
        <f>IFERROR(INDEX(Products!$C$2:$C$86,MATCH(C3503,Products!$A$2:$A$86,0)),"")</f>
        <v>7</v>
      </c>
      <c r="H3503" s="12">
        <f>IFERROR(INDEX(Products!$D$2:$D$86,MATCH(C3503,Products!$A$2:$A$86,0)),"")</f>
        <v>1949.71</v>
      </c>
      <c r="I3503" s="12">
        <f t="shared" si="216"/>
        <v>2599.85</v>
      </c>
      <c r="J3503" s="12">
        <f t="shared" si="217"/>
        <v>1949.71</v>
      </c>
      <c r="K3503" s="12">
        <f t="shared" si="218"/>
        <v>650.13999999999987</v>
      </c>
      <c r="L3503" s="7">
        <f t="shared" si="219"/>
        <v>0.25006827316960589</v>
      </c>
      <c r="M3503" s="5" t="str">
        <f>IF(COUNTIF(Returns!$B$2:$B$248,A3503)&gt;0,"Yes","No")</f>
        <v>No</v>
      </c>
      <c r="N3503" s="13"/>
    </row>
    <row r="3504" spans="1:14" x14ac:dyDescent="0.35">
      <c r="A3504" s="5">
        <v>3503</v>
      </c>
      <c r="B3504" s="5">
        <v>2303</v>
      </c>
      <c r="C3504" s="5">
        <v>1001</v>
      </c>
      <c r="D3504" s="5">
        <v>1</v>
      </c>
      <c r="E3504" s="5">
        <v>3826.19</v>
      </c>
      <c r="F3504" s="5">
        <v>0.3</v>
      </c>
      <c r="G3504" s="5">
        <f>IFERROR(INDEX(Products!$C$2:$C$86,MATCH(C3504,Products!$A$2:$A$86,0)),"")</f>
        <v>1</v>
      </c>
      <c r="H3504" s="12">
        <f>IFERROR(INDEX(Products!$D$2:$D$86,MATCH(C3504,Products!$A$2:$A$86,0)),"")</f>
        <v>3021.65</v>
      </c>
      <c r="I3504" s="12">
        <f t="shared" si="216"/>
        <v>2678.3330000000001</v>
      </c>
      <c r="J3504" s="12">
        <f t="shared" si="217"/>
        <v>3021.65</v>
      </c>
      <c r="K3504" s="12">
        <f t="shared" si="218"/>
        <v>-343.31700000000001</v>
      </c>
      <c r="L3504" s="7">
        <f t="shared" si="219"/>
        <v>-0.12818309000411823</v>
      </c>
      <c r="M3504" s="5" t="str">
        <f>IF(COUNTIF(Returns!$B$2:$B$248,A3504)&gt;0,"Yes","No")</f>
        <v>No</v>
      </c>
      <c r="N3504" s="13"/>
    </row>
    <row r="3505" spans="1:14" x14ac:dyDescent="0.35">
      <c r="A3505" s="5">
        <v>3504</v>
      </c>
      <c r="B3505" s="5">
        <v>2304</v>
      </c>
      <c r="C3505" s="5">
        <v>1049</v>
      </c>
      <c r="D3505" s="5">
        <v>2</v>
      </c>
      <c r="E3505" s="5">
        <v>3970.29</v>
      </c>
      <c r="F3505" s="5">
        <v>0.1</v>
      </c>
      <c r="G3505" s="5">
        <f>IFERROR(INDEX(Products!$C$2:$C$86,MATCH(C3505,Products!$A$2:$A$86,0)),"")</f>
        <v>5</v>
      </c>
      <c r="H3505" s="12">
        <f>IFERROR(INDEX(Products!$D$2:$D$86,MATCH(C3505,Products!$A$2:$A$86,0)),"")</f>
        <v>2490.89</v>
      </c>
      <c r="I3505" s="12">
        <f t="shared" si="216"/>
        <v>7146.5219999999999</v>
      </c>
      <c r="J3505" s="12">
        <f t="shared" si="217"/>
        <v>4981.78</v>
      </c>
      <c r="K3505" s="12">
        <f t="shared" si="218"/>
        <v>2164.7420000000002</v>
      </c>
      <c r="L3505" s="7">
        <f t="shared" si="219"/>
        <v>0.30290846372543179</v>
      </c>
      <c r="M3505" s="5" t="str">
        <f>IF(COUNTIF(Returns!$B$2:$B$248,A3505)&gt;0,"Yes","No")</f>
        <v>No</v>
      </c>
      <c r="N3505" s="13"/>
    </row>
    <row r="3506" spans="1:14" x14ac:dyDescent="0.35">
      <c r="A3506" s="5">
        <v>3505</v>
      </c>
      <c r="B3506" s="5">
        <v>2304</v>
      </c>
      <c r="C3506" s="5">
        <v>1028</v>
      </c>
      <c r="D3506" s="5">
        <v>1</v>
      </c>
      <c r="E3506" s="5">
        <v>2753.45</v>
      </c>
      <c r="F3506" s="5">
        <v>0</v>
      </c>
      <c r="G3506" s="5">
        <f>IFERROR(INDEX(Products!$C$2:$C$86,MATCH(C3506,Products!$A$2:$A$86,0)),"")</f>
        <v>3</v>
      </c>
      <c r="H3506" s="12">
        <f>IFERROR(INDEX(Products!$D$2:$D$86,MATCH(C3506,Products!$A$2:$A$86,0)),"")</f>
        <v>1672.88</v>
      </c>
      <c r="I3506" s="12">
        <f t="shared" si="216"/>
        <v>2753.45</v>
      </c>
      <c r="J3506" s="12">
        <f t="shared" si="217"/>
        <v>1672.88</v>
      </c>
      <c r="K3506" s="12">
        <f t="shared" si="218"/>
        <v>1080.5699999999997</v>
      </c>
      <c r="L3506" s="7">
        <f t="shared" si="219"/>
        <v>0.39244220886524173</v>
      </c>
      <c r="M3506" s="5" t="str">
        <f>IF(COUNTIF(Returns!$B$2:$B$248,A3506)&gt;0,"Yes","No")</f>
        <v>No</v>
      </c>
      <c r="N3506" s="13"/>
    </row>
    <row r="3507" spans="1:14" x14ac:dyDescent="0.35">
      <c r="A3507" s="5">
        <v>3506</v>
      </c>
      <c r="B3507" s="5">
        <v>2305</v>
      </c>
      <c r="C3507" s="5">
        <v>1016</v>
      </c>
      <c r="D3507" s="5">
        <v>1</v>
      </c>
      <c r="E3507" s="5">
        <v>1279.19</v>
      </c>
      <c r="F3507" s="5">
        <v>0</v>
      </c>
      <c r="G3507" s="5">
        <f>IFERROR(INDEX(Products!$C$2:$C$86,MATCH(C3507,Products!$A$2:$A$86,0)),"")</f>
        <v>2</v>
      </c>
      <c r="H3507" s="12">
        <f>IFERROR(INDEX(Products!$D$2:$D$86,MATCH(C3507,Products!$A$2:$A$86,0)),"")</f>
        <v>741.85</v>
      </c>
      <c r="I3507" s="12">
        <f t="shared" si="216"/>
        <v>1279.19</v>
      </c>
      <c r="J3507" s="12">
        <f t="shared" si="217"/>
        <v>741.85</v>
      </c>
      <c r="K3507" s="12">
        <f t="shared" si="218"/>
        <v>537.34</v>
      </c>
      <c r="L3507" s="7">
        <f t="shared" si="219"/>
        <v>0.42006269592476492</v>
      </c>
      <c r="M3507" s="5" t="str">
        <f>IF(COUNTIF(Returns!$B$2:$B$248,A3507)&gt;0,"Yes","No")</f>
        <v>No</v>
      </c>
      <c r="N3507" s="13"/>
    </row>
    <row r="3508" spans="1:14" x14ac:dyDescent="0.35">
      <c r="A3508" s="5">
        <v>3507</v>
      </c>
      <c r="B3508" s="5">
        <v>2306</v>
      </c>
      <c r="C3508" s="5">
        <v>1067</v>
      </c>
      <c r="D3508" s="5">
        <v>1</v>
      </c>
      <c r="E3508" s="5">
        <v>4128.99</v>
      </c>
      <c r="F3508" s="5">
        <v>0.05</v>
      </c>
      <c r="G3508" s="5">
        <f>IFERROR(INDEX(Products!$C$2:$C$86,MATCH(C3508,Products!$A$2:$A$86,0)),"")</f>
        <v>7</v>
      </c>
      <c r="H3508" s="12">
        <f>IFERROR(INDEX(Products!$D$2:$D$86,MATCH(C3508,Products!$A$2:$A$86,0)),"")</f>
        <v>2213.3200000000002</v>
      </c>
      <c r="I3508" s="12">
        <f t="shared" si="216"/>
        <v>3922.5404999999996</v>
      </c>
      <c r="J3508" s="12">
        <f t="shared" si="217"/>
        <v>2213.3200000000002</v>
      </c>
      <c r="K3508" s="12">
        <f t="shared" si="218"/>
        <v>1709.2204999999994</v>
      </c>
      <c r="L3508" s="7">
        <f t="shared" si="219"/>
        <v>0.43574323834259954</v>
      </c>
      <c r="M3508" s="5" t="str">
        <f>IF(COUNTIF(Returns!$B$2:$B$248,A3508)&gt;0,"Yes","No")</f>
        <v>No</v>
      </c>
      <c r="N3508" s="13"/>
    </row>
    <row r="3509" spans="1:14" x14ac:dyDescent="0.35">
      <c r="A3509" s="5">
        <v>3508</v>
      </c>
      <c r="B3509" s="5">
        <v>2307</v>
      </c>
      <c r="C3509" s="5">
        <v>1067</v>
      </c>
      <c r="D3509" s="5">
        <v>1</v>
      </c>
      <c r="E3509" s="5">
        <v>4128.99</v>
      </c>
      <c r="F3509" s="5">
        <v>0.1</v>
      </c>
      <c r="G3509" s="5">
        <f>IFERROR(INDEX(Products!$C$2:$C$86,MATCH(C3509,Products!$A$2:$A$86,0)),"")</f>
        <v>7</v>
      </c>
      <c r="H3509" s="12">
        <f>IFERROR(INDEX(Products!$D$2:$D$86,MATCH(C3509,Products!$A$2:$A$86,0)),"")</f>
        <v>2213.3200000000002</v>
      </c>
      <c r="I3509" s="12">
        <f t="shared" si="216"/>
        <v>3716.0909999999999</v>
      </c>
      <c r="J3509" s="12">
        <f t="shared" si="217"/>
        <v>2213.3200000000002</v>
      </c>
      <c r="K3509" s="12">
        <f t="shared" si="218"/>
        <v>1502.7709999999997</v>
      </c>
      <c r="L3509" s="7">
        <f t="shared" si="219"/>
        <v>0.40439564047274401</v>
      </c>
      <c r="M3509" s="5" t="str">
        <f>IF(COUNTIF(Returns!$B$2:$B$248,A3509)&gt;0,"Yes","No")</f>
        <v>No</v>
      </c>
      <c r="N3509" s="13"/>
    </row>
    <row r="3510" spans="1:14" x14ac:dyDescent="0.35">
      <c r="A3510" s="5">
        <v>3509</v>
      </c>
      <c r="B3510" s="5">
        <v>2308</v>
      </c>
      <c r="C3510" s="5">
        <v>1068</v>
      </c>
      <c r="D3510" s="5">
        <v>2</v>
      </c>
      <c r="E3510" s="5">
        <v>550.08000000000004</v>
      </c>
      <c r="F3510" s="5">
        <v>0.25</v>
      </c>
      <c r="G3510" s="5">
        <f>IFERROR(INDEX(Products!$C$2:$C$86,MATCH(C3510,Products!$A$2:$A$86,0)),"")</f>
        <v>7</v>
      </c>
      <c r="H3510" s="12">
        <f>IFERROR(INDEX(Products!$D$2:$D$86,MATCH(C3510,Products!$A$2:$A$86,0)),"")</f>
        <v>351.29</v>
      </c>
      <c r="I3510" s="12">
        <f t="shared" si="216"/>
        <v>825.12000000000012</v>
      </c>
      <c r="J3510" s="12">
        <f t="shared" si="217"/>
        <v>702.58</v>
      </c>
      <c r="K3510" s="12">
        <f t="shared" si="218"/>
        <v>122.54000000000008</v>
      </c>
      <c r="L3510" s="7">
        <f t="shared" si="219"/>
        <v>0.14851173162691494</v>
      </c>
      <c r="M3510" s="5" t="str">
        <f>IF(COUNTIF(Returns!$B$2:$B$248,A3510)&gt;0,"Yes","No")</f>
        <v>No</v>
      </c>
      <c r="N3510" s="13"/>
    </row>
    <row r="3511" spans="1:14" x14ac:dyDescent="0.35">
      <c r="A3511" s="5">
        <v>3510</v>
      </c>
      <c r="B3511" s="5">
        <v>2308</v>
      </c>
      <c r="C3511" s="5">
        <v>1036</v>
      </c>
      <c r="D3511" s="5">
        <v>2</v>
      </c>
      <c r="E3511" s="5">
        <v>471.33</v>
      </c>
      <c r="F3511" s="5">
        <v>0</v>
      </c>
      <c r="G3511" s="5">
        <f>IFERROR(INDEX(Products!$C$2:$C$86,MATCH(C3511,Products!$A$2:$A$86,0)),"")</f>
        <v>4</v>
      </c>
      <c r="H3511" s="12">
        <f>IFERROR(INDEX(Products!$D$2:$D$86,MATCH(C3511,Products!$A$2:$A$86,0)),"")</f>
        <v>253.01</v>
      </c>
      <c r="I3511" s="12">
        <f t="shared" si="216"/>
        <v>942.66</v>
      </c>
      <c r="J3511" s="12">
        <f t="shared" si="217"/>
        <v>506.02</v>
      </c>
      <c r="K3511" s="12">
        <f t="shared" si="218"/>
        <v>436.64</v>
      </c>
      <c r="L3511" s="7">
        <f t="shared" si="219"/>
        <v>0.46319988118727856</v>
      </c>
      <c r="M3511" s="5" t="str">
        <f>IF(COUNTIF(Returns!$B$2:$B$248,A3511)&gt;0,"Yes","No")</f>
        <v>No</v>
      </c>
      <c r="N3511" s="13"/>
    </row>
    <row r="3512" spans="1:14" x14ac:dyDescent="0.35">
      <c r="A3512" s="5">
        <v>3511</v>
      </c>
      <c r="B3512" s="5">
        <v>2309</v>
      </c>
      <c r="C3512" s="5">
        <v>1041</v>
      </c>
      <c r="D3512" s="5">
        <v>1</v>
      </c>
      <c r="E3512" s="5">
        <v>767.68</v>
      </c>
      <c r="F3512" s="5">
        <v>0.1</v>
      </c>
      <c r="G3512" s="5">
        <f>IFERROR(INDEX(Products!$C$2:$C$86,MATCH(C3512,Products!$A$2:$A$86,0)),"")</f>
        <v>4</v>
      </c>
      <c r="H3512" s="12">
        <f>IFERROR(INDEX(Products!$D$2:$D$86,MATCH(C3512,Products!$A$2:$A$86,0)),"")</f>
        <v>540.32000000000005</v>
      </c>
      <c r="I3512" s="12">
        <f t="shared" si="216"/>
        <v>690.91199999999992</v>
      </c>
      <c r="J3512" s="12">
        <f t="shared" si="217"/>
        <v>540.32000000000005</v>
      </c>
      <c r="K3512" s="12">
        <f t="shared" si="218"/>
        <v>150.59199999999987</v>
      </c>
      <c r="L3512" s="7">
        <f t="shared" si="219"/>
        <v>0.21796118753184182</v>
      </c>
      <c r="M3512" s="5" t="str">
        <f>IF(COUNTIF(Returns!$B$2:$B$248,A3512)&gt;0,"Yes","No")</f>
        <v>No</v>
      </c>
      <c r="N3512" s="13"/>
    </row>
    <row r="3513" spans="1:14" x14ac:dyDescent="0.35">
      <c r="A3513" s="5">
        <v>3512</v>
      </c>
      <c r="B3513" s="5">
        <v>2310</v>
      </c>
      <c r="C3513" s="5">
        <v>1043</v>
      </c>
      <c r="D3513" s="5">
        <v>2</v>
      </c>
      <c r="E3513" s="5">
        <v>567.48</v>
      </c>
      <c r="F3513" s="5">
        <v>0</v>
      </c>
      <c r="G3513" s="5">
        <f>IFERROR(INDEX(Products!$C$2:$C$86,MATCH(C3513,Products!$A$2:$A$86,0)),"")</f>
        <v>4</v>
      </c>
      <c r="H3513" s="12">
        <f>IFERROR(INDEX(Products!$D$2:$D$86,MATCH(C3513,Products!$A$2:$A$86,0)),"")</f>
        <v>407.51</v>
      </c>
      <c r="I3513" s="12">
        <f t="shared" si="216"/>
        <v>1134.96</v>
      </c>
      <c r="J3513" s="12">
        <f t="shared" si="217"/>
        <v>815.02</v>
      </c>
      <c r="K3513" s="12">
        <f t="shared" si="218"/>
        <v>319.94000000000005</v>
      </c>
      <c r="L3513" s="7">
        <f t="shared" si="219"/>
        <v>0.28189539719461482</v>
      </c>
      <c r="M3513" s="5" t="str">
        <f>IF(COUNTIF(Returns!$B$2:$B$248,A3513)&gt;0,"Yes","No")</f>
        <v>No</v>
      </c>
      <c r="N3513" s="13"/>
    </row>
    <row r="3514" spans="1:14" x14ac:dyDescent="0.35">
      <c r="A3514" s="5">
        <v>3513</v>
      </c>
      <c r="B3514" s="5">
        <v>2311</v>
      </c>
      <c r="C3514" s="5">
        <v>1064</v>
      </c>
      <c r="D3514" s="5">
        <v>1</v>
      </c>
      <c r="E3514" s="5">
        <v>177.92</v>
      </c>
      <c r="F3514" s="5">
        <v>0.05</v>
      </c>
      <c r="G3514" s="5">
        <f>IFERROR(INDEX(Products!$C$2:$C$86,MATCH(C3514,Products!$A$2:$A$86,0)),"")</f>
        <v>6</v>
      </c>
      <c r="H3514" s="12">
        <f>IFERROR(INDEX(Products!$D$2:$D$86,MATCH(C3514,Products!$A$2:$A$86,0)),"")</f>
        <v>95.97</v>
      </c>
      <c r="I3514" s="12">
        <f t="shared" si="216"/>
        <v>169.02399999999997</v>
      </c>
      <c r="J3514" s="12">
        <f t="shared" si="217"/>
        <v>95.97</v>
      </c>
      <c r="K3514" s="12">
        <f t="shared" si="218"/>
        <v>73.053999999999974</v>
      </c>
      <c r="L3514" s="7">
        <f t="shared" si="219"/>
        <v>0.43221081029912906</v>
      </c>
      <c r="M3514" s="5" t="str">
        <f>IF(COUNTIF(Returns!$B$2:$B$248,A3514)&gt;0,"Yes","No")</f>
        <v>No</v>
      </c>
      <c r="N3514" s="13"/>
    </row>
    <row r="3515" spans="1:14" x14ac:dyDescent="0.35">
      <c r="A3515" s="5">
        <v>3514</v>
      </c>
      <c r="B3515" s="5">
        <v>2311</v>
      </c>
      <c r="C3515" s="5">
        <v>1016</v>
      </c>
      <c r="D3515" s="5">
        <v>1</v>
      </c>
      <c r="E3515" s="5">
        <v>1279.19</v>
      </c>
      <c r="F3515" s="5">
        <v>0.1</v>
      </c>
      <c r="G3515" s="5">
        <f>IFERROR(INDEX(Products!$C$2:$C$86,MATCH(C3515,Products!$A$2:$A$86,0)),"")</f>
        <v>2</v>
      </c>
      <c r="H3515" s="12">
        <f>IFERROR(INDEX(Products!$D$2:$D$86,MATCH(C3515,Products!$A$2:$A$86,0)),"")</f>
        <v>741.85</v>
      </c>
      <c r="I3515" s="12">
        <f t="shared" si="216"/>
        <v>1151.2710000000002</v>
      </c>
      <c r="J3515" s="12">
        <f t="shared" si="217"/>
        <v>741.85</v>
      </c>
      <c r="K3515" s="12">
        <f t="shared" si="218"/>
        <v>409.42100000000016</v>
      </c>
      <c r="L3515" s="7">
        <f t="shared" si="219"/>
        <v>0.35562521769418332</v>
      </c>
      <c r="M3515" s="5" t="str">
        <f>IF(COUNTIF(Returns!$B$2:$B$248,A3515)&gt;0,"Yes","No")</f>
        <v>No</v>
      </c>
      <c r="N3515" s="13"/>
    </row>
    <row r="3516" spans="1:14" x14ac:dyDescent="0.35">
      <c r="A3516" s="5">
        <v>3515</v>
      </c>
      <c r="B3516" s="5">
        <v>2312</v>
      </c>
      <c r="C3516" s="5">
        <v>1061</v>
      </c>
      <c r="D3516" s="5">
        <v>1</v>
      </c>
      <c r="E3516" s="5">
        <v>1128.8399999999999</v>
      </c>
      <c r="F3516" s="5">
        <v>0.1</v>
      </c>
      <c r="G3516" s="5">
        <f>IFERROR(INDEX(Products!$C$2:$C$86,MATCH(C3516,Products!$A$2:$A$86,0)),"")</f>
        <v>6</v>
      </c>
      <c r="H3516" s="12">
        <f>IFERROR(INDEX(Products!$D$2:$D$86,MATCH(C3516,Products!$A$2:$A$86,0)),"")</f>
        <v>705.26</v>
      </c>
      <c r="I3516" s="12">
        <f t="shared" si="216"/>
        <v>1015.9559999999999</v>
      </c>
      <c r="J3516" s="12">
        <f t="shared" si="217"/>
        <v>705.26</v>
      </c>
      <c r="K3516" s="12">
        <f t="shared" si="218"/>
        <v>310.69599999999991</v>
      </c>
      <c r="L3516" s="7">
        <f t="shared" si="219"/>
        <v>0.30581639362334584</v>
      </c>
      <c r="M3516" s="5" t="str">
        <f>IF(COUNTIF(Returns!$B$2:$B$248,A3516)&gt;0,"Yes","No")</f>
        <v>Yes</v>
      </c>
      <c r="N3516" s="13"/>
    </row>
    <row r="3517" spans="1:14" x14ac:dyDescent="0.35">
      <c r="A3517" s="5">
        <v>3516</v>
      </c>
      <c r="B3517" s="5">
        <v>2313</v>
      </c>
      <c r="C3517" s="5">
        <v>1039</v>
      </c>
      <c r="D3517" s="5">
        <v>1</v>
      </c>
      <c r="E3517" s="5">
        <v>1284.94</v>
      </c>
      <c r="F3517" s="5">
        <v>0</v>
      </c>
      <c r="G3517" s="5">
        <f>IFERROR(INDEX(Products!$C$2:$C$86,MATCH(C3517,Products!$A$2:$A$86,0)),"")</f>
        <v>4</v>
      </c>
      <c r="H3517" s="12">
        <f>IFERROR(INDEX(Products!$D$2:$D$86,MATCH(C3517,Products!$A$2:$A$86,0)),"")</f>
        <v>829.93</v>
      </c>
      <c r="I3517" s="12">
        <f t="shared" si="216"/>
        <v>1284.94</v>
      </c>
      <c r="J3517" s="12">
        <f t="shared" si="217"/>
        <v>829.93</v>
      </c>
      <c r="K3517" s="12">
        <f t="shared" si="218"/>
        <v>455.0100000000001</v>
      </c>
      <c r="L3517" s="7">
        <f t="shared" si="219"/>
        <v>0.35410991952931659</v>
      </c>
      <c r="M3517" s="5" t="str">
        <f>IF(COUNTIF(Returns!$B$2:$B$248,A3517)&gt;0,"Yes","No")</f>
        <v>No</v>
      </c>
      <c r="N3517" s="13"/>
    </row>
    <row r="3518" spans="1:14" x14ac:dyDescent="0.35">
      <c r="A3518" s="5">
        <v>3517</v>
      </c>
      <c r="B3518" s="5">
        <v>2313</v>
      </c>
      <c r="C3518" s="5">
        <v>1053</v>
      </c>
      <c r="D3518" s="5">
        <v>1</v>
      </c>
      <c r="E3518" s="5">
        <v>1295.03</v>
      </c>
      <c r="F3518" s="5">
        <v>0.2</v>
      </c>
      <c r="G3518" s="5">
        <f>IFERROR(INDEX(Products!$C$2:$C$86,MATCH(C3518,Products!$A$2:$A$86,0)),"")</f>
        <v>5</v>
      </c>
      <c r="H3518" s="12">
        <f>IFERROR(INDEX(Products!$D$2:$D$86,MATCH(C3518,Products!$A$2:$A$86,0)),"")</f>
        <v>777.04</v>
      </c>
      <c r="I3518" s="12">
        <f t="shared" si="216"/>
        <v>1036.0240000000001</v>
      </c>
      <c r="J3518" s="12">
        <f t="shared" si="217"/>
        <v>777.04</v>
      </c>
      <c r="K3518" s="12">
        <f t="shared" si="218"/>
        <v>258.98400000000015</v>
      </c>
      <c r="L3518" s="7">
        <f t="shared" si="219"/>
        <v>0.24997876497069577</v>
      </c>
      <c r="M3518" s="5" t="str">
        <f>IF(COUNTIF(Returns!$B$2:$B$248,A3518)&gt;0,"Yes","No")</f>
        <v>No</v>
      </c>
      <c r="N3518" s="13"/>
    </row>
    <row r="3519" spans="1:14" x14ac:dyDescent="0.35">
      <c r="A3519" s="5">
        <v>3518</v>
      </c>
      <c r="B3519" s="5">
        <v>2313</v>
      </c>
      <c r="C3519" s="5">
        <v>1016</v>
      </c>
      <c r="D3519" s="5">
        <v>1</v>
      </c>
      <c r="E3519" s="5">
        <v>1279.19</v>
      </c>
      <c r="F3519" s="5">
        <v>0.15</v>
      </c>
      <c r="G3519" s="5">
        <f>IFERROR(INDEX(Products!$C$2:$C$86,MATCH(C3519,Products!$A$2:$A$86,0)),"")</f>
        <v>2</v>
      </c>
      <c r="H3519" s="12">
        <f>IFERROR(INDEX(Products!$D$2:$D$86,MATCH(C3519,Products!$A$2:$A$86,0)),"")</f>
        <v>741.85</v>
      </c>
      <c r="I3519" s="12">
        <f t="shared" si="216"/>
        <v>1087.3115</v>
      </c>
      <c r="J3519" s="12">
        <f t="shared" si="217"/>
        <v>741.85</v>
      </c>
      <c r="K3519" s="12">
        <f t="shared" si="218"/>
        <v>345.4615</v>
      </c>
      <c r="L3519" s="7">
        <f t="shared" si="219"/>
        <v>0.31772081873501751</v>
      </c>
      <c r="M3519" s="5" t="str">
        <f>IF(COUNTIF(Returns!$B$2:$B$248,A3519)&gt;0,"Yes","No")</f>
        <v>Yes</v>
      </c>
      <c r="N3519" s="13"/>
    </row>
    <row r="3520" spans="1:14" x14ac:dyDescent="0.35">
      <c r="A3520" s="5">
        <v>3519</v>
      </c>
      <c r="B3520" s="5">
        <v>2314</v>
      </c>
      <c r="C3520" s="5">
        <v>1014</v>
      </c>
      <c r="D3520" s="5">
        <v>1</v>
      </c>
      <c r="E3520" s="5">
        <v>1024.3800000000001</v>
      </c>
      <c r="F3520" s="5">
        <v>0.3</v>
      </c>
      <c r="G3520" s="5">
        <f>IFERROR(INDEX(Products!$C$2:$C$86,MATCH(C3520,Products!$A$2:$A$86,0)),"")</f>
        <v>1</v>
      </c>
      <c r="H3520" s="12">
        <f>IFERROR(INDEX(Products!$D$2:$D$86,MATCH(C3520,Products!$A$2:$A$86,0)),"")</f>
        <v>780.26</v>
      </c>
      <c r="I3520" s="12">
        <f t="shared" si="216"/>
        <v>717.06600000000003</v>
      </c>
      <c r="J3520" s="12">
        <f t="shared" si="217"/>
        <v>780.26</v>
      </c>
      <c r="K3520" s="12">
        <f t="shared" si="218"/>
        <v>-63.19399999999996</v>
      </c>
      <c r="L3520" s="7">
        <f t="shared" si="219"/>
        <v>-8.8128568360513471E-2</v>
      </c>
      <c r="M3520" s="5" t="str">
        <f>IF(COUNTIF(Returns!$B$2:$B$248,A3520)&gt;0,"Yes","No")</f>
        <v>No</v>
      </c>
      <c r="N3520" s="13"/>
    </row>
    <row r="3521" spans="1:14" x14ac:dyDescent="0.35">
      <c r="A3521" s="5">
        <v>3520</v>
      </c>
      <c r="B3521" s="5">
        <v>2315</v>
      </c>
      <c r="C3521" s="5">
        <v>1079</v>
      </c>
      <c r="D3521" s="5">
        <v>3</v>
      </c>
      <c r="E3521" s="5">
        <v>395.97</v>
      </c>
      <c r="F3521" s="5">
        <v>0.1</v>
      </c>
      <c r="G3521" s="5">
        <f>IFERROR(INDEX(Products!$C$2:$C$86,MATCH(C3521,Products!$A$2:$A$86,0)),"")</f>
        <v>8</v>
      </c>
      <c r="H3521" s="12">
        <f>IFERROR(INDEX(Products!$D$2:$D$86,MATCH(C3521,Products!$A$2:$A$86,0)),"")</f>
        <v>242.57</v>
      </c>
      <c r="I3521" s="12">
        <f t="shared" si="216"/>
        <v>1069.1190000000001</v>
      </c>
      <c r="J3521" s="12">
        <f t="shared" si="217"/>
        <v>727.71</v>
      </c>
      <c r="K3521" s="12">
        <f t="shared" si="218"/>
        <v>341.40900000000011</v>
      </c>
      <c r="L3521" s="7">
        <f t="shared" si="219"/>
        <v>0.31933676232486752</v>
      </c>
      <c r="M3521" s="5" t="str">
        <f>IF(COUNTIF(Returns!$B$2:$B$248,A3521)&gt;0,"Yes","No")</f>
        <v>No</v>
      </c>
      <c r="N3521" s="13"/>
    </row>
    <row r="3522" spans="1:14" x14ac:dyDescent="0.35">
      <c r="A3522" s="5">
        <v>3521</v>
      </c>
      <c r="B3522" s="5">
        <v>2316</v>
      </c>
      <c r="C3522" s="5">
        <v>1067</v>
      </c>
      <c r="D3522" s="5">
        <v>1</v>
      </c>
      <c r="E3522" s="5">
        <v>4128.99</v>
      </c>
      <c r="F3522" s="5">
        <v>0</v>
      </c>
      <c r="G3522" s="5">
        <f>IFERROR(INDEX(Products!$C$2:$C$86,MATCH(C3522,Products!$A$2:$A$86,0)),"")</f>
        <v>7</v>
      </c>
      <c r="H3522" s="12">
        <f>IFERROR(INDEX(Products!$D$2:$D$86,MATCH(C3522,Products!$A$2:$A$86,0)),"")</f>
        <v>2213.3200000000002</v>
      </c>
      <c r="I3522" s="12">
        <f t="shared" ref="I3522:I3585" si="220">D3522*E3522*(1-F3522)</f>
        <v>4128.99</v>
      </c>
      <c r="J3522" s="12">
        <f t="shared" ref="J3522:J3585" si="221">D3522*H3522</f>
        <v>2213.3200000000002</v>
      </c>
      <c r="K3522" s="12">
        <f t="shared" ref="K3522:K3585" si="222">I3522-J3522</f>
        <v>1915.6699999999996</v>
      </c>
      <c r="L3522" s="7">
        <f t="shared" ref="L3522:L3585" si="223">IFERROR(K3522/I3522,0)</f>
        <v>0.4639560764254696</v>
      </c>
      <c r="M3522" s="5" t="str">
        <f>IF(COUNTIF(Returns!$B$2:$B$248,A3522)&gt;0,"Yes","No")</f>
        <v>No</v>
      </c>
      <c r="N3522" s="13"/>
    </row>
    <row r="3523" spans="1:14" x14ac:dyDescent="0.35">
      <c r="A3523" s="5">
        <v>3522</v>
      </c>
      <c r="B3523" s="5">
        <v>2316</v>
      </c>
      <c r="C3523" s="5">
        <v>1036</v>
      </c>
      <c r="D3523" s="5">
        <v>2</v>
      </c>
      <c r="E3523" s="5">
        <v>471.33</v>
      </c>
      <c r="F3523" s="5">
        <v>0</v>
      </c>
      <c r="G3523" s="5">
        <f>IFERROR(INDEX(Products!$C$2:$C$86,MATCH(C3523,Products!$A$2:$A$86,0)),"")</f>
        <v>4</v>
      </c>
      <c r="H3523" s="12">
        <f>IFERROR(INDEX(Products!$D$2:$D$86,MATCH(C3523,Products!$A$2:$A$86,0)),"")</f>
        <v>253.01</v>
      </c>
      <c r="I3523" s="12">
        <f t="shared" si="220"/>
        <v>942.66</v>
      </c>
      <c r="J3523" s="12">
        <f t="shared" si="221"/>
        <v>506.02</v>
      </c>
      <c r="K3523" s="12">
        <f t="shared" si="222"/>
        <v>436.64</v>
      </c>
      <c r="L3523" s="7">
        <f t="shared" si="223"/>
        <v>0.46319988118727856</v>
      </c>
      <c r="M3523" s="5" t="str">
        <f>IF(COUNTIF(Returns!$B$2:$B$248,A3523)&gt;0,"Yes","No")</f>
        <v>Yes</v>
      </c>
      <c r="N3523" s="13"/>
    </row>
    <row r="3524" spans="1:14" x14ac:dyDescent="0.35">
      <c r="A3524" s="5">
        <v>3523</v>
      </c>
      <c r="B3524" s="5">
        <v>2317</v>
      </c>
      <c r="C3524" s="5">
        <v>1016</v>
      </c>
      <c r="D3524" s="5">
        <v>1</v>
      </c>
      <c r="E3524" s="5">
        <v>1279.19</v>
      </c>
      <c r="F3524" s="5">
        <v>0.15</v>
      </c>
      <c r="G3524" s="5">
        <f>IFERROR(INDEX(Products!$C$2:$C$86,MATCH(C3524,Products!$A$2:$A$86,0)),"")</f>
        <v>2</v>
      </c>
      <c r="H3524" s="12">
        <f>IFERROR(INDEX(Products!$D$2:$D$86,MATCH(C3524,Products!$A$2:$A$86,0)),"")</f>
        <v>741.85</v>
      </c>
      <c r="I3524" s="12">
        <f t="shared" si="220"/>
        <v>1087.3115</v>
      </c>
      <c r="J3524" s="12">
        <f t="shared" si="221"/>
        <v>741.85</v>
      </c>
      <c r="K3524" s="12">
        <f t="shared" si="222"/>
        <v>345.4615</v>
      </c>
      <c r="L3524" s="7">
        <f t="shared" si="223"/>
        <v>0.31772081873501751</v>
      </c>
      <c r="M3524" s="5" t="str">
        <f>IF(COUNTIF(Returns!$B$2:$B$248,A3524)&gt;0,"Yes","No")</f>
        <v>No</v>
      </c>
      <c r="N3524" s="13"/>
    </row>
    <row r="3525" spans="1:14" x14ac:dyDescent="0.35">
      <c r="A3525" s="5">
        <v>3524</v>
      </c>
      <c r="B3525" s="5">
        <v>2318</v>
      </c>
      <c r="C3525" s="5">
        <v>1051</v>
      </c>
      <c r="D3525" s="5">
        <v>1</v>
      </c>
      <c r="E3525" s="5">
        <v>304.13</v>
      </c>
      <c r="F3525" s="5">
        <v>0</v>
      </c>
      <c r="G3525" s="5">
        <f>IFERROR(INDEX(Products!$C$2:$C$86,MATCH(C3525,Products!$A$2:$A$86,0)),"")</f>
        <v>5</v>
      </c>
      <c r="H3525" s="12">
        <f>IFERROR(INDEX(Products!$D$2:$D$86,MATCH(C3525,Products!$A$2:$A$86,0)),"")</f>
        <v>176.98</v>
      </c>
      <c r="I3525" s="12">
        <f t="shared" si="220"/>
        <v>304.13</v>
      </c>
      <c r="J3525" s="12">
        <f t="shared" si="221"/>
        <v>176.98</v>
      </c>
      <c r="K3525" s="12">
        <f t="shared" si="222"/>
        <v>127.15</v>
      </c>
      <c r="L3525" s="7">
        <f t="shared" si="223"/>
        <v>0.41807779567947917</v>
      </c>
      <c r="M3525" s="5" t="str">
        <f>IF(COUNTIF(Returns!$B$2:$B$248,A3525)&gt;0,"Yes","No")</f>
        <v>No</v>
      </c>
      <c r="N3525" s="13"/>
    </row>
    <row r="3526" spans="1:14" x14ac:dyDescent="0.35">
      <c r="A3526" s="5">
        <v>3525</v>
      </c>
      <c r="B3526" s="5">
        <v>2318</v>
      </c>
      <c r="C3526" s="5">
        <v>1080</v>
      </c>
      <c r="D3526" s="5">
        <v>1</v>
      </c>
      <c r="E3526" s="5">
        <v>256.7</v>
      </c>
      <c r="F3526" s="5">
        <v>0</v>
      </c>
      <c r="G3526" s="5">
        <f>IFERROR(INDEX(Products!$C$2:$C$86,MATCH(C3526,Products!$A$2:$A$86,0)),"")</f>
        <v>8</v>
      </c>
      <c r="H3526" s="12">
        <f>IFERROR(INDEX(Products!$D$2:$D$86,MATCH(C3526,Products!$A$2:$A$86,0)),"")</f>
        <v>184.26</v>
      </c>
      <c r="I3526" s="12">
        <f t="shared" si="220"/>
        <v>256.7</v>
      </c>
      <c r="J3526" s="12">
        <f t="shared" si="221"/>
        <v>184.26</v>
      </c>
      <c r="K3526" s="12">
        <f t="shared" si="222"/>
        <v>72.44</v>
      </c>
      <c r="L3526" s="7">
        <f t="shared" si="223"/>
        <v>0.28219711725749902</v>
      </c>
      <c r="M3526" s="5" t="str">
        <f>IF(COUNTIF(Returns!$B$2:$B$248,A3526)&gt;0,"Yes","No")</f>
        <v>No</v>
      </c>
      <c r="N3526" s="13"/>
    </row>
    <row r="3527" spans="1:14" x14ac:dyDescent="0.35">
      <c r="A3527" s="5">
        <v>3526</v>
      </c>
      <c r="B3527" s="5">
        <v>2319</v>
      </c>
      <c r="C3527" s="5">
        <v>1064</v>
      </c>
      <c r="D3527" s="5">
        <v>1</v>
      </c>
      <c r="E3527" s="5">
        <v>177.92</v>
      </c>
      <c r="F3527" s="5">
        <v>0.3</v>
      </c>
      <c r="G3527" s="5">
        <f>IFERROR(INDEX(Products!$C$2:$C$86,MATCH(C3527,Products!$A$2:$A$86,0)),"")</f>
        <v>6</v>
      </c>
      <c r="H3527" s="12">
        <f>IFERROR(INDEX(Products!$D$2:$D$86,MATCH(C3527,Products!$A$2:$A$86,0)),"")</f>
        <v>95.97</v>
      </c>
      <c r="I3527" s="12">
        <f t="shared" si="220"/>
        <v>124.54399999999998</v>
      </c>
      <c r="J3527" s="12">
        <f t="shared" si="221"/>
        <v>95.97</v>
      </c>
      <c r="K3527" s="12">
        <f t="shared" si="222"/>
        <v>28.573999999999984</v>
      </c>
      <c r="L3527" s="7">
        <f t="shared" si="223"/>
        <v>0.22942895683453227</v>
      </c>
      <c r="M3527" s="5" t="str">
        <f>IF(COUNTIF(Returns!$B$2:$B$248,A3527)&gt;0,"Yes","No")</f>
        <v>No</v>
      </c>
      <c r="N3527" s="13"/>
    </row>
    <row r="3528" spans="1:14" x14ac:dyDescent="0.35">
      <c r="A3528" s="5">
        <v>3527</v>
      </c>
      <c r="B3528" s="5">
        <v>2320</v>
      </c>
      <c r="C3528" s="5">
        <v>1043</v>
      </c>
      <c r="D3528" s="5">
        <v>1</v>
      </c>
      <c r="E3528" s="5">
        <v>567.48</v>
      </c>
      <c r="F3528" s="5">
        <v>0.1</v>
      </c>
      <c r="G3528" s="5">
        <f>IFERROR(INDEX(Products!$C$2:$C$86,MATCH(C3528,Products!$A$2:$A$86,0)),"")</f>
        <v>4</v>
      </c>
      <c r="H3528" s="12">
        <f>IFERROR(INDEX(Products!$D$2:$D$86,MATCH(C3528,Products!$A$2:$A$86,0)),"")</f>
        <v>407.51</v>
      </c>
      <c r="I3528" s="12">
        <f t="shared" si="220"/>
        <v>510.73200000000003</v>
      </c>
      <c r="J3528" s="12">
        <f t="shared" si="221"/>
        <v>407.51</v>
      </c>
      <c r="K3528" s="12">
        <f t="shared" si="222"/>
        <v>103.22200000000004</v>
      </c>
      <c r="L3528" s="7">
        <f t="shared" si="223"/>
        <v>0.20210599688290537</v>
      </c>
      <c r="M3528" s="5" t="str">
        <f>IF(COUNTIF(Returns!$B$2:$B$248,A3528)&gt;0,"Yes","No")</f>
        <v>No</v>
      </c>
      <c r="N3528" s="13"/>
    </row>
    <row r="3529" spans="1:14" x14ac:dyDescent="0.35">
      <c r="A3529" s="5">
        <v>3528</v>
      </c>
      <c r="B3529" s="5">
        <v>2321</v>
      </c>
      <c r="C3529" s="5">
        <v>1037</v>
      </c>
      <c r="D3529" s="5">
        <v>1</v>
      </c>
      <c r="E3529" s="5">
        <v>1161.6300000000001</v>
      </c>
      <c r="F3529" s="5">
        <v>0.2</v>
      </c>
      <c r="G3529" s="5">
        <f>IFERROR(INDEX(Products!$C$2:$C$86,MATCH(C3529,Products!$A$2:$A$86,0)),"")</f>
        <v>4</v>
      </c>
      <c r="H3529" s="12">
        <f>IFERROR(INDEX(Products!$D$2:$D$86,MATCH(C3529,Products!$A$2:$A$86,0)),"")</f>
        <v>798.62</v>
      </c>
      <c r="I3529" s="12">
        <f t="shared" si="220"/>
        <v>929.30400000000009</v>
      </c>
      <c r="J3529" s="12">
        <f t="shared" si="221"/>
        <v>798.62</v>
      </c>
      <c r="K3529" s="12">
        <f t="shared" si="222"/>
        <v>130.68400000000008</v>
      </c>
      <c r="L3529" s="7">
        <f t="shared" si="223"/>
        <v>0.14062567254633582</v>
      </c>
      <c r="M3529" s="5" t="str">
        <f>IF(COUNTIF(Returns!$B$2:$B$248,A3529)&gt;0,"Yes","No")</f>
        <v>No</v>
      </c>
      <c r="N3529" s="13"/>
    </row>
    <row r="3530" spans="1:14" x14ac:dyDescent="0.35">
      <c r="A3530" s="5">
        <v>3529</v>
      </c>
      <c r="B3530" s="5">
        <v>2321</v>
      </c>
      <c r="C3530" s="5">
        <v>1075</v>
      </c>
      <c r="D3530" s="5">
        <v>1</v>
      </c>
      <c r="E3530" s="5">
        <v>904.54</v>
      </c>
      <c r="F3530" s="5">
        <v>0.3</v>
      </c>
      <c r="G3530" s="5">
        <f>IFERROR(INDEX(Products!$C$2:$C$86,MATCH(C3530,Products!$A$2:$A$86,0)),"")</f>
        <v>7</v>
      </c>
      <c r="H3530" s="12">
        <f>IFERROR(INDEX(Products!$D$2:$D$86,MATCH(C3530,Products!$A$2:$A$86,0)),"")</f>
        <v>622.70000000000005</v>
      </c>
      <c r="I3530" s="12">
        <f t="shared" si="220"/>
        <v>633.17799999999988</v>
      </c>
      <c r="J3530" s="12">
        <f t="shared" si="221"/>
        <v>622.70000000000005</v>
      </c>
      <c r="K3530" s="12">
        <f t="shared" si="222"/>
        <v>10.477999999999838</v>
      </c>
      <c r="L3530" s="7">
        <f t="shared" si="223"/>
        <v>1.6548269207078959E-2</v>
      </c>
      <c r="M3530" s="5" t="str">
        <f>IF(COUNTIF(Returns!$B$2:$B$248,A3530)&gt;0,"Yes","No")</f>
        <v>No</v>
      </c>
      <c r="N3530" s="13"/>
    </row>
    <row r="3531" spans="1:14" x14ac:dyDescent="0.35">
      <c r="A3531" s="5">
        <v>3530</v>
      </c>
      <c r="B3531" s="5">
        <v>2322</v>
      </c>
      <c r="C3531" s="5">
        <v>1038</v>
      </c>
      <c r="D3531" s="5">
        <v>2</v>
      </c>
      <c r="E3531" s="5">
        <v>930.61</v>
      </c>
      <c r="F3531" s="5">
        <v>0.15</v>
      </c>
      <c r="G3531" s="5">
        <f>IFERROR(INDEX(Products!$C$2:$C$86,MATCH(C3531,Products!$A$2:$A$86,0)),"")</f>
        <v>4</v>
      </c>
      <c r="H3531" s="12">
        <f>IFERROR(INDEX(Products!$D$2:$D$86,MATCH(C3531,Products!$A$2:$A$86,0)),"")</f>
        <v>617.46</v>
      </c>
      <c r="I3531" s="12">
        <f t="shared" si="220"/>
        <v>1582.037</v>
      </c>
      <c r="J3531" s="12">
        <f t="shared" si="221"/>
        <v>1234.92</v>
      </c>
      <c r="K3531" s="12">
        <f t="shared" si="222"/>
        <v>347.11699999999996</v>
      </c>
      <c r="L3531" s="7">
        <f t="shared" si="223"/>
        <v>0.21941142969475427</v>
      </c>
      <c r="M3531" s="5" t="str">
        <f>IF(COUNTIF(Returns!$B$2:$B$248,A3531)&gt;0,"Yes","No")</f>
        <v>No</v>
      </c>
      <c r="N3531" s="13"/>
    </row>
    <row r="3532" spans="1:14" x14ac:dyDescent="0.35">
      <c r="A3532" s="5">
        <v>3531</v>
      </c>
      <c r="B3532" s="5">
        <v>2322</v>
      </c>
      <c r="C3532" s="5">
        <v>1085</v>
      </c>
      <c r="D3532" s="5">
        <v>1</v>
      </c>
      <c r="E3532" s="5">
        <v>234.72</v>
      </c>
      <c r="F3532" s="5">
        <v>0.1</v>
      </c>
      <c r="G3532" s="5">
        <f>IFERROR(INDEX(Products!$C$2:$C$86,MATCH(C3532,Products!$A$2:$A$86,0)),"")</f>
        <v>8</v>
      </c>
      <c r="H3532" s="12">
        <f>IFERROR(INDEX(Products!$D$2:$D$86,MATCH(C3532,Products!$A$2:$A$86,0)),"")</f>
        <v>175.69</v>
      </c>
      <c r="I3532" s="12">
        <f t="shared" si="220"/>
        <v>211.24799999999999</v>
      </c>
      <c r="J3532" s="12">
        <f t="shared" si="221"/>
        <v>175.69</v>
      </c>
      <c r="K3532" s="12">
        <f t="shared" si="222"/>
        <v>35.557999999999993</v>
      </c>
      <c r="L3532" s="7">
        <f t="shared" si="223"/>
        <v>0.16832348708626824</v>
      </c>
      <c r="M3532" s="5" t="str">
        <f>IF(COUNTIF(Returns!$B$2:$B$248,A3532)&gt;0,"Yes","No")</f>
        <v>No</v>
      </c>
      <c r="N3532" s="13"/>
    </row>
    <row r="3533" spans="1:14" x14ac:dyDescent="0.35">
      <c r="A3533" s="5">
        <v>3532</v>
      </c>
      <c r="B3533" s="5">
        <v>2323</v>
      </c>
      <c r="C3533" s="5">
        <v>1056</v>
      </c>
      <c r="D3533" s="5">
        <v>1</v>
      </c>
      <c r="E3533" s="5">
        <v>1134.4000000000001</v>
      </c>
      <c r="F3533" s="5">
        <v>0.2</v>
      </c>
      <c r="G3533" s="5">
        <f>IFERROR(INDEX(Products!$C$2:$C$86,MATCH(C3533,Products!$A$2:$A$86,0)),"")</f>
        <v>6</v>
      </c>
      <c r="H3533" s="12">
        <f>IFERROR(INDEX(Products!$D$2:$D$86,MATCH(C3533,Products!$A$2:$A$86,0)),"")</f>
        <v>798.2</v>
      </c>
      <c r="I3533" s="12">
        <f t="shared" si="220"/>
        <v>907.5200000000001</v>
      </c>
      <c r="J3533" s="12">
        <f t="shared" si="221"/>
        <v>798.2</v>
      </c>
      <c r="K3533" s="12">
        <f t="shared" si="222"/>
        <v>109.32000000000005</v>
      </c>
      <c r="L3533" s="7">
        <f t="shared" si="223"/>
        <v>0.12046015514809595</v>
      </c>
      <c r="M3533" s="5" t="str">
        <f>IF(COUNTIF(Returns!$B$2:$B$248,A3533)&gt;0,"Yes","No")</f>
        <v>No</v>
      </c>
      <c r="N3533" s="13"/>
    </row>
    <row r="3534" spans="1:14" x14ac:dyDescent="0.35">
      <c r="A3534" s="5">
        <v>3533</v>
      </c>
      <c r="B3534" s="5">
        <v>2324</v>
      </c>
      <c r="C3534" s="5">
        <v>1067</v>
      </c>
      <c r="D3534" s="5">
        <v>1</v>
      </c>
      <c r="E3534" s="5">
        <v>4128.99</v>
      </c>
      <c r="F3534" s="5">
        <v>0</v>
      </c>
      <c r="G3534" s="5">
        <f>IFERROR(INDEX(Products!$C$2:$C$86,MATCH(C3534,Products!$A$2:$A$86,0)),"")</f>
        <v>7</v>
      </c>
      <c r="H3534" s="12">
        <f>IFERROR(INDEX(Products!$D$2:$D$86,MATCH(C3534,Products!$A$2:$A$86,0)),"")</f>
        <v>2213.3200000000002</v>
      </c>
      <c r="I3534" s="12">
        <f t="shared" si="220"/>
        <v>4128.99</v>
      </c>
      <c r="J3534" s="12">
        <f t="shared" si="221"/>
        <v>2213.3200000000002</v>
      </c>
      <c r="K3534" s="12">
        <f t="shared" si="222"/>
        <v>1915.6699999999996</v>
      </c>
      <c r="L3534" s="7">
        <f t="shared" si="223"/>
        <v>0.4639560764254696</v>
      </c>
      <c r="M3534" s="5" t="str">
        <f>IF(COUNTIF(Returns!$B$2:$B$248,A3534)&gt;0,"Yes","No")</f>
        <v>No</v>
      </c>
      <c r="N3534" s="13"/>
    </row>
    <row r="3535" spans="1:14" x14ac:dyDescent="0.35">
      <c r="A3535" s="5">
        <v>3534</v>
      </c>
      <c r="B3535" s="5">
        <v>2325</v>
      </c>
      <c r="C3535" s="5">
        <v>1061</v>
      </c>
      <c r="D3535" s="5">
        <v>1</v>
      </c>
      <c r="E3535" s="5">
        <v>1128.8399999999999</v>
      </c>
      <c r="F3535" s="5">
        <v>0</v>
      </c>
      <c r="G3535" s="5">
        <f>IFERROR(INDEX(Products!$C$2:$C$86,MATCH(C3535,Products!$A$2:$A$86,0)),"")</f>
        <v>6</v>
      </c>
      <c r="H3535" s="12">
        <f>IFERROR(INDEX(Products!$D$2:$D$86,MATCH(C3535,Products!$A$2:$A$86,0)),"")</f>
        <v>705.26</v>
      </c>
      <c r="I3535" s="12">
        <f t="shared" si="220"/>
        <v>1128.8399999999999</v>
      </c>
      <c r="J3535" s="12">
        <f t="shared" si="221"/>
        <v>705.26</v>
      </c>
      <c r="K3535" s="12">
        <f t="shared" si="222"/>
        <v>423.57999999999993</v>
      </c>
      <c r="L3535" s="7">
        <f t="shared" si="223"/>
        <v>0.37523475426101127</v>
      </c>
      <c r="M3535" s="5" t="str">
        <f>IF(COUNTIF(Returns!$B$2:$B$248,A3535)&gt;0,"Yes","No")</f>
        <v>No</v>
      </c>
      <c r="N3535" s="13"/>
    </row>
    <row r="3536" spans="1:14" x14ac:dyDescent="0.35">
      <c r="A3536" s="5">
        <v>3535</v>
      </c>
      <c r="B3536" s="5">
        <v>2326</v>
      </c>
      <c r="C3536" s="5">
        <v>1033</v>
      </c>
      <c r="D3536" s="5">
        <v>1</v>
      </c>
      <c r="E3536" s="5">
        <v>3738.1</v>
      </c>
      <c r="F3536" s="5">
        <v>0.1</v>
      </c>
      <c r="G3536" s="5">
        <f>IFERROR(INDEX(Products!$C$2:$C$86,MATCH(C3536,Products!$A$2:$A$86,0)),"")</f>
        <v>3</v>
      </c>
      <c r="H3536" s="12">
        <f>IFERROR(INDEX(Products!$D$2:$D$86,MATCH(C3536,Products!$A$2:$A$86,0)),"")</f>
        <v>2130.6999999999998</v>
      </c>
      <c r="I3536" s="12">
        <f t="shared" si="220"/>
        <v>3364.29</v>
      </c>
      <c r="J3536" s="12">
        <f t="shared" si="221"/>
        <v>2130.6999999999998</v>
      </c>
      <c r="K3536" s="12">
        <f t="shared" si="222"/>
        <v>1233.5900000000001</v>
      </c>
      <c r="L3536" s="7">
        <f t="shared" si="223"/>
        <v>0.36667171973878593</v>
      </c>
      <c r="M3536" s="5" t="str">
        <f>IF(COUNTIF(Returns!$B$2:$B$248,A3536)&gt;0,"Yes","No")</f>
        <v>No</v>
      </c>
      <c r="N3536" s="13"/>
    </row>
    <row r="3537" spans="1:14" x14ac:dyDescent="0.35">
      <c r="A3537" s="5">
        <v>3536</v>
      </c>
      <c r="B3537" s="5">
        <v>2327</v>
      </c>
      <c r="C3537" s="5">
        <v>1061</v>
      </c>
      <c r="D3537" s="5">
        <v>1</v>
      </c>
      <c r="E3537" s="5">
        <v>1128.8399999999999</v>
      </c>
      <c r="F3537" s="5">
        <v>0.3</v>
      </c>
      <c r="G3537" s="5">
        <f>IFERROR(INDEX(Products!$C$2:$C$86,MATCH(C3537,Products!$A$2:$A$86,0)),"")</f>
        <v>6</v>
      </c>
      <c r="H3537" s="12">
        <f>IFERROR(INDEX(Products!$D$2:$D$86,MATCH(C3537,Products!$A$2:$A$86,0)),"")</f>
        <v>705.26</v>
      </c>
      <c r="I3537" s="12">
        <f t="shared" si="220"/>
        <v>790.18799999999987</v>
      </c>
      <c r="J3537" s="12">
        <f t="shared" si="221"/>
        <v>705.26</v>
      </c>
      <c r="K3537" s="12">
        <f t="shared" si="222"/>
        <v>84.927999999999884</v>
      </c>
      <c r="L3537" s="7">
        <f t="shared" si="223"/>
        <v>0.10747822037287316</v>
      </c>
      <c r="M3537" s="5" t="str">
        <f>IF(COUNTIF(Returns!$B$2:$B$248,A3537)&gt;0,"Yes","No")</f>
        <v>No</v>
      </c>
      <c r="N3537" s="13"/>
    </row>
    <row r="3538" spans="1:14" x14ac:dyDescent="0.35">
      <c r="A3538" s="5">
        <v>3537</v>
      </c>
      <c r="B3538" s="5">
        <v>2328</v>
      </c>
      <c r="C3538" s="5">
        <v>1081</v>
      </c>
      <c r="D3538" s="5">
        <v>1</v>
      </c>
      <c r="E3538" s="5">
        <v>163.27000000000001</v>
      </c>
      <c r="F3538" s="5">
        <v>0.1</v>
      </c>
      <c r="G3538" s="5">
        <f>IFERROR(INDEX(Products!$C$2:$C$86,MATCH(C3538,Products!$A$2:$A$86,0)),"")</f>
        <v>8</v>
      </c>
      <c r="H3538" s="12">
        <f>IFERROR(INDEX(Products!$D$2:$D$86,MATCH(C3538,Products!$A$2:$A$86,0)),"")</f>
        <v>98.34</v>
      </c>
      <c r="I3538" s="12">
        <f t="shared" si="220"/>
        <v>146.94300000000001</v>
      </c>
      <c r="J3538" s="12">
        <f t="shared" si="221"/>
        <v>98.34</v>
      </c>
      <c r="K3538" s="12">
        <f t="shared" si="222"/>
        <v>48.603000000000009</v>
      </c>
      <c r="L3538" s="7">
        <f t="shared" si="223"/>
        <v>0.33076090729058211</v>
      </c>
      <c r="M3538" s="5" t="str">
        <f>IF(COUNTIF(Returns!$B$2:$B$248,A3538)&gt;0,"Yes","No")</f>
        <v>No</v>
      </c>
      <c r="N3538" s="13"/>
    </row>
    <row r="3539" spans="1:14" x14ac:dyDescent="0.35">
      <c r="A3539" s="5">
        <v>3538</v>
      </c>
      <c r="B3539" s="5">
        <v>2328</v>
      </c>
      <c r="C3539" s="5">
        <v>1057</v>
      </c>
      <c r="D3539" s="5">
        <v>1</v>
      </c>
      <c r="E3539" s="5">
        <v>670.06</v>
      </c>
      <c r="F3539" s="5">
        <v>0</v>
      </c>
      <c r="G3539" s="5">
        <f>IFERROR(INDEX(Products!$C$2:$C$86,MATCH(C3539,Products!$A$2:$A$86,0)),"")</f>
        <v>6</v>
      </c>
      <c r="H3539" s="12">
        <f>IFERROR(INDEX(Products!$D$2:$D$86,MATCH(C3539,Products!$A$2:$A$86,0)),"")</f>
        <v>490.48</v>
      </c>
      <c r="I3539" s="12">
        <f t="shared" si="220"/>
        <v>670.06</v>
      </c>
      <c r="J3539" s="12">
        <f t="shared" si="221"/>
        <v>490.48</v>
      </c>
      <c r="K3539" s="12">
        <f t="shared" si="222"/>
        <v>179.57999999999993</v>
      </c>
      <c r="L3539" s="7">
        <f t="shared" si="223"/>
        <v>0.26800585022236806</v>
      </c>
      <c r="M3539" s="5" t="str">
        <f>IF(COUNTIF(Returns!$B$2:$B$248,A3539)&gt;0,"Yes","No")</f>
        <v>No</v>
      </c>
      <c r="N3539" s="13"/>
    </row>
    <row r="3540" spans="1:14" x14ac:dyDescent="0.35">
      <c r="A3540" s="5">
        <v>3539</v>
      </c>
      <c r="B3540" s="5">
        <v>2329</v>
      </c>
      <c r="C3540" s="5">
        <v>1028</v>
      </c>
      <c r="D3540" s="5">
        <v>1</v>
      </c>
      <c r="E3540" s="5">
        <v>2753.45</v>
      </c>
      <c r="F3540" s="5">
        <v>0.15</v>
      </c>
      <c r="G3540" s="5">
        <f>IFERROR(INDEX(Products!$C$2:$C$86,MATCH(C3540,Products!$A$2:$A$86,0)),"")</f>
        <v>3</v>
      </c>
      <c r="H3540" s="12">
        <f>IFERROR(INDEX(Products!$D$2:$D$86,MATCH(C3540,Products!$A$2:$A$86,0)),"")</f>
        <v>1672.88</v>
      </c>
      <c r="I3540" s="12">
        <f t="shared" si="220"/>
        <v>2340.4324999999999</v>
      </c>
      <c r="J3540" s="12">
        <f t="shared" si="221"/>
        <v>1672.88</v>
      </c>
      <c r="K3540" s="12">
        <f t="shared" si="222"/>
        <v>667.55249999999978</v>
      </c>
      <c r="L3540" s="7">
        <f t="shared" si="223"/>
        <v>0.28522612807675496</v>
      </c>
      <c r="M3540" s="5" t="str">
        <f>IF(COUNTIF(Returns!$B$2:$B$248,A3540)&gt;0,"Yes","No")</f>
        <v>No</v>
      </c>
      <c r="N3540" s="13"/>
    </row>
    <row r="3541" spans="1:14" x14ac:dyDescent="0.35">
      <c r="A3541" s="5">
        <v>3540</v>
      </c>
      <c r="B3541" s="5">
        <v>2330</v>
      </c>
      <c r="C3541" s="5">
        <v>1080</v>
      </c>
      <c r="D3541" s="5">
        <v>2</v>
      </c>
      <c r="E3541" s="5">
        <v>256.7</v>
      </c>
      <c r="F3541" s="5">
        <v>0.3</v>
      </c>
      <c r="G3541" s="5">
        <f>IFERROR(INDEX(Products!$C$2:$C$86,MATCH(C3541,Products!$A$2:$A$86,0)),"")</f>
        <v>8</v>
      </c>
      <c r="H3541" s="12">
        <f>IFERROR(INDEX(Products!$D$2:$D$86,MATCH(C3541,Products!$A$2:$A$86,0)),"")</f>
        <v>184.26</v>
      </c>
      <c r="I3541" s="12">
        <f t="shared" si="220"/>
        <v>359.37999999999994</v>
      </c>
      <c r="J3541" s="12">
        <f t="shared" si="221"/>
        <v>368.52</v>
      </c>
      <c r="K3541" s="12">
        <f t="shared" si="222"/>
        <v>-9.1400000000000432</v>
      </c>
      <c r="L3541" s="7">
        <f t="shared" si="223"/>
        <v>-2.5432689632144373E-2</v>
      </c>
      <c r="M3541" s="5" t="str">
        <f>IF(COUNTIF(Returns!$B$2:$B$248,A3541)&gt;0,"Yes","No")</f>
        <v>No</v>
      </c>
      <c r="N3541" s="13"/>
    </row>
    <row r="3542" spans="1:14" x14ac:dyDescent="0.35">
      <c r="A3542" s="5">
        <v>3541</v>
      </c>
      <c r="B3542" s="5">
        <v>2331</v>
      </c>
      <c r="C3542" s="5">
        <v>1049</v>
      </c>
      <c r="D3542" s="5">
        <v>1</v>
      </c>
      <c r="E3542" s="5">
        <v>3970.29</v>
      </c>
      <c r="F3542" s="5">
        <v>0.1</v>
      </c>
      <c r="G3542" s="5">
        <f>IFERROR(INDEX(Products!$C$2:$C$86,MATCH(C3542,Products!$A$2:$A$86,0)),"")</f>
        <v>5</v>
      </c>
      <c r="H3542" s="12">
        <f>IFERROR(INDEX(Products!$D$2:$D$86,MATCH(C3542,Products!$A$2:$A$86,0)),"")</f>
        <v>2490.89</v>
      </c>
      <c r="I3542" s="12">
        <f t="shared" si="220"/>
        <v>3573.261</v>
      </c>
      <c r="J3542" s="12">
        <f t="shared" si="221"/>
        <v>2490.89</v>
      </c>
      <c r="K3542" s="12">
        <f t="shared" si="222"/>
        <v>1082.3710000000001</v>
      </c>
      <c r="L3542" s="7">
        <f t="shared" si="223"/>
        <v>0.30290846372543179</v>
      </c>
      <c r="M3542" s="5" t="str">
        <f>IF(COUNTIF(Returns!$B$2:$B$248,A3542)&gt;0,"Yes","No")</f>
        <v>Yes</v>
      </c>
      <c r="N3542" s="13"/>
    </row>
    <row r="3543" spans="1:14" x14ac:dyDescent="0.35">
      <c r="A3543" s="5">
        <v>3542</v>
      </c>
      <c r="B3543" s="5">
        <v>2331</v>
      </c>
      <c r="C3543" s="5">
        <v>1075</v>
      </c>
      <c r="D3543" s="5">
        <v>1</v>
      </c>
      <c r="E3543" s="5">
        <v>904.54</v>
      </c>
      <c r="F3543" s="5">
        <v>0</v>
      </c>
      <c r="G3543" s="5">
        <f>IFERROR(INDEX(Products!$C$2:$C$86,MATCH(C3543,Products!$A$2:$A$86,0)),"")</f>
        <v>7</v>
      </c>
      <c r="H3543" s="12">
        <f>IFERROR(INDEX(Products!$D$2:$D$86,MATCH(C3543,Products!$A$2:$A$86,0)),"")</f>
        <v>622.70000000000005</v>
      </c>
      <c r="I3543" s="12">
        <f t="shared" si="220"/>
        <v>904.54</v>
      </c>
      <c r="J3543" s="12">
        <f t="shared" si="221"/>
        <v>622.70000000000005</v>
      </c>
      <c r="K3543" s="12">
        <f t="shared" si="222"/>
        <v>281.83999999999992</v>
      </c>
      <c r="L3543" s="7">
        <f t="shared" si="223"/>
        <v>0.31158378844495538</v>
      </c>
      <c r="M3543" s="5" t="str">
        <f>IF(COUNTIF(Returns!$B$2:$B$248,A3543)&gt;0,"Yes","No")</f>
        <v>Yes</v>
      </c>
      <c r="N3543" s="13"/>
    </row>
    <row r="3544" spans="1:14" x14ac:dyDescent="0.35">
      <c r="A3544" s="5">
        <v>3543</v>
      </c>
      <c r="B3544" s="5">
        <v>2332</v>
      </c>
      <c r="C3544" s="5">
        <v>1005</v>
      </c>
      <c r="D3544" s="5">
        <v>1</v>
      </c>
      <c r="E3544" s="5">
        <v>2703.6</v>
      </c>
      <c r="F3544" s="5">
        <v>0</v>
      </c>
      <c r="G3544" s="5">
        <f>IFERROR(INDEX(Products!$C$2:$C$86,MATCH(C3544,Products!$A$2:$A$86,0)),"")</f>
        <v>1</v>
      </c>
      <c r="H3544" s="12">
        <f>IFERROR(INDEX(Products!$D$2:$D$86,MATCH(C3544,Products!$A$2:$A$86,0)),"")</f>
        <v>2129.88</v>
      </c>
      <c r="I3544" s="12">
        <f t="shared" si="220"/>
        <v>2703.6</v>
      </c>
      <c r="J3544" s="12">
        <f t="shared" si="221"/>
        <v>2129.88</v>
      </c>
      <c r="K3544" s="12">
        <f t="shared" si="222"/>
        <v>573.7199999999998</v>
      </c>
      <c r="L3544" s="7">
        <f t="shared" si="223"/>
        <v>0.2122059476253883</v>
      </c>
      <c r="M3544" s="5" t="str">
        <f>IF(COUNTIF(Returns!$B$2:$B$248,A3544)&gt;0,"Yes","No")</f>
        <v>No</v>
      </c>
      <c r="N3544" s="13"/>
    </row>
    <row r="3545" spans="1:14" x14ac:dyDescent="0.35">
      <c r="A3545" s="5">
        <v>3544</v>
      </c>
      <c r="B3545" s="5">
        <v>2333</v>
      </c>
      <c r="C3545" s="5">
        <v>1067</v>
      </c>
      <c r="D3545" s="5">
        <v>2</v>
      </c>
      <c r="E3545" s="5">
        <v>4128.99</v>
      </c>
      <c r="F3545" s="5">
        <v>0</v>
      </c>
      <c r="G3545" s="5">
        <f>IFERROR(INDEX(Products!$C$2:$C$86,MATCH(C3545,Products!$A$2:$A$86,0)),"")</f>
        <v>7</v>
      </c>
      <c r="H3545" s="12">
        <f>IFERROR(INDEX(Products!$D$2:$D$86,MATCH(C3545,Products!$A$2:$A$86,0)),"")</f>
        <v>2213.3200000000002</v>
      </c>
      <c r="I3545" s="12">
        <f t="shared" si="220"/>
        <v>8257.98</v>
      </c>
      <c r="J3545" s="12">
        <f t="shared" si="221"/>
        <v>4426.6400000000003</v>
      </c>
      <c r="K3545" s="12">
        <f t="shared" si="222"/>
        <v>3831.3399999999992</v>
      </c>
      <c r="L3545" s="7">
        <f t="shared" si="223"/>
        <v>0.4639560764254696</v>
      </c>
      <c r="M3545" s="5" t="str">
        <f>IF(COUNTIF(Returns!$B$2:$B$248,A3545)&gt;0,"Yes","No")</f>
        <v>No</v>
      </c>
      <c r="N3545" s="13"/>
    </row>
    <row r="3546" spans="1:14" x14ac:dyDescent="0.35">
      <c r="A3546" s="5">
        <v>3545</v>
      </c>
      <c r="B3546" s="5">
        <v>2334</v>
      </c>
      <c r="C3546" s="5">
        <v>1013</v>
      </c>
      <c r="D3546" s="5">
        <v>1</v>
      </c>
      <c r="E3546" s="5">
        <v>6351.87</v>
      </c>
      <c r="F3546" s="5">
        <v>0</v>
      </c>
      <c r="G3546" s="5">
        <f>IFERROR(INDEX(Products!$C$2:$C$86,MATCH(C3546,Products!$A$2:$A$86,0)),"")</f>
        <v>1</v>
      </c>
      <c r="H3546" s="12">
        <f>IFERROR(INDEX(Products!$D$2:$D$86,MATCH(C3546,Products!$A$2:$A$86,0)),"")</f>
        <v>4324.57</v>
      </c>
      <c r="I3546" s="12">
        <f t="shared" si="220"/>
        <v>6351.87</v>
      </c>
      <c r="J3546" s="12">
        <f t="shared" si="221"/>
        <v>4324.57</v>
      </c>
      <c r="K3546" s="12">
        <f t="shared" si="222"/>
        <v>2027.3000000000002</v>
      </c>
      <c r="L3546" s="7">
        <f t="shared" si="223"/>
        <v>0.31916585194596242</v>
      </c>
      <c r="M3546" s="5" t="str">
        <f>IF(COUNTIF(Returns!$B$2:$B$248,A3546)&gt;0,"Yes","No")</f>
        <v>No</v>
      </c>
      <c r="N3546" s="13"/>
    </row>
    <row r="3547" spans="1:14" x14ac:dyDescent="0.35">
      <c r="A3547" s="5">
        <v>3546</v>
      </c>
      <c r="B3547" s="5">
        <v>2334</v>
      </c>
      <c r="C3547" s="5">
        <v>1081</v>
      </c>
      <c r="D3547" s="5">
        <v>1</v>
      </c>
      <c r="E3547" s="5">
        <v>163.27000000000001</v>
      </c>
      <c r="F3547" s="5">
        <v>0.05</v>
      </c>
      <c r="G3547" s="5">
        <f>IFERROR(INDEX(Products!$C$2:$C$86,MATCH(C3547,Products!$A$2:$A$86,0)),"")</f>
        <v>8</v>
      </c>
      <c r="H3547" s="12">
        <f>IFERROR(INDEX(Products!$D$2:$D$86,MATCH(C3547,Products!$A$2:$A$86,0)),"")</f>
        <v>98.34</v>
      </c>
      <c r="I3547" s="12">
        <f t="shared" si="220"/>
        <v>155.10650000000001</v>
      </c>
      <c r="J3547" s="12">
        <f t="shared" si="221"/>
        <v>98.34</v>
      </c>
      <c r="K3547" s="12">
        <f t="shared" si="222"/>
        <v>56.766500000000008</v>
      </c>
      <c r="L3547" s="7">
        <f t="shared" si="223"/>
        <v>0.36598401743318304</v>
      </c>
      <c r="M3547" s="5" t="str">
        <f>IF(COUNTIF(Returns!$B$2:$B$248,A3547)&gt;0,"Yes","No")</f>
        <v>No</v>
      </c>
      <c r="N3547" s="13"/>
    </row>
    <row r="3548" spans="1:14" x14ac:dyDescent="0.35">
      <c r="A3548" s="5">
        <v>3547</v>
      </c>
      <c r="B3548" s="5">
        <v>2334</v>
      </c>
      <c r="C3548" s="5">
        <v>1079</v>
      </c>
      <c r="D3548" s="5">
        <v>1</v>
      </c>
      <c r="E3548" s="5">
        <v>395.97</v>
      </c>
      <c r="F3548" s="5">
        <v>0</v>
      </c>
      <c r="G3548" s="5">
        <f>IFERROR(INDEX(Products!$C$2:$C$86,MATCH(C3548,Products!$A$2:$A$86,0)),"")</f>
        <v>8</v>
      </c>
      <c r="H3548" s="12">
        <f>IFERROR(INDEX(Products!$D$2:$D$86,MATCH(C3548,Products!$A$2:$A$86,0)),"")</f>
        <v>242.57</v>
      </c>
      <c r="I3548" s="12">
        <f t="shared" si="220"/>
        <v>395.97</v>
      </c>
      <c r="J3548" s="12">
        <f t="shared" si="221"/>
        <v>242.57</v>
      </c>
      <c r="K3548" s="12">
        <f t="shared" si="222"/>
        <v>153.40000000000003</v>
      </c>
      <c r="L3548" s="7">
        <f t="shared" si="223"/>
        <v>0.38740308609238078</v>
      </c>
      <c r="M3548" s="5" t="str">
        <f>IF(COUNTIF(Returns!$B$2:$B$248,A3548)&gt;0,"Yes","No")</f>
        <v>No</v>
      </c>
      <c r="N3548" s="13"/>
    </row>
    <row r="3549" spans="1:14" x14ac:dyDescent="0.35">
      <c r="A3549" s="5">
        <v>3548</v>
      </c>
      <c r="B3549" s="5">
        <v>2335</v>
      </c>
      <c r="C3549" s="5">
        <v>1001</v>
      </c>
      <c r="D3549" s="5">
        <v>1</v>
      </c>
      <c r="E3549" s="5">
        <v>3826.19</v>
      </c>
      <c r="F3549" s="5">
        <v>0.25</v>
      </c>
      <c r="G3549" s="5">
        <f>IFERROR(INDEX(Products!$C$2:$C$86,MATCH(C3549,Products!$A$2:$A$86,0)),"")</f>
        <v>1</v>
      </c>
      <c r="H3549" s="12">
        <f>IFERROR(INDEX(Products!$D$2:$D$86,MATCH(C3549,Products!$A$2:$A$86,0)),"")</f>
        <v>3021.65</v>
      </c>
      <c r="I3549" s="12">
        <f t="shared" si="220"/>
        <v>2869.6424999999999</v>
      </c>
      <c r="J3549" s="12">
        <f t="shared" si="221"/>
        <v>3021.65</v>
      </c>
      <c r="K3549" s="12">
        <f t="shared" si="222"/>
        <v>-152.00750000000016</v>
      </c>
      <c r="L3549" s="7">
        <f t="shared" si="223"/>
        <v>-5.2970884003843741E-2</v>
      </c>
      <c r="M3549" s="5" t="str">
        <f>IF(COUNTIF(Returns!$B$2:$B$248,A3549)&gt;0,"Yes","No")</f>
        <v>No</v>
      </c>
      <c r="N3549" s="13"/>
    </row>
    <row r="3550" spans="1:14" x14ac:dyDescent="0.35">
      <c r="A3550" s="5">
        <v>3549</v>
      </c>
      <c r="B3550" s="5">
        <v>2336</v>
      </c>
      <c r="C3550" s="5">
        <v>1017</v>
      </c>
      <c r="D3550" s="5">
        <v>1</v>
      </c>
      <c r="E3550" s="5">
        <v>978.37</v>
      </c>
      <c r="F3550" s="5">
        <v>0</v>
      </c>
      <c r="G3550" s="5">
        <f>IFERROR(INDEX(Products!$C$2:$C$86,MATCH(C3550,Products!$A$2:$A$86,0)),"")</f>
        <v>2</v>
      </c>
      <c r="H3550" s="12">
        <f>IFERROR(INDEX(Products!$D$2:$D$86,MATCH(C3550,Products!$A$2:$A$86,0)),"")</f>
        <v>519.71</v>
      </c>
      <c r="I3550" s="12">
        <f t="shared" si="220"/>
        <v>978.37</v>
      </c>
      <c r="J3550" s="12">
        <f t="shared" si="221"/>
        <v>519.71</v>
      </c>
      <c r="K3550" s="12">
        <f t="shared" si="222"/>
        <v>458.65999999999997</v>
      </c>
      <c r="L3550" s="7">
        <f t="shared" si="223"/>
        <v>0.46880014718358082</v>
      </c>
      <c r="M3550" s="5" t="str">
        <f>IF(COUNTIF(Returns!$B$2:$B$248,A3550)&gt;0,"Yes","No")</f>
        <v>No</v>
      </c>
      <c r="N3550" s="13"/>
    </row>
    <row r="3551" spans="1:14" x14ac:dyDescent="0.35">
      <c r="A3551" s="5">
        <v>3550</v>
      </c>
      <c r="B3551" s="5">
        <v>2337</v>
      </c>
      <c r="C3551" s="5">
        <v>1085</v>
      </c>
      <c r="D3551" s="5">
        <v>1</v>
      </c>
      <c r="E3551" s="5">
        <v>234.72</v>
      </c>
      <c r="F3551" s="5">
        <v>0.1</v>
      </c>
      <c r="G3551" s="5">
        <f>IFERROR(INDEX(Products!$C$2:$C$86,MATCH(C3551,Products!$A$2:$A$86,0)),"")</f>
        <v>8</v>
      </c>
      <c r="H3551" s="12">
        <f>IFERROR(INDEX(Products!$D$2:$D$86,MATCH(C3551,Products!$A$2:$A$86,0)),"")</f>
        <v>175.69</v>
      </c>
      <c r="I3551" s="12">
        <f t="shared" si="220"/>
        <v>211.24799999999999</v>
      </c>
      <c r="J3551" s="12">
        <f t="shared" si="221"/>
        <v>175.69</v>
      </c>
      <c r="K3551" s="12">
        <f t="shared" si="222"/>
        <v>35.557999999999993</v>
      </c>
      <c r="L3551" s="7">
        <f t="shared" si="223"/>
        <v>0.16832348708626824</v>
      </c>
      <c r="M3551" s="5" t="str">
        <f>IF(COUNTIF(Returns!$B$2:$B$248,A3551)&gt;0,"Yes","No")</f>
        <v>No</v>
      </c>
      <c r="N3551" s="13"/>
    </row>
    <row r="3552" spans="1:14" x14ac:dyDescent="0.35">
      <c r="A3552" s="5">
        <v>3551</v>
      </c>
      <c r="B3552" s="5">
        <v>2337</v>
      </c>
      <c r="C3552" s="5">
        <v>1038</v>
      </c>
      <c r="D3552" s="5">
        <v>1</v>
      </c>
      <c r="E3552" s="5">
        <v>930.61</v>
      </c>
      <c r="F3552" s="5">
        <v>0.1</v>
      </c>
      <c r="G3552" s="5">
        <f>IFERROR(INDEX(Products!$C$2:$C$86,MATCH(C3552,Products!$A$2:$A$86,0)),"")</f>
        <v>4</v>
      </c>
      <c r="H3552" s="12">
        <f>IFERROR(INDEX(Products!$D$2:$D$86,MATCH(C3552,Products!$A$2:$A$86,0)),"")</f>
        <v>617.46</v>
      </c>
      <c r="I3552" s="12">
        <f t="shared" si="220"/>
        <v>837.54899999999998</v>
      </c>
      <c r="J3552" s="12">
        <f t="shared" si="221"/>
        <v>617.46</v>
      </c>
      <c r="K3552" s="12">
        <f t="shared" si="222"/>
        <v>220.08899999999994</v>
      </c>
      <c r="L3552" s="7">
        <f t="shared" si="223"/>
        <v>0.26277746137837898</v>
      </c>
      <c r="M3552" s="5" t="str">
        <f>IF(COUNTIF(Returns!$B$2:$B$248,A3552)&gt;0,"Yes","No")</f>
        <v>No</v>
      </c>
      <c r="N3552" s="13"/>
    </row>
    <row r="3553" spans="1:14" x14ac:dyDescent="0.35">
      <c r="A3553" s="5">
        <v>3552</v>
      </c>
      <c r="B3553" s="5">
        <v>2338</v>
      </c>
      <c r="C3553" s="5">
        <v>1029</v>
      </c>
      <c r="D3553" s="5">
        <v>1</v>
      </c>
      <c r="E3553" s="5">
        <v>951.92</v>
      </c>
      <c r="F3553" s="5">
        <v>0.15</v>
      </c>
      <c r="G3553" s="5">
        <f>IFERROR(INDEX(Products!$C$2:$C$86,MATCH(C3553,Products!$A$2:$A$86,0)),"")</f>
        <v>3</v>
      </c>
      <c r="H3553" s="12">
        <f>IFERROR(INDEX(Products!$D$2:$D$86,MATCH(C3553,Products!$A$2:$A$86,0)),"")</f>
        <v>552.17999999999995</v>
      </c>
      <c r="I3553" s="12">
        <f t="shared" si="220"/>
        <v>809.13199999999995</v>
      </c>
      <c r="J3553" s="12">
        <f t="shared" si="221"/>
        <v>552.17999999999995</v>
      </c>
      <c r="K3553" s="12">
        <f t="shared" si="222"/>
        <v>256.952</v>
      </c>
      <c r="L3553" s="7">
        <f t="shared" si="223"/>
        <v>0.3175649955755056</v>
      </c>
      <c r="M3553" s="5" t="str">
        <f>IF(COUNTIF(Returns!$B$2:$B$248,A3553)&gt;0,"Yes","No")</f>
        <v>No</v>
      </c>
      <c r="N3553" s="13"/>
    </row>
    <row r="3554" spans="1:14" x14ac:dyDescent="0.35">
      <c r="A3554" s="5">
        <v>3553</v>
      </c>
      <c r="B3554" s="5">
        <v>2339</v>
      </c>
      <c r="C3554" s="5">
        <v>1027</v>
      </c>
      <c r="D3554" s="5">
        <v>2</v>
      </c>
      <c r="E3554" s="5">
        <v>1445.05</v>
      </c>
      <c r="F3554" s="5">
        <v>0.1</v>
      </c>
      <c r="G3554" s="5">
        <f>IFERROR(INDEX(Products!$C$2:$C$86,MATCH(C3554,Products!$A$2:$A$86,0)),"")</f>
        <v>3</v>
      </c>
      <c r="H3554" s="12">
        <f>IFERROR(INDEX(Products!$D$2:$D$86,MATCH(C3554,Products!$A$2:$A$86,0)),"")</f>
        <v>777.4</v>
      </c>
      <c r="I3554" s="12">
        <f t="shared" si="220"/>
        <v>2601.09</v>
      </c>
      <c r="J3554" s="12">
        <f t="shared" si="221"/>
        <v>1554.8</v>
      </c>
      <c r="K3554" s="12">
        <f t="shared" si="222"/>
        <v>1046.2900000000002</v>
      </c>
      <c r="L3554" s="7">
        <f t="shared" si="223"/>
        <v>0.40225059494288939</v>
      </c>
      <c r="M3554" s="5" t="str">
        <f>IF(COUNTIF(Returns!$B$2:$B$248,A3554)&gt;0,"Yes","No")</f>
        <v>No</v>
      </c>
      <c r="N3554" s="13"/>
    </row>
    <row r="3555" spans="1:14" x14ac:dyDescent="0.35">
      <c r="A3555" s="5">
        <v>3554</v>
      </c>
      <c r="B3555" s="5">
        <v>2339</v>
      </c>
      <c r="C3555" s="5">
        <v>1073</v>
      </c>
      <c r="D3555" s="5">
        <v>2</v>
      </c>
      <c r="E3555" s="5">
        <v>1588.01</v>
      </c>
      <c r="F3555" s="5">
        <v>0.25</v>
      </c>
      <c r="G3555" s="5">
        <f>IFERROR(INDEX(Products!$C$2:$C$86,MATCH(C3555,Products!$A$2:$A$86,0)),"")</f>
        <v>7</v>
      </c>
      <c r="H3555" s="12">
        <f>IFERROR(INDEX(Products!$D$2:$D$86,MATCH(C3555,Products!$A$2:$A$86,0)),"")</f>
        <v>1144.3699999999999</v>
      </c>
      <c r="I3555" s="12">
        <f t="shared" si="220"/>
        <v>2382.0149999999999</v>
      </c>
      <c r="J3555" s="12">
        <f t="shared" si="221"/>
        <v>2288.7399999999998</v>
      </c>
      <c r="K3555" s="12">
        <f t="shared" si="222"/>
        <v>93.275000000000091</v>
      </c>
      <c r="L3555" s="7">
        <f t="shared" si="223"/>
        <v>3.9158023773989706E-2</v>
      </c>
      <c r="M3555" s="5" t="str">
        <f>IF(COUNTIF(Returns!$B$2:$B$248,A3555)&gt;0,"Yes","No")</f>
        <v>No</v>
      </c>
      <c r="N3555" s="13"/>
    </row>
    <row r="3556" spans="1:14" x14ac:dyDescent="0.35">
      <c r="A3556" s="5">
        <v>3555</v>
      </c>
      <c r="B3556" s="5">
        <v>2340</v>
      </c>
      <c r="C3556" s="5">
        <v>1029</v>
      </c>
      <c r="D3556" s="5">
        <v>1</v>
      </c>
      <c r="E3556" s="5">
        <v>951.92</v>
      </c>
      <c r="F3556" s="5">
        <v>0.3</v>
      </c>
      <c r="G3556" s="5">
        <f>IFERROR(INDEX(Products!$C$2:$C$86,MATCH(C3556,Products!$A$2:$A$86,0)),"")</f>
        <v>3</v>
      </c>
      <c r="H3556" s="12">
        <f>IFERROR(INDEX(Products!$D$2:$D$86,MATCH(C3556,Products!$A$2:$A$86,0)),"")</f>
        <v>552.17999999999995</v>
      </c>
      <c r="I3556" s="12">
        <f t="shared" si="220"/>
        <v>666.34399999999994</v>
      </c>
      <c r="J3556" s="12">
        <f t="shared" si="221"/>
        <v>552.17999999999995</v>
      </c>
      <c r="K3556" s="12">
        <f t="shared" si="222"/>
        <v>114.16399999999999</v>
      </c>
      <c r="L3556" s="7">
        <f t="shared" si="223"/>
        <v>0.17132892319882823</v>
      </c>
      <c r="M3556" s="5" t="str">
        <f>IF(COUNTIF(Returns!$B$2:$B$248,A3556)&gt;0,"Yes","No")</f>
        <v>No</v>
      </c>
      <c r="N3556" s="13"/>
    </row>
    <row r="3557" spans="1:14" x14ac:dyDescent="0.35">
      <c r="A3557" s="5">
        <v>3556</v>
      </c>
      <c r="B3557" s="5">
        <v>2341</v>
      </c>
      <c r="C3557" s="5">
        <v>1063</v>
      </c>
      <c r="D3557" s="5">
        <v>1</v>
      </c>
      <c r="E3557" s="5">
        <v>117.54</v>
      </c>
      <c r="F3557" s="5">
        <v>0.25</v>
      </c>
      <c r="G3557" s="5">
        <f>IFERROR(INDEX(Products!$C$2:$C$86,MATCH(C3557,Products!$A$2:$A$86,0)),"")</f>
        <v>6</v>
      </c>
      <c r="H3557" s="12">
        <f>IFERROR(INDEX(Products!$D$2:$D$86,MATCH(C3557,Products!$A$2:$A$86,0)),"")</f>
        <v>80.47</v>
      </c>
      <c r="I3557" s="12">
        <f t="shared" si="220"/>
        <v>88.155000000000001</v>
      </c>
      <c r="J3557" s="12">
        <f t="shared" si="221"/>
        <v>80.47</v>
      </c>
      <c r="K3557" s="12">
        <f t="shared" si="222"/>
        <v>7.6850000000000023</v>
      </c>
      <c r="L3557" s="7">
        <f t="shared" si="223"/>
        <v>8.7175996823776331E-2</v>
      </c>
      <c r="M3557" s="5" t="str">
        <f>IF(COUNTIF(Returns!$B$2:$B$248,A3557)&gt;0,"Yes","No")</f>
        <v>No</v>
      </c>
      <c r="N3557" s="13"/>
    </row>
    <row r="3558" spans="1:14" x14ac:dyDescent="0.35">
      <c r="A3558" s="5">
        <v>3557</v>
      </c>
      <c r="B3558" s="5">
        <v>2341</v>
      </c>
      <c r="C3558" s="5">
        <v>1074</v>
      </c>
      <c r="D3558" s="5">
        <v>1</v>
      </c>
      <c r="E3558" s="5">
        <v>2444.16</v>
      </c>
      <c r="F3558" s="5">
        <v>0</v>
      </c>
      <c r="G3558" s="5">
        <f>IFERROR(INDEX(Products!$C$2:$C$86,MATCH(C3558,Products!$A$2:$A$86,0)),"")</f>
        <v>7</v>
      </c>
      <c r="H3558" s="12">
        <f>IFERROR(INDEX(Products!$D$2:$D$86,MATCH(C3558,Products!$A$2:$A$86,0)),"")</f>
        <v>1417.35</v>
      </c>
      <c r="I3558" s="12">
        <f t="shared" si="220"/>
        <v>2444.16</v>
      </c>
      <c r="J3558" s="12">
        <f t="shared" si="221"/>
        <v>1417.35</v>
      </c>
      <c r="K3558" s="12">
        <f t="shared" si="222"/>
        <v>1026.81</v>
      </c>
      <c r="L3558" s="7">
        <f t="shared" si="223"/>
        <v>0.42010752160251374</v>
      </c>
      <c r="M3558" s="5" t="str">
        <f>IF(COUNTIF(Returns!$B$2:$B$248,A3558)&gt;0,"Yes","No")</f>
        <v>No</v>
      </c>
      <c r="N3558" s="13"/>
    </row>
    <row r="3559" spans="1:14" x14ac:dyDescent="0.35">
      <c r="A3559" s="5">
        <v>3558</v>
      </c>
      <c r="B3559" s="5">
        <v>2342</v>
      </c>
      <c r="C3559" s="5">
        <v>1053</v>
      </c>
      <c r="D3559" s="5">
        <v>1</v>
      </c>
      <c r="E3559" s="5">
        <v>1295.03</v>
      </c>
      <c r="F3559" s="5">
        <v>0.3</v>
      </c>
      <c r="G3559" s="5">
        <f>IFERROR(INDEX(Products!$C$2:$C$86,MATCH(C3559,Products!$A$2:$A$86,0)),"")</f>
        <v>5</v>
      </c>
      <c r="H3559" s="12">
        <f>IFERROR(INDEX(Products!$D$2:$D$86,MATCH(C3559,Products!$A$2:$A$86,0)),"")</f>
        <v>777.04</v>
      </c>
      <c r="I3559" s="12">
        <f t="shared" si="220"/>
        <v>906.52099999999996</v>
      </c>
      <c r="J3559" s="12">
        <f t="shared" si="221"/>
        <v>777.04</v>
      </c>
      <c r="K3559" s="12">
        <f t="shared" si="222"/>
        <v>129.48099999999999</v>
      </c>
      <c r="L3559" s="7">
        <f t="shared" si="223"/>
        <v>0.1428328742522236</v>
      </c>
      <c r="M3559" s="5" t="str">
        <f>IF(COUNTIF(Returns!$B$2:$B$248,A3559)&gt;0,"Yes","No")</f>
        <v>No</v>
      </c>
      <c r="N3559" s="13"/>
    </row>
    <row r="3560" spans="1:14" x14ac:dyDescent="0.35">
      <c r="A3560" s="5">
        <v>3559</v>
      </c>
      <c r="B3560" s="5">
        <v>2342</v>
      </c>
      <c r="C3560" s="5">
        <v>1041</v>
      </c>
      <c r="D3560" s="5">
        <v>1</v>
      </c>
      <c r="E3560" s="5">
        <v>767.68</v>
      </c>
      <c r="F3560" s="5">
        <v>0.3</v>
      </c>
      <c r="G3560" s="5">
        <f>IFERROR(INDEX(Products!$C$2:$C$86,MATCH(C3560,Products!$A$2:$A$86,0)),"")</f>
        <v>4</v>
      </c>
      <c r="H3560" s="12">
        <f>IFERROR(INDEX(Products!$D$2:$D$86,MATCH(C3560,Products!$A$2:$A$86,0)),"")</f>
        <v>540.32000000000005</v>
      </c>
      <c r="I3560" s="12">
        <f t="shared" si="220"/>
        <v>537.37599999999998</v>
      </c>
      <c r="J3560" s="12">
        <f t="shared" si="221"/>
        <v>540.32000000000005</v>
      </c>
      <c r="K3560" s="12">
        <f t="shared" si="222"/>
        <v>-2.9440000000000737</v>
      </c>
      <c r="L3560" s="7">
        <f t="shared" si="223"/>
        <v>-5.4784731733461744E-3</v>
      </c>
      <c r="M3560" s="5" t="str">
        <f>IF(COUNTIF(Returns!$B$2:$B$248,A3560)&gt;0,"Yes","No")</f>
        <v>No</v>
      </c>
      <c r="N3560" s="13"/>
    </row>
    <row r="3561" spans="1:14" x14ac:dyDescent="0.35">
      <c r="A3561" s="5">
        <v>3560</v>
      </c>
      <c r="B3561" s="5">
        <v>2343</v>
      </c>
      <c r="C3561" s="5">
        <v>1083</v>
      </c>
      <c r="D3561" s="5">
        <v>1</v>
      </c>
      <c r="E3561" s="5">
        <v>679.39</v>
      </c>
      <c r="F3561" s="5">
        <v>0.1</v>
      </c>
      <c r="G3561" s="5">
        <f>IFERROR(INDEX(Products!$C$2:$C$86,MATCH(C3561,Products!$A$2:$A$86,0)),"")</f>
        <v>8</v>
      </c>
      <c r="H3561" s="12">
        <f>IFERROR(INDEX(Products!$D$2:$D$86,MATCH(C3561,Products!$A$2:$A$86,0)),"")</f>
        <v>524.20000000000005</v>
      </c>
      <c r="I3561" s="12">
        <f t="shared" si="220"/>
        <v>611.45100000000002</v>
      </c>
      <c r="J3561" s="12">
        <f t="shared" si="221"/>
        <v>524.20000000000005</v>
      </c>
      <c r="K3561" s="12">
        <f t="shared" si="222"/>
        <v>87.250999999999976</v>
      </c>
      <c r="L3561" s="7">
        <f t="shared" si="223"/>
        <v>0.14269499927222293</v>
      </c>
      <c r="M3561" s="5" t="str">
        <f>IF(COUNTIF(Returns!$B$2:$B$248,A3561)&gt;0,"Yes","No")</f>
        <v>No</v>
      </c>
      <c r="N3561" s="13"/>
    </row>
    <row r="3562" spans="1:14" x14ac:dyDescent="0.35">
      <c r="A3562" s="5">
        <v>3561</v>
      </c>
      <c r="B3562" s="5">
        <v>2343</v>
      </c>
      <c r="C3562" s="5">
        <v>1060</v>
      </c>
      <c r="D3562" s="5">
        <v>1</v>
      </c>
      <c r="E3562" s="5">
        <v>781.76</v>
      </c>
      <c r="F3562" s="5">
        <v>0.05</v>
      </c>
      <c r="G3562" s="5">
        <f>IFERROR(INDEX(Products!$C$2:$C$86,MATCH(C3562,Products!$A$2:$A$86,0)),"")</f>
        <v>6</v>
      </c>
      <c r="H3562" s="12">
        <f>IFERROR(INDEX(Products!$D$2:$D$86,MATCH(C3562,Products!$A$2:$A$86,0)),"")</f>
        <v>579.36</v>
      </c>
      <c r="I3562" s="12">
        <f t="shared" si="220"/>
        <v>742.67199999999991</v>
      </c>
      <c r="J3562" s="12">
        <f t="shared" si="221"/>
        <v>579.36</v>
      </c>
      <c r="K3562" s="12">
        <f t="shared" si="222"/>
        <v>163.3119999999999</v>
      </c>
      <c r="L3562" s="7">
        <f t="shared" si="223"/>
        <v>0.21989788224142007</v>
      </c>
      <c r="M3562" s="5" t="str">
        <f>IF(COUNTIF(Returns!$B$2:$B$248,A3562)&gt;0,"Yes","No")</f>
        <v>No</v>
      </c>
      <c r="N3562" s="13"/>
    </row>
    <row r="3563" spans="1:14" x14ac:dyDescent="0.35">
      <c r="A3563" s="5">
        <v>3562</v>
      </c>
      <c r="B3563" s="5">
        <v>2343</v>
      </c>
      <c r="C3563" s="5">
        <v>1067</v>
      </c>
      <c r="D3563" s="5">
        <v>1</v>
      </c>
      <c r="E3563" s="5">
        <v>4128.99</v>
      </c>
      <c r="F3563" s="5">
        <v>0.3</v>
      </c>
      <c r="G3563" s="5">
        <f>IFERROR(INDEX(Products!$C$2:$C$86,MATCH(C3563,Products!$A$2:$A$86,0)),"")</f>
        <v>7</v>
      </c>
      <c r="H3563" s="12">
        <f>IFERROR(INDEX(Products!$D$2:$D$86,MATCH(C3563,Products!$A$2:$A$86,0)),"")</f>
        <v>2213.3200000000002</v>
      </c>
      <c r="I3563" s="12">
        <f t="shared" si="220"/>
        <v>2890.2929999999997</v>
      </c>
      <c r="J3563" s="12">
        <f t="shared" si="221"/>
        <v>2213.3200000000002</v>
      </c>
      <c r="K3563" s="12">
        <f t="shared" si="222"/>
        <v>676.9729999999995</v>
      </c>
      <c r="L3563" s="7">
        <f t="shared" si="223"/>
        <v>0.23422296632209938</v>
      </c>
      <c r="M3563" s="5" t="str">
        <f>IF(COUNTIF(Returns!$B$2:$B$248,A3563)&gt;0,"Yes","No")</f>
        <v>No</v>
      </c>
      <c r="N3563" s="13"/>
    </row>
    <row r="3564" spans="1:14" x14ac:dyDescent="0.35">
      <c r="A3564" s="5">
        <v>3563</v>
      </c>
      <c r="B3564" s="5">
        <v>2344</v>
      </c>
      <c r="C3564" s="5">
        <v>1065</v>
      </c>
      <c r="D3564" s="5">
        <v>1</v>
      </c>
      <c r="E3564" s="5">
        <v>1433.45</v>
      </c>
      <c r="F3564" s="5">
        <v>0.1</v>
      </c>
      <c r="G3564" s="5">
        <f>IFERROR(INDEX(Products!$C$2:$C$86,MATCH(C3564,Products!$A$2:$A$86,0)),"")</f>
        <v>6</v>
      </c>
      <c r="H3564" s="12">
        <f>IFERROR(INDEX(Products!$D$2:$D$86,MATCH(C3564,Products!$A$2:$A$86,0)),"")</f>
        <v>800.55</v>
      </c>
      <c r="I3564" s="12">
        <f t="shared" si="220"/>
        <v>1290.105</v>
      </c>
      <c r="J3564" s="12">
        <f t="shared" si="221"/>
        <v>800.55</v>
      </c>
      <c r="K3564" s="12">
        <f t="shared" si="222"/>
        <v>489.55500000000006</v>
      </c>
      <c r="L3564" s="7">
        <f t="shared" si="223"/>
        <v>0.37946911297917618</v>
      </c>
      <c r="M3564" s="5" t="str">
        <f>IF(COUNTIF(Returns!$B$2:$B$248,A3564)&gt;0,"Yes","No")</f>
        <v>No</v>
      </c>
      <c r="N3564" s="13"/>
    </row>
    <row r="3565" spans="1:14" x14ac:dyDescent="0.35">
      <c r="A3565" s="5">
        <v>3564</v>
      </c>
      <c r="B3565" s="5">
        <v>2345</v>
      </c>
      <c r="C3565" s="5">
        <v>1073</v>
      </c>
      <c r="D3565" s="5">
        <v>1</v>
      </c>
      <c r="E3565" s="5">
        <v>1588.01</v>
      </c>
      <c r="F3565" s="5">
        <v>0.2</v>
      </c>
      <c r="G3565" s="5">
        <f>IFERROR(INDEX(Products!$C$2:$C$86,MATCH(C3565,Products!$A$2:$A$86,0)),"")</f>
        <v>7</v>
      </c>
      <c r="H3565" s="12">
        <f>IFERROR(INDEX(Products!$D$2:$D$86,MATCH(C3565,Products!$A$2:$A$86,0)),"")</f>
        <v>1144.3699999999999</v>
      </c>
      <c r="I3565" s="12">
        <f t="shared" si="220"/>
        <v>1270.4080000000001</v>
      </c>
      <c r="J3565" s="12">
        <f t="shared" si="221"/>
        <v>1144.3699999999999</v>
      </c>
      <c r="K3565" s="12">
        <f t="shared" si="222"/>
        <v>126.03800000000024</v>
      </c>
      <c r="L3565" s="7">
        <f t="shared" si="223"/>
        <v>9.9210647288115489E-2</v>
      </c>
      <c r="M3565" s="5" t="str">
        <f>IF(COUNTIF(Returns!$B$2:$B$248,A3565)&gt;0,"Yes","No")</f>
        <v>No</v>
      </c>
      <c r="N3565" s="13"/>
    </row>
    <row r="3566" spans="1:14" x14ac:dyDescent="0.35">
      <c r="A3566" s="5">
        <v>3565</v>
      </c>
      <c r="B3566" s="5">
        <v>2346</v>
      </c>
      <c r="C3566" s="5">
        <v>1049</v>
      </c>
      <c r="D3566" s="5">
        <v>1</v>
      </c>
      <c r="E3566" s="5">
        <v>3970.29</v>
      </c>
      <c r="F3566" s="5">
        <v>0</v>
      </c>
      <c r="G3566" s="5">
        <f>IFERROR(INDEX(Products!$C$2:$C$86,MATCH(C3566,Products!$A$2:$A$86,0)),"")</f>
        <v>5</v>
      </c>
      <c r="H3566" s="12">
        <f>IFERROR(INDEX(Products!$D$2:$D$86,MATCH(C3566,Products!$A$2:$A$86,0)),"")</f>
        <v>2490.89</v>
      </c>
      <c r="I3566" s="12">
        <f t="shared" si="220"/>
        <v>3970.29</v>
      </c>
      <c r="J3566" s="12">
        <f t="shared" si="221"/>
        <v>2490.89</v>
      </c>
      <c r="K3566" s="12">
        <f t="shared" si="222"/>
        <v>1479.4</v>
      </c>
      <c r="L3566" s="7">
        <f t="shared" si="223"/>
        <v>0.37261761735288862</v>
      </c>
      <c r="M3566" s="5" t="str">
        <f>IF(COUNTIF(Returns!$B$2:$B$248,A3566)&gt;0,"Yes","No")</f>
        <v>No</v>
      </c>
      <c r="N3566" s="13"/>
    </row>
    <row r="3567" spans="1:14" x14ac:dyDescent="0.35">
      <c r="A3567" s="5">
        <v>3566</v>
      </c>
      <c r="B3567" s="5">
        <v>2346</v>
      </c>
      <c r="C3567" s="5">
        <v>1085</v>
      </c>
      <c r="D3567" s="5">
        <v>1</v>
      </c>
      <c r="E3567" s="5">
        <v>234.72</v>
      </c>
      <c r="F3567" s="5">
        <v>0.1</v>
      </c>
      <c r="G3567" s="5">
        <f>IFERROR(INDEX(Products!$C$2:$C$86,MATCH(C3567,Products!$A$2:$A$86,0)),"")</f>
        <v>8</v>
      </c>
      <c r="H3567" s="12">
        <f>IFERROR(INDEX(Products!$D$2:$D$86,MATCH(C3567,Products!$A$2:$A$86,0)),"")</f>
        <v>175.69</v>
      </c>
      <c r="I3567" s="12">
        <f t="shared" si="220"/>
        <v>211.24799999999999</v>
      </c>
      <c r="J3567" s="12">
        <f t="shared" si="221"/>
        <v>175.69</v>
      </c>
      <c r="K3567" s="12">
        <f t="shared" si="222"/>
        <v>35.557999999999993</v>
      </c>
      <c r="L3567" s="7">
        <f t="shared" si="223"/>
        <v>0.16832348708626824</v>
      </c>
      <c r="M3567" s="5" t="str">
        <f>IF(COUNTIF(Returns!$B$2:$B$248,A3567)&gt;0,"Yes","No")</f>
        <v>No</v>
      </c>
      <c r="N3567" s="13"/>
    </row>
    <row r="3568" spans="1:14" x14ac:dyDescent="0.35">
      <c r="A3568" s="5">
        <v>3567</v>
      </c>
      <c r="B3568" s="5">
        <v>2347</v>
      </c>
      <c r="C3568" s="5">
        <v>1053</v>
      </c>
      <c r="D3568" s="5">
        <v>1</v>
      </c>
      <c r="E3568" s="5">
        <v>1295.03</v>
      </c>
      <c r="F3568" s="5">
        <v>0.25</v>
      </c>
      <c r="G3568" s="5">
        <f>IFERROR(INDEX(Products!$C$2:$C$86,MATCH(C3568,Products!$A$2:$A$86,0)),"")</f>
        <v>5</v>
      </c>
      <c r="H3568" s="12">
        <f>IFERROR(INDEX(Products!$D$2:$D$86,MATCH(C3568,Products!$A$2:$A$86,0)),"")</f>
        <v>777.04</v>
      </c>
      <c r="I3568" s="12">
        <f t="shared" si="220"/>
        <v>971.27250000000004</v>
      </c>
      <c r="J3568" s="12">
        <f t="shared" si="221"/>
        <v>777.04</v>
      </c>
      <c r="K3568" s="12">
        <f t="shared" si="222"/>
        <v>194.23250000000007</v>
      </c>
      <c r="L3568" s="7">
        <f t="shared" si="223"/>
        <v>0.19997734930207545</v>
      </c>
      <c r="M3568" s="5" t="str">
        <f>IF(COUNTIF(Returns!$B$2:$B$248,A3568)&gt;0,"Yes","No")</f>
        <v>No</v>
      </c>
      <c r="N3568" s="13"/>
    </row>
    <row r="3569" spans="1:14" x14ac:dyDescent="0.35">
      <c r="A3569" s="5">
        <v>3568</v>
      </c>
      <c r="B3569" s="5">
        <v>2347</v>
      </c>
      <c r="C3569" s="5">
        <v>1012</v>
      </c>
      <c r="D3569" s="5">
        <v>1</v>
      </c>
      <c r="E3569" s="5">
        <v>2425.1999999999998</v>
      </c>
      <c r="F3569" s="5">
        <v>0.2</v>
      </c>
      <c r="G3569" s="5">
        <f>IFERROR(INDEX(Products!$C$2:$C$86,MATCH(C3569,Products!$A$2:$A$86,0)),"")</f>
        <v>1</v>
      </c>
      <c r="H3569" s="12">
        <f>IFERROR(INDEX(Products!$D$2:$D$86,MATCH(C3569,Products!$A$2:$A$86,0)),"")</f>
        <v>1795.03</v>
      </c>
      <c r="I3569" s="12">
        <f t="shared" si="220"/>
        <v>1940.1599999999999</v>
      </c>
      <c r="J3569" s="12">
        <f t="shared" si="221"/>
        <v>1795.03</v>
      </c>
      <c r="K3569" s="12">
        <f t="shared" si="222"/>
        <v>145.12999999999988</v>
      </c>
      <c r="L3569" s="7">
        <f t="shared" si="223"/>
        <v>7.4803109021936279E-2</v>
      </c>
      <c r="M3569" s="5" t="str">
        <f>IF(COUNTIF(Returns!$B$2:$B$248,A3569)&gt;0,"Yes","No")</f>
        <v>No</v>
      </c>
      <c r="N3569" s="13"/>
    </row>
    <row r="3570" spans="1:14" x14ac:dyDescent="0.35">
      <c r="A3570" s="5">
        <v>3569</v>
      </c>
      <c r="B3570" s="5">
        <v>2347</v>
      </c>
      <c r="C3570" s="5">
        <v>1019</v>
      </c>
      <c r="D3570" s="5">
        <v>1</v>
      </c>
      <c r="E3570" s="5">
        <v>1255.73</v>
      </c>
      <c r="F3570" s="5">
        <v>0.25</v>
      </c>
      <c r="G3570" s="5">
        <f>IFERROR(INDEX(Products!$C$2:$C$86,MATCH(C3570,Products!$A$2:$A$86,0)),"")</f>
        <v>2</v>
      </c>
      <c r="H3570" s="12">
        <f>IFERROR(INDEX(Products!$D$2:$D$86,MATCH(C3570,Products!$A$2:$A$86,0)),"")</f>
        <v>760.11</v>
      </c>
      <c r="I3570" s="12">
        <f t="shared" si="220"/>
        <v>941.79750000000001</v>
      </c>
      <c r="J3570" s="12">
        <f t="shared" si="221"/>
        <v>760.11</v>
      </c>
      <c r="K3570" s="12">
        <f t="shared" si="222"/>
        <v>181.6875</v>
      </c>
      <c r="L3570" s="7">
        <f t="shared" si="223"/>
        <v>0.19291567454787256</v>
      </c>
      <c r="M3570" s="5" t="str">
        <f>IF(COUNTIF(Returns!$B$2:$B$248,A3570)&gt;0,"Yes","No")</f>
        <v>No</v>
      </c>
      <c r="N3570" s="13"/>
    </row>
    <row r="3571" spans="1:14" x14ac:dyDescent="0.35">
      <c r="A3571" s="5">
        <v>3570</v>
      </c>
      <c r="B3571" s="5">
        <v>2347</v>
      </c>
      <c r="C3571" s="5">
        <v>1029</v>
      </c>
      <c r="D3571" s="5">
        <v>1</v>
      </c>
      <c r="E3571" s="5">
        <v>951.92</v>
      </c>
      <c r="F3571" s="5">
        <v>0.1</v>
      </c>
      <c r="G3571" s="5">
        <f>IFERROR(INDEX(Products!$C$2:$C$86,MATCH(C3571,Products!$A$2:$A$86,0)),"")</f>
        <v>3</v>
      </c>
      <c r="H3571" s="12">
        <f>IFERROR(INDEX(Products!$D$2:$D$86,MATCH(C3571,Products!$A$2:$A$86,0)),"")</f>
        <v>552.17999999999995</v>
      </c>
      <c r="I3571" s="12">
        <f t="shared" si="220"/>
        <v>856.72799999999995</v>
      </c>
      <c r="J3571" s="12">
        <f t="shared" si="221"/>
        <v>552.17999999999995</v>
      </c>
      <c r="K3571" s="12">
        <f t="shared" si="222"/>
        <v>304.548</v>
      </c>
      <c r="L3571" s="7">
        <f t="shared" si="223"/>
        <v>0.35547805137686644</v>
      </c>
      <c r="M3571" s="5" t="str">
        <f>IF(COUNTIF(Returns!$B$2:$B$248,A3571)&gt;0,"Yes","No")</f>
        <v>No</v>
      </c>
      <c r="N3571" s="13"/>
    </row>
    <row r="3572" spans="1:14" x14ac:dyDescent="0.35">
      <c r="A3572" s="5">
        <v>3571</v>
      </c>
      <c r="B3572" s="5">
        <v>2348</v>
      </c>
      <c r="C3572" s="5">
        <v>1041</v>
      </c>
      <c r="D3572" s="5">
        <v>2</v>
      </c>
      <c r="E3572" s="5">
        <v>767.68</v>
      </c>
      <c r="F3572" s="5">
        <v>0.1</v>
      </c>
      <c r="G3572" s="5">
        <f>IFERROR(INDEX(Products!$C$2:$C$86,MATCH(C3572,Products!$A$2:$A$86,0)),"")</f>
        <v>4</v>
      </c>
      <c r="H3572" s="12">
        <f>IFERROR(INDEX(Products!$D$2:$D$86,MATCH(C3572,Products!$A$2:$A$86,0)),"")</f>
        <v>540.32000000000005</v>
      </c>
      <c r="I3572" s="12">
        <f t="shared" si="220"/>
        <v>1381.8239999999998</v>
      </c>
      <c r="J3572" s="12">
        <f t="shared" si="221"/>
        <v>1080.6400000000001</v>
      </c>
      <c r="K3572" s="12">
        <f t="shared" si="222"/>
        <v>301.18399999999974</v>
      </c>
      <c r="L3572" s="7">
        <f t="shared" si="223"/>
        <v>0.21796118753184182</v>
      </c>
      <c r="M3572" s="5" t="str">
        <f>IF(COUNTIF(Returns!$B$2:$B$248,A3572)&gt;0,"Yes","No")</f>
        <v>No</v>
      </c>
      <c r="N3572" s="13"/>
    </row>
    <row r="3573" spans="1:14" x14ac:dyDescent="0.35">
      <c r="A3573" s="5">
        <v>3572</v>
      </c>
      <c r="B3573" s="5">
        <v>2349</v>
      </c>
      <c r="C3573" s="5">
        <v>1066</v>
      </c>
      <c r="D3573" s="5">
        <v>1</v>
      </c>
      <c r="E3573" s="5">
        <v>1123.68</v>
      </c>
      <c r="F3573" s="5">
        <v>0.25</v>
      </c>
      <c r="G3573" s="5">
        <f>IFERROR(INDEX(Products!$C$2:$C$86,MATCH(C3573,Products!$A$2:$A$86,0)),"")</f>
        <v>7</v>
      </c>
      <c r="H3573" s="12">
        <f>IFERROR(INDEX(Products!$D$2:$D$86,MATCH(C3573,Products!$A$2:$A$86,0)),"")</f>
        <v>872.66</v>
      </c>
      <c r="I3573" s="12">
        <f t="shared" si="220"/>
        <v>842.76</v>
      </c>
      <c r="J3573" s="12">
        <f t="shared" si="221"/>
        <v>872.66</v>
      </c>
      <c r="K3573" s="12">
        <f t="shared" si="222"/>
        <v>-29.899999999999977</v>
      </c>
      <c r="L3573" s="7">
        <f t="shared" si="223"/>
        <v>-3.5478665337699909E-2</v>
      </c>
      <c r="M3573" s="5" t="str">
        <f>IF(COUNTIF(Returns!$B$2:$B$248,A3573)&gt;0,"Yes","No")</f>
        <v>No</v>
      </c>
      <c r="N3573" s="13"/>
    </row>
    <row r="3574" spans="1:14" x14ac:dyDescent="0.35">
      <c r="A3574" s="5">
        <v>3573</v>
      </c>
      <c r="B3574" s="5">
        <v>2350</v>
      </c>
      <c r="C3574" s="5">
        <v>1084</v>
      </c>
      <c r="D3574" s="5">
        <v>1</v>
      </c>
      <c r="E3574" s="5">
        <v>317.63</v>
      </c>
      <c r="F3574" s="5">
        <v>0.25</v>
      </c>
      <c r="G3574" s="5">
        <f>IFERROR(INDEX(Products!$C$2:$C$86,MATCH(C3574,Products!$A$2:$A$86,0)),"")</f>
        <v>8</v>
      </c>
      <c r="H3574" s="12">
        <f>IFERROR(INDEX(Products!$D$2:$D$86,MATCH(C3574,Products!$A$2:$A$86,0)),"")</f>
        <v>188.52</v>
      </c>
      <c r="I3574" s="12">
        <f t="shared" si="220"/>
        <v>238.2225</v>
      </c>
      <c r="J3574" s="12">
        <f t="shared" si="221"/>
        <v>188.52</v>
      </c>
      <c r="K3574" s="12">
        <f t="shared" si="222"/>
        <v>49.702499999999986</v>
      </c>
      <c r="L3574" s="7">
        <f t="shared" si="223"/>
        <v>0.208638982463873</v>
      </c>
      <c r="M3574" s="5" t="str">
        <f>IF(COUNTIF(Returns!$B$2:$B$248,A3574)&gt;0,"Yes","No")</f>
        <v>No</v>
      </c>
      <c r="N3574" s="13"/>
    </row>
    <row r="3575" spans="1:14" x14ac:dyDescent="0.35">
      <c r="A3575" s="5">
        <v>3574</v>
      </c>
      <c r="B3575" s="5">
        <v>2350</v>
      </c>
      <c r="C3575" s="5">
        <v>1021</v>
      </c>
      <c r="D3575" s="5">
        <v>1</v>
      </c>
      <c r="E3575" s="5">
        <v>841.78</v>
      </c>
      <c r="F3575" s="5">
        <v>0.1</v>
      </c>
      <c r="G3575" s="5">
        <f>IFERROR(INDEX(Products!$C$2:$C$86,MATCH(C3575,Products!$A$2:$A$86,0)),"")</f>
        <v>2</v>
      </c>
      <c r="H3575" s="12">
        <f>IFERROR(INDEX(Products!$D$2:$D$86,MATCH(C3575,Products!$A$2:$A$86,0)),"")</f>
        <v>657.75</v>
      </c>
      <c r="I3575" s="12">
        <f t="shared" si="220"/>
        <v>757.60199999999998</v>
      </c>
      <c r="J3575" s="12">
        <f t="shared" si="221"/>
        <v>657.75</v>
      </c>
      <c r="K3575" s="12">
        <f t="shared" si="222"/>
        <v>99.851999999999975</v>
      </c>
      <c r="L3575" s="7">
        <f t="shared" si="223"/>
        <v>0.13180007444542119</v>
      </c>
      <c r="M3575" s="5" t="str">
        <f>IF(COUNTIF(Returns!$B$2:$B$248,A3575)&gt;0,"Yes","No")</f>
        <v>No</v>
      </c>
      <c r="N3575" s="13"/>
    </row>
    <row r="3576" spans="1:14" x14ac:dyDescent="0.35">
      <c r="A3576" s="5">
        <v>3575</v>
      </c>
      <c r="B3576" s="5">
        <v>2351</v>
      </c>
      <c r="C3576" s="5">
        <v>1019</v>
      </c>
      <c r="D3576" s="5">
        <v>1</v>
      </c>
      <c r="E3576" s="5">
        <v>1255.73</v>
      </c>
      <c r="F3576" s="5">
        <v>0</v>
      </c>
      <c r="G3576" s="5">
        <f>IFERROR(INDEX(Products!$C$2:$C$86,MATCH(C3576,Products!$A$2:$A$86,0)),"")</f>
        <v>2</v>
      </c>
      <c r="H3576" s="12">
        <f>IFERROR(INDEX(Products!$D$2:$D$86,MATCH(C3576,Products!$A$2:$A$86,0)),"")</f>
        <v>760.11</v>
      </c>
      <c r="I3576" s="12">
        <f t="shared" si="220"/>
        <v>1255.73</v>
      </c>
      <c r="J3576" s="12">
        <f t="shared" si="221"/>
        <v>760.11</v>
      </c>
      <c r="K3576" s="12">
        <f t="shared" si="222"/>
        <v>495.62</v>
      </c>
      <c r="L3576" s="7">
        <f t="shared" si="223"/>
        <v>0.39468675591090441</v>
      </c>
      <c r="M3576" s="5" t="str">
        <f>IF(COUNTIF(Returns!$B$2:$B$248,A3576)&gt;0,"Yes","No")</f>
        <v>No</v>
      </c>
      <c r="N3576" s="13"/>
    </row>
    <row r="3577" spans="1:14" x14ac:dyDescent="0.35">
      <c r="A3577" s="5">
        <v>3576</v>
      </c>
      <c r="B3577" s="5">
        <v>2352</v>
      </c>
      <c r="C3577" s="5">
        <v>1047</v>
      </c>
      <c r="D3577" s="5">
        <v>1</v>
      </c>
      <c r="E3577" s="5">
        <v>3066.17</v>
      </c>
      <c r="F3577" s="5">
        <v>0.1</v>
      </c>
      <c r="G3577" s="5">
        <f>IFERROR(INDEX(Products!$C$2:$C$86,MATCH(C3577,Products!$A$2:$A$86,0)),"")</f>
        <v>5</v>
      </c>
      <c r="H3577" s="12">
        <f>IFERROR(INDEX(Products!$D$2:$D$86,MATCH(C3577,Products!$A$2:$A$86,0)),"")</f>
        <v>2011.39</v>
      </c>
      <c r="I3577" s="12">
        <f t="shared" si="220"/>
        <v>2759.5530000000003</v>
      </c>
      <c r="J3577" s="12">
        <f t="shared" si="221"/>
        <v>2011.39</v>
      </c>
      <c r="K3577" s="12">
        <f t="shared" si="222"/>
        <v>748.16300000000024</v>
      </c>
      <c r="L3577" s="7">
        <f t="shared" si="223"/>
        <v>0.27111745996543646</v>
      </c>
      <c r="M3577" s="5" t="str">
        <f>IF(COUNTIF(Returns!$B$2:$B$248,A3577)&gt;0,"Yes","No")</f>
        <v>No</v>
      </c>
      <c r="N3577" s="13"/>
    </row>
    <row r="3578" spans="1:14" x14ac:dyDescent="0.35">
      <c r="A3578" s="5">
        <v>3577</v>
      </c>
      <c r="B3578" s="5">
        <v>2353</v>
      </c>
      <c r="C3578" s="5">
        <v>1038</v>
      </c>
      <c r="D3578" s="5">
        <v>1</v>
      </c>
      <c r="E3578" s="5">
        <v>930.61</v>
      </c>
      <c r="F3578" s="5">
        <v>0</v>
      </c>
      <c r="G3578" s="5">
        <f>IFERROR(INDEX(Products!$C$2:$C$86,MATCH(C3578,Products!$A$2:$A$86,0)),"")</f>
        <v>4</v>
      </c>
      <c r="H3578" s="12">
        <f>IFERROR(INDEX(Products!$D$2:$D$86,MATCH(C3578,Products!$A$2:$A$86,0)),"")</f>
        <v>617.46</v>
      </c>
      <c r="I3578" s="12">
        <f t="shared" si="220"/>
        <v>930.61</v>
      </c>
      <c r="J3578" s="12">
        <f t="shared" si="221"/>
        <v>617.46</v>
      </c>
      <c r="K3578" s="12">
        <f t="shared" si="222"/>
        <v>313.14999999999998</v>
      </c>
      <c r="L3578" s="7">
        <f t="shared" si="223"/>
        <v>0.33649971524054112</v>
      </c>
      <c r="M3578" s="5" t="str">
        <f>IF(COUNTIF(Returns!$B$2:$B$248,A3578)&gt;0,"Yes","No")</f>
        <v>No</v>
      </c>
      <c r="N3578" s="13"/>
    </row>
    <row r="3579" spans="1:14" x14ac:dyDescent="0.35">
      <c r="A3579" s="5">
        <v>3578</v>
      </c>
      <c r="B3579" s="5">
        <v>2353</v>
      </c>
      <c r="C3579" s="5">
        <v>1058</v>
      </c>
      <c r="D3579" s="5">
        <v>2</v>
      </c>
      <c r="E3579" s="5">
        <v>1504.15</v>
      </c>
      <c r="F3579" s="5">
        <v>0.25</v>
      </c>
      <c r="G3579" s="5">
        <f>IFERROR(INDEX(Products!$C$2:$C$86,MATCH(C3579,Products!$A$2:$A$86,0)),"")</f>
        <v>6</v>
      </c>
      <c r="H3579" s="12">
        <f>IFERROR(INDEX(Products!$D$2:$D$86,MATCH(C3579,Products!$A$2:$A$86,0)),"")</f>
        <v>828.35</v>
      </c>
      <c r="I3579" s="12">
        <f t="shared" si="220"/>
        <v>2256.2250000000004</v>
      </c>
      <c r="J3579" s="12">
        <f t="shared" si="221"/>
        <v>1656.7</v>
      </c>
      <c r="K3579" s="12">
        <f t="shared" si="222"/>
        <v>599.52500000000032</v>
      </c>
      <c r="L3579" s="7">
        <f t="shared" si="223"/>
        <v>0.26572039579385931</v>
      </c>
      <c r="M3579" s="5" t="str">
        <f>IF(COUNTIF(Returns!$B$2:$B$248,A3579)&gt;0,"Yes","No")</f>
        <v>No</v>
      </c>
      <c r="N3579" s="13"/>
    </row>
    <row r="3580" spans="1:14" x14ac:dyDescent="0.35">
      <c r="A3580" s="5">
        <v>3579</v>
      </c>
      <c r="B3580" s="5">
        <v>2354</v>
      </c>
      <c r="C3580" s="5">
        <v>1067</v>
      </c>
      <c r="D3580" s="5">
        <v>1</v>
      </c>
      <c r="E3580" s="5">
        <v>4128.99</v>
      </c>
      <c r="F3580" s="5">
        <v>0.2</v>
      </c>
      <c r="G3580" s="5">
        <f>IFERROR(INDEX(Products!$C$2:$C$86,MATCH(C3580,Products!$A$2:$A$86,0)),"")</f>
        <v>7</v>
      </c>
      <c r="H3580" s="12">
        <f>IFERROR(INDEX(Products!$D$2:$D$86,MATCH(C3580,Products!$A$2:$A$86,0)),"")</f>
        <v>2213.3200000000002</v>
      </c>
      <c r="I3580" s="12">
        <f t="shared" si="220"/>
        <v>3303.192</v>
      </c>
      <c r="J3580" s="12">
        <f t="shared" si="221"/>
        <v>2213.3200000000002</v>
      </c>
      <c r="K3580" s="12">
        <f t="shared" si="222"/>
        <v>1089.8719999999998</v>
      </c>
      <c r="L3580" s="7">
        <f t="shared" si="223"/>
        <v>0.32994509553183704</v>
      </c>
      <c r="M3580" s="5" t="str">
        <f>IF(COUNTIF(Returns!$B$2:$B$248,A3580)&gt;0,"Yes","No")</f>
        <v>No</v>
      </c>
      <c r="N3580" s="13"/>
    </row>
    <row r="3581" spans="1:14" x14ac:dyDescent="0.35">
      <c r="A3581" s="5">
        <v>3580</v>
      </c>
      <c r="B3581" s="5">
        <v>2355</v>
      </c>
      <c r="C3581" s="5">
        <v>1041</v>
      </c>
      <c r="D3581" s="5">
        <v>1</v>
      </c>
      <c r="E3581" s="5">
        <v>767.68</v>
      </c>
      <c r="F3581" s="5">
        <v>0</v>
      </c>
      <c r="G3581" s="5">
        <f>IFERROR(INDEX(Products!$C$2:$C$86,MATCH(C3581,Products!$A$2:$A$86,0)),"")</f>
        <v>4</v>
      </c>
      <c r="H3581" s="12">
        <f>IFERROR(INDEX(Products!$D$2:$D$86,MATCH(C3581,Products!$A$2:$A$86,0)),"")</f>
        <v>540.32000000000005</v>
      </c>
      <c r="I3581" s="12">
        <f t="shared" si="220"/>
        <v>767.68</v>
      </c>
      <c r="J3581" s="12">
        <f t="shared" si="221"/>
        <v>540.32000000000005</v>
      </c>
      <c r="K3581" s="12">
        <f t="shared" si="222"/>
        <v>227.3599999999999</v>
      </c>
      <c r="L3581" s="7">
        <f t="shared" si="223"/>
        <v>0.29616506877865767</v>
      </c>
      <c r="M3581" s="5" t="str">
        <f>IF(COUNTIF(Returns!$B$2:$B$248,A3581)&gt;0,"Yes","No")</f>
        <v>No</v>
      </c>
      <c r="N3581" s="13"/>
    </row>
    <row r="3582" spans="1:14" x14ac:dyDescent="0.35">
      <c r="A3582" s="5">
        <v>3581</v>
      </c>
      <c r="B3582" s="5">
        <v>2356</v>
      </c>
      <c r="C3582" s="5">
        <v>1028</v>
      </c>
      <c r="D3582" s="5">
        <v>2</v>
      </c>
      <c r="E3582" s="5">
        <v>2753.45</v>
      </c>
      <c r="F3582" s="5">
        <v>0.1</v>
      </c>
      <c r="G3582" s="5">
        <f>IFERROR(INDEX(Products!$C$2:$C$86,MATCH(C3582,Products!$A$2:$A$86,0)),"")</f>
        <v>3</v>
      </c>
      <c r="H3582" s="12">
        <f>IFERROR(INDEX(Products!$D$2:$D$86,MATCH(C3582,Products!$A$2:$A$86,0)),"")</f>
        <v>1672.88</v>
      </c>
      <c r="I3582" s="12">
        <f t="shared" si="220"/>
        <v>4956.21</v>
      </c>
      <c r="J3582" s="12">
        <f t="shared" si="221"/>
        <v>3345.76</v>
      </c>
      <c r="K3582" s="12">
        <f t="shared" si="222"/>
        <v>1610.4499999999998</v>
      </c>
      <c r="L3582" s="7">
        <f t="shared" si="223"/>
        <v>0.32493578762804637</v>
      </c>
      <c r="M3582" s="5" t="str">
        <f>IF(COUNTIF(Returns!$B$2:$B$248,A3582)&gt;0,"Yes","No")</f>
        <v>No</v>
      </c>
      <c r="N3582" s="13"/>
    </row>
    <row r="3583" spans="1:14" x14ac:dyDescent="0.35">
      <c r="A3583" s="5">
        <v>3582</v>
      </c>
      <c r="B3583" s="5">
        <v>2356</v>
      </c>
      <c r="C3583" s="5">
        <v>1017</v>
      </c>
      <c r="D3583" s="5">
        <v>1</v>
      </c>
      <c r="E3583" s="5">
        <v>978.37</v>
      </c>
      <c r="F3583" s="5">
        <v>0</v>
      </c>
      <c r="G3583" s="5">
        <f>IFERROR(INDEX(Products!$C$2:$C$86,MATCH(C3583,Products!$A$2:$A$86,0)),"")</f>
        <v>2</v>
      </c>
      <c r="H3583" s="12">
        <f>IFERROR(INDEX(Products!$D$2:$D$86,MATCH(C3583,Products!$A$2:$A$86,0)),"")</f>
        <v>519.71</v>
      </c>
      <c r="I3583" s="12">
        <f t="shared" si="220"/>
        <v>978.37</v>
      </c>
      <c r="J3583" s="12">
        <f t="shared" si="221"/>
        <v>519.71</v>
      </c>
      <c r="K3583" s="12">
        <f t="shared" si="222"/>
        <v>458.65999999999997</v>
      </c>
      <c r="L3583" s="7">
        <f t="shared" si="223"/>
        <v>0.46880014718358082</v>
      </c>
      <c r="M3583" s="5" t="str">
        <f>IF(COUNTIF(Returns!$B$2:$B$248,A3583)&gt;0,"Yes","No")</f>
        <v>No</v>
      </c>
      <c r="N3583" s="13"/>
    </row>
    <row r="3584" spans="1:14" x14ac:dyDescent="0.35">
      <c r="A3584" s="5">
        <v>3583</v>
      </c>
      <c r="B3584" s="5">
        <v>2357</v>
      </c>
      <c r="C3584" s="5">
        <v>1001</v>
      </c>
      <c r="D3584" s="5">
        <v>1</v>
      </c>
      <c r="E3584" s="5">
        <v>3826.19</v>
      </c>
      <c r="F3584" s="5">
        <v>0.05</v>
      </c>
      <c r="G3584" s="5">
        <f>IFERROR(INDEX(Products!$C$2:$C$86,MATCH(C3584,Products!$A$2:$A$86,0)),"")</f>
        <v>1</v>
      </c>
      <c r="H3584" s="12">
        <f>IFERROR(INDEX(Products!$D$2:$D$86,MATCH(C3584,Products!$A$2:$A$86,0)),"")</f>
        <v>3021.65</v>
      </c>
      <c r="I3584" s="12">
        <f t="shared" si="220"/>
        <v>3634.8804999999998</v>
      </c>
      <c r="J3584" s="12">
        <f t="shared" si="221"/>
        <v>3021.65</v>
      </c>
      <c r="K3584" s="12">
        <f t="shared" si="222"/>
        <v>613.23049999999967</v>
      </c>
      <c r="L3584" s="7">
        <f t="shared" si="223"/>
        <v>0.16870719683907071</v>
      </c>
      <c r="M3584" s="5" t="str">
        <f>IF(COUNTIF(Returns!$B$2:$B$248,A3584)&gt;0,"Yes","No")</f>
        <v>Yes</v>
      </c>
      <c r="N3584" s="13"/>
    </row>
    <row r="3585" spans="1:14" x14ac:dyDescent="0.35">
      <c r="A3585" s="5">
        <v>3584</v>
      </c>
      <c r="B3585" s="5">
        <v>2357</v>
      </c>
      <c r="C3585" s="5">
        <v>1085</v>
      </c>
      <c r="D3585" s="5">
        <v>1</v>
      </c>
      <c r="E3585" s="5">
        <v>234.72</v>
      </c>
      <c r="F3585" s="5">
        <v>0.15</v>
      </c>
      <c r="G3585" s="5">
        <f>IFERROR(INDEX(Products!$C$2:$C$86,MATCH(C3585,Products!$A$2:$A$86,0)),"")</f>
        <v>8</v>
      </c>
      <c r="H3585" s="12">
        <f>IFERROR(INDEX(Products!$D$2:$D$86,MATCH(C3585,Products!$A$2:$A$86,0)),"")</f>
        <v>175.69</v>
      </c>
      <c r="I3585" s="12">
        <f t="shared" si="220"/>
        <v>199.512</v>
      </c>
      <c r="J3585" s="12">
        <f t="shared" si="221"/>
        <v>175.69</v>
      </c>
      <c r="K3585" s="12">
        <f t="shared" si="222"/>
        <v>23.822000000000003</v>
      </c>
      <c r="L3585" s="7">
        <f t="shared" si="223"/>
        <v>0.11940133926781347</v>
      </c>
      <c r="M3585" s="5" t="str">
        <f>IF(COUNTIF(Returns!$B$2:$B$248,A3585)&gt;0,"Yes","No")</f>
        <v>No</v>
      </c>
      <c r="N3585" s="13"/>
    </row>
    <row r="3586" spans="1:14" x14ac:dyDescent="0.35">
      <c r="A3586" s="5">
        <v>3585</v>
      </c>
      <c r="B3586" s="5">
        <v>2358</v>
      </c>
      <c r="C3586" s="5">
        <v>1001</v>
      </c>
      <c r="D3586" s="5">
        <v>1</v>
      </c>
      <c r="E3586" s="5">
        <v>3826.19</v>
      </c>
      <c r="F3586" s="5">
        <v>0</v>
      </c>
      <c r="G3586" s="5">
        <f>IFERROR(INDEX(Products!$C$2:$C$86,MATCH(C3586,Products!$A$2:$A$86,0)),"")</f>
        <v>1</v>
      </c>
      <c r="H3586" s="12">
        <f>IFERROR(INDEX(Products!$D$2:$D$86,MATCH(C3586,Products!$A$2:$A$86,0)),"")</f>
        <v>3021.65</v>
      </c>
      <c r="I3586" s="12">
        <f t="shared" ref="I3586:I3649" si="224">D3586*E3586*(1-F3586)</f>
        <v>3826.19</v>
      </c>
      <c r="J3586" s="12">
        <f t="shared" ref="J3586:J3649" si="225">D3586*H3586</f>
        <v>3021.65</v>
      </c>
      <c r="K3586" s="12">
        <f t="shared" ref="K3586:K3649" si="226">I3586-J3586</f>
        <v>804.54</v>
      </c>
      <c r="L3586" s="7">
        <f t="shared" ref="L3586:L3649" si="227">IFERROR(K3586/I3586,0)</f>
        <v>0.21027183699711721</v>
      </c>
      <c r="M3586" s="5" t="str">
        <f>IF(COUNTIF(Returns!$B$2:$B$248,A3586)&gt;0,"Yes","No")</f>
        <v>No</v>
      </c>
      <c r="N3586" s="13"/>
    </row>
    <row r="3587" spans="1:14" x14ac:dyDescent="0.35">
      <c r="A3587" s="5">
        <v>3586</v>
      </c>
      <c r="B3587" s="5">
        <v>2359</v>
      </c>
      <c r="C3587" s="5">
        <v>1030</v>
      </c>
      <c r="D3587" s="5">
        <v>2</v>
      </c>
      <c r="E3587" s="5">
        <v>799.21</v>
      </c>
      <c r="F3587" s="5">
        <v>0</v>
      </c>
      <c r="G3587" s="5">
        <f>IFERROR(INDEX(Products!$C$2:$C$86,MATCH(C3587,Products!$A$2:$A$86,0)),"")</f>
        <v>3</v>
      </c>
      <c r="H3587" s="12">
        <f>IFERROR(INDEX(Products!$D$2:$D$86,MATCH(C3587,Products!$A$2:$A$86,0)),"")</f>
        <v>534</v>
      </c>
      <c r="I3587" s="12">
        <f t="shared" si="224"/>
        <v>1598.42</v>
      </c>
      <c r="J3587" s="12">
        <f t="shared" si="225"/>
        <v>1068</v>
      </c>
      <c r="K3587" s="12">
        <f t="shared" si="226"/>
        <v>530.42000000000007</v>
      </c>
      <c r="L3587" s="7">
        <f t="shared" si="227"/>
        <v>0.33184019218978744</v>
      </c>
      <c r="M3587" s="5" t="str">
        <f>IF(COUNTIF(Returns!$B$2:$B$248,A3587)&gt;0,"Yes","No")</f>
        <v>No</v>
      </c>
      <c r="N3587" s="13"/>
    </row>
    <row r="3588" spans="1:14" x14ac:dyDescent="0.35">
      <c r="A3588" s="5">
        <v>3587</v>
      </c>
      <c r="B3588" s="5">
        <v>2360</v>
      </c>
      <c r="C3588" s="5">
        <v>1002</v>
      </c>
      <c r="D3588" s="5">
        <v>1</v>
      </c>
      <c r="E3588" s="5">
        <v>2131.16</v>
      </c>
      <c r="F3588" s="5">
        <v>0.3</v>
      </c>
      <c r="G3588" s="5">
        <f>IFERROR(INDEX(Products!$C$2:$C$86,MATCH(C3588,Products!$A$2:$A$86,0)),"")</f>
        <v>1</v>
      </c>
      <c r="H3588" s="12">
        <f>IFERROR(INDEX(Products!$D$2:$D$86,MATCH(C3588,Products!$A$2:$A$86,0)),"")</f>
        <v>1527.62</v>
      </c>
      <c r="I3588" s="12">
        <f t="shared" si="224"/>
        <v>1491.8119999999999</v>
      </c>
      <c r="J3588" s="12">
        <f t="shared" si="225"/>
        <v>1527.62</v>
      </c>
      <c r="K3588" s="12">
        <f t="shared" si="226"/>
        <v>-35.807999999999993</v>
      </c>
      <c r="L3588" s="7">
        <f t="shared" si="227"/>
        <v>-2.4003024509790773E-2</v>
      </c>
      <c r="M3588" s="5" t="str">
        <f>IF(COUNTIF(Returns!$B$2:$B$248,A3588)&gt;0,"Yes","No")</f>
        <v>No</v>
      </c>
      <c r="N3588" s="13"/>
    </row>
    <row r="3589" spans="1:14" x14ac:dyDescent="0.35">
      <c r="A3589" s="5">
        <v>3588</v>
      </c>
      <c r="B3589" s="5">
        <v>2360</v>
      </c>
      <c r="C3589" s="5">
        <v>1029</v>
      </c>
      <c r="D3589" s="5">
        <v>1</v>
      </c>
      <c r="E3589" s="5">
        <v>951.92</v>
      </c>
      <c r="F3589" s="5">
        <v>0</v>
      </c>
      <c r="G3589" s="5">
        <f>IFERROR(INDEX(Products!$C$2:$C$86,MATCH(C3589,Products!$A$2:$A$86,0)),"")</f>
        <v>3</v>
      </c>
      <c r="H3589" s="12">
        <f>IFERROR(INDEX(Products!$D$2:$D$86,MATCH(C3589,Products!$A$2:$A$86,0)),"")</f>
        <v>552.17999999999995</v>
      </c>
      <c r="I3589" s="12">
        <f t="shared" si="224"/>
        <v>951.92</v>
      </c>
      <c r="J3589" s="12">
        <f t="shared" si="225"/>
        <v>552.17999999999995</v>
      </c>
      <c r="K3589" s="12">
        <f t="shared" si="226"/>
        <v>399.74</v>
      </c>
      <c r="L3589" s="7">
        <f t="shared" si="227"/>
        <v>0.41993024623917979</v>
      </c>
      <c r="M3589" s="5" t="str">
        <f>IF(COUNTIF(Returns!$B$2:$B$248,A3589)&gt;0,"Yes","No")</f>
        <v>Yes</v>
      </c>
      <c r="N3589" s="13"/>
    </row>
    <row r="3590" spans="1:14" x14ac:dyDescent="0.35">
      <c r="A3590" s="5">
        <v>3589</v>
      </c>
      <c r="B3590" s="5">
        <v>2360</v>
      </c>
      <c r="C3590" s="5">
        <v>1060</v>
      </c>
      <c r="D3590" s="5">
        <v>1</v>
      </c>
      <c r="E3590" s="5">
        <v>781.76</v>
      </c>
      <c r="F3590" s="5">
        <v>0</v>
      </c>
      <c r="G3590" s="5">
        <f>IFERROR(INDEX(Products!$C$2:$C$86,MATCH(C3590,Products!$A$2:$A$86,0)),"")</f>
        <v>6</v>
      </c>
      <c r="H3590" s="12">
        <f>IFERROR(INDEX(Products!$D$2:$D$86,MATCH(C3590,Products!$A$2:$A$86,0)),"")</f>
        <v>579.36</v>
      </c>
      <c r="I3590" s="12">
        <f t="shared" si="224"/>
        <v>781.76</v>
      </c>
      <c r="J3590" s="12">
        <f t="shared" si="225"/>
        <v>579.36</v>
      </c>
      <c r="K3590" s="12">
        <f t="shared" si="226"/>
        <v>202.39999999999998</v>
      </c>
      <c r="L3590" s="7">
        <f t="shared" si="227"/>
        <v>0.25890298812934914</v>
      </c>
      <c r="M3590" s="5" t="str">
        <f>IF(COUNTIF(Returns!$B$2:$B$248,A3590)&gt;0,"Yes","No")</f>
        <v>No</v>
      </c>
      <c r="N3590" s="13"/>
    </row>
    <row r="3591" spans="1:14" x14ac:dyDescent="0.35">
      <c r="A3591" s="5">
        <v>3590</v>
      </c>
      <c r="B3591" s="5">
        <v>2361</v>
      </c>
      <c r="C3591" s="5">
        <v>1067</v>
      </c>
      <c r="D3591" s="5">
        <v>1</v>
      </c>
      <c r="E3591" s="5">
        <v>4128.99</v>
      </c>
      <c r="F3591" s="5">
        <v>0</v>
      </c>
      <c r="G3591" s="5">
        <f>IFERROR(INDEX(Products!$C$2:$C$86,MATCH(C3591,Products!$A$2:$A$86,0)),"")</f>
        <v>7</v>
      </c>
      <c r="H3591" s="12">
        <f>IFERROR(INDEX(Products!$D$2:$D$86,MATCH(C3591,Products!$A$2:$A$86,0)),"")</f>
        <v>2213.3200000000002</v>
      </c>
      <c r="I3591" s="12">
        <f t="shared" si="224"/>
        <v>4128.99</v>
      </c>
      <c r="J3591" s="12">
        <f t="shared" si="225"/>
        <v>2213.3200000000002</v>
      </c>
      <c r="K3591" s="12">
        <f t="shared" si="226"/>
        <v>1915.6699999999996</v>
      </c>
      <c r="L3591" s="7">
        <f t="shared" si="227"/>
        <v>0.4639560764254696</v>
      </c>
      <c r="M3591" s="5" t="str">
        <f>IF(COUNTIF(Returns!$B$2:$B$248,A3591)&gt;0,"Yes","No")</f>
        <v>No</v>
      </c>
      <c r="N3591" s="13"/>
    </row>
    <row r="3592" spans="1:14" x14ac:dyDescent="0.35">
      <c r="A3592" s="5">
        <v>3591</v>
      </c>
      <c r="B3592" s="5">
        <v>2361</v>
      </c>
      <c r="C3592" s="5">
        <v>1001</v>
      </c>
      <c r="D3592" s="5">
        <v>1</v>
      </c>
      <c r="E3592" s="5">
        <v>3826.19</v>
      </c>
      <c r="F3592" s="5">
        <v>0.25</v>
      </c>
      <c r="G3592" s="5">
        <f>IFERROR(INDEX(Products!$C$2:$C$86,MATCH(C3592,Products!$A$2:$A$86,0)),"")</f>
        <v>1</v>
      </c>
      <c r="H3592" s="12">
        <f>IFERROR(INDEX(Products!$D$2:$D$86,MATCH(C3592,Products!$A$2:$A$86,0)),"")</f>
        <v>3021.65</v>
      </c>
      <c r="I3592" s="12">
        <f t="shared" si="224"/>
        <v>2869.6424999999999</v>
      </c>
      <c r="J3592" s="12">
        <f t="shared" si="225"/>
        <v>3021.65</v>
      </c>
      <c r="K3592" s="12">
        <f t="shared" si="226"/>
        <v>-152.00750000000016</v>
      </c>
      <c r="L3592" s="7">
        <f t="shared" si="227"/>
        <v>-5.2970884003843741E-2</v>
      </c>
      <c r="M3592" s="5" t="str">
        <f>IF(COUNTIF(Returns!$B$2:$B$248,A3592)&gt;0,"Yes","No")</f>
        <v>No</v>
      </c>
      <c r="N3592" s="13"/>
    </row>
    <row r="3593" spans="1:14" x14ac:dyDescent="0.35">
      <c r="A3593" s="5">
        <v>3592</v>
      </c>
      <c r="B3593" s="5">
        <v>2362</v>
      </c>
      <c r="C3593" s="5">
        <v>1040</v>
      </c>
      <c r="D3593" s="5">
        <v>1</v>
      </c>
      <c r="E3593" s="5">
        <v>419.14</v>
      </c>
      <c r="F3593" s="5">
        <v>0.25</v>
      </c>
      <c r="G3593" s="5">
        <f>IFERROR(INDEX(Products!$C$2:$C$86,MATCH(C3593,Products!$A$2:$A$86,0)),"")</f>
        <v>4</v>
      </c>
      <c r="H3593" s="12">
        <f>IFERROR(INDEX(Products!$D$2:$D$86,MATCH(C3593,Products!$A$2:$A$86,0)),"")</f>
        <v>297.2</v>
      </c>
      <c r="I3593" s="12">
        <f t="shared" si="224"/>
        <v>314.35500000000002</v>
      </c>
      <c r="J3593" s="12">
        <f t="shared" si="225"/>
        <v>297.2</v>
      </c>
      <c r="K3593" s="12">
        <f t="shared" si="226"/>
        <v>17.15500000000003</v>
      </c>
      <c r="L3593" s="7">
        <f t="shared" si="227"/>
        <v>5.4572060250353993E-2</v>
      </c>
      <c r="M3593" s="5" t="str">
        <f>IF(COUNTIF(Returns!$B$2:$B$248,A3593)&gt;0,"Yes","No")</f>
        <v>No</v>
      </c>
      <c r="N3593" s="13"/>
    </row>
    <row r="3594" spans="1:14" x14ac:dyDescent="0.35">
      <c r="A3594" s="5">
        <v>3593</v>
      </c>
      <c r="B3594" s="5">
        <v>2362</v>
      </c>
      <c r="C3594" s="5">
        <v>1061</v>
      </c>
      <c r="D3594" s="5">
        <v>1</v>
      </c>
      <c r="E3594" s="5">
        <v>1128.8399999999999</v>
      </c>
      <c r="F3594" s="5">
        <v>0.05</v>
      </c>
      <c r="G3594" s="5">
        <f>IFERROR(INDEX(Products!$C$2:$C$86,MATCH(C3594,Products!$A$2:$A$86,0)),"")</f>
        <v>6</v>
      </c>
      <c r="H3594" s="12">
        <f>IFERROR(INDEX(Products!$D$2:$D$86,MATCH(C3594,Products!$A$2:$A$86,0)),"")</f>
        <v>705.26</v>
      </c>
      <c r="I3594" s="12">
        <f t="shared" si="224"/>
        <v>1072.3979999999999</v>
      </c>
      <c r="J3594" s="12">
        <f t="shared" si="225"/>
        <v>705.26</v>
      </c>
      <c r="K3594" s="12">
        <f t="shared" si="226"/>
        <v>367.13799999999992</v>
      </c>
      <c r="L3594" s="7">
        <f t="shared" si="227"/>
        <v>0.34235237290632764</v>
      </c>
      <c r="M3594" s="5" t="str">
        <f>IF(COUNTIF(Returns!$B$2:$B$248,A3594)&gt;0,"Yes","No")</f>
        <v>No</v>
      </c>
      <c r="N3594" s="13"/>
    </row>
    <row r="3595" spans="1:14" x14ac:dyDescent="0.35">
      <c r="A3595" s="5">
        <v>3594</v>
      </c>
      <c r="B3595" s="5">
        <v>2363</v>
      </c>
      <c r="C3595" s="5">
        <v>1038</v>
      </c>
      <c r="D3595" s="5">
        <v>1</v>
      </c>
      <c r="E3595" s="5">
        <v>930.61</v>
      </c>
      <c r="F3595" s="5">
        <v>0.25</v>
      </c>
      <c r="G3595" s="5">
        <f>IFERROR(INDEX(Products!$C$2:$C$86,MATCH(C3595,Products!$A$2:$A$86,0)),"")</f>
        <v>4</v>
      </c>
      <c r="H3595" s="12">
        <f>IFERROR(INDEX(Products!$D$2:$D$86,MATCH(C3595,Products!$A$2:$A$86,0)),"")</f>
        <v>617.46</v>
      </c>
      <c r="I3595" s="12">
        <f t="shared" si="224"/>
        <v>697.95749999999998</v>
      </c>
      <c r="J3595" s="12">
        <f t="shared" si="225"/>
        <v>617.46</v>
      </c>
      <c r="K3595" s="12">
        <f t="shared" si="226"/>
        <v>80.497499999999945</v>
      </c>
      <c r="L3595" s="7">
        <f t="shared" si="227"/>
        <v>0.1153329536540548</v>
      </c>
      <c r="M3595" s="5" t="str">
        <f>IF(COUNTIF(Returns!$B$2:$B$248,A3595)&gt;0,"Yes","No")</f>
        <v>No</v>
      </c>
      <c r="N3595" s="13"/>
    </row>
    <row r="3596" spans="1:14" x14ac:dyDescent="0.35">
      <c r="A3596" s="5">
        <v>3595</v>
      </c>
      <c r="B3596" s="5">
        <v>2364</v>
      </c>
      <c r="C3596" s="5">
        <v>1001</v>
      </c>
      <c r="D3596" s="5">
        <v>2</v>
      </c>
      <c r="E3596" s="5">
        <v>3826.19</v>
      </c>
      <c r="F3596" s="5">
        <v>0</v>
      </c>
      <c r="G3596" s="5">
        <f>IFERROR(INDEX(Products!$C$2:$C$86,MATCH(C3596,Products!$A$2:$A$86,0)),"")</f>
        <v>1</v>
      </c>
      <c r="H3596" s="12">
        <f>IFERROR(INDEX(Products!$D$2:$D$86,MATCH(C3596,Products!$A$2:$A$86,0)),"")</f>
        <v>3021.65</v>
      </c>
      <c r="I3596" s="12">
        <f t="shared" si="224"/>
        <v>7652.38</v>
      </c>
      <c r="J3596" s="12">
        <f t="shared" si="225"/>
        <v>6043.3</v>
      </c>
      <c r="K3596" s="12">
        <f t="shared" si="226"/>
        <v>1609.08</v>
      </c>
      <c r="L3596" s="7">
        <f t="shared" si="227"/>
        <v>0.21027183699711721</v>
      </c>
      <c r="M3596" s="5" t="str">
        <f>IF(COUNTIF(Returns!$B$2:$B$248,A3596)&gt;0,"Yes","No")</f>
        <v>No</v>
      </c>
      <c r="N3596" s="13"/>
    </row>
    <row r="3597" spans="1:14" x14ac:dyDescent="0.35">
      <c r="A3597" s="5">
        <v>3596</v>
      </c>
      <c r="B3597" s="5">
        <v>2365</v>
      </c>
      <c r="C3597" s="5">
        <v>1029</v>
      </c>
      <c r="D3597" s="5">
        <v>1</v>
      </c>
      <c r="E3597" s="5">
        <v>951.92</v>
      </c>
      <c r="F3597" s="5">
        <v>0.1</v>
      </c>
      <c r="G3597" s="5">
        <f>IFERROR(INDEX(Products!$C$2:$C$86,MATCH(C3597,Products!$A$2:$A$86,0)),"")</f>
        <v>3</v>
      </c>
      <c r="H3597" s="12">
        <f>IFERROR(INDEX(Products!$D$2:$D$86,MATCH(C3597,Products!$A$2:$A$86,0)),"")</f>
        <v>552.17999999999995</v>
      </c>
      <c r="I3597" s="12">
        <f t="shared" si="224"/>
        <v>856.72799999999995</v>
      </c>
      <c r="J3597" s="12">
        <f t="shared" si="225"/>
        <v>552.17999999999995</v>
      </c>
      <c r="K3597" s="12">
        <f t="shared" si="226"/>
        <v>304.548</v>
      </c>
      <c r="L3597" s="7">
        <f t="shared" si="227"/>
        <v>0.35547805137686644</v>
      </c>
      <c r="M3597" s="5" t="str">
        <f>IF(COUNTIF(Returns!$B$2:$B$248,A3597)&gt;0,"Yes","No")</f>
        <v>No</v>
      </c>
      <c r="N3597" s="13"/>
    </row>
    <row r="3598" spans="1:14" x14ac:dyDescent="0.35">
      <c r="A3598" s="5">
        <v>3597</v>
      </c>
      <c r="B3598" s="5">
        <v>2366</v>
      </c>
      <c r="C3598" s="5">
        <v>1052</v>
      </c>
      <c r="D3598" s="5">
        <v>1</v>
      </c>
      <c r="E3598" s="5">
        <v>2801.53</v>
      </c>
      <c r="F3598" s="5">
        <v>0.3</v>
      </c>
      <c r="G3598" s="5">
        <f>IFERROR(INDEX(Products!$C$2:$C$86,MATCH(C3598,Products!$A$2:$A$86,0)),"")</f>
        <v>5</v>
      </c>
      <c r="H3598" s="12">
        <f>IFERROR(INDEX(Products!$D$2:$D$86,MATCH(C3598,Products!$A$2:$A$86,0)),"")</f>
        <v>1752.02</v>
      </c>
      <c r="I3598" s="12">
        <f t="shared" si="224"/>
        <v>1961.0709999999999</v>
      </c>
      <c r="J3598" s="12">
        <f t="shared" si="225"/>
        <v>1752.02</v>
      </c>
      <c r="K3598" s="12">
        <f t="shared" si="226"/>
        <v>209.05099999999993</v>
      </c>
      <c r="L3598" s="7">
        <f t="shared" si="227"/>
        <v>0.10660042395201394</v>
      </c>
      <c r="M3598" s="5" t="str">
        <f>IF(COUNTIF(Returns!$B$2:$B$248,A3598)&gt;0,"Yes","No")</f>
        <v>No</v>
      </c>
      <c r="N3598" s="13"/>
    </row>
    <row r="3599" spans="1:14" x14ac:dyDescent="0.35">
      <c r="A3599" s="5">
        <v>3598</v>
      </c>
      <c r="B3599" s="5">
        <v>2366</v>
      </c>
      <c r="C3599" s="5">
        <v>1061</v>
      </c>
      <c r="D3599" s="5">
        <v>1</v>
      </c>
      <c r="E3599" s="5">
        <v>1128.8399999999999</v>
      </c>
      <c r="F3599" s="5">
        <v>0.1</v>
      </c>
      <c r="G3599" s="5">
        <f>IFERROR(INDEX(Products!$C$2:$C$86,MATCH(C3599,Products!$A$2:$A$86,0)),"")</f>
        <v>6</v>
      </c>
      <c r="H3599" s="12">
        <f>IFERROR(INDEX(Products!$D$2:$D$86,MATCH(C3599,Products!$A$2:$A$86,0)),"")</f>
        <v>705.26</v>
      </c>
      <c r="I3599" s="12">
        <f t="shared" si="224"/>
        <v>1015.9559999999999</v>
      </c>
      <c r="J3599" s="12">
        <f t="shared" si="225"/>
        <v>705.26</v>
      </c>
      <c r="K3599" s="12">
        <f t="shared" si="226"/>
        <v>310.69599999999991</v>
      </c>
      <c r="L3599" s="7">
        <f t="shared" si="227"/>
        <v>0.30581639362334584</v>
      </c>
      <c r="M3599" s="5" t="str">
        <f>IF(COUNTIF(Returns!$B$2:$B$248,A3599)&gt;0,"Yes","No")</f>
        <v>No</v>
      </c>
      <c r="N3599" s="13"/>
    </row>
    <row r="3600" spans="1:14" x14ac:dyDescent="0.35">
      <c r="A3600" s="5">
        <v>3599</v>
      </c>
      <c r="B3600" s="5">
        <v>2366</v>
      </c>
      <c r="C3600" s="5">
        <v>1034</v>
      </c>
      <c r="D3600" s="5">
        <v>2</v>
      </c>
      <c r="E3600" s="5">
        <v>874.69</v>
      </c>
      <c r="F3600" s="5">
        <v>0</v>
      </c>
      <c r="G3600" s="5">
        <f>IFERROR(INDEX(Products!$C$2:$C$86,MATCH(C3600,Products!$A$2:$A$86,0)),"")</f>
        <v>3</v>
      </c>
      <c r="H3600" s="12">
        <f>IFERROR(INDEX(Products!$D$2:$D$86,MATCH(C3600,Products!$A$2:$A$86,0)),"")</f>
        <v>688.26</v>
      </c>
      <c r="I3600" s="12">
        <f t="shared" si="224"/>
        <v>1749.38</v>
      </c>
      <c r="J3600" s="12">
        <f t="shared" si="225"/>
        <v>1376.52</v>
      </c>
      <c r="K3600" s="12">
        <f t="shared" si="226"/>
        <v>372.86000000000013</v>
      </c>
      <c r="L3600" s="7">
        <f t="shared" si="227"/>
        <v>0.2131383690221679</v>
      </c>
      <c r="M3600" s="5" t="str">
        <f>IF(COUNTIF(Returns!$B$2:$B$248,A3600)&gt;0,"Yes","No")</f>
        <v>No</v>
      </c>
      <c r="N3600" s="13"/>
    </row>
    <row r="3601" spans="1:14" x14ac:dyDescent="0.35">
      <c r="A3601" s="5">
        <v>3600</v>
      </c>
      <c r="B3601" s="5">
        <v>2366</v>
      </c>
      <c r="C3601" s="5">
        <v>1049</v>
      </c>
      <c r="D3601" s="5">
        <v>1</v>
      </c>
      <c r="E3601" s="5">
        <v>3970.29</v>
      </c>
      <c r="F3601" s="5">
        <v>0</v>
      </c>
      <c r="G3601" s="5">
        <f>IFERROR(INDEX(Products!$C$2:$C$86,MATCH(C3601,Products!$A$2:$A$86,0)),"")</f>
        <v>5</v>
      </c>
      <c r="H3601" s="12">
        <f>IFERROR(INDEX(Products!$D$2:$D$86,MATCH(C3601,Products!$A$2:$A$86,0)),"")</f>
        <v>2490.89</v>
      </c>
      <c r="I3601" s="12">
        <f t="shared" si="224"/>
        <v>3970.29</v>
      </c>
      <c r="J3601" s="12">
        <f t="shared" si="225"/>
        <v>2490.89</v>
      </c>
      <c r="K3601" s="12">
        <f t="shared" si="226"/>
        <v>1479.4</v>
      </c>
      <c r="L3601" s="7">
        <f t="shared" si="227"/>
        <v>0.37261761735288862</v>
      </c>
      <c r="M3601" s="5" t="str">
        <f>IF(COUNTIF(Returns!$B$2:$B$248,A3601)&gt;0,"Yes","No")</f>
        <v>No</v>
      </c>
      <c r="N3601" s="13"/>
    </row>
    <row r="3602" spans="1:14" x14ac:dyDescent="0.35">
      <c r="A3602" s="5">
        <v>3601</v>
      </c>
      <c r="B3602" s="5">
        <v>2367</v>
      </c>
      <c r="C3602" s="5">
        <v>1005</v>
      </c>
      <c r="D3602" s="5">
        <v>1</v>
      </c>
      <c r="E3602" s="5">
        <v>2703.6</v>
      </c>
      <c r="F3602" s="5">
        <v>0</v>
      </c>
      <c r="G3602" s="5">
        <f>IFERROR(INDEX(Products!$C$2:$C$86,MATCH(C3602,Products!$A$2:$A$86,0)),"")</f>
        <v>1</v>
      </c>
      <c r="H3602" s="12">
        <f>IFERROR(INDEX(Products!$D$2:$D$86,MATCH(C3602,Products!$A$2:$A$86,0)),"")</f>
        <v>2129.88</v>
      </c>
      <c r="I3602" s="12">
        <f t="shared" si="224"/>
        <v>2703.6</v>
      </c>
      <c r="J3602" s="12">
        <f t="shared" si="225"/>
        <v>2129.88</v>
      </c>
      <c r="K3602" s="12">
        <f t="shared" si="226"/>
        <v>573.7199999999998</v>
      </c>
      <c r="L3602" s="7">
        <f t="shared" si="227"/>
        <v>0.2122059476253883</v>
      </c>
      <c r="M3602" s="5" t="str">
        <f>IF(COUNTIF(Returns!$B$2:$B$248,A3602)&gt;0,"Yes","No")</f>
        <v>No</v>
      </c>
      <c r="N3602" s="13"/>
    </row>
    <row r="3603" spans="1:14" x14ac:dyDescent="0.35">
      <c r="A3603" s="5">
        <v>3602</v>
      </c>
      <c r="B3603" s="5">
        <v>2367</v>
      </c>
      <c r="C3603" s="5">
        <v>1085</v>
      </c>
      <c r="D3603" s="5">
        <v>2</v>
      </c>
      <c r="E3603" s="5">
        <v>234.72</v>
      </c>
      <c r="F3603" s="5">
        <v>0.25</v>
      </c>
      <c r="G3603" s="5">
        <f>IFERROR(INDEX(Products!$C$2:$C$86,MATCH(C3603,Products!$A$2:$A$86,0)),"")</f>
        <v>8</v>
      </c>
      <c r="H3603" s="12">
        <f>IFERROR(INDEX(Products!$D$2:$D$86,MATCH(C3603,Products!$A$2:$A$86,0)),"")</f>
        <v>175.69</v>
      </c>
      <c r="I3603" s="12">
        <f t="shared" si="224"/>
        <v>352.08</v>
      </c>
      <c r="J3603" s="12">
        <f t="shared" si="225"/>
        <v>351.38</v>
      </c>
      <c r="K3603" s="12">
        <f t="shared" si="226"/>
        <v>0.69999999999998863</v>
      </c>
      <c r="L3603" s="7">
        <f t="shared" si="227"/>
        <v>1.9881845035218948E-3</v>
      </c>
      <c r="M3603" s="5" t="str">
        <f>IF(COUNTIF(Returns!$B$2:$B$248,A3603)&gt;0,"Yes","No")</f>
        <v>No</v>
      </c>
      <c r="N3603" s="13"/>
    </row>
    <row r="3604" spans="1:14" x14ac:dyDescent="0.35">
      <c r="A3604" s="5">
        <v>3603</v>
      </c>
      <c r="B3604" s="5">
        <v>2368</v>
      </c>
      <c r="C3604" s="5">
        <v>1085</v>
      </c>
      <c r="D3604" s="5">
        <v>1</v>
      </c>
      <c r="E3604" s="5">
        <v>234.72</v>
      </c>
      <c r="F3604" s="5">
        <v>0</v>
      </c>
      <c r="G3604" s="5">
        <f>IFERROR(INDEX(Products!$C$2:$C$86,MATCH(C3604,Products!$A$2:$A$86,0)),"")</f>
        <v>8</v>
      </c>
      <c r="H3604" s="12">
        <f>IFERROR(INDEX(Products!$D$2:$D$86,MATCH(C3604,Products!$A$2:$A$86,0)),"")</f>
        <v>175.69</v>
      </c>
      <c r="I3604" s="12">
        <f t="shared" si="224"/>
        <v>234.72</v>
      </c>
      <c r="J3604" s="12">
        <f t="shared" si="225"/>
        <v>175.69</v>
      </c>
      <c r="K3604" s="12">
        <f t="shared" si="226"/>
        <v>59.03</v>
      </c>
      <c r="L3604" s="7">
        <f t="shared" si="227"/>
        <v>0.25149113837764148</v>
      </c>
      <c r="M3604" s="5" t="str">
        <f>IF(COUNTIF(Returns!$B$2:$B$248,A3604)&gt;0,"Yes","No")</f>
        <v>No</v>
      </c>
      <c r="N3604" s="13"/>
    </row>
    <row r="3605" spans="1:14" x14ac:dyDescent="0.35">
      <c r="A3605" s="5">
        <v>3604</v>
      </c>
      <c r="B3605" s="5">
        <v>2369</v>
      </c>
      <c r="C3605" s="5">
        <v>1061</v>
      </c>
      <c r="D3605" s="5">
        <v>1</v>
      </c>
      <c r="E3605" s="5">
        <v>1128.8399999999999</v>
      </c>
      <c r="F3605" s="5">
        <v>0.1</v>
      </c>
      <c r="G3605" s="5">
        <f>IFERROR(INDEX(Products!$C$2:$C$86,MATCH(C3605,Products!$A$2:$A$86,0)),"")</f>
        <v>6</v>
      </c>
      <c r="H3605" s="12">
        <f>IFERROR(INDEX(Products!$D$2:$D$86,MATCH(C3605,Products!$A$2:$A$86,0)),"")</f>
        <v>705.26</v>
      </c>
      <c r="I3605" s="12">
        <f t="shared" si="224"/>
        <v>1015.9559999999999</v>
      </c>
      <c r="J3605" s="12">
        <f t="shared" si="225"/>
        <v>705.26</v>
      </c>
      <c r="K3605" s="12">
        <f t="shared" si="226"/>
        <v>310.69599999999991</v>
      </c>
      <c r="L3605" s="7">
        <f t="shared" si="227"/>
        <v>0.30581639362334584</v>
      </c>
      <c r="M3605" s="5" t="str">
        <f>IF(COUNTIF(Returns!$B$2:$B$248,A3605)&gt;0,"Yes","No")</f>
        <v>No</v>
      </c>
      <c r="N3605" s="13"/>
    </row>
    <row r="3606" spans="1:14" x14ac:dyDescent="0.35">
      <c r="A3606" s="5">
        <v>3605</v>
      </c>
      <c r="B3606" s="5">
        <v>2369</v>
      </c>
      <c r="C3606" s="5">
        <v>1026</v>
      </c>
      <c r="D3606" s="5">
        <v>1</v>
      </c>
      <c r="E3606" s="5">
        <v>1413.81</v>
      </c>
      <c r="F3606" s="5">
        <v>0.05</v>
      </c>
      <c r="G3606" s="5">
        <f>IFERROR(INDEX(Products!$C$2:$C$86,MATCH(C3606,Products!$A$2:$A$86,0)),"")</f>
        <v>3</v>
      </c>
      <c r="H3606" s="12">
        <f>IFERROR(INDEX(Products!$D$2:$D$86,MATCH(C3606,Products!$A$2:$A$86,0)),"")</f>
        <v>1019.93</v>
      </c>
      <c r="I3606" s="12">
        <f t="shared" si="224"/>
        <v>1343.1194999999998</v>
      </c>
      <c r="J3606" s="12">
        <f t="shared" si="225"/>
        <v>1019.93</v>
      </c>
      <c r="K3606" s="12">
        <f t="shared" si="226"/>
        <v>323.18949999999984</v>
      </c>
      <c r="L3606" s="7">
        <f t="shared" si="227"/>
        <v>0.24062602024615076</v>
      </c>
      <c r="M3606" s="5" t="str">
        <f>IF(COUNTIF(Returns!$B$2:$B$248,A3606)&gt;0,"Yes","No")</f>
        <v>No</v>
      </c>
      <c r="N3606" s="13"/>
    </row>
    <row r="3607" spans="1:14" x14ac:dyDescent="0.35">
      <c r="A3607" s="5">
        <v>3606</v>
      </c>
      <c r="B3607" s="5">
        <v>2369</v>
      </c>
      <c r="C3607" s="5">
        <v>1012</v>
      </c>
      <c r="D3607" s="5">
        <v>1</v>
      </c>
      <c r="E3607" s="5">
        <v>2425.1999999999998</v>
      </c>
      <c r="F3607" s="5">
        <v>0.2</v>
      </c>
      <c r="G3607" s="5">
        <f>IFERROR(INDEX(Products!$C$2:$C$86,MATCH(C3607,Products!$A$2:$A$86,0)),"")</f>
        <v>1</v>
      </c>
      <c r="H3607" s="12">
        <f>IFERROR(INDEX(Products!$D$2:$D$86,MATCH(C3607,Products!$A$2:$A$86,0)),"")</f>
        <v>1795.03</v>
      </c>
      <c r="I3607" s="12">
        <f t="shared" si="224"/>
        <v>1940.1599999999999</v>
      </c>
      <c r="J3607" s="12">
        <f t="shared" si="225"/>
        <v>1795.03</v>
      </c>
      <c r="K3607" s="12">
        <f t="shared" si="226"/>
        <v>145.12999999999988</v>
      </c>
      <c r="L3607" s="7">
        <f t="shared" si="227"/>
        <v>7.4803109021936279E-2</v>
      </c>
      <c r="M3607" s="5" t="str">
        <f>IF(COUNTIF(Returns!$B$2:$B$248,A3607)&gt;0,"Yes","No")</f>
        <v>No</v>
      </c>
      <c r="N3607" s="13"/>
    </row>
    <row r="3608" spans="1:14" x14ac:dyDescent="0.35">
      <c r="A3608" s="5">
        <v>3607</v>
      </c>
      <c r="B3608" s="5">
        <v>2370</v>
      </c>
      <c r="C3608" s="5">
        <v>1057</v>
      </c>
      <c r="D3608" s="5">
        <v>1</v>
      </c>
      <c r="E3608" s="5">
        <v>670.06</v>
      </c>
      <c r="F3608" s="5">
        <v>0.2</v>
      </c>
      <c r="G3608" s="5">
        <f>IFERROR(INDEX(Products!$C$2:$C$86,MATCH(C3608,Products!$A$2:$A$86,0)),"")</f>
        <v>6</v>
      </c>
      <c r="H3608" s="12">
        <f>IFERROR(INDEX(Products!$D$2:$D$86,MATCH(C3608,Products!$A$2:$A$86,0)),"")</f>
        <v>490.48</v>
      </c>
      <c r="I3608" s="12">
        <f t="shared" si="224"/>
        <v>536.048</v>
      </c>
      <c r="J3608" s="12">
        <f t="shared" si="225"/>
        <v>490.48</v>
      </c>
      <c r="K3608" s="12">
        <f t="shared" si="226"/>
        <v>45.567999999999984</v>
      </c>
      <c r="L3608" s="7">
        <f t="shared" si="227"/>
        <v>8.5007312777960156E-2</v>
      </c>
      <c r="M3608" s="5" t="str">
        <f>IF(COUNTIF(Returns!$B$2:$B$248,A3608)&gt;0,"Yes","No")</f>
        <v>No</v>
      </c>
      <c r="N3608" s="13"/>
    </row>
    <row r="3609" spans="1:14" x14ac:dyDescent="0.35">
      <c r="A3609" s="5">
        <v>3608</v>
      </c>
      <c r="B3609" s="5">
        <v>2371</v>
      </c>
      <c r="C3609" s="5">
        <v>1009</v>
      </c>
      <c r="D3609" s="5">
        <v>3</v>
      </c>
      <c r="E3609" s="5">
        <v>2129.15</v>
      </c>
      <c r="F3609" s="5">
        <v>0.05</v>
      </c>
      <c r="G3609" s="5">
        <f>IFERROR(INDEX(Products!$C$2:$C$86,MATCH(C3609,Products!$A$2:$A$86,0)),"")</f>
        <v>1</v>
      </c>
      <c r="H3609" s="12">
        <f>IFERROR(INDEX(Products!$D$2:$D$86,MATCH(C3609,Products!$A$2:$A$86,0)),"")</f>
        <v>1303.81</v>
      </c>
      <c r="I3609" s="12">
        <f t="shared" si="224"/>
        <v>6068.0775000000003</v>
      </c>
      <c r="J3609" s="12">
        <f t="shared" si="225"/>
        <v>3911.43</v>
      </c>
      <c r="K3609" s="12">
        <f t="shared" si="226"/>
        <v>2156.6475000000005</v>
      </c>
      <c r="L3609" s="7">
        <f t="shared" si="227"/>
        <v>0.3554086941045167</v>
      </c>
      <c r="M3609" s="5" t="str">
        <f>IF(COUNTIF(Returns!$B$2:$B$248,A3609)&gt;0,"Yes","No")</f>
        <v>No</v>
      </c>
      <c r="N3609" s="13"/>
    </row>
    <row r="3610" spans="1:14" x14ac:dyDescent="0.35">
      <c r="A3610" s="5">
        <v>3609</v>
      </c>
      <c r="B3610" s="5">
        <v>2372</v>
      </c>
      <c r="C3610" s="5">
        <v>1056</v>
      </c>
      <c r="D3610" s="5">
        <v>1</v>
      </c>
      <c r="E3610" s="5">
        <v>1134.4000000000001</v>
      </c>
      <c r="F3610" s="5">
        <v>0.1</v>
      </c>
      <c r="G3610" s="5">
        <f>IFERROR(INDEX(Products!$C$2:$C$86,MATCH(C3610,Products!$A$2:$A$86,0)),"")</f>
        <v>6</v>
      </c>
      <c r="H3610" s="12">
        <f>IFERROR(INDEX(Products!$D$2:$D$86,MATCH(C3610,Products!$A$2:$A$86,0)),"")</f>
        <v>798.2</v>
      </c>
      <c r="I3610" s="12">
        <f t="shared" si="224"/>
        <v>1020.9600000000002</v>
      </c>
      <c r="J3610" s="12">
        <f t="shared" si="225"/>
        <v>798.2</v>
      </c>
      <c r="K3610" s="12">
        <f t="shared" si="226"/>
        <v>222.7600000000001</v>
      </c>
      <c r="L3610" s="7">
        <f t="shared" si="227"/>
        <v>0.21818680457608533</v>
      </c>
      <c r="M3610" s="5" t="str">
        <f>IF(COUNTIF(Returns!$B$2:$B$248,A3610)&gt;0,"Yes","No")</f>
        <v>No</v>
      </c>
      <c r="N3610" s="13"/>
    </row>
    <row r="3611" spans="1:14" x14ac:dyDescent="0.35">
      <c r="A3611" s="5">
        <v>3610</v>
      </c>
      <c r="B3611" s="5">
        <v>2373</v>
      </c>
      <c r="C3611" s="5">
        <v>1005</v>
      </c>
      <c r="D3611" s="5">
        <v>1</v>
      </c>
      <c r="E3611" s="5">
        <v>2703.6</v>
      </c>
      <c r="F3611" s="5">
        <v>0.15</v>
      </c>
      <c r="G3611" s="5">
        <f>IFERROR(INDEX(Products!$C$2:$C$86,MATCH(C3611,Products!$A$2:$A$86,0)),"")</f>
        <v>1</v>
      </c>
      <c r="H3611" s="12">
        <f>IFERROR(INDEX(Products!$D$2:$D$86,MATCH(C3611,Products!$A$2:$A$86,0)),"")</f>
        <v>2129.88</v>
      </c>
      <c r="I3611" s="12">
        <f t="shared" si="224"/>
        <v>2298.06</v>
      </c>
      <c r="J3611" s="12">
        <f t="shared" si="225"/>
        <v>2129.88</v>
      </c>
      <c r="K3611" s="12">
        <f t="shared" si="226"/>
        <v>168.17999999999984</v>
      </c>
      <c r="L3611" s="7">
        <f t="shared" si="227"/>
        <v>7.3183467794574492E-2</v>
      </c>
      <c r="M3611" s="5" t="str">
        <f>IF(COUNTIF(Returns!$B$2:$B$248,A3611)&gt;0,"Yes","No")</f>
        <v>No</v>
      </c>
      <c r="N3611" s="13"/>
    </row>
    <row r="3612" spans="1:14" x14ac:dyDescent="0.35">
      <c r="A3612" s="5">
        <v>3611</v>
      </c>
      <c r="B3612" s="5">
        <v>2373</v>
      </c>
      <c r="C3612" s="5">
        <v>1006</v>
      </c>
      <c r="D3612" s="5">
        <v>2</v>
      </c>
      <c r="E3612" s="5">
        <v>2046.37</v>
      </c>
      <c r="F3612" s="5">
        <v>0.2</v>
      </c>
      <c r="G3612" s="5">
        <f>IFERROR(INDEX(Products!$C$2:$C$86,MATCH(C3612,Products!$A$2:$A$86,0)),"")</f>
        <v>1</v>
      </c>
      <c r="H3612" s="12">
        <f>IFERROR(INDEX(Products!$D$2:$D$86,MATCH(C3612,Products!$A$2:$A$86,0)),"")</f>
        <v>1296.42</v>
      </c>
      <c r="I3612" s="12">
        <f t="shared" si="224"/>
        <v>3274.192</v>
      </c>
      <c r="J3612" s="12">
        <f t="shared" si="225"/>
        <v>2592.84</v>
      </c>
      <c r="K3612" s="12">
        <f t="shared" si="226"/>
        <v>681.35199999999986</v>
      </c>
      <c r="L3612" s="7">
        <f t="shared" si="227"/>
        <v>0.20809775358317406</v>
      </c>
      <c r="M3612" s="5" t="str">
        <f>IF(COUNTIF(Returns!$B$2:$B$248,A3612)&gt;0,"Yes","No")</f>
        <v>No</v>
      </c>
      <c r="N3612" s="13"/>
    </row>
    <row r="3613" spans="1:14" x14ac:dyDescent="0.35">
      <c r="A3613" s="5">
        <v>3612</v>
      </c>
      <c r="B3613" s="5">
        <v>2374</v>
      </c>
      <c r="C3613" s="5">
        <v>1006</v>
      </c>
      <c r="D3613" s="5">
        <v>3</v>
      </c>
      <c r="E3613" s="5">
        <v>2046.37</v>
      </c>
      <c r="F3613" s="5">
        <v>0.05</v>
      </c>
      <c r="G3613" s="5">
        <f>IFERROR(INDEX(Products!$C$2:$C$86,MATCH(C3613,Products!$A$2:$A$86,0)),"")</f>
        <v>1</v>
      </c>
      <c r="H3613" s="12">
        <f>IFERROR(INDEX(Products!$D$2:$D$86,MATCH(C3613,Products!$A$2:$A$86,0)),"")</f>
        <v>1296.42</v>
      </c>
      <c r="I3613" s="12">
        <f t="shared" si="224"/>
        <v>5832.1544999999996</v>
      </c>
      <c r="J3613" s="12">
        <f t="shared" si="225"/>
        <v>3889.26</v>
      </c>
      <c r="K3613" s="12">
        <f t="shared" si="226"/>
        <v>1942.8944999999994</v>
      </c>
      <c r="L3613" s="7">
        <f t="shared" si="227"/>
        <v>0.33313495038583074</v>
      </c>
      <c r="M3613" s="5" t="str">
        <f>IF(COUNTIF(Returns!$B$2:$B$248,A3613)&gt;0,"Yes","No")</f>
        <v>No</v>
      </c>
      <c r="N3613" s="13"/>
    </row>
    <row r="3614" spans="1:14" x14ac:dyDescent="0.35">
      <c r="A3614" s="5">
        <v>3613</v>
      </c>
      <c r="B3614" s="5">
        <v>2374</v>
      </c>
      <c r="C3614" s="5">
        <v>1032</v>
      </c>
      <c r="D3614" s="5">
        <v>1</v>
      </c>
      <c r="E3614" s="5">
        <v>2472.7199999999998</v>
      </c>
      <c r="F3614" s="5">
        <v>0.1</v>
      </c>
      <c r="G3614" s="5">
        <f>IFERROR(INDEX(Products!$C$2:$C$86,MATCH(C3614,Products!$A$2:$A$86,0)),"")</f>
        <v>3</v>
      </c>
      <c r="H3614" s="12">
        <f>IFERROR(INDEX(Products!$D$2:$D$86,MATCH(C3614,Products!$A$2:$A$86,0)),"")</f>
        <v>1458.83</v>
      </c>
      <c r="I3614" s="12">
        <f t="shared" si="224"/>
        <v>2225.4479999999999</v>
      </c>
      <c r="J3614" s="12">
        <f t="shared" si="225"/>
        <v>1458.83</v>
      </c>
      <c r="K3614" s="12">
        <f t="shared" si="226"/>
        <v>766.61799999999994</v>
      </c>
      <c r="L3614" s="7">
        <f t="shared" si="227"/>
        <v>0.34447805565441203</v>
      </c>
      <c r="M3614" s="5" t="str">
        <f>IF(COUNTIF(Returns!$B$2:$B$248,A3614)&gt;0,"Yes","No")</f>
        <v>No</v>
      </c>
      <c r="N3614" s="13"/>
    </row>
    <row r="3615" spans="1:14" x14ac:dyDescent="0.35">
      <c r="A3615" s="5">
        <v>3614</v>
      </c>
      <c r="B3615" s="5">
        <v>2375</v>
      </c>
      <c r="C3615" s="5">
        <v>1041</v>
      </c>
      <c r="D3615" s="5">
        <v>1</v>
      </c>
      <c r="E3615" s="5">
        <v>767.68</v>
      </c>
      <c r="F3615" s="5">
        <v>0</v>
      </c>
      <c r="G3615" s="5">
        <f>IFERROR(INDEX(Products!$C$2:$C$86,MATCH(C3615,Products!$A$2:$A$86,0)),"")</f>
        <v>4</v>
      </c>
      <c r="H3615" s="12">
        <f>IFERROR(INDEX(Products!$D$2:$D$86,MATCH(C3615,Products!$A$2:$A$86,0)),"")</f>
        <v>540.32000000000005</v>
      </c>
      <c r="I3615" s="12">
        <f t="shared" si="224"/>
        <v>767.68</v>
      </c>
      <c r="J3615" s="12">
        <f t="shared" si="225"/>
        <v>540.32000000000005</v>
      </c>
      <c r="K3615" s="12">
        <f t="shared" si="226"/>
        <v>227.3599999999999</v>
      </c>
      <c r="L3615" s="7">
        <f t="shared" si="227"/>
        <v>0.29616506877865767</v>
      </c>
      <c r="M3615" s="5" t="str">
        <f>IF(COUNTIF(Returns!$B$2:$B$248,A3615)&gt;0,"Yes","No")</f>
        <v>No</v>
      </c>
      <c r="N3615" s="13"/>
    </row>
    <row r="3616" spans="1:14" x14ac:dyDescent="0.35">
      <c r="A3616" s="5">
        <v>3615</v>
      </c>
      <c r="B3616" s="5">
        <v>2376</v>
      </c>
      <c r="C3616" s="5">
        <v>1052</v>
      </c>
      <c r="D3616" s="5">
        <v>1</v>
      </c>
      <c r="E3616" s="5">
        <v>2801.53</v>
      </c>
      <c r="F3616" s="5">
        <v>0</v>
      </c>
      <c r="G3616" s="5">
        <f>IFERROR(INDEX(Products!$C$2:$C$86,MATCH(C3616,Products!$A$2:$A$86,0)),"")</f>
        <v>5</v>
      </c>
      <c r="H3616" s="12">
        <f>IFERROR(INDEX(Products!$D$2:$D$86,MATCH(C3616,Products!$A$2:$A$86,0)),"")</f>
        <v>1752.02</v>
      </c>
      <c r="I3616" s="12">
        <f t="shared" si="224"/>
        <v>2801.53</v>
      </c>
      <c r="J3616" s="12">
        <f t="shared" si="225"/>
        <v>1752.02</v>
      </c>
      <c r="K3616" s="12">
        <f t="shared" si="226"/>
        <v>1049.5100000000002</v>
      </c>
      <c r="L3616" s="7">
        <f t="shared" si="227"/>
        <v>0.37462029676640984</v>
      </c>
      <c r="M3616" s="5" t="str">
        <f>IF(COUNTIF(Returns!$B$2:$B$248,A3616)&gt;0,"Yes","No")</f>
        <v>No</v>
      </c>
      <c r="N3616" s="13"/>
    </row>
    <row r="3617" spans="1:14" x14ac:dyDescent="0.35">
      <c r="A3617" s="5">
        <v>3616</v>
      </c>
      <c r="B3617" s="5">
        <v>2377</v>
      </c>
      <c r="C3617" s="5">
        <v>1056</v>
      </c>
      <c r="D3617" s="5">
        <v>1</v>
      </c>
      <c r="E3617" s="5">
        <v>1134.4000000000001</v>
      </c>
      <c r="F3617" s="5">
        <v>0</v>
      </c>
      <c r="G3617" s="5">
        <f>IFERROR(INDEX(Products!$C$2:$C$86,MATCH(C3617,Products!$A$2:$A$86,0)),"")</f>
        <v>6</v>
      </c>
      <c r="H3617" s="12">
        <f>IFERROR(INDEX(Products!$D$2:$D$86,MATCH(C3617,Products!$A$2:$A$86,0)),"")</f>
        <v>798.2</v>
      </c>
      <c r="I3617" s="12">
        <f t="shared" si="224"/>
        <v>1134.4000000000001</v>
      </c>
      <c r="J3617" s="12">
        <f t="shared" si="225"/>
        <v>798.2</v>
      </c>
      <c r="K3617" s="12">
        <f t="shared" si="226"/>
        <v>336.20000000000005</v>
      </c>
      <c r="L3617" s="7">
        <f t="shared" si="227"/>
        <v>0.29636812411847674</v>
      </c>
      <c r="M3617" s="5" t="str">
        <f>IF(COUNTIF(Returns!$B$2:$B$248,A3617)&gt;0,"Yes","No")</f>
        <v>No</v>
      </c>
      <c r="N3617" s="13"/>
    </row>
    <row r="3618" spans="1:14" x14ac:dyDescent="0.35">
      <c r="A3618" s="5">
        <v>3617</v>
      </c>
      <c r="B3618" s="5">
        <v>2377</v>
      </c>
      <c r="C3618" s="5">
        <v>1016</v>
      </c>
      <c r="D3618" s="5">
        <v>1</v>
      </c>
      <c r="E3618" s="5">
        <v>1279.19</v>
      </c>
      <c r="F3618" s="5">
        <v>0</v>
      </c>
      <c r="G3618" s="5">
        <f>IFERROR(INDEX(Products!$C$2:$C$86,MATCH(C3618,Products!$A$2:$A$86,0)),"")</f>
        <v>2</v>
      </c>
      <c r="H3618" s="12">
        <f>IFERROR(INDEX(Products!$D$2:$D$86,MATCH(C3618,Products!$A$2:$A$86,0)),"")</f>
        <v>741.85</v>
      </c>
      <c r="I3618" s="12">
        <f t="shared" si="224"/>
        <v>1279.19</v>
      </c>
      <c r="J3618" s="12">
        <f t="shared" si="225"/>
        <v>741.85</v>
      </c>
      <c r="K3618" s="12">
        <f t="shared" si="226"/>
        <v>537.34</v>
      </c>
      <c r="L3618" s="7">
        <f t="shared" si="227"/>
        <v>0.42006269592476492</v>
      </c>
      <c r="M3618" s="5" t="str">
        <f>IF(COUNTIF(Returns!$B$2:$B$248,A3618)&gt;0,"Yes","No")</f>
        <v>Yes</v>
      </c>
      <c r="N3618" s="13"/>
    </row>
    <row r="3619" spans="1:14" x14ac:dyDescent="0.35">
      <c r="A3619" s="5">
        <v>3618</v>
      </c>
      <c r="B3619" s="5">
        <v>2378</v>
      </c>
      <c r="C3619" s="5">
        <v>1010</v>
      </c>
      <c r="D3619" s="5">
        <v>3</v>
      </c>
      <c r="E3619" s="5">
        <v>4664.03</v>
      </c>
      <c r="F3619" s="5">
        <v>0.15</v>
      </c>
      <c r="G3619" s="5">
        <f>IFERROR(INDEX(Products!$C$2:$C$86,MATCH(C3619,Products!$A$2:$A$86,0)),"")</f>
        <v>1</v>
      </c>
      <c r="H3619" s="12">
        <f>IFERROR(INDEX(Products!$D$2:$D$86,MATCH(C3619,Products!$A$2:$A$86,0)),"")</f>
        <v>3718.66</v>
      </c>
      <c r="I3619" s="12">
        <f t="shared" si="224"/>
        <v>11893.2765</v>
      </c>
      <c r="J3619" s="12">
        <f t="shared" si="225"/>
        <v>11155.98</v>
      </c>
      <c r="K3619" s="12">
        <f t="shared" si="226"/>
        <v>737.29650000000038</v>
      </c>
      <c r="L3619" s="7">
        <f t="shared" si="227"/>
        <v>6.1992714959582446E-2</v>
      </c>
      <c r="M3619" s="5" t="str">
        <f>IF(COUNTIF(Returns!$B$2:$B$248,A3619)&gt;0,"Yes","No")</f>
        <v>No</v>
      </c>
      <c r="N3619" s="13"/>
    </row>
    <row r="3620" spans="1:14" x14ac:dyDescent="0.35">
      <c r="A3620" s="5">
        <v>3619</v>
      </c>
      <c r="B3620" s="5">
        <v>2379</v>
      </c>
      <c r="C3620" s="5">
        <v>1018</v>
      </c>
      <c r="D3620" s="5">
        <v>1</v>
      </c>
      <c r="E3620" s="5">
        <v>628.09</v>
      </c>
      <c r="F3620" s="5">
        <v>0.1</v>
      </c>
      <c r="G3620" s="5">
        <f>IFERROR(INDEX(Products!$C$2:$C$86,MATCH(C3620,Products!$A$2:$A$86,0)),"")</f>
        <v>2</v>
      </c>
      <c r="H3620" s="12">
        <f>IFERROR(INDEX(Products!$D$2:$D$86,MATCH(C3620,Products!$A$2:$A$86,0)),"")</f>
        <v>390.4</v>
      </c>
      <c r="I3620" s="12">
        <f t="shared" si="224"/>
        <v>565.28100000000006</v>
      </c>
      <c r="J3620" s="12">
        <f t="shared" si="225"/>
        <v>390.4</v>
      </c>
      <c r="K3620" s="12">
        <f t="shared" si="226"/>
        <v>174.88100000000009</v>
      </c>
      <c r="L3620" s="7">
        <f t="shared" si="227"/>
        <v>0.30937003012660974</v>
      </c>
      <c r="M3620" s="5" t="str">
        <f>IF(COUNTIF(Returns!$B$2:$B$248,A3620)&gt;0,"Yes","No")</f>
        <v>No</v>
      </c>
      <c r="N3620" s="13"/>
    </row>
    <row r="3621" spans="1:14" x14ac:dyDescent="0.35">
      <c r="A3621" s="5">
        <v>3620</v>
      </c>
      <c r="B3621" s="5">
        <v>2379</v>
      </c>
      <c r="C3621" s="5">
        <v>1001</v>
      </c>
      <c r="D3621" s="5">
        <v>1</v>
      </c>
      <c r="E3621" s="5">
        <v>3826.19</v>
      </c>
      <c r="F3621" s="5">
        <v>0</v>
      </c>
      <c r="G3621" s="5">
        <f>IFERROR(INDEX(Products!$C$2:$C$86,MATCH(C3621,Products!$A$2:$A$86,0)),"")</f>
        <v>1</v>
      </c>
      <c r="H3621" s="12">
        <f>IFERROR(INDEX(Products!$D$2:$D$86,MATCH(C3621,Products!$A$2:$A$86,0)),"")</f>
        <v>3021.65</v>
      </c>
      <c r="I3621" s="12">
        <f t="shared" si="224"/>
        <v>3826.19</v>
      </c>
      <c r="J3621" s="12">
        <f t="shared" si="225"/>
        <v>3021.65</v>
      </c>
      <c r="K3621" s="12">
        <f t="shared" si="226"/>
        <v>804.54</v>
      </c>
      <c r="L3621" s="7">
        <f t="shared" si="227"/>
        <v>0.21027183699711721</v>
      </c>
      <c r="M3621" s="5" t="str">
        <f>IF(COUNTIF(Returns!$B$2:$B$248,A3621)&gt;0,"Yes","No")</f>
        <v>No</v>
      </c>
      <c r="N3621" s="13"/>
    </row>
    <row r="3622" spans="1:14" x14ac:dyDescent="0.35">
      <c r="A3622" s="5">
        <v>3621</v>
      </c>
      <c r="B3622" s="5">
        <v>2379</v>
      </c>
      <c r="C3622" s="5">
        <v>1069</v>
      </c>
      <c r="D3622" s="5">
        <v>2</v>
      </c>
      <c r="E3622" s="5">
        <v>545.38</v>
      </c>
      <c r="F3622" s="5">
        <v>0.05</v>
      </c>
      <c r="G3622" s="5">
        <f>IFERROR(INDEX(Products!$C$2:$C$86,MATCH(C3622,Products!$A$2:$A$86,0)),"")</f>
        <v>7</v>
      </c>
      <c r="H3622" s="12">
        <f>IFERROR(INDEX(Products!$D$2:$D$86,MATCH(C3622,Products!$A$2:$A$86,0)),"")</f>
        <v>312.64999999999998</v>
      </c>
      <c r="I3622" s="12">
        <f t="shared" si="224"/>
        <v>1036.222</v>
      </c>
      <c r="J3622" s="12">
        <f t="shared" si="225"/>
        <v>625.29999999999995</v>
      </c>
      <c r="K3622" s="12">
        <f t="shared" si="226"/>
        <v>410.92200000000003</v>
      </c>
      <c r="L3622" s="7">
        <f t="shared" si="227"/>
        <v>0.39655788045418844</v>
      </c>
      <c r="M3622" s="5" t="str">
        <f>IF(COUNTIF(Returns!$B$2:$B$248,A3622)&gt;0,"Yes","No")</f>
        <v>No</v>
      </c>
      <c r="N3622" s="13"/>
    </row>
    <row r="3623" spans="1:14" x14ac:dyDescent="0.35">
      <c r="A3623" s="5">
        <v>3622</v>
      </c>
      <c r="B3623" s="5">
        <v>2380</v>
      </c>
      <c r="C3623" s="5">
        <v>1073</v>
      </c>
      <c r="D3623" s="5">
        <v>1</v>
      </c>
      <c r="E3623" s="5">
        <v>1588.01</v>
      </c>
      <c r="F3623" s="5">
        <v>0.3</v>
      </c>
      <c r="G3623" s="5">
        <f>IFERROR(INDEX(Products!$C$2:$C$86,MATCH(C3623,Products!$A$2:$A$86,0)),"")</f>
        <v>7</v>
      </c>
      <c r="H3623" s="12">
        <f>IFERROR(INDEX(Products!$D$2:$D$86,MATCH(C3623,Products!$A$2:$A$86,0)),"")</f>
        <v>1144.3699999999999</v>
      </c>
      <c r="I3623" s="12">
        <f t="shared" si="224"/>
        <v>1111.607</v>
      </c>
      <c r="J3623" s="12">
        <f t="shared" si="225"/>
        <v>1144.3699999999999</v>
      </c>
      <c r="K3623" s="12">
        <f t="shared" si="226"/>
        <v>-32.76299999999992</v>
      </c>
      <c r="L3623" s="7">
        <f t="shared" si="227"/>
        <v>-2.947354595643957E-2</v>
      </c>
      <c r="M3623" s="5" t="str">
        <f>IF(COUNTIF(Returns!$B$2:$B$248,A3623)&gt;0,"Yes","No")</f>
        <v>No</v>
      </c>
      <c r="N3623" s="13"/>
    </row>
    <row r="3624" spans="1:14" x14ac:dyDescent="0.35">
      <c r="A3624" s="5">
        <v>3623</v>
      </c>
      <c r="B3624" s="5">
        <v>2381</v>
      </c>
      <c r="C3624" s="5">
        <v>1063</v>
      </c>
      <c r="D3624" s="5">
        <v>1</v>
      </c>
      <c r="E3624" s="5">
        <v>117.54</v>
      </c>
      <c r="F3624" s="5">
        <v>0.15</v>
      </c>
      <c r="G3624" s="5">
        <f>IFERROR(INDEX(Products!$C$2:$C$86,MATCH(C3624,Products!$A$2:$A$86,0)),"")</f>
        <v>6</v>
      </c>
      <c r="H3624" s="12">
        <f>IFERROR(INDEX(Products!$D$2:$D$86,MATCH(C3624,Products!$A$2:$A$86,0)),"")</f>
        <v>80.47</v>
      </c>
      <c r="I3624" s="12">
        <f t="shared" si="224"/>
        <v>99.909000000000006</v>
      </c>
      <c r="J3624" s="12">
        <f t="shared" si="225"/>
        <v>80.47</v>
      </c>
      <c r="K3624" s="12">
        <f t="shared" si="226"/>
        <v>19.439000000000007</v>
      </c>
      <c r="L3624" s="7">
        <f t="shared" si="227"/>
        <v>0.19456705602097915</v>
      </c>
      <c r="M3624" s="5" t="str">
        <f>IF(COUNTIF(Returns!$B$2:$B$248,A3624)&gt;0,"Yes","No")</f>
        <v>No</v>
      </c>
      <c r="N3624" s="13"/>
    </row>
    <row r="3625" spans="1:14" x14ac:dyDescent="0.35">
      <c r="A3625" s="5">
        <v>3624</v>
      </c>
      <c r="B3625" s="5">
        <v>2381</v>
      </c>
      <c r="C3625" s="5">
        <v>1067</v>
      </c>
      <c r="D3625" s="5">
        <v>1</v>
      </c>
      <c r="E3625" s="5">
        <v>4128.99</v>
      </c>
      <c r="F3625" s="5">
        <v>0.15</v>
      </c>
      <c r="G3625" s="5">
        <f>IFERROR(INDEX(Products!$C$2:$C$86,MATCH(C3625,Products!$A$2:$A$86,0)),"")</f>
        <v>7</v>
      </c>
      <c r="H3625" s="12">
        <f>IFERROR(INDEX(Products!$D$2:$D$86,MATCH(C3625,Products!$A$2:$A$86,0)),"")</f>
        <v>2213.3200000000002</v>
      </c>
      <c r="I3625" s="12">
        <f t="shared" si="224"/>
        <v>3509.6414999999997</v>
      </c>
      <c r="J3625" s="12">
        <f t="shared" si="225"/>
        <v>2213.3200000000002</v>
      </c>
      <c r="K3625" s="12">
        <f t="shared" si="226"/>
        <v>1296.3214999999996</v>
      </c>
      <c r="L3625" s="7">
        <f t="shared" si="227"/>
        <v>0.36936008991231717</v>
      </c>
      <c r="M3625" s="5" t="str">
        <f>IF(COUNTIF(Returns!$B$2:$B$248,A3625)&gt;0,"Yes","No")</f>
        <v>No</v>
      </c>
      <c r="N3625" s="13"/>
    </row>
    <row r="3626" spans="1:14" x14ac:dyDescent="0.35">
      <c r="A3626" s="5">
        <v>3625</v>
      </c>
      <c r="B3626" s="5">
        <v>2382</v>
      </c>
      <c r="C3626" s="5">
        <v>1052</v>
      </c>
      <c r="D3626" s="5">
        <v>2</v>
      </c>
      <c r="E3626" s="5">
        <v>2801.53</v>
      </c>
      <c r="F3626" s="5">
        <v>0.15</v>
      </c>
      <c r="G3626" s="5">
        <f>IFERROR(INDEX(Products!$C$2:$C$86,MATCH(C3626,Products!$A$2:$A$86,0)),"")</f>
        <v>5</v>
      </c>
      <c r="H3626" s="12">
        <f>IFERROR(INDEX(Products!$D$2:$D$86,MATCH(C3626,Products!$A$2:$A$86,0)),"")</f>
        <v>1752.02</v>
      </c>
      <c r="I3626" s="12">
        <f t="shared" si="224"/>
        <v>4762.6010000000006</v>
      </c>
      <c r="J3626" s="12">
        <f t="shared" si="225"/>
        <v>3504.04</v>
      </c>
      <c r="K3626" s="12">
        <f t="shared" si="226"/>
        <v>1258.5610000000006</v>
      </c>
      <c r="L3626" s="7">
        <f t="shared" si="227"/>
        <v>0.26425917266636456</v>
      </c>
      <c r="M3626" s="5" t="str">
        <f>IF(COUNTIF(Returns!$B$2:$B$248,A3626)&gt;0,"Yes","No")</f>
        <v>No</v>
      </c>
      <c r="N3626" s="13"/>
    </row>
    <row r="3627" spans="1:14" x14ac:dyDescent="0.35">
      <c r="A3627" s="5">
        <v>3626</v>
      </c>
      <c r="B3627" s="5">
        <v>2383</v>
      </c>
      <c r="C3627" s="5">
        <v>1067</v>
      </c>
      <c r="D3627" s="5">
        <v>1</v>
      </c>
      <c r="E3627" s="5">
        <v>4128.99</v>
      </c>
      <c r="F3627" s="5">
        <v>0.05</v>
      </c>
      <c r="G3627" s="5">
        <f>IFERROR(INDEX(Products!$C$2:$C$86,MATCH(C3627,Products!$A$2:$A$86,0)),"")</f>
        <v>7</v>
      </c>
      <c r="H3627" s="12">
        <f>IFERROR(INDEX(Products!$D$2:$D$86,MATCH(C3627,Products!$A$2:$A$86,0)),"")</f>
        <v>2213.3200000000002</v>
      </c>
      <c r="I3627" s="12">
        <f t="shared" si="224"/>
        <v>3922.5404999999996</v>
      </c>
      <c r="J3627" s="12">
        <f t="shared" si="225"/>
        <v>2213.3200000000002</v>
      </c>
      <c r="K3627" s="12">
        <f t="shared" si="226"/>
        <v>1709.2204999999994</v>
      </c>
      <c r="L3627" s="7">
        <f t="shared" si="227"/>
        <v>0.43574323834259954</v>
      </c>
      <c r="M3627" s="5" t="str">
        <f>IF(COUNTIF(Returns!$B$2:$B$248,A3627)&gt;0,"Yes","No")</f>
        <v>No</v>
      </c>
      <c r="N3627" s="13"/>
    </row>
    <row r="3628" spans="1:14" x14ac:dyDescent="0.35">
      <c r="A3628" s="5">
        <v>3627</v>
      </c>
      <c r="B3628" s="5">
        <v>2383</v>
      </c>
      <c r="C3628" s="5">
        <v>1072</v>
      </c>
      <c r="D3628" s="5">
        <v>1</v>
      </c>
      <c r="E3628" s="5">
        <v>1404.39</v>
      </c>
      <c r="F3628" s="5">
        <v>0</v>
      </c>
      <c r="G3628" s="5">
        <f>IFERROR(INDEX(Products!$C$2:$C$86,MATCH(C3628,Products!$A$2:$A$86,0)),"")</f>
        <v>7</v>
      </c>
      <c r="H3628" s="12">
        <f>IFERROR(INDEX(Products!$D$2:$D$86,MATCH(C3628,Products!$A$2:$A$86,0)),"")</f>
        <v>772.88</v>
      </c>
      <c r="I3628" s="12">
        <f t="shared" si="224"/>
        <v>1404.39</v>
      </c>
      <c r="J3628" s="12">
        <f t="shared" si="225"/>
        <v>772.88</v>
      </c>
      <c r="K3628" s="12">
        <f t="shared" si="226"/>
        <v>631.5100000000001</v>
      </c>
      <c r="L3628" s="7">
        <f t="shared" si="227"/>
        <v>0.44966853936584572</v>
      </c>
      <c r="M3628" s="5" t="str">
        <f>IF(COUNTIF(Returns!$B$2:$B$248,A3628)&gt;0,"Yes","No")</f>
        <v>No</v>
      </c>
      <c r="N3628" s="13"/>
    </row>
    <row r="3629" spans="1:14" x14ac:dyDescent="0.35">
      <c r="A3629" s="5">
        <v>3628</v>
      </c>
      <c r="B3629" s="5">
        <v>2384</v>
      </c>
      <c r="C3629" s="5">
        <v>1001</v>
      </c>
      <c r="D3629" s="5">
        <v>1</v>
      </c>
      <c r="E3629" s="5">
        <v>3826.19</v>
      </c>
      <c r="F3629" s="5">
        <v>0.1</v>
      </c>
      <c r="G3629" s="5">
        <f>IFERROR(INDEX(Products!$C$2:$C$86,MATCH(C3629,Products!$A$2:$A$86,0)),"")</f>
        <v>1</v>
      </c>
      <c r="H3629" s="12">
        <f>IFERROR(INDEX(Products!$D$2:$D$86,MATCH(C3629,Products!$A$2:$A$86,0)),"")</f>
        <v>3021.65</v>
      </c>
      <c r="I3629" s="12">
        <f t="shared" si="224"/>
        <v>3443.5709999999999</v>
      </c>
      <c r="J3629" s="12">
        <f t="shared" si="225"/>
        <v>3021.65</v>
      </c>
      <c r="K3629" s="12">
        <f t="shared" si="226"/>
        <v>421.92099999999982</v>
      </c>
      <c r="L3629" s="7">
        <f t="shared" si="227"/>
        <v>0.12252426333013021</v>
      </c>
      <c r="M3629" s="5" t="str">
        <f>IF(COUNTIF(Returns!$B$2:$B$248,A3629)&gt;0,"Yes","No")</f>
        <v>No</v>
      </c>
      <c r="N3629" s="13"/>
    </row>
    <row r="3630" spans="1:14" x14ac:dyDescent="0.35">
      <c r="A3630" s="5">
        <v>3629</v>
      </c>
      <c r="B3630" s="5">
        <v>2384</v>
      </c>
      <c r="C3630" s="5">
        <v>1050</v>
      </c>
      <c r="D3630" s="5">
        <v>1</v>
      </c>
      <c r="E3630" s="5">
        <v>4400.7700000000004</v>
      </c>
      <c r="F3630" s="5">
        <v>0</v>
      </c>
      <c r="G3630" s="5">
        <f>IFERROR(INDEX(Products!$C$2:$C$86,MATCH(C3630,Products!$A$2:$A$86,0)),"")</f>
        <v>5</v>
      </c>
      <c r="H3630" s="12">
        <f>IFERROR(INDEX(Products!$D$2:$D$86,MATCH(C3630,Products!$A$2:$A$86,0)),"")</f>
        <v>2432.0300000000002</v>
      </c>
      <c r="I3630" s="12">
        <f t="shared" si="224"/>
        <v>4400.7700000000004</v>
      </c>
      <c r="J3630" s="12">
        <f t="shared" si="225"/>
        <v>2432.0300000000002</v>
      </c>
      <c r="K3630" s="12">
        <f t="shared" si="226"/>
        <v>1968.7400000000002</v>
      </c>
      <c r="L3630" s="7">
        <f t="shared" si="227"/>
        <v>0.44736262063229842</v>
      </c>
      <c r="M3630" s="5" t="str">
        <f>IF(COUNTIF(Returns!$B$2:$B$248,A3630)&gt;0,"Yes","No")</f>
        <v>No</v>
      </c>
      <c r="N3630" s="13"/>
    </row>
    <row r="3631" spans="1:14" x14ac:dyDescent="0.35">
      <c r="A3631" s="5">
        <v>3630</v>
      </c>
      <c r="B3631" s="5">
        <v>2384</v>
      </c>
      <c r="C3631" s="5">
        <v>1085</v>
      </c>
      <c r="D3631" s="5">
        <v>1</v>
      </c>
      <c r="E3631" s="5">
        <v>234.72</v>
      </c>
      <c r="F3631" s="5">
        <v>0.1</v>
      </c>
      <c r="G3631" s="5">
        <f>IFERROR(INDEX(Products!$C$2:$C$86,MATCH(C3631,Products!$A$2:$A$86,0)),"")</f>
        <v>8</v>
      </c>
      <c r="H3631" s="12">
        <f>IFERROR(INDEX(Products!$D$2:$D$86,MATCH(C3631,Products!$A$2:$A$86,0)),"")</f>
        <v>175.69</v>
      </c>
      <c r="I3631" s="12">
        <f t="shared" si="224"/>
        <v>211.24799999999999</v>
      </c>
      <c r="J3631" s="12">
        <f t="shared" si="225"/>
        <v>175.69</v>
      </c>
      <c r="K3631" s="12">
        <f t="shared" si="226"/>
        <v>35.557999999999993</v>
      </c>
      <c r="L3631" s="7">
        <f t="shared" si="227"/>
        <v>0.16832348708626824</v>
      </c>
      <c r="M3631" s="5" t="str">
        <f>IF(COUNTIF(Returns!$B$2:$B$248,A3631)&gt;0,"Yes","No")</f>
        <v>No</v>
      </c>
      <c r="N3631" s="13"/>
    </row>
    <row r="3632" spans="1:14" x14ac:dyDescent="0.35">
      <c r="A3632" s="5">
        <v>3631</v>
      </c>
      <c r="B3632" s="5">
        <v>2384</v>
      </c>
      <c r="C3632" s="5">
        <v>1074</v>
      </c>
      <c r="D3632" s="5">
        <v>1</v>
      </c>
      <c r="E3632" s="5">
        <v>2444.16</v>
      </c>
      <c r="F3632" s="5">
        <v>0.15</v>
      </c>
      <c r="G3632" s="5">
        <f>IFERROR(INDEX(Products!$C$2:$C$86,MATCH(C3632,Products!$A$2:$A$86,0)),"")</f>
        <v>7</v>
      </c>
      <c r="H3632" s="12">
        <f>IFERROR(INDEX(Products!$D$2:$D$86,MATCH(C3632,Products!$A$2:$A$86,0)),"")</f>
        <v>1417.35</v>
      </c>
      <c r="I3632" s="12">
        <f t="shared" si="224"/>
        <v>2077.5359999999996</v>
      </c>
      <c r="J3632" s="12">
        <f t="shared" si="225"/>
        <v>1417.35</v>
      </c>
      <c r="K3632" s="12">
        <f t="shared" si="226"/>
        <v>660.18599999999969</v>
      </c>
      <c r="L3632" s="7">
        <f t="shared" si="227"/>
        <v>0.31777355482648667</v>
      </c>
      <c r="M3632" s="5" t="str">
        <f>IF(COUNTIF(Returns!$B$2:$B$248,A3632)&gt;0,"Yes","No")</f>
        <v>No</v>
      </c>
      <c r="N3632" s="13"/>
    </row>
    <row r="3633" spans="1:14" x14ac:dyDescent="0.35">
      <c r="A3633" s="5">
        <v>3632</v>
      </c>
      <c r="B3633" s="5">
        <v>2385</v>
      </c>
      <c r="C3633" s="5">
        <v>1064</v>
      </c>
      <c r="D3633" s="5">
        <v>1</v>
      </c>
      <c r="E3633" s="5">
        <v>177.92</v>
      </c>
      <c r="F3633" s="5">
        <v>0.05</v>
      </c>
      <c r="G3633" s="5">
        <f>IFERROR(INDEX(Products!$C$2:$C$86,MATCH(C3633,Products!$A$2:$A$86,0)),"")</f>
        <v>6</v>
      </c>
      <c r="H3633" s="12">
        <f>IFERROR(INDEX(Products!$D$2:$D$86,MATCH(C3633,Products!$A$2:$A$86,0)),"")</f>
        <v>95.97</v>
      </c>
      <c r="I3633" s="12">
        <f t="shared" si="224"/>
        <v>169.02399999999997</v>
      </c>
      <c r="J3633" s="12">
        <f t="shared" si="225"/>
        <v>95.97</v>
      </c>
      <c r="K3633" s="12">
        <f t="shared" si="226"/>
        <v>73.053999999999974</v>
      </c>
      <c r="L3633" s="7">
        <f t="shared" si="227"/>
        <v>0.43221081029912906</v>
      </c>
      <c r="M3633" s="5" t="str">
        <f>IF(COUNTIF(Returns!$B$2:$B$248,A3633)&gt;0,"Yes","No")</f>
        <v>No</v>
      </c>
      <c r="N3633" s="13"/>
    </row>
    <row r="3634" spans="1:14" x14ac:dyDescent="0.35">
      <c r="A3634" s="5">
        <v>3633</v>
      </c>
      <c r="B3634" s="5">
        <v>2385</v>
      </c>
      <c r="C3634" s="5">
        <v>1015</v>
      </c>
      <c r="D3634" s="5">
        <v>2</v>
      </c>
      <c r="E3634" s="5">
        <v>6363.94</v>
      </c>
      <c r="F3634" s="5">
        <v>0.05</v>
      </c>
      <c r="G3634" s="5">
        <f>IFERROR(INDEX(Products!$C$2:$C$86,MATCH(C3634,Products!$A$2:$A$86,0)),"")</f>
        <v>1</v>
      </c>
      <c r="H3634" s="12">
        <f>IFERROR(INDEX(Products!$D$2:$D$86,MATCH(C3634,Products!$A$2:$A$86,0)),"")</f>
        <v>3874.73</v>
      </c>
      <c r="I3634" s="12">
        <f t="shared" si="224"/>
        <v>12091.485999999999</v>
      </c>
      <c r="J3634" s="12">
        <f t="shared" si="225"/>
        <v>7749.46</v>
      </c>
      <c r="K3634" s="12">
        <f t="shared" si="226"/>
        <v>4342.0259999999989</v>
      </c>
      <c r="L3634" s="7">
        <f t="shared" si="227"/>
        <v>0.35909779823588261</v>
      </c>
      <c r="M3634" s="5" t="str">
        <f>IF(COUNTIF(Returns!$B$2:$B$248,A3634)&gt;0,"Yes","No")</f>
        <v>No</v>
      </c>
      <c r="N3634" s="13"/>
    </row>
    <row r="3635" spans="1:14" x14ac:dyDescent="0.35">
      <c r="A3635" s="5">
        <v>3634</v>
      </c>
      <c r="B3635" s="5">
        <v>2386</v>
      </c>
      <c r="C3635" s="5">
        <v>1068</v>
      </c>
      <c r="D3635" s="5">
        <v>1</v>
      </c>
      <c r="E3635" s="5">
        <v>550.08000000000004</v>
      </c>
      <c r="F3635" s="5">
        <v>0.1</v>
      </c>
      <c r="G3635" s="5">
        <f>IFERROR(INDEX(Products!$C$2:$C$86,MATCH(C3635,Products!$A$2:$A$86,0)),"")</f>
        <v>7</v>
      </c>
      <c r="H3635" s="12">
        <f>IFERROR(INDEX(Products!$D$2:$D$86,MATCH(C3635,Products!$A$2:$A$86,0)),"")</f>
        <v>351.29</v>
      </c>
      <c r="I3635" s="12">
        <f t="shared" si="224"/>
        <v>495.07200000000006</v>
      </c>
      <c r="J3635" s="12">
        <f t="shared" si="225"/>
        <v>351.29</v>
      </c>
      <c r="K3635" s="12">
        <f t="shared" si="226"/>
        <v>143.78200000000004</v>
      </c>
      <c r="L3635" s="7">
        <f t="shared" si="227"/>
        <v>0.29042644302242909</v>
      </c>
      <c r="M3635" s="5" t="str">
        <f>IF(COUNTIF(Returns!$B$2:$B$248,A3635)&gt;0,"Yes","No")</f>
        <v>No</v>
      </c>
      <c r="N3635" s="13"/>
    </row>
    <row r="3636" spans="1:14" x14ac:dyDescent="0.35">
      <c r="A3636" s="5">
        <v>3635</v>
      </c>
      <c r="B3636" s="5">
        <v>2387</v>
      </c>
      <c r="C3636" s="5">
        <v>1066</v>
      </c>
      <c r="D3636" s="5">
        <v>1</v>
      </c>
      <c r="E3636" s="5">
        <v>1123.68</v>
      </c>
      <c r="F3636" s="5">
        <v>0.05</v>
      </c>
      <c r="G3636" s="5">
        <f>IFERROR(INDEX(Products!$C$2:$C$86,MATCH(C3636,Products!$A$2:$A$86,0)),"")</f>
        <v>7</v>
      </c>
      <c r="H3636" s="12">
        <f>IFERROR(INDEX(Products!$D$2:$D$86,MATCH(C3636,Products!$A$2:$A$86,0)),"")</f>
        <v>872.66</v>
      </c>
      <c r="I3636" s="12">
        <f t="shared" si="224"/>
        <v>1067.4960000000001</v>
      </c>
      <c r="J3636" s="12">
        <f t="shared" si="225"/>
        <v>872.66</v>
      </c>
      <c r="K3636" s="12">
        <f t="shared" si="226"/>
        <v>194.83600000000013</v>
      </c>
      <c r="L3636" s="7">
        <f t="shared" si="227"/>
        <v>0.18251684315444752</v>
      </c>
      <c r="M3636" s="5" t="str">
        <f>IF(COUNTIF(Returns!$B$2:$B$248,A3636)&gt;0,"Yes","No")</f>
        <v>No</v>
      </c>
      <c r="N3636" s="13"/>
    </row>
    <row r="3637" spans="1:14" x14ac:dyDescent="0.35">
      <c r="A3637" s="5">
        <v>3636</v>
      </c>
      <c r="B3637" s="5">
        <v>2388</v>
      </c>
      <c r="C3637" s="5">
        <v>1079</v>
      </c>
      <c r="D3637" s="5">
        <v>1</v>
      </c>
      <c r="E3637" s="5">
        <v>395.97</v>
      </c>
      <c r="F3637" s="5">
        <v>0.1</v>
      </c>
      <c r="G3637" s="5">
        <f>IFERROR(INDEX(Products!$C$2:$C$86,MATCH(C3637,Products!$A$2:$A$86,0)),"")</f>
        <v>8</v>
      </c>
      <c r="H3637" s="12">
        <f>IFERROR(INDEX(Products!$D$2:$D$86,MATCH(C3637,Products!$A$2:$A$86,0)),"")</f>
        <v>242.57</v>
      </c>
      <c r="I3637" s="12">
        <f t="shared" si="224"/>
        <v>356.37300000000005</v>
      </c>
      <c r="J3637" s="12">
        <f t="shared" si="225"/>
        <v>242.57</v>
      </c>
      <c r="K3637" s="12">
        <f t="shared" si="226"/>
        <v>113.80300000000005</v>
      </c>
      <c r="L3637" s="7">
        <f t="shared" si="227"/>
        <v>0.31933676232486757</v>
      </c>
      <c r="M3637" s="5" t="str">
        <f>IF(COUNTIF(Returns!$B$2:$B$248,A3637)&gt;0,"Yes","No")</f>
        <v>No</v>
      </c>
      <c r="N3637" s="13"/>
    </row>
    <row r="3638" spans="1:14" x14ac:dyDescent="0.35">
      <c r="A3638" s="5">
        <v>3637</v>
      </c>
      <c r="B3638" s="5">
        <v>2389</v>
      </c>
      <c r="C3638" s="5">
        <v>1004</v>
      </c>
      <c r="D3638" s="5">
        <v>1</v>
      </c>
      <c r="E3638" s="5">
        <v>5301.74</v>
      </c>
      <c r="F3638" s="5">
        <v>0.15</v>
      </c>
      <c r="G3638" s="5">
        <f>IFERROR(INDEX(Products!$C$2:$C$86,MATCH(C3638,Products!$A$2:$A$86,0)),"")</f>
        <v>1</v>
      </c>
      <c r="H3638" s="12">
        <f>IFERROR(INDEX(Products!$D$2:$D$86,MATCH(C3638,Products!$A$2:$A$86,0)),"")</f>
        <v>4057.94</v>
      </c>
      <c r="I3638" s="12">
        <f t="shared" si="224"/>
        <v>4506.4789999999994</v>
      </c>
      <c r="J3638" s="12">
        <f t="shared" si="225"/>
        <v>4057.94</v>
      </c>
      <c r="K3638" s="12">
        <f t="shared" si="226"/>
        <v>448.53899999999931</v>
      </c>
      <c r="L3638" s="7">
        <f t="shared" si="227"/>
        <v>9.9532029329327698E-2</v>
      </c>
      <c r="M3638" s="5" t="str">
        <f>IF(COUNTIF(Returns!$B$2:$B$248,A3638)&gt;0,"Yes","No")</f>
        <v>No</v>
      </c>
      <c r="N3638" s="13"/>
    </row>
    <row r="3639" spans="1:14" x14ac:dyDescent="0.35">
      <c r="A3639" s="5">
        <v>3638</v>
      </c>
      <c r="B3639" s="5">
        <v>2390</v>
      </c>
      <c r="C3639" s="5">
        <v>1041</v>
      </c>
      <c r="D3639" s="5">
        <v>1</v>
      </c>
      <c r="E3639" s="5">
        <v>767.68</v>
      </c>
      <c r="F3639" s="5">
        <v>0.1</v>
      </c>
      <c r="G3639" s="5">
        <f>IFERROR(INDEX(Products!$C$2:$C$86,MATCH(C3639,Products!$A$2:$A$86,0)),"")</f>
        <v>4</v>
      </c>
      <c r="H3639" s="12">
        <f>IFERROR(INDEX(Products!$D$2:$D$86,MATCH(C3639,Products!$A$2:$A$86,0)),"")</f>
        <v>540.32000000000005</v>
      </c>
      <c r="I3639" s="12">
        <f t="shared" si="224"/>
        <v>690.91199999999992</v>
      </c>
      <c r="J3639" s="12">
        <f t="shared" si="225"/>
        <v>540.32000000000005</v>
      </c>
      <c r="K3639" s="12">
        <f t="shared" si="226"/>
        <v>150.59199999999987</v>
      </c>
      <c r="L3639" s="7">
        <f t="shared" si="227"/>
        <v>0.21796118753184182</v>
      </c>
      <c r="M3639" s="5" t="str">
        <f>IF(COUNTIF(Returns!$B$2:$B$248,A3639)&gt;0,"Yes","No")</f>
        <v>No</v>
      </c>
      <c r="N3639" s="13"/>
    </row>
    <row r="3640" spans="1:14" x14ac:dyDescent="0.35">
      <c r="A3640" s="5">
        <v>3639</v>
      </c>
      <c r="B3640" s="5">
        <v>2391</v>
      </c>
      <c r="C3640" s="5">
        <v>1085</v>
      </c>
      <c r="D3640" s="5">
        <v>1</v>
      </c>
      <c r="E3640" s="5">
        <v>234.72</v>
      </c>
      <c r="F3640" s="5">
        <v>0.1</v>
      </c>
      <c r="G3640" s="5">
        <f>IFERROR(INDEX(Products!$C$2:$C$86,MATCH(C3640,Products!$A$2:$A$86,0)),"")</f>
        <v>8</v>
      </c>
      <c r="H3640" s="12">
        <f>IFERROR(INDEX(Products!$D$2:$D$86,MATCH(C3640,Products!$A$2:$A$86,0)),"")</f>
        <v>175.69</v>
      </c>
      <c r="I3640" s="12">
        <f t="shared" si="224"/>
        <v>211.24799999999999</v>
      </c>
      <c r="J3640" s="12">
        <f t="shared" si="225"/>
        <v>175.69</v>
      </c>
      <c r="K3640" s="12">
        <f t="shared" si="226"/>
        <v>35.557999999999993</v>
      </c>
      <c r="L3640" s="7">
        <f t="shared" si="227"/>
        <v>0.16832348708626824</v>
      </c>
      <c r="M3640" s="5" t="str">
        <f>IF(COUNTIF(Returns!$B$2:$B$248,A3640)&gt;0,"Yes","No")</f>
        <v>No</v>
      </c>
      <c r="N3640" s="13"/>
    </row>
    <row r="3641" spans="1:14" x14ac:dyDescent="0.35">
      <c r="A3641" s="5">
        <v>3640</v>
      </c>
      <c r="B3641" s="5">
        <v>2391</v>
      </c>
      <c r="C3641" s="5">
        <v>1001</v>
      </c>
      <c r="D3641" s="5">
        <v>1</v>
      </c>
      <c r="E3641" s="5">
        <v>3826.19</v>
      </c>
      <c r="F3641" s="5">
        <v>0.2</v>
      </c>
      <c r="G3641" s="5">
        <f>IFERROR(INDEX(Products!$C$2:$C$86,MATCH(C3641,Products!$A$2:$A$86,0)),"")</f>
        <v>1</v>
      </c>
      <c r="H3641" s="12">
        <f>IFERROR(INDEX(Products!$D$2:$D$86,MATCH(C3641,Products!$A$2:$A$86,0)),"")</f>
        <v>3021.65</v>
      </c>
      <c r="I3641" s="12">
        <f t="shared" si="224"/>
        <v>3060.9520000000002</v>
      </c>
      <c r="J3641" s="12">
        <f t="shared" si="225"/>
        <v>3021.65</v>
      </c>
      <c r="K3641" s="12">
        <f t="shared" si="226"/>
        <v>39.302000000000135</v>
      </c>
      <c r="L3641" s="7">
        <f t="shared" si="227"/>
        <v>1.2839796246396589E-2</v>
      </c>
      <c r="M3641" s="5" t="str">
        <f>IF(COUNTIF(Returns!$B$2:$B$248,A3641)&gt;0,"Yes","No")</f>
        <v>No</v>
      </c>
      <c r="N3641" s="13"/>
    </row>
    <row r="3642" spans="1:14" x14ac:dyDescent="0.35">
      <c r="A3642" s="5">
        <v>3641</v>
      </c>
      <c r="B3642" s="5">
        <v>2391</v>
      </c>
      <c r="C3642" s="5">
        <v>1078</v>
      </c>
      <c r="D3642" s="5">
        <v>3</v>
      </c>
      <c r="E3642" s="5">
        <v>174.98</v>
      </c>
      <c r="F3642" s="5">
        <v>0.05</v>
      </c>
      <c r="G3642" s="5">
        <f>IFERROR(INDEX(Products!$C$2:$C$86,MATCH(C3642,Products!$A$2:$A$86,0)),"")</f>
        <v>8</v>
      </c>
      <c r="H3642" s="12">
        <f>IFERROR(INDEX(Products!$D$2:$D$86,MATCH(C3642,Products!$A$2:$A$86,0)),"")</f>
        <v>125.34</v>
      </c>
      <c r="I3642" s="12">
        <f t="shared" si="224"/>
        <v>498.69299999999993</v>
      </c>
      <c r="J3642" s="12">
        <f t="shared" si="225"/>
        <v>376.02</v>
      </c>
      <c r="K3642" s="12">
        <f t="shared" si="226"/>
        <v>122.67299999999994</v>
      </c>
      <c r="L3642" s="7">
        <f t="shared" si="227"/>
        <v>0.24598901528595743</v>
      </c>
      <c r="M3642" s="5" t="str">
        <f>IF(COUNTIF(Returns!$B$2:$B$248,A3642)&gt;0,"Yes","No")</f>
        <v>No</v>
      </c>
      <c r="N3642" s="13"/>
    </row>
    <row r="3643" spans="1:14" x14ac:dyDescent="0.35">
      <c r="A3643" s="5">
        <v>3642</v>
      </c>
      <c r="B3643" s="5">
        <v>2392</v>
      </c>
      <c r="C3643" s="5">
        <v>1085</v>
      </c>
      <c r="D3643" s="5">
        <v>1</v>
      </c>
      <c r="E3643" s="5">
        <v>234.72</v>
      </c>
      <c r="F3643" s="5">
        <v>0.3</v>
      </c>
      <c r="G3643" s="5">
        <f>IFERROR(INDEX(Products!$C$2:$C$86,MATCH(C3643,Products!$A$2:$A$86,0)),"")</f>
        <v>8</v>
      </c>
      <c r="H3643" s="12">
        <f>IFERROR(INDEX(Products!$D$2:$D$86,MATCH(C3643,Products!$A$2:$A$86,0)),"")</f>
        <v>175.69</v>
      </c>
      <c r="I3643" s="12">
        <f t="shared" si="224"/>
        <v>164.304</v>
      </c>
      <c r="J3643" s="12">
        <f t="shared" si="225"/>
        <v>175.69</v>
      </c>
      <c r="K3643" s="12">
        <f t="shared" si="226"/>
        <v>-11.385999999999996</v>
      </c>
      <c r="L3643" s="7">
        <f t="shared" si="227"/>
        <v>-6.929837374622648E-2</v>
      </c>
      <c r="M3643" s="5" t="str">
        <f>IF(COUNTIF(Returns!$B$2:$B$248,A3643)&gt;0,"Yes","No")</f>
        <v>No</v>
      </c>
      <c r="N3643" s="13"/>
    </row>
    <row r="3644" spans="1:14" x14ac:dyDescent="0.35">
      <c r="A3644" s="5">
        <v>3643</v>
      </c>
      <c r="B3644" s="5">
        <v>2393</v>
      </c>
      <c r="C3644" s="5">
        <v>1029</v>
      </c>
      <c r="D3644" s="5">
        <v>1</v>
      </c>
      <c r="E3644" s="5">
        <v>951.92</v>
      </c>
      <c r="F3644" s="5">
        <v>0</v>
      </c>
      <c r="G3644" s="5">
        <f>IFERROR(INDEX(Products!$C$2:$C$86,MATCH(C3644,Products!$A$2:$A$86,0)),"")</f>
        <v>3</v>
      </c>
      <c r="H3644" s="12">
        <f>IFERROR(INDEX(Products!$D$2:$D$86,MATCH(C3644,Products!$A$2:$A$86,0)),"")</f>
        <v>552.17999999999995</v>
      </c>
      <c r="I3644" s="12">
        <f t="shared" si="224"/>
        <v>951.92</v>
      </c>
      <c r="J3644" s="12">
        <f t="shared" si="225"/>
        <v>552.17999999999995</v>
      </c>
      <c r="K3644" s="12">
        <f t="shared" si="226"/>
        <v>399.74</v>
      </c>
      <c r="L3644" s="7">
        <f t="shared" si="227"/>
        <v>0.41993024623917979</v>
      </c>
      <c r="M3644" s="5" t="str">
        <f>IF(COUNTIF(Returns!$B$2:$B$248,A3644)&gt;0,"Yes","No")</f>
        <v>No</v>
      </c>
      <c r="N3644" s="13"/>
    </row>
    <row r="3645" spans="1:14" x14ac:dyDescent="0.35">
      <c r="A3645" s="5">
        <v>3644</v>
      </c>
      <c r="B3645" s="5">
        <v>2394</v>
      </c>
      <c r="C3645" s="5">
        <v>1016</v>
      </c>
      <c r="D3645" s="5">
        <v>2</v>
      </c>
      <c r="E3645" s="5">
        <v>1279.19</v>
      </c>
      <c r="F3645" s="5">
        <v>0.2</v>
      </c>
      <c r="G3645" s="5">
        <f>IFERROR(INDEX(Products!$C$2:$C$86,MATCH(C3645,Products!$A$2:$A$86,0)),"")</f>
        <v>2</v>
      </c>
      <c r="H3645" s="12">
        <f>IFERROR(INDEX(Products!$D$2:$D$86,MATCH(C3645,Products!$A$2:$A$86,0)),"")</f>
        <v>741.85</v>
      </c>
      <c r="I3645" s="12">
        <f t="shared" si="224"/>
        <v>2046.7040000000002</v>
      </c>
      <c r="J3645" s="12">
        <f t="shared" si="225"/>
        <v>1483.7</v>
      </c>
      <c r="K3645" s="12">
        <f t="shared" si="226"/>
        <v>563.00400000000013</v>
      </c>
      <c r="L3645" s="7">
        <f t="shared" si="227"/>
        <v>0.27507836990595613</v>
      </c>
      <c r="M3645" s="5" t="str">
        <f>IF(COUNTIF(Returns!$B$2:$B$248,A3645)&gt;0,"Yes","No")</f>
        <v>Yes</v>
      </c>
      <c r="N3645" s="13"/>
    </row>
    <row r="3646" spans="1:14" x14ac:dyDescent="0.35">
      <c r="A3646" s="5">
        <v>3645</v>
      </c>
      <c r="B3646" s="5">
        <v>2395</v>
      </c>
      <c r="C3646" s="5">
        <v>1052</v>
      </c>
      <c r="D3646" s="5">
        <v>1</v>
      </c>
      <c r="E3646" s="5">
        <v>2801.53</v>
      </c>
      <c r="F3646" s="5">
        <v>0.1</v>
      </c>
      <c r="G3646" s="5">
        <f>IFERROR(INDEX(Products!$C$2:$C$86,MATCH(C3646,Products!$A$2:$A$86,0)),"")</f>
        <v>5</v>
      </c>
      <c r="H3646" s="12">
        <f>IFERROR(INDEX(Products!$D$2:$D$86,MATCH(C3646,Products!$A$2:$A$86,0)),"")</f>
        <v>1752.02</v>
      </c>
      <c r="I3646" s="12">
        <f t="shared" si="224"/>
        <v>2521.3770000000004</v>
      </c>
      <c r="J3646" s="12">
        <f t="shared" si="225"/>
        <v>1752.02</v>
      </c>
      <c r="K3646" s="12">
        <f t="shared" si="226"/>
        <v>769.35700000000043</v>
      </c>
      <c r="L3646" s="7">
        <f t="shared" si="227"/>
        <v>0.30513366307378875</v>
      </c>
      <c r="M3646" s="5" t="str">
        <f>IF(COUNTIF(Returns!$B$2:$B$248,A3646)&gt;0,"Yes","No")</f>
        <v>No</v>
      </c>
      <c r="N3646" s="13"/>
    </row>
    <row r="3647" spans="1:14" x14ac:dyDescent="0.35">
      <c r="A3647" s="5">
        <v>3646</v>
      </c>
      <c r="B3647" s="5">
        <v>2396</v>
      </c>
      <c r="C3647" s="5">
        <v>1048</v>
      </c>
      <c r="D3647" s="5">
        <v>1</v>
      </c>
      <c r="E3647" s="5">
        <v>448.35</v>
      </c>
      <c r="F3647" s="5">
        <v>0</v>
      </c>
      <c r="G3647" s="5">
        <f>IFERROR(INDEX(Products!$C$2:$C$86,MATCH(C3647,Products!$A$2:$A$86,0)),"")</f>
        <v>5</v>
      </c>
      <c r="H3647" s="12">
        <f>IFERROR(INDEX(Products!$D$2:$D$86,MATCH(C3647,Products!$A$2:$A$86,0)),"")</f>
        <v>299.29000000000002</v>
      </c>
      <c r="I3647" s="12">
        <f t="shared" si="224"/>
        <v>448.35</v>
      </c>
      <c r="J3647" s="12">
        <f t="shared" si="225"/>
        <v>299.29000000000002</v>
      </c>
      <c r="K3647" s="12">
        <f t="shared" si="226"/>
        <v>149.06</v>
      </c>
      <c r="L3647" s="7">
        <f t="shared" si="227"/>
        <v>0.33246347719415636</v>
      </c>
      <c r="M3647" s="5" t="str">
        <f>IF(COUNTIF(Returns!$B$2:$B$248,A3647)&gt;0,"Yes","No")</f>
        <v>No</v>
      </c>
      <c r="N3647" s="13"/>
    </row>
    <row r="3648" spans="1:14" x14ac:dyDescent="0.35">
      <c r="A3648" s="5">
        <v>3647</v>
      </c>
      <c r="B3648" s="5">
        <v>2396</v>
      </c>
      <c r="C3648" s="5">
        <v>1053</v>
      </c>
      <c r="D3648" s="5">
        <v>2</v>
      </c>
      <c r="E3648" s="5">
        <v>1295.03</v>
      </c>
      <c r="F3648" s="5">
        <v>0.1</v>
      </c>
      <c r="G3648" s="5">
        <f>IFERROR(INDEX(Products!$C$2:$C$86,MATCH(C3648,Products!$A$2:$A$86,0)),"")</f>
        <v>5</v>
      </c>
      <c r="H3648" s="12">
        <f>IFERROR(INDEX(Products!$D$2:$D$86,MATCH(C3648,Products!$A$2:$A$86,0)),"")</f>
        <v>777.04</v>
      </c>
      <c r="I3648" s="12">
        <f t="shared" si="224"/>
        <v>2331.0540000000001</v>
      </c>
      <c r="J3648" s="12">
        <f t="shared" si="225"/>
        <v>1554.08</v>
      </c>
      <c r="K3648" s="12">
        <f t="shared" si="226"/>
        <v>776.97400000000016</v>
      </c>
      <c r="L3648" s="7">
        <f t="shared" si="227"/>
        <v>0.33331445775172952</v>
      </c>
      <c r="M3648" s="5" t="str">
        <f>IF(COUNTIF(Returns!$B$2:$B$248,A3648)&gt;0,"Yes","No")</f>
        <v>No</v>
      </c>
      <c r="N3648" s="13"/>
    </row>
    <row r="3649" spans="1:14" x14ac:dyDescent="0.35">
      <c r="A3649" s="5">
        <v>3648</v>
      </c>
      <c r="B3649" s="5">
        <v>2397</v>
      </c>
      <c r="C3649" s="5">
        <v>1059</v>
      </c>
      <c r="D3649" s="5">
        <v>1</v>
      </c>
      <c r="E3649" s="5">
        <v>540.76</v>
      </c>
      <c r="F3649" s="5">
        <v>0.1</v>
      </c>
      <c r="G3649" s="5">
        <f>IFERROR(INDEX(Products!$C$2:$C$86,MATCH(C3649,Products!$A$2:$A$86,0)),"")</f>
        <v>6</v>
      </c>
      <c r="H3649" s="12">
        <f>IFERROR(INDEX(Products!$D$2:$D$86,MATCH(C3649,Products!$A$2:$A$86,0)),"")</f>
        <v>324.72000000000003</v>
      </c>
      <c r="I3649" s="12">
        <f t="shared" si="224"/>
        <v>486.68400000000003</v>
      </c>
      <c r="J3649" s="12">
        <f t="shared" si="225"/>
        <v>324.72000000000003</v>
      </c>
      <c r="K3649" s="12">
        <f t="shared" si="226"/>
        <v>161.964</v>
      </c>
      <c r="L3649" s="7">
        <f t="shared" si="227"/>
        <v>0.33279088689991859</v>
      </c>
      <c r="M3649" s="5" t="str">
        <f>IF(COUNTIF(Returns!$B$2:$B$248,A3649)&gt;0,"Yes","No")</f>
        <v>No</v>
      </c>
      <c r="N3649" s="13"/>
    </row>
    <row r="3650" spans="1:14" x14ac:dyDescent="0.35">
      <c r="A3650" s="5">
        <v>3649</v>
      </c>
      <c r="B3650" s="5">
        <v>2397</v>
      </c>
      <c r="C3650" s="5">
        <v>1067</v>
      </c>
      <c r="D3650" s="5">
        <v>1</v>
      </c>
      <c r="E3650" s="5">
        <v>4128.99</v>
      </c>
      <c r="F3650" s="5">
        <v>0</v>
      </c>
      <c r="G3650" s="5">
        <f>IFERROR(INDEX(Products!$C$2:$C$86,MATCH(C3650,Products!$A$2:$A$86,0)),"")</f>
        <v>7</v>
      </c>
      <c r="H3650" s="12">
        <f>IFERROR(INDEX(Products!$D$2:$D$86,MATCH(C3650,Products!$A$2:$A$86,0)),"")</f>
        <v>2213.3200000000002</v>
      </c>
      <c r="I3650" s="12">
        <f t="shared" ref="I3650:I3713" si="228">D3650*E3650*(1-F3650)</f>
        <v>4128.99</v>
      </c>
      <c r="J3650" s="12">
        <f t="shared" ref="J3650:J3713" si="229">D3650*H3650</f>
        <v>2213.3200000000002</v>
      </c>
      <c r="K3650" s="12">
        <f t="shared" ref="K3650:K3713" si="230">I3650-J3650</f>
        <v>1915.6699999999996</v>
      </c>
      <c r="L3650" s="7">
        <f t="shared" ref="L3650:L3713" si="231">IFERROR(K3650/I3650,0)</f>
        <v>0.4639560764254696</v>
      </c>
      <c r="M3650" s="5" t="str">
        <f>IF(COUNTIF(Returns!$B$2:$B$248,A3650)&gt;0,"Yes","No")</f>
        <v>No</v>
      </c>
      <c r="N3650" s="13"/>
    </row>
    <row r="3651" spans="1:14" x14ac:dyDescent="0.35">
      <c r="A3651" s="5">
        <v>3650</v>
      </c>
      <c r="B3651" s="5">
        <v>2398</v>
      </c>
      <c r="C3651" s="5">
        <v>1061</v>
      </c>
      <c r="D3651" s="5">
        <v>2</v>
      </c>
      <c r="E3651" s="5">
        <v>1128.8399999999999</v>
      </c>
      <c r="F3651" s="5">
        <v>0.1</v>
      </c>
      <c r="G3651" s="5">
        <f>IFERROR(INDEX(Products!$C$2:$C$86,MATCH(C3651,Products!$A$2:$A$86,0)),"")</f>
        <v>6</v>
      </c>
      <c r="H3651" s="12">
        <f>IFERROR(INDEX(Products!$D$2:$D$86,MATCH(C3651,Products!$A$2:$A$86,0)),"")</f>
        <v>705.26</v>
      </c>
      <c r="I3651" s="12">
        <f t="shared" si="228"/>
        <v>2031.9119999999998</v>
      </c>
      <c r="J3651" s="12">
        <f t="shared" si="229"/>
        <v>1410.52</v>
      </c>
      <c r="K3651" s="12">
        <f t="shared" si="230"/>
        <v>621.39199999999983</v>
      </c>
      <c r="L3651" s="7">
        <f t="shared" si="231"/>
        <v>0.30581639362334584</v>
      </c>
      <c r="M3651" s="5" t="str">
        <f>IF(COUNTIF(Returns!$B$2:$B$248,A3651)&gt;0,"Yes","No")</f>
        <v>No</v>
      </c>
      <c r="N3651" s="13"/>
    </row>
    <row r="3652" spans="1:14" x14ac:dyDescent="0.35">
      <c r="A3652" s="5">
        <v>3651</v>
      </c>
      <c r="B3652" s="5">
        <v>2399</v>
      </c>
      <c r="C3652" s="5">
        <v>1067</v>
      </c>
      <c r="D3652" s="5">
        <v>2</v>
      </c>
      <c r="E3652" s="5">
        <v>4128.99</v>
      </c>
      <c r="F3652" s="5">
        <v>0</v>
      </c>
      <c r="G3652" s="5">
        <f>IFERROR(INDEX(Products!$C$2:$C$86,MATCH(C3652,Products!$A$2:$A$86,0)),"")</f>
        <v>7</v>
      </c>
      <c r="H3652" s="12">
        <f>IFERROR(INDEX(Products!$D$2:$D$86,MATCH(C3652,Products!$A$2:$A$86,0)),"")</f>
        <v>2213.3200000000002</v>
      </c>
      <c r="I3652" s="12">
        <f t="shared" si="228"/>
        <v>8257.98</v>
      </c>
      <c r="J3652" s="12">
        <f t="shared" si="229"/>
        <v>4426.6400000000003</v>
      </c>
      <c r="K3652" s="12">
        <f t="shared" si="230"/>
        <v>3831.3399999999992</v>
      </c>
      <c r="L3652" s="7">
        <f t="shared" si="231"/>
        <v>0.4639560764254696</v>
      </c>
      <c r="M3652" s="5" t="str">
        <f>IF(COUNTIF(Returns!$B$2:$B$248,A3652)&gt;0,"Yes","No")</f>
        <v>No</v>
      </c>
      <c r="N3652" s="13"/>
    </row>
    <row r="3653" spans="1:14" x14ac:dyDescent="0.35">
      <c r="A3653" s="5">
        <v>3652</v>
      </c>
      <c r="B3653" s="5">
        <v>2400</v>
      </c>
      <c r="C3653" s="5">
        <v>1083</v>
      </c>
      <c r="D3653" s="5">
        <v>1</v>
      </c>
      <c r="E3653" s="5">
        <v>679.39</v>
      </c>
      <c r="F3653" s="5">
        <v>0.2</v>
      </c>
      <c r="G3653" s="5">
        <f>IFERROR(INDEX(Products!$C$2:$C$86,MATCH(C3653,Products!$A$2:$A$86,0)),"")</f>
        <v>8</v>
      </c>
      <c r="H3653" s="12">
        <f>IFERROR(INDEX(Products!$D$2:$D$86,MATCH(C3653,Products!$A$2:$A$86,0)),"")</f>
        <v>524.20000000000005</v>
      </c>
      <c r="I3653" s="12">
        <f t="shared" si="228"/>
        <v>543.51200000000006</v>
      </c>
      <c r="J3653" s="12">
        <f t="shared" si="229"/>
        <v>524.20000000000005</v>
      </c>
      <c r="K3653" s="12">
        <f t="shared" si="230"/>
        <v>19.312000000000012</v>
      </c>
      <c r="L3653" s="7">
        <f t="shared" si="231"/>
        <v>3.5531874181250846E-2</v>
      </c>
      <c r="M3653" s="5" t="str">
        <f>IF(COUNTIF(Returns!$B$2:$B$248,A3653)&gt;0,"Yes","No")</f>
        <v>No</v>
      </c>
      <c r="N3653" s="13"/>
    </row>
    <row r="3654" spans="1:14" x14ac:dyDescent="0.35">
      <c r="A3654" s="5">
        <v>3653</v>
      </c>
      <c r="B3654" s="5">
        <v>2401</v>
      </c>
      <c r="C3654" s="5">
        <v>1056</v>
      </c>
      <c r="D3654" s="5">
        <v>1</v>
      </c>
      <c r="E3654" s="5">
        <v>1134.4000000000001</v>
      </c>
      <c r="F3654" s="5">
        <v>0.05</v>
      </c>
      <c r="G3654" s="5">
        <f>IFERROR(INDEX(Products!$C$2:$C$86,MATCH(C3654,Products!$A$2:$A$86,0)),"")</f>
        <v>6</v>
      </c>
      <c r="H3654" s="12">
        <f>IFERROR(INDEX(Products!$D$2:$D$86,MATCH(C3654,Products!$A$2:$A$86,0)),"")</f>
        <v>798.2</v>
      </c>
      <c r="I3654" s="12">
        <f t="shared" si="228"/>
        <v>1077.68</v>
      </c>
      <c r="J3654" s="12">
        <f t="shared" si="229"/>
        <v>798.2</v>
      </c>
      <c r="K3654" s="12">
        <f t="shared" si="230"/>
        <v>279.48</v>
      </c>
      <c r="L3654" s="7">
        <f t="shared" si="231"/>
        <v>0.25933486749313339</v>
      </c>
      <c r="M3654" s="5" t="str">
        <f>IF(COUNTIF(Returns!$B$2:$B$248,A3654)&gt;0,"Yes","No")</f>
        <v>No</v>
      </c>
      <c r="N3654" s="13"/>
    </row>
    <row r="3655" spans="1:14" x14ac:dyDescent="0.35">
      <c r="A3655" s="5">
        <v>3654</v>
      </c>
      <c r="B3655" s="5">
        <v>2402</v>
      </c>
      <c r="C3655" s="5">
        <v>1040</v>
      </c>
      <c r="D3655" s="5">
        <v>1</v>
      </c>
      <c r="E3655" s="5">
        <v>419.14</v>
      </c>
      <c r="F3655" s="5">
        <v>0</v>
      </c>
      <c r="G3655" s="5">
        <f>IFERROR(INDEX(Products!$C$2:$C$86,MATCH(C3655,Products!$A$2:$A$86,0)),"")</f>
        <v>4</v>
      </c>
      <c r="H3655" s="12">
        <f>IFERROR(INDEX(Products!$D$2:$D$86,MATCH(C3655,Products!$A$2:$A$86,0)),"")</f>
        <v>297.2</v>
      </c>
      <c r="I3655" s="12">
        <f t="shared" si="228"/>
        <v>419.14</v>
      </c>
      <c r="J3655" s="12">
        <f t="shared" si="229"/>
        <v>297.2</v>
      </c>
      <c r="K3655" s="12">
        <f t="shared" si="230"/>
        <v>121.94</v>
      </c>
      <c r="L3655" s="7">
        <f t="shared" si="231"/>
        <v>0.29092904518776541</v>
      </c>
      <c r="M3655" s="5" t="str">
        <f>IF(COUNTIF(Returns!$B$2:$B$248,A3655)&gt;0,"Yes","No")</f>
        <v>No</v>
      </c>
      <c r="N3655" s="13"/>
    </row>
    <row r="3656" spans="1:14" x14ac:dyDescent="0.35">
      <c r="A3656" s="5">
        <v>3655</v>
      </c>
      <c r="B3656" s="5">
        <v>2402</v>
      </c>
      <c r="C3656" s="5">
        <v>1041</v>
      </c>
      <c r="D3656" s="5">
        <v>1</v>
      </c>
      <c r="E3656" s="5">
        <v>767.68</v>
      </c>
      <c r="F3656" s="5">
        <v>0.1</v>
      </c>
      <c r="G3656" s="5">
        <f>IFERROR(INDEX(Products!$C$2:$C$86,MATCH(C3656,Products!$A$2:$A$86,0)),"")</f>
        <v>4</v>
      </c>
      <c r="H3656" s="12">
        <f>IFERROR(INDEX(Products!$D$2:$D$86,MATCH(C3656,Products!$A$2:$A$86,0)),"")</f>
        <v>540.32000000000005</v>
      </c>
      <c r="I3656" s="12">
        <f t="shared" si="228"/>
        <v>690.91199999999992</v>
      </c>
      <c r="J3656" s="12">
        <f t="shared" si="229"/>
        <v>540.32000000000005</v>
      </c>
      <c r="K3656" s="12">
        <f t="shared" si="230"/>
        <v>150.59199999999987</v>
      </c>
      <c r="L3656" s="7">
        <f t="shared" si="231"/>
        <v>0.21796118753184182</v>
      </c>
      <c r="M3656" s="5" t="str">
        <f>IF(COUNTIF(Returns!$B$2:$B$248,A3656)&gt;0,"Yes","No")</f>
        <v>No</v>
      </c>
      <c r="N3656" s="13"/>
    </row>
    <row r="3657" spans="1:14" x14ac:dyDescent="0.35">
      <c r="A3657" s="5">
        <v>3656</v>
      </c>
      <c r="B3657" s="5">
        <v>2403</v>
      </c>
      <c r="C3657" s="5">
        <v>1041</v>
      </c>
      <c r="D3657" s="5">
        <v>1</v>
      </c>
      <c r="E3657" s="5">
        <v>767.68</v>
      </c>
      <c r="F3657" s="5">
        <v>0.3</v>
      </c>
      <c r="G3657" s="5">
        <f>IFERROR(INDEX(Products!$C$2:$C$86,MATCH(C3657,Products!$A$2:$A$86,0)),"")</f>
        <v>4</v>
      </c>
      <c r="H3657" s="12">
        <f>IFERROR(INDEX(Products!$D$2:$D$86,MATCH(C3657,Products!$A$2:$A$86,0)),"")</f>
        <v>540.32000000000005</v>
      </c>
      <c r="I3657" s="12">
        <f t="shared" si="228"/>
        <v>537.37599999999998</v>
      </c>
      <c r="J3657" s="12">
        <f t="shared" si="229"/>
        <v>540.32000000000005</v>
      </c>
      <c r="K3657" s="12">
        <f t="shared" si="230"/>
        <v>-2.9440000000000737</v>
      </c>
      <c r="L3657" s="7">
        <f t="shared" si="231"/>
        <v>-5.4784731733461744E-3</v>
      </c>
      <c r="M3657" s="5" t="str">
        <f>IF(COUNTIF(Returns!$B$2:$B$248,A3657)&gt;0,"Yes","No")</f>
        <v>No</v>
      </c>
      <c r="N3657" s="13"/>
    </row>
    <row r="3658" spans="1:14" x14ac:dyDescent="0.35">
      <c r="A3658" s="5">
        <v>3657</v>
      </c>
      <c r="B3658" s="5">
        <v>2403</v>
      </c>
      <c r="C3658" s="5">
        <v>1007</v>
      </c>
      <c r="D3658" s="5">
        <v>1</v>
      </c>
      <c r="E3658" s="5">
        <v>701.76</v>
      </c>
      <c r="F3658" s="5">
        <v>0.3</v>
      </c>
      <c r="G3658" s="5">
        <f>IFERROR(INDEX(Products!$C$2:$C$86,MATCH(C3658,Products!$A$2:$A$86,0)),"")</f>
        <v>1</v>
      </c>
      <c r="H3658" s="12">
        <f>IFERROR(INDEX(Products!$D$2:$D$86,MATCH(C3658,Products!$A$2:$A$86,0)),"")</f>
        <v>508.8</v>
      </c>
      <c r="I3658" s="12">
        <f t="shared" si="228"/>
        <v>491.23199999999997</v>
      </c>
      <c r="J3658" s="12">
        <f t="shared" si="229"/>
        <v>508.8</v>
      </c>
      <c r="K3658" s="12">
        <f t="shared" si="230"/>
        <v>-17.56800000000004</v>
      </c>
      <c r="L3658" s="7">
        <f t="shared" si="231"/>
        <v>-3.5763142466288929E-2</v>
      </c>
      <c r="M3658" s="5" t="str">
        <f>IF(COUNTIF(Returns!$B$2:$B$248,A3658)&gt;0,"Yes","No")</f>
        <v>No</v>
      </c>
      <c r="N3658" s="13"/>
    </row>
    <row r="3659" spans="1:14" x14ac:dyDescent="0.35">
      <c r="A3659" s="5">
        <v>3658</v>
      </c>
      <c r="B3659" s="5">
        <v>2403</v>
      </c>
      <c r="C3659" s="5">
        <v>1080</v>
      </c>
      <c r="D3659" s="5">
        <v>1</v>
      </c>
      <c r="E3659" s="5">
        <v>256.7</v>
      </c>
      <c r="F3659" s="5">
        <v>0.2</v>
      </c>
      <c r="G3659" s="5">
        <f>IFERROR(INDEX(Products!$C$2:$C$86,MATCH(C3659,Products!$A$2:$A$86,0)),"")</f>
        <v>8</v>
      </c>
      <c r="H3659" s="12">
        <f>IFERROR(INDEX(Products!$D$2:$D$86,MATCH(C3659,Products!$A$2:$A$86,0)),"")</f>
        <v>184.26</v>
      </c>
      <c r="I3659" s="12">
        <f t="shared" si="228"/>
        <v>205.36</v>
      </c>
      <c r="J3659" s="12">
        <f t="shared" si="229"/>
        <v>184.26</v>
      </c>
      <c r="K3659" s="12">
        <f t="shared" si="230"/>
        <v>21.100000000000023</v>
      </c>
      <c r="L3659" s="7">
        <f t="shared" si="231"/>
        <v>0.10274639657187389</v>
      </c>
      <c r="M3659" s="5" t="str">
        <f>IF(COUNTIF(Returns!$B$2:$B$248,A3659)&gt;0,"Yes","No")</f>
        <v>Yes</v>
      </c>
      <c r="N3659" s="13"/>
    </row>
    <row r="3660" spans="1:14" x14ac:dyDescent="0.35">
      <c r="A3660" s="5">
        <v>3659</v>
      </c>
      <c r="B3660" s="5">
        <v>2404</v>
      </c>
      <c r="C3660" s="5">
        <v>1063</v>
      </c>
      <c r="D3660" s="5">
        <v>2</v>
      </c>
      <c r="E3660" s="5">
        <v>117.54</v>
      </c>
      <c r="F3660" s="5">
        <v>0.05</v>
      </c>
      <c r="G3660" s="5">
        <f>IFERROR(INDEX(Products!$C$2:$C$86,MATCH(C3660,Products!$A$2:$A$86,0)),"")</f>
        <v>6</v>
      </c>
      <c r="H3660" s="12">
        <f>IFERROR(INDEX(Products!$D$2:$D$86,MATCH(C3660,Products!$A$2:$A$86,0)),"")</f>
        <v>80.47</v>
      </c>
      <c r="I3660" s="12">
        <f t="shared" si="228"/>
        <v>223.32599999999999</v>
      </c>
      <c r="J3660" s="12">
        <f t="shared" si="229"/>
        <v>160.94</v>
      </c>
      <c r="K3660" s="12">
        <f t="shared" si="230"/>
        <v>62.385999999999996</v>
      </c>
      <c r="L3660" s="7">
        <f t="shared" si="231"/>
        <v>0.27934947117666548</v>
      </c>
      <c r="M3660" s="5" t="str">
        <f>IF(COUNTIF(Returns!$B$2:$B$248,A3660)&gt;0,"Yes","No")</f>
        <v>No</v>
      </c>
      <c r="N3660" s="13"/>
    </row>
    <row r="3661" spans="1:14" x14ac:dyDescent="0.35">
      <c r="A3661" s="5">
        <v>3660</v>
      </c>
      <c r="B3661" s="5">
        <v>2404</v>
      </c>
      <c r="C3661" s="5">
        <v>1038</v>
      </c>
      <c r="D3661" s="5">
        <v>1</v>
      </c>
      <c r="E3661" s="5">
        <v>930.61</v>
      </c>
      <c r="F3661" s="5">
        <v>0.3</v>
      </c>
      <c r="G3661" s="5">
        <f>IFERROR(INDEX(Products!$C$2:$C$86,MATCH(C3661,Products!$A$2:$A$86,0)),"")</f>
        <v>4</v>
      </c>
      <c r="H3661" s="12">
        <f>IFERROR(INDEX(Products!$D$2:$D$86,MATCH(C3661,Products!$A$2:$A$86,0)),"")</f>
        <v>617.46</v>
      </c>
      <c r="I3661" s="12">
        <f t="shared" si="228"/>
        <v>651.42700000000002</v>
      </c>
      <c r="J3661" s="12">
        <f t="shared" si="229"/>
        <v>617.46</v>
      </c>
      <c r="K3661" s="12">
        <f t="shared" si="230"/>
        <v>33.966999999999985</v>
      </c>
      <c r="L3661" s="7">
        <f t="shared" si="231"/>
        <v>5.2142450343630187E-2</v>
      </c>
      <c r="M3661" s="5" t="str">
        <f>IF(COUNTIF(Returns!$B$2:$B$248,A3661)&gt;0,"Yes","No")</f>
        <v>No</v>
      </c>
      <c r="N3661" s="13"/>
    </row>
    <row r="3662" spans="1:14" x14ac:dyDescent="0.35">
      <c r="A3662" s="5">
        <v>3661</v>
      </c>
      <c r="B3662" s="5">
        <v>2404</v>
      </c>
      <c r="C3662" s="5">
        <v>1058</v>
      </c>
      <c r="D3662" s="5">
        <v>1</v>
      </c>
      <c r="E3662" s="5">
        <v>1504.15</v>
      </c>
      <c r="F3662" s="5">
        <v>0</v>
      </c>
      <c r="G3662" s="5">
        <f>IFERROR(INDEX(Products!$C$2:$C$86,MATCH(C3662,Products!$A$2:$A$86,0)),"")</f>
        <v>6</v>
      </c>
      <c r="H3662" s="12">
        <f>IFERROR(INDEX(Products!$D$2:$D$86,MATCH(C3662,Products!$A$2:$A$86,0)),"")</f>
        <v>828.35</v>
      </c>
      <c r="I3662" s="12">
        <f t="shared" si="228"/>
        <v>1504.15</v>
      </c>
      <c r="J3662" s="12">
        <f t="shared" si="229"/>
        <v>828.35</v>
      </c>
      <c r="K3662" s="12">
        <f t="shared" si="230"/>
        <v>675.80000000000007</v>
      </c>
      <c r="L3662" s="7">
        <f t="shared" si="231"/>
        <v>0.44929029684539445</v>
      </c>
      <c r="M3662" s="5" t="str">
        <f>IF(COUNTIF(Returns!$B$2:$B$248,A3662)&gt;0,"Yes","No")</f>
        <v>No</v>
      </c>
      <c r="N3662" s="13"/>
    </row>
    <row r="3663" spans="1:14" x14ac:dyDescent="0.35">
      <c r="A3663" s="5">
        <v>3662</v>
      </c>
      <c r="B3663" s="5">
        <v>2405</v>
      </c>
      <c r="C3663" s="5">
        <v>1050</v>
      </c>
      <c r="D3663" s="5">
        <v>2</v>
      </c>
      <c r="E3663" s="5">
        <v>4400.7700000000004</v>
      </c>
      <c r="F3663" s="5">
        <v>0.05</v>
      </c>
      <c r="G3663" s="5">
        <f>IFERROR(INDEX(Products!$C$2:$C$86,MATCH(C3663,Products!$A$2:$A$86,0)),"")</f>
        <v>5</v>
      </c>
      <c r="H3663" s="12">
        <f>IFERROR(INDEX(Products!$D$2:$D$86,MATCH(C3663,Products!$A$2:$A$86,0)),"")</f>
        <v>2432.0300000000002</v>
      </c>
      <c r="I3663" s="12">
        <f t="shared" si="228"/>
        <v>8361.4629999999997</v>
      </c>
      <c r="J3663" s="12">
        <f t="shared" si="229"/>
        <v>4864.0600000000004</v>
      </c>
      <c r="K3663" s="12">
        <f t="shared" si="230"/>
        <v>3497.4029999999993</v>
      </c>
      <c r="L3663" s="7">
        <f t="shared" si="231"/>
        <v>0.41827644277084042</v>
      </c>
      <c r="M3663" s="5" t="str">
        <f>IF(COUNTIF(Returns!$B$2:$B$248,A3663)&gt;0,"Yes","No")</f>
        <v>No</v>
      </c>
      <c r="N3663" s="13"/>
    </row>
    <row r="3664" spans="1:14" x14ac:dyDescent="0.35">
      <c r="A3664" s="5">
        <v>3663</v>
      </c>
      <c r="B3664" s="5">
        <v>2405</v>
      </c>
      <c r="C3664" s="5">
        <v>1064</v>
      </c>
      <c r="D3664" s="5">
        <v>1</v>
      </c>
      <c r="E3664" s="5">
        <v>177.92</v>
      </c>
      <c r="F3664" s="5">
        <v>0.1</v>
      </c>
      <c r="G3664" s="5">
        <f>IFERROR(INDEX(Products!$C$2:$C$86,MATCH(C3664,Products!$A$2:$A$86,0)),"")</f>
        <v>6</v>
      </c>
      <c r="H3664" s="12">
        <f>IFERROR(INDEX(Products!$D$2:$D$86,MATCH(C3664,Products!$A$2:$A$86,0)),"")</f>
        <v>95.97</v>
      </c>
      <c r="I3664" s="12">
        <f t="shared" si="228"/>
        <v>160.12799999999999</v>
      </c>
      <c r="J3664" s="12">
        <f t="shared" si="229"/>
        <v>95.97</v>
      </c>
      <c r="K3664" s="12">
        <f t="shared" si="230"/>
        <v>64.157999999999987</v>
      </c>
      <c r="L3664" s="7">
        <f t="shared" si="231"/>
        <v>0.40066696642685845</v>
      </c>
      <c r="M3664" s="5" t="str">
        <f>IF(COUNTIF(Returns!$B$2:$B$248,A3664)&gt;0,"Yes","No")</f>
        <v>No</v>
      </c>
      <c r="N3664" s="13"/>
    </row>
    <row r="3665" spans="1:14" x14ac:dyDescent="0.35">
      <c r="A3665" s="5">
        <v>3664</v>
      </c>
      <c r="B3665" s="5">
        <v>2406</v>
      </c>
      <c r="C3665" s="5">
        <v>1009</v>
      </c>
      <c r="D3665" s="5">
        <v>1</v>
      </c>
      <c r="E3665" s="5">
        <v>2129.15</v>
      </c>
      <c r="F3665" s="5">
        <v>0</v>
      </c>
      <c r="G3665" s="5">
        <f>IFERROR(INDEX(Products!$C$2:$C$86,MATCH(C3665,Products!$A$2:$A$86,0)),"")</f>
        <v>1</v>
      </c>
      <c r="H3665" s="12">
        <f>IFERROR(INDEX(Products!$D$2:$D$86,MATCH(C3665,Products!$A$2:$A$86,0)),"")</f>
        <v>1303.81</v>
      </c>
      <c r="I3665" s="12">
        <f t="shared" si="228"/>
        <v>2129.15</v>
      </c>
      <c r="J3665" s="12">
        <f t="shared" si="229"/>
        <v>1303.81</v>
      </c>
      <c r="K3665" s="12">
        <f t="shared" si="230"/>
        <v>825.34000000000015</v>
      </c>
      <c r="L3665" s="7">
        <f t="shared" si="231"/>
        <v>0.38763825939929086</v>
      </c>
      <c r="M3665" s="5" t="str">
        <f>IF(COUNTIF(Returns!$B$2:$B$248,A3665)&gt;0,"Yes","No")</f>
        <v>No</v>
      </c>
      <c r="N3665" s="13"/>
    </row>
    <row r="3666" spans="1:14" x14ac:dyDescent="0.35">
      <c r="A3666" s="5">
        <v>3665</v>
      </c>
      <c r="B3666" s="5">
        <v>2406</v>
      </c>
      <c r="C3666" s="5">
        <v>1070</v>
      </c>
      <c r="D3666" s="5">
        <v>1</v>
      </c>
      <c r="E3666" s="5">
        <v>2599.85</v>
      </c>
      <c r="F3666" s="5">
        <v>0.2</v>
      </c>
      <c r="G3666" s="5">
        <f>IFERROR(INDEX(Products!$C$2:$C$86,MATCH(C3666,Products!$A$2:$A$86,0)),"")</f>
        <v>7</v>
      </c>
      <c r="H3666" s="12">
        <f>IFERROR(INDEX(Products!$D$2:$D$86,MATCH(C3666,Products!$A$2:$A$86,0)),"")</f>
        <v>1949.71</v>
      </c>
      <c r="I3666" s="12">
        <f t="shared" si="228"/>
        <v>2079.88</v>
      </c>
      <c r="J3666" s="12">
        <f t="shared" si="229"/>
        <v>1949.71</v>
      </c>
      <c r="K3666" s="12">
        <f t="shared" si="230"/>
        <v>130.17000000000007</v>
      </c>
      <c r="L3666" s="7">
        <f t="shared" si="231"/>
        <v>6.2585341462007449E-2</v>
      </c>
      <c r="M3666" s="5" t="str">
        <f>IF(COUNTIF(Returns!$B$2:$B$248,A3666)&gt;0,"Yes","No")</f>
        <v>No</v>
      </c>
      <c r="N3666" s="13"/>
    </row>
    <row r="3667" spans="1:14" x14ac:dyDescent="0.35">
      <c r="A3667" s="5">
        <v>3666</v>
      </c>
      <c r="B3667" s="5">
        <v>2407</v>
      </c>
      <c r="C3667" s="5">
        <v>1038</v>
      </c>
      <c r="D3667" s="5">
        <v>1</v>
      </c>
      <c r="E3667" s="5">
        <v>930.61</v>
      </c>
      <c r="F3667" s="5">
        <v>0</v>
      </c>
      <c r="G3667" s="5">
        <f>IFERROR(INDEX(Products!$C$2:$C$86,MATCH(C3667,Products!$A$2:$A$86,0)),"")</f>
        <v>4</v>
      </c>
      <c r="H3667" s="12">
        <f>IFERROR(INDEX(Products!$D$2:$D$86,MATCH(C3667,Products!$A$2:$A$86,0)),"")</f>
        <v>617.46</v>
      </c>
      <c r="I3667" s="12">
        <f t="shared" si="228"/>
        <v>930.61</v>
      </c>
      <c r="J3667" s="12">
        <f t="shared" si="229"/>
        <v>617.46</v>
      </c>
      <c r="K3667" s="12">
        <f t="shared" si="230"/>
        <v>313.14999999999998</v>
      </c>
      <c r="L3667" s="7">
        <f t="shared" si="231"/>
        <v>0.33649971524054112</v>
      </c>
      <c r="M3667" s="5" t="str">
        <f>IF(COUNTIF(Returns!$B$2:$B$248,A3667)&gt;0,"Yes","No")</f>
        <v>No</v>
      </c>
      <c r="N3667" s="13"/>
    </row>
    <row r="3668" spans="1:14" x14ac:dyDescent="0.35">
      <c r="A3668" s="5">
        <v>3667</v>
      </c>
      <c r="B3668" s="5">
        <v>2407</v>
      </c>
      <c r="C3668" s="5">
        <v>1012</v>
      </c>
      <c r="D3668" s="5">
        <v>1</v>
      </c>
      <c r="E3668" s="5">
        <v>2425.1999999999998</v>
      </c>
      <c r="F3668" s="5">
        <v>0.15</v>
      </c>
      <c r="G3668" s="5">
        <f>IFERROR(INDEX(Products!$C$2:$C$86,MATCH(C3668,Products!$A$2:$A$86,0)),"")</f>
        <v>1</v>
      </c>
      <c r="H3668" s="12">
        <f>IFERROR(INDEX(Products!$D$2:$D$86,MATCH(C3668,Products!$A$2:$A$86,0)),"")</f>
        <v>1795.03</v>
      </c>
      <c r="I3668" s="12">
        <f t="shared" si="228"/>
        <v>2061.4199999999996</v>
      </c>
      <c r="J3668" s="12">
        <f t="shared" si="229"/>
        <v>1795.03</v>
      </c>
      <c r="K3668" s="12">
        <f t="shared" si="230"/>
        <v>266.38999999999965</v>
      </c>
      <c r="L3668" s="7">
        <f t="shared" si="231"/>
        <v>0.12922645555005757</v>
      </c>
      <c r="M3668" s="5" t="str">
        <f>IF(COUNTIF(Returns!$B$2:$B$248,A3668)&gt;0,"Yes","No")</f>
        <v>No</v>
      </c>
      <c r="N3668" s="13"/>
    </row>
    <row r="3669" spans="1:14" x14ac:dyDescent="0.35">
      <c r="A3669" s="5">
        <v>3668</v>
      </c>
      <c r="B3669" s="5">
        <v>2408</v>
      </c>
      <c r="C3669" s="5">
        <v>1002</v>
      </c>
      <c r="D3669" s="5">
        <v>1</v>
      </c>
      <c r="E3669" s="5">
        <v>2131.16</v>
      </c>
      <c r="F3669" s="5">
        <v>0</v>
      </c>
      <c r="G3669" s="5">
        <f>IFERROR(INDEX(Products!$C$2:$C$86,MATCH(C3669,Products!$A$2:$A$86,0)),"")</f>
        <v>1</v>
      </c>
      <c r="H3669" s="12">
        <f>IFERROR(INDEX(Products!$D$2:$D$86,MATCH(C3669,Products!$A$2:$A$86,0)),"")</f>
        <v>1527.62</v>
      </c>
      <c r="I3669" s="12">
        <f t="shared" si="228"/>
        <v>2131.16</v>
      </c>
      <c r="J3669" s="12">
        <f t="shared" si="229"/>
        <v>1527.62</v>
      </c>
      <c r="K3669" s="12">
        <f t="shared" si="230"/>
        <v>603.54</v>
      </c>
      <c r="L3669" s="7">
        <f t="shared" si="231"/>
        <v>0.28319788284314645</v>
      </c>
      <c r="M3669" s="5" t="str">
        <f>IF(COUNTIF(Returns!$B$2:$B$248,A3669)&gt;0,"Yes","No")</f>
        <v>No</v>
      </c>
      <c r="N3669" s="13"/>
    </row>
    <row r="3670" spans="1:14" x14ac:dyDescent="0.35">
      <c r="A3670" s="5">
        <v>3669</v>
      </c>
      <c r="B3670" s="5">
        <v>2409</v>
      </c>
      <c r="C3670" s="5">
        <v>1001</v>
      </c>
      <c r="D3670" s="5">
        <v>1</v>
      </c>
      <c r="E3670" s="5">
        <v>3826.19</v>
      </c>
      <c r="F3670" s="5">
        <v>0.1</v>
      </c>
      <c r="G3670" s="5">
        <f>IFERROR(INDEX(Products!$C$2:$C$86,MATCH(C3670,Products!$A$2:$A$86,0)),"")</f>
        <v>1</v>
      </c>
      <c r="H3670" s="12">
        <f>IFERROR(INDEX(Products!$D$2:$D$86,MATCH(C3670,Products!$A$2:$A$86,0)),"")</f>
        <v>3021.65</v>
      </c>
      <c r="I3670" s="12">
        <f t="shared" si="228"/>
        <v>3443.5709999999999</v>
      </c>
      <c r="J3670" s="12">
        <f t="shared" si="229"/>
        <v>3021.65</v>
      </c>
      <c r="K3670" s="12">
        <f t="shared" si="230"/>
        <v>421.92099999999982</v>
      </c>
      <c r="L3670" s="7">
        <f t="shared" si="231"/>
        <v>0.12252426333013021</v>
      </c>
      <c r="M3670" s="5" t="str">
        <f>IF(COUNTIF(Returns!$B$2:$B$248,A3670)&gt;0,"Yes","No")</f>
        <v>No</v>
      </c>
      <c r="N3670" s="13"/>
    </row>
    <row r="3671" spans="1:14" x14ac:dyDescent="0.35">
      <c r="A3671" s="5">
        <v>3670</v>
      </c>
      <c r="B3671" s="5">
        <v>2410</v>
      </c>
      <c r="C3671" s="5">
        <v>1052</v>
      </c>
      <c r="D3671" s="5">
        <v>1</v>
      </c>
      <c r="E3671" s="5">
        <v>2801.53</v>
      </c>
      <c r="F3671" s="5">
        <v>0</v>
      </c>
      <c r="G3671" s="5">
        <f>IFERROR(INDEX(Products!$C$2:$C$86,MATCH(C3671,Products!$A$2:$A$86,0)),"")</f>
        <v>5</v>
      </c>
      <c r="H3671" s="12">
        <f>IFERROR(INDEX(Products!$D$2:$D$86,MATCH(C3671,Products!$A$2:$A$86,0)),"")</f>
        <v>1752.02</v>
      </c>
      <c r="I3671" s="12">
        <f t="shared" si="228"/>
        <v>2801.53</v>
      </c>
      <c r="J3671" s="12">
        <f t="shared" si="229"/>
        <v>1752.02</v>
      </c>
      <c r="K3671" s="12">
        <f t="shared" si="230"/>
        <v>1049.5100000000002</v>
      </c>
      <c r="L3671" s="7">
        <f t="shared" si="231"/>
        <v>0.37462029676640984</v>
      </c>
      <c r="M3671" s="5" t="str">
        <f>IF(COUNTIF(Returns!$B$2:$B$248,A3671)&gt;0,"Yes","No")</f>
        <v>No</v>
      </c>
      <c r="N3671" s="13"/>
    </row>
    <row r="3672" spans="1:14" x14ac:dyDescent="0.35">
      <c r="A3672" s="5">
        <v>3671</v>
      </c>
      <c r="B3672" s="5">
        <v>2411</v>
      </c>
      <c r="C3672" s="5">
        <v>1001</v>
      </c>
      <c r="D3672" s="5">
        <v>1</v>
      </c>
      <c r="E3672" s="5">
        <v>3826.19</v>
      </c>
      <c r="F3672" s="5">
        <v>0</v>
      </c>
      <c r="G3672" s="5">
        <f>IFERROR(INDEX(Products!$C$2:$C$86,MATCH(C3672,Products!$A$2:$A$86,0)),"")</f>
        <v>1</v>
      </c>
      <c r="H3672" s="12">
        <f>IFERROR(INDEX(Products!$D$2:$D$86,MATCH(C3672,Products!$A$2:$A$86,0)),"")</f>
        <v>3021.65</v>
      </c>
      <c r="I3672" s="12">
        <f t="shared" si="228"/>
        <v>3826.19</v>
      </c>
      <c r="J3672" s="12">
        <f t="shared" si="229"/>
        <v>3021.65</v>
      </c>
      <c r="K3672" s="12">
        <f t="shared" si="230"/>
        <v>804.54</v>
      </c>
      <c r="L3672" s="7">
        <f t="shared" si="231"/>
        <v>0.21027183699711721</v>
      </c>
      <c r="M3672" s="5" t="str">
        <f>IF(COUNTIF(Returns!$B$2:$B$248,A3672)&gt;0,"Yes","No")</f>
        <v>No</v>
      </c>
      <c r="N3672" s="13"/>
    </row>
    <row r="3673" spans="1:14" x14ac:dyDescent="0.35">
      <c r="A3673" s="5">
        <v>3672</v>
      </c>
      <c r="B3673" s="5">
        <v>2411</v>
      </c>
      <c r="C3673" s="5">
        <v>1066</v>
      </c>
      <c r="D3673" s="5">
        <v>1</v>
      </c>
      <c r="E3673" s="5">
        <v>1123.68</v>
      </c>
      <c r="F3673" s="5">
        <v>0</v>
      </c>
      <c r="G3673" s="5">
        <f>IFERROR(INDEX(Products!$C$2:$C$86,MATCH(C3673,Products!$A$2:$A$86,0)),"")</f>
        <v>7</v>
      </c>
      <c r="H3673" s="12">
        <f>IFERROR(INDEX(Products!$D$2:$D$86,MATCH(C3673,Products!$A$2:$A$86,0)),"")</f>
        <v>872.66</v>
      </c>
      <c r="I3673" s="12">
        <f t="shared" si="228"/>
        <v>1123.68</v>
      </c>
      <c r="J3673" s="12">
        <f t="shared" si="229"/>
        <v>872.66</v>
      </c>
      <c r="K3673" s="12">
        <f t="shared" si="230"/>
        <v>251.0200000000001</v>
      </c>
      <c r="L3673" s="7">
        <f t="shared" si="231"/>
        <v>0.22339100099672513</v>
      </c>
      <c r="M3673" s="5" t="str">
        <f>IF(COUNTIF(Returns!$B$2:$B$248,A3673)&gt;0,"Yes","No")</f>
        <v>No</v>
      </c>
      <c r="N3673" s="13"/>
    </row>
    <row r="3674" spans="1:14" x14ac:dyDescent="0.35">
      <c r="A3674" s="5">
        <v>3673</v>
      </c>
      <c r="B3674" s="5">
        <v>2412</v>
      </c>
      <c r="C3674" s="5">
        <v>1070</v>
      </c>
      <c r="D3674" s="5">
        <v>1</v>
      </c>
      <c r="E3674" s="5">
        <v>2599.85</v>
      </c>
      <c r="F3674" s="5">
        <v>0</v>
      </c>
      <c r="G3674" s="5">
        <f>IFERROR(INDEX(Products!$C$2:$C$86,MATCH(C3674,Products!$A$2:$A$86,0)),"")</f>
        <v>7</v>
      </c>
      <c r="H3674" s="12">
        <f>IFERROR(INDEX(Products!$D$2:$D$86,MATCH(C3674,Products!$A$2:$A$86,0)),"")</f>
        <v>1949.71</v>
      </c>
      <c r="I3674" s="12">
        <f t="shared" si="228"/>
        <v>2599.85</v>
      </c>
      <c r="J3674" s="12">
        <f t="shared" si="229"/>
        <v>1949.71</v>
      </c>
      <c r="K3674" s="12">
        <f t="shared" si="230"/>
        <v>650.13999999999987</v>
      </c>
      <c r="L3674" s="7">
        <f t="shared" si="231"/>
        <v>0.25006827316960589</v>
      </c>
      <c r="M3674" s="5" t="str">
        <f>IF(COUNTIF(Returns!$B$2:$B$248,A3674)&gt;0,"Yes","No")</f>
        <v>No</v>
      </c>
      <c r="N3674" s="13"/>
    </row>
    <row r="3675" spans="1:14" x14ac:dyDescent="0.35">
      <c r="A3675" s="5">
        <v>3674</v>
      </c>
      <c r="B3675" s="5">
        <v>2412</v>
      </c>
      <c r="C3675" s="5">
        <v>1012</v>
      </c>
      <c r="D3675" s="5">
        <v>1</v>
      </c>
      <c r="E3675" s="5">
        <v>2425.1999999999998</v>
      </c>
      <c r="F3675" s="5">
        <v>0</v>
      </c>
      <c r="G3675" s="5">
        <f>IFERROR(INDEX(Products!$C$2:$C$86,MATCH(C3675,Products!$A$2:$A$86,0)),"")</f>
        <v>1</v>
      </c>
      <c r="H3675" s="12">
        <f>IFERROR(INDEX(Products!$D$2:$D$86,MATCH(C3675,Products!$A$2:$A$86,0)),"")</f>
        <v>1795.03</v>
      </c>
      <c r="I3675" s="12">
        <f t="shared" si="228"/>
        <v>2425.1999999999998</v>
      </c>
      <c r="J3675" s="12">
        <f t="shared" si="229"/>
        <v>1795.03</v>
      </c>
      <c r="K3675" s="12">
        <f t="shared" si="230"/>
        <v>630.16999999999985</v>
      </c>
      <c r="L3675" s="7">
        <f t="shared" si="231"/>
        <v>0.25984248721754905</v>
      </c>
      <c r="M3675" s="5" t="str">
        <f>IF(COUNTIF(Returns!$B$2:$B$248,A3675)&gt;0,"Yes","No")</f>
        <v>No</v>
      </c>
      <c r="N3675" s="13"/>
    </row>
    <row r="3676" spans="1:14" x14ac:dyDescent="0.35">
      <c r="A3676" s="5">
        <v>3675</v>
      </c>
      <c r="B3676" s="5">
        <v>2413</v>
      </c>
      <c r="C3676" s="5">
        <v>1046</v>
      </c>
      <c r="D3676" s="5">
        <v>3</v>
      </c>
      <c r="E3676" s="5">
        <v>675.87</v>
      </c>
      <c r="F3676" s="5">
        <v>0.1</v>
      </c>
      <c r="G3676" s="5">
        <f>IFERROR(INDEX(Products!$C$2:$C$86,MATCH(C3676,Products!$A$2:$A$86,0)),"")</f>
        <v>5</v>
      </c>
      <c r="H3676" s="12">
        <f>IFERROR(INDEX(Products!$D$2:$D$86,MATCH(C3676,Products!$A$2:$A$86,0)),"")</f>
        <v>407.68</v>
      </c>
      <c r="I3676" s="12">
        <f t="shared" si="228"/>
        <v>1824.8490000000002</v>
      </c>
      <c r="J3676" s="12">
        <f t="shared" si="229"/>
        <v>1223.04</v>
      </c>
      <c r="K3676" s="12">
        <f t="shared" si="230"/>
        <v>601.8090000000002</v>
      </c>
      <c r="L3676" s="7">
        <f t="shared" si="231"/>
        <v>0.329785642538095</v>
      </c>
      <c r="M3676" s="5" t="str">
        <f>IF(COUNTIF(Returns!$B$2:$B$248,A3676)&gt;0,"Yes","No")</f>
        <v>No</v>
      </c>
      <c r="N3676" s="13"/>
    </row>
    <row r="3677" spans="1:14" x14ac:dyDescent="0.35">
      <c r="A3677" s="5">
        <v>3676</v>
      </c>
      <c r="B3677" s="5">
        <v>2414</v>
      </c>
      <c r="C3677" s="5">
        <v>1006</v>
      </c>
      <c r="D3677" s="5">
        <v>1</v>
      </c>
      <c r="E3677" s="5">
        <v>2046.37</v>
      </c>
      <c r="F3677" s="5">
        <v>0</v>
      </c>
      <c r="G3677" s="5">
        <f>IFERROR(INDEX(Products!$C$2:$C$86,MATCH(C3677,Products!$A$2:$A$86,0)),"")</f>
        <v>1</v>
      </c>
      <c r="H3677" s="12">
        <f>IFERROR(INDEX(Products!$D$2:$D$86,MATCH(C3677,Products!$A$2:$A$86,0)),"")</f>
        <v>1296.42</v>
      </c>
      <c r="I3677" s="12">
        <f t="shared" si="228"/>
        <v>2046.37</v>
      </c>
      <c r="J3677" s="12">
        <f t="shared" si="229"/>
        <v>1296.42</v>
      </c>
      <c r="K3677" s="12">
        <f t="shared" si="230"/>
        <v>749.94999999999982</v>
      </c>
      <c r="L3677" s="7">
        <f t="shared" si="231"/>
        <v>0.3664782028665392</v>
      </c>
      <c r="M3677" s="5" t="str">
        <f>IF(COUNTIF(Returns!$B$2:$B$248,A3677)&gt;0,"Yes","No")</f>
        <v>No</v>
      </c>
      <c r="N3677" s="13"/>
    </row>
    <row r="3678" spans="1:14" x14ac:dyDescent="0.35">
      <c r="A3678" s="5">
        <v>3677</v>
      </c>
      <c r="B3678" s="5">
        <v>2415</v>
      </c>
      <c r="C3678" s="5">
        <v>1052</v>
      </c>
      <c r="D3678" s="5">
        <v>1</v>
      </c>
      <c r="E3678" s="5">
        <v>2801.53</v>
      </c>
      <c r="F3678" s="5">
        <v>0.25</v>
      </c>
      <c r="G3678" s="5">
        <f>IFERROR(INDEX(Products!$C$2:$C$86,MATCH(C3678,Products!$A$2:$A$86,0)),"")</f>
        <v>5</v>
      </c>
      <c r="H3678" s="12">
        <f>IFERROR(INDEX(Products!$D$2:$D$86,MATCH(C3678,Products!$A$2:$A$86,0)),"")</f>
        <v>1752.02</v>
      </c>
      <c r="I3678" s="12">
        <f t="shared" si="228"/>
        <v>2101.1475</v>
      </c>
      <c r="J3678" s="12">
        <f t="shared" si="229"/>
        <v>1752.02</v>
      </c>
      <c r="K3678" s="12">
        <f t="shared" si="230"/>
        <v>349.12750000000005</v>
      </c>
      <c r="L3678" s="7">
        <f t="shared" si="231"/>
        <v>0.1661603956885464</v>
      </c>
      <c r="M3678" s="5" t="str">
        <f>IF(COUNTIF(Returns!$B$2:$B$248,A3678)&gt;0,"Yes","No")</f>
        <v>No</v>
      </c>
      <c r="N3678" s="13"/>
    </row>
    <row r="3679" spans="1:14" x14ac:dyDescent="0.35">
      <c r="A3679" s="5">
        <v>3678</v>
      </c>
      <c r="B3679" s="5">
        <v>2416</v>
      </c>
      <c r="C3679" s="5">
        <v>1085</v>
      </c>
      <c r="D3679" s="5">
        <v>1</v>
      </c>
      <c r="E3679" s="5">
        <v>234.72</v>
      </c>
      <c r="F3679" s="5">
        <v>0.1</v>
      </c>
      <c r="G3679" s="5">
        <f>IFERROR(INDEX(Products!$C$2:$C$86,MATCH(C3679,Products!$A$2:$A$86,0)),"")</f>
        <v>8</v>
      </c>
      <c r="H3679" s="12">
        <f>IFERROR(INDEX(Products!$D$2:$D$86,MATCH(C3679,Products!$A$2:$A$86,0)),"")</f>
        <v>175.69</v>
      </c>
      <c r="I3679" s="12">
        <f t="shared" si="228"/>
        <v>211.24799999999999</v>
      </c>
      <c r="J3679" s="12">
        <f t="shared" si="229"/>
        <v>175.69</v>
      </c>
      <c r="K3679" s="12">
        <f t="shared" si="230"/>
        <v>35.557999999999993</v>
      </c>
      <c r="L3679" s="7">
        <f t="shared" si="231"/>
        <v>0.16832348708626824</v>
      </c>
      <c r="M3679" s="5" t="str">
        <f>IF(COUNTIF(Returns!$B$2:$B$248,A3679)&gt;0,"Yes","No")</f>
        <v>No</v>
      </c>
      <c r="N3679" s="13"/>
    </row>
    <row r="3680" spans="1:14" x14ac:dyDescent="0.35">
      <c r="A3680" s="5">
        <v>3679</v>
      </c>
      <c r="B3680" s="5">
        <v>2417</v>
      </c>
      <c r="C3680" s="5">
        <v>1033</v>
      </c>
      <c r="D3680" s="5">
        <v>1</v>
      </c>
      <c r="E3680" s="5">
        <v>3738.1</v>
      </c>
      <c r="F3680" s="5">
        <v>0</v>
      </c>
      <c r="G3680" s="5">
        <f>IFERROR(INDEX(Products!$C$2:$C$86,MATCH(C3680,Products!$A$2:$A$86,0)),"")</f>
        <v>3</v>
      </c>
      <c r="H3680" s="12">
        <f>IFERROR(INDEX(Products!$D$2:$D$86,MATCH(C3680,Products!$A$2:$A$86,0)),"")</f>
        <v>2130.6999999999998</v>
      </c>
      <c r="I3680" s="12">
        <f t="shared" si="228"/>
        <v>3738.1</v>
      </c>
      <c r="J3680" s="12">
        <f t="shared" si="229"/>
        <v>2130.6999999999998</v>
      </c>
      <c r="K3680" s="12">
        <f t="shared" si="230"/>
        <v>1607.4</v>
      </c>
      <c r="L3680" s="7">
        <f t="shared" si="231"/>
        <v>0.43000454776490732</v>
      </c>
      <c r="M3680" s="5" t="str">
        <f>IF(COUNTIF(Returns!$B$2:$B$248,A3680)&gt;0,"Yes","No")</f>
        <v>No</v>
      </c>
      <c r="N3680" s="13"/>
    </row>
    <row r="3681" spans="1:14" x14ac:dyDescent="0.35">
      <c r="A3681" s="5">
        <v>3680</v>
      </c>
      <c r="B3681" s="5">
        <v>2418</v>
      </c>
      <c r="C3681" s="5">
        <v>1065</v>
      </c>
      <c r="D3681" s="5">
        <v>2</v>
      </c>
      <c r="E3681" s="5">
        <v>1433.45</v>
      </c>
      <c r="F3681" s="5">
        <v>0</v>
      </c>
      <c r="G3681" s="5">
        <f>IFERROR(INDEX(Products!$C$2:$C$86,MATCH(C3681,Products!$A$2:$A$86,0)),"")</f>
        <v>6</v>
      </c>
      <c r="H3681" s="12">
        <f>IFERROR(INDEX(Products!$D$2:$D$86,MATCH(C3681,Products!$A$2:$A$86,0)),"")</f>
        <v>800.55</v>
      </c>
      <c r="I3681" s="12">
        <f t="shared" si="228"/>
        <v>2866.9</v>
      </c>
      <c r="J3681" s="12">
        <f t="shared" si="229"/>
        <v>1601.1</v>
      </c>
      <c r="K3681" s="12">
        <f t="shared" si="230"/>
        <v>1265.8000000000002</v>
      </c>
      <c r="L3681" s="7">
        <f t="shared" si="231"/>
        <v>0.44152220168125855</v>
      </c>
      <c r="M3681" s="5" t="str">
        <f>IF(COUNTIF(Returns!$B$2:$B$248,A3681)&gt;0,"Yes","No")</f>
        <v>No</v>
      </c>
      <c r="N3681" s="13"/>
    </row>
    <row r="3682" spans="1:14" x14ac:dyDescent="0.35">
      <c r="A3682" s="5">
        <v>3681</v>
      </c>
      <c r="B3682" s="5">
        <v>2419</v>
      </c>
      <c r="C3682" s="5">
        <v>1067</v>
      </c>
      <c r="D3682" s="5">
        <v>3</v>
      </c>
      <c r="E3682" s="5">
        <v>4128.99</v>
      </c>
      <c r="F3682" s="5">
        <v>0.2</v>
      </c>
      <c r="G3682" s="5">
        <f>IFERROR(INDEX(Products!$C$2:$C$86,MATCH(C3682,Products!$A$2:$A$86,0)),"")</f>
        <v>7</v>
      </c>
      <c r="H3682" s="12">
        <f>IFERROR(INDEX(Products!$D$2:$D$86,MATCH(C3682,Products!$A$2:$A$86,0)),"")</f>
        <v>2213.3200000000002</v>
      </c>
      <c r="I3682" s="12">
        <f t="shared" si="228"/>
        <v>9909.5760000000009</v>
      </c>
      <c r="J3682" s="12">
        <f t="shared" si="229"/>
        <v>6639.9600000000009</v>
      </c>
      <c r="K3682" s="12">
        <f t="shared" si="230"/>
        <v>3269.616</v>
      </c>
      <c r="L3682" s="7">
        <f t="shared" si="231"/>
        <v>0.32994509553183704</v>
      </c>
      <c r="M3682" s="5" t="str">
        <f>IF(COUNTIF(Returns!$B$2:$B$248,A3682)&gt;0,"Yes","No")</f>
        <v>No</v>
      </c>
      <c r="N3682" s="13"/>
    </row>
    <row r="3683" spans="1:14" x14ac:dyDescent="0.35">
      <c r="A3683" s="5">
        <v>3682</v>
      </c>
      <c r="B3683" s="5">
        <v>2420</v>
      </c>
      <c r="C3683" s="5">
        <v>1085</v>
      </c>
      <c r="D3683" s="5">
        <v>1</v>
      </c>
      <c r="E3683" s="5">
        <v>234.72</v>
      </c>
      <c r="F3683" s="5">
        <v>0.15</v>
      </c>
      <c r="G3683" s="5">
        <f>IFERROR(INDEX(Products!$C$2:$C$86,MATCH(C3683,Products!$A$2:$A$86,0)),"")</f>
        <v>8</v>
      </c>
      <c r="H3683" s="12">
        <f>IFERROR(INDEX(Products!$D$2:$D$86,MATCH(C3683,Products!$A$2:$A$86,0)),"")</f>
        <v>175.69</v>
      </c>
      <c r="I3683" s="12">
        <f t="shared" si="228"/>
        <v>199.512</v>
      </c>
      <c r="J3683" s="12">
        <f t="shared" si="229"/>
        <v>175.69</v>
      </c>
      <c r="K3683" s="12">
        <f t="shared" si="230"/>
        <v>23.822000000000003</v>
      </c>
      <c r="L3683" s="7">
        <f t="shared" si="231"/>
        <v>0.11940133926781347</v>
      </c>
      <c r="M3683" s="5" t="str">
        <f>IF(COUNTIF(Returns!$B$2:$B$248,A3683)&gt;0,"Yes","No")</f>
        <v>No</v>
      </c>
      <c r="N3683" s="13"/>
    </row>
    <row r="3684" spans="1:14" x14ac:dyDescent="0.35">
      <c r="A3684" s="5">
        <v>3683</v>
      </c>
      <c r="B3684" s="5">
        <v>2421</v>
      </c>
      <c r="C3684" s="5">
        <v>1085</v>
      </c>
      <c r="D3684" s="5">
        <v>1</v>
      </c>
      <c r="E3684" s="5">
        <v>234.72</v>
      </c>
      <c r="F3684" s="5">
        <v>0</v>
      </c>
      <c r="G3684" s="5">
        <f>IFERROR(INDEX(Products!$C$2:$C$86,MATCH(C3684,Products!$A$2:$A$86,0)),"")</f>
        <v>8</v>
      </c>
      <c r="H3684" s="12">
        <f>IFERROR(INDEX(Products!$D$2:$D$86,MATCH(C3684,Products!$A$2:$A$86,0)),"")</f>
        <v>175.69</v>
      </c>
      <c r="I3684" s="12">
        <f t="shared" si="228"/>
        <v>234.72</v>
      </c>
      <c r="J3684" s="12">
        <f t="shared" si="229"/>
        <v>175.69</v>
      </c>
      <c r="K3684" s="12">
        <f t="shared" si="230"/>
        <v>59.03</v>
      </c>
      <c r="L3684" s="7">
        <f t="shared" si="231"/>
        <v>0.25149113837764148</v>
      </c>
      <c r="M3684" s="5" t="str">
        <f>IF(COUNTIF(Returns!$B$2:$B$248,A3684)&gt;0,"Yes","No")</f>
        <v>No</v>
      </c>
      <c r="N3684" s="13"/>
    </row>
    <row r="3685" spans="1:14" x14ac:dyDescent="0.35">
      <c r="A3685" s="5">
        <v>3684</v>
      </c>
      <c r="B3685" s="5">
        <v>2421</v>
      </c>
      <c r="C3685" s="5">
        <v>1022</v>
      </c>
      <c r="D3685" s="5">
        <v>1</v>
      </c>
      <c r="E3685" s="5">
        <v>383.8</v>
      </c>
      <c r="F3685" s="5">
        <v>0.15</v>
      </c>
      <c r="G3685" s="5">
        <f>IFERROR(INDEX(Products!$C$2:$C$86,MATCH(C3685,Products!$A$2:$A$86,0)),"")</f>
        <v>2</v>
      </c>
      <c r="H3685" s="12">
        <f>IFERROR(INDEX(Products!$D$2:$D$86,MATCH(C3685,Products!$A$2:$A$86,0)),"")</f>
        <v>266.88</v>
      </c>
      <c r="I3685" s="12">
        <f t="shared" si="228"/>
        <v>326.23</v>
      </c>
      <c r="J3685" s="12">
        <f t="shared" si="229"/>
        <v>266.88</v>
      </c>
      <c r="K3685" s="12">
        <f t="shared" si="230"/>
        <v>59.350000000000023</v>
      </c>
      <c r="L3685" s="7">
        <f t="shared" si="231"/>
        <v>0.1819268614167919</v>
      </c>
      <c r="M3685" s="5" t="str">
        <f>IF(COUNTIF(Returns!$B$2:$B$248,A3685)&gt;0,"Yes","No")</f>
        <v>No</v>
      </c>
      <c r="N3685" s="13"/>
    </row>
    <row r="3686" spans="1:14" x14ac:dyDescent="0.35">
      <c r="A3686" s="5">
        <v>3685</v>
      </c>
      <c r="B3686" s="5">
        <v>2422</v>
      </c>
      <c r="C3686" s="5">
        <v>1044</v>
      </c>
      <c r="D3686" s="5">
        <v>1</v>
      </c>
      <c r="E3686" s="5">
        <v>1419.88</v>
      </c>
      <c r="F3686" s="5">
        <v>0.1</v>
      </c>
      <c r="G3686" s="5">
        <f>IFERROR(INDEX(Products!$C$2:$C$86,MATCH(C3686,Products!$A$2:$A$86,0)),"")</f>
        <v>4</v>
      </c>
      <c r="H3686" s="12">
        <f>IFERROR(INDEX(Products!$D$2:$D$86,MATCH(C3686,Products!$A$2:$A$86,0)),"")</f>
        <v>897.98</v>
      </c>
      <c r="I3686" s="12">
        <f t="shared" si="228"/>
        <v>1277.8920000000001</v>
      </c>
      <c r="J3686" s="12">
        <f t="shared" si="229"/>
        <v>897.98</v>
      </c>
      <c r="K3686" s="12">
        <f t="shared" si="230"/>
        <v>379.91200000000003</v>
      </c>
      <c r="L3686" s="7">
        <f t="shared" si="231"/>
        <v>0.29729585911798495</v>
      </c>
      <c r="M3686" s="5" t="str">
        <f>IF(COUNTIF(Returns!$B$2:$B$248,A3686)&gt;0,"Yes","No")</f>
        <v>No</v>
      </c>
      <c r="N3686" s="13"/>
    </row>
    <row r="3687" spans="1:14" x14ac:dyDescent="0.35">
      <c r="A3687" s="5">
        <v>3686</v>
      </c>
      <c r="B3687" s="5">
        <v>2423</v>
      </c>
      <c r="C3687" s="5">
        <v>1056</v>
      </c>
      <c r="D3687" s="5">
        <v>2</v>
      </c>
      <c r="E3687" s="5">
        <v>1134.4000000000001</v>
      </c>
      <c r="F3687" s="5">
        <v>0.15</v>
      </c>
      <c r="G3687" s="5">
        <f>IFERROR(INDEX(Products!$C$2:$C$86,MATCH(C3687,Products!$A$2:$A$86,0)),"")</f>
        <v>6</v>
      </c>
      <c r="H3687" s="12">
        <f>IFERROR(INDEX(Products!$D$2:$D$86,MATCH(C3687,Products!$A$2:$A$86,0)),"")</f>
        <v>798.2</v>
      </c>
      <c r="I3687" s="12">
        <f t="shared" si="228"/>
        <v>1928.48</v>
      </c>
      <c r="J3687" s="12">
        <f t="shared" si="229"/>
        <v>1596.4</v>
      </c>
      <c r="K3687" s="12">
        <f t="shared" si="230"/>
        <v>332.07999999999993</v>
      </c>
      <c r="L3687" s="7">
        <f t="shared" si="231"/>
        <v>0.17219779308056082</v>
      </c>
      <c r="M3687" s="5" t="str">
        <f>IF(COUNTIF(Returns!$B$2:$B$248,A3687)&gt;0,"Yes","No")</f>
        <v>No</v>
      </c>
      <c r="N3687" s="13"/>
    </row>
    <row r="3688" spans="1:14" x14ac:dyDescent="0.35">
      <c r="A3688" s="5">
        <v>3687</v>
      </c>
      <c r="B3688" s="5">
        <v>2423</v>
      </c>
      <c r="C3688" s="5">
        <v>1060</v>
      </c>
      <c r="D3688" s="5">
        <v>1</v>
      </c>
      <c r="E3688" s="5">
        <v>781.76</v>
      </c>
      <c r="F3688" s="5">
        <v>0.1</v>
      </c>
      <c r="G3688" s="5">
        <f>IFERROR(INDEX(Products!$C$2:$C$86,MATCH(C3688,Products!$A$2:$A$86,0)),"")</f>
        <v>6</v>
      </c>
      <c r="H3688" s="12">
        <f>IFERROR(INDEX(Products!$D$2:$D$86,MATCH(C3688,Products!$A$2:$A$86,0)),"")</f>
        <v>579.36</v>
      </c>
      <c r="I3688" s="12">
        <f t="shared" si="228"/>
        <v>703.58400000000006</v>
      </c>
      <c r="J3688" s="12">
        <f t="shared" si="229"/>
        <v>579.36</v>
      </c>
      <c r="K3688" s="12">
        <f t="shared" si="230"/>
        <v>124.22400000000005</v>
      </c>
      <c r="L3688" s="7">
        <f t="shared" si="231"/>
        <v>0.17655887569927689</v>
      </c>
      <c r="M3688" s="5" t="str">
        <f>IF(COUNTIF(Returns!$B$2:$B$248,A3688)&gt;0,"Yes","No")</f>
        <v>No</v>
      </c>
      <c r="N3688" s="13"/>
    </row>
    <row r="3689" spans="1:14" x14ac:dyDescent="0.35">
      <c r="A3689" s="5">
        <v>3688</v>
      </c>
      <c r="B3689" s="5">
        <v>2423</v>
      </c>
      <c r="C3689" s="5">
        <v>1001</v>
      </c>
      <c r="D3689" s="5">
        <v>1</v>
      </c>
      <c r="E3689" s="5">
        <v>3826.19</v>
      </c>
      <c r="F3689" s="5">
        <v>0</v>
      </c>
      <c r="G3689" s="5">
        <f>IFERROR(INDEX(Products!$C$2:$C$86,MATCH(C3689,Products!$A$2:$A$86,0)),"")</f>
        <v>1</v>
      </c>
      <c r="H3689" s="12">
        <f>IFERROR(INDEX(Products!$D$2:$D$86,MATCH(C3689,Products!$A$2:$A$86,0)),"")</f>
        <v>3021.65</v>
      </c>
      <c r="I3689" s="12">
        <f t="shared" si="228"/>
        <v>3826.19</v>
      </c>
      <c r="J3689" s="12">
        <f t="shared" si="229"/>
        <v>3021.65</v>
      </c>
      <c r="K3689" s="12">
        <f t="shared" si="230"/>
        <v>804.54</v>
      </c>
      <c r="L3689" s="7">
        <f t="shared" si="231"/>
        <v>0.21027183699711721</v>
      </c>
      <c r="M3689" s="5" t="str">
        <f>IF(COUNTIF(Returns!$B$2:$B$248,A3689)&gt;0,"Yes","No")</f>
        <v>No</v>
      </c>
      <c r="N3689" s="13"/>
    </row>
    <row r="3690" spans="1:14" x14ac:dyDescent="0.35">
      <c r="A3690" s="5">
        <v>3689</v>
      </c>
      <c r="B3690" s="5">
        <v>2423</v>
      </c>
      <c r="C3690" s="5">
        <v>1085</v>
      </c>
      <c r="D3690" s="5">
        <v>1</v>
      </c>
      <c r="E3690" s="5">
        <v>234.72</v>
      </c>
      <c r="F3690" s="5">
        <v>0.3</v>
      </c>
      <c r="G3690" s="5">
        <f>IFERROR(INDEX(Products!$C$2:$C$86,MATCH(C3690,Products!$A$2:$A$86,0)),"")</f>
        <v>8</v>
      </c>
      <c r="H3690" s="12">
        <f>IFERROR(INDEX(Products!$D$2:$D$86,MATCH(C3690,Products!$A$2:$A$86,0)),"")</f>
        <v>175.69</v>
      </c>
      <c r="I3690" s="12">
        <f t="shared" si="228"/>
        <v>164.304</v>
      </c>
      <c r="J3690" s="12">
        <f t="shared" si="229"/>
        <v>175.69</v>
      </c>
      <c r="K3690" s="12">
        <f t="shared" si="230"/>
        <v>-11.385999999999996</v>
      </c>
      <c r="L3690" s="7">
        <f t="shared" si="231"/>
        <v>-6.929837374622648E-2</v>
      </c>
      <c r="M3690" s="5" t="str">
        <f>IF(COUNTIF(Returns!$B$2:$B$248,A3690)&gt;0,"Yes","No")</f>
        <v>No</v>
      </c>
      <c r="N3690" s="13"/>
    </row>
    <row r="3691" spans="1:14" x14ac:dyDescent="0.35">
      <c r="A3691" s="5">
        <v>3690</v>
      </c>
      <c r="B3691" s="5">
        <v>2424</v>
      </c>
      <c r="C3691" s="5">
        <v>1027</v>
      </c>
      <c r="D3691" s="5">
        <v>1</v>
      </c>
      <c r="E3691" s="5">
        <v>1445.05</v>
      </c>
      <c r="F3691" s="5">
        <v>0.05</v>
      </c>
      <c r="G3691" s="5">
        <f>IFERROR(INDEX(Products!$C$2:$C$86,MATCH(C3691,Products!$A$2:$A$86,0)),"")</f>
        <v>3</v>
      </c>
      <c r="H3691" s="12">
        <f>IFERROR(INDEX(Products!$D$2:$D$86,MATCH(C3691,Products!$A$2:$A$86,0)),"")</f>
        <v>777.4</v>
      </c>
      <c r="I3691" s="12">
        <f t="shared" si="228"/>
        <v>1372.7974999999999</v>
      </c>
      <c r="J3691" s="12">
        <f t="shared" si="229"/>
        <v>777.4</v>
      </c>
      <c r="K3691" s="12">
        <f t="shared" si="230"/>
        <v>595.39749999999992</v>
      </c>
      <c r="L3691" s="7">
        <f t="shared" si="231"/>
        <v>0.43371108994589513</v>
      </c>
      <c r="M3691" s="5" t="str">
        <f>IF(COUNTIF(Returns!$B$2:$B$248,A3691)&gt;0,"Yes","No")</f>
        <v>No</v>
      </c>
      <c r="N3691" s="13"/>
    </row>
    <row r="3692" spans="1:14" x14ac:dyDescent="0.35">
      <c r="A3692" s="5">
        <v>3691</v>
      </c>
      <c r="B3692" s="5">
        <v>2424</v>
      </c>
      <c r="C3692" s="5">
        <v>1006</v>
      </c>
      <c r="D3692" s="5">
        <v>3</v>
      </c>
      <c r="E3692" s="5">
        <v>2046.37</v>
      </c>
      <c r="F3692" s="5">
        <v>0.05</v>
      </c>
      <c r="G3692" s="5">
        <f>IFERROR(INDEX(Products!$C$2:$C$86,MATCH(C3692,Products!$A$2:$A$86,0)),"")</f>
        <v>1</v>
      </c>
      <c r="H3692" s="12">
        <f>IFERROR(INDEX(Products!$D$2:$D$86,MATCH(C3692,Products!$A$2:$A$86,0)),"")</f>
        <v>1296.42</v>
      </c>
      <c r="I3692" s="12">
        <f t="shared" si="228"/>
        <v>5832.1544999999996</v>
      </c>
      <c r="J3692" s="12">
        <f t="shared" si="229"/>
        <v>3889.26</v>
      </c>
      <c r="K3692" s="12">
        <f t="shared" si="230"/>
        <v>1942.8944999999994</v>
      </c>
      <c r="L3692" s="7">
        <f t="shared" si="231"/>
        <v>0.33313495038583074</v>
      </c>
      <c r="M3692" s="5" t="str">
        <f>IF(COUNTIF(Returns!$B$2:$B$248,A3692)&gt;0,"Yes","No")</f>
        <v>No</v>
      </c>
      <c r="N3692" s="13"/>
    </row>
    <row r="3693" spans="1:14" x14ac:dyDescent="0.35">
      <c r="A3693" s="5">
        <v>3692</v>
      </c>
      <c r="B3693" s="5">
        <v>2425</v>
      </c>
      <c r="C3693" s="5">
        <v>1061</v>
      </c>
      <c r="D3693" s="5">
        <v>1</v>
      </c>
      <c r="E3693" s="5">
        <v>1128.8399999999999</v>
      </c>
      <c r="F3693" s="5">
        <v>0</v>
      </c>
      <c r="G3693" s="5">
        <f>IFERROR(INDEX(Products!$C$2:$C$86,MATCH(C3693,Products!$A$2:$A$86,0)),"")</f>
        <v>6</v>
      </c>
      <c r="H3693" s="12">
        <f>IFERROR(INDEX(Products!$D$2:$D$86,MATCH(C3693,Products!$A$2:$A$86,0)),"")</f>
        <v>705.26</v>
      </c>
      <c r="I3693" s="12">
        <f t="shared" si="228"/>
        <v>1128.8399999999999</v>
      </c>
      <c r="J3693" s="12">
        <f t="shared" si="229"/>
        <v>705.26</v>
      </c>
      <c r="K3693" s="12">
        <f t="shared" si="230"/>
        <v>423.57999999999993</v>
      </c>
      <c r="L3693" s="7">
        <f t="shared" si="231"/>
        <v>0.37523475426101127</v>
      </c>
      <c r="M3693" s="5" t="str">
        <f>IF(COUNTIF(Returns!$B$2:$B$248,A3693)&gt;0,"Yes","No")</f>
        <v>No</v>
      </c>
      <c r="N3693" s="13"/>
    </row>
    <row r="3694" spans="1:14" x14ac:dyDescent="0.35">
      <c r="A3694" s="5">
        <v>3693</v>
      </c>
      <c r="B3694" s="5">
        <v>2425</v>
      </c>
      <c r="C3694" s="5">
        <v>1067</v>
      </c>
      <c r="D3694" s="5">
        <v>1</v>
      </c>
      <c r="E3694" s="5">
        <v>4128.99</v>
      </c>
      <c r="F3694" s="5">
        <v>0</v>
      </c>
      <c r="G3694" s="5">
        <f>IFERROR(INDEX(Products!$C$2:$C$86,MATCH(C3694,Products!$A$2:$A$86,0)),"")</f>
        <v>7</v>
      </c>
      <c r="H3694" s="12">
        <f>IFERROR(INDEX(Products!$D$2:$D$86,MATCH(C3694,Products!$A$2:$A$86,0)),"")</f>
        <v>2213.3200000000002</v>
      </c>
      <c r="I3694" s="12">
        <f t="shared" si="228"/>
        <v>4128.99</v>
      </c>
      <c r="J3694" s="12">
        <f t="shared" si="229"/>
        <v>2213.3200000000002</v>
      </c>
      <c r="K3694" s="12">
        <f t="shared" si="230"/>
        <v>1915.6699999999996</v>
      </c>
      <c r="L3694" s="7">
        <f t="shared" si="231"/>
        <v>0.4639560764254696</v>
      </c>
      <c r="M3694" s="5" t="str">
        <f>IF(COUNTIF(Returns!$B$2:$B$248,A3694)&gt;0,"Yes","No")</f>
        <v>No</v>
      </c>
      <c r="N3694" s="13"/>
    </row>
    <row r="3695" spans="1:14" x14ac:dyDescent="0.35">
      <c r="A3695" s="5">
        <v>3694</v>
      </c>
      <c r="B3695" s="5">
        <v>2426</v>
      </c>
      <c r="C3695" s="5">
        <v>1001</v>
      </c>
      <c r="D3695" s="5">
        <v>1</v>
      </c>
      <c r="E3695" s="5">
        <v>3826.19</v>
      </c>
      <c r="F3695" s="5">
        <v>0</v>
      </c>
      <c r="G3695" s="5">
        <f>IFERROR(INDEX(Products!$C$2:$C$86,MATCH(C3695,Products!$A$2:$A$86,0)),"")</f>
        <v>1</v>
      </c>
      <c r="H3695" s="12">
        <f>IFERROR(INDEX(Products!$D$2:$D$86,MATCH(C3695,Products!$A$2:$A$86,0)),"")</f>
        <v>3021.65</v>
      </c>
      <c r="I3695" s="12">
        <f t="shared" si="228"/>
        <v>3826.19</v>
      </c>
      <c r="J3695" s="12">
        <f t="shared" si="229"/>
        <v>3021.65</v>
      </c>
      <c r="K3695" s="12">
        <f t="shared" si="230"/>
        <v>804.54</v>
      </c>
      <c r="L3695" s="7">
        <f t="shared" si="231"/>
        <v>0.21027183699711721</v>
      </c>
      <c r="M3695" s="5" t="str">
        <f>IF(COUNTIF(Returns!$B$2:$B$248,A3695)&gt;0,"Yes","No")</f>
        <v>No</v>
      </c>
      <c r="N3695" s="13"/>
    </row>
    <row r="3696" spans="1:14" x14ac:dyDescent="0.35">
      <c r="A3696" s="5">
        <v>3695</v>
      </c>
      <c r="B3696" s="5">
        <v>2427</v>
      </c>
      <c r="C3696" s="5">
        <v>1041</v>
      </c>
      <c r="D3696" s="5">
        <v>1</v>
      </c>
      <c r="E3696" s="5">
        <v>767.68</v>
      </c>
      <c r="F3696" s="5">
        <v>0.25</v>
      </c>
      <c r="G3696" s="5">
        <f>IFERROR(INDEX(Products!$C$2:$C$86,MATCH(C3696,Products!$A$2:$A$86,0)),"")</f>
        <v>4</v>
      </c>
      <c r="H3696" s="12">
        <f>IFERROR(INDEX(Products!$D$2:$D$86,MATCH(C3696,Products!$A$2:$A$86,0)),"")</f>
        <v>540.32000000000005</v>
      </c>
      <c r="I3696" s="12">
        <f t="shared" si="228"/>
        <v>575.76</v>
      </c>
      <c r="J3696" s="12">
        <f t="shared" si="229"/>
        <v>540.32000000000005</v>
      </c>
      <c r="K3696" s="12">
        <f t="shared" si="230"/>
        <v>35.439999999999941</v>
      </c>
      <c r="L3696" s="7">
        <f t="shared" si="231"/>
        <v>6.1553425038210263E-2</v>
      </c>
      <c r="M3696" s="5" t="str">
        <f>IF(COUNTIF(Returns!$B$2:$B$248,A3696)&gt;0,"Yes","No")</f>
        <v>No</v>
      </c>
      <c r="N3696" s="13"/>
    </row>
    <row r="3697" spans="1:14" x14ac:dyDescent="0.35">
      <c r="A3697" s="5">
        <v>3696</v>
      </c>
      <c r="B3697" s="5">
        <v>2427</v>
      </c>
      <c r="C3697" s="5">
        <v>1045</v>
      </c>
      <c r="D3697" s="5">
        <v>1</v>
      </c>
      <c r="E3697" s="5">
        <v>197.92</v>
      </c>
      <c r="F3697" s="5">
        <v>0.3</v>
      </c>
      <c r="G3697" s="5">
        <f>IFERROR(INDEX(Products!$C$2:$C$86,MATCH(C3697,Products!$A$2:$A$86,0)),"")</f>
        <v>4</v>
      </c>
      <c r="H3697" s="12">
        <f>IFERROR(INDEX(Products!$D$2:$D$86,MATCH(C3697,Products!$A$2:$A$86,0)),"")</f>
        <v>154.55000000000001</v>
      </c>
      <c r="I3697" s="12">
        <f t="shared" si="228"/>
        <v>138.54399999999998</v>
      </c>
      <c r="J3697" s="12">
        <f t="shared" si="229"/>
        <v>154.55000000000001</v>
      </c>
      <c r="K3697" s="12">
        <f t="shared" si="230"/>
        <v>-16.006000000000029</v>
      </c>
      <c r="L3697" s="7">
        <f t="shared" si="231"/>
        <v>-0.11553008430534725</v>
      </c>
      <c r="M3697" s="5" t="str">
        <f>IF(COUNTIF(Returns!$B$2:$B$248,A3697)&gt;0,"Yes","No")</f>
        <v>No</v>
      </c>
      <c r="N3697" s="13"/>
    </row>
    <row r="3698" spans="1:14" x14ac:dyDescent="0.35">
      <c r="A3698" s="5">
        <v>3697</v>
      </c>
      <c r="B3698" s="5">
        <v>2427</v>
      </c>
      <c r="C3698" s="5">
        <v>1061</v>
      </c>
      <c r="D3698" s="5">
        <v>2</v>
      </c>
      <c r="E3698" s="5">
        <v>1128.8399999999999</v>
      </c>
      <c r="F3698" s="5">
        <v>0.05</v>
      </c>
      <c r="G3698" s="5">
        <f>IFERROR(INDEX(Products!$C$2:$C$86,MATCH(C3698,Products!$A$2:$A$86,0)),"")</f>
        <v>6</v>
      </c>
      <c r="H3698" s="12">
        <f>IFERROR(INDEX(Products!$D$2:$D$86,MATCH(C3698,Products!$A$2:$A$86,0)),"")</f>
        <v>705.26</v>
      </c>
      <c r="I3698" s="12">
        <f t="shared" si="228"/>
        <v>2144.7959999999998</v>
      </c>
      <c r="J3698" s="12">
        <f t="shared" si="229"/>
        <v>1410.52</v>
      </c>
      <c r="K3698" s="12">
        <f t="shared" si="230"/>
        <v>734.27599999999984</v>
      </c>
      <c r="L3698" s="7">
        <f t="shared" si="231"/>
        <v>0.34235237290632764</v>
      </c>
      <c r="M3698" s="5" t="str">
        <f>IF(COUNTIF(Returns!$B$2:$B$248,A3698)&gt;0,"Yes","No")</f>
        <v>No</v>
      </c>
      <c r="N3698" s="13"/>
    </row>
    <row r="3699" spans="1:14" x14ac:dyDescent="0.35">
      <c r="A3699" s="5">
        <v>3698</v>
      </c>
      <c r="B3699" s="5">
        <v>2428</v>
      </c>
      <c r="C3699" s="5">
        <v>1061</v>
      </c>
      <c r="D3699" s="5">
        <v>1</v>
      </c>
      <c r="E3699" s="5">
        <v>1128.8399999999999</v>
      </c>
      <c r="F3699" s="5">
        <v>0.3</v>
      </c>
      <c r="G3699" s="5">
        <f>IFERROR(INDEX(Products!$C$2:$C$86,MATCH(C3699,Products!$A$2:$A$86,0)),"")</f>
        <v>6</v>
      </c>
      <c r="H3699" s="12">
        <f>IFERROR(INDEX(Products!$D$2:$D$86,MATCH(C3699,Products!$A$2:$A$86,0)),"")</f>
        <v>705.26</v>
      </c>
      <c r="I3699" s="12">
        <f t="shared" si="228"/>
        <v>790.18799999999987</v>
      </c>
      <c r="J3699" s="12">
        <f t="shared" si="229"/>
        <v>705.26</v>
      </c>
      <c r="K3699" s="12">
        <f t="shared" si="230"/>
        <v>84.927999999999884</v>
      </c>
      <c r="L3699" s="7">
        <f t="shared" si="231"/>
        <v>0.10747822037287316</v>
      </c>
      <c r="M3699" s="5" t="str">
        <f>IF(COUNTIF(Returns!$B$2:$B$248,A3699)&gt;0,"Yes","No")</f>
        <v>No</v>
      </c>
      <c r="N3699" s="13"/>
    </row>
    <row r="3700" spans="1:14" x14ac:dyDescent="0.35">
      <c r="A3700" s="5">
        <v>3699</v>
      </c>
      <c r="B3700" s="5">
        <v>2428</v>
      </c>
      <c r="C3700" s="5">
        <v>1026</v>
      </c>
      <c r="D3700" s="5">
        <v>1</v>
      </c>
      <c r="E3700" s="5">
        <v>1413.81</v>
      </c>
      <c r="F3700" s="5">
        <v>0.15</v>
      </c>
      <c r="G3700" s="5">
        <f>IFERROR(INDEX(Products!$C$2:$C$86,MATCH(C3700,Products!$A$2:$A$86,0)),"")</f>
        <v>3</v>
      </c>
      <c r="H3700" s="12">
        <f>IFERROR(INDEX(Products!$D$2:$D$86,MATCH(C3700,Products!$A$2:$A$86,0)),"")</f>
        <v>1019.93</v>
      </c>
      <c r="I3700" s="12">
        <f t="shared" si="228"/>
        <v>1201.7384999999999</v>
      </c>
      <c r="J3700" s="12">
        <f t="shared" si="229"/>
        <v>1019.93</v>
      </c>
      <c r="K3700" s="12">
        <f t="shared" si="230"/>
        <v>181.80849999999998</v>
      </c>
      <c r="L3700" s="7">
        <f t="shared" si="231"/>
        <v>0.15128790498099212</v>
      </c>
      <c r="M3700" s="5" t="str">
        <f>IF(COUNTIF(Returns!$B$2:$B$248,A3700)&gt;0,"Yes","No")</f>
        <v>No</v>
      </c>
      <c r="N3700" s="13"/>
    </row>
    <row r="3701" spans="1:14" x14ac:dyDescent="0.35">
      <c r="A3701" s="5">
        <v>3700</v>
      </c>
      <c r="B3701" s="5">
        <v>2429</v>
      </c>
      <c r="C3701" s="5">
        <v>1082</v>
      </c>
      <c r="D3701" s="5">
        <v>1</v>
      </c>
      <c r="E3701" s="5">
        <v>337.61</v>
      </c>
      <c r="F3701" s="5">
        <v>0</v>
      </c>
      <c r="G3701" s="5">
        <f>IFERROR(INDEX(Products!$C$2:$C$86,MATCH(C3701,Products!$A$2:$A$86,0)),"")</f>
        <v>8</v>
      </c>
      <c r="H3701" s="12">
        <f>IFERROR(INDEX(Products!$D$2:$D$86,MATCH(C3701,Products!$A$2:$A$86,0)),"")</f>
        <v>183.63</v>
      </c>
      <c r="I3701" s="12">
        <f t="shared" si="228"/>
        <v>337.61</v>
      </c>
      <c r="J3701" s="12">
        <f t="shared" si="229"/>
        <v>183.63</v>
      </c>
      <c r="K3701" s="12">
        <f t="shared" si="230"/>
        <v>153.98000000000002</v>
      </c>
      <c r="L3701" s="7">
        <f t="shared" si="231"/>
        <v>0.45608838600752349</v>
      </c>
      <c r="M3701" s="5" t="str">
        <f>IF(COUNTIF(Returns!$B$2:$B$248,A3701)&gt;0,"Yes","No")</f>
        <v>No</v>
      </c>
      <c r="N3701" s="13"/>
    </row>
    <row r="3702" spans="1:14" x14ac:dyDescent="0.35">
      <c r="A3702" s="5">
        <v>3701</v>
      </c>
      <c r="B3702" s="5">
        <v>2430</v>
      </c>
      <c r="C3702" s="5">
        <v>1044</v>
      </c>
      <c r="D3702" s="5">
        <v>2</v>
      </c>
      <c r="E3702" s="5">
        <v>1419.88</v>
      </c>
      <c r="F3702" s="5">
        <v>0</v>
      </c>
      <c r="G3702" s="5">
        <f>IFERROR(INDEX(Products!$C$2:$C$86,MATCH(C3702,Products!$A$2:$A$86,0)),"")</f>
        <v>4</v>
      </c>
      <c r="H3702" s="12">
        <f>IFERROR(INDEX(Products!$D$2:$D$86,MATCH(C3702,Products!$A$2:$A$86,0)),"")</f>
        <v>897.98</v>
      </c>
      <c r="I3702" s="12">
        <f t="shared" si="228"/>
        <v>2839.76</v>
      </c>
      <c r="J3702" s="12">
        <f t="shared" si="229"/>
        <v>1795.96</v>
      </c>
      <c r="K3702" s="12">
        <f t="shared" si="230"/>
        <v>1043.8000000000002</v>
      </c>
      <c r="L3702" s="7">
        <f t="shared" si="231"/>
        <v>0.36756627320618646</v>
      </c>
      <c r="M3702" s="5" t="str">
        <f>IF(COUNTIF(Returns!$B$2:$B$248,A3702)&gt;0,"Yes","No")</f>
        <v>No</v>
      </c>
      <c r="N3702" s="13"/>
    </row>
    <row r="3703" spans="1:14" x14ac:dyDescent="0.35">
      <c r="A3703" s="5">
        <v>3702</v>
      </c>
      <c r="B3703" s="5">
        <v>2430</v>
      </c>
      <c r="C3703" s="5">
        <v>1047</v>
      </c>
      <c r="D3703" s="5">
        <v>1</v>
      </c>
      <c r="E3703" s="5">
        <v>3066.17</v>
      </c>
      <c r="F3703" s="5">
        <v>0</v>
      </c>
      <c r="G3703" s="5">
        <f>IFERROR(INDEX(Products!$C$2:$C$86,MATCH(C3703,Products!$A$2:$A$86,0)),"")</f>
        <v>5</v>
      </c>
      <c r="H3703" s="12">
        <f>IFERROR(INDEX(Products!$D$2:$D$86,MATCH(C3703,Products!$A$2:$A$86,0)),"")</f>
        <v>2011.39</v>
      </c>
      <c r="I3703" s="12">
        <f t="shared" si="228"/>
        <v>3066.17</v>
      </c>
      <c r="J3703" s="12">
        <f t="shared" si="229"/>
        <v>2011.39</v>
      </c>
      <c r="K3703" s="12">
        <f t="shared" si="230"/>
        <v>1054.78</v>
      </c>
      <c r="L3703" s="7">
        <f t="shared" si="231"/>
        <v>0.34400571396889279</v>
      </c>
      <c r="M3703" s="5" t="str">
        <f>IF(COUNTIF(Returns!$B$2:$B$248,A3703)&gt;0,"Yes","No")</f>
        <v>No</v>
      </c>
      <c r="N3703" s="13"/>
    </row>
    <row r="3704" spans="1:14" x14ac:dyDescent="0.35">
      <c r="A3704" s="5">
        <v>3703</v>
      </c>
      <c r="B3704" s="5">
        <v>2431</v>
      </c>
      <c r="C3704" s="5">
        <v>1036</v>
      </c>
      <c r="D3704" s="5">
        <v>1</v>
      </c>
      <c r="E3704" s="5">
        <v>471.33</v>
      </c>
      <c r="F3704" s="5">
        <v>0.1</v>
      </c>
      <c r="G3704" s="5">
        <f>IFERROR(INDEX(Products!$C$2:$C$86,MATCH(C3704,Products!$A$2:$A$86,0)),"")</f>
        <v>4</v>
      </c>
      <c r="H3704" s="12">
        <f>IFERROR(INDEX(Products!$D$2:$D$86,MATCH(C3704,Products!$A$2:$A$86,0)),"")</f>
        <v>253.01</v>
      </c>
      <c r="I3704" s="12">
        <f t="shared" si="228"/>
        <v>424.197</v>
      </c>
      <c r="J3704" s="12">
        <f t="shared" si="229"/>
        <v>253.01</v>
      </c>
      <c r="K3704" s="12">
        <f t="shared" si="230"/>
        <v>171.18700000000001</v>
      </c>
      <c r="L3704" s="7">
        <f t="shared" si="231"/>
        <v>0.40355542354142065</v>
      </c>
      <c r="M3704" s="5" t="str">
        <f>IF(COUNTIF(Returns!$B$2:$B$248,A3704)&gt;0,"Yes","No")</f>
        <v>No</v>
      </c>
      <c r="N3704" s="13"/>
    </row>
    <row r="3705" spans="1:14" x14ac:dyDescent="0.35">
      <c r="A3705" s="5">
        <v>3704</v>
      </c>
      <c r="B3705" s="5">
        <v>2432</v>
      </c>
      <c r="C3705" s="5">
        <v>1061</v>
      </c>
      <c r="D3705" s="5">
        <v>1</v>
      </c>
      <c r="E3705" s="5">
        <v>1128.8399999999999</v>
      </c>
      <c r="F3705" s="5">
        <v>0</v>
      </c>
      <c r="G3705" s="5">
        <f>IFERROR(INDEX(Products!$C$2:$C$86,MATCH(C3705,Products!$A$2:$A$86,0)),"")</f>
        <v>6</v>
      </c>
      <c r="H3705" s="12">
        <f>IFERROR(INDEX(Products!$D$2:$D$86,MATCH(C3705,Products!$A$2:$A$86,0)),"")</f>
        <v>705.26</v>
      </c>
      <c r="I3705" s="12">
        <f t="shared" si="228"/>
        <v>1128.8399999999999</v>
      </c>
      <c r="J3705" s="12">
        <f t="shared" si="229"/>
        <v>705.26</v>
      </c>
      <c r="K3705" s="12">
        <f t="shared" si="230"/>
        <v>423.57999999999993</v>
      </c>
      <c r="L3705" s="7">
        <f t="shared" si="231"/>
        <v>0.37523475426101127</v>
      </c>
      <c r="M3705" s="5" t="str">
        <f>IF(COUNTIF(Returns!$B$2:$B$248,A3705)&gt;0,"Yes","No")</f>
        <v>No</v>
      </c>
      <c r="N3705" s="13"/>
    </row>
    <row r="3706" spans="1:14" x14ac:dyDescent="0.35">
      <c r="A3706" s="5">
        <v>3705</v>
      </c>
      <c r="B3706" s="5">
        <v>2433</v>
      </c>
      <c r="C3706" s="5">
        <v>1072</v>
      </c>
      <c r="D3706" s="5">
        <v>1</v>
      </c>
      <c r="E3706" s="5">
        <v>1404.39</v>
      </c>
      <c r="F3706" s="5">
        <v>0</v>
      </c>
      <c r="G3706" s="5">
        <f>IFERROR(INDEX(Products!$C$2:$C$86,MATCH(C3706,Products!$A$2:$A$86,0)),"")</f>
        <v>7</v>
      </c>
      <c r="H3706" s="12">
        <f>IFERROR(INDEX(Products!$D$2:$D$86,MATCH(C3706,Products!$A$2:$A$86,0)),"")</f>
        <v>772.88</v>
      </c>
      <c r="I3706" s="12">
        <f t="shared" si="228"/>
        <v>1404.39</v>
      </c>
      <c r="J3706" s="12">
        <f t="shared" si="229"/>
        <v>772.88</v>
      </c>
      <c r="K3706" s="12">
        <f t="shared" si="230"/>
        <v>631.5100000000001</v>
      </c>
      <c r="L3706" s="7">
        <f t="shared" si="231"/>
        <v>0.44966853936584572</v>
      </c>
      <c r="M3706" s="5" t="str">
        <f>IF(COUNTIF(Returns!$B$2:$B$248,A3706)&gt;0,"Yes","No")</f>
        <v>No</v>
      </c>
      <c r="N3706" s="13"/>
    </row>
    <row r="3707" spans="1:14" x14ac:dyDescent="0.35">
      <c r="A3707" s="5">
        <v>3706</v>
      </c>
      <c r="B3707" s="5">
        <v>2434</v>
      </c>
      <c r="C3707" s="5">
        <v>1056</v>
      </c>
      <c r="D3707" s="5">
        <v>1</v>
      </c>
      <c r="E3707" s="5">
        <v>1134.4000000000001</v>
      </c>
      <c r="F3707" s="5">
        <v>0</v>
      </c>
      <c r="G3707" s="5">
        <f>IFERROR(INDEX(Products!$C$2:$C$86,MATCH(C3707,Products!$A$2:$A$86,0)),"")</f>
        <v>6</v>
      </c>
      <c r="H3707" s="12">
        <f>IFERROR(INDEX(Products!$D$2:$D$86,MATCH(C3707,Products!$A$2:$A$86,0)),"")</f>
        <v>798.2</v>
      </c>
      <c r="I3707" s="12">
        <f t="shared" si="228"/>
        <v>1134.4000000000001</v>
      </c>
      <c r="J3707" s="12">
        <f t="shared" si="229"/>
        <v>798.2</v>
      </c>
      <c r="K3707" s="12">
        <f t="shared" si="230"/>
        <v>336.20000000000005</v>
      </c>
      <c r="L3707" s="7">
        <f t="shared" si="231"/>
        <v>0.29636812411847674</v>
      </c>
      <c r="M3707" s="5" t="str">
        <f>IF(COUNTIF(Returns!$B$2:$B$248,A3707)&gt;0,"Yes","No")</f>
        <v>No</v>
      </c>
      <c r="N3707" s="13"/>
    </row>
    <row r="3708" spans="1:14" x14ac:dyDescent="0.35">
      <c r="A3708" s="5">
        <v>3707</v>
      </c>
      <c r="B3708" s="5">
        <v>2435</v>
      </c>
      <c r="C3708" s="5">
        <v>1063</v>
      </c>
      <c r="D3708" s="5">
        <v>1</v>
      </c>
      <c r="E3708" s="5">
        <v>117.54</v>
      </c>
      <c r="F3708" s="5">
        <v>0.2</v>
      </c>
      <c r="G3708" s="5">
        <f>IFERROR(INDEX(Products!$C$2:$C$86,MATCH(C3708,Products!$A$2:$A$86,0)),"")</f>
        <v>6</v>
      </c>
      <c r="H3708" s="12">
        <f>IFERROR(INDEX(Products!$D$2:$D$86,MATCH(C3708,Products!$A$2:$A$86,0)),"")</f>
        <v>80.47</v>
      </c>
      <c r="I3708" s="12">
        <f t="shared" si="228"/>
        <v>94.032000000000011</v>
      </c>
      <c r="J3708" s="12">
        <f t="shared" si="229"/>
        <v>80.47</v>
      </c>
      <c r="K3708" s="12">
        <f t="shared" si="230"/>
        <v>13.562000000000012</v>
      </c>
      <c r="L3708" s="7">
        <f t="shared" si="231"/>
        <v>0.1442274970222904</v>
      </c>
      <c r="M3708" s="5" t="str">
        <f>IF(COUNTIF(Returns!$B$2:$B$248,A3708)&gt;0,"Yes","No")</f>
        <v>No</v>
      </c>
      <c r="N3708" s="13"/>
    </row>
    <row r="3709" spans="1:14" x14ac:dyDescent="0.35">
      <c r="A3709" s="5">
        <v>3708</v>
      </c>
      <c r="B3709" s="5">
        <v>2436</v>
      </c>
      <c r="C3709" s="5">
        <v>1056</v>
      </c>
      <c r="D3709" s="5">
        <v>1</v>
      </c>
      <c r="E3709" s="5">
        <v>1134.4000000000001</v>
      </c>
      <c r="F3709" s="5">
        <v>0</v>
      </c>
      <c r="G3709" s="5">
        <f>IFERROR(INDEX(Products!$C$2:$C$86,MATCH(C3709,Products!$A$2:$A$86,0)),"")</f>
        <v>6</v>
      </c>
      <c r="H3709" s="12">
        <f>IFERROR(INDEX(Products!$D$2:$D$86,MATCH(C3709,Products!$A$2:$A$86,0)),"")</f>
        <v>798.2</v>
      </c>
      <c r="I3709" s="12">
        <f t="shared" si="228"/>
        <v>1134.4000000000001</v>
      </c>
      <c r="J3709" s="12">
        <f t="shared" si="229"/>
        <v>798.2</v>
      </c>
      <c r="K3709" s="12">
        <f t="shared" si="230"/>
        <v>336.20000000000005</v>
      </c>
      <c r="L3709" s="7">
        <f t="shared" si="231"/>
        <v>0.29636812411847674</v>
      </c>
      <c r="M3709" s="5" t="str">
        <f>IF(COUNTIF(Returns!$B$2:$B$248,A3709)&gt;0,"Yes","No")</f>
        <v>No</v>
      </c>
      <c r="N3709" s="13"/>
    </row>
    <row r="3710" spans="1:14" x14ac:dyDescent="0.35">
      <c r="A3710" s="5">
        <v>3709</v>
      </c>
      <c r="B3710" s="5">
        <v>2436</v>
      </c>
      <c r="C3710" s="5">
        <v>1043</v>
      </c>
      <c r="D3710" s="5">
        <v>1</v>
      </c>
      <c r="E3710" s="5">
        <v>567.48</v>
      </c>
      <c r="F3710" s="5">
        <v>0.25</v>
      </c>
      <c r="G3710" s="5">
        <f>IFERROR(INDEX(Products!$C$2:$C$86,MATCH(C3710,Products!$A$2:$A$86,0)),"")</f>
        <v>4</v>
      </c>
      <c r="H3710" s="12">
        <f>IFERROR(INDEX(Products!$D$2:$D$86,MATCH(C3710,Products!$A$2:$A$86,0)),"")</f>
        <v>407.51</v>
      </c>
      <c r="I3710" s="12">
        <f t="shared" si="228"/>
        <v>425.61</v>
      </c>
      <c r="J3710" s="12">
        <f t="shared" si="229"/>
        <v>407.51</v>
      </c>
      <c r="K3710" s="12">
        <f t="shared" si="230"/>
        <v>18.100000000000023</v>
      </c>
      <c r="L3710" s="7">
        <f t="shared" si="231"/>
        <v>4.2527196259486436E-2</v>
      </c>
      <c r="M3710" s="5" t="str">
        <f>IF(COUNTIF(Returns!$B$2:$B$248,A3710)&gt;0,"Yes","No")</f>
        <v>No</v>
      </c>
      <c r="N3710" s="13"/>
    </row>
    <row r="3711" spans="1:14" x14ac:dyDescent="0.35">
      <c r="A3711" s="5">
        <v>3710</v>
      </c>
      <c r="B3711" s="5">
        <v>2436</v>
      </c>
      <c r="C3711" s="5">
        <v>1084</v>
      </c>
      <c r="D3711" s="5">
        <v>1</v>
      </c>
      <c r="E3711" s="5">
        <v>317.63</v>
      </c>
      <c r="F3711" s="5">
        <v>0.15</v>
      </c>
      <c r="G3711" s="5">
        <f>IFERROR(INDEX(Products!$C$2:$C$86,MATCH(C3711,Products!$A$2:$A$86,0)),"")</f>
        <v>8</v>
      </c>
      <c r="H3711" s="12">
        <f>IFERROR(INDEX(Products!$D$2:$D$86,MATCH(C3711,Products!$A$2:$A$86,0)),"")</f>
        <v>188.52</v>
      </c>
      <c r="I3711" s="12">
        <f t="shared" si="228"/>
        <v>269.9855</v>
      </c>
      <c r="J3711" s="12">
        <f t="shared" si="229"/>
        <v>188.52</v>
      </c>
      <c r="K3711" s="12">
        <f t="shared" si="230"/>
        <v>81.465499999999992</v>
      </c>
      <c r="L3711" s="7">
        <f t="shared" si="231"/>
        <v>0.30174027864459385</v>
      </c>
      <c r="M3711" s="5" t="str">
        <f>IF(COUNTIF(Returns!$B$2:$B$248,A3711)&gt;0,"Yes","No")</f>
        <v>No</v>
      </c>
      <c r="N3711" s="13"/>
    </row>
    <row r="3712" spans="1:14" x14ac:dyDescent="0.35">
      <c r="A3712" s="5">
        <v>3711</v>
      </c>
      <c r="B3712" s="5">
        <v>2436</v>
      </c>
      <c r="C3712" s="5">
        <v>1044</v>
      </c>
      <c r="D3712" s="5">
        <v>1</v>
      </c>
      <c r="E3712" s="5">
        <v>1419.88</v>
      </c>
      <c r="F3712" s="5">
        <v>0</v>
      </c>
      <c r="G3712" s="5">
        <f>IFERROR(INDEX(Products!$C$2:$C$86,MATCH(C3712,Products!$A$2:$A$86,0)),"")</f>
        <v>4</v>
      </c>
      <c r="H3712" s="12">
        <f>IFERROR(INDEX(Products!$D$2:$D$86,MATCH(C3712,Products!$A$2:$A$86,0)),"")</f>
        <v>897.98</v>
      </c>
      <c r="I3712" s="12">
        <f t="shared" si="228"/>
        <v>1419.88</v>
      </c>
      <c r="J3712" s="12">
        <f t="shared" si="229"/>
        <v>897.98</v>
      </c>
      <c r="K3712" s="12">
        <f t="shared" si="230"/>
        <v>521.90000000000009</v>
      </c>
      <c r="L3712" s="7">
        <f t="shared" si="231"/>
        <v>0.36756627320618646</v>
      </c>
      <c r="M3712" s="5" t="str">
        <f>IF(COUNTIF(Returns!$B$2:$B$248,A3712)&gt;0,"Yes","No")</f>
        <v>No</v>
      </c>
      <c r="N3712" s="13"/>
    </row>
    <row r="3713" spans="1:14" x14ac:dyDescent="0.35">
      <c r="A3713" s="5">
        <v>3712</v>
      </c>
      <c r="B3713" s="5">
        <v>2437</v>
      </c>
      <c r="C3713" s="5">
        <v>1033</v>
      </c>
      <c r="D3713" s="5">
        <v>3</v>
      </c>
      <c r="E3713" s="5">
        <v>3738.1</v>
      </c>
      <c r="F3713" s="5">
        <v>0</v>
      </c>
      <c r="G3713" s="5">
        <f>IFERROR(INDEX(Products!$C$2:$C$86,MATCH(C3713,Products!$A$2:$A$86,0)),"")</f>
        <v>3</v>
      </c>
      <c r="H3713" s="12">
        <f>IFERROR(INDEX(Products!$D$2:$D$86,MATCH(C3713,Products!$A$2:$A$86,0)),"")</f>
        <v>2130.6999999999998</v>
      </c>
      <c r="I3713" s="12">
        <f t="shared" si="228"/>
        <v>11214.3</v>
      </c>
      <c r="J3713" s="12">
        <f t="shared" si="229"/>
        <v>6392.0999999999995</v>
      </c>
      <c r="K3713" s="12">
        <f t="shared" si="230"/>
        <v>4822.2</v>
      </c>
      <c r="L3713" s="7">
        <f t="shared" si="231"/>
        <v>0.43000454776490732</v>
      </c>
      <c r="M3713" s="5" t="str">
        <f>IF(COUNTIF(Returns!$B$2:$B$248,A3713)&gt;0,"Yes","No")</f>
        <v>No</v>
      </c>
      <c r="N3713" s="13"/>
    </row>
    <row r="3714" spans="1:14" x14ac:dyDescent="0.35">
      <c r="A3714" s="5">
        <v>3713</v>
      </c>
      <c r="B3714" s="5">
        <v>2438</v>
      </c>
      <c r="C3714" s="5">
        <v>1067</v>
      </c>
      <c r="D3714" s="5">
        <v>1</v>
      </c>
      <c r="E3714" s="5">
        <v>4128.99</v>
      </c>
      <c r="F3714" s="5">
        <v>0.05</v>
      </c>
      <c r="G3714" s="5">
        <f>IFERROR(INDEX(Products!$C$2:$C$86,MATCH(C3714,Products!$A$2:$A$86,0)),"")</f>
        <v>7</v>
      </c>
      <c r="H3714" s="12">
        <f>IFERROR(INDEX(Products!$D$2:$D$86,MATCH(C3714,Products!$A$2:$A$86,0)),"")</f>
        <v>2213.3200000000002</v>
      </c>
      <c r="I3714" s="12">
        <f t="shared" ref="I3714:I3777" si="232">D3714*E3714*(1-F3714)</f>
        <v>3922.5404999999996</v>
      </c>
      <c r="J3714" s="12">
        <f t="shared" ref="J3714:J3777" si="233">D3714*H3714</f>
        <v>2213.3200000000002</v>
      </c>
      <c r="K3714" s="12">
        <f t="shared" ref="K3714:K3777" si="234">I3714-J3714</f>
        <v>1709.2204999999994</v>
      </c>
      <c r="L3714" s="7">
        <f t="shared" ref="L3714:L3777" si="235">IFERROR(K3714/I3714,0)</f>
        <v>0.43574323834259954</v>
      </c>
      <c r="M3714" s="5" t="str">
        <f>IF(COUNTIF(Returns!$B$2:$B$248,A3714)&gt;0,"Yes","No")</f>
        <v>No</v>
      </c>
      <c r="N3714" s="13"/>
    </row>
    <row r="3715" spans="1:14" x14ac:dyDescent="0.35">
      <c r="A3715" s="5">
        <v>3714</v>
      </c>
      <c r="B3715" s="5">
        <v>2439</v>
      </c>
      <c r="C3715" s="5">
        <v>1067</v>
      </c>
      <c r="D3715" s="5">
        <v>1</v>
      </c>
      <c r="E3715" s="5">
        <v>4128.99</v>
      </c>
      <c r="F3715" s="5">
        <v>0.25</v>
      </c>
      <c r="G3715" s="5">
        <f>IFERROR(INDEX(Products!$C$2:$C$86,MATCH(C3715,Products!$A$2:$A$86,0)),"")</f>
        <v>7</v>
      </c>
      <c r="H3715" s="12">
        <f>IFERROR(INDEX(Products!$D$2:$D$86,MATCH(C3715,Products!$A$2:$A$86,0)),"")</f>
        <v>2213.3200000000002</v>
      </c>
      <c r="I3715" s="12">
        <f t="shared" si="232"/>
        <v>3096.7424999999998</v>
      </c>
      <c r="J3715" s="12">
        <f t="shared" si="233"/>
        <v>2213.3200000000002</v>
      </c>
      <c r="K3715" s="12">
        <f t="shared" si="234"/>
        <v>883.42249999999967</v>
      </c>
      <c r="L3715" s="7">
        <f t="shared" si="235"/>
        <v>0.28527476856729278</v>
      </c>
      <c r="M3715" s="5" t="str">
        <f>IF(COUNTIF(Returns!$B$2:$B$248,A3715)&gt;0,"Yes","No")</f>
        <v>No</v>
      </c>
      <c r="N3715" s="13"/>
    </row>
    <row r="3716" spans="1:14" x14ac:dyDescent="0.35">
      <c r="A3716" s="5">
        <v>3715</v>
      </c>
      <c r="B3716" s="5">
        <v>2440</v>
      </c>
      <c r="C3716" s="5">
        <v>1011</v>
      </c>
      <c r="D3716" s="5">
        <v>1</v>
      </c>
      <c r="E3716" s="5">
        <v>6310.6</v>
      </c>
      <c r="F3716" s="5">
        <v>0</v>
      </c>
      <c r="G3716" s="5">
        <f>IFERROR(INDEX(Products!$C$2:$C$86,MATCH(C3716,Products!$A$2:$A$86,0)),"")</f>
        <v>1</v>
      </c>
      <c r="H3716" s="12">
        <f>IFERROR(INDEX(Products!$D$2:$D$86,MATCH(C3716,Products!$A$2:$A$86,0)),"")</f>
        <v>3703.86</v>
      </c>
      <c r="I3716" s="12">
        <f t="shared" si="232"/>
        <v>6310.6</v>
      </c>
      <c r="J3716" s="12">
        <f t="shared" si="233"/>
        <v>3703.86</v>
      </c>
      <c r="K3716" s="12">
        <f t="shared" si="234"/>
        <v>2606.7400000000002</v>
      </c>
      <c r="L3716" s="7">
        <f t="shared" si="235"/>
        <v>0.41307324184705102</v>
      </c>
      <c r="M3716" s="5" t="str">
        <f>IF(COUNTIF(Returns!$B$2:$B$248,A3716)&gt;0,"Yes","No")</f>
        <v>No</v>
      </c>
      <c r="N3716" s="13"/>
    </row>
    <row r="3717" spans="1:14" x14ac:dyDescent="0.35">
      <c r="A3717" s="5">
        <v>3716</v>
      </c>
      <c r="B3717" s="5">
        <v>2440</v>
      </c>
      <c r="C3717" s="5">
        <v>1038</v>
      </c>
      <c r="D3717" s="5">
        <v>2</v>
      </c>
      <c r="E3717" s="5">
        <v>930.61</v>
      </c>
      <c r="F3717" s="5">
        <v>0.25</v>
      </c>
      <c r="G3717" s="5">
        <f>IFERROR(INDEX(Products!$C$2:$C$86,MATCH(C3717,Products!$A$2:$A$86,0)),"")</f>
        <v>4</v>
      </c>
      <c r="H3717" s="12">
        <f>IFERROR(INDEX(Products!$D$2:$D$86,MATCH(C3717,Products!$A$2:$A$86,0)),"")</f>
        <v>617.46</v>
      </c>
      <c r="I3717" s="12">
        <f t="shared" si="232"/>
        <v>1395.915</v>
      </c>
      <c r="J3717" s="12">
        <f t="shared" si="233"/>
        <v>1234.92</v>
      </c>
      <c r="K3717" s="12">
        <f t="shared" si="234"/>
        <v>160.99499999999989</v>
      </c>
      <c r="L3717" s="7">
        <f t="shared" si="235"/>
        <v>0.1153329536540548</v>
      </c>
      <c r="M3717" s="5" t="str">
        <f>IF(COUNTIF(Returns!$B$2:$B$248,A3717)&gt;0,"Yes","No")</f>
        <v>No</v>
      </c>
      <c r="N3717" s="13"/>
    </row>
    <row r="3718" spans="1:14" x14ac:dyDescent="0.35">
      <c r="A3718" s="5">
        <v>3717</v>
      </c>
      <c r="B3718" s="5">
        <v>2441</v>
      </c>
      <c r="C3718" s="5">
        <v>1080</v>
      </c>
      <c r="D3718" s="5">
        <v>2</v>
      </c>
      <c r="E3718" s="5">
        <v>256.7</v>
      </c>
      <c r="F3718" s="5">
        <v>0.25</v>
      </c>
      <c r="G3718" s="5">
        <f>IFERROR(INDEX(Products!$C$2:$C$86,MATCH(C3718,Products!$A$2:$A$86,0)),"")</f>
        <v>8</v>
      </c>
      <c r="H3718" s="12">
        <f>IFERROR(INDEX(Products!$D$2:$D$86,MATCH(C3718,Products!$A$2:$A$86,0)),"")</f>
        <v>184.26</v>
      </c>
      <c r="I3718" s="12">
        <f t="shared" si="232"/>
        <v>385.04999999999995</v>
      </c>
      <c r="J3718" s="12">
        <f t="shared" si="233"/>
        <v>368.52</v>
      </c>
      <c r="K3718" s="12">
        <f t="shared" si="234"/>
        <v>16.529999999999973</v>
      </c>
      <c r="L3718" s="7">
        <f t="shared" si="235"/>
        <v>4.2929489676665301E-2</v>
      </c>
      <c r="M3718" s="5" t="str">
        <f>IF(COUNTIF(Returns!$B$2:$B$248,A3718)&gt;0,"Yes","No")</f>
        <v>No</v>
      </c>
      <c r="N3718" s="13"/>
    </row>
    <row r="3719" spans="1:14" x14ac:dyDescent="0.35">
      <c r="A3719" s="5">
        <v>3718</v>
      </c>
      <c r="B3719" s="5">
        <v>2441</v>
      </c>
      <c r="C3719" s="5">
        <v>1067</v>
      </c>
      <c r="D3719" s="5">
        <v>1</v>
      </c>
      <c r="E3719" s="5">
        <v>4128.99</v>
      </c>
      <c r="F3719" s="5">
        <v>0</v>
      </c>
      <c r="G3719" s="5">
        <f>IFERROR(INDEX(Products!$C$2:$C$86,MATCH(C3719,Products!$A$2:$A$86,0)),"")</f>
        <v>7</v>
      </c>
      <c r="H3719" s="12">
        <f>IFERROR(INDEX(Products!$D$2:$D$86,MATCH(C3719,Products!$A$2:$A$86,0)),"")</f>
        <v>2213.3200000000002</v>
      </c>
      <c r="I3719" s="12">
        <f t="shared" si="232"/>
        <v>4128.99</v>
      </c>
      <c r="J3719" s="12">
        <f t="shared" si="233"/>
        <v>2213.3200000000002</v>
      </c>
      <c r="K3719" s="12">
        <f t="shared" si="234"/>
        <v>1915.6699999999996</v>
      </c>
      <c r="L3719" s="7">
        <f t="shared" si="235"/>
        <v>0.4639560764254696</v>
      </c>
      <c r="M3719" s="5" t="str">
        <f>IF(COUNTIF(Returns!$B$2:$B$248,A3719)&gt;0,"Yes","No")</f>
        <v>Yes</v>
      </c>
      <c r="N3719" s="13"/>
    </row>
    <row r="3720" spans="1:14" x14ac:dyDescent="0.35">
      <c r="A3720" s="5">
        <v>3719</v>
      </c>
      <c r="B3720" s="5">
        <v>2441</v>
      </c>
      <c r="C3720" s="5">
        <v>1033</v>
      </c>
      <c r="D3720" s="5">
        <v>2</v>
      </c>
      <c r="E3720" s="5">
        <v>3738.1</v>
      </c>
      <c r="F3720" s="5">
        <v>0.25</v>
      </c>
      <c r="G3720" s="5">
        <f>IFERROR(INDEX(Products!$C$2:$C$86,MATCH(C3720,Products!$A$2:$A$86,0)),"")</f>
        <v>3</v>
      </c>
      <c r="H3720" s="12">
        <f>IFERROR(INDEX(Products!$D$2:$D$86,MATCH(C3720,Products!$A$2:$A$86,0)),"")</f>
        <v>2130.6999999999998</v>
      </c>
      <c r="I3720" s="12">
        <f t="shared" si="232"/>
        <v>5607.15</v>
      </c>
      <c r="J3720" s="12">
        <f t="shared" si="233"/>
        <v>4261.3999999999996</v>
      </c>
      <c r="K3720" s="12">
        <f t="shared" si="234"/>
        <v>1345.75</v>
      </c>
      <c r="L3720" s="7">
        <f t="shared" si="235"/>
        <v>0.24000606368654309</v>
      </c>
      <c r="M3720" s="5" t="str">
        <f>IF(COUNTIF(Returns!$B$2:$B$248,A3720)&gt;0,"Yes","No")</f>
        <v>No</v>
      </c>
      <c r="N3720" s="13"/>
    </row>
    <row r="3721" spans="1:14" x14ac:dyDescent="0.35">
      <c r="A3721" s="5">
        <v>3720</v>
      </c>
      <c r="B3721" s="5">
        <v>2442</v>
      </c>
      <c r="C3721" s="5">
        <v>1044</v>
      </c>
      <c r="D3721" s="5">
        <v>1</v>
      </c>
      <c r="E3721" s="5">
        <v>1419.88</v>
      </c>
      <c r="F3721" s="5">
        <v>0.1</v>
      </c>
      <c r="G3721" s="5">
        <f>IFERROR(INDEX(Products!$C$2:$C$86,MATCH(C3721,Products!$A$2:$A$86,0)),"")</f>
        <v>4</v>
      </c>
      <c r="H3721" s="12">
        <f>IFERROR(INDEX(Products!$D$2:$D$86,MATCH(C3721,Products!$A$2:$A$86,0)),"")</f>
        <v>897.98</v>
      </c>
      <c r="I3721" s="12">
        <f t="shared" si="232"/>
        <v>1277.8920000000001</v>
      </c>
      <c r="J3721" s="12">
        <f t="shared" si="233"/>
        <v>897.98</v>
      </c>
      <c r="K3721" s="12">
        <f t="shared" si="234"/>
        <v>379.91200000000003</v>
      </c>
      <c r="L3721" s="7">
        <f t="shared" si="235"/>
        <v>0.29729585911798495</v>
      </c>
      <c r="M3721" s="5" t="str">
        <f>IF(COUNTIF(Returns!$B$2:$B$248,A3721)&gt;0,"Yes","No")</f>
        <v>No</v>
      </c>
      <c r="N3721" s="13"/>
    </row>
    <row r="3722" spans="1:14" x14ac:dyDescent="0.35">
      <c r="A3722" s="5">
        <v>3721</v>
      </c>
      <c r="B3722" s="5">
        <v>2443</v>
      </c>
      <c r="C3722" s="5">
        <v>1072</v>
      </c>
      <c r="D3722" s="5">
        <v>2</v>
      </c>
      <c r="E3722" s="5">
        <v>1404.39</v>
      </c>
      <c r="F3722" s="5">
        <v>0.2</v>
      </c>
      <c r="G3722" s="5">
        <f>IFERROR(INDEX(Products!$C$2:$C$86,MATCH(C3722,Products!$A$2:$A$86,0)),"")</f>
        <v>7</v>
      </c>
      <c r="H3722" s="12">
        <f>IFERROR(INDEX(Products!$D$2:$D$86,MATCH(C3722,Products!$A$2:$A$86,0)),"")</f>
        <v>772.88</v>
      </c>
      <c r="I3722" s="12">
        <f t="shared" si="232"/>
        <v>2247.0240000000003</v>
      </c>
      <c r="J3722" s="12">
        <f t="shared" si="233"/>
        <v>1545.76</v>
      </c>
      <c r="K3722" s="12">
        <f t="shared" si="234"/>
        <v>701.26400000000035</v>
      </c>
      <c r="L3722" s="7">
        <f t="shared" si="235"/>
        <v>0.31208567420730721</v>
      </c>
      <c r="M3722" s="5" t="str">
        <f>IF(COUNTIF(Returns!$B$2:$B$248,A3722)&gt;0,"Yes","No")</f>
        <v>No</v>
      </c>
      <c r="N3722" s="13"/>
    </row>
    <row r="3723" spans="1:14" x14ac:dyDescent="0.35">
      <c r="A3723" s="5">
        <v>3722</v>
      </c>
      <c r="B3723" s="5">
        <v>2444</v>
      </c>
      <c r="C3723" s="5">
        <v>1064</v>
      </c>
      <c r="D3723" s="5">
        <v>2</v>
      </c>
      <c r="E3723" s="5">
        <v>177.92</v>
      </c>
      <c r="F3723" s="5">
        <v>0</v>
      </c>
      <c r="G3723" s="5">
        <f>IFERROR(INDEX(Products!$C$2:$C$86,MATCH(C3723,Products!$A$2:$A$86,0)),"")</f>
        <v>6</v>
      </c>
      <c r="H3723" s="12">
        <f>IFERROR(INDEX(Products!$D$2:$D$86,MATCH(C3723,Products!$A$2:$A$86,0)),"")</f>
        <v>95.97</v>
      </c>
      <c r="I3723" s="12">
        <f t="shared" si="232"/>
        <v>355.84</v>
      </c>
      <c r="J3723" s="12">
        <f t="shared" si="233"/>
        <v>191.94</v>
      </c>
      <c r="K3723" s="12">
        <f t="shared" si="234"/>
        <v>163.89999999999998</v>
      </c>
      <c r="L3723" s="7">
        <f t="shared" si="235"/>
        <v>0.46060026978417262</v>
      </c>
      <c r="M3723" s="5" t="str">
        <f>IF(COUNTIF(Returns!$B$2:$B$248,A3723)&gt;0,"Yes","No")</f>
        <v>No</v>
      </c>
      <c r="N3723" s="13"/>
    </row>
    <row r="3724" spans="1:14" x14ac:dyDescent="0.35">
      <c r="A3724" s="5">
        <v>3723</v>
      </c>
      <c r="B3724" s="5">
        <v>2445</v>
      </c>
      <c r="C3724" s="5">
        <v>1041</v>
      </c>
      <c r="D3724" s="5">
        <v>1</v>
      </c>
      <c r="E3724" s="5">
        <v>767.68</v>
      </c>
      <c r="F3724" s="5">
        <v>0.1</v>
      </c>
      <c r="G3724" s="5">
        <f>IFERROR(INDEX(Products!$C$2:$C$86,MATCH(C3724,Products!$A$2:$A$86,0)),"")</f>
        <v>4</v>
      </c>
      <c r="H3724" s="12">
        <f>IFERROR(INDEX(Products!$D$2:$D$86,MATCH(C3724,Products!$A$2:$A$86,0)),"")</f>
        <v>540.32000000000005</v>
      </c>
      <c r="I3724" s="12">
        <f t="shared" si="232"/>
        <v>690.91199999999992</v>
      </c>
      <c r="J3724" s="12">
        <f t="shared" si="233"/>
        <v>540.32000000000005</v>
      </c>
      <c r="K3724" s="12">
        <f t="shared" si="234"/>
        <v>150.59199999999987</v>
      </c>
      <c r="L3724" s="7">
        <f t="shared" si="235"/>
        <v>0.21796118753184182</v>
      </c>
      <c r="M3724" s="5" t="str">
        <f>IF(COUNTIF(Returns!$B$2:$B$248,A3724)&gt;0,"Yes","No")</f>
        <v>No</v>
      </c>
      <c r="N3724" s="13"/>
    </row>
    <row r="3725" spans="1:14" x14ac:dyDescent="0.35">
      <c r="A3725" s="5">
        <v>3724</v>
      </c>
      <c r="B3725" s="5">
        <v>2445</v>
      </c>
      <c r="C3725" s="5">
        <v>1010</v>
      </c>
      <c r="D3725" s="5">
        <v>1</v>
      </c>
      <c r="E3725" s="5">
        <v>4664.03</v>
      </c>
      <c r="F3725" s="5">
        <v>0.05</v>
      </c>
      <c r="G3725" s="5">
        <f>IFERROR(INDEX(Products!$C$2:$C$86,MATCH(C3725,Products!$A$2:$A$86,0)),"")</f>
        <v>1</v>
      </c>
      <c r="H3725" s="12">
        <f>IFERROR(INDEX(Products!$D$2:$D$86,MATCH(C3725,Products!$A$2:$A$86,0)),"")</f>
        <v>3718.66</v>
      </c>
      <c r="I3725" s="12">
        <f t="shared" si="232"/>
        <v>4430.8284999999996</v>
      </c>
      <c r="J3725" s="12">
        <f t="shared" si="233"/>
        <v>3718.66</v>
      </c>
      <c r="K3725" s="12">
        <f t="shared" si="234"/>
        <v>712.16849999999977</v>
      </c>
      <c r="L3725" s="7">
        <f t="shared" si="235"/>
        <v>0.16073032391120529</v>
      </c>
      <c r="M3725" s="5" t="str">
        <f>IF(COUNTIF(Returns!$B$2:$B$248,A3725)&gt;0,"Yes","No")</f>
        <v>No</v>
      </c>
      <c r="N3725" s="13"/>
    </row>
    <row r="3726" spans="1:14" x14ac:dyDescent="0.35">
      <c r="A3726" s="5">
        <v>3725</v>
      </c>
      <c r="B3726" s="5">
        <v>2446</v>
      </c>
      <c r="C3726" s="5">
        <v>1061</v>
      </c>
      <c r="D3726" s="5">
        <v>1</v>
      </c>
      <c r="E3726" s="5">
        <v>1128.8399999999999</v>
      </c>
      <c r="F3726" s="5">
        <v>0.05</v>
      </c>
      <c r="G3726" s="5">
        <f>IFERROR(INDEX(Products!$C$2:$C$86,MATCH(C3726,Products!$A$2:$A$86,0)),"")</f>
        <v>6</v>
      </c>
      <c r="H3726" s="12">
        <f>IFERROR(INDEX(Products!$D$2:$D$86,MATCH(C3726,Products!$A$2:$A$86,0)),"")</f>
        <v>705.26</v>
      </c>
      <c r="I3726" s="12">
        <f t="shared" si="232"/>
        <v>1072.3979999999999</v>
      </c>
      <c r="J3726" s="12">
        <f t="shared" si="233"/>
        <v>705.26</v>
      </c>
      <c r="K3726" s="12">
        <f t="shared" si="234"/>
        <v>367.13799999999992</v>
      </c>
      <c r="L3726" s="7">
        <f t="shared" si="235"/>
        <v>0.34235237290632764</v>
      </c>
      <c r="M3726" s="5" t="str">
        <f>IF(COUNTIF(Returns!$B$2:$B$248,A3726)&gt;0,"Yes","No")</f>
        <v>No</v>
      </c>
      <c r="N3726" s="13"/>
    </row>
    <row r="3727" spans="1:14" x14ac:dyDescent="0.35">
      <c r="A3727" s="5">
        <v>3726</v>
      </c>
      <c r="B3727" s="5">
        <v>2446</v>
      </c>
      <c r="C3727" s="5">
        <v>1030</v>
      </c>
      <c r="D3727" s="5">
        <v>1</v>
      </c>
      <c r="E3727" s="5">
        <v>799.21</v>
      </c>
      <c r="F3727" s="5">
        <v>0</v>
      </c>
      <c r="G3727" s="5">
        <f>IFERROR(INDEX(Products!$C$2:$C$86,MATCH(C3727,Products!$A$2:$A$86,0)),"")</f>
        <v>3</v>
      </c>
      <c r="H3727" s="12">
        <f>IFERROR(INDEX(Products!$D$2:$D$86,MATCH(C3727,Products!$A$2:$A$86,0)),"")</f>
        <v>534</v>
      </c>
      <c r="I3727" s="12">
        <f t="shared" si="232"/>
        <v>799.21</v>
      </c>
      <c r="J3727" s="12">
        <f t="shared" si="233"/>
        <v>534</v>
      </c>
      <c r="K3727" s="12">
        <f t="shared" si="234"/>
        <v>265.21000000000004</v>
      </c>
      <c r="L3727" s="7">
        <f t="shared" si="235"/>
        <v>0.33184019218978744</v>
      </c>
      <c r="M3727" s="5" t="str">
        <f>IF(COUNTIF(Returns!$B$2:$B$248,A3727)&gt;0,"Yes","No")</f>
        <v>No</v>
      </c>
      <c r="N3727" s="13"/>
    </row>
    <row r="3728" spans="1:14" x14ac:dyDescent="0.35">
      <c r="A3728" s="5">
        <v>3727</v>
      </c>
      <c r="B3728" s="5">
        <v>2447</v>
      </c>
      <c r="C3728" s="5">
        <v>1039</v>
      </c>
      <c r="D3728" s="5">
        <v>1</v>
      </c>
      <c r="E3728" s="5">
        <v>1284.94</v>
      </c>
      <c r="F3728" s="5">
        <v>0.1</v>
      </c>
      <c r="G3728" s="5">
        <f>IFERROR(INDEX(Products!$C$2:$C$86,MATCH(C3728,Products!$A$2:$A$86,0)),"")</f>
        <v>4</v>
      </c>
      <c r="H3728" s="12">
        <f>IFERROR(INDEX(Products!$D$2:$D$86,MATCH(C3728,Products!$A$2:$A$86,0)),"")</f>
        <v>829.93</v>
      </c>
      <c r="I3728" s="12">
        <f t="shared" si="232"/>
        <v>1156.4460000000001</v>
      </c>
      <c r="J3728" s="12">
        <f t="shared" si="233"/>
        <v>829.93</v>
      </c>
      <c r="K3728" s="12">
        <f t="shared" si="234"/>
        <v>326.51600000000019</v>
      </c>
      <c r="L3728" s="7">
        <f t="shared" si="235"/>
        <v>0.28234435503257405</v>
      </c>
      <c r="M3728" s="5" t="str">
        <f>IF(COUNTIF(Returns!$B$2:$B$248,A3728)&gt;0,"Yes","No")</f>
        <v>No</v>
      </c>
      <c r="N3728" s="13"/>
    </row>
    <row r="3729" spans="1:14" x14ac:dyDescent="0.35">
      <c r="A3729" s="5">
        <v>3728</v>
      </c>
      <c r="B3729" s="5">
        <v>2447</v>
      </c>
      <c r="C3729" s="5">
        <v>1038</v>
      </c>
      <c r="D3729" s="5">
        <v>1</v>
      </c>
      <c r="E3729" s="5">
        <v>930.61</v>
      </c>
      <c r="F3729" s="5">
        <v>0</v>
      </c>
      <c r="G3729" s="5">
        <f>IFERROR(INDEX(Products!$C$2:$C$86,MATCH(C3729,Products!$A$2:$A$86,0)),"")</f>
        <v>4</v>
      </c>
      <c r="H3729" s="12">
        <f>IFERROR(INDEX(Products!$D$2:$D$86,MATCH(C3729,Products!$A$2:$A$86,0)),"")</f>
        <v>617.46</v>
      </c>
      <c r="I3729" s="12">
        <f t="shared" si="232"/>
        <v>930.61</v>
      </c>
      <c r="J3729" s="12">
        <f t="shared" si="233"/>
        <v>617.46</v>
      </c>
      <c r="K3729" s="12">
        <f t="shared" si="234"/>
        <v>313.14999999999998</v>
      </c>
      <c r="L3729" s="7">
        <f t="shared" si="235"/>
        <v>0.33649971524054112</v>
      </c>
      <c r="M3729" s="5" t="str">
        <f>IF(COUNTIF(Returns!$B$2:$B$248,A3729)&gt;0,"Yes","No")</f>
        <v>No</v>
      </c>
      <c r="N3729" s="13"/>
    </row>
    <row r="3730" spans="1:14" x14ac:dyDescent="0.35">
      <c r="A3730" s="5">
        <v>3729</v>
      </c>
      <c r="B3730" s="5">
        <v>2448</v>
      </c>
      <c r="C3730" s="5">
        <v>1017</v>
      </c>
      <c r="D3730" s="5">
        <v>1</v>
      </c>
      <c r="E3730" s="5">
        <v>978.37</v>
      </c>
      <c r="F3730" s="5">
        <v>0</v>
      </c>
      <c r="G3730" s="5">
        <f>IFERROR(INDEX(Products!$C$2:$C$86,MATCH(C3730,Products!$A$2:$A$86,0)),"")</f>
        <v>2</v>
      </c>
      <c r="H3730" s="12">
        <f>IFERROR(INDEX(Products!$D$2:$D$86,MATCH(C3730,Products!$A$2:$A$86,0)),"")</f>
        <v>519.71</v>
      </c>
      <c r="I3730" s="12">
        <f t="shared" si="232"/>
        <v>978.37</v>
      </c>
      <c r="J3730" s="12">
        <f t="shared" si="233"/>
        <v>519.71</v>
      </c>
      <c r="K3730" s="12">
        <f t="shared" si="234"/>
        <v>458.65999999999997</v>
      </c>
      <c r="L3730" s="7">
        <f t="shared" si="235"/>
        <v>0.46880014718358082</v>
      </c>
      <c r="M3730" s="5" t="str">
        <f>IF(COUNTIF(Returns!$B$2:$B$248,A3730)&gt;0,"Yes","No")</f>
        <v>No</v>
      </c>
      <c r="N3730" s="13"/>
    </row>
    <row r="3731" spans="1:14" x14ac:dyDescent="0.35">
      <c r="A3731" s="5">
        <v>3730</v>
      </c>
      <c r="B3731" s="5">
        <v>2448</v>
      </c>
      <c r="C3731" s="5">
        <v>1064</v>
      </c>
      <c r="D3731" s="5">
        <v>1</v>
      </c>
      <c r="E3731" s="5">
        <v>177.92</v>
      </c>
      <c r="F3731" s="5">
        <v>0.1</v>
      </c>
      <c r="G3731" s="5">
        <f>IFERROR(INDEX(Products!$C$2:$C$86,MATCH(C3731,Products!$A$2:$A$86,0)),"")</f>
        <v>6</v>
      </c>
      <c r="H3731" s="12">
        <f>IFERROR(INDEX(Products!$D$2:$D$86,MATCH(C3731,Products!$A$2:$A$86,0)),"")</f>
        <v>95.97</v>
      </c>
      <c r="I3731" s="12">
        <f t="shared" si="232"/>
        <v>160.12799999999999</v>
      </c>
      <c r="J3731" s="12">
        <f t="shared" si="233"/>
        <v>95.97</v>
      </c>
      <c r="K3731" s="12">
        <f t="shared" si="234"/>
        <v>64.157999999999987</v>
      </c>
      <c r="L3731" s="7">
        <f t="shared" si="235"/>
        <v>0.40066696642685845</v>
      </c>
      <c r="M3731" s="5" t="str">
        <f>IF(COUNTIF(Returns!$B$2:$B$248,A3731)&gt;0,"Yes","No")</f>
        <v>No</v>
      </c>
      <c r="N3731" s="13"/>
    </row>
    <row r="3732" spans="1:14" x14ac:dyDescent="0.35">
      <c r="A3732" s="5">
        <v>3731</v>
      </c>
      <c r="B3732" s="5">
        <v>2449</v>
      </c>
      <c r="C3732" s="5">
        <v>1061</v>
      </c>
      <c r="D3732" s="5">
        <v>1</v>
      </c>
      <c r="E3732" s="5">
        <v>1128.8399999999999</v>
      </c>
      <c r="F3732" s="5">
        <v>0.1</v>
      </c>
      <c r="G3732" s="5">
        <f>IFERROR(INDEX(Products!$C$2:$C$86,MATCH(C3732,Products!$A$2:$A$86,0)),"")</f>
        <v>6</v>
      </c>
      <c r="H3732" s="12">
        <f>IFERROR(INDEX(Products!$D$2:$D$86,MATCH(C3732,Products!$A$2:$A$86,0)),"")</f>
        <v>705.26</v>
      </c>
      <c r="I3732" s="12">
        <f t="shared" si="232"/>
        <v>1015.9559999999999</v>
      </c>
      <c r="J3732" s="12">
        <f t="shared" si="233"/>
        <v>705.26</v>
      </c>
      <c r="K3732" s="12">
        <f t="shared" si="234"/>
        <v>310.69599999999991</v>
      </c>
      <c r="L3732" s="7">
        <f t="shared" si="235"/>
        <v>0.30581639362334584</v>
      </c>
      <c r="M3732" s="5" t="str">
        <f>IF(COUNTIF(Returns!$B$2:$B$248,A3732)&gt;0,"Yes","No")</f>
        <v>No</v>
      </c>
      <c r="N3732" s="13"/>
    </row>
    <row r="3733" spans="1:14" x14ac:dyDescent="0.35">
      <c r="A3733" s="5">
        <v>3732</v>
      </c>
      <c r="B3733" s="5">
        <v>2450</v>
      </c>
      <c r="C3733" s="5">
        <v>1042</v>
      </c>
      <c r="D3733" s="5">
        <v>1</v>
      </c>
      <c r="E3733" s="5">
        <v>1025.6300000000001</v>
      </c>
      <c r="F3733" s="5">
        <v>0</v>
      </c>
      <c r="G3733" s="5">
        <f>IFERROR(INDEX(Products!$C$2:$C$86,MATCH(C3733,Products!$A$2:$A$86,0)),"")</f>
        <v>4</v>
      </c>
      <c r="H3733" s="12">
        <f>IFERROR(INDEX(Products!$D$2:$D$86,MATCH(C3733,Products!$A$2:$A$86,0)),"")</f>
        <v>559.36</v>
      </c>
      <c r="I3733" s="12">
        <f t="shared" si="232"/>
        <v>1025.6300000000001</v>
      </c>
      <c r="J3733" s="12">
        <f t="shared" si="233"/>
        <v>559.36</v>
      </c>
      <c r="K3733" s="12">
        <f t="shared" si="234"/>
        <v>466.2700000000001</v>
      </c>
      <c r="L3733" s="7">
        <f t="shared" si="235"/>
        <v>0.45461813714497434</v>
      </c>
      <c r="M3733" s="5" t="str">
        <f>IF(COUNTIF(Returns!$B$2:$B$248,A3733)&gt;0,"Yes","No")</f>
        <v>No</v>
      </c>
      <c r="N3733" s="13"/>
    </row>
    <row r="3734" spans="1:14" x14ac:dyDescent="0.35">
      <c r="A3734" s="5">
        <v>3733</v>
      </c>
      <c r="B3734" s="5">
        <v>2451</v>
      </c>
      <c r="C3734" s="5">
        <v>1005</v>
      </c>
      <c r="D3734" s="5">
        <v>1</v>
      </c>
      <c r="E3734" s="5">
        <v>2703.6</v>
      </c>
      <c r="F3734" s="5">
        <v>0</v>
      </c>
      <c r="G3734" s="5">
        <f>IFERROR(INDEX(Products!$C$2:$C$86,MATCH(C3734,Products!$A$2:$A$86,0)),"")</f>
        <v>1</v>
      </c>
      <c r="H3734" s="12">
        <f>IFERROR(INDEX(Products!$D$2:$D$86,MATCH(C3734,Products!$A$2:$A$86,0)),"")</f>
        <v>2129.88</v>
      </c>
      <c r="I3734" s="12">
        <f t="shared" si="232"/>
        <v>2703.6</v>
      </c>
      <c r="J3734" s="12">
        <f t="shared" si="233"/>
        <v>2129.88</v>
      </c>
      <c r="K3734" s="12">
        <f t="shared" si="234"/>
        <v>573.7199999999998</v>
      </c>
      <c r="L3734" s="7">
        <f t="shared" si="235"/>
        <v>0.2122059476253883</v>
      </c>
      <c r="M3734" s="5" t="str">
        <f>IF(COUNTIF(Returns!$B$2:$B$248,A3734)&gt;0,"Yes","No")</f>
        <v>No</v>
      </c>
      <c r="N3734" s="13"/>
    </row>
    <row r="3735" spans="1:14" x14ac:dyDescent="0.35">
      <c r="A3735" s="5">
        <v>3734</v>
      </c>
      <c r="B3735" s="5">
        <v>2451</v>
      </c>
      <c r="C3735" s="5">
        <v>1017</v>
      </c>
      <c r="D3735" s="5">
        <v>1</v>
      </c>
      <c r="E3735" s="5">
        <v>978.37</v>
      </c>
      <c r="F3735" s="5">
        <v>0.05</v>
      </c>
      <c r="G3735" s="5">
        <f>IFERROR(INDEX(Products!$C$2:$C$86,MATCH(C3735,Products!$A$2:$A$86,0)),"")</f>
        <v>2</v>
      </c>
      <c r="H3735" s="12">
        <f>IFERROR(INDEX(Products!$D$2:$D$86,MATCH(C3735,Products!$A$2:$A$86,0)),"")</f>
        <v>519.71</v>
      </c>
      <c r="I3735" s="12">
        <f t="shared" si="232"/>
        <v>929.45150000000001</v>
      </c>
      <c r="J3735" s="12">
        <f t="shared" si="233"/>
        <v>519.71</v>
      </c>
      <c r="K3735" s="12">
        <f t="shared" si="234"/>
        <v>409.74149999999997</v>
      </c>
      <c r="L3735" s="7">
        <f t="shared" si="235"/>
        <v>0.44084226019324296</v>
      </c>
      <c r="M3735" s="5" t="str">
        <f>IF(COUNTIF(Returns!$B$2:$B$248,A3735)&gt;0,"Yes","No")</f>
        <v>No</v>
      </c>
      <c r="N3735" s="13"/>
    </row>
    <row r="3736" spans="1:14" x14ac:dyDescent="0.35">
      <c r="A3736" s="5">
        <v>3735</v>
      </c>
      <c r="B3736" s="5">
        <v>2452</v>
      </c>
      <c r="C3736" s="5">
        <v>1006</v>
      </c>
      <c r="D3736" s="5">
        <v>1</v>
      </c>
      <c r="E3736" s="5">
        <v>2046.37</v>
      </c>
      <c r="F3736" s="5">
        <v>0.25</v>
      </c>
      <c r="G3736" s="5">
        <f>IFERROR(INDEX(Products!$C$2:$C$86,MATCH(C3736,Products!$A$2:$A$86,0)),"")</f>
        <v>1</v>
      </c>
      <c r="H3736" s="12">
        <f>IFERROR(INDEX(Products!$D$2:$D$86,MATCH(C3736,Products!$A$2:$A$86,0)),"")</f>
        <v>1296.42</v>
      </c>
      <c r="I3736" s="12">
        <f t="shared" si="232"/>
        <v>1534.7774999999999</v>
      </c>
      <c r="J3736" s="12">
        <f t="shared" si="233"/>
        <v>1296.42</v>
      </c>
      <c r="K3736" s="12">
        <f t="shared" si="234"/>
        <v>238.35749999999985</v>
      </c>
      <c r="L3736" s="7">
        <f t="shared" si="235"/>
        <v>0.15530427048871895</v>
      </c>
      <c r="M3736" s="5" t="str">
        <f>IF(COUNTIF(Returns!$B$2:$B$248,A3736)&gt;0,"Yes","No")</f>
        <v>No</v>
      </c>
      <c r="N3736" s="13"/>
    </row>
    <row r="3737" spans="1:14" x14ac:dyDescent="0.35">
      <c r="A3737" s="5">
        <v>3736</v>
      </c>
      <c r="B3737" s="5">
        <v>2452</v>
      </c>
      <c r="C3737" s="5">
        <v>1084</v>
      </c>
      <c r="D3737" s="5">
        <v>1</v>
      </c>
      <c r="E3737" s="5">
        <v>317.63</v>
      </c>
      <c r="F3737" s="5">
        <v>0</v>
      </c>
      <c r="G3737" s="5">
        <f>IFERROR(INDEX(Products!$C$2:$C$86,MATCH(C3737,Products!$A$2:$A$86,0)),"")</f>
        <v>8</v>
      </c>
      <c r="H3737" s="12">
        <f>IFERROR(INDEX(Products!$D$2:$D$86,MATCH(C3737,Products!$A$2:$A$86,0)),"")</f>
        <v>188.52</v>
      </c>
      <c r="I3737" s="12">
        <f t="shared" si="232"/>
        <v>317.63</v>
      </c>
      <c r="J3737" s="12">
        <f t="shared" si="233"/>
        <v>188.52</v>
      </c>
      <c r="K3737" s="12">
        <f t="shared" si="234"/>
        <v>129.10999999999999</v>
      </c>
      <c r="L3737" s="7">
        <f t="shared" si="235"/>
        <v>0.40647923684790477</v>
      </c>
      <c r="M3737" s="5" t="str">
        <f>IF(COUNTIF(Returns!$B$2:$B$248,A3737)&gt;0,"Yes","No")</f>
        <v>No</v>
      </c>
      <c r="N3737" s="13"/>
    </row>
    <row r="3738" spans="1:14" x14ac:dyDescent="0.35">
      <c r="A3738" s="5">
        <v>3737</v>
      </c>
      <c r="B3738" s="5">
        <v>2453</v>
      </c>
      <c r="C3738" s="5">
        <v>1085</v>
      </c>
      <c r="D3738" s="5">
        <v>1</v>
      </c>
      <c r="E3738" s="5">
        <v>234.72</v>
      </c>
      <c r="F3738" s="5">
        <v>0.15</v>
      </c>
      <c r="G3738" s="5">
        <f>IFERROR(INDEX(Products!$C$2:$C$86,MATCH(C3738,Products!$A$2:$A$86,0)),"")</f>
        <v>8</v>
      </c>
      <c r="H3738" s="12">
        <f>IFERROR(INDEX(Products!$D$2:$D$86,MATCH(C3738,Products!$A$2:$A$86,0)),"")</f>
        <v>175.69</v>
      </c>
      <c r="I3738" s="12">
        <f t="shared" si="232"/>
        <v>199.512</v>
      </c>
      <c r="J3738" s="12">
        <f t="shared" si="233"/>
        <v>175.69</v>
      </c>
      <c r="K3738" s="12">
        <f t="shared" si="234"/>
        <v>23.822000000000003</v>
      </c>
      <c r="L3738" s="7">
        <f t="shared" si="235"/>
        <v>0.11940133926781347</v>
      </c>
      <c r="M3738" s="5" t="str">
        <f>IF(COUNTIF(Returns!$B$2:$B$248,A3738)&gt;0,"Yes","No")</f>
        <v>No</v>
      </c>
      <c r="N3738" s="13"/>
    </row>
    <row r="3739" spans="1:14" x14ac:dyDescent="0.35">
      <c r="A3739" s="5">
        <v>3738</v>
      </c>
      <c r="B3739" s="5">
        <v>2454</v>
      </c>
      <c r="C3739" s="5">
        <v>1085</v>
      </c>
      <c r="D3739" s="5">
        <v>2</v>
      </c>
      <c r="E3739" s="5">
        <v>234.72</v>
      </c>
      <c r="F3739" s="5">
        <v>0.25</v>
      </c>
      <c r="G3739" s="5">
        <f>IFERROR(INDEX(Products!$C$2:$C$86,MATCH(C3739,Products!$A$2:$A$86,0)),"")</f>
        <v>8</v>
      </c>
      <c r="H3739" s="12">
        <f>IFERROR(INDEX(Products!$D$2:$D$86,MATCH(C3739,Products!$A$2:$A$86,0)),"")</f>
        <v>175.69</v>
      </c>
      <c r="I3739" s="12">
        <f t="shared" si="232"/>
        <v>352.08</v>
      </c>
      <c r="J3739" s="12">
        <f t="shared" si="233"/>
        <v>351.38</v>
      </c>
      <c r="K3739" s="12">
        <f t="shared" si="234"/>
        <v>0.69999999999998863</v>
      </c>
      <c r="L3739" s="7">
        <f t="shared" si="235"/>
        <v>1.9881845035218948E-3</v>
      </c>
      <c r="M3739" s="5" t="str">
        <f>IF(COUNTIF(Returns!$B$2:$B$248,A3739)&gt;0,"Yes","No")</f>
        <v>No</v>
      </c>
      <c r="N3739" s="13"/>
    </row>
    <row r="3740" spans="1:14" x14ac:dyDescent="0.35">
      <c r="A3740" s="5">
        <v>3739</v>
      </c>
      <c r="B3740" s="5">
        <v>2455</v>
      </c>
      <c r="C3740" s="5">
        <v>1049</v>
      </c>
      <c r="D3740" s="5">
        <v>1</v>
      </c>
      <c r="E3740" s="5">
        <v>3970.29</v>
      </c>
      <c r="F3740" s="5">
        <v>0.1</v>
      </c>
      <c r="G3740" s="5">
        <f>IFERROR(INDEX(Products!$C$2:$C$86,MATCH(C3740,Products!$A$2:$A$86,0)),"")</f>
        <v>5</v>
      </c>
      <c r="H3740" s="12">
        <f>IFERROR(INDEX(Products!$D$2:$D$86,MATCH(C3740,Products!$A$2:$A$86,0)),"")</f>
        <v>2490.89</v>
      </c>
      <c r="I3740" s="12">
        <f t="shared" si="232"/>
        <v>3573.261</v>
      </c>
      <c r="J3740" s="12">
        <f t="shared" si="233"/>
        <v>2490.89</v>
      </c>
      <c r="K3740" s="12">
        <f t="shared" si="234"/>
        <v>1082.3710000000001</v>
      </c>
      <c r="L3740" s="7">
        <f t="shared" si="235"/>
        <v>0.30290846372543179</v>
      </c>
      <c r="M3740" s="5" t="str">
        <f>IF(COUNTIF(Returns!$B$2:$B$248,A3740)&gt;0,"Yes","No")</f>
        <v>No</v>
      </c>
      <c r="N3740" s="13"/>
    </row>
    <row r="3741" spans="1:14" x14ac:dyDescent="0.35">
      <c r="A3741" s="5">
        <v>3740</v>
      </c>
      <c r="B3741" s="5">
        <v>2455</v>
      </c>
      <c r="C3741" s="5">
        <v>1059</v>
      </c>
      <c r="D3741" s="5">
        <v>1</v>
      </c>
      <c r="E3741" s="5">
        <v>540.76</v>
      </c>
      <c r="F3741" s="5">
        <v>0.1</v>
      </c>
      <c r="G3741" s="5">
        <f>IFERROR(INDEX(Products!$C$2:$C$86,MATCH(C3741,Products!$A$2:$A$86,0)),"")</f>
        <v>6</v>
      </c>
      <c r="H3741" s="12">
        <f>IFERROR(INDEX(Products!$D$2:$D$86,MATCH(C3741,Products!$A$2:$A$86,0)),"")</f>
        <v>324.72000000000003</v>
      </c>
      <c r="I3741" s="12">
        <f t="shared" si="232"/>
        <v>486.68400000000003</v>
      </c>
      <c r="J3741" s="12">
        <f t="shared" si="233"/>
        <v>324.72000000000003</v>
      </c>
      <c r="K3741" s="12">
        <f t="shared" si="234"/>
        <v>161.964</v>
      </c>
      <c r="L3741" s="7">
        <f t="shared" si="235"/>
        <v>0.33279088689991859</v>
      </c>
      <c r="M3741" s="5" t="str">
        <f>IF(COUNTIF(Returns!$B$2:$B$248,A3741)&gt;0,"Yes","No")</f>
        <v>No</v>
      </c>
      <c r="N3741" s="13"/>
    </row>
    <row r="3742" spans="1:14" x14ac:dyDescent="0.35">
      <c r="A3742" s="5">
        <v>3741</v>
      </c>
      <c r="B3742" s="5">
        <v>2456</v>
      </c>
      <c r="C3742" s="5">
        <v>1049</v>
      </c>
      <c r="D3742" s="5">
        <v>1</v>
      </c>
      <c r="E3742" s="5">
        <v>3970.29</v>
      </c>
      <c r="F3742" s="5">
        <v>0</v>
      </c>
      <c r="G3742" s="5">
        <f>IFERROR(INDEX(Products!$C$2:$C$86,MATCH(C3742,Products!$A$2:$A$86,0)),"")</f>
        <v>5</v>
      </c>
      <c r="H3742" s="12">
        <f>IFERROR(INDEX(Products!$D$2:$D$86,MATCH(C3742,Products!$A$2:$A$86,0)),"")</f>
        <v>2490.89</v>
      </c>
      <c r="I3742" s="12">
        <f t="shared" si="232"/>
        <v>3970.29</v>
      </c>
      <c r="J3742" s="12">
        <f t="shared" si="233"/>
        <v>2490.89</v>
      </c>
      <c r="K3742" s="12">
        <f t="shared" si="234"/>
        <v>1479.4</v>
      </c>
      <c r="L3742" s="7">
        <f t="shared" si="235"/>
        <v>0.37261761735288862</v>
      </c>
      <c r="M3742" s="5" t="str">
        <f>IF(COUNTIF(Returns!$B$2:$B$248,A3742)&gt;0,"Yes","No")</f>
        <v>No</v>
      </c>
      <c r="N3742" s="13"/>
    </row>
    <row r="3743" spans="1:14" x14ac:dyDescent="0.35">
      <c r="A3743" s="5">
        <v>3742</v>
      </c>
      <c r="B3743" s="5">
        <v>2457</v>
      </c>
      <c r="C3743" s="5">
        <v>1006</v>
      </c>
      <c r="D3743" s="5">
        <v>1</v>
      </c>
      <c r="E3743" s="5">
        <v>2046.37</v>
      </c>
      <c r="F3743" s="5">
        <v>0.1</v>
      </c>
      <c r="G3743" s="5">
        <f>IFERROR(INDEX(Products!$C$2:$C$86,MATCH(C3743,Products!$A$2:$A$86,0)),"")</f>
        <v>1</v>
      </c>
      <c r="H3743" s="12">
        <f>IFERROR(INDEX(Products!$D$2:$D$86,MATCH(C3743,Products!$A$2:$A$86,0)),"")</f>
        <v>1296.42</v>
      </c>
      <c r="I3743" s="12">
        <f t="shared" si="232"/>
        <v>1841.7329999999999</v>
      </c>
      <c r="J3743" s="12">
        <f t="shared" si="233"/>
        <v>1296.42</v>
      </c>
      <c r="K3743" s="12">
        <f t="shared" si="234"/>
        <v>545.31299999999987</v>
      </c>
      <c r="L3743" s="7">
        <f t="shared" si="235"/>
        <v>0.29608689207393246</v>
      </c>
      <c r="M3743" s="5" t="str">
        <f>IF(COUNTIF(Returns!$B$2:$B$248,A3743)&gt;0,"Yes","No")</f>
        <v>Yes</v>
      </c>
      <c r="N3743" s="13"/>
    </row>
    <row r="3744" spans="1:14" x14ac:dyDescent="0.35">
      <c r="A3744" s="5">
        <v>3743</v>
      </c>
      <c r="B3744" s="5">
        <v>2458</v>
      </c>
      <c r="C3744" s="5">
        <v>1016</v>
      </c>
      <c r="D3744" s="5">
        <v>1</v>
      </c>
      <c r="E3744" s="5">
        <v>1279.19</v>
      </c>
      <c r="F3744" s="5">
        <v>0</v>
      </c>
      <c r="G3744" s="5">
        <f>IFERROR(INDEX(Products!$C$2:$C$86,MATCH(C3744,Products!$A$2:$A$86,0)),"")</f>
        <v>2</v>
      </c>
      <c r="H3744" s="12">
        <f>IFERROR(INDEX(Products!$D$2:$D$86,MATCH(C3744,Products!$A$2:$A$86,0)),"")</f>
        <v>741.85</v>
      </c>
      <c r="I3744" s="12">
        <f t="shared" si="232"/>
        <v>1279.19</v>
      </c>
      <c r="J3744" s="12">
        <f t="shared" si="233"/>
        <v>741.85</v>
      </c>
      <c r="K3744" s="12">
        <f t="shared" si="234"/>
        <v>537.34</v>
      </c>
      <c r="L3744" s="7">
        <f t="shared" si="235"/>
        <v>0.42006269592476492</v>
      </c>
      <c r="M3744" s="5" t="str">
        <f>IF(COUNTIF(Returns!$B$2:$B$248,A3744)&gt;0,"Yes","No")</f>
        <v>Yes</v>
      </c>
      <c r="N3744" s="13"/>
    </row>
    <row r="3745" spans="1:14" x14ac:dyDescent="0.35">
      <c r="A3745" s="5">
        <v>3744</v>
      </c>
      <c r="B3745" s="5">
        <v>2458</v>
      </c>
      <c r="C3745" s="5">
        <v>1003</v>
      </c>
      <c r="D3745" s="5">
        <v>1</v>
      </c>
      <c r="E3745" s="5">
        <v>5778.51</v>
      </c>
      <c r="F3745" s="5">
        <v>0.2</v>
      </c>
      <c r="G3745" s="5">
        <f>IFERROR(INDEX(Products!$C$2:$C$86,MATCH(C3745,Products!$A$2:$A$86,0)),"")</f>
        <v>1</v>
      </c>
      <c r="H3745" s="12">
        <f>IFERROR(INDEX(Products!$D$2:$D$86,MATCH(C3745,Products!$A$2:$A$86,0)),"")</f>
        <v>3419.53</v>
      </c>
      <c r="I3745" s="12">
        <f t="shared" si="232"/>
        <v>4622.808</v>
      </c>
      <c r="J3745" s="12">
        <f t="shared" si="233"/>
        <v>3419.53</v>
      </c>
      <c r="K3745" s="12">
        <f t="shared" si="234"/>
        <v>1203.2779999999998</v>
      </c>
      <c r="L3745" s="7">
        <f t="shared" si="235"/>
        <v>0.26029158035548949</v>
      </c>
      <c r="M3745" s="5" t="str">
        <f>IF(COUNTIF(Returns!$B$2:$B$248,A3745)&gt;0,"Yes","No")</f>
        <v>No</v>
      </c>
      <c r="N3745" s="13"/>
    </row>
    <row r="3746" spans="1:14" x14ac:dyDescent="0.35">
      <c r="A3746" s="5">
        <v>3745</v>
      </c>
      <c r="B3746" s="5">
        <v>2459</v>
      </c>
      <c r="C3746" s="5">
        <v>1037</v>
      </c>
      <c r="D3746" s="5">
        <v>1</v>
      </c>
      <c r="E3746" s="5">
        <v>1161.6300000000001</v>
      </c>
      <c r="F3746" s="5">
        <v>0.25</v>
      </c>
      <c r="G3746" s="5">
        <f>IFERROR(INDEX(Products!$C$2:$C$86,MATCH(C3746,Products!$A$2:$A$86,0)),"")</f>
        <v>4</v>
      </c>
      <c r="H3746" s="12">
        <f>IFERROR(INDEX(Products!$D$2:$D$86,MATCH(C3746,Products!$A$2:$A$86,0)),"")</f>
        <v>798.62</v>
      </c>
      <c r="I3746" s="12">
        <f t="shared" si="232"/>
        <v>871.22250000000008</v>
      </c>
      <c r="J3746" s="12">
        <f t="shared" si="233"/>
        <v>798.62</v>
      </c>
      <c r="K3746" s="12">
        <f t="shared" si="234"/>
        <v>72.602500000000077</v>
      </c>
      <c r="L3746" s="7">
        <f t="shared" si="235"/>
        <v>8.3334050716091554E-2</v>
      </c>
      <c r="M3746" s="5" t="str">
        <f>IF(COUNTIF(Returns!$B$2:$B$248,A3746)&gt;0,"Yes","No")</f>
        <v>No</v>
      </c>
      <c r="N3746" s="13"/>
    </row>
    <row r="3747" spans="1:14" x14ac:dyDescent="0.35">
      <c r="A3747" s="5">
        <v>3746</v>
      </c>
      <c r="B3747" s="5">
        <v>2459</v>
      </c>
      <c r="C3747" s="5">
        <v>1067</v>
      </c>
      <c r="D3747" s="5">
        <v>1</v>
      </c>
      <c r="E3747" s="5">
        <v>4128.99</v>
      </c>
      <c r="F3747" s="5">
        <v>0.1</v>
      </c>
      <c r="G3747" s="5">
        <f>IFERROR(INDEX(Products!$C$2:$C$86,MATCH(C3747,Products!$A$2:$A$86,0)),"")</f>
        <v>7</v>
      </c>
      <c r="H3747" s="12">
        <f>IFERROR(INDEX(Products!$D$2:$D$86,MATCH(C3747,Products!$A$2:$A$86,0)),"")</f>
        <v>2213.3200000000002</v>
      </c>
      <c r="I3747" s="12">
        <f t="shared" si="232"/>
        <v>3716.0909999999999</v>
      </c>
      <c r="J3747" s="12">
        <f t="shared" si="233"/>
        <v>2213.3200000000002</v>
      </c>
      <c r="K3747" s="12">
        <f t="shared" si="234"/>
        <v>1502.7709999999997</v>
      </c>
      <c r="L3747" s="7">
        <f t="shared" si="235"/>
        <v>0.40439564047274401</v>
      </c>
      <c r="M3747" s="5" t="str">
        <f>IF(COUNTIF(Returns!$B$2:$B$248,A3747)&gt;0,"Yes","No")</f>
        <v>Yes</v>
      </c>
      <c r="N3747" s="13"/>
    </row>
    <row r="3748" spans="1:14" x14ac:dyDescent="0.35">
      <c r="A3748" s="5">
        <v>3747</v>
      </c>
      <c r="B3748" s="5">
        <v>2459</v>
      </c>
      <c r="C3748" s="5">
        <v>1076</v>
      </c>
      <c r="D3748" s="5">
        <v>2</v>
      </c>
      <c r="E3748" s="5">
        <v>999.07</v>
      </c>
      <c r="F3748" s="5">
        <v>0.25</v>
      </c>
      <c r="G3748" s="5">
        <f>IFERROR(INDEX(Products!$C$2:$C$86,MATCH(C3748,Products!$A$2:$A$86,0)),"")</f>
        <v>8</v>
      </c>
      <c r="H3748" s="12">
        <f>IFERROR(INDEX(Products!$D$2:$D$86,MATCH(C3748,Products!$A$2:$A$86,0)),"")</f>
        <v>597.38</v>
      </c>
      <c r="I3748" s="12">
        <f t="shared" si="232"/>
        <v>1498.605</v>
      </c>
      <c r="J3748" s="12">
        <f t="shared" si="233"/>
        <v>1194.76</v>
      </c>
      <c r="K3748" s="12">
        <f t="shared" si="234"/>
        <v>303.84500000000003</v>
      </c>
      <c r="L3748" s="7">
        <f t="shared" si="235"/>
        <v>0.20275189259344525</v>
      </c>
      <c r="M3748" s="5" t="str">
        <f>IF(COUNTIF(Returns!$B$2:$B$248,A3748)&gt;0,"Yes","No")</f>
        <v>No</v>
      </c>
      <c r="N3748" s="13"/>
    </row>
    <row r="3749" spans="1:14" x14ac:dyDescent="0.35">
      <c r="A3749" s="5">
        <v>3748</v>
      </c>
      <c r="B3749" s="5">
        <v>2460</v>
      </c>
      <c r="C3749" s="5">
        <v>1028</v>
      </c>
      <c r="D3749" s="5">
        <v>1</v>
      </c>
      <c r="E3749" s="5">
        <v>2753.45</v>
      </c>
      <c r="F3749" s="5">
        <v>0.1</v>
      </c>
      <c r="G3749" s="5">
        <f>IFERROR(INDEX(Products!$C$2:$C$86,MATCH(C3749,Products!$A$2:$A$86,0)),"")</f>
        <v>3</v>
      </c>
      <c r="H3749" s="12">
        <f>IFERROR(INDEX(Products!$D$2:$D$86,MATCH(C3749,Products!$A$2:$A$86,0)),"")</f>
        <v>1672.88</v>
      </c>
      <c r="I3749" s="12">
        <f t="shared" si="232"/>
        <v>2478.105</v>
      </c>
      <c r="J3749" s="12">
        <f t="shared" si="233"/>
        <v>1672.88</v>
      </c>
      <c r="K3749" s="12">
        <f t="shared" si="234"/>
        <v>805.22499999999991</v>
      </c>
      <c r="L3749" s="7">
        <f t="shared" si="235"/>
        <v>0.32493578762804637</v>
      </c>
      <c r="M3749" s="5" t="str">
        <f>IF(COUNTIF(Returns!$B$2:$B$248,A3749)&gt;0,"Yes","No")</f>
        <v>No</v>
      </c>
      <c r="N3749" s="13"/>
    </row>
    <row r="3750" spans="1:14" x14ac:dyDescent="0.35">
      <c r="A3750" s="5">
        <v>3749</v>
      </c>
      <c r="B3750" s="5">
        <v>2461</v>
      </c>
      <c r="C3750" s="5">
        <v>1072</v>
      </c>
      <c r="D3750" s="5">
        <v>1</v>
      </c>
      <c r="E3750" s="5">
        <v>1404.39</v>
      </c>
      <c r="F3750" s="5">
        <v>0.15</v>
      </c>
      <c r="G3750" s="5">
        <f>IFERROR(INDEX(Products!$C$2:$C$86,MATCH(C3750,Products!$A$2:$A$86,0)),"")</f>
        <v>7</v>
      </c>
      <c r="H3750" s="12">
        <f>IFERROR(INDEX(Products!$D$2:$D$86,MATCH(C3750,Products!$A$2:$A$86,0)),"")</f>
        <v>772.88</v>
      </c>
      <c r="I3750" s="12">
        <f t="shared" si="232"/>
        <v>1193.7315000000001</v>
      </c>
      <c r="J3750" s="12">
        <f t="shared" si="233"/>
        <v>772.88</v>
      </c>
      <c r="K3750" s="12">
        <f t="shared" si="234"/>
        <v>420.8515000000001</v>
      </c>
      <c r="L3750" s="7">
        <f t="shared" si="235"/>
        <v>0.35255122278334788</v>
      </c>
      <c r="M3750" s="5" t="str">
        <f>IF(COUNTIF(Returns!$B$2:$B$248,A3750)&gt;0,"Yes","No")</f>
        <v>No</v>
      </c>
      <c r="N3750" s="13"/>
    </row>
    <row r="3751" spans="1:14" x14ac:dyDescent="0.35">
      <c r="A3751" s="5">
        <v>3750</v>
      </c>
      <c r="B3751" s="5">
        <v>2461</v>
      </c>
      <c r="C3751" s="5">
        <v>1067</v>
      </c>
      <c r="D3751" s="5">
        <v>1</v>
      </c>
      <c r="E3751" s="5">
        <v>4128.99</v>
      </c>
      <c r="F3751" s="5">
        <v>0.1</v>
      </c>
      <c r="G3751" s="5">
        <f>IFERROR(INDEX(Products!$C$2:$C$86,MATCH(C3751,Products!$A$2:$A$86,0)),"")</f>
        <v>7</v>
      </c>
      <c r="H3751" s="12">
        <f>IFERROR(INDEX(Products!$D$2:$D$86,MATCH(C3751,Products!$A$2:$A$86,0)),"")</f>
        <v>2213.3200000000002</v>
      </c>
      <c r="I3751" s="12">
        <f t="shared" si="232"/>
        <v>3716.0909999999999</v>
      </c>
      <c r="J3751" s="12">
        <f t="shared" si="233"/>
        <v>2213.3200000000002</v>
      </c>
      <c r="K3751" s="12">
        <f t="shared" si="234"/>
        <v>1502.7709999999997</v>
      </c>
      <c r="L3751" s="7">
        <f t="shared" si="235"/>
        <v>0.40439564047274401</v>
      </c>
      <c r="M3751" s="5" t="str">
        <f>IF(COUNTIF(Returns!$B$2:$B$248,A3751)&gt;0,"Yes","No")</f>
        <v>Yes</v>
      </c>
      <c r="N3751" s="13"/>
    </row>
    <row r="3752" spans="1:14" x14ac:dyDescent="0.35">
      <c r="A3752" s="5">
        <v>3751</v>
      </c>
      <c r="B3752" s="5">
        <v>2462</v>
      </c>
      <c r="C3752" s="5">
        <v>1053</v>
      </c>
      <c r="D3752" s="5">
        <v>1</v>
      </c>
      <c r="E3752" s="5">
        <v>1295.03</v>
      </c>
      <c r="F3752" s="5">
        <v>0.15</v>
      </c>
      <c r="G3752" s="5">
        <f>IFERROR(INDEX(Products!$C$2:$C$86,MATCH(C3752,Products!$A$2:$A$86,0)),"")</f>
        <v>5</v>
      </c>
      <c r="H3752" s="12">
        <f>IFERROR(INDEX(Products!$D$2:$D$86,MATCH(C3752,Products!$A$2:$A$86,0)),"")</f>
        <v>777.04</v>
      </c>
      <c r="I3752" s="12">
        <f t="shared" si="232"/>
        <v>1100.7755</v>
      </c>
      <c r="J3752" s="12">
        <f t="shared" si="233"/>
        <v>777.04</v>
      </c>
      <c r="K3752" s="12">
        <f t="shared" si="234"/>
        <v>323.7355</v>
      </c>
      <c r="L3752" s="7">
        <f t="shared" si="235"/>
        <v>0.29409766114889002</v>
      </c>
      <c r="M3752" s="5" t="str">
        <f>IF(COUNTIF(Returns!$B$2:$B$248,A3752)&gt;0,"Yes","No")</f>
        <v>No</v>
      </c>
      <c r="N3752" s="13"/>
    </row>
    <row r="3753" spans="1:14" x14ac:dyDescent="0.35">
      <c r="A3753" s="5">
        <v>3752</v>
      </c>
      <c r="B3753" s="5">
        <v>2463</v>
      </c>
      <c r="C3753" s="5">
        <v>1007</v>
      </c>
      <c r="D3753" s="5">
        <v>1</v>
      </c>
      <c r="E3753" s="5">
        <v>701.76</v>
      </c>
      <c r="F3753" s="5">
        <v>0.15</v>
      </c>
      <c r="G3753" s="5">
        <f>IFERROR(INDEX(Products!$C$2:$C$86,MATCH(C3753,Products!$A$2:$A$86,0)),"")</f>
        <v>1</v>
      </c>
      <c r="H3753" s="12">
        <f>IFERROR(INDEX(Products!$D$2:$D$86,MATCH(C3753,Products!$A$2:$A$86,0)),"")</f>
        <v>508.8</v>
      </c>
      <c r="I3753" s="12">
        <f t="shared" si="232"/>
        <v>596.49599999999998</v>
      </c>
      <c r="J3753" s="12">
        <f t="shared" si="233"/>
        <v>508.8</v>
      </c>
      <c r="K3753" s="12">
        <f t="shared" si="234"/>
        <v>87.69599999999997</v>
      </c>
      <c r="L3753" s="7">
        <f t="shared" si="235"/>
        <v>0.14701858855717384</v>
      </c>
      <c r="M3753" s="5" t="str">
        <f>IF(COUNTIF(Returns!$B$2:$B$248,A3753)&gt;0,"Yes","No")</f>
        <v>No</v>
      </c>
      <c r="N3753" s="13"/>
    </row>
    <row r="3754" spans="1:14" x14ac:dyDescent="0.35">
      <c r="A3754" s="5">
        <v>3753</v>
      </c>
      <c r="B3754" s="5">
        <v>2464</v>
      </c>
      <c r="C3754" s="5">
        <v>1067</v>
      </c>
      <c r="D3754" s="5">
        <v>1</v>
      </c>
      <c r="E3754" s="5">
        <v>4128.99</v>
      </c>
      <c r="F3754" s="5">
        <v>0.1</v>
      </c>
      <c r="G3754" s="5">
        <f>IFERROR(INDEX(Products!$C$2:$C$86,MATCH(C3754,Products!$A$2:$A$86,0)),"")</f>
        <v>7</v>
      </c>
      <c r="H3754" s="12">
        <f>IFERROR(INDEX(Products!$D$2:$D$86,MATCH(C3754,Products!$A$2:$A$86,0)),"")</f>
        <v>2213.3200000000002</v>
      </c>
      <c r="I3754" s="12">
        <f t="shared" si="232"/>
        <v>3716.0909999999999</v>
      </c>
      <c r="J3754" s="12">
        <f t="shared" si="233"/>
        <v>2213.3200000000002</v>
      </c>
      <c r="K3754" s="12">
        <f t="shared" si="234"/>
        <v>1502.7709999999997</v>
      </c>
      <c r="L3754" s="7">
        <f t="shared" si="235"/>
        <v>0.40439564047274401</v>
      </c>
      <c r="M3754" s="5" t="str">
        <f>IF(COUNTIF(Returns!$B$2:$B$248,A3754)&gt;0,"Yes","No")</f>
        <v>No</v>
      </c>
      <c r="N3754" s="13"/>
    </row>
    <row r="3755" spans="1:14" x14ac:dyDescent="0.35">
      <c r="A3755" s="5">
        <v>3754</v>
      </c>
      <c r="B3755" s="5">
        <v>2464</v>
      </c>
      <c r="C3755" s="5">
        <v>1064</v>
      </c>
      <c r="D3755" s="5">
        <v>1</v>
      </c>
      <c r="E3755" s="5">
        <v>177.92</v>
      </c>
      <c r="F3755" s="5">
        <v>0.25</v>
      </c>
      <c r="G3755" s="5">
        <f>IFERROR(INDEX(Products!$C$2:$C$86,MATCH(C3755,Products!$A$2:$A$86,0)),"")</f>
        <v>6</v>
      </c>
      <c r="H3755" s="12">
        <f>IFERROR(INDEX(Products!$D$2:$D$86,MATCH(C3755,Products!$A$2:$A$86,0)),"")</f>
        <v>95.97</v>
      </c>
      <c r="I3755" s="12">
        <f t="shared" si="232"/>
        <v>133.44</v>
      </c>
      <c r="J3755" s="12">
        <f t="shared" si="233"/>
        <v>95.97</v>
      </c>
      <c r="K3755" s="12">
        <f t="shared" si="234"/>
        <v>37.47</v>
      </c>
      <c r="L3755" s="7">
        <f t="shared" si="235"/>
        <v>0.28080035971223022</v>
      </c>
      <c r="M3755" s="5" t="str">
        <f>IF(COUNTIF(Returns!$B$2:$B$248,A3755)&gt;0,"Yes","No")</f>
        <v>No</v>
      </c>
      <c r="N3755" s="13"/>
    </row>
    <row r="3756" spans="1:14" x14ac:dyDescent="0.35">
      <c r="A3756" s="5">
        <v>3755</v>
      </c>
      <c r="B3756" s="5">
        <v>2465</v>
      </c>
      <c r="C3756" s="5">
        <v>1001</v>
      </c>
      <c r="D3756" s="5">
        <v>1</v>
      </c>
      <c r="E3756" s="5">
        <v>3826.19</v>
      </c>
      <c r="F3756" s="5">
        <v>0.15</v>
      </c>
      <c r="G3756" s="5">
        <f>IFERROR(INDEX(Products!$C$2:$C$86,MATCH(C3756,Products!$A$2:$A$86,0)),"")</f>
        <v>1</v>
      </c>
      <c r="H3756" s="12">
        <f>IFERROR(INDEX(Products!$D$2:$D$86,MATCH(C3756,Products!$A$2:$A$86,0)),"")</f>
        <v>3021.65</v>
      </c>
      <c r="I3756" s="12">
        <f t="shared" si="232"/>
        <v>3252.2615000000001</v>
      </c>
      <c r="J3756" s="12">
        <f t="shared" si="233"/>
        <v>3021.65</v>
      </c>
      <c r="K3756" s="12">
        <f t="shared" si="234"/>
        <v>230.61149999999998</v>
      </c>
      <c r="L3756" s="7">
        <f t="shared" si="235"/>
        <v>7.0908043526020273E-2</v>
      </c>
      <c r="M3756" s="5" t="str">
        <f>IF(COUNTIF(Returns!$B$2:$B$248,A3756)&gt;0,"Yes","No")</f>
        <v>No</v>
      </c>
      <c r="N3756" s="13"/>
    </row>
    <row r="3757" spans="1:14" x14ac:dyDescent="0.35">
      <c r="A3757" s="5">
        <v>3756</v>
      </c>
      <c r="B3757" s="5">
        <v>2466</v>
      </c>
      <c r="C3757" s="5">
        <v>1056</v>
      </c>
      <c r="D3757" s="5">
        <v>2</v>
      </c>
      <c r="E3757" s="5">
        <v>1134.4000000000001</v>
      </c>
      <c r="F3757" s="5">
        <v>0.15</v>
      </c>
      <c r="G3757" s="5">
        <f>IFERROR(INDEX(Products!$C$2:$C$86,MATCH(C3757,Products!$A$2:$A$86,0)),"")</f>
        <v>6</v>
      </c>
      <c r="H3757" s="12">
        <f>IFERROR(INDEX(Products!$D$2:$D$86,MATCH(C3757,Products!$A$2:$A$86,0)),"")</f>
        <v>798.2</v>
      </c>
      <c r="I3757" s="12">
        <f t="shared" si="232"/>
        <v>1928.48</v>
      </c>
      <c r="J3757" s="12">
        <f t="shared" si="233"/>
        <v>1596.4</v>
      </c>
      <c r="K3757" s="12">
        <f t="shared" si="234"/>
        <v>332.07999999999993</v>
      </c>
      <c r="L3757" s="7">
        <f t="shared" si="235"/>
        <v>0.17219779308056082</v>
      </c>
      <c r="M3757" s="5" t="str">
        <f>IF(COUNTIF(Returns!$B$2:$B$248,A3757)&gt;0,"Yes","No")</f>
        <v>No</v>
      </c>
      <c r="N3757" s="13"/>
    </row>
    <row r="3758" spans="1:14" x14ac:dyDescent="0.35">
      <c r="A3758" s="5">
        <v>3757</v>
      </c>
      <c r="B3758" s="5">
        <v>2466</v>
      </c>
      <c r="C3758" s="5">
        <v>1041</v>
      </c>
      <c r="D3758" s="5">
        <v>1</v>
      </c>
      <c r="E3758" s="5">
        <v>767.68</v>
      </c>
      <c r="F3758" s="5">
        <v>0</v>
      </c>
      <c r="G3758" s="5">
        <f>IFERROR(INDEX(Products!$C$2:$C$86,MATCH(C3758,Products!$A$2:$A$86,0)),"")</f>
        <v>4</v>
      </c>
      <c r="H3758" s="12">
        <f>IFERROR(INDEX(Products!$D$2:$D$86,MATCH(C3758,Products!$A$2:$A$86,0)),"")</f>
        <v>540.32000000000005</v>
      </c>
      <c r="I3758" s="12">
        <f t="shared" si="232"/>
        <v>767.68</v>
      </c>
      <c r="J3758" s="12">
        <f t="shared" si="233"/>
        <v>540.32000000000005</v>
      </c>
      <c r="K3758" s="12">
        <f t="shared" si="234"/>
        <v>227.3599999999999</v>
      </c>
      <c r="L3758" s="7">
        <f t="shared" si="235"/>
        <v>0.29616506877865767</v>
      </c>
      <c r="M3758" s="5" t="str">
        <f>IF(COUNTIF(Returns!$B$2:$B$248,A3758)&gt;0,"Yes","No")</f>
        <v>No</v>
      </c>
      <c r="N3758" s="13"/>
    </row>
    <row r="3759" spans="1:14" x14ac:dyDescent="0.35">
      <c r="A3759" s="5">
        <v>3758</v>
      </c>
      <c r="B3759" s="5">
        <v>2467</v>
      </c>
      <c r="C3759" s="5">
        <v>1067</v>
      </c>
      <c r="D3759" s="5">
        <v>1</v>
      </c>
      <c r="E3759" s="5">
        <v>4128.99</v>
      </c>
      <c r="F3759" s="5">
        <v>0.15</v>
      </c>
      <c r="G3759" s="5">
        <f>IFERROR(INDEX(Products!$C$2:$C$86,MATCH(C3759,Products!$A$2:$A$86,0)),"")</f>
        <v>7</v>
      </c>
      <c r="H3759" s="12">
        <f>IFERROR(INDEX(Products!$D$2:$D$86,MATCH(C3759,Products!$A$2:$A$86,0)),"")</f>
        <v>2213.3200000000002</v>
      </c>
      <c r="I3759" s="12">
        <f t="shared" si="232"/>
        <v>3509.6414999999997</v>
      </c>
      <c r="J3759" s="12">
        <f t="shared" si="233"/>
        <v>2213.3200000000002</v>
      </c>
      <c r="K3759" s="12">
        <f t="shared" si="234"/>
        <v>1296.3214999999996</v>
      </c>
      <c r="L3759" s="7">
        <f t="shared" si="235"/>
        <v>0.36936008991231717</v>
      </c>
      <c r="M3759" s="5" t="str">
        <f>IF(COUNTIF(Returns!$B$2:$B$248,A3759)&gt;0,"Yes","No")</f>
        <v>No</v>
      </c>
      <c r="N3759" s="13"/>
    </row>
    <row r="3760" spans="1:14" x14ac:dyDescent="0.35">
      <c r="A3760" s="5">
        <v>3759</v>
      </c>
      <c r="B3760" s="5">
        <v>2468</v>
      </c>
      <c r="C3760" s="5">
        <v>1043</v>
      </c>
      <c r="D3760" s="5">
        <v>1</v>
      </c>
      <c r="E3760" s="5">
        <v>567.48</v>
      </c>
      <c r="F3760" s="5">
        <v>0.15</v>
      </c>
      <c r="G3760" s="5">
        <f>IFERROR(INDEX(Products!$C$2:$C$86,MATCH(C3760,Products!$A$2:$A$86,0)),"")</f>
        <v>4</v>
      </c>
      <c r="H3760" s="12">
        <f>IFERROR(INDEX(Products!$D$2:$D$86,MATCH(C3760,Products!$A$2:$A$86,0)),"")</f>
        <v>407.51</v>
      </c>
      <c r="I3760" s="12">
        <f t="shared" si="232"/>
        <v>482.358</v>
      </c>
      <c r="J3760" s="12">
        <f t="shared" si="233"/>
        <v>407.51</v>
      </c>
      <c r="K3760" s="12">
        <f t="shared" si="234"/>
        <v>74.848000000000013</v>
      </c>
      <c r="L3760" s="7">
        <f t="shared" si="235"/>
        <v>0.15517105552307625</v>
      </c>
      <c r="M3760" s="5" t="str">
        <f>IF(COUNTIF(Returns!$B$2:$B$248,A3760)&gt;0,"Yes","No")</f>
        <v>Yes</v>
      </c>
      <c r="N3760" s="13"/>
    </row>
    <row r="3761" spans="1:14" x14ac:dyDescent="0.35">
      <c r="A3761" s="5">
        <v>3760</v>
      </c>
      <c r="B3761" s="5">
        <v>2469</v>
      </c>
      <c r="C3761" s="5">
        <v>1001</v>
      </c>
      <c r="D3761" s="5">
        <v>1</v>
      </c>
      <c r="E3761" s="5">
        <v>3826.19</v>
      </c>
      <c r="F3761" s="5">
        <v>0.15</v>
      </c>
      <c r="G3761" s="5">
        <f>IFERROR(INDEX(Products!$C$2:$C$86,MATCH(C3761,Products!$A$2:$A$86,0)),"")</f>
        <v>1</v>
      </c>
      <c r="H3761" s="12">
        <f>IFERROR(INDEX(Products!$D$2:$D$86,MATCH(C3761,Products!$A$2:$A$86,0)),"")</f>
        <v>3021.65</v>
      </c>
      <c r="I3761" s="12">
        <f t="shared" si="232"/>
        <v>3252.2615000000001</v>
      </c>
      <c r="J3761" s="12">
        <f t="shared" si="233"/>
        <v>3021.65</v>
      </c>
      <c r="K3761" s="12">
        <f t="shared" si="234"/>
        <v>230.61149999999998</v>
      </c>
      <c r="L3761" s="7">
        <f t="shared" si="235"/>
        <v>7.0908043526020273E-2</v>
      </c>
      <c r="M3761" s="5" t="str">
        <f>IF(COUNTIF(Returns!$B$2:$B$248,A3761)&gt;0,"Yes","No")</f>
        <v>No</v>
      </c>
      <c r="N3761" s="13"/>
    </row>
    <row r="3762" spans="1:14" x14ac:dyDescent="0.35">
      <c r="A3762" s="5">
        <v>3761</v>
      </c>
      <c r="B3762" s="5">
        <v>2469</v>
      </c>
      <c r="C3762" s="5">
        <v>1066</v>
      </c>
      <c r="D3762" s="5">
        <v>1</v>
      </c>
      <c r="E3762" s="5">
        <v>1123.68</v>
      </c>
      <c r="F3762" s="5">
        <v>0</v>
      </c>
      <c r="G3762" s="5">
        <f>IFERROR(INDEX(Products!$C$2:$C$86,MATCH(C3762,Products!$A$2:$A$86,0)),"")</f>
        <v>7</v>
      </c>
      <c r="H3762" s="12">
        <f>IFERROR(INDEX(Products!$D$2:$D$86,MATCH(C3762,Products!$A$2:$A$86,0)),"")</f>
        <v>872.66</v>
      </c>
      <c r="I3762" s="12">
        <f t="shared" si="232"/>
        <v>1123.68</v>
      </c>
      <c r="J3762" s="12">
        <f t="shared" si="233"/>
        <v>872.66</v>
      </c>
      <c r="K3762" s="12">
        <f t="shared" si="234"/>
        <v>251.0200000000001</v>
      </c>
      <c r="L3762" s="7">
        <f t="shared" si="235"/>
        <v>0.22339100099672513</v>
      </c>
      <c r="M3762" s="5" t="str">
        <f>IF(COUNTIF(Returns!$B$2:$B$248,A3762)&gt;0,"Yes","No")</f>
        <v>No</v>
      </c>
      <c r="N3762" s="13"/>
    </row>
    <row r="3763" spans="1:14" x14ac:dyDescent="0.35">
      <c r="A3763" s="5">
        <v>3762</v>
      </c>
      <c r="B3763" s="5">
        <v>2470</v>
      </c>
      <c r="C3763" s="5">
        <v>1001</v>
      </c>
      <c r="D3763" s="5">
        <v>1</v>
      </c>
      <c r="E3763" s="5">
        <v>3826.19</v>
      </c>
      <c r="F3763" s="5">
        <v>0</v>
      </c>
      <c r="G3763" s="5">
        <f>IFERROR(INDEX(Products!$C$2:$C$86,MATCH(C3763,Products!$A$2:$A$86,0)),"")</f>
        <v>1</v>
      </c>
      <c r="H3763" s="12">
        <f>IFERROR(INDEX(Products!$D$2:$D$86,MATCH(C3763,Products!$A$2:$A$86,0)),"")</f>
        <v>3021.65</v>
      </c>
      <c r="I3763" s="12">
        <f t="shared" si="232"/>
        <v>3826.19</v>
      </c>
      <c r="J3763" s="12">
        <f t="shared" si="233"/>
        <v>3021.65</v>
      </c>
      <c r="K3763" s="12">
        <f t="shared" si="234"/>
        <v>804.54</v>
      </c>
      <c r="L3763" s="7">
        <f t="shared" si="235"/>
        <v>0.21027183699711721</v>
      </c>
      <c r="M3763" s="5" t="str">
        <f>IF(COUNTIF(Returns!$B$2:$B$248,A3763)&gt;0,"Yes","No")</f>
        <v>No</v>
      </c>
      <c r="N3763" s="13"/>
    </row>
    <row r="3764" spans="1:14" x14ac:dyDescent="0.35">
      <c r="A3764" s="5">
        <v>3763</v>
      </c>
      <c r="B3764" s="5">
        <v>2471</v>
      </c>
      <c r="C3764" s="5">
        <v>1053</v>
      </c>
      <c r="D3764" s="5">
        <v>1</v>
      </c>
      <c r="E3764" s="5">
        <v>1295.03</v>
      </c>
      <c r="F3764" s="5">
        <v>0.05</v>
      </c>
      <c r="G3764" s="5">
        <f>IFERROR(INDEX(Products!$C$2:$C$86,MATCH(C3764,Products!$A$2:$A$86,0)),"")</f>
        <v>5</v>
      </c>
      <c r="H3764" s="12">
        <f>IFERROR(INDEX(Products!$D$2:$D$86,MATCH(C3764,Products!$A$2:$A$86,0)),"")</f>
        <v>777.04</v>
      </c>
      <c r="I3764" s="12">
        <f t="shared" si="232"/>
        <v>1230.2784999999999</v>
      </c>
      <c r="J3764" s="12">
        <f t="shared" si="233"/>
        <v>777.04</v>
      </c>
      <c r="K3764" s="12">
        <f t="shared" si="234"/>
        <v>453.23849999999993</v>
      </c>
      <c r="L3764" s="7">
        <f t="shared" si="235"/>
        <v>0.3684031705016384</v>
      </c>
      <c r="M3764" s="5" t="str">
        <f>IF(COUNTIF(Returns!$B$2:$B$248,A3764)&gt;0,"Yes","No")</f>
        <v>No</v>
      </c>
      <c r="N3764" s="13"/>
    </row>
    <row r="3765" spans="1:14" x14ac:dyDescent="0.35">
      <c r="A3765" s="5">
        <v>3764</v>
      </c>
      <c r="B3765" s="5">
        <v>2472</v>
      </c>
      <c r="C3765" s="5">
        <v>1019</v>
      </c>
      <c r="D3765" s="5">
        <v>1</v>
      </c>
      <c r="E3765" s="5">
        <v>1255.73</v>
      </c>
      <c r="F3765" s="5">
        <v>0.3</v>
      </c>
      <c r="G3765" s="5">
        <f>IFERROR(INDEX(Products!$C$2:$C$86,MATCH(C3765,Products!$A$2:$A$86,0)),"")</f>
        <v>2</v>
      </c>
      <c r="H3765" s="12">
        <f>IFERROR(INDEX(Products!$D$2:$D$86,MATCH(C3765,Products!$A$2:$A$86,0)),"")</f>
        <v>760.11</v>
      </c>
      <c r="I3765" s="12">
        <f t="shared" si="232"/>
        <v>879.01099999999997</v>
      </c>
      <c r="J3765" s="12">
        <f t="shared" si="233"/>
        <v>760.11</v>
      </c>
      <c r="K3765" s="12">
        <f t="shared" si="234"/>
        <v>118.90099999999995</v>
      </c>
      <c r="L3765" s="7">
        <f t="shared" si="235"/>
        <v>0.13526679415843482</v>
      </c>
      <c r="M3765" s="5" t="str">
        <f>IF(COUNTIF(Returns!$B$2:$B$248,A3765)&gt;0,"Yes","No")</f>
        <v>No</v>
      </c>
      <c r="N3765" s="13"/>
    </row>
    <row r="3766" spans="1:14" x14ac:dyDescent="0.35">
      <c r="A3766" s="5">
        <v>3765</v>
      </c>
      <c r="B3766" s="5">
        <v>2473</v>
      </c>
      <c r="C3766" s="5">
        <v>1012</v>
      </c>
      <c r="D3766" s="5">
        <v>1</v>
      </c>
      <c r="E3766" s="5">
        <v>2425.1999999999998</v>
      </c>
      <c r="F3766" s="5">
        <v>0.25</v>
      </c>
      <c r="G3766" s="5">
        <f>IFERROR(INDEX(Products!$C$2:$C$86,MATCH(C3766,Products!$A$2:$A$86,0)),"")</f>
        <v>1</v>
      </c>
      <c r="H3766" s="12">
        <f>IFERROR(INDEX(Products!$D$2:$D$86,MATCH(C3766,Products!$A$2:$A$86,0)),"")</f>
        <v>1795.03</v>
      </c>
      <c r="I3766" s="12">
        <f t="shared" si="232"/>
        <v>1818.8999999999999</v>
      </c>
      <c r="J3766" s="12">
        <f t="shared" si="233"/>
        <v>1795.03</v>
      </c>
      <c r="K3766" s="12">
        <f t="shared" si="234"/>
        <v>23.869999999999891</v>
      </c>
      <c r="L3766" s="7">
        <f t="shared" si="235"/>
        <v>1.3123316290065365E-2</v>
      </c>
      <c r="M3766" s="5" t="str">
        <f>IF(COUNTIF(Returns!$B$2:$B$248,A3766)&gt;0,"Yes","No")</f>
        <v>No</v>
      </c>
      <c r="N3766" s="13"/>
    </row>
    <row r="3767" spans="1:14" x14ac:dyDescent="0.35">
      <c r="A3767" s="5">
        <v>3766</v>
      </c>
      <c r="B3767" s="5">
        <v>2473</v>
      </c>
      <c r="C3767" s="5">
        <v>1067</v>
      </c>
      <c r="D3767" s="5">
        <v>1</v>
      </c>
      <c r="E3767" s="5">
        <v>4128.99</v>
      </c>
      <c r="F3767" s="5">
        <v>0.1</v>
      </c>
      <c r="G3767" s="5">
        <f>IFERROR(INDEX(Products!$C$2:$C$86,MATCH(C3767,Products!$A$2:$A$86,0)),"")</f>
        <v>7</v>
      </c>
      <c r="H3767" s="12">
        <f>IFERROR(INDEX(Products!$D$2:$D$86,MATCH(C3767,Products!$A$2:$A$86,0)),"")</f>
        <v>2213.3200000000002</v>
      </c>
      <c r="I3767" s="12">
        <f t="shared" si="232"/>
        <v>3716.0909999999999</v>
      </c>
      <c r="J3767" s="12">
        <f t="shared" si="233"/>
        <v>2213.3200000000002</v>
      </c>
      <c r="K3767" s="12">
        <f t="shared" si="234"/>
        <v>1502.7709999999997</v>
      </c>
      <c r="L3767" s="7">
        <f t="shared" si="235"/>
        <v>0.40439564047274401</v>
      </c>
      <c r="M3767" s="5" t="str">
        <f>IF(COUNTIF(Returns!$B$2:$B$248,A3767)&gt;0,"Yes","No")</f>
        <v>No</v>
      </c>
      <c r="N3767" s="13"/>
    </row>
    <row r="3768" spans="1:14" x14ac:dyDescent="0.35">
      <c r="A3768" s="5">
        <v>3767</v>
      </c>
      <c r="B3768" s="5">
        <v>2474</v>
      </c>
      <c r="C3768" s="5">
        <v>1056</v>
      </c>
      <c r="D3768" s="5">
        <v>1</v>
      </c>
      <c r="E3768" s="5">
        <v>1134.4000000000001</v>
      </c>
      <c r="F3768" s="5">
        <v>0.3</v>
      </c>
      <c r="G3768" s="5">
        <f>IFERROR(INDEX(Products!$C$2:$C$86,MATCH(C3768,Products!$A$2:$A$86,0)),"")</f>
        <v>6</v>
      </c>
      <c r="H3768" s="12">
        <f>IFERROR(INDEX(Products!$D$2:$D$86,MATCH(C3768,Products!$A$2:$A$86,0)),"")</f>
        <v>798.2</v>
      </c>
      <c r="I3768" s="12">
        <f t="shared" si="232"/>
        <v>794.08</v>
      </c>
      <c r="J3768" s="12">
        <f t="shared" si="233"/>
        <v>798.2</v>
      </c>
      <c r="K3768" s="12">
        <f t="shared" si="234"/>
        <v>-4.1200000000000045</v>
      </c>
      <c r="L3768" s="7">
        <f t="shared" si="235"/>
        <v>-5.1883941164618226E-3</v>
      </c>
      <c r="M3768" s="5" t="str">
        <f>IF(COUNTIF(Returns!$B$2:$B$248,A3768)&gt;0,"Yes","No")</f>
        <v>No</v>
      </c>
      <c r="N3768" s="13"/>
    </row>
    <row r="3769" spans="1:14" x14ac:dyDescent="0.35">
      <c r="A3769" s="5">
        <v>3768</v>
      </c>
      <c r="B3769" s="5">
        <v>2474</v>
      </c>
      <c r="C3769" s="5">
        <v>1073</v>
      </c>
      <c r="D3769" s="5">
        <v>2</v>
      </c>
      <c r="E3769" s="5">
        <v>1588.01</v>
      </c>
      <c r="F3769" s="5">
        <v>0.15</v>
      </c>
      <c r="G3769" s="5">
        <f>IFERROR(INDEX(Products!$C$2:$C$86,MATCH(C3769,Products!$A$2:$A$86,0)),"")</f>
        <v>7</v>
      </c>
      <c r="H3769" s="12">
        <f>IFERROR(INDEX(Products!$D$2:$D$86,MATCH(C3769,Products!$A$2:$A$86,0)),"")</f>
        <v>1144.3699999999999</v>
      </c>
      <c r="I3769" s="12">
        <f t="shared" si="232"/>
        <v>2699.6169999999997</v>
      </c>
      <c r="J3769" s="12">
        <f t="shared" si="233"/>
        <v>2288.7399999999998</v>
      </c>
      <c r="K3769" s="12">
        <f t="shared" si="234"/>
        <v>410.87699999999995</v>
      </c>
      <c r="L3769" s="7">
        <f t="shared" si="235"/>
        <v>0.15219825627116734</v>
      </c>
      <c r="M3769" s="5" t="str">
        <f>IF(COUNTIF(Returns!$B$2:$B$248,A3769)&gt;0,"Yes","No")</f>
        <v>No</v>
      </c>
      <c r="N3769" s="13"/>
    </row>
    <row r="3770" spans="1:14" x14ac:dyDescent="0.35">
      <c r="A3770" s="5">
        <v>3769</v>
      </c>
      <c r="B3770" s="5">
        <v>2474</v>
      </c>
      <c r="C3770" s="5">
        <v>1067</v>
      </c>
      <c r="D3770" s="5">
        <v>1</v>
      </c>
      <c r="E3770" s="5">
        <v>4128.99</v>
      </c>
      <c r="F3770" s="5">
        <v>0.05</v>
      </c>
      <c r="G3770" s="5">
        <f>IFERROR(INDEX(Products!$C$2:$C$86,MATCH(C3770,Products!$A$2:$A$86,0)),"")</f>
        <v>7</v>
      </c>
      <c r="H3770" s="12">
        <f>IFERROR(INDEX(Products!$D$2:$D$86,MATCH(C3770,Products!$A$2:$A$86,0)),"")</f>
        <v>2213.3200000000002</v>
      </c>
      <c r="I3770" s="12">
        <f t="shared" si="232"/>
        <v>3922.5404999999996</v>
      </c>
      <c r="J3770" s="12">
        <f t="shared" si="233"/>
        <v>2213.3200000000002</v>
      </c>
      <c r="K3770" s="12">
        <f t="shared" si="234"/>
        <v>1709.2204999999994</v>
      </c>
      <c r="L3770" s="7">
        <f t="shared" si="235"/>
        <v>0.43574323834259954</v>
      </c>
      <c r="M3770" s="5" t="str">
        <f>IF(COUNTIF(Returns!$B$2:$B$248,A3770)&gt;0,"Yes","No")</f>
        <v>No</v>
      </c>
      <c r="N3770" s="13"/>
    </row>
    <row r="3771" spans="1:14" x14ac:dyDescent="0.35">
      <c r="A3771" s="5">
        <v>3770</v>
      </c>
      <c r="B3771" s="5">
        <v>2474</v>
      </c>
      <c r="C3771" s="5">
        <v>1085</v>
      </c>
      <c r="D3771" s="5">
        <v>1</v>
      </c>
      <c r="E3771" s="5">
        <v>234.72</v>
      </c>
      <c r="F3771" s="5">
        <v>0.05</v>
      </c>
      <c r="G3771" s="5">
        <f>IFERROR(INDEX(Products!$C$2:$C$86,MATCH(C3771,Products!$A$2:$A$86,0)),"")</f>
        <v>8</v>
      </c>
      <c r="H3771" s="12">
        <f>IFERROR(INDEX(Products!$D$2:$D$86,MATCH(C3771,Products!$A$2:$A$86,0)),"")</f>
        <v>175.69</v>
      </c>
      <c r="I3771" s="12">
        <f t="shared" si="232"/>
        <v>222.98399999999998</v>
      </c>
      <c r="J3771" s="12">
        <f t="shared" si="233"/>
        <v>175.69</v>
      </c>
      <c r="K3771" s="12">
        <f t="shared" si="234"/>
        <v>47.293999999999983</v>
      </c>
      <c r="L3771" s="7">
        <f t="shared" si="235"/>
        <v>0.21209593513435937</v>
      </c>
      <c r="M3771" s="5" t="str">
        <f>IF(COUNTIF(Returns!$B$2:$B$248,A3771)&gt;0,"Yes","No")</f>
        <v>No</v>
      </c>
      <c r="N3771" s="13"/>
    </row>
    <row r="3772" spans="1:14" x14ac:dyDescent="0.35">
      <c r="A3772" s="5">
        <v>3771</v>
      </c>
      <c r="B3772" s="5">
        <v>2475</v>
      </c>
      <c r="C3772" s="5">
        <v>1072</v>
      </c>
      <c r="D3772" s="5">
        <v>1</v>
      </c>
      <c r="E3772" s="5">
        <v>1404.39</v>
      </c>
      <c r="F3772" s="5">
        <v>0</v>
      </c>
      <c r="G3772" s="5">
        <f>IFERROR(INDEX(Products!$C$2:$C$86,MATCH(C3772,Products!$A$2:$A$86,0)),"")</f>
        <v>7</v>
      </c>
      <c r="H3772" s="12">
        <f>IFERROR(INDEX(Products!$D$2:$D$86,MATCH(C3772,Products!$A$2:$A$86,0)),"")</f>
        <v>772.88</v>
      </c>
      <c r="I3772" s="12">
        <f t="shared" si="232"/>
        <v>1404.39</v>
      </c>
      <c r="J3772" s="12">
        <f t="shared" si="233"/>
        <v>772.88</v>
      </c>
      <c r="K3772" s="12">
        <f t="shared" si="234"/>
        <v>631.5100000000001</v>
      </c>
      <c r="L3772" s="7">
        <f t="shared" si="235"/>
        <v>0.44966853936584572</v>
      </c>
      <c r="M3772" s="5" t="str">
        <f>IF(COUNTIF(Returns!$B$2:$B$248,A3772)&gt;0,"Yes","No")</f>
        <v>No</v>
      </c>
      <c r="N3772" s="13"/>
    </row>
    <row r="3773" spans="1:14" x14ac:dyDescent="0.35">
      <c r="A3773" s="5">
        <v>3772</v>
      </c>
      <c r="B3773" s="5">
        <v>2476</v>
      </c>
      <c r="C3773" s="5">
        <v>1080</v>
      </c>
      <c r="D3773" s="5">
        <v>1</v>
      </c>
      <c r="E3773" s="5">
        <v>256.7</v>
      </c>
      <c r="F3773" s="5">
        <v>0</v>
      </c>
      <c r="G3773" s="5">
        <f>IFERROR(INDEX(Products!$C$2:$C$86,MATCH(C3773,Products!$A$2:$A$86,0)),"")</f>
        <v>8</v>
      </c>
      <c r="H3773" s="12">
        <f>IFERROR(INDEX(Products!$D$2:$D$86,MATCH(C3773,Products!$A$2:$A$86,0)),"")</f>
        <v>184.26</v>
      </c>
      <c r="I3773" s="12">
        <f t="shared" si="232"/>
        <v>256.7</v>
      </c>
      <c r="J3773" s="12">
        <f t="shared" si="233"/>
        <v>184.26</v>
      </c>
      <c r="K3773" s="12">
        <f t="shared" si="234"/>
        <v>72.44</v>
      </c>
      <c r="L3773" s="7">
        <f t="shared" si="235"/>
        <v>0.28219711725749902</v>
      </c>
      <c r="M3773" s="5" t="str">
        <f>IF(COUNTIF(Returns!$B$2:$B$248,A3773)&gt;0,"Yes","No")</f>
        <v>No</v>
      </c>
      <c r="N3773" s="13"/>
    </row>
    <row r="3774" spans="1:14" x14ac:dyDescent="0.35">
      <c r="A3774" s="5">
        <v>3773</v>
      </c>
      <c r="B3774" s="5">
        <v>2476</v>
      </c>
      <c r="C3774" s="5">
        <v>1001</v>
      </c>
      <c r="D3774" s="5">
        <v>1</v>
      </c>
      <c r="E3774" s="5">
        <v>3826.19</v>
      </c>
      <c r="F3774" s="5">
        <v>0.3</v>
      </c>
      <c r="G3774" s="5">
        <f>IFERROR(INDEX(Products!$C$2:$C$86,MATCH(C3774,Products!$A$2:$A$86,0)),"")</f>
        <v>1</v>
      </c>
      <c r="H3774" s="12">
        <f>IFERROR(INDEX(Products!$D$2:$D$86,MATCH(C3774,Products!$A$2:$A$86,0)),"")</f>
        <v>3021.65</v>
      </c>
      <c r="I3774" s="12">
        <f t="shared" si="232"/>
        <v>2678.3330000000001</v>
      </c>
      <c r="J3774" s="12">
        <f t="shared" si="233"/>
        <v>3021.65</v>
      </c>
      <c r="K3774" s="12">
        <f t="shared" si="234"/>
        <v>-343.31700000000001</v>
      </c>
      <c r="L3774" s="7">
        <f t="shared" si="235"/>
        <v>-0.12818309000411823</v>
      </c>
      <c r="M3774" s="5" t="str">
        <f>IF(COUNTIF(Returns!$B$2:$B$248,A3774)&gt;0,"Yes","No")</f>
        <v>No</v>
      </c>
      <c r="N3774" s="13"/>
    </row>
    <row r="3775" spans="1:14" x14ac:dyDescent="0.35">
      <c r="A3775" s="5">
        <v>3774</v>
      </c>
      <c r="B3775" s="5">
        <v>2476</v>
      </c>
      <c r="C3775" s="5">
        <v>1056</v>
      </c>
      <c r="D3775" s="5">
        <v>1</v>
      </c>
      <c r="E3775" s="5">
        <v>1134.4000000000001</v>
      </c>
      <c r="F3775" s="5">
        <v>0</v>
      </c>
      <c r="G3775" s="5">
        <f>IFERROR(INDEX(Products!$C$2:$C$86,MATCH(C3775,Products!$A$2:$A$86,0)),"")</f>
        <v>6</v>
      </c>
      <c r="H3775" s="12">
        <f>IFERROR(INDEX(Products!$D$2:$D$86,MATCH(C3775,Products!$A$2:$A$86,0)),"")</f>
        <v>798.2</v>
      </c>
      <c r="I3775" s="12">
        <f t="shared" si="232"/>
        <v>1134.4000000000001</v>
      </c>
      <c r="J3775" s="12">
        <f t="shared" si="233"/>
        <v>798.2</v>
      </c>
      <c r="K3775" s="12">
        <f t="shared" si="234"/>
        <v>336.20000000000005</v>
      </c>
      <c r="L3775" s="7">
        <f t="shared" si="235"/>
        <v>0.29636812411847674</v>
      </c>
      <c r="M3775" s="5" t="str">
        <f>IF(COUNTIF(Returns!$B$2:$B$248,A3775)&gt;0,"Yes","No")</f>
        <v>No</v>
      </c>
      <c r="N3775" s="13"/>
    </row>
    <row r="3776" spans="1:14" x14ac:dyDescent="0.35">
      <c r="A3776" s="5">
        <v>3775</v>
      </c>
      <c r="B3776" s="5">
        <v>2476</v>
      </c>
      <c r="C3776" s="5">
        <v>1007</v>
      </c>
      <c r="D3776" s="5">
        <v>1</v>
      </c>
      <c r="E3776" s="5">
        <v>701.76</v>
      </c>
      <c r="F3776" s="5">
        <v>0</v>
      </c>
      <c r="G3776" s="5">
        <f>IFERROR(INDEX(Products!$C$2:$C$86,MATCH(C3776,Products!$A$2:$A$86,0)),"")</f>
        <v>1</v>
      </c>
      <c r="H3776" s="12">
        <f>IFERROR(INDEX(Products!$D$2:$D$86,MATCH(C3776,Products!$A$2:$A$86,0)),"")</f>
        <v>508.8</v>
      </c>
      <c r="I3776" s="12">
        <f t="shared" si="232"/>
        <v>701.76</v>
      </c>
      <c r="J3776" s="12">
        <f t="shared" si="233"/>
        <v>508.8</v>
      </c>
      <c r="K3776" s="12">
        <f t="shared" si="234"/>
        <v>192.95999999999998</v>
      </c>
      <c r="L3776" s="7">
        <f t="shared" si="235"/>
        <v>0.27496580027359779</v>
      </c>
      <c r="M3776" s="5" t="str">
        <f>IF(COUNTIF(Returns!$B$2:$B$248,A3776)&gt;0,"Yes","No")</f>
        <v>No</v>
      </c>
      <c r="N3776" s="13"/>
    </row>
    <row r="3777" spans="1:14" x14ac:dyDescent="0.35">
      <c r="A3777" s="5">
        <v>3776</v>
      </c>
      <c r="B3777" s="5">
        <v>2477</v>
      </c>
      <c r="C3777" s="5">
        <v>1013</v>
      </c>
      <c r="D3777" s="5">
        <v>1</v>
      </c>
      <c r="E3777" s="5">
        <v>6351.87</v>
      </c>
      <c r="F3777" s="5">
        <v>0.15</v>
      </c>
      <c r="G3777" s="5">
        <f>IFERROR(INDEX(Products!$C$2:$C$86,MATCH(C3777,Products!$A$2:$A$86,0)),"")</f>
        <v>1</v>
      </c>
      <c r="H3777" s="12">
        <f>IFERROR(INDEX(Products!$D$2:$D$86,MATCH(C3777,Products!$A$2:$A$86,0)),"")</f>
        <v>4324.57</v>
      </c>
      <c r="I3777" s="12">
        <f t="shared" si="232"/>
        <v>5399.0895</v>
      </c>
      <c r="J3777" s="12">
        <f t="shared" si="233"/>
        <v>4324.57</v>
      </c>
      <c r="K3777" s="12">
        <f t="shared" si="234"/>
        <v>1074.5195000000003</v>
      </c>
      <c r="L3777" s="7">
        <f t="shared" si="235"/>
        <v>0.19901864934819108</v>
      </c>
      <c r="M3777" s="5" t="str">
        <f>IF(COUNTIF(Returns!$B$2:$B$248,A3777)&gt;0,"Yes","No")</f>
        <v>No</v>
      </c>
      <c r="N3777" s="13"/>
    </row>
    <row r="3778" spans="1:14" x14ac:dyDescent="0.35">
      <c r="A3778" s="5">
        <v>3777</v>
      </c>
      <c r="B3778" s="5">
        <v>2478</v>
      </c>
      <c r="C3778" s="5">
        <v>1007</v>
      </c>
      <c r="D3778" s="5">
        <v>1</v>
      </c>
      <c r="E3778" s="5">
        <v>701.76</v>
      </c>
      <c r="F3778" s="5">
        <v>0.25</v>
      </c>
      <c r="G3778" s="5">
        <f>IFERROR(INDEX(Products!$C$2:$C$86,MATCH(C3778,Products!$A$2:$A$86,0)),"")</f>
        <v>1</v>
      </c>
      <c r="H3778" s="12">
        <f>IFERROR(INDEX(Products!$D$2:$D$86,MATCH(C3778,Products!$A$2:$A$86,0)),"")</f>
        <v>508.8</v>
      </c>
      <c r="I3778" s="12">
        <f t="shared" ref="I3778:I3841" si="236">D3778*E3778*(1-F3778)</f>
        <v>526.31999999999994</v>
      </c>
      <c r="J3778" s="12">
        <f t="shared" ref="J3778:J3841" si="237">D3778*H3778</f>
        <v>508.8</v>
      </c>
      <c r="K3778" s="12">
        <f t="shared" ref="K3778:K3841" si="238">I3778-J3778</f>
        <v>17.519999999999925</v>
      </c>
      <c r="L3778" s="7">
        <f t="shared" ref="L3778:L3841" si="239">IFERROR(K3778/I3778,0)</f>
        <v>3.3287733698130276E-2</v>
      </c>
      <c r="M3778" s="5" t="str">
        <f>IF(COUNTIF(Returns!$B$2:$B$248,A3778)&gt;0,"Yes","No")</f>
        <v>No</v>
      </c>
      <c r="N3778" s="13"/>
    </row>
    <row r="3779" spans="1:14" x14ac:dyDescent="0.35">
      <c r="A3779" s="5">
        <v>3778</v>
      </c>
      <c r="B3779" s="5">
        <v>2478</v>
      </c>
      <c r="C3779" s="5">
        <v>1044</v>
      </c>
      <c r="D3779" s="5">
        <v>1</v>
      </c>
      <c r="E3779" s="5">
        <v>1419.88</v>
      </c>
      <c r="F3779" s="5">
        <v>0.1</v>
      </c>
      <c r="G3779" s="5">
        <f>IFERROR(INDEX(Products!$C$2:$C$86,MATCH(C3779,Products!$A$2:$A$86,0)),"")</f>
        <v>4</v>
      </c>
      <c r="H3779" s="12">
        <f>IFERROR(INDEX(Products!$D$2:$D$86,MATCH(C3779,Products!$A$2:$A$86,0)),"")</f>
        <v>897.98</v>
      </c>
      <c r="I3779" s="12">
        <f t="shared" si="236"/>
        <v>1277.8920000000001</v>
      </c>
      <c r="J3779" s="12">
        <f t="shared" si="237"/>
        <v>897.98</v>
      </c>
      <c r="K3779" s="12">
        <f t="shared" si="238"/>
        <v>379.91200000000003</v>
      </c>
      <c r="L3779" s="7">
        <f t="shared" si="239"/>
        <v>0.29729585911798495</v>
      </c>
      <c r="M3779" s="5" t="str">
        <f>IF(COUNTIF(Returns!$B$2:$B$248,A3779)&gt;0,"Yes","No")</f>
        <v>No</v>
      </c>
      <c r="N3779" s="13"/>
    </row>
    <row r="3780" spans="1:14" x14ac:dyDescent="0.35">
      <c r="A3780" s="5">
        <v>3779</v>
      </c>
      <c r="B3780" s="5">
        <v>2478</v>
      </c>
      <c r="C3780" s="5">
        <v>1073</v>
      </c>
      <c r="D3780" s="5">
        <v>2</v>
      </c>
      <c r="E3780" s="5">
        <v>1588.01</v>
      </c>
      <c r="F3780" s="5">
        <v>0.2</v>
      </c>
      <c r="G3780" s="5">
        <f>IFERROR(INDEX(Products!$C$2:$C$86,MATCH(C3780,Products!$A$2:$A$86,0)),"")</f>
        <v>7</v>
      </c>
      <c r="H3780" s="12">
        <f>IFERROR(INDEX(Products!$D$2:$D$86,MATCH(C3780,Products!$A$2:$A$86,0)),"")</f>
        <v>1144.3699999999999</v>
      </c>
      <c r="I3780" s="12">
        <f t="shared" si="236"/>
        <v>2540.8160000000003</v>
      </c>
      <c r="J3780" s="12">
        <f t="shared" si="237"/>
        <v>2288.7399999999998</v>
      </c>
      <c r="K3780" s="12">
        <f t="shared" si="238"/>
        <v>252.07600000000048</v>
      </c>
      <c r="L3780" s="7">
        <f t="shared" si="239"/>
        <v>9.9210647288115489E-2</v>
      </c>
      <c r="M3780" s="5" t="str">
        <f>IF(COUNTIF(Returns!$B$2:$B$248,A3780)&gt;0,"Yes","No")</f>
        <v>No</v>
      </c>
      <c r="N3780" s="13"/>
    </row>
    <row r="3781" spans="1:14" x14ac:dyDescent="0.35">
      <c r="A3781" s="5">
        <v>3780</v>
      </c>
      <c r="B3781" s="5">
        <v>2479</v>
      </c>
      <c r="C3781" s="5">
        <v>1068</v>
      </c>
      <c r="D3781" s="5">
        <v>2</v>
      </c>
      <c r="E3781" s="5">
        <v>550.08000000000004</v>
      </c>
      <c r="F3781" s="5">
        <v>0.25</v>
      </c>
      <c r="G3781" s="5">
        <f>IFERROR(INDEX(Products!$C$2:$C$86,MATCH(C3781,Products!$A$2:$A$86,0)),"")</f>
        <v>7</v>
      </c>
      <c r="H3781" s="12">
        <f>IFERROR(INDEX(Products!$D$2:$D$86,MATCH(C3781,Products!$A$2:$A$86,0)),"")</f>
        <v>351.29</v>
      </c>
      <c r="I3781" s="12">
        <f t="shared" si="236"/>
        <v>825.12000000000012</v>
      </c>
      <c r="J3781" s="12">
        <f t="shared" si="237"/>
        <v>702.58</v>
      </c>
      <c r="K3781" s="12">
        <f t="shared" si="238"/>
        <v>122.54000000000008</v>
      </c>
      <c r="L3781" s="7">
        <f t="shared" si="239"/>
        <v>0.14851173162691494</v>
      </c>
      <c r="M3781" s="5" t="str">
        <f>IF(COUNTIF(Returns!$B$2:$B$248,A3781)&gt;0,"Yes","No")</f>
        <v>No</v>
      </c>
      <c r="N3781" s="13"/>
    </row>
    <row r="3782" spans="1:14" x14ac:dyDescent="0.35">
      <c r="A3782" s="5">
        <v>3781</v>
      </c>
      <c r="B3782" s="5">
        <v>2480</v>
      </c>
      <c r="C3782" s="5">
        <v>1085</v>
      </c>
      <c r="D3782" s="5">
        <v>1</v>
      </c>
      <c r="E3782" s="5">
        <v>234.72</v>
      </c>
      <c r="F3782" s="5">
        <v>0.1</v>
      </c>
      <c r="G3782" s="5">
        <f>IFERROR(INDEX(Products!$C$2:$C$86,MATCH(C3782,Products!$A$2:$A$86,0)),"")</f>
        <v>8</v>
      </c>
      <c r="H3782" s="12">
        <f>IFERROR(INDEX(Products!$D$2:$D$86,MATCH(C3782,Products!$A$2:$A$86,0)),"")</f>
        <v>175.69</v>
      </c>
      <c r="I3782" s="12">
        <f t="shared" si="236"/>
        <v>211.24799999999999</v>
      </c>
      <c r="J3782" s="12">
        <f t="shared" si="237"/>
        <v>175.69</v>
      </c>
      <c r="K3782" s="12">
        <f t="shared" si="238"/>
        <v>35.557999999999993</v>
      </c>
      <c r="L3782" s="7">
        <f t="shared" si="239"/>
        <v>0.16832348708626824</v>
      </c>
      <c r="M3782" s="5" t="str">
        <f>IF(COUNTIF(Returns!$B$2:$B$248,A3782)&gt;0,"Yes","No")</f>
        <v>No</v>
      </c>
      <c r="N3782" s="13"/>
    </row>
    <row r="3783" spans="1:14" x14ac:dyDescent="0.35">
      <c r="A3783" s="5">
        <v>3782</v>
      </c>
      <c r="B3783" s="5">
        <v>2480</v>
      </c>
      <c r="C3783" s="5">
        <v>1019</v>
      </c>
      <c r="D3783" s="5">
        <v>1</v>
      </c>
      <c r="E3783" s="5">
        <v>1255.73</v>
      </c>
      <c r="F3783" s="5">
        <v>0.2</v>
      </c>
      <c r="G3783" s="5">
        <f>IFERROR(INDEX(Products!$C$2:$C$86,MATCH(C3783,Products!$A$2:$A$86,0)),"")</f>
        <v>2</v>
      </c>
      <c r="H3783" s="12">
        <f>IFERROR(INDEX(Products!$D$2:$D$86,MATCH(C3783,Products!$A$2:$A$86,0)),"")</f>
        <v>760.11</v>
      </c>
      <c r="I3783" s="12">
        <f t="shared" si="236"/>
        <v>1004.5840000000001</v>
      </c>
      <c r="J3783" s="12">
        <f t="shared" si="237"/>
        <v>760.11</v>
      </c>
      <c r="K3783" s="12">
        <f t="shared" si="238"/>
        <v>244.47400000000005</v>
      </c>
      <c r="L3783" s="7">
        <f t="shared" si="239"/>
        <v>0.24335844488863054</v>
      </c>
      <c r="M3783" s="5" t="str">
        <f>IF(COUNTIF(Returns!$B$2:$B$248,A3783)&gt;0,"Yes","No")</f>
        <v>Yes</v>
      </c>
      <c r="N3783" s="13"/>
    </row>
    <row r="3784" spans="1:14" x14ac:dyDescent="0.35">
      <c r="A3784" s="5">
        <v>3783</v>
      </c>
      <c r="B3784" s="5">
        <v>2480</v>
      </c>
      <c r="C3784" s="5">
        <v>1067</v>
      </c>
      <c r="D3784" s="5">
        <v>1</v>
      </c>
      <c r="E3784" s="5">
        <v>4128.99</v>
      </c>
      <c r="F3784" s="5">
        <v>0.3</v>
      </c>
      <c r="G3784" s="5">
        <f>IFERROR(INDEX(Products!$C$2:$C$86,MATCH(C3784,Products!$A$2:$A$86,0)),"")</f>
        <v>7</v>
      </c>
      <c r="H3784" s="12">
        <f>IFERROR(INDEX(Products!$D$2:$D$86,MATCH(C3784,Products!$A$2:$A$86,0)),"")</f>
        <v>2213.3200000000002</v>
      </c>
      <c r="I3784" s="12">
        <f t="shared" si="236"/>
        <v>2890.2929999999997</v>
      </c>
      <c r="J3784" s="12">
        <f t="shared" si="237"/>
        <v>2213.3200000000002</v>
      </c>
      <c r="K3784" s="12">
        <f t="shared" si="238"/>
        <v>676.9729999999995</v>
      </c>
      <c r="L3784" s="7">
        <f t="shared" si="239"/>
        <v>0.23422296632209938</v>
      </c>
      <c r="M3784" s="5" t="str">
        <f>IF(COUNTIF(Returns!$B$2:$B$248,A3784)&gt;0,"Yes","No")</f>
        <v>No</v>
      </c>
      <c r="N3784" s="13"/>
    </row>
    <row r="3785" spans="1:14" x14ac:dyDescent="0.35">
      <c r="A3785" s="5">
        <v>3784</v>
      </c>
      <c r="B3785" s="5">
        <v>2481</v>
      </c>
      <c r="C3785" s="5">
        <v>1046</v>
      </c>
      <c r="D3785" s="5">
        <v>1</v>
      </c>
      <c r="E3785" s="5">
        <v>675.87</v>
      </c>
      <c r="F3785" s="5">
        <v>0</v>
      </c>
      <c r="G3785" s="5">
        <f>IFERROR(INDEX(Products!$C$2:$C$86,MATCH(C3785,Products!$A$2:$A$86,0)),"")</f>
        <v>5</v>
      </c>
      <c r="H3785" s="12">
        <f>IFERROR(INDEX(Products!$D$2:$D$86,MATCH(C3785,Products!$A$2:$A$86,0)),"")</f>
        <v>407.68</v>
      </c>
      <c r="I3785" s="12">
        <f t="shared" si="236"/>
        <v>675.87</v>
      </c>
      <c r="J3785" s="12">
        <f t="shared" si="237"/>
        <v>407.68</v>
      </c>
      <c r="K3785" s="12">
        <f t="shared" si="238"/>
        <v>268.19</v>
      </c>
      <c r="L3785" s="7">
        <f t="shared" si="239"/>
        <v>0.39680707828428541</v>
      </c>
      <c r="M3785" s="5" t="str">
        <f>IF(COUNTIF(Returns!$B$2:$B$248,A3785)&gt;0,"Yes","No")</f>
        <v>No</v>
      </c>
      <c r="N3785" s="13"/>
    </row>
    <row r="3786" spans="1:14" x14ac:dyDescent="0.35">
      <c r="A3786" s="5">
        <v>3785</v>
      </c>
      <c r="B3786" s="5">
        <v>2482</v>
      </c>
      <c r="C3786" s="5">
        <v>1065</v>
      </c>
      <c r="D3786" s="5">
        <v>1</v>
      </c>
      <c r="E3786" s="5">
        <v>1433.45</v>
      </c>
      <c r="F3786" s="5">
        <v>0.2</v>
      </c>
      <c r="G3786" s="5">
        <f>IFERROR(INDEX(Products!$C$2:$C$86,MATCH(C3786,Products!$A$2:$A$86,0)),"")</f>
        <v>6</v>
      </c>
      <c r="H3786" s="12">
        <f>IFERROR(INDEX(Products!$D$2:$D$86,MATCH(C3786,Products!$A$2:$A$86,0)),"")</f>
        <v>800.55</v>
      </c>
      <c r="I3786" s="12">
        <f t="shared" si="236"/>
        <v>1146.76</v>
      </c>
      <c r="J3786" s="12">
        <f t="shared" si="237"/>
        <v>800.55</v>
      </c>
      <c r="K3786" s="12">
        <f t="shared" si="238"/>
        <v>346.21000000000004</v>
      </c>
      <c r="L3786" s="7">
        <f t="shared" si="239"/>
        <v>0.30190275210157314</v>
      </c>
      <c r="M3786" s="5" t="str">
        <f>IF(COUNTIF(Returns!$B$2:$B$248,A3786)&gt;0,"Yes","No")</f>
        <v>No</v>
      </c>
      <c r="N3786" s="13"/>
    </row>
    <row r="3787" spans="1:14" x14ac:dyDescent="0.35">
      <c r="A3787" s="5">
        <v>3786</v>
      </c>
      <c r="B3787" s="5">
        <v>2483</v>
      </c>
      <c r="C3787" s="5">
        <v>1001</v>
      </c>
      <c r="D3787" s="5">
        <v>1</v>
      </c>
      <c r="E3787" s="5">
        <v>3826.19</v>
      </c>
      <c r="F3787" s="5">
        <v>0.2</v>
      </c>
      <c r="G3787" s="5">
        <f>IFERROR(INDEX(Products!$C$2:$C$86,MATCH(C3787,Products!$A$2:$A$86,0)),"")</f>
        <v>1</v>
      </c>
      <c r="H3787" s="12">
        <f>IFERROR(INDEX(Products!$D$2:$D$86,MATCH(C3787,Products!$A$2:$A$86,0)),"")</f>
        <v>3021.65</v>
      </c>
      <c r="I3787" s="12">
        <f t="shared" si="236"/>
        <v>3060.9520000000002</v>
      </c>
      <c r="J3787" s="12">
        <f t="shared" si="237"/>
        <v>3021.65</v>
      </c>
      <c r="K3787" s="12">
        <f t="shared" si="238"/>
        <v>39.302000000000135</v>
      </c>
      <c r="L3787" s="7">
        <f t="shared" si="239"/>
        <v>1.2839796246396589E-2</v>
      </c>
      <c r="M3787" s="5" t="str">
        <f>IF(COUNTIF(Returns!$B$2:$B$248,A3787)&gt;0,"Yes","No")</f>
        <v>No</v>
      </c>
      <c r="N3787" s="13"/>
    </row>
    <row r="3788" spans="1:14" x14ac:dyDescent="0.35">
      <c r="A3788" s="5">
        <v>3787</v>
      </c>
      <c r="B3788" s="5">
        <v>2484</v>
      </c>
      <c r="C3788" s="5">
        <v>1023</v>
      </c>
      <c r="D3788" s="5">
        <v>1</v>
      </c>
      <c r="E3788" s="5">
        <v>203.79</v>
      </c>
      <c r="F3788" s="5">
        <v>0.25</v>
      </c>
      <c r="G3788" s="5">
        <f>IFERROR(INDEX(Products!$C$2:$C$86,MATCH(C3788,Products!$A$2:$A$86,0)),"")</f>
        <v>2</v>
      </c>
      <c r="H3788" s="12">
        <f>IFERROR(INDEX(Products!$D$2:$D$86,MATCH(C3788,Products!$A$2:$A$86,0)),"")</f>
        <v>145.43</v>
      </c>
      <c r="I3788" s="12">
        <f t="shared" si="236"/>
        <v>152.8425</v>
      </c>
      <c r="J3788" s="12">
        <f t="shared" si="237"/>
        <v>145.43</v>
      </c>
      <c r="K3788" s="12">
        <f t="shared" si="238"/>
        <v>7.4124999999999943</v>
      </c>
      <c r="L3788" s="7">
        <f t="shared" si="239"/>
        <v>4.8497636455828677E-2</v>
      </c>
      <c r="M3788" s="5" t="str">
        <f>IF(COUNTIF(Returns!$B$2:$B$248,A3788)&gt;0,"Yes","No")</f>
        <v>Yes</v>
      </c>
      <c r="N3788" s="13"/>
    </row>
    <row r="3789" spans="1:14" x14ac:dyDescent="0.35">
      <c r="A3789" s="5">
        <v>3788</v>
      </c>
      <c r="B3789" s="5">
        <v>2484</v>
      </c>
      <c r="C3789" s="5">
        <v>1038</v>
      </c>
      <c r="D3789" s="5">
        <v>1</v>
      </c>
      <c r="E3789" s="5">
        <v>930.61</v>
      </c>
      <c r="F3789" s="5">
        <v>0.1</v>
      </c>
      <c r="G3789" s="5">
        <f>IFERROR(INDEX(Products!$C$2:$C$86,MATCH(C3789,Products!$A$2:$A$86,0)),"")</f>
        <v>4</v>
      </c>
      <c r="H3789" s="12">
        <f>IFERROR(INDEX(Products!$D$2:$D$86,MATCH(C3789,Products!$A$2:$A$86,0)),"")</f>
        <v>617.46</v>
      </c>
      <c r="I3789" s="12">
        <f t="shared" si="236"/>
        <v>837.54899999999998</v>
      </c>
      <c r="J3789" s="12">
        <f t="shared" si="237"/>
        <v>617.46</v>
      </c>
      <c r="K3789" s="12">
        <f t="shared" si="238"/>
        <v>220.08899999999994</v>
      </c>
      <c r="L3789" s="7">
        <f t="shared" si="239"/>
        <v>0.26277746137837898</v>
      </c>
      <c r="M3789" s="5" t="str">
        <f>IF(COUNTIF(Returns!$B$2:$B$248,A3789)&gt;0,"Yes","No")</f>
        <v>No</v>
      </c>
      <c r="N3789" s="13"/>
    </row>
    <row r="3790" spans="1:14" x14ac:dyDescent="0.35">
      <c r="A3790" s="5">
        <v>3789</v>
      </c>
      <c r="B3790" s="5">
        <v>2484</v>
      </c>
      <c r="C3790" s="5">
        <v>1053</v>
      </c>
      <c r="D3790" s="5">
        <v>3</v>
      </c>
      <c r="E3790" s="5">
        <v>1295.03</v>
      </c>
      <c r="F3790" s="5">
        <v>0.3</v>
      </c>
      <c r="G3790" s="5">
        <f>IFERROR(INDEX(Products!$C$2:$C$86,MATCH(C3790,Products!$A$2:$A$86,0)),"")</f>
        <v>5</v>
      </c>
      <c r="H3790" s="12">
        <f>IFERROR(INDEX(Products!$D$2:$D$86,MATCH(C3790,Products!$A$2:$A$86,0)),"")</f>
        <v>777.04</v>
      </c>
      <c r="I3790" s="12">
        <f t="shared" si="236"/>
        <v>2719.5630000000001</v>
      </c>
      <c r="J3790" s="12">
        <f t="shared" si="237"/>
        <v>2331.12</v>
      </c>
      <c r="K3790" s="12">
        <f t="shared" si="238"/>
        <v>388.44300000000021</v>
      </c>
      <c r="L3790" s="7">
        <f t="shared" si="239"/>
        <v>0.14283287425222368</v>
      </c>
      <c r="M3790" s="5" t="str">
        <f>IF(COUNTIF(Returns!$B$2:$B$248,A3790)&gt;0,"Yes","No")</f>
        <v>Yes</v>
      </c>
      <c r="N3790" s="13"/>
    </row>
    <row r="3791" spans="1:14" x14ac:dyDescent="0.35">
      <c r="A3791" s="5">
        <v>3790</v>
      </c>
      <c r="B3791" s="5">
        <v>2485</v>
      </c>
      <c r="C3791" s="5">
        <v>1085</v>
      </c>
      <c r="D3791" s="5">
        <v>1</v>
      </c>
      <c r="E3791" s="5">
        <v>234.72</v>
      </c>
      <c r="F3791" s="5">
        <v>0.25</v>
      </c>
      <c r="G3791" s="5">
        <f>IFERROR(INDEX(Products!$C$2:$C$86,MATCH(C3791,Products!$A$2:$A$86,0)),"")</f>
        <v>8</v>
      </c>
      <c r="H3791" s="12">
        <f>IFERROR(INDEX(Products!$D$2:$D$86,MATCH(C3791,Products!$A$2:$A$86,0)),"")</f>
        <v>175.69</v>
      </c>
      <c r="I3791" s="12">
        <f t="shared" si="236"/>
        <v>176.04</v>
      </c>
      <c r="J3791" s="12">
        <f t="shared" si="237"/>
        <v>175.69</v>
      </c>
      <c r="K3791" s="12">
        <f t="shared" si="238"/>
        <v>0.34999999999999432</v>
      </c>
      <c r="L3791" s="7">
        <f t="shared" si="239"/>
        <v>1.9881845035218948E-3</v>
      </c>
      <c r="M3791" s="5" t="str">
        <f>IF(COUNTIF(Returns!$B$2:$B$248,A3791)&gt;0,"Yes","No")</f>
        <v>No</v>
      </c>
      <c r="N3791" s="13"/>
    </row>
    <row r="3792" spans="1:14" x14ac:dyDescent="0.35">
      <c r="A3792" s="5">
        <v>3791</v>
      </c>
      <c r="B3792" s="5">
        <v>2485</v>
      </c>
      <c r="C3792" s="5">
        <v>1056</v>
      </c>
      <c r="D3792" s="5">
        <v>1</v>
      </c>
      <c r="E3792" s="5">
        <v>1134.4000000000001</v>
      </c>
      <c r="F3792" s="5">
        <v>0.15</v>
      </c>
      <c r="G3792" s="5">
        <f>IFERROR(INDEX(Products!$C$2:$C$86,MATCH(C3792,Products!$A$2:$A$86,0)),"")</f>
        <v>6</v>
      </c>
      <c r="H3792" s="12">
        <f>IFERROR(INDEX(Products!$D$2:$D$86,MATCH(C3792,Products!$A$2:$A$86,0)),"")</f>
        <v>798.2</v>
      </c>
      <c r="I3792" s="12">
        <f t="shared" si="236"/>
        <v>964.24</v>
      </c>
      <c r="J3792" s="12">
        <f t="shared" si="237"/>
        <v>798.2</v>
      </c>
      <c r="K3792" s="12">
        <f t="shared" si="238"/>
        <v>166.03999999999996</v>
      </c>
      <c r="L3792" s="7">
        <f t="shared" si="239"/>
        <v>0.17219779308056082</v>
      </c>
      <c r="M3792" s="5" t="str">
        <f>IF(COUNTIF(Returns!$B$2:$B$248,A3792)&gt;0,"Yes","No")</f>
        <v>No</v>
      </c>
      <c r="N3792" s="13"/>
    </row>
    <row r="3793" spans="1:14" x14ac:dyDescent="0.35">
      <c r="A3793" s="5">
        <v>3792</v>
      </c>
      <c r="B3793" s="5">
        <v>2485</v>
      </c>
      <c r="C3793" s="5">
        <v>1038</v>
      </c>
      <c r="D3793" s="5">
        <v>1</v>
      </c>
      <c r="E3793" s="5">
        <v>930.61</v>
      </c>
      <c r="F3793" s="5">
        <v>0.05</v>
      </c>
      <c r="G3793" s="5">
        <f>IFERROR(INDEX(Products!$C$2:$C$86,MATCH(C3793,Products!$A$2:$A$86,0)),"")</f>
        <v>4</v>
      </c>
      <c r="H3793" s="12">
        <f>IFERROR(INDEX(Products!$D$2:$D$86,MATCH(C3793,Products!$A$2:$A$86,0)),"")</f>
        <v>617.46</v>
      </c>
      <c r="I3793" s="12">
        <f t="shared" si="236"/>
        <v>884.07949999999994</v>
      </c>
      <c r="J3793" s="12">
        <f t="shared" si="237"/>
        <v>617.46</v>
      </c>
      <c r="K3793" s="12">
        <f t="shared" si="238"/>
        <v>266.6194999999999</v>
      </c>
      <c r="L3793" s="7">
        <f t="shared" si="239"/>
        <v>0.30157864762162218</v>
      </c>
      <c r="M3793" s="5" t="str">
        <f>IF(COUNTIF(Returns!$B$2:$B$248,A3793)&gt;0,"Yes","No")</f>
        <v>No</v>
      </c>
      <c r="N3793" s="13"/>
    </row>
    <row r="3794" spans="1:14" x14ac:dyDescent="0.35">
      <c r="A3794" s="5">
        <v>3793</v>
      </c>
      <c r="B3794" s="5">
        <v>2485</v>
      </c>
      <c r="C3794" s="5">
        <v>1077</v>
      </c>
      <c r="D3794" s="5">
        <v>1</v>
      </c>
      <c r="E3794" s="5">
        <v>470.49</v>
      </c>
      <c r="F3794" s="5">
        <v>0.15</v>
      </c>
      <c r="G3794" s="5">
        <f>IFERROR(INDEX(Products!$C$2:$C$86,MATCH(C3794,Products!$A$2:$A$86,0)),"")</f>
        <v>8</v>
      </c>
      <c r="H3794" s="12">
        <f>IFERROR(INDEX(Products!$D$2:$D$86,MATCH(C3794,Products!$A$2:$A$86,0)),"")</f>
        <v>296.57</v>
      </c>
      <c r="I3794" s="12">
        <f t="shared" si="236"/>
        <v>399.91649999999998</v>
      </c>
      <c r="J3794" s="12">
        <f t="shared" si="237"/>
        <v>296.57</v>
      </c>
      <c r="K3794" s="12">
        <f t="shared" si="238"/>
        <v>103.34649999999999</v>
      </c>
      <c r="L3794" s="7">
        <f t="shared" si="239"/>
        <v>0.25842019521575127</v>
      </c>
      <c r="M3794" s="5" t="str">
        <f>IF(COUNTIF(Returns!$B$2:$B$248,A3794)&gt;0,"Yes","No")</f>
        <v>No</v>
      </c>
      <c r="N3794" s="13"/>
    </row>
    <row r="3795" spans="1:14" x14ac:dyDescent="0.35">
      <c r="A3795" s="5">
        <v>3794</v>
      </c>
      <c r="B3795" s="5">
        <v>2486</v>
      </c>
      <c r="C3795" s="5">
        <v>1061</v>
      </c>
      <c r="D3795" s="5">
        <v>2</v>
      </c>
      <c r="E3795" s="5">
        <v>1128.8399999999999</v>
      </c>
      <c r="F3795" s="5">
        <v>0.1</v>
      </c>
      <c r="G3795" s="5">
        <f>IFERROR(INDEX(Products!$C$2:$C$86,MATCH(C3795,Products!$A$2:$A$86,0)),"")</f>
        <v>6</v>
      </c>
      <c r="H3795" s="12">
        <f>IFERROR(INDEX(Products!$D$2:$D$86,MATCH(C3795,Products!$A$2:$A$86,0)),"")</f>
        <v>705.26</v>
      </c>
      <c r="I3795" s="12">
        <f t="shared" si="236"/>
        <v>2031.9119999999998</v>
      </c>
      <c r="J3795" s="12">
        <f t="shared" si="237"/>
        <v>1410.52</v>
      </c>
      <c r="K3795" s="12">
        <f t="shared" si="238"/>
        <v>621.39199999999983</v>
      </c>
      <c r="L3795" s="7">
        <f t="shared" si="239"/>
        <v>0.30581639362334584</v>
      </c>
      <c r="M3795" s="5" t="str">
        <f>IF(COUNTIF(Returns!$B$2:$B$248,A3795)&gt;0,"Yes","No")</f>
        <v>No</v>
      </c>
      <c r="N3795" s="13"/>
    </row>
    <row r="3796" spans="1:14" x14ac:dyDescent="0.35">
      <c r="A3796" s="5">
        <v>3795</v>
      </c>
      <c r="B3796" s="5">
        <v>2486</v>
      </c>
      <c r="C3796" s="5">
        <v>1005</v>
      </c>
      <c r="D3796" s="5">
        <v>2</v>
      </c>
      <c r="E3796" s="5">
        <v>2703.6</v>
      </c>
      <c r="F3796" s="5">
        <v>0</v>
      </c>
      <c r="G3796" s="5">
        <f>IFERROR(INDEX(Products!$C$2:$C$86,MATCH(C3796,Products!$A$2:$A$86,0)),"")</f>
        <v>1</v>
      </c>
      <c r="H3796" s="12">
        <f>IFERROR(INDEX(Products!$D$2:$D$86,MATCH(C3796,Products!$A$2:$A$86,0)),"")</f>
        <v>2129.88</v>
      </c>
      <c r="I3796" s="12">
        <f t="shared" si="236"/>
        <v>5407.2</v>
      </c>
      <c r="J3796" s="12">
        <f t="shared" si="237"/>
        <v>4259.76</v>
      </c>
      <c r="K3796" s="12">
        <f t="shared" si="238"/>
        <v>1147.4399999999996</v>
      </c>
      <c r="L3796" s="7">
        <f t="shared" si="239"/>
        <v>0.2122059476253883</v>
      </c>
      <c r="M3796" s="5" t="str">
        <f>IF(COUNTIF(Returns!$B$2:$B$248,A3796)&gt;0,"Yes","No")</f>
        <v>No</v>
      </c>
      <c r="N3796" s="13"/>
    </row>
    <row r="3797" spans="1:14" x14ac:dyDescent="0.35">
      <c r="A3797" s="5">
        <v>3796</v>
      </c>
      <c r="B3797" s="5">
        <v>2487</v>
      </c>
      <c r="C3797" s="5">
        <v>1085</v>
      </c>
      <c r="D3797" s="5">
        <v>1</v>
      </c>
      <c r="E3797" s="5">
        <v>234.72</v>
      </c>
      <c r="F3797" s="5">
        <v>0.15</v>
      </c>
      <c r="G3797" s="5">
        <f>IFERROR(INDEX(Products!$C$2:$C$86,MATCH(C3797,Products!$A$2:$A$86,0)),"")</f>
        <v>8</v>
      </c>
      <c r="H3797" s="12">
        <f>IFERROR(INDEX(Products!$D$2:$D$86,MATCH(C3797,Products!$A$2:$A$86,0)),"")</f>
        <v>175.69</v>
      </c>
      <c r="I3797" s="12">
        <f t="shared" si="236"/>
        <v>199.512</v>
      </c>
      <c r="J3797" s="12">
        <f t="shared" si="237"/>
        <v>175.69</v>
      </c>
      <c r="K3797" s="12">
        <f t="shared" si="238"/>
        <v>23.822000000000003</v>
      </c>
      <c r="L3797" s="7">
        <f t="shared" si="239"/>
        <v>0.11940133926781347</v>
      </c>
      <c r="M3797" s="5" t="str">
        <f>IF(COUNTIF(Returns!$B$2:$B$248,A3797)&gt;0,"Yes","No")</f>
        <v>No</v>
      </c>
      <c r="N3797" s="13"/>
    </row>
    <row r="3798" spans="1:14" x14ac:dyDescent="0.35">
      <c r="A3798" s="5">
        <v>3797</v>
      </c>
      <c r="B3798" s="5">
        <v>2487</v>
      </c>
      <c r="C3798" s="5">
        <v>1061</v>
      </c>
      <c r="D3798" s="5">
        <v>1</v>
      </c>
      <c r="E3798" s="5">
        <v>1128.8399999999999</v>
      </c>
      <c r="F3798" s="5">
        <v>0.25</v>
      </c>
      <c r="G3798" s="5">
        <f>IFERROR(INDEX(Products!$C$2:$C$86,MATCH(C3798,Products!$A$2:$A$86,0)),"")</f>
        <v>6</v>
      </c>
      <c r="H3798" s="12">
        <f>IFERROR(INDEX(Products!$D$2:$D$86,MATCH(C3798,Products!$A$2:$A$86,0)),"")</f>
        <v>705.26</v>
      </c>
      <c r="I3798" s="12">
        <f t="shared" si="236"/>
        <v>846.62999999999988</v>
      </c>
      <c r="J3798" s="12">
        <f t="shared" si="237"/>
        <v>705.26</v>
      </c>
      <c r="K3798" s="12">
        <f t="shared" si="238"/>
        <v>141.36999999999989</v>
      </c>
      <c r="L3798" s="7">
        <f t="shared" si="239"/>
        <v>0.16697967234801497</v>
      </c>
      <c r="M3798" s="5" t="str">
        <f>IF(COUNTIF(Returns!$B$2:$B$248,A3798)&gt;0,"Yes","No")</f>
        <v>No</v>
      </c>
      <c r="N3798" s="13"/>
    </row>
    <row r="3799" spans="1:14" x14ac:dyDescent="0.35">
      <c r="A3799" s="5">
        <v>3798</v>
      </c>
      <c r="B3799" s="5">
        <v>2488</v>
      </c>
      <c r="C3799" s="5">
        <v>1050</v>
      </c>
      <c r="D3799" s="5">
        <v>1</v>
      </c>
      <c r="E3799" s="5">
        <v>4400.7700000000004</v>
      </c>
      <c r="F3799" s="5">
        <v>0.1</v>
      </c>
      <c r="G3799" s="5">
        <f>IFERROR(INDEX(Products!$C$2:$C$86,MATCH(C3799,Products!$A$2:$A$86,0)),"")</f>
        <v>5</v>
      </c>
      <c r="H3799" s="12">
        <f>IFERROR(INDEX(Products!$D$2:$D$86,MATCH(C3799,Products!$A$2:$A$86,0)),"")</f>
        <v>2432.0300000000002</v>
      </c>
      <c r="I3799" s="12">
        <f t="shared" si="236"/>
        <v>3960.6930000000007</v>
      </c>
      <c r="J3799" s="12">
        <f t="shared" si="237"/>
        <v>2432.0300000000002</v>
      </c>
      <c r="K3799" s="12">
        <f t="shared" si="238"/>
        <v>1528.6630000000005</v>
      </c>
      <c r="L3799" s="7">
        <f t="shared" si="239"/>
        <v>0.38595846736922051</v>
      </c>
      <c r="M3799" s="5" t="str">
        <f>IF(COUNTIF(Returns!$B$2:$B$248,A3799)&gt;0,"Yes","No")</f>
        <v>No</v>
      </c>
      <c r="N3799" s="13"/>
    </row>
    <row r="3800" spans="1:14" x14ac:dyDescent="0.35">
      <c r="A3800" s="5">
        <v>3799</v>
      </c>
      <c r="B3800" s="5">
        <v>2489</v>
      </c>
      <c r="C3800" s="5">
        <v>1033</v>
      </c>
      <c r="D3800" s="5">
        <v>1</v>
      </c>
      <c r="E3800" s="5">
        <v>3738.1</v>
      </c>
      <c r="F3800" s="5">
        <v>0.3</v>
      </c>
      <c r="G3800" s="5">
        <f>IFERROR(INDEX(Products!$C$2:$C$86,MATCH(C3800,Products!$A$2:$A$86,0)),"")</f>
        <v>3</v>
      </c>
      <c r="H3800" s="12">
        <f>IFERROR(INDEX(Products!$D$2:$D$86,MATCH(C3800,Products!$A$2:$A$86,0)),"")</f>
        <v>2130.6999999999998</v>
      </c>
      <c r="I3800" s="12">
        <f t="shared" si="236"/>
        <v>2616.6699999999996</v>
      </c>
      <c r="J3800" s="12">
        <f t="shared" si="237"/>
        <v>2130.6999999999998</v>
      </c>
      <c r="K3800" s="12">
        <f t="shared" si="238"/>
        <v>485.9699999999998</v>
      </c>
      <c r="L3800" s="7">
        <f t="shared" si="239"/>
        <v>0.18572078252129609</v>
      </c>
      <c r="M3800" s="5" t="str">
        <f>IF(COUNTIF(Returns!$B$2:$B$248,A3800)&gt;0,"Yes","No")</f>
        <v>No</v>
      </c>
      <c r="N3800" s="13"/>
    </row>
    <row r="3801" spans="1:14" x14ac:dyDescent="0.35">
      <c r="A3801" s="5">
        <v>3800</v>
      </c>
      <c r="B3801" s="5">
        <v>2489</v>
      </c>
      <c r="C3801" s="5">
        <v>1070</v>
      </c>
      <c r="D3801" s="5">
        <v>1</v>
      </c>
      <c r="E3801" s="5">
        <v>2599.85</v>
      </c>
      <c r="F3801" s="5">
        <v>0.1</v>
      </c>
      <c r="G3801" s="5">
        <f>IFERROR(INDEX(Products!$C$2:$C$86,MATCH(C3801,Products!$A$2:$A$86,0)),"")</f>
        <v>7</v>
      </c>
      <c r="H3801" s="12">
        <f>IFERROR(INDEX(Products!$D$2:$D$86,MATCH(C3801,Products!$A$2:$A$86,0)),"")</f>
        <v>1949.71</v>
      </c>
      <c r="I3801" s="12">
        <f t="shared" si="236"/>
        <v>2339.8649999999998</v>
      </c>
      <c r="J3801" s="12">
        <f t="shared" si="237"/>
        <v>1949.71</v>
      </c>
      <c r="K3801" s="12">
        <f t="shared" si="238"/>
        <v>390.15499999999975</v>
      </c>
      <c r="L3801" s="7">
        <f t="shared" si="239"/>
        <v>0.1667425257440065</v>
      </c>
      <c r="M3801" s="5" t="str">
        <f>IF(COUNTIF(Returns!$B$2:$B$248,A3801)&gt;0,"Yes","No")</f>
        <v>No</v>
      </c>
      <c r="N3801" s="13"/>
    </row>
    <row r="3802" spans="1:14" x14ac:dyDescent="0.35">
      <c r="A3802" s="5">
        <v>3801</v>
      </c>
      <c r="B3802" s="5">
        <v>2489</v>
      </c>
      <c r="C3802" s="5">
        <v>1056</v>
      </c>
      <c r="D3802" s="5">
        <v>1</v>
      </c>
      <c r="E3802" s="5">
        <v>1134.4000000000001</v>
      </c>
      <c r="F3802" s="5">
        <v>0</v>
      </c>
      <c r="G3802" s="5">
        <f>IFERROR(INDEX(Products!$C$2:$C$86,MATCH(C3802,Products!$A$2:$A$86,0)),"")</f>
        <v>6</v>
      </c>
      <c r="H3802" s="12">
        <f>IFERROR(INDEX(Products!$D$2:$D$86,MATCH(C3802,Products!$A$2:$A$86,0)),"")</f>
        <v>798.2</v>
      </c>
      <c r="I3802" s="12">
        <f t="shared" si="236"/>
        <v>1134.4000000000001</v>
      </c>
      <c r="J3802" s="12">
        <f t="shared" si="237"/>
        <v>798.2</v>
      </c>
      <c r="K3802" s="12">
        <f t="shared" si="238"/>
        <v>336.20000000000005</v>
      </c>
      <c r="L3802" s="7">
        <f t="shared" si="239"/>
        <v>0.29636812411847674</v>
      </c>
      <c r="M3802" s="5" t="str">
        <f>IF(COUNTIF(Returns!$B$2:$B$248,A3802)&gt;0,"Yes","No")</f>
        <v>No</v>
      </c>
      <c r="N3802" s="13"/>
    </row>
    <row r="3803" spans="1:14" x14ac:dyDescent="0.35">
      <c r="A3803" s="5">
        <v>3802</v>
      </c>
      <c r="B3803" s="5">
        <v>2490</v>
      </c>
      <c r="C3803" s="5">
        <v>1026</v>
      </c>
      <c r="D3803" s="5">
        <v>1</v>
      </c>
      <c r="E3803" s="5">
        <v>1413.81</v>
      </c>
      <c r="F3803" s="5">
        <v>0.25</v>
      </c>
      <c r="G3803" s="5">
        <f>IFERROR(INDEX(Products!$C$2:$C$86,MATCH(C3803,Products!$A$2:$A$86,0)),"")</f>
        <v>3</v>
      </c>
      <c r="H3803" s="12">
        <f>IFERROR(INDEX(Products!$D$2:$D$86,MATCH(C3803,Products!$A$2:$A$86,0)),"")</f>
        <v>1019.93</v>
      </c>
      <c r="I3803" s="12">
        <f t="shared" si="236"/>
        <v>1060.3575000000001</v>
      </c>
      <c r="J3803" s="12">
        <f t="shared" si="237"/>
        <v>1019.93</v>
      </c>
      <c r="K3803" s="12">
        <f t="shared" si="238"/>
        <v>40.427500000000123</v>
      </c>
      <c r="L3803" s="7">
        <f t="shared" si="239"/>
        <v>3.8126292311791182E-2</v>
      </c>
      <c r="M3803" s="5" t="str">
        <f>IF(COUNTIF(Returns!$B$2:$B$248,A3803)&gt;0,"Yes","No")</f>
        <v>No</v>
      </c>
      <c r="N3803" s="13"/>
    </row>
    <row r="3804" spans="1:14" x14ac:dyDescent="0.35">
      <c r="A3804" s="5">
        <v>3803</v>
      </c>
      <c r="B3804" s="5">
        <v>2491</v>
      </c>
      <c r="C3804" s="5">
        <v>1038</v>
      </c>
      <c r="D3804" s="5">
        <v>1</v>
      </c>
      <c r="E3804" s="5">
        <v>930.61</v>
      </c>
      <c r="F3804" s="5">
        <v>0.05</v>
      </c>
      <c r="G3804" s="5">
        <f>IFERROR(INDEX(Products!$C$2:$C$86,MATCH(C3804,Products!$A$2:$A$86,0)),"")</f>
        <v>4</v>
      </c>
      <c r="H3804" s="12">
        <f>IFERROR(INDEX(Products!$D$2:$D$86,MATCH(C3804,Products!$A$2:$A$86,0)),"")</f>
        <v>617.46</v>
      </c>
      <c r="I3804" s="12">
        <f t="shared" si="236"/>
        <v>884.07949999999994</v>
      </c>
      <c r="J3804" s="12">
        <f t="shared" si="237"/>
        <v>617.46</v>
      </c>
      <c r="K3804" s="12">
        <f t="shared" si="238"/>
        <v>266.6194999999999</v>
      </c>
      <c r="L3804" s="7">
        <f t="shared" si="239"/>
        <v>0.30157864762162218</v>
      </c>
      <c r="M3804" s="5" t="str">
        <f>IF(COUNTIF(Returns!$B$2:$B$248,A3804)&gt;0,"Yes","No")</f>
        <v>No</v>
      </c>
      <c r="N3804" s="13"/>
    </row>
    <row r="3805" spans="1:14" x14ac:dyDescent="0.35">
      <c r="A3805" s="5">
        <v>3804</v>
      </c>
      <c r="B3805" s="5">
        <v>2491</v>
      </c>
      <c r="C3805" s="5">
        <v>1001</v>
      </c>
      <c r="D3805" s="5">
        <v>1</v>
      </c>
      <c r="E3805" s="5">
        <v>3826.19</v>
      </c>
      <c r="F3805" s="5">
        <v>0.3</v>
      </c>
      <c r="G3805" s="5">
        <f>IFERROR(INDEX(Products!$C$2:$C$86,MATCH(C3805,Products!$A$2:$A$86,0)),"")</f>
        <v>1</v>
      </c>
      <c r="H3805" s="12">
        <f>IFERROR(INDEX(Products!$D$2:$D$86,MATCH(C3805,Products!$A$2:$A$86,0)),"")</f>
        <v>3021.65</v>
      </c>
      <c r="I3805" s="12">
        <f t="shared" si="236"/>
        <v>2678.3330000000001</v>
      </c>
      <c r="J3805" s="12">
        <f t="shared" si="237"/>
        <v>3021.65</v>
      </c>
      <c r="K3805" s="12">
        <f t="shared" si="238"/>
        <v>-343.31700000000001</v>
      </c>
      <c r="L3805" s="7">
        <f t="shared" si="239"/>
        <v>-0.12818309000411823</v>
      </c>
      <c r="M3805" s="5" t="str">
        <f>IF(COUNTIF(Returns!$B$2:$B$248,A3805)&gt;0,"Yes","No")</f>
        <v>No</v>
      </c>
      <c r="N3805" s="13"/>
    </row>
    <row r="3806" spans="1:14" x14ac:dyDescent="0.35">
      <c r="A3806" s="5">
        <v>3805</v>
      </c>
      <c r="B3806" s="5">
        <v>2491</v>
      </c>
      <c r="C3806" s="5">
        <v>1067</v>
      </c>
      <c r="D3806" s="5">
        <v>2</v>
      </c>
      <c r="E3806" s="5">
        <v>4128.99</v>
      </c>
      <c r="F3806" s="5">
        <v>0.1</v>
      </c>
      <c r="G3806" s="5">
        <f>IFERROR(INDEX(Products!$C$2:$C$86,MATCH(C3806,Products!$A$2:$A$86,0)),"")</f>
        <v>7</v>
      </c>
      <c r="H3806" s="12">
        <f>IFERROR(INDEX(Products!$D$2:$D$86,MATCH(C3806,Products!$A$2:$A$86,0)),"")</f>
        <v>2213.3200000000002</v>
      </c>
      <c r="I3806" s="12">
        <f t="shared" si="236"/>
        <v>7432.1819999999998</v>
      </c>
      <c r="J3806" s="12">
        <f t="shared" si="237"/>
        <v>4426.6400000000003</v>
      </c>
      <c r="K3806" s="12">
        <f t="shared" si="238"/>
        <v>3005.5419999999995</v>
      </c>
      <c r="L3806" s="7">
        <f t="shared" si="239"/>
        <v>0.40439564047274401</v>
      </c>
      <c r="M3806" s="5" t="str">
        <f>IF(COUNTIF(Returns!$B$2:$B$248,A3806)&gt;0,"Yes","No")</f>
        <v>No</v>
      </c>
      <c r="N3806" s="13"/>
    </row>
    <row r="3807" spans="1:14" x14ac:dyDescent="0.35">
      <c r="A3807" s="5">
        <v>3806</v>
      </c>
      <c r="B3807" s="5">
        <v>2492</v>
      </c>
      <c r="C3807" s="5">
        <v>1066</v>
      </c>
      <c r="D3807" s="5">
        <v>1</v>
      </c>
      <c r="E3807" s="5">
        <v>1123.68</v>
      </c>
      <c r="F3807" s="5">
        <v>0.1</v>
      </c>
      <c r="G3807" s="5">
        <f>IFERROR(INDEX(Products!$C$2:$C$86,MATCH(C3807,Products!$A$2:$A$86,0)),"")</f>
        <v>7</v>
      </c>
      <c r="H3807" s="12">
        <f>IFERROR(INDEX(Products!$D$2:$D$86,MATCH(C3807,Products!$A$2:$A$86,0)),"")</f>
        <v>872.66</v>
      </c>
      <c r="I3807" s="12">
        <f t="shared" si="236"/>
        <v>1011.3120000000001</v>
      </c>
      <c r="J3807" s="12">
        <f t="shared" si="237"/>
        <v>872.66</v>
      </c>
      <c r="K3807" s="12">
        <f t="shared" si="238"/>
        <v>138.65200000000016</v>
      </c>
      <c r="L3807" s="7">
        <f t="shared" si="239"/>
        <v>0.13710111221858351</v>
      </c>
      <c r="M3807" s="5" t="str">
        <f>IF(COUNTIF(Returns!$B$2:$B$248,A3807)&gt;0,"Yes","No")</f>
        <v>No</v>
      </c>
      <c r="N3807" s="13"/>
    </row>
    <row r="3808" spans="1:14" x14ac:dyDescent="0.35">
      <c r="A3808" s="5">
        <v>3807</v>
      </c>
      <c r="B3808" s="5">
        <v>2492</v>
      </c>
      <c r="C3808" s="5">
        <v>1085</v>
      </c>
      <c r="D3808" s="5">
        <v>1</v>
      </c>
      <c r="E3808" s="5">
        <v>234.72</v>
      </c>
      <c r="F3808" s="5">
        <v>0.2</v>
      </c>
      <c r="G3808" s="5">
        <f>IFERROR(INDEX(Products!$C$2:$C$86,MATCH(C3808,Products!$A$2:$A$86,0)),"")</f>
        <v>8</v>
      </c>
      <c r="H3808" s="12">
        <f>IFERROR(INDEX(Products!$D$2:$D$86,MATCH(C3808,Products!$A$2:$A$86,0)),"")</f>
        <v>175.69</v>
      </c>
      <c r="I3808" s="12">
        <f t="shared" si="236"/>
        <v>187.77600000000001</v>
      </c>
      <c r="J3808" s="12">
        <f t="shared" si="237"/>
        <v>175.69</v>
      </c>
      <c r="K3808" s="12">
        <f t="shared" si="238"/>
        <v>12.086000000000013</v>
      </c>
      <c r="L3808" s="7">
        <f t="shared" si="239"/>
        <v>6.4363922972051874E-2</v>
      </c>
      <c r="M3808" s="5" t="str">
        <f>IF(COUNTIF(Returns!$B$2:$B$248,A3808)&gt;0,"Yes","No")</f>
        <v>No</v>
      </c>
      <c r="N3808" s="13"/>
    </row>
    <row r="3809" spans="1:14" x14ac:dyDescent="0.35">
      <c r="A3809" s="5">
        <v>3808</v>
      </c>
      <c r="B3809" s="5">
        <v>2492</v>
      </c>
      <c r="C3809" s="5">
        <v>1067</v>
      </c>
      <c r="D3809" s="5">
        <v>1</v>
      </c>
      <c r="E3809" s="5">
        <v>4128.99</v>
      </c>
      <c r="F3809" s="5">
        <v>0.1</v>
      </c>
      <c r="G3809" s="5">
        <f>IFERROR(INDEX(Products!$C$2:$C$86,MATCH(C3809,Products!$A$2:$A$86,0)),"")</f>
        <v>7</v>
      </c>
      <c r="H3809" s="12">
        <f>IFERROR(INDEX(Products!$D$2:$D$86,MATCH(C3809,Products!$A$2:$A$86,0)),"")</f>
        <v>2213.3200000000002</v>
      </c>
      <c r="I3809" s="12">
        <f t="shared" si="236"/>
        <v>3716.0909999999999</v>
      </c>
      <c r="J3809" s="12">
        <f t="shared" si="237"/>
        <v>2213.3200000000002</v>
      </c>
      <c r="K3809" s="12">
        <f t="shared" si="238"/>
        <v>1502.7709999999997</v>
      </c>
      <c r="L3809" s="7">
        <f t="shared" si="239"/>
        <v>0.40439564047274401</v>
      </c>
      <c r="M3809" s="5" t="str">
        <f>IF(COUNTIF(Returns!$B$2:$B$248,A3809)&gt;0,"Yes","No")</f>
        <v>No</v>
      </c>
      <c r="N3809" s="13"/>
    </row>
    <row r="3810" spans="1:14" x14ac:dyDescent="0.35">
      <c r="A3810" s="5">
        <v>3809</v>
      </c>
      <c r="B3810" s="5">
        <v>2492</v>
      </c>
      <c r="C3810" s="5">
        <v>1035</v>
      </c>
      <c r="D3810" s="5">
        <v>1</v>
      </c>
      <c r="E3810" s="5">
        <v>1269.25</v>
      </c>
      <c r="F3810" s="5">
        <v>0.25</v>
      </c>
      <c r="G3810" s="5">
        <f>IFERROR(INDEX(Products!$C$2:$C$86,MATCH(C3810,Products!$A$2:$A$86,0)),"")</f>
        <v>3</v>
      </c>
      <c r="H3810" s="12">
        <f>IFERROR(INDEX(Products!$D$2:$D$86,MATCH(C3810,Products!$A$2:$A$86,0)),"")</f>
        <v>891.31</v>
      </c>
      <c r="I3810" s="12">
        <f t="shared" si="236"/>
        <v>951.9375</v>
      </c>
      <c r="J3810" s="12">
        <f t="shared" si="237"/>
        <v>891.31</v>
      </c>
      <c r="K3810" s="12">
        <f t="shared" si="238"/>
        <v>60.627500000000055</v>
      </c>
      <c r="L3810" s="7">
        <f t="shared" si="239"/>
        <v>6.368852997176816E-2</v>
      </c>
      <c r="M3810" s="5" t="str">
        <f>IF(COUNTIF(Returns!$B$2:$B$248,A3810)&gt;0,"Yes","No")</f>
        <v>No</v>
      </c>
      <c r="N3810" s="13"/>
    </row>
    <row r="3811" spans="1:14" x14ac:dyDescent="0.35">
      <c r="A3811" s="5">
        <v>3810</v>
      </c>
      <c r="B3811" s="5">
        <v>2493</v>
      </c>
      <c r="C3811" s="5">
        <v>1043</v>
      </c>
      <c r="D3811" s="5">
        <v>2</v>
      </c>
      <c r="E3811" s="5">
        <v>567.48</v>
      </c>
      <c r="F3811" s="5">
        <v>0.3</v>
      </c>
      <c r="G3811" s="5">
        <f>IFERROR(INDEX(Products!$C$2:$C$86,MATCH(C3811,Products!$A$2:$A$86,0)),"")</f>
        <v>4</v>
      </c>
      <c r="H3811" s="12">
        <f>IFERROR(INDEX(Products!$D$2:$D$86,MATCH(C3811,Products!$A$2:$A$86,0)),"")</f>
        <v>407.51</v>
      </c>
      <c r="I3811" s="12">
        <f t="shared" si="236"/>
        <v>794.47199999999998</v>
      </c>
      <c r="J3811" s="12">
        <f t="shared" si="237"/>
        <v>815.02</v>
      </c>
      <c r="K3811" s="12">
        <f t="shared" si="238"/>
        <v>-20.548000000000002</v>
      </c>
      <c r="L3811" s="7">
        <f t="shared" si="239"/>
        <v>-2.5863718293407448E-2</v>
      </c>
      <c r="M3811" s="5" t="str">
        <f>IF(COUNTIF(Returns!$B$2:$B$248,A3811)&gt;0,"Yes","No")</f>
        <v>No</v>
      </c>
      <c r="N3811" s="13"/>
    </row>
    <row r="3812" spans="1:14" x14ac:dyDescent="0.35">
      <c r="A3812" s="5">
        <v>3811</v>
      </c>
      <c r="B3812" s="5">
        <v>2493</v>
      </c>
      <c r="C3812" s="5">
        <v>1061</v>
      </c>
      <c r="D3812" s="5">
        <v>1</v>
      </c>
      <c r="E3812" s="5">
        <v>1128.8399999999999</v>
      </c>
      <c r="F3812" s="5">
        <v>0.2</v>
      </c>
      <c r="G3812" s="5">
        <f>IFERROR(INDEX(Products!$C$2:$C$86,MATCH(C3812,Products!$A$2:$A$86,0)),"")</f>
        <v>6</v>
      </c>
      <c r="H3812" s="12">
        <f>IFERROR(INDEX(Products!$D$2:$D$86,MATCH(C3812,Products!$A$2:$A$86,0)),"")</f>
        <v>705.26</v>
      </c>
      <c r="I3812" s="12">
        <f t="shared" si="236"/>
        <v>903.072</v>
      </c>
      <c r="J3812" s="12">
        <f t="shared" si="237"/>
        <v>705.26</v>
      </c>
      <c r="K3812" s="12">
        <f t="shared" si="238"/>
        <v>197.81200000000001</v>
      </c>
      <c r="L3812" s="7">
        <f t="shared" si="239"/>
        <v>0.21904344282626415</v>
      </c>
      <c r="M3812" s="5" t="str">
        <f>IF(COUNTIF(Returns!$B$2:$B$248,A3812)&gt;0,"Yes","No")</f>
        <v>No</v>
      </c>
      <c r="N3812" s="13"/>
    </row>
    <row r="3813" spans="1:14" x14ac:dyDescent="0.35">
      <c r="A3813" s="5">
        <v>3812</v>
      </c>
      <c r="B3813" s="5">
        <v>2493</v>
      </c>
      <c r="C3813" s="5">
        <v>1010</v>
      </c>
      <c r="D3813" s="5">
        <v>2</v>
      </c>
      <c r="E3813" s="5">
        <v>4664.03</v>
      </c>
      <c r="F3813" s="5">
        <v>0.3</v>
      </c>
      <c r="G3813" s="5">
        <f>IFERROR(INDEX(Products!$C$2:$C$86,MATCH(C3813,Products!$A$2:$A$86,0)),"")</f>
        <v>1</v>
      </c>
      <c r="H3813" s="12">
        <f>IFERROR(INDEX(Products!$D$2:$D$86,MATCH(C3813,Products!$A$2:$A$86,0)),"")</f>
        <v>3718.66</v>
      </c>
      <c r="I3813" s="12">
        <f t="shared" si="236"/>
        <v>6529.6419999999989</v>
      </c>
      <c r="J3813" s="12">
        <f t="shared" si="237"/>
        <v>7437.32</v>
      </c>
      <c r="K3813" s="12">
        <f t="shared" si="238"/>
        <v>-907.67800000000079</v>
      </c>
      <c r="L3813" s="7">
        <f t="shared" si="239"/>
        <v>-0.13900884612050721</v>
      </c>
      <c r="M3813" s="5" t="str">
        <f>IF(COUNTIF(Returns!$B$2:$B$248,A3813)&gt;0,"Yes","No")</f>
        <v>No</v>
      </c>
      <c r="N3813" s="13"/>
    </row>
    <row r="3814" spans="1:14" x14ac:dyDescent="0.35">
      <c r="A3814" s="5">
        <v>3813</v>
      </c>
      <c r="B3814" s="5">
        <v>2494</v>
      </c>
      <c r="C3814" s="5">
        <v>1001</v>
      </c>
      <c r="D3814" s="5">
        <v>1</v>
      </c>
      <c r="E3814" s="5">
        <v>3826.19</v>
      </c>
      <c r="F3814" s="5">
        <v>0.05</v>
      </c>
      <c r="G3814" s="5">
        <f>IFERROR(INDEX(Products!$C$2:$C$86,MATCH(C3814,Products!$A$2:$A$86,0)),"")</f>
        <v>1</v>
      </c>
      <c r="H3814" s="12">
        <f>IFERROR(INDEX(Products!$D$2:$D$86,MATCH(C3814,Products!$A$2:$A$86,0)),"")</f>
        <v>3021.65</v>
      </c>
      <c r="I3814" s="12">
        <f t="shared" si="236"/>
        <v>3634.8804999999998</v>
      </c>
      <c r="J3814" s="12">
        <f t="shared" si="237"/>
        <v>3021.65</v>
      </c>
      <c r="K3814" s="12">
        <f t="shared" si="238"/>
        <v>613.23049999999967</v>
      </c>
      <c r="L3814" s="7">
        <f t="shared" si="239"/>
        <v>0.16870719683907071</v>
      </c>
      <c r="M3814" s="5" t="str">
        <f>IF(COUNTIF(Returns!$B$2:$B$248,A3814)&gt;0,"Yes","No")</f>
        <v>No</v>
      </c>
      <c r="N3814" s="13"/>
    </row>
    <row r="3815" spans="1:14" x14ac:dyDescent="0.35">
      <c r="A3815" s="5">
        <v>3814</v>
      </c>
      <c r="B3815" s="5">
        <v>2495</v>
      </c>
      <c r="C3815" s="5">
        <v>1041</v>
      </c>
      <c r="D3815" s="5">
        <v>1</v>
      </c>
      <c r="E3815" s="5">
        <v>767.68</v>
      </c>
      <c r="F3815" s="5">
        <v>0</v>
      </c>
      <c r="G3815" s="5">
        <f>IFERROR(INDEX(Products!$C$2:$C$86,MATCH(C3815,Products!$A$2:$A$86,0)),"")</f>
        <v>4</v>
      </c>
      <c r="H3815" s="12">
        <f>IFERROR(INDEX(Products!$D$2:$D$86,MATCH(C3815,Products!$A$2:$A$86,0)),"")</f>
        <v>540.32000000000005</v>
      </c>
      <c r="I3815" s="12">
        <f t="shared" si="236"/>
        <v>767.68</v>
      </c>
      <c r="J3815" s="12">
        <f t="shared" si="237"/>
        <v>540.32000000000005</v>
      </c>
      <c r="K3815" s="12">
        <f t="shared" si="238"/>
        <v>227.3599999999999</v>
      </c>
      <c r="L3815" s="7">
        <f t="shared" si="239"/>
        <v>0.29616506877865767</v>
      </c>
      <c r="M3815" s="5" t="str">
        <f>IF(COUNTIF(Returns!$B$2:$B$248,A3815)&gt;0,"Yes","No")</f>
        <v>No</v>
      </c>
      <c r="N3815" s="13"/>
    </row>
    <row r="3816" spans="1:14" x14ac:dyDescent="0.35">
      <c r="A3816" s="5">
        <v>3815</v>
      </c>
      <c r="B3816" s="5">
        <v>2495</v>
      </c>
      <c r="C3816" s="5">
        <v>1006</v>
      </c>
      <c r="D3816" s="5">
        <v>1</v>
      </c>
      <c r="E3816" s="5">
        <v>2046.37</v>
      </c>
      <c r="F3816" s="5">
        <v>0</v>
      </c>
      <c r="G3816" s="5">
        <f>IFERROR(INDEX(Products!$C$2:$C$86,MATCH(C3816,Products!$A$2:$A$86,0)),"")</f>
        <v>1</v>
      </c>
      <c r="H3816" s="12">
        <f>IFERROR(INDEX(Products!$D$2:$D$86,MATCH(C3816,Products!$A$2:$A$86,0)),"")</f>
        <v>1296.42</v>
      </c>
      <c r="I3816" s="12">
        <f t="shared" si="236"/>
        <v>2046.37</v>
      </c>
      <c r="J3816" s="12">
        <f t="shared" si="237"/>
        <v>1296.42</v>
      </c>
      <c r="K3816" s="12">
        <f t="shared" si="238"/>
        <v>749.94999999999982</v>
      </c>
      <c r="L3816" s="7">
        <f t="shared" si="239"/>
        <v>0.3664782028665392</v>
      </c>
      <c r="M3816" s="5" t="str">
        <f>IF(COUNTIF(Returns!$B$2:$B$248,A3816)&gt;0,"Yes","No")</f>
        <v>No</v>
      </c>
      <c r="N3816" s="13"/>
    </row>
    <row r="3817" spans="1:14" x14ac:dyDescent="0.35">
      <c r="A3817" s="5">
        <v>3816</v>
      </c>
      <c r="B3817" s="5">
        <v>2496</v>
      </c>
      <c r="C3817" s="5">
        <v>1067</v>
      </c>
      <c r="D3817" s="5">
        <v>1</v>
      </c>
      <c r="E3817" s="5">
        <v>4128.99</v>
      </c>
      <c r="F3817" s="5">
        <v>0.25</v>
      </c>
      <c r="G3817" s="5">
        <f>IFERROR(INDEX(Products!$C$2:$C$86,MATCH(C3817,Products!$A$2:$A$86,0)),"")</f>
        <v>7</v>
      </c>
      <c r="H3817" s="12">
        <f>IFERROR(INDEX(Products!$D$2:$D$86,MATCH(C3817,Products!$A$2:$A$86,0)),"")</f>
        <v>2213.3200000000002</v>
      </c>
      <c r="I3817" s="12">
        <f t="shared" si="236"/>
        <v>3096.7424999999998</v>
      </c>
      <c r="J3817" s="12">
        <f t="shared" si="237"/>
        <v>2213.3200000000002</v>
      </c>
      <c r="K3817" s="12">
        <f t="shared" si="238"/>
        <v>883.42249999999967</v>
      </c>
      <c r="L3817" s="7">
        <f t="shared" si="239"/>
        <v>0.28527476856729278</v>
      </c>
      <c r="M3817" s="5" t="str">
        <f>IF(COUNTIF(Returns!$B$2:$B$248,A3817)&gt;0,"Yes","No")</f>
        <v>No</v>
      </c>
      <c r="N3817" s="13"/>
    </row>
    <row r="3818" spans="1:14" x14ac:dyDescent="0.35">
      <c r="A3818" s="5">
        <v>3817</v>
      </c>
      <c r="B3818" s="5">
        <v>2497</v>
      </c>
      <c r="C3818" s="5">
        <v>1080</v>
      </c>
      <c r="D3818" s="5">
        <v>2</v>
      </c>
      <c r="E3818" s="5">
        <v>256.7</v>
      </c>
      <c r="F3818" s="5">
        <v>0.1</v>
      </c>
      <c r="G3818" s="5">
        <f>IFERROR(INDEX(Products!$C$2:$C$86,MATCH(C3818,Products!$A$2:$A$86,0)),"")</f>
        <v>8</v>
      </c>
      <c r="H3818" s="12">
        <f>IFERROR(INDEX(Products!$D$2:$D$86,MATCH(C3818,Products!$A$2:$A$86,0)),"")</f>
        <v>184.26</v>
      </c>
      <c r="I3818" s="12">
        <f t="shared" si="236"/>
        <v>462.06</v>
      </c>
      <c r="J3818" s="12">
        <f t="shared" si="237"/>
        <v>368.52</v>
      </c>
      <c r="K3818" s="12">
        <f t="shared" si="238"/>
        <v>93.54000000000002</v>
      </c>
      <c r="L3818" s="7">
        <f t="shared" si="239"/>
        <v>0.20244124139722119</v>
      </c>
      <c r="M3818" s="5" t="str">
        <f>IF(COUNTIF(Returns!$B$2:$B$248,A3818)&gt;0,"Yes","No")</f>
        <v>No</v>
      </c>
      <c r="N3818" s="13"/>
    </row>
    <row r="3819" spans="1:14" x14ac:dyDescent="0.35">
      <c r="A3819" s="5">
        <v>3818</v>
      </c>
      <c r="B3819" s="5">
        <v>2498</v>
      </c>
      <c r="C3819" s="5">
        <v>1050</v>
      </c>
      <c r="D3819" s="5">
        <v>1</v>
      </c>
      <c r="E3819" s="5">
        <v>4400.7700000000004</v>
      </c>
      <c r="F3819" s="5">
        <v>0.25</v>
      </c>
      <c r="G3819" s="5">
        <f>IFERROR(INDEX(Products!$C$2:$C$86,MATCH(C3819,Products!$A$2:$A$86,0)),"")</f>
        <v>5</v>
      </c>
      <c r="H3819" s="12">
        <f>IFERROR(INDEX(Products!$D$2:$D$86,MATCH(C3819,Products!$A$2:$A$86,0)),"")</f>
        <v>2432.0300000000002</v>
      </c>
      <c r="I3819" s="12">
        <f t="shared" si="236"/>
        <v>3300.5775000000003</v>
      </c>
      <c r="J3819" s="12">
        <f t="shared" si="237"/>
        <v>2432.0300000000002</v>
      </c>
      <c r="K3819" s="12">
        <f t="shared" si="238"/>
        <v>868.54750000000013</v>
      </c>
      <c r="L3819" s="7">
        <f t="shared" si="239"/>
        <v>0.26315016084306458</v>
      </c>
      <c r="M3819" s="5" t="str">
        <f>IF(COUNTIF(Returns!$B$2:$B$248,A3819)&gt;0,"Yes","No")</f>
        <v>No</v>
      </c>
      <c r="N3819" s="13"/>
    </row>
    <row r="3820" spans="1:14" x14ac:dyDescent="0.35">
      <c r="A3820" s="5">
        <v>3819</v>
      </c>
      <c r="B3820" s="5">
        <v>2499</v>
      </c>
      <c r="C3820" s="5">
        <v>1029</v>
      </c>
      <c r="D3820" s="5">
        <v>1</v>
      </c>
      <c r="E3820" s="5">
        <v>951.92</v>
      </c>
      <c r="F3820" s="5">
        <v>0.05</v>
      </c>
      <c r="G3820" s="5">
        <f>IFERROR(INDEX(Products!$C$2:$C$86,MATCH(C3820,Products!$A$2:$A$86,0)),"")</f>
        <v>3</v>
      </c>
      <c r="H3820" s="12">
        <f>IFERROR(INDEX(Products!$D$2:$D$86,MATCH(C3820,Products!$A$2:$A$86,0)),"")</f>
        <v>552.17999999999995</v>
      </c>
      <c r="I3820" s="12">
        <f t="shared" si="236"/>
        <v>904.32399999999996</v>
      </c>
      <c r="J3820" s="12">
        <f t="shared" si="237"/>
        <v>552.17999999999995</v>
      </c>
      <c r="K3820" s="12">
        <f t="shared" si="238"/>
        <v>352.14400000000001</v>
      </c>
      <c r="L3820" s="7">
        <f t="shared" si="239"/>
        <v>0.38940025919913662</v>
      </c>
      <c r="M3820" s="5" t="str">
        <f>IF(COUNTIF(Returns!$B$2:$B$248,A3820)&gt;0,"Yes","No")</f>
        <v>No</v>
      </c>
      <c r="N3820" s="13"/>
    </row>
    <row r="3821" spans="1:14" x14ac:dyDescent="0.35">
      <c r="A3821" s="5">
        <v>3820</v>
      </c>
      <c r="B3821" s="5">
        <v>2500</v>
      </c>
      <c r="C3821" s="5">
        <v>1038</v>
      </c>
      <c r="D3821" s="5">
        <v>2</v>
      </c>
      <c r="E3821" s="5">
        <v>930.61</v>
      </c>
      <c r="F3821" s="5">
        <v>0.25</v>
      </c>
      <c r="G3821" s="5">
        <f>IFERROR(INDEX(Products!$C$2:$C$86,MATCH(C3821,Products!$A$2:$A$86,0)),"")</f>
        <v>4</v>
      </c>
      <c r="H3821" s="12">
        <f>IFERROR(INDEX(Products!$D$2:$D$86,MATCH(C3821,Products!$A$2:$A$86,0)),"")</f>
        <v>617.46</v>
      </c>
      <c r="I3821" s="12">
        <f t="shared" si="236"/>
        <v>1395.915</v>
      </c>
      <c r="J3821" s="12">
        <f t="shared" si="237"/>
        <v>1234.92</v>
      </c>
      <c r="K3821" s="12">
        <f t="shared" si="238"/>
        <v>160.99499999999989</v>
      </c>
      <c r="L3821" s="7">
        <f t="shared" si="239"/>
        <v>0.1153329536540548</v>
      </c>
      <c r="M3821" s="5" t="str">
        <f>IF(COUNTIF(Returns!$B$2:$B$248,A3821)&gt;0,"Yes","No")</f>
        <v>No</v>
      </c>
      <c r="N3821" s="13"/>
    </row>
    <row r="3822" spans="1:14" x14ac:dyDescent="0.35">
      <c r="A3822" s="5">
        <v>3821</v>
      </c>
      <c r="B3822" s="5">
        <v>2500</v>
      </c>
      <c r="C3822" s="5">
        <v>1072</v>
      </c>
      <c r="D3822" s="5">
        <v>1</v>
      </c>
      <c r="E3822" s="5">
        <v>1404.39</v>
      </c>
      <c r="F3822" s="5">
        <v>0</v>
      </c>
      <c r="G3822" s="5">
        <f>IFERROR(INDEX(Products!$C$2:$C$86,MATCH(C3822,Products!$A$2:$A$86,0)),"")</f>
        <v>7</v>
      </c>
      <c r="H3822" s="12">
        <f>IFERROR(INDEX(Products!$D$2:$D$86,MATCH(C3822,Products!$A$2:$A$86,0)),"")</f>
        <v>772.88</v>
      </c>
      <c r="I3822" s="12">
        <f t="shared" si="236"/>
        <v>1404.39</v>
      </c>
      <c r="J3822" s="12">
        <f t="shared" si="237"/>
        <v>772.88</v>
      </c>
      <c r="K3822" s="12">
        <f t="shared" si="238"/>
        <v>631.5100000000001</v>
      </c>
      <c r="L3822" s="7">
        <f t="shared" si="239"/>
        <v>0.44966853936584572</v>
      </c>
      <c r="M3822" s="5" t="str">
        <f>IF(COUNTIF(Returns!$B$2:$B$248,A3822)&gt;0,"Yes","No")</f>
        <v>No</v>
      </c>
      <c r="N3822" s="13"/>
    </row>
    <row r="3823" spans="1:14" x14ac:dyDescent="0.35">
      <c r="A3823" s="5">
        <v>3822</v>
      </c>
      <c r="B3823" s="5">
        <v>2500</v>
      </c>
      <c r="C3823" s="5">
        <v>1028</v>
      </c>
      <c r="D3823" s="5">
        <v>1</v>
      </c>
      <c r="E3823" s="5">
        <v>2753.45</v>
      </c>
      <c r="F3823" s="5">
        <v>0.1</v>
      </c>
      <c r="G3823" s="5">
        <f>IFERROR(INDEX(Products!$C$2:$C$86,MATCH(C3823,Products!$A$2:$A$86,0)),"")</f>
        <v>3</v>
      </c>
      <c r="H3823" s="12">
        <f>IFERROR(INDEX(Products!$D$2:$D$86,MATCH(C3823,Products!$A$2:$A$86,0)),"")</f>
        <v>1672.88</v>
      </c>
      <c r="I3823" s="12">
        <f t="shared" si="236"/>
        <v>2478.105</v>
      </c>
      <c r="J3823" s="12">
        <f t="shared" si="237"/>
        <v>1672.88</v>
      </c>
      <c r="K3823" s="12">
        <f t="shared" si="238"/>
        <v>805.22499999999991</v>
      </c>
      <c r="L3823" s="7">
        <f t="shared" si="239"/>
        <v>0.32493578762804637</v>
      </c>
      <c r="M3823" s="5" t="str">
        <f>IF(COUNTIF(Returns!$B$2:$B$248,A3823)&gt;0,"Yes","No")</f>
        <v>No</v>
      </c>
      <c r="N3823" s="13"/>
    </row>
    <row r="3824" spans="1:14" x14ac:dyDescent="0.35">
      <c r="A3824" s="5">
        <v>3823</v>
      </c>
      <c r="B3824" s="5">
        <v>2501</v>
      </c>
      <c r="C3824" s="5">
        <v>1063</v>
      </c>
      <c r="D3824" s="5">
        <v>1</v>
      </c>
      <c r="E3824" s="5">
        <v>117.54</v>
      </c>
      <c r="F3824" s="5">
        <v>0.05</v>
      </c>
      <c r="G3824" s="5">
        <f>IFERROR(INDEX(Products!$C$2:$C$86,MATCH(C3824,Products!$A$2:$A$86,0)),"")</f>
        <v>6</v>
      </c>
      <c r="H3824" s="12">
        <f>IFERROR(INDEX(Products!$D$2:$D$86,MATCH(C3824,Products!$A$2:$A$86,0)),"")</f>
        <v>80.47</v>
      </c>
      <c r="I3824" s="12">
        <f t="shared" si="236"/>
        <v>111.663</v>
      </c>
      <c r="J3824" s="12">
        <f t="shared" si="237"/>
        <v>80.47</v>
      </c>
      <c r="K3824" s="12">
        <f t="shared" si="238"/>
        <v>31.192999999999998</v>
      </c>
      <c r="L3824" s="7">
        <f t="shared" si="239"/>
        <v>0.27934947117666548</v>
      </c>
      <c r="M3824" s="5" t="str">
        <f>IF(COUNTIF(Returns!$B$2:$B$248,A3824)&gt;0,"Yes","No")</f>
        <v>Yes</v>
      </c>
      <c r="N3824" s="13"/>
    </row>
    <row r="3825" spans="1:14" x14ac:dyDescent="0.35">
      <c r="A3825" s="5">
        <v>3824</v>
      </c>
      <c r="B3825" s="5">
        <v>2501</v>
      </c>
      <c r="C3825" s="5">
        <v>1085</v>
      </c>
      <c r="D3825" s="5">
        <v>1</v>
      </c>
      <c r="E3825" s="5">
        <v>234.72</v>
      </c>
      <c r="F3825" s="5">
        <v>0</v>
      </c>
      <c r="G3825" s="5">
        <f>IFERROR(INDEX(Products!$C$2:$C$86,MATCH(C3825,Products!$A$2:$A$86,0)),"")</f>
        <v>8</v>
      </c>
      <c r="H3825" s="12">
        <f>IFERROR(INDEX(Products!$D$2:$D$86,MATCH(C3825,Products!$A$2:$A$86,0)),"")</f>
        <v>175.69</v>
      </c>
      <c r="I3825" s="12">
        <f t="shared" si="236"/>
        <v>234.72</v>
      </c>
      <c r="J3825" s="12">
        <f t="shared" si="237"/>
        <v>175.69</v>
      </c>
      <c r="K3825" s="12">
        <f t="shared" si="238"/>
        <v>59.03</v>
      </c>
      <c r="L3825" s="7">
        <f t="shared" si="239"/>
        <v>0.25149113837764148</v>
      </c>
      <c r="M3825" s="5" t="str">
        <f>IF(COUNTIF(Returns!$B$2:$B$248,A3825)&gt;0,"Yes","No")</f>
        <v>No</v>
      </c>
      <c r="N3825" s="13"/>
    </row>
    <row r="3826" spans="1:14" x14ac:dyDescent="0.35">
      <c r="A3826" s="5">
        <v>3825</v>
      </c>
      <c r="B3826" s="5">
        <v>2502</v>
      </c>
      <c r="C3826" s="5">
        <v>1067</v>
      </c>
      <c r="D3826" s="5">
        <v>1</v>
      </c>
      <c r="E3826" s="5">
        <v>4128.99</v>
      </c>
      <c r="F3826" s="5">
        <v>0</v>
      </c>
      <c r="G3826" s="5">
        <f>IFERROR(INDEX(Products!$C$2:$C$86,MATCH(C3826,Products!$A$2:$A$86,0)),"")</f>
        <v>7</v>
      </c>
      <c r="H3826" s="12">
        <f>IFERROR(INDEX(Products!$D$2:$D$86,MATCH(C3826,Products!$A$2:$A$86,0)),"")</f>
        <v>2213.3200000000002</v>
      </c>
      <c r="I3826" s="12">
        <f t="shared" si="236"/>
        <v>4128.99</v>
      </c>
      <c r="J3826" s="12">
        <f t="shared" si="237"/>
        <v>2213.3200000000002</v>
      </c>
      <c r="K3826" s="12">
        <f t="shared" si="238"/>
        <v>1915.6699999999996</v>
      </c>
      <c r="L3826" s="7">
        <f t="shared" si="239"/>
        <v>0.4639560764254696</v>
      </c>
      <c r="M3826" s="5" t="str">
        <f>IF(COUNTIF(Returns!$B$2:$B$248,A3826)&gt;0,"Yes","No")</f>
        <v>No</v>
      </c>
      <c r="N3826" s="13"/>
    </row>
    <row r="3827" spans="1:14" x14ac:dyDescent="0.35">
      <c r="A3827" s="5">
        <v>3826</v>
      </c>
      <c r="B3827" s="5">
        <v>2503</v>
      </c>
      <c r="C3827" s="5">
        <v>1001</v>
      </c>
      <c r="D3827" s="5">
        <v>1</v>
      </c>
      <c r="E3827" s="5">
        <v>3826.19</v>
      </c>
      <c r="F3827" s="5">
        <v>0.2</v>
      </c>
      <c r="G3827" s="5">
        <f>IFERROR(INDEX(Products!$C$2:$C$86,MATCH(C3827,Products!$A$2:$A$86,0)),"")</f>
        <v>1</v>
      </c>
      <c r="H3827" s="12">
        <f>IFERROR(INDEX(Products!$D$2:$D$86,MATCH(C3827,Products!$A$2:$A$86,0)),"")</f>
        <v>3021.65</v>
      </c>
      <c r="I3827" s="12">
        <f t="shared" si="236"/>
        <v>3060.9520000000002</v>
      </c>
      <c r="J3827" s="12">
        <f t="shared" si="237"/>
        <v>3021.65</v>
      </c>
      <c r="K3827" s="12">
        <f t="shared" si="238"/>
        <v>39.302000000000135</v>
      </c>
      <c r="L3827" s="7">
        <f t="shared" si="239"/>
        <v>1.2839796246396589E-2</v>
      </c>
      <c r="M3827" s="5" t="str">
        <f>IF(COUNTIF(Returns!$B$2:$B$248,A3827)&gt;0,"Yes","No")</f>
        <v>No</v>
      </c>
      <c r="N3827" s="13"/>
    </row>
    <row r="3828" spans="1:14" x14ac:dyDescent="0.35">
      <c r="A3828" s="5">
        <v>3827</v>
      </c>
      <c r="B3828" s="5">
        <v>2503</v>
      </c>
      <c r="C3828" s="5">
        <v>1056</v>
      </c>
      <c r="D3828" s="5">
        <v>1</v>
      </c>
      <c r="E3828" s="5">
        <v>1134.4000000000001</v>
      </c>
      <c r="F3828" s="5">
        <v>0</v>
      </c>
      <c r="G3828" s="5">
        <f>IFERROR(INDEX(Products!$C$2:$C$86,MATCH(C3828,Products!$A$2:$A$86,0)),"")</f>
        <v>6</v>
      </c>
      <c r="H3828" s="12">
        <f>IFERROR(INDEX(Products!$D$2:$D$86,MATCH(C3828,Products!$A$2:$A$86,0)),"")</f>
        <v>798.2</v>
      </c>
      <c r="I3828" s="12">
        <f t="shared" si="236"/>
        <v>1134.4000000000001</v>
      </c>
      <c r="J3828" s="12">
        <f t="shared" si="237"/>
        <v>798.2</v>
      </c>
      <c r="K3828" s="12">
        <f t="shared" si="238"/>
        <v>336.20000000000005</v>
      </c>
      <c r="L3828" s="7">
        <f t="shared" si="239"/>
        <v>0.29636812411847674</v>
      </c>
      <c r="M3828" s="5" t="str">
        <f>IF(COUNTIF(Returns!$B$2:$B$248,A3828)&gt;0,"Yes","No")</f>
        <v>No</v>
      </c>
      <c r="N3828" s="13"/>
    </row>
    <row r="3829" spans="1:14" x14ac:dyDescent="0.35">
      <c r="A3829" s="5">
        <v>3828</v>
      </c>
      <c r="B3829" s="5">
        <v>2504</v>
      </c>
      <c r="C3829" s="5">
        <v>1044</v>
      </c>
      <c r="D3829" s="5">
        <v>1</v>
      </c>
      <c r="E3829" s="5">
        <v>1419.88</v>
      </c>
      <c r="F3829" s="5">
        <v>0</v>
      </c>
      <c r="G3829" s="5">
        <f>IFERROR(INDEX(Products!$C$2:$C$86,MATCH(C3829,Products!$A$2:$A$86,0)),"")</f>
        <v>4</v>
      </c>
      <c r="H3829" s="12">
        <f>IFERROR(INDEX(Products!$D$2:$D$86,MATCH(C3829,Products!$A$2:$A$86,0)),"")</f>
        <v>897.98</v>
      </c>
      <c r="I3829" s="12">
        <f t="shared" si="236"/>
        <v>1419.88</v>
      </c>
      <c r="J3829" s="12">
        <f t="shared" si="237"/>
        <v>897.98</v>
      </c>
      <c r="K3829" s="12">
        <f t="shared" si="238"/>
        <v>521.90000000000009</v>
      </c>
      <c r="L3829" s="7">
        <f t="shared" si="239"/>
        <v>0.36756627320618646</v>
      </c>
      <c r="M3829" s="5" t="str">
        <f>IF(COUNTIF(Returns!$B$2:$B$248,A3829)&gt;0,"Yes","No")</f>
        <v>No</v>
      </c>
      <c r="N3829" s="13"/>
    </row>
    <row r="3830" spans="1:14" x14ac:dyDescent="0.35">
      <c r="A3830" s="5">
        <v>3829</v>
      </c>
      <c r="B3830" s="5">
        <v>2504</v>
      </c>
      <c r="C3830" s="5">
        <v>1084</v>
      </c>
      <c r="D3830" s="5">
        <v>2</v>
      </c>
      <c r="E3830" s="5">
        <v>317.63</v>
      </c>
      <c r="F3830" s="5">
        <v>0.1</v>
      </c>
      <c r="G3830" s="5">
        <f>IFERROR(INDEX(Products!$C$2:$C$86,MATCH(C3830,Products!$A$2:$A$86,0)),"")</f>
        <v>8</v>
      </c>
      <c r="H3830" s="12">
        <f>IFERROR(INDEX(Products!$D$2:$D$86,MATCH(C3830,Products!$A$2:$A$86,0)),"")</f>
        <v>188.52</v>
      </c>
      <c r="I3830" s="12">
        <f t="shared" si="236"/>
        <v>571.73400000000004</v>
      </c>
      <c r="J3830" s="12">
        <f t="shared" si="237"/>
        <v>377.04</v>
      </c>
      <c r="K3830" s="12">
        <f t="shared" si="238"/>
        <v>194.69400000000002</v>
      </c>
      <c r="L3830" s="7">
        <f t="shared" si="239"/>
        <v>0.34053248538656089</v>
      </c>
      <c r="M3830" s="5" t="str">
        <f>IF(COUNTIF(Returns!$B$2:$B$248,A3830)&gt;0,"Yes","No")</f>
        <v>No</v>
      </c>
      <c r="N3830" s="13"/>
    </row>
    <row r="3831" spans="1:14" x14ac:dyDescent="0.35">
      <c r="A3831" s="5">
        <v>3830</v>
      </c>
      <c r="B3831" s="5">
        <v>2505</v>
      </c>
      <c r="C3831" s="5">
        <v>1030</v>
      </c>
      <c r="D3831" s="5">
        <v>2</v>
      </c>
      <c r="E3831" s="5">
        <v>799.21</v>
      </c>
      <c r="F3831" s="5">
        <v>0.15</v>
      </c>
      <c r="G3831" s="5">
        <f>IFERROR(INDEX(Products!$C$2:$C$86,MATCH(C3831,Products!$A$2:$A$86,0)),"")</f>
        <v>3</v>
      </c>
      <c r="H3831" s="12">
        <f>IFERROR(INDEX(Products!$D$2:$D$86,MATCH(C3831,Products!$A$2:$A$86,0)),"")</f>
        <v>534</v>
      </c>
      <c r="I3831" s="12">
        <f t="shared" si="236"/>
        <v>1358.6569999999999</v>
      </c>
      <c r="J3831" s="12">
        <f t="shared" si="237"/>
        <v>1068</v>
      </c>
      <c r="K3831" s="12">
        <f t="shared" si="238"/>
        <v>290.65699999999993</v>
      </c>
      <c r="L3831" s="7">
        <f t="shared" si="239"/>
        <v>0.21392963787033809</v>
      </c>
      <c r="M3831" s="5" t="str">
        <f>IF(COUNTIF(Returns!$B$2:$B$248,A3831)&gt;0,"Yes","No")</f>
        <v>No</v>
      </c>
      <c r="N3831" s="13"/>
    </row>
    <row r="3832" spans="1:14" x14ac:dyDescent="0.35">
      <c r="A3832" s="5">
        <v>3831</v>
      </c>
      <c r="B3832" s="5">
        <v>2506</v>
      </c>
      <c r="C3832" s="5">
        <v>1069</v>
      </c>
      <c r="D3832" s="5">
        <v>2</v>
      </c>
      <c r="E3832" s="5">
        <v>545.38</v>
      </c>
      <c r="F3832" s="5">
        <v>0.1</v>
      </c>
      <c r="G3832" s="5">
        <f>IFERROR(INDEX(Products!$C$2:$C$86,MATCH(C3832,Products!$A$2:$A$86,0)),"")</f>
        <v>7</v>
      </c>
      <c r="H3832" s="12">
        <f>IFERROR(INDEX(Products!$D$2:$D$86,MATCH(C3832,Products!$A$2:$A$86,0)),"")</f>
        <v>312.64999999999998</v>
      </c>
      <c r="I3832" s="12">
        <f t="shared" si="236"/>
        <v>981.68399999999997</v>
      </c>
      <c r="J3832" s="12">
        <f t="shared" si="237"/>
        <v>625.29999999999995</v>
      </c>
      <c r="K3832" s="12">
        <f t="shared" si="238"/>
        <v>356.38400000000001</v>
      </c>
      <c r="L3832" s="7">
        <f t="shared" si="239"/>
        <v>0.36303331825719887</v>
      </c>
      <c r="M3832" s="5" t="str">
        <f>IF(COUNTIF(Returns!$B$2:$B$248,A3832)&gt;0,"Yes","No")</f>
        <v>No</v>
      </c>
      <c r="N3832" s="13"/>
    </row>
    <row r="3833" spans="1:14" x14ac:dyDescent="0.35">
      <c r="A3833" s="5">
        <v>3832</v>
      </c>
      <c r="B3833" s="5">
        <v>2507</v>
      </c>
      <c r="C3833" s="5">
        <v>1019</v>
      </c>
      <c r="D3833" s="5">
        <v>2</v>
      </c>
      <c r="E3833" s="5">
        <v>1255.73</v>
      </c>
      <c r="F3833" s="5">
        <v>0.15</v>
      </c>
      <c r="G3833" s="5">
        <f>IFERROR(INDEX(Products!$C$2:$C$86,MATCH(C3833,Products!$A$2:$A$86,0)),"")</f>
        <v>2</v>
      </c>
      <c r="H3833" s="12">
        <f>IFERROR(INDEX(Products!$D$2:$D$86,MATCH(C3833,Products!$A$2:$A$86,0)),"")</f>
        <v>760.11</v>
      </c>
      <c r="I3833" s="12">
        <f t="shared" si="236"/>
        <v>2134.741</v>
      </c>
      <c r="J3833" s="12">
        <f t="shared" si="237"/>
        <v>1520.22</v>
      </c>
      <c r="K3833" s="12">
        <f t="shared" si="238"/>
        <v>614.52099999999996</v>
      </c>
      <c r="L3833" s="7">
        <f t="shared" si="239"/>
        <v>0.28786677165988755</v>
      </c>
      <c r="M3833" s="5" t="str">
        <f>IF(COUNTIF(Returns!$B$2:$B$248,A3833)&gt;0,"Yes","No")</f>
        <v>Yes</v>
      </c>
      <c r="N3833" s="13"/>
    </row>
    <row r="3834" spans="1:14" x14ac:dyDescent="0.35">
      <c r="A3834" s="5">
        <v>3833</v>
      </c>
      <c r="B3834" s="5">
        <v>2508</v>
      </c>
      <c r="C3834" s="5">
        <v>1006</v>
      </c>
      <c r="D3834" s="5">
        <v>1</v>
      </c>
      <c r="E3834" s="5">
        <v>2046.37</v>
      </c>
      <c r="F3834" s="5">
        <v>0</v>
      </c>
      <c r="G3834" s="5">
        <f>IFERROR(INDEX(Products!$C$2:$C$86,MATCH(C3834,Products!$A$2:$A$86,0)),"")</f>
        <v>1</v>
      </c>
      <c r="H3834" s="12">
        <f>IFERROR(INDEX(Products!$D$2:$D$86,MATCH(C3834,Products!$A$2:$A$86,0)),"")</f>
        <v>1296.42</v>
      </c>
      <c r="I3834" s="12">
        <f t="shared" si="236"/>
        <v>2046.37</v>
      </c>
      <c r="J3834" s="12">
        <f t="shared" si="237"/>
        <v>1296.42</v>
      </c>
      <c r="K3834" s="12">
        <f t="shared" si="238"/>
        <v>749.94999999999982</v>
      </c>
      <c r="L3834" s="7">
        <f t="shared" si="239"/>
        <v>0.3664782028665392</v>
      </c>
      <c r="M3834" s="5" t="str">
        <f>IF(COUNTIF(Returns!$B$2:$B$248,A3834)&gt;0,"Yes","No")</f>
        <v>No</v>
      </c>
      <c r="N3834" s="13"/>
    </row>
    <row r="3835" spans="1:14" x14ac:dyDescent="0.35">
      <c r="A3835" s="5">
        <v>3834</v>
      </c>
      <c r="B3835" s="5">
        <v>2509</v>
      </c>
      <c r="C3835" s="5">
        <v>1019</v>
      </c>
      <c r="D3835" s="5">
        <v>1</v>
      </c>
      <c r="E3835" s="5">
        <v>1255.73</v>
      </c>
      <c r="F3835" s="5">
        <v>0.15</v>
      </c>
      <c r="G3835" s="5">
        <f>IFERROR(INDEX(Products!$C$2:$C$86,MATCH(C3835,Products!$A$2:$A$86,0)),"")</f>
        <v>2</v>
      </c>
      <c r="H3835" s="12">
        <f>IFERROR(INDEX(Products!$D$2:$D$86,MATCH(C3835,Products!$A$2:$A$86,0)),"")</f>
        <v>760.11</v>
      </c>
      <c r="I3835" s="12">
        <f t="shared" si="236"/>
        <v>1067.3705</v>
      </c>
      <c r="J3835" s="12">
        <f t="shared" si="237"/>
        <v>760.11</v>
      </c>
      <c r="K3835" s="12">
        <f t="shared" si="238"/>
        <v>307.26049999999998</v>
      </c>
      <c r="L3835" s="7">
        <f t="shared" si="239"/>
        <v>0.28786677165988755</v>
      </c>
      <c r="M3835" s="5" t="str">
        <f>IF(COUNTIF(Returns!$B$2:$B$248,A3835)&gt;0,"Yes","No")</f>
        <v>No</v>
      </c>
      <c r="N3835" s="13"/>
    </row>
    <row r="3836" spans="1:14" x14ac:dyDescent="0.35">
      <c r="A3836" s="5">
        <v>3835</v>
      </c>
      <c r="B3836" s="5">
        <v>2510</v>
      </c>
      <c r="C3836" s="5">
        <v>1085</v>
      </c>
      <c r="D3836" s="5">
        <v>1</v>
      </c>
      <c r="E3836" s="5">
        <v>234.72</v>
      </c>
      <c r="F3836" s="5">
        <v>0</v>
      </c>
      <c r="G3836" s="5">
        <f>IFERROR(INDEX(Products!$C$2:$C$86,MATCH(C3836,Products!$A$2:$A$86,0)),"")</f>
        <v>8</v>
      </c>
      <c r="H3836" s="12">
        <f>IFERROR(INDEX(Products!$D$2:$D$86,MATCH(C3836,Products!$A$2:$A$86,0)),"")</f>
        <v>175.69</v>
      </c>
      <c r="I3836" s="12">
        <f t="shared" si="236"/>
        <v>234.72</v>
      </c>
      <c r="J3836" s="12">
        <f t="shared" si="237"/>
        <v>175.69</v>
      </c>
      <c r="K3836" s="12">
        <f t="shared" si="238"/>
        <v>59.03</v>
      </c>
      <c r="L3836" s="7">
        <f t="shared" si="239"/>
        <v>0.25149113837764148</v>
      </c>
      <c r="M3836" s="5" t="str">
        <f>IF(COUNTIF(Returns!$B$2:$B$248,A3836)&gt;0,"Yes","No")</f>
        <v>No</v>
      </c>
      <c r="N3836" s="13"/>
    </row>
    <row r="3837" spans="1:14" x14ac:dyDescent="0.35">
      <c r="A3837" s="5">
        <v>3836</v>
      </c>
      <c r="B3837" s="5">
        <v>2510</v>
      </c>
      <c r="C3837" s="5">
        <v>1072</v>
      </c>
      <c r="D3837" s="5">
        <v>2</v>
      </c>
      <c r="E3837" s="5">
        <v>1404.39</v>
      </c>
      <c r="F3837" s="5">
        <v>0.1</v>
      </c>
      <c r="G3837" s="5">
        <f>IFERROR(INDEX(Products!$C$2:$C$86,MATCH(C3837,Products!$A$2:$A$86,0)),"")</f>
        <v>7</v>
      </c>
      <c r="H3837" s="12">
        <f>IFERROR(INDEX(Products!$D$2:$D$86,MATCH(C3837,Products!$A$2:$A$86,0)),"")</f>
        <v>772.88</v>
      </c>
      <c r="I3837" s="12">
        <f t="shared" si="236"/>
        <v>2527.902</v>
      </c>
      <c r="J3837" s="12">
        <f t="shared" si="237"/>
        <v>1545.76</v>
      </c>
      <c r="K3837" s="12">
        <f t="shared" si="238"/>
        <v>982.14200000000005</v>
      </c>
      <c r="L3837" s="7">
        <f t="shared" si="239"/>
        <v>0.38852059929538407</v>
      </c>
      <c r="M3837" s="5" t="str">
        <f>IF(COUNTIF(Returns!$B$2:$B$248,A3837)&gt;0,"Yes","No")</f>
        <v>No</v>
      </c>
      <c r="N3837" s="13"/>
    </row>
    <row r="3838" spans="1:14" x14ac:dyDescent="0.35">
      <c r="A3838" s="5">
        <v>3837</v>
      </c>
      <c r="B3838" s="5">
        <v>2510</v>
      </c>
      <c r="C3838" s="5">
        <v>1032</v>
      </c>
      <c r="D3838" s="5">
        <v>2</v>
      </c>
      <c r="E3838" s="5">
        <v>2472.7199999999998</v>
      </c>
      <c r="F3838" s="5">
        <v>0.15</v>
      </c>
      <c r="G3838" s="5">
        <f>IFERROR(INDEX(Products!$C$2:$C$86,MATCH(C3838,Products!$A$2:$A$86,0)),"")</f>
        <v>3</v>
      </c>
      <c r="H3838" s="12">
        <f>IFERROR(INDEX(Products!$D$2:$D$86,MATCH(C3838,Products!$A$2:$A$86,0)),"")</f>
        <v>1458.83</v>
      </c>
      <c r="I3838" s="12">
        <f t="shared" si="236"/>
        <v>4203.6239999999998</v>
      </c>
      <c r="J3838" s="12">
        <f t="shared" si="237"/>
        <v>2917.66</v>
      </c>
      <c r="K3838" s="12">
        <f t="shared" si="238"/>
        <v>1285.9639999999999</v>
      </c>
      <c r="L3838" s="7">
        <f t="shared" si="239"/>
        <v>0.30591794128114219</v>
      </c>
      <c r="M3838" s="5" t="str">
        <f>IF(COUNTIF(Returns!$B$2:$B$248,A3838)&gt;0,"Yes","No")</f>
        <v>No</v>
      </c>
      <c r="N3838" s="13"/>
    </row>
    <row r="3839" spans="1:14" x14ac:dyDescent="0.35">
      <c r="A3839" s="5">
        <v>3838</v>
      </c>
      <c r="B3839" s="5">
        <v>2511</v>
      </c>
      <c r="C3839" s="5">
        <v>1016</v>
      </c>
      <c r="D3839" s="5">
        <v>1</v>
      </c>
      <c r="E3839" s="5">
        <v>1279.19</v>
      </c>
      <c r="F3839" s="5">
        <v>0</v>
      </c>
      <c r="G3839" s="5">
        <f>IFERROR(INDEX(Products!$C$2:$C$86,MATCH(C3839,Products!$A$2:$A$86,0)),"")</f>
        <v>2</v>
      </c>
      <c r="H3839" s="12">
        <f>IFERROR(INDEX(Products!$D$2:$D$86,MATCH(C3839,Products!$A$2:$A$86,0)),"")</f>
        <v>741.85</v>
      </c>
      <c r="I3839" s="12">
        <f t="shared" si="236"/>
        <v>1279.19</v>
      </c>
      <c r="J3839" s="12">
        <f t="shared" si="237"/>
        <v>741.85</v>
      </c>
      <c r="K3839" s="12">
        <f t="shared" si="238"/>
        <v>537.34</v>
      </c>
      <c r="L3839" s="7">
        <f t="shared" si="239"/>
        <v>0.42006269592476492</v>
      </c>
      <c r="M3839" s="5" t="str">
        <f>IF(COUNTIF(Returns!$B$2:$B$248,A3839)&gt;0,"Yes","No")</f>
        <v>No</v>
      </c>
      <c r="N3839" s="13"/>
    </row>
    <row r="3840" spans="1:14" x14ac:dyDescent="0.35">
      <c r="A3840" s="5">
        <v>3839</v>
      </c>
      <c r="B3840" s="5">
        <v>2512</v>
      </c>
      <c r="C3840" s="5">
        <v>1005</v>
      </c>
      <c r="D3840" s="5">
        <v>1</v>
      </c>
      <c r="E3840" s="5">
        <v>2703.6</v>
      </c>
      <c r="F3840" s="5">
        <v>0.1</v>
      </c>
      <c r="G3840" s="5">
        <f>IFERROR(INDEX(Products!$C$2:$C$86,MATCH(C3840,Products!$A$2:$A$86,0)),"")</f>
        <v>1</v>
      </c>
      <c r="H3840" s="12">
        <f>IFERROR(INDEX(Products!$D$2:$D$86,MATCH(C3840,Products!$A$2:$A$86,0)),"")</f>
        <v>2129.88</v>
      </c>
      <c r="I3840" s="12">
        <f t="shared" si="236"/>
        <v>2433.2399999999998</v>
      </c>
      <c r="J3840" s="12">
        <f t="shared" si="237"/>
        <v>2129.88</v>
      </c>
      <c r="K3840" s="12">
        <f t="shared" si="238"/>
        <v>303.35999999999967</v>
      </c>
      <c r="L3840" s="7">
        <f t="shared" si="239"/>
        <v>0.12467327513932029</v>
      </c>
      <c r="M3840" s="5" t="str">
        <f>IF(COUNTIF(Returns!$B$2:$B$248,A3840)&gt;0,"Yes","No")</f>
        <v>No</v>
      </c>
      <c r="N3840" s="13"/>
    </row>
    <row r="3841" spans="1:14" x14ac:dyDescent="0.35">
      <c r="A3841" s="5">
        <v>3840</v>
      </c>
      <c r="B3841" s="5">
        <v>2512</v>
      </c>
      <c r="C3841" s="5">
        <v>1053</v>
      </c>
      <c r="D3841" s="5">
        <v>1</v>
      </c>
      <c r="E3841" s="5">
        <v>1295.03</v>
      </c>
      <c r="F3841" s="5">
        <v>0.1</v>
      </c>
      <c r="G3841" s="5">
        <f>IFERROR(INDEX(Products!$C$2:$C$86,MATCH(C3841,Products!$A$2:$A$86,0)),"")</f>
        <v>5</v>
      </c>
      <c r="H3841" s="12">
        <f>IFERROR(INDEX(Products!$D$2:$D$86,MATCH(C3841,Products!$A$2:$A$86,0)),"")</f>
        <v>777.04</v>
      </c>
      <c r="I3841" s="12">
        <f t="shared" si="236"/>
        <v>1165.527</v>
      </c>
      <c r="J3841" s="12">
        <f t="shared" si="237"/>
        <v>777.04</v>
      </c>
      <c r="K3841" s="12">
        <f t="shared" si="238"/>
        <v>388.48700000000008</v>
      </c>
      <c r="L3841" s="7">
        <f t="shared" si="239"/>
        <v>0.33331445775172952</v>
      </c>
      <c r="M3841" s="5" t="str">
        <f>IF(COUNTIF(Returns!$B$2:$B$248,A3841)&gt;0,"Yes","No")</f>
        <v>No</v>
      </c>
      <c r="N3841" s="13"/>
    </row>
    <row r="3842" spans="1:14" x14ac:dyDescent="0.35">
      <c r="A3842" s="5">
        <v>3841</v>
      </c>
      <c r="B3842" s="5">
        <v>2513</v>
      </c>
      <c r="C3842" s="5">
        <v>1072</v>
      </c>
      <c r="D3842" s="5">
        <v>1</v>
      </c>
      <c r="E3842" s="5">
        <v>1404.39</v>
      </c>
      <c r="F3842" s="5">
        <v>0.25</v>
      </c>
      <c r="G3842" s="5">
        <f>IFERROR(INDEX(Products!$C$2:$C$86,MATCH(C3842,Products!$A$2:$A$86,0)),"")</f>
        <v>7</v>
      </c>
      <c r="H3842" s="12">
        <f>IFERROR(INDEX(Products!$D$2:$D$86,MATCH(C3842,Products!$A$2:$A$86,0)),"")</f>
        <v>772.88</v>
      </c>
      <c r="I3842" s="12">
        <f t="shared" ref="I3842:I3905" si="240">D3842*E3842*(1-F3842)</f>
        <v>1053.2925</v>
      </c>
      <c r="J3842" s="12">
        <f t="shared" ref="J3842:J3905" si="241">D3842*H3842</f>
        <v>772.88</v>
      </c>
      <c r="K3842" s="12">
        <f t="shared" ref="K3842:K3905" si="242">I3842-J3842</f>
        <v>280.41250000000002</v>
      </c>
      <c r="L3842" s="7">
        <f t="shared" ref="L3842:L3905" si="243">IFERROR(K3842/I3842,0)</f>
        <v>0.26622471915446089</v>
      </c>
      <c r="M3842" s="5" t="str">
        <f>IF(COUNTIF(Returns!$B$2:$B$248,A3842)&gt;0,"Yes","No")</f>
        <v>No</v>
      </c>
      <c r="N3842" s="13"/>
    </row>
    <row r="3843" spans="1:14" x14ac:dyDescent="0.35">
      <c r="A3843" s="5">
        <v>3842</v>
      </c>
      <c r="B3843" s="5">
        <v>2514</v>
      </c>
      <c r="C3843" s="5">
        <v>1082</v>
      </c>
      <c r="D3843" s="5">
        <v>1</v>
      </c>
      <c r="E3843" s="5">
        <v>337.61</v>
      </c>
      <c r="F3843" s="5">
        <v>0.25</v>
      </c>
      <c r="G3843" s="5">
        <f>IFERROR(INDEX(Products!$C$2:$C$86,MATCH(C3843,Products!$A$2:$A$86,0)),"")</f>
        <v>8</v>
      </c>
      <c r="H3843" s="12">
        <f>IFERROR(INDEX(Products!$D$2:$D$86,MATCH(C3843,Products!$A$2:$A$86,0)),"")</f>
        <v>183.63</v>
      </c>
      <c r="I3843" s="12">
        <f t="shared" si="240"/>
        <v>253.20750000000001</v>
      </c>
      <c r="J3843" s="12">
        <f t="shared" si="241"/>
        <v>183.63</v>
      </c>
      <c r="K3843" s="12">
        <f t="shared" si="242"/>
        <v>69.577500000000015</v>
      </c>
      <c r="L3843" s="7">
        <f t="shared" si="243"/>
        <v>0.27478451467669801</v>
      </c>
      <c r="M3843" s="5" t="str">
        <f>IF(COUNTIF(Returns!$B$2:$B$248,A3843)&gt;0,"Yes","No")</f>
        <v>No</v>
      </c>
      <c r="N3843" s="13"/>
    </row>
    <row r="3844" spans="1:14" x14ac:dyDescent="0.35">
      <c r="A3844" s="5">
        <v>3843</v>
      </c>
      <c r="B3844" s="5">
        <v>2515</v>
      </c>
      <c r="C3844" s="5">
        <v>1056</v>
      </c>
      <c r="D3844" s="5">
        <v>2</v>
      </c>
      <c r="E3844" s="5">
        <v>1134.4000000000001</v>
      </c>
      <c r="F3844" s="5">
        <v>0.1</v>
      </c>
      <c r="G3844" s="5">
        <f>IFERROR(INDEX(Products!$C$2:$C$86,MATCH(C3844,Products!$A$2:$A$86,0)),"")</f>
        <v>6</v>
      </c>
      <c r="H3844" s="12">
        <f>IFERROR(INDEX(Products!$D$2:$D$86,MATCH(C3844,Products!$A$2:$A$86,0)),"")</f>
        <v>798.2</v>
      </c>
      <c r="I3844" s="12">
        <f t="shared" si="240"/>
        <v>2041.9200000000003</v>
      </c>
      <c r="J3844" s="12">
        <f t="shared" si="241"/>
        <v>1596.4</v>
      </c>
      <c r="K3844" s="12">
        <f t="shared" si="242"/>
        <v>445.52000000000021</v>
      </c>
      <c r="L3844" s="7">
        <f t="shared" si="243"/>
        <v>0.21818680457608533</v>
      </c>
      <c r="M3844" s="5" t="str">
        <f>IF(COUNTIF(Returns!$B$2:$B$248,A3844)&gt;0,"Yes","No")</f>
        <v>No</v>
      </c>
      <c r="N3844" s="13"/>
    </row>
    <row r="3845" spans="1:14" x14ac:dyDescent="0.35">
      <c r="A3845" s="5">
        <v>3844</v>
      </c>
      <c r="B3845" s="5">
        <v>2516</v>
      </c>
      <c r="C3845" s="5">
        <v>1053</v>
      </c>
      <c r="D3845" s="5">
        <v>1</v>
      </c>
      <c r="E3845" s="5">
        <v>1295.03</v>
      </c>
      <c r="F3845" s="5">
        <v>0.2</v>
      </c>
      <c r="G3845" s="5">
        <f>IFERROR(INDEX(Products!$C$2:$C$86,MATCH(C3845,Products!$A$2:$A$86,0)),"")</f>
        <v>5</v>
      </c>
      <c r="H3845" s="12">
        <f>IFERROR(INDEX(Products!$D$2:$D$86,MATCH(C3845,Products!$A$2:$A$86,0)),"")</f>
        <v>777.04</v>
      </c>
      <c r="I3845" s="12">
        <f t="shared" si="240"/>
        <v>1036.0240000000001</v>
      </c>
      <c r="J3845" s="12">
        <f t="shared" si="241"/>
        <v>777.04</v>
      </c>
      <c r="K3845" s="12">
        <f t="shared" si="242"/>
        <v>258.98400000000015</v>
      </c>
      <c r="L3845" s="7">
        <f t="shared" si="243"/>
        <v>0.24997876497069577</v>
      </c>
      <c r="M3845" s="5" t="str">
        <f>IF(COUNTIF(Returns!$B$2:$B$248,A3845)&gt;0,"Yes","No")</f>
        <v>No</v>
      </c>
      <c r="N3845" s="13"/>
    </row>
    <row r="3846" spans="1:14" x14ac:dyDescent="0.35">
      <c r="A3846" s="5">
        <v>3845</v>
      </c>
      <c r="B3846" s="5">
        <v>2517</v>
      </c>
      <c r="C3846" s="5">
        <v>1026</v>
      </c>
      <c r="D3846" s="5">
        <v>1</v>
      </c>
      <c r="E3846" s="5">
        <v>1413.81</v>
      </c>
      <c r="F3846" s="5">
        <v>0</v>
      </c>
      <c r="G3846" s="5">
        <f>IFERROR(INDEX(Products!$C$2:$C$86,MATCH(C3846,Products!$A$2:$A$86,0)),"")</f>
        <v>3</v>
      </c>
      <c r="H3846" s="12">
        <f>IFERROR(INDEX(Products!$D$2:$D$86,MATCH(C3846,Products!$A$2:$A$86,0)),"")</f>
        <v>1019.93</v>
      </c>
      <c r="I3846" s="12">
        <f t="shared" si="240"/>
        <v>1413.81</v>
      </c>
      <c r="J3846" s="12">
        <f t="shared" si="241"/>
        <v>1019.93</v>
      </c>
      <c r="K3846" s="12">
        <f t="shared" si="242"/>
        <v>393.88</v>
      </c>
      <c r="L3846" s="7">
        <f t="shared" si="243"/>
        <v>0.27859471923384332</v>
      </c>
      <c r="M3846" s="5" t="str">
        <f>IF(COUNTIF(Returns!$B$2:$B$248,A3846)&gt;0,"Yes","No")</f>
        <v>No</v>
      </c>
      <c r="N3846" s="13"/>
    </row>
    <row r="3847" spans="1:14" x14ac:dyDescent="0.35">
      <c r="A3847" s="5">
        <v>3846</v>
      </c>
      <c r="B3847" s="5">
        <v>2518</v>
      </c>
      <c r="C3847" s="5">
        <v>1067</v>
      </c>
      <c r="D3847" s="5">
        <v>1</v>
      </c>
      <c r="E3847" s="5">
        <v>4128.99</v>
      </c>
      <c r="F3847" s="5">
        <v>0.1</v>
      </c>
      <c r="G3847" s="5">
        <f>IFERROR(INDEX(Products!$C$2:$C$86,MATCH(C3847,Products!$A$2:$A$86,0)),"")</f>
        <v>7</v>
      </c>
      <c r="H3847" s="12">
        <f>IFERROR(INDEX(Products!$D$2:$D$86,MATCH(C3847,Products!$A$2:$A$86,0)),"")</f>
        <v>2213.3200000000002</v>
      </c>
      <c r="I3847" s="12">
        <f t="shared" si="240"/>
        <v>3716.0909999999999</v>
      </c>
      <c r="J3847" s="12">
        <f t="shared" si="241"/>
        <v>2213.3200000000002</v>
      </c>
      <c r="K3847" s="12">
        <f t="shared" si="242"/>
        <v>1502.7709999999997</v>
      </c>
      <c r="L3847" s="7">
        <f t="shared" si="243"/>
        <v>0.40439564047274401</v>
      </c>
      <c r="M3847" s="5" t="str">
        <f>IF(COUNTIF(Returns!$B$2:$B$248,A3847)&gt;0,"Yes","No")</f>
        <v>No</v>
      </c>
      <c r="N3847" s="13"/>
    </row>
    <row r="3848" spans="1:14" x14ac:dyDescent="0.35">
      <c r="A3848" s="5">
        <v>3847</v>
      </c>
      <c r="B3848" s="5">
        <v>2519</v>
      </c>
      <c r="C3848" s="5">
        <v>1002</v>
      </c>
      <c r="D3848" s="5">
        <v>1</v>
      </c>
      <c r="E3848" s="5">
        <v>2131.16</v>
      </c>
      <c r="F3848" s="5">
        <v>0.15</v>
      </c>
      <c r="G3848" s="5">
        <f>IFERROR(INDEX(Products!$C$2:$C$86,MATCH(C3848,Products!$A$2:$A$86,0)),"")</f>
        <v>1</v>
      </c>
      <c r="H3848" s="12">
        <f>IFERROR(INDEX(Products!$D$2:$D$86,MATCH(C3848,Products!$A$2:$A$86,0)),"")</f>
        <v>1527.62</v>
      </c>
      <c r="I3848" s="12">
        <f t="shared" si="240"/>
        <v>1811.4859999999999</v>
      </c>
      <c r="J3848" s="12">
        <f t="shared" si="241"/>
        <v>1527.62</v>
      </c>
      <c r="K3848" s="12">
        <f t="shared" si="242"/>
        <v>283.86599999999999</v>
      </c>
      <c r="L3848" s="7">
        <f t="shared" si="243"/>
        <v>0.1567033915801723</v>
      </c>
      <c r="M3848" s="5" t="str">
        <f>IF(COUNTIF(Returns!$B$2:$B$248,A3848)&gt;0,"Yes","No")</f>
        <v>Yes</v>
      </c>
      <c r="N3848" s="13"/>
    </row>
    <row r="3849" spans="1:14" x14ac:dyDescent="0.35">
      <c r="A3849" s="5">
        <v>3848</v>
      </c>
      <c r="B3849" s="5">
        <v>2520</v>
      </c>
      <c r="C3849" s="5">
        <v>1072</v>
      </c>
      <c r="D3849" s="5">
        <v>1</v>
      </c>
      <c r="E3849" s="5">
        <v>1404.39</v>
      </c>
      <c r="F3849" s="5">
        <v>0.1</v>
      </c>
      <c r="G3849" s="5">
        <f>IFERROR(INDEX(Products!$C$2:$C$86,MATCH(C3849,Products!$A$2:$A$86,0)),"")</f>
        <v>7</v>
      </c>
      <c r="H3849" s="12">
        <f>IFERROR(INDEX(Products!$D$2:$D$86,MATCH(C3849,Products!$A$2:$A$86,0)),"")</f>
        <v>772.88</v>
      </c>
      <c r="I3849" s="12">
        <f t="shared" si="240"/>
        <v>1263.951</v>
      </c>
      <c r="J3849" s="12">
        <f t="shared" si="241"/>
        <v>772.88</v>
      </c>
      <c r="K3849" s="12">
        <f t="shared" si="242"/>
        <v>491.07100000000003</v>
      </c>
      <c r="L3849" s="7">
        <f t="shared" si="243"/>
        <v>0.38852059929538407</v>
      </c>
      <c r="M3849" s="5" t="str">
        <f>IF(COUNTIF(Returns!$B$2:$B$248,A3849)&gt;0,"Yes","No")</f>
        <v>No</v>
      </c>
      <c r="N3849" s="13"/>
    </row>
    <row r="3850" spans="1:14" x14ac:dyDescent="0.35">
      <c r="A3850" s="5">
        <v>3849</v>
      </c>
      <c r="B3850" s="5">
        <v>2520</v>
      </c>
      <c r="C3850" s="5">
        <v>1007</v>
      </c>
      <c r="D3850" s="5">
        <v>2</v>
      </c>
      <c r="E3850" s="5">
        <v>701.76</v>
      </c>
      <c r="F3850" s="5">
        <v>0.2</v>
      </c>
      <c r="G3850" s="5">
        <f>IFERROR(INDEX(Products!$C$2:$C$86,MATCH(C3850,Products!$A$2:$A$86,0)),"")</f>
        <v>1</v>
      </c>
      <c r="H3850" s="12">
        <f>IFERROR(INDEX(Products!$D$2:$D$86,MATCH(C3850,Products!$A$2:$A$86,0)),"")</f>
        <v>508.8</v>
      </c>
      <c r="I3850" s="12">
        <f t="shared" si="240"/>
        <v>1122.816</v>
      </c>
      <c r="J3850" s="12">
        <f t="shared" si="241"/>
        <v>1017.6</v>
      </c>
      <c r="K3850" s="12">
        <f t="shared" si="242"/>
        <v>105.21600000000001</v>
      </c>
      <c r="L3850" s="7">
        <f t="shared" si="243"/>
        <v>9.370725034199727E-2</v>
      </c>
      <c r="M3850" s="5" t="str">
        <f>IF(COUNTIF(Returns!$B$2:$B$248,A3850)&gt;0,"Yes","No")</f>
        <v>No</v>
      </c>
      <c r="N3850" s="13"/>
    </row>
    <row r="3851" spans="1:14" x14ac:dyDescent="0.35">
      <c r="A3851" s="5">
        <v>3850</v>
      </c>
      <c r="B3851" s="5">
        <v>2521</v>
      </c>
      <c r="C3851" s="5">
        <v>1085</v>
      </c>
      <c r="D3851" s="5">
        <v>1</v>
      </c>
      <c r="E3851" s="5">
        <v>234.72</v>
      </c>
      <c r="F3851" s="5">
        <v>0</v>
      </c>
      <c r="G3851" s="5">
        <f>IFERROR(INDEX(Products!$C$2:$C$86,MATCH(C3851,Products!$A$2:$A$86,0)),"")</f>
        <v>8</v>
      </c>
      <c r="H3851" s="12">
        <f>IFERROR(INDEX(Products!$D$2:$D$86,MATCH(C3851,Products!$A$2:$A$86,0)),"")</f>
        <v>175.69</v>
      </c>
      <c r="I3851" s="12">
        <f t="shared" si="240"/>
        <v>234.72</v>
      </c>
      <c r="J3851" s="12">
        <f t="shared" si="241"/>
        <v>175.69</v>
      </c>
      <c r="K3851" s="12">
        <f t="shared" si="242"/>
        <v>59.03</v>
      </c>
      <c r="L3851" s="7">
        <f t="shared" si="243"/>
        <v>0.25149113837764148</v>
      </c>
      <c r="M3851" s="5" t="str">
        <f>IF(COUNTIF(Returns!$B$2:$B$248,A3851)&gt;0,"Yes","No")</f>
        <v>No</v>
      </c>
      <c r="N3851" s="13"/>
    </row>
    <row r="3852" spans="1:14" x14ac:dyDescent="0.35">
      <c r="A3852" s="5">
        <v>3851</v>
      </c>
      <c r="B3852" s="5">
        <v>2522</v>
      </c>
      <c r="C3852" s="5">
        <v>1032</v>
      </c>
      <c r="D3852" s="5">
        <v>1</v>
      </c>
      <c r="E3852" s="5">
        <v>2472.7199999999998</v>
      </c>
      <c r="F3852" s="5">
        <v>0.2</v>
      </c>
      <c r="G3852" s="5">
        <f>IFERROR(INDEX(Products!$C$2:$C$86,MATCH(C3852,Products!$A$2:$A$86,0)),"")</f>
        <v>3</v>
      </c>
      <c r="H3852" s="12">
        <f>IFERROR(INDEX(Products!$D$2:$D$86,MATCH(C3852,Products!$A$2:$A$86,0)),"")</f>
        <v>1458.83</v>
      </c>
      <c r="I3852" s="12">
        <f t="shared" si="240"/>
        <v>1978.1759999999999</v>
      </c>
      <c r="J3852" s="12">
        <f t="shared" si="241"/>
        <v>1458.83</v>
      </c>
      <c r="K3852" s="12">
        <f t="shared" si="242"/>
        <v>519.346</v>
      </c>
      <c r="L3852" s="7">
        <f t="shared" si="243"/>
        <v>0.26253781261121356</v>
      </c>
      <c r="M3852" s="5" t="str">
        <f>IF(COUNTIF(Returns!$B$2:$B$248,A3852)&gt;0,"Yes","No")</f>
        <v>No</v>
      </c>
      <c r="N3852" s="13"/>
    </row>
    <row r="3853" spans="1:14" x14ac:dyDescent="0.35">
      <c r="A3853" s="5">
        <v>3852</v>
      </c>
      <c r="B3853" s="5">
        <v>2522</v>
      </c>
      <c r="C3853" s="5">
        <v>1017</v>
      </c>
      <c r="D3853" s="5">
        <v>2</v>
      </c>
      <c r="E3853" s="5">
        <v>978.37</v>
      </c>
      <c r="F3853" s="5">
        <v>0.2</v>
      </c>
      <c r="G3853" s="5">
        <f>IFERROR(INDEX(Products!$C$2:$C$86,MATCH(C3853,Products!$A$2:$A$86,0)),"")</f>
        <v>2</v>
      </c>
      <c r="H3853" s="12">
        <f>IFERROR(INDEX(Products!$D$2:$D$86,MATCH(C3853,Products!$A$2:$A$86,0)),"")</f>
        <v>519.71</v>
      </c>
      <c r="I3853" s="12">
        <f t="shared" si="240"/>
        <v>1565.3920000000001</v>
      </c>
      <c r="J3853" s="12">
        <f t="shared" si="241"/>
        <v>1039.42</v>
      </c>
      <c r="K3853" s="12">
        <f t="shared" si="242"/>
        <v>525.97199999999998</v>
      </c>
      <c r="L3853" s="7">
        <f t="shared" si="243"/>
        <v>0.33600018397947606</v>
      </c>
      <c r="M3853" s="5" t="str">
        <f>IF(COUNTIF(Returns!$B$2:$B$248,A3853)&gt;0,"Yes","No")</f>
        <v>Yes</v>
      </c>
      <c r="N3853" s="13"/>
    </row>
    <row r="3854" spans="1:14" x14ac:dyDescent="0.35">
      <c r="A3854" s="5">
        <v>3853</v>
      </c>
      <c r="B3854" s="5">
        <v>2522</v>
      </c>
      <c r="C3854" s="5">
        <v>1085</v>
      </c>
      <c r="D3854" s="5">
        <v>1</v>
      </c>
      <c r="E3854" s="5">
        <v>234.72</v>
      </c>
      <c r="F3854" s="5">
        <v>0</v>
      </c>
      <c r="G3854" s="5">
        <f>IFERROR(INDEX(Products!$C$2:$C$86,MATCH(C3854,Products!$A$2:$A$86,0)),"")</f>
        <v>8</v>
      </c>
      <c r="H3854" s="12">
        <f>IFERROR(INDEX(Products!$D$2:$D$86,MATCH(C3854,Products!$A$2:$A$86,0)),"")</f>
        <v>175.69</v>
      </c>
      <c r="I3854" s="12">
        <f t="shared" si="240"/>
        <v>234.72</v>
      </c>
      <c r="J3854" s="12">
        <f t="shared" si="241"/>
        <v>175.69</v>
      </c>
      <c r="K3854" s="12">
        <f t="shared" si="242"/>
        <v>59.03</v>
      </c>
      <c r="L3854" s="7">
        <f t="shared" si="243"/>
        <v>0.25149113837764148</v>
      </c>
      <c r="M3854" s="5" t="str">
        <f>IF(COUNTIF(Returns!$B$2:$B$248,A3854)&gt;0,"Yes","No")</f>
        <v>No</v>
      </c>
      <c r="N3854" s="13"/>
    </row>
    <row r="3855" spans="1:14" x14ac:dyDescent="0.35">
      <c r="A3855" s="5">
        <v>3854</v>
      </c>
      <c r="B3855" s="5">
        <v>2523</v>
      </c>
      <c r="C3855" s="5">
        <v>1068</v>
      </c>
      <c r="D3855" s="5">
        <v>1</v>
      </c>
      <c r="E3855" s="5">
        <v>550.08000000000004</v>
      </c>
      <c r="F3855" s="5">
        <v>0.25</v>
      </c>
      <c r="G3855" s="5">
        <f>IFERROR(INDEX(Products!$C$2:$C$86,MATCH(C3855,Products!$A$2:$A$86,0)),"")</f>
        <v>7</v>
      </c>
      <c r="H3855" s="12">
        <f>IFERROR(INDEX(Products!$D$2:$D$86,MATCH(C3855,Products!$A$2:$A$86,0)),"")</f>
        <v>351.29</v>
      </c>
      <c r="I3855" s="12">
        <f t="shared" si="240"/>
        <v>412.56000000000006</v>
      </c>
      <c r="J3855" s="12">
        <f t="shared" si="241"/>
        <v>351.29</v>
      </c>
      <c r="K3855" s="12">
        <f t="shared" si="242"/>
        <v>61.270000000000039</v>
      </c>
      <c r="L3855" s="7">
        <f t="shared" si="243"/>
        <v>0.14851173162691494</v>
      </c>
      <c r="M3855" s="5" t="str">
        <f>IF(COUNTIF(Returns!$B$2:$B$248,A3855)&gt;0,"Yes","No")</f>
        <v>Yes</v>
      </c>
      <c r="N3855" s="13"/>
    </row>
    <row r="3856" spans="1:14" x14ac:dyDescent="0.35">
      <c r="A3856" s="5">
        <v>3855</v>
      </c>
      <c r="B3856" s="5">
        <v>2524</v>
      </c>
      <c r="C3856" s="5">
        <v>1039</v>
      </c>
      <c r="D3856" s="5">
        <v>1</v>
      </c>
      <c r="E3856" s="5">
        <v>1284.94</v>
      </c>
      <c r="F3856" s="5">
        <v>0</v>
      </c>
      <c r="G3856" s="5">
        <f>IFERROR(INDEX(Products!$C$2:$C$86,MATCH(C3856,Products!$A$2:$A$86,0)),"")</f>
        <v>4</v>
      </c>
      <c r="H3856" s="12">
        <f>IFERROR(INDEX(Products!$D$2:$D$86,MATCH(C3856,Products!$A$2:$A$86,0)),"")</f>
        <v>829.93</v>
      </c>
      <c r="I3856" s="12">
        <f t="shared" si="240"/>
        <v>1284.94</v>
      </c>
      <c r="J3856" s="12">
        <f t="shared" si="241"/>
        <v>829.93</v>
      </c>
      <c r="K3856" s="12">
        <f t="shared" si="242"/>
        <v>455.0100000000001</v>
      </c>
      <c r="L3856" s="7">
        <f t="shared" si="243"/>
        <v>0.35410991952931659</v>
      </c>
      <c r="M3856" s="5" t="str">
        <f>IF(COUNTIF(Returns!$B$2:$B$248,A3856)&gt;0,"Yes","No")</f>
        <v>Yes</v>
      </c>
      <c r="N3856" s="13"/>
    </row>
    <row r="3857" spans="1:14" x14ac:dyDescent="0.35">
      <c r="A3857" s="5">
        <v>3856</v>
      </c>
      <c r="B3857" s="5">
        <v>2525</v>
      </c>
      <c r="C3857" s="5">
        <v>1064</v>
      </c>
      <c r="D3857" s="5">
        <v>2</v>
      </c>
      <c r="E3857" s="5">
        <v>177.92</v>
      </c>
      <c r="F3857" s="5">
        <v>0</v>
      </c>
      <c r="G3857" s="5">
        <f>IFERROR(INDEX(Products!$C$2:$C$86,MATCH(C3857,Products!$A$2:$A$86,0)),"")</f>
        <v>6</v>
      </c>
      <c r="H3857" s="12">
        <f>IFERROR(INDEX(Products!$D$2:$D$86,MATCH(C3857,Products!$A$2:$A$86,0)),"")</f>
        <v>95.97</v>
      </c>
      <c r="I3857" s="12">
        <f t="shared" si="240"/>
        <v>355.84</v>
      </c>
      <c r="J3857" s="12">
        <f t="shared" si="241"/>
        <v>191.94</v>
      </c>
      <c r="K3857" s="12">
        <f t="shared" si="242"/>
        <v>163.89999999999998</v>
      </c>
      <c r="L3857" s="7">
        <f t="shared" si="243"/>
        <v>0.46060026978417262</v>
      </c>
      <c r="M3857" s="5" t="str">
        <f>IF(COUNTIF(Returns!$B$2:$B$248,A3857)&gt;0,"Yes","No")</f>
        <v>No</v>
      </c>
      <c r="N3857" s="13"/>
    </row>
    <row r="3858" spans="1:14" x14ac:dyDescent="0.35">
      <c r="A3858" s="5">
        <v>3857</v>
      </c>
      <c r="B3858" s="5">
        <v>2526</v>
      </c>
      <c r="C3858" s="5">
        <v>1031</v>
      </c>
      <c r="D3858" s="5">
        <v>2</v>
      </c>
      <c r="E3858" s="5">
        <v>4123.9799999999996</v>
      </c>
      <c r="F3858" s="5">
        <v>0</v>
      </c>
      <c r="G3858" s="5">
        <f>IFERROR(INDEX(Products!$C$2:$C$86,MATCH(C3858,Products!$A$2:$A$86,0)),"")</f>
        <v>3</v>
      </c>
      <c r="H3858" s="12">
        <f>IFERROR(INDEX(Products!$D$2:$D$86,MATCH(C3858,Products!$A$2:$A$86,0)),"")</f>
        <v>2475.38</v>
      </c>
      <c r="I3858" s="12">
        <f t="shared" si="240"/>
        <v>8247.9599999999991</v>
      </c>
      <c r="J3858" s="12">
        <f t="shared" si="241"/>
        <v>4950.76</v>
      </c>
      <c r="K3858" s="12">
        <f t="shared" si="242"/>
        <v>3297.1999999999989</v>
      </c>
      <c r="L3858" s="7">
        <f t="shared" si="243"/>
        <v>0.39975945567146293</v>
      </c>
      <c r="M3858" s="5" t="str">
        <f>IF(COUNTIF(Returns!$B$2:$B$248,A3858)&gt;0,"Yes","No")</f>
        <v>No</v>
      </c>
      <c r="N3858" s="13"/>
    </row>
    <row r="3859" spans="1:14" x14ac:dyDescent="0.35">
      <c r="A3859" s="5">
        <v>3858</v>
      </c>
      <c r="B3859" s="5">
        <v>2526</v>
      </c>
      <c r="C3859" s="5">
        <v>1001</v>
      </c>
      <c r="D3859" s="5">
        <v>1</v>
      </c>
      <c r="E3859" s="5">
        <v>3826.19</v>
      </c>
      <c r="F3859" s="5">
        <v>0.1</v>
      </c>
      <c r="G3859" s="5">
        <f>IFERROR(INDEX(Products!$C$2:$C$86,MATCH(C3859,Products!$A$2:$A$86,0)),"")</f>
        <v>1</v>
      </c>
      <c r="H3859" s="12">
        <f>IFERROR(INDEX(Products!$D$2:$D$86,MATCH(C3859,Products!$A$2:$A$86,0)),"")</f>
        <v>3021.65</v>
      </c>
      <c r="I3859" s="12">
        <f t="shared" si="240"/>
        <v>3443.5709999999999</v>
      </c>
      <c r="J3859" s="12">
        <f t="shared" si="241"/>
        <v>3021.65</v>
      </c>
      <c r="K3859" s="12">
        <f t="shared" si="242"/>
        <v>421.92099999999982</v>
      </c>
      <c r="L3859" s="7">
        <f t="shared" si="243"/>
        <v>0.12252426333013021</v>
      </c>
      <c r="M3859" s="5" t="str">
        <f>IF(COUNTIF(Returns!$B$2:$B$248,A3859)&gt;0,"Yes","No")</f>
        <v>No</v>
      </c>
      <c r="N3859" s="13"/>
    </row>
    <row r="3860" spans="1:14" x14ac:dyDescent="0.35">
      <c r="A3860" s="5">
        <v>3859</v>
      </c>
      <c r="B3860" s="5">
        <v>2526</v>
      </c>
      <c r="C3860" s="5">
        <v>1006</v>
      </c>
      <c r="D3860" s="5">
        <v>1</v>
      </c>
      <c r="E3860" s="5">
        <v>2046.37</v>
      </c>
      <c r="F3860" s="5">
        <v>0.2</v>
      </c>
      <c r="G3860" s="5">
        <f>IFERROR(INDEX(Products!$C$2:$C$86,MATCH(C3860,Products!$A$2:$A$86,0)),"")</f>
        <v>1</v>
      </c>
      <c r="H3860" s="12">
        <f>IFERROR(INDEX(Products!$D$2:$D$86,MATCH(C3860,Products!$A$2:$A$86,0)),"")</f>
        <v>1296.42</v>
      </c>
      <c r="I3860" s="12">
        <f t="shared" si="240"/>
        <v>1637.096</v>
      </c>
      <c r="J3860" s="12">
        <f t="shared" si="241"/>
        <v>1296.42</v>
      </c>
      <c r="K3860" s="12">
        <f t="shared" si="242"/>
        <v>340.67599999999993</v>
      </c>
      <c r="L3860" s="7">
        <f t="shared" si="243"/>
        <v>0.20809775358317406</v>
      </c>
      <c r="M3860" s="5" t="str">
        <f>IF(COUNTIF(Returns!$B$2:$B$248,A3860)&gt;0,"Yes","No")</f>
        <v>No</v>
      </c>
      <c r="N3860" s="13"/>
    </row>
    <row r="3861" spans="1:14" x14ac:dyDescent="0.35">
      <c r="A3861" s="5">
        <v>3860</v>
      </c>
      <c r="B3861" s="5">
        <v>2527</v>
      </c>
      <c r="C3861" s="5">
        <v>1085</v>
      </c>
      <c r="D3861" s="5">
        <v>1</v>
      </c>
      <c r="E3861" s="5">
        <v>234.72</v>
      </c>
      <c r="F3861" s="5">
        <v>0.25</v>
      </c>
      <c r="G3861" s="5">
        <f>IFERROR(INDEX(Products!$C$2:$C$86,MATCH(C3861,Products!$A$2:$A$86,0)),"")</f>
        <v>8</v>
      </c>
      <c r="H3861" s="12">
        <f>IFERROR(INDEX(Products!$D$2:$D$86,MATCH(C3861,Products!$A$2:$A$86,0)),"")</f>
        <v>175.69</v>
      </c>
      <c r="I3861" s="12">
        <f t="shared" si="240"/>
        <v>176.04</v>
      </c>
      <c r="J3861" s="12">
        <f t="shared" si="241"/>
        <v>175.69</v>
      </c>
      <c r="K3861" s="12">
        <f t="shared" si="242"/>
        <v>0.34999999999999432</v>
      </c>
      <c r="L3861" s="7">
        <f t="shared" si="243"/>
        <v>1.9881845035218948E-3</v>
      </c>
      <c r="M3861" s="5" t="str">
        <f>IF(COUNTIF(Returns!$B$2:$B$248,A3861)&gt;0,"Yes","No")</f>
        <v>No</v>
      </c>
      <c r="N3861" s="13"/>
    </row>
    <row r="3862" spans="1:14" x14ac:dyDescent="0.35">
      <c r="A3862" s="5">
        <v>3861</v>
      </c>
      <c r="B3862" s="5">
        <v>2528</v>
      </c>
      <c r="C3862" s="5">
        <v>1006</v>
      </c>
      <c r="D3862" s="5">
        <v>1</v>
      </c>
      <c r="E3862" s="5">
        <v>2046.37</v>
      </c>
      <c r="F3862" s="5">
        <v>0.05</v>
      </c>
      <c r="G3862" s="5">
        <f>IFERROR(INDEX(Products!$C$2:$C$86,MATCH(C3862,Products!$A$2:$A$86,0)),"")</f>
        <v>1</v>
      </c>
      <c r="H3862" s="12">
        <f>IFERROR(INDEX(Products!$D$2:$D$86,MATCH(C3862,Products!$A$2:$A$86,0)),"")</f>
        <v>1296.42</v>
      </c>
      <c r="I3862" s="12">
        <f t="shared" si="240"/>
        <v>1944.0514999999998</v>
      </c>
      <c r="J3862" s="12">
        <f t="shared" si="241"/>
        <v>1296.42</v>
      </c>
      <c r="K3862" s="12">
        <f t="shared" si="242"/>
        <v>647.63149999999973</v>
      </c>
      <c r="L3862" s="7">
        <f t="shared" si="243"/>
        <v>0.33313495038583074</v>
      </c>
      <c r="M3862" s="5" t="str">
        <f>IF(COUNTIF(Returns!$B$2:$B$248,A3862)&gt;0,"Yes","No")</f>
        <v>No</v>
      </c>
      <c r="N3862" s="13"/>
    </row>
    <row r="3863" spans="1:14" x14ac:dyDescent="0.35">
      <c r="A3863" s="5">
        <v>3862</v>
      </c>
      <c r="B3863" s="5">
        <v>2529</v>
      </c>
      <c r="C3863" s="5">
        <v>1044</v>
      </c>
      <c r="D3863" s="5">
        <v>1</v>
      </c>
      <c r="E3863" s="5">
        <v>1419.88</v>
      </c>
      <c r="F3863" s="5">
        <v>0.3</v>
      </c>
      <c r="G3863" s="5">
        <f>IFERROR(INDEX(Products!$C$2:$C$86,MATCH(C3863,Products!$A$2:$A$86,0)),"")</f>
        <v>4</v>
      </c>
      <c r="H3863" s="12">
        <f>IFERROR(INDEX(Products!$D$2:$D$86,MATCH(C3863,Products!$A$2:$A$86,0)),"")</f>
        <v>897.98</v>
      </c>
      <c r="I3863" s="12">
        <f t="shared" si="240"/>
        <v>993.91600000000005</v>
      </c>
      <c r="J3863" s="12">
        <f t="shared" si="241"/>
        <v>897.98</v>
      </c>
      <c r="K3863" s="12">
        <f t="shared" si="242"/>
        <v>95.936000000000035</v>
      </c>
      <c r="L3863" s="7">
        <f t="shared" si="243"/>
        <v>9.6523247437409226E-2</v>
      </c>
      <c r="M3863" s="5" t="str">
        <f>IF(COUNTIF(Returns!$B$2:$B$248,A3863)&gt;0,"Yes","No")</f>
        <v>No</v>
      </c>
      <c r="N3863" s="13"/>
    </row>
    <row r="3864" spans="1:14" x14ac:dyDescent="0.35">
      <c r="A3864" s="5">
        <v>3863</v>
      </c>
      <c r="B3864" s="5">
        <v>2529</v>
      </c>
      <c r="C3864" s="5">
        <v>1085</v>
      </c>
      <c r="D3864" s="5">
        <v>1</v>
      </c>
      <c r="E3864" s="5">
        <v>234.72</v>
      </c>
      <c r="F3864" s="5">
        <v>0.1</v>
      </c>
      <c r="G3864" s="5">
        <f>IFERROR(INDEX(Products!$C$2:$C$86,MATCH(C3864,Products!$A$2:$A$86,0)),"")</f>
        <v>8</v>
      </c>
      <c r="H3864" s="12">
        <f>IFERROR(INDEX(Products!$D$2:$D$86,MATCH(C3864,Products!$A$2:$A$86,0)),"")</f>
        <v>175.69</v>
      </c>
      <c r="I3864" s="12">
        <f t="shared" si="240"/>
        <v>211.24799999999999</v>
      </c>
      <c r="J3864" s="12">
        <f t="shared" si="241"/>
        <v>175.69</v>
      </c>
      <c r="K3864" s="12">
        <f t="shared" si="242"/>
        <v>35.557999999999993</v>
      </c>
      <c r="L3864" s="7">
        <f t="shared" si="243"/>
        <v>0.16832348708626824</v>
      </c>
      <c r="M3864" s="5" t="str">
        <f>IF(COUNTIF(Returns!$B$2:$B$248,A3864)&gt;0,"Yes","No")</f>
        <v>No</v>
      </c>
      <c r="N3864" s="13"/>
    </row>
    <row r="3865" spans="1:14" x14ac:dyDescent="0.35">
      <c r="A3865" s="5">
        <v>3864</v>
      </c>
      <c r="B3865" s="5">
        <v>2530</v>
      </c>
      <c r="C3865" s="5">
        <v>1017</v>
      </c>
      <c r="D3865" s="5">
        <v>1</v>
      </c>
      <c r="E3865" s="5">
        <v>978.37</v>
      </c>
      <c r="F3865" s="5">
        <v>0.25</v>
      </c>
      <c r="G3865" s="5">
        <f>IFERROR(INDEX(Products!$C$2:$C$86,MATCH(C3865,Products!$A$2:$A$86,0)),"")</f>
        <v>2</v>
      </c>
      <c r="H3865" s="12">
        <f>IFERROR(INDEX(Products!$D$2:$D$86,MATCH(C3865,Products!$A$2:$A$86,0)),"")</f>
        <v>519.71</v>
      </c>
      <c r="I3865" s="12">
        <f t="shared" si="240"/>
        <v>733.77750000000003</v>
      </c>
      <c r="J3865" s="12">
        <f t="shared" si="241"/>
        <v>519.71</v>
      </c>
      <c r="K3865" s="12">
        <f t="shared" si="242"/>
        <v>214.0675</v>
      </c>
      <c r="L3865" s="7">
        <f t="shared" si="243"/>
        <v>0.29173352957810778</v>
      </c>
      <c r="M3865" s="5" t="str">
        <f>IF(COUNTIF(Returns!$B$2:$B$248,A3865)&gt;0,"Yes","No")</f>
        <v>No</v>
      </c>
      <c r="N3865" s="13"/>
    </row>
    <row r="3866" spans="1:14" x14ac:dyDescent="0.35">
      <c r="A3866" s="5">
        <v>3865</v>
      </c>
      <c r="B3866" s="5">
        <v>2531</v>
      </c>
      <c r="C3866" s="5">
        <v>1084</v>
      </c>
      <c r="D3866" s="5">
        <v>1</v>
      </c>
      <c r="E3866" s="5">
        <v>317.63</v>
      </c>
      <c r="F3866" s="5">
        <v>0.1</v>
      </c>
      <c r="G3866" s="5">
        <f>IFERROR(INDEX(Products!$C$2:$C$86,MATCH(C3866,Products!$A$2:$A$86,0)),"")</f>
        <v>8</v>
      </c>
      <c r="H3866" s="12">
        <f>IFERROR(INDEX(Products!$D$2:$D$86,MATCH(C3866,Products!$A$2:$A$86,0)),"")</f>
        <v>188.52</v>
      </c>
      <c r="I3866" s="12">
        <f t="shared" si="240"/>
        <v>285.86700000000002</v>
      </c>
      <c r="J3866" s="12">
        <f t="shared" si="241"/>
        <v>188.52</v>
      </c>
      <c r="K3866" s="12">
        <f t="shared" si="242"/>
        <v>97.347000000000008</v>
      </c>
      <c r="L3866" s="7">
        <f t="shared" si="243"/>
        <v>0.34053248538656089</v>
      </c>
      <c r="M3866" s="5" t="str">
        <f>IF(COUNTIF(Returns!$B$2:$B$248,A3866)&gt;0,"Yes","No")</f>
        <v>No</v>
      </c>
      <c r="N3866" s="13"/>
    </row>
    <row r="3867" spans="1:14" x14ac:dyDescent="0.35">
      <c r="A3867" s="5">
        <v>3866</v>
      </c>
      <c r="B3867" s="5">
        <v>2532</v>
      </c>
      <c r="C3867" s="5">
        <v>1038</v>
      </c>
      <c r="D3867" s="5">
        <v>1</v>
      </c>
      <c r="E3867" s="5">
        <v>930.61</v>
      </c>
      <c r="F3867" s="5">
        <v>0.15</v>
      </c>
      <c r="G3867" s="5">
        <f>IFERROR(INDEX(Products!$C$2:$C$86,MATCH(C3867,Products!$A$2:$A$86,0)),"")</f>
        <v>4</v>
      </c>
      <c r="H3867" s="12">
        <f>IFERROR(INDEX(Products!$D$2:$D$86,MATCH(C3867,Products!$A$2:$A$86,0)),"")</f>
        <v>617.46</v>
      </c>
      <c r="I3867" s="12">
        <f t="shared" si="240"/>
        <v>791.01850000000002</v>
      </c>
      <c r="J3867" s="12">
        <f t="shared" si="241"/>
        <v>617.46</v>
      </c>
      <c r="K3867" s="12">
        <f t="shared" si="242"/>
        <v>173.55849999999998</v>
      </c>
      <c r="L3867" s="7">
        <f t="shared" si="243"/>
        <v>0.21941142969475427</v>
      </c>
      <c r="M3867" s="5" t="str">
        <f>IF(COUNTIF(Returns!$B$2:$B$248,A3867)&gt;0,"Yes","No")</f>
        <v>No</v>
      </c>
      <c r="N3867" s="13"/>
    </row>
    <row r="3868" spans="1:14" x14ac:dyDescent="0.35">
      <c r="A3868" s="5">
        <v>3867</v>
      </c>
      <c r="B3868" s="5">
        <v>2533</v>
      </c>
      <c r="C3868" s="5">
        <v>1061</v>
      </c>
      <c r="D3868" s="5">
        <v>1</v>
      </c>
      <c r="E3868" s="5">
        <v>1128.8399999999999</v>
      </c>
      <c r="F3868" s="5">
        <v>0.1</v>
      </c>
      <c r="G3868" s="5">
        <f>IFERROR(INDEX(Products!$C$2:$C$86,MATCH(C3868,Products!$A$2:$A$86,0)),"")</f>
        <v>6</v>
      </c>
      <c r="H3868" s="12">
        <f>IFERROR(INDEX(Products!$D$2:$D$86,MATCH(C3868,Products!$A$2:$A$86,0)),"")</f>
        <v>705.26</v>
      </c>
      <c r="I3868" s="12">
        <f t="shared" si="240"/>
        <v>1015.9559999999999</v>
      </c>
      <c r="J3868" s="12">
        <f t="shared" si="241"/>
        <v>705.26</v>
      </c>
      <c r="K3868" s="12">
        <f t="shared" si="242"/>
        <v>310.69599999999991</v>
      </c>
      <c r="L3868" s="7">
        <f t="shared" si="243"/>
        <v>0.30581639362334584</v>
      </c>
      <c r="M3868" s="5" t="str">
        <f>IF(COUNTIF(Returns!$B$2:$B$248,A3868)&gt;0,"Yes","No")</f>
        <v>No</v>
      </c>
      <c r="N3868" s="13"/>
    </row>
    <row r="3869" spans="1:14" x14ac:dyDescent="0.35">
      <c r="A3869" s="5">
        <v>3868</v>
      </c>
      <c r="B3869" s="5">
        <v>2533</v>
      </c>
      <c r="C3869" s="5">
        <v>1001</v>
      </c>
      <c r="D3869" s="5">
        <v>1</v>
      </c>
      <c r="E3869" s="5">
        <v>3826.19</v>
      </c>
      <c r="F3869" s="5">
        <v>0</v>
      </c>
      <c r="G3869" s="5">
        <f>IFERROR(INDEX(Products!$C$2:$C$86,MATCH(C3869,Products!$A$2:$A$86,0)),"")</f>
        <v>1</v>
      </c>
      <c r="H3869" s="12">
        <f>IFERROR(INDEX(Products!$D$2:$D$86,MATCH(C3869,Products!$A$2:$A$86,0)),"")</f>
        <v>3021.65</v>
      </c>
      <c r="I3869" s="12">
        <f t="shared" si="240"/>
        <v>3826.19</v>
      </c>
      <c r="J3869" s="12">
        <f t="shared" si="241"/>
        <v>3021.65</v>
      </c>
      <c r="K3869" s="12">
        <f t="shared" si="242"/>
        <v>804.54</v>
      </c>
      <c r="L3869" s="7">
        <f t="shared" si="243"/>
        <v>0.21027183699711721</v>
      </c>
      <c r="M3869" s="5" t="str">
        <f>IF(COUNTIF(Returns!$B$2:$B$248,A3869)&gt;0,"Yes","No")</f>
        <v>No</v>
      </c>
      <c r="N3869" s="13"/>
    </row>
    <row r="3870" spans="1:14" x14ac:dyDescent="0.35">
      <c r="A3870" s="5">
        <v>3869</v>
      </c>
      <c r="B3870" s="5">
        <v>2534</v>
      </c>
      <c r="C3870" s="5">
        <v>1028</v>
      </c>
      <c r="D3870" s="5">
        <v>2</v>
      </c>
      <c r="E3870" s="5">
        <v>2753.45</v>
      </c>
      <c r="F3870" s="5">
        <v>0.25</v>
      </c>
      <c r="G3870" s="5">
        <f>IFERROR(INDEX(Products!$C$2:$C$86,MATCH(C3870,Products!$A$2:$A$86,0)),"")</f>
        <v>3</v>
      </c>
      <c r="H3870" s="12">
        <f>IFERROR(INDEX(Products!$D$2:$D$86,MATCH(C3870,Products!$A$2:$A$86,0)),"")</f>
        <v>1672.88</v>
      </c>
      <c r="I3870" s="12">
        <f t="shared" si="240"/>
        <v>4130.1749999999993</v>
      </c>
      <c r="J3870" s="12">
        <f t="shared" si="241"/>
        <v>3345.76</v>
      </c>
      <c r="K3870" s="12">
        <f t="shared" si="242"/>
        <v>784.41499999999905</v>
      </c>
      <c r="L3870" s="7">
        <f t="shared" si="243"/>
        <v>0.18992294515365551</v>
      </c>
      <c r="M3870" s="5" t="str">
        <f>IF(COUNTIF(Returns!$B$2:$B$248,A3870)&gt;0,"Yes","No")</f>
        <v>No</v>
      </c>
      <c r="N3870" s="13"/>
    </row>
    <row r="3871" spans="1:14" x14ac:dyDescent="0.35">
      <c r="A3871" s="5">
        <v>3870</v>
      </c>
      <c r="B3871" s="5">
        <v>2534</v>
      </c>
      <c r="C3871" s="5">
        <v>1058</v>
      </c>
      <c r="D3871" s="5">
        <v>1</v>
      </c>
      <c r="E3871" s="5">
        <v>1504.15</v>
      </c>
      <c r="F3871" s="5">
        <v>0.05</v>
      </c>
      <c r="G3871" s="5">
        <f>IFERROR(INDEX(Products!$C$2:$C$86,MATCH(C3871,Products!$A$2:$A$86,0)),"")</f>
        <v>6</v>
      </c>
      <c r="H3871" s="12">
        <f>IFERROR(INDEX(Products!$D$2:$D$86,MATCH(C3871,Products!$A$2:$A$86,0)),"")</f>
        <v>828.35</v>
      </c>
      <c r="I3871" s="12">
        <f t="shared" si="240"/>
        <v>1428.9425000000001</v>
      </c>
      <c r="J3871" s="12">
        <f t="shared" si="241"/>
        <v>828.35</v>
      </c>
      <c r="K3871" s="12">
        <f t="shared" si="242"/>
        <v>600.59250000000009</v>
      </c>
      <c r="L3871" s="7">
        <f t="shared" si="243"/>
        <v>0.42030557562673099</v>
      </c>
      <c r="M3871" s="5" t="str">
        <f>IF(COUNTIF(Returns!$B$2:$B$248,A3871)&gt;0,"Yes","No")</f>
        <v>No</v>
      </c>
      <c r="N3871" s="13"/>
    </row>
    <row r="3872" spans="1:14" x14ac:dyDescent="0.35">
      <c r="A3872" s="5">
        <v>3871</v>
      </c>
      <c r="B3872" s="5">
        <v>2534</v>
      </c>
      <c r="C3872" s="5">
        <v>1001</v>
      </c>
      <c r="D3872" s="5">
        <v>1</v>
      </c>
      <c r="E3872" s="5">
        <v>3826.19</v>
      </c>
      <c r="F3872" s="5">
        <v>0</v>
      </c>
      <c r="G3872" s="5">
        <f>IFERROR(INDEX(Products!$C$2:$C$86,MATCH(C3872,Products!$A$2:$A$86,0)),"")</f>
        <v>1</v>
      </c>
      <c r="H3872" s="12">
        <f>IFERROR(INDEX(Products!$D$2:$D$86,MATCH(C3872,Products!$A$2:$A$86,0)),"")</f>
        <v>3021.65</v>
      </c>
      <c r="I3872" s="12">
        <f t="shared" si="240"/>
        <v>3826.19</v>
      </c>
      <c r="J3872" s="12">
        <f t="shared" si="241"/>
        <v>3021.65</v>
      </c>
      <c r="K3872" s="12">
        <f t="shared" si="242"/>
        <v>804.54</v>
      </c>
      <c r="L3872" s="7">
        <f t="shared" si="243"/>
        <v>0.21027183699711721</v>
      </c>
      <c r="M3872" s="5" t="str">
        <f>IF(COUNTIF(Returns!$B$2:$B$248,A3872)&gt;0,"Yes","No")</f>
        <v>No</v>
      </c>
      <c r="N3872" s="13"/>
    </row>
    <row r="3873" spans="1:14" x14ac:dyDescent="0.35">
      <c r="A3873" s="5">
        <v>3872</v>
      </c>
      <c r="B3873" s="5">
        <v>2535</v>
      </c>
      <c r="C3873" s="5">
        <v>1026</v>
      </c>
      <c r="D3873" s="5">
        <v>1</v>
      </c>
      <c r="E3873" s="5">
        <v>1413.81</v>
      </c>
      <c r="F3873" s="5">
        <v>0.3</v>
      </c>
      <c r="G3873" s="5">
        <f>IFERROR(INDEX(Products!$C$2:$C$86,MATCH(C3873,Products!$A$2:$A$86,0)),"")</f>
        <v>3</v>
      </c>
      <c r="H3873" s="12">
        <f>IFERROR(INDEX(Products!$D$2:$D$86,MATCH(C3873,Products!$A$2:$A$86,0)),"")</f>
        <v>1019.93</v>
      </c>
      <c r="I3873" s="12">
        <f t="shared" si="240"/>
        <v>989.66699999999992</v>
      </c>
      <c r="J3873" s="12">
        <f t="shared" si="241"/>
        <v>1019.93</v>
      </c>
      <c r="K3873" s="12">
        <f t="shared" si="242"/>
        <v>-30.263000000000034</v>
      </c>
      <c r="L3873" s="7">
        <f t="shared" si="243"/>
        <v>-3.0578972523081033E-2</v>
      </c>
      <c r="M3873" s="5" t="str">
        <f>IF(COUNTIF(Returns!$B$2:$B$248,A3873)&gt;0,"Yes","No")</f>
        <v>No</v>
      </c>
      <c r="N3873" s="13"/>
    </row>
    <row r="3874" spans="1:14" x14ac:dyDescent="0.35">
      <c r="A3874" s="5">
        <v>3873</v>
      </c>
      <c r="B3874" s="5">
        <v>2536</v>
      </c>
      <c r="C3874" s="5">
        <v>1072</v>
      </c>
      <c r="D3874" s="5">
        <v>1</v>
      </c>
      <c r="E3874" s="5">
        <v>1404.39</v>
      </c>
      <c r="F3874" s="5">
        <v>0.1</v>
      </c>
      <c r="G3874" s="5">
        <f>IFERROR(INDEX(Products!$C$2:$C$86,MATCH(C3874,Products!$A$2:$A$86,0)),"")</f>
        <v>7</v>
      </c>
      <c r="H3874" s="12">
        <f>IFERROR(INDEX(Products!$D$2:$D$86,MATCH(C3874,Products!$A$2:$A$86,0)),"")</f>
        <v>772.88</v>
      </c>
      <c r="I3874" s="12">
        <f t="shared" si="240"/>
        <v>1263.951</v>
      </c>
      <c r="J3874" s="12">
        <f t="shared" si="241"/>
        <v>772.88</v>
      </c>
      <c r="K3874" s="12">
        <f t="shared" si="242"/>
        <v>491.07100000000003</v>
      </c>
      <c r="L3874" s="7">
        <f t="shared" si="243"/>
        <v>0.38852059929538407</v>
      </c>
      <c r="M3874" s="5" t="str">
        <f>IF(COUNTIF(Returns!$B$2:$B$248,A3874)&gt;0,"Yes","No")</f>
        <v>No</v>
      </c>
      <c r="N3874" s="13"/>
    </row>
    <row r="3875" spans="1:14" x14ac:dyDescent="0.35">
      <c r="A3875" s="5">
        <v>3874</v>
      </c>
      <c r="B3875" s="5">
        <v>2536</v>
      </c>
      <c r="C3875" s="5">
        <v>1044</v>
      </c>
      <c r="D3875" s="5">
        <v>1</v>
      </c>
      <c r="E3875" s="5">
        <v>1419.88</v>
      </c>
      <c r="F3875" s="5">
        <v>0</v>
      </c>
      <c r="G3875" s="5">
        <f>IFERROR(INDEX(Products!$C$2:$C$86,MATCH(C3875,Products!$A$2:$A$86,0)),"")</f>
        <v>4</v>
      </c>
      <c r="H3875" s="12">
        <f>IFERROR(INDEX(Products!$D$2:$D$86,MATCH(C3875,Products!$A$2:$A$86,0)),"")</f>
        <v>897.98</v>
      </c>
      <c r="I3875" s="12">
        <f t="shared" si="240"/>
        <v>1419.88</v>
      </c>
      <c r="J3875" s="12">
        <f t="shared" si="241"/>
        <v>897.98</v>
      </c>
      <c r="K3875" s="12">
        <f t="shared" si="242"/>
        <v>521.90000000000009</v>
      </c>
      <c r="L3875" s="7">
        <f t="shared" si="243"/>
        <v>0.36756627320618646</v>
      </c>
      <c r="M3875" s="5" t="str">
        <f>IF(COUNTIF(Returns!$B$2:$B$248,A3875)&gt;0,"Yes","No")</f>
        <v>No</v>
      </c>
      <c r="N3875" s="13"/>
    </row>
    <row r="3876" spans="1:14" x14ac:dyDescent="0.35">
      <c r="A3876" s="5">
        <v>3875</v>
      </c>
      <c r="B3876" s="5">
        <v>2536</v>
      </c>
      <c r="C3876" s="5">
        <v>1080</v>
      </c>
      <c r="D3876" s="5">
        <v>1</v>
      </c>
      <c r="E3876" s="5">
        <v>256.7</v>
      </c>
      <c r="F3876" s="5">
        <v>0.3</v>
      </c>
      <c r="G3876" s="5">
        <f>IFERROR(INDEX(Products!$C$2:$C$86,MATCH(C3876,Products!$A$2:$A$86,0)),"")</f>
        <v>8</v>
      </c>
      <c r="H3876" s="12">
        <f>IFERROR(INDEX(Products!$D$2:$D$86,MATCH(C3876,Products!$A$2:$A$86,0)),"")</f>
        <v>184.26</v>
      </c>
      <c r="I3876" s="12">
        <f t="shared" si="240"/>
        <v>179.68999999999997</v>
      </c>
      <c r="J3876" s="12">
        <f t="shared" si="241"/>
        <v>184.26</v>
      </c>
      <c r="K3876" s="12">
        <f t="shared" si="242"/>
        <v>-4.5700000000000216</v>
      </c>
      <c r="L3876" s="7">
        <f t="shared" si="243"/>
        <v>-2.5432689632144373E-2</v>
      </c>
      <c r="M3876" s="5" t="str">
        <f>IF(COUNTIF(Returns!$B$2:$B$248,A3876)&gt;0,"Yes","No")</f>
        <v>No</v>
      </c>
      <c r="N3876" s="13"/>
    </row>
    <row r="3877" spans="1:14" x14ac:dyDescent="0.35">
      <c r="A3877" s="5">
        <v>3876</v>
      </c>
      <c r="B3877" s="5">
        <v>2537</v>
      </c>
      <c r="C3877" s="5">
        <v>1041</v>
      </c>
      <c r="D3877" s="5">
        <v>1</v>
      </c>
      <c r="E3877" s="5">
        <v>767.68</v>
      </c>
      <c r="F3877" s="5">
        <v>0</v>
      </c>
      <c r="G3877" s="5">
        <f>IFERROR(INDEX(Products!$C$2:$C$86,MATCH(C3877,Products!$A$2:$A$86,0)),"")</f>
        <v>4</v>
      </c>
      <c r="H3877" s="12">
        <f>IFERROR(INDEX(Products!$D$2:$D$86,MATCH(C3877,Products!$A$2:$A$86,0)),"")</f>
        <v>540.32000000000005</v>
      </c>
      <c r="I3877" s="12">
        <f t="shared" si="240"/>
        <v>767.68</v>
      </c>
      <c r="J3877" s="12">
        <f t="shared" si="241"/>
        <v>540.32000000000005</v>
      </c>
      <c r="K3877" s="12">
        <f t="shared" si="242"/>
        <v>227.3599999999999</v>
      </c>
      <c r="L3877" s="7">
        <f t="shared" si="243"/>
        <v>0.29616506877865767</v>
      </c>
      <c r="M3877" s="5" t="str">
        <f>IF(COUNTIF(Returns!$B$2:$B$248,A3877)&gt;0,"Yes","No")</f>
        <v>No</v>
      </c>
      <c r="N3877" s="13"/>
    </row>
    <row r="3878" spans="1:14" x14ac:dyDescent="0.35">
      <c r="A3878" s="5">
        <v>3877</v>
      </c>
      <c r="B3878" s="5">
        <v>2538</v>
      </c>
      <c r="C3878" s="5">
        <v>1001</v>
      </c>
      <c r="D3878" s="5">
        <v>2</v>
      </c>
      <c r="E3878" s="5">
        <v>3826.19</v>
      </c>
      <c r="F3878" s="5">
        <v>0.1</v>
      </c>
      <c r="G3878" s="5">
        <f>IFERROR(INDEX(Products!$C$2:$C$86,MATCH(C3878,Products!$A$2:$A$86,0)),"")</f>
        <v>1</v>
      </c>
      <c r="H3878" s="12">
        <f>IFERROR(INDEX(Products!$D$2:$D$86,MATCH(C3878,Products!$A$2:$A$86,0)),"")</f>
        <v>3021.65</v>
      </c>
      <c r="I3878" s="12">
        <f t="shared" si="240"/>
        <v>6887.1419999999998</v>
      </c>
      <c r="J3878" s="12">
        <f t="shared" si="241"/>
        <v>6043.3</v>
      </c>
      <c r="K3878" s="12">
        <f t="shared" si="242"/>
        <v>843.84199999999964</v>
      </c>
      <c r="L3878" s="7">
        <f t="shared" si="243"/>
        <v>0.12252426333013021</v>
      </c>
      <c r="M3878" s="5" t="str">
        <f>IF(COUNTIF(Returns!$B$2:$B$248,A3878)&gt;0,"Yes","No")</f>
        <v>No</v>
      </c>
      <c r="N3878" s="13"/>
    </row>
    <row r="3879" spans="1:14" x14ac:dyDescent="0.35">
      <c r="A3879" s="5">
        <v>3878</v>
      </c>
      <c r="B3879" s="5">
        <v>2539</v>
      </c>
      <c r="C3879" s="5">
        <v>1065</v>
      </c>
      <c r="D3879" s="5">
        <v>1</v>
      </c>
      <c r="E3879" s="5">
        <v>1433.45</v>
      </c>
      <c r="F3879" s="5">
        <v>0.25</v>
      </c>
      <c r="G3879" s="5">
        <f>IFERROR(INDEX(Products!$C$2:$C$86,MATCH(C3879,Products!$A$2:$A$86,0)),"")</f>
        <v>6</v>
      </c>
      <c r="H3879" s="12">
        <f>IFERROR(INDEX(Products!$D$2:$D$86,MATCH(C3879,Products!$A$2:$A$86,0)),"")</f>
        <v>800.55</v>
      </c>
      <c r="I3879" s="12">
        <f t="shared" si="240"/>
        <v>1075.0875000000001</v>
      </c>
      <c r="J3879" s="12">
        <f t="shared" si="241"/>
        <v>800.55</v>
      </c>
      <c r="K3879" s="12">
        <f t="shared" si="242"/>
        <v>274.53750000000014</v>
      </c>
      <c r="L3879" s="7">
        <f t="shared" si="243"/>
        <v>0.25536293557501144</v>
      </c>
      <c r="M3879" s="5" t="str">
        <f>IF(COUNTIF(Returns!$B$2:$B$248,A3879)&gt;0,"Yes","No")</f>
        <v>No</v>
      </c>
      <c r="N3879" s="13"/>
    </row>
    <row r="3880" spans="1:14" x14ac:dyDescent="0.35">
      <c r="A3880" s="5">
        <v>3879</v>
      </c>
      <c r="B3880" s="5">
        <v>2540</v>
      </c>
      <c r="C3880" s="5">
        <v>1038</v>
      </c>
      <c r="D3880" s="5">
        <v>1</v>
      </c>
      <c r="E3880" s="5">
        <v>930.61</v>
      </c>
      <c r="F3880" s="5">
        <v>0.1</v>
      </c>
      <c r="G3880" s="5">
        <f>IFERROR(INDEX(Products!$C$2:$C$86,MATCH(C3880,Products!$A$2:$A$86,0)),"")</f>
        <v>4</v>
      </c>
      <c r="H3880" s="12">
        <f>IFERROR(INDEX(Products!$D$2:$D$86,MATCH(C3880,Products!$A$2:$A$86,0)),"")</f>
        <v>617.46</v>
      </c>
      <c r="I3880" s="12">
        <f t="shared" si="240"/>
        <v>837.54899999999998</v>
      </c>
      <c r="J3880" s="12">
        <f t="shared" si="241"/>
        <v>617.46</v>
      </c>
      <c r="K3880" s="12">
        <f t="shared" si="242"/>
        <v>220.08899999999994</v>
      </c>
      <c r="L3880" s="7">
        <f t="shared" si="243"/>
        <v>0.26277746137837898</v>
      </c>
      <c r="M3880" s="5" t="str">
        <f>IF(COUNTIF(Returns!$B$2:$B$248,A3880)&gt;0,"Yes","No")</f>
        <v>No</v>
      </c>
      <c r="N3880" s="13"/>
    </row>
    <row r="3881" spans="1:14" x14ac:dyDescent="0.35">
      <c r="A3881" s="5">
        <v>3880</v>
      </c>
      <c r="B3881" s="5">
        <v>2540</v>
      </c>
      <c r="C3881" s="5">
        <v>1070</v>
      </c>
      <c r="D3881" s="5">
        <v>1</v>
      </c>
      <c r="E3881" s="5">
        <v>2599.85</v>
      </c>
      <c r="F3881" s="5">
        <v>0.1</v>
      </c>
      <c r="G3881" s="5">
        <f>IFERROR(INDEX(Products!$C$2:$C$86,MATCH(C3881,Products!$A$2:$A$86,0)),"")</f>
        <v>7</v>
      </c>
      <c r="H3881" s="12">
        <f>IFERROR(INDEX(Products!$D$2:$D$86,MATCH(C3881,Products!$A$2:$A$86,0)),"")</f>
        <v>1949.71</v>
      </c>
      <c r="I3881" s="12">
        <f t="shared" si="240"/>
        <v>2339.8649999999998</v>
      </c>
      <c r="J3881" s="12">
        <f t="shared" si="241"/>
        <v>1949.71</v>
      </c>
      <c r="K3881" s="12">
        <f t="shared" si="242"/>
        <v>390.15499999999975</v>
      </c>
      <c r="L3881" s="7">
        <f t="shared" si="243"/>
        <v>0.1667425257440065</v>
      </c>
      <c r="M3881" s="5" t="str">
        <f>IF(COUNTIF(Returns!$B$2:$B$248,A3881)&gt;0,"Yes","No")</f>
        <v>No</v>
      </c>
      <c r="N3881" s="13"/>
    </row>
    <row r="3882" spans="1:14" x14ac:dyDescent="0.35">
      <c r="A3882" s="5">
        <v>3881</v>
      </c>
      <c r="B3882" s="5">
        <v>2540</v>
      </c>
      <c r="C3882" s="5">
        <v>1056</v>
      </c>
      <c r="D3882" s="5">
        <v>3</v>
      </c>
      <c r="E3882" s="5">
        <v>1134.4000000000001</v>
      </c>
      <c r="F3882" s="5">
        <v>0.1</v>
      </c>
      <c r="G3882" s="5">
        <f>IFERROR(INDEX(Products!$C$2:$C$86,MATCH(C3882,Products!$A$2:$A$86,0)),"")</f>
        <v>6</v>
      </c>
      <c r="H3882" s="12">
        <f>IFERROR(INDEX(Products!$D$2:$D$86,MATCH(C3882,Products!$A$2:$A$86,0)),"")</f>
        <v>798.2</v>
      </c>
      <c r="I3882" s="12">
        <f t="shared" si="240"/>
        <v>3062.88</v>
      </c>
      <c r="J3882" s="12">
        <f t="shared" si="241"/>
        <v>2394.6000000000004</v>
      </c>
      <c r="K3882" s="12">
        <f t="shared" si="242"/>
        <v>668.27999999999975</v>
      </c>
      <c r="L3882" s="7">
        <f t="shared" si="243"/>
        <v>0.21818680457608516</v>
      </c>
      <c r="M3882" s="5" t="str">
        <f>IF(COUNTIF(Returns!$B$2:$B$248,A3882)&gt;0,"Yes","No")</f>
        <v>No</v>
      </c>
      <c r="N3882" s="13"/>
    </row>
    <row r="3883" spans="1:14" x14ac:dyDescent="0.35">
      <c r="A3883" s="5">
        <v>3882</v>
      </c>
      <c r="B3883" s="5">
        <v>2540</v>
      </c>
      <c r="C3883" s="5">
        <v>1017</v>
      </c>
      <c r="D3883" s="5">
        <v>1</v>
      </c>
      <c r="E3883" s="5">
        <v>978.37</v>
      </c>
      <c r="F3883" s="5">
        <v>0.05</v>
      </c>
      <c r="G3883" s="5">
        <f>IFERROR(INDEX(Products!$C$2:$C$86,MATCH(C3883,Products!$A$2:$A$86,0)),"")</f>
        <v>2</v>
      </c>
      <c r="H3883" s="12">
        <f>IFERROR(INDEX(Products!$D$2:$D$86,MATCH(C3883,Products!$A$2:$A$86,0)),"")</f>
        <v>519.71</v>
      </c>
      <c r="I3883" s="12">
        <f t="shared" si="240"/>
        <v>929.45150000000001</v>
      </c>
      <c r="J3883" s="12">
        <f t="shared" si="241"/>
        <v>519.71</v>
      </c>
      <c r="K3883" s="12">
        <f t="shared" si="242"/>
        <v>409.74149999999997</v>
      </c>
      <c r="L3883" s="7">
        <f t="shared" si="243"/>
        <v>0.44084226019324296</v>
      </c>
      <c r="M3883" s="5" t="str">
        <f>IF(COUNTIF(Returns!$B$2:$B$248,A3883)&gt;0,"Yes","No")</f>
        <v>No</v>
      </c>
      <c r="N3883" s="13"/>
    </row>
    <row r="3884" spans="1:14" x14ac:dyDescent="0.35">
      <c r="A3884" s="5">
        <v>3883</v>
      </c>
      <c r="B3884" s="5">
        <v>2541</v>
      </c>
      <c r="C3884" s="5">
        <v>1078</v>
      </c>
      <c r="D3884" s="5">
        <v>1</v>
      </c>
      <c r="E3884" s="5">
        <v>174.98</v>
      </c>
      <c r="F3884" s="5">
        <v>0.1</v>
      </c>
      <c r="G3884" s="5">
        <f>IFERROR(INDEX(Products!$C$2:$C$86,MATCH(C3884,Products!$A$2:$A$86,0)),"")</f>
        <v>8</v>
      </c>
      <c r="H3884" s="12">
        <f>IFERROR(INDEX(Products!$D$2:$D$86,MATCH(C3884,Products!$A$2:$A$86,0)),"")</f>
        <v>125.34</v>
      </c>
      <c r="I3884" s="12">
        <f t="shared" si="240"/>
        <v>157.482</v>
      </c>
      <c r="J3884" s="12">
        <f t="shared" si="241"/>
        <v>125.34</v>
      </c>
      <c r="K3884" s="12">
        <f t="shared" si="242"/>
        <v>32.141999999999996</v>
      </c>
      <c r="L3884" s="7">
        <f t="shared" si="243"/>
        <v>0.20409951613517732</v>
      </c>
      <c r="M3884" s="5" t="str">
        <f>IF(COUNTIF(Returns!$B$2:$B$248,A3884)&gt;0,"Yes","No")</f>
        <v>No</v>
      </c>
      <c r="N3884" s="13"/>
    </row>
    <row r="3885" spans="1:14" x14ac:dyDescent="0.35">
      <c r="A3885" s="5">
        <v>3884</v>
      </c>
      <c r="B3885" s="5">
        <v>2542</v>
      </c>
      <c r="C3885" s="5">
        <v>1017</v>
      </c>
      <c r="D3885" s="5">
        <v>1</v>
      </c>
      <c r="E3885" s="5">
        <v>978.37</v>
      </c>
      <c r="F3885" s="5">
        <v>0.2</v>
      </c>
      <c r="G3885" s="5">
        <f>IFERROR(INDEX(Products!$C$2:$C$86,MATCH(C3885,Products!$A$2:$A$86,0)),"")</f>
        <v>2</v>
      </c>
      <c r="H3885" s="12">
        <f>IFERROR(INDEX(Products!$D$2:$D$86,MATCH(C3885,Products!$A$2:$A$86,0)),"")</f>
        <v>519.71</v>
      </c>
      <c r="I3885" s="12">
        <f t="shared" si="240"/>
        <v>782.69600000000003</v>
      </c>
      <c r="J3885" s="12">
        <f t="shared" si="241"/>
        <v>519.71</v>
      </c>
      <c r="K3885" s="12">
        <f t="shared" si="242"/>
        <v>262.98599999999999</v>
      </c>
      <c r="L3885" s="7">
        <f t="shared" si="243"/>
        <v>0.33600018397947606</v>
      </c>
      <c r="M3885" s="5" t="str">
        <f>IF(COUNTIF(Returns!$B$2:$B$248,A3885)&gt;0,"Yes","No")</f>
        <v>No</v>
      </c>
      <c r="N3885" s="13"/>
    </row>
    <row r="3886" spans="1:14" x14ac:dyDescent="0.35">
      <c r="A3886" s="5">
        <v>3885</v>
      </c>
      <c r="B3886" s="5">
        <v>2543</v>
      </c>
      <c r="C3886" s="5">
        <v>1067</v>
      </c>
      <c r="D3886" s="5">
        <v>1</v>
      </c>
      <c r="E3886" s="5">
        <v>4128.99</v>
      </c>
      <c r="F3886" s="5">
        <v>0</v>
      </c>
      <c r="G3886" s="5">
        <f>IFERROR(INDEX(Products!$C$2:$C$86,MATCH(C3886,Products!$A$2:$A$86,0)),"")</f>
        <v>7</v>
      </c>
      <c r="H3886" s="12">
        <f>IFERROR(INDEX(Products!$D$2:$D$86,MATCH(C3886,Products!$A$2:$A$86,0)),"")</f>
        <v>2213.3200000000002</v>
      </c>
      <c r="I3886" s="12">
        <f t="shared" si="240"/>
        <v>4128.99</v>
      </c>
      <c r="J3886" s="12">
        <f t="shared" si="241"/>
        <v>2213.3200000000002</v>
      </c>
      <c r="K3886" s="12">
        <f t="shared" si="242"/>
        <v>1915.6699999999996</v>
      </c>
      <c r="L3886" s="7">
        <f t="shared" si="243"/>
        <v>0.4639560764254696</v>
      </c>
      <c r="M3886" s="5" t="str">
        <f>IF(COUNTIF(Returns!$B$2:$B$248,A3886)&gt;0,"Yes","No")</f>
        <v>No</v>
      </c>
      <c r="N3886" s="13"/>
    </row>
    <row r="3887" spans="1:14" x14ac:dyDescent="0.35">
      <c r="A3887" s="5">
        <v>3886</v>
      </c>
      <c r="B3887" s="5">
        <v>2543</v>
      </c>
      <c r="C3887" s="5">
        <v>1029</v>
      </c>
      <c r="D3887" s="5">
        <v>2</v>
      </c>
      <c r="E3887" s="5">
        <v>951.92</v>
      </c>
      <c r="F3887" s="5">
        <v>0.25</v>
      </c>
      <c r="G3887" s="5">
        <f>IFERROR(INDEX(Products!$C$2:$C$86,MATCH(C3887,Products!$A$2:$A$86,0)),"")</f>
        <v>3</v>
      </c>
      <c r="H3887" s="12">
        <f>IFERROR(INDEX(Products!$D$2:$D$86,MATCH(C3887,Products!$A$2:$A$86,0)),"")</f>
        <v>552.17999999999995</v>
      </c>
      <c r="I3887" s="12">
        <f t="shared" si="240"/>
        <v>1427.8799999999999</v>
      </c>
      <c r="J3887" s="12">
        <f t="shared" si="241"/>
        <v>1104.3599999999999</v>
      </c>
      <c r="K3887" s="12">
        <f t="shared" si="242"/>
        <v>323.52</v>
      </c>
      <c r="L3887" s="7">
        <f t="shared" si="243"/>
        <v>0.22657366165223969</v>
      </c>
      <c r="M3887" s="5" t="str">
        <f>IF(COUNTIF(Returns!$B$2:$B$248,A3887)&gt;0,"Yes","No")</f>
        <v>No</v>
      </c>
      <c r="N3887" s="13"/>
    </row>
    <row r="3888" spans="1:14" x14ac:dyDescent="0.35">
      <c r="A3888" s="5">
        <v>3887</v>
      </c>
      <c r="B3888" s="5">
        <v>2544</v>
      </c>
      <c r="C3888" s="5">
        <v>1067</v>
      </c>
      <c r="D3888" s="5">
        <v>1</v>
      </c>
      <c r="E3888" s="5">
        <v>4128.99</v>
      </c>
      <c r="F3888" s="5">
        <v>0.2</v>
      </c>
      <c r="G3888" s="5">
        <f>IFERROR(INDEX(Products!$C$2:$C$86,MATCH(C3888,Products!$A$2:$A$86,0)),"")</f>
        <v>7</v>
      </c>
      <c r="H3888" s="12">
        <f>IFERROR(INDEX(Products!$D$2:$D$86,MATCH(C3888,Products!$A$2:$A$86,0)),"")</f>
        <v>2213.3200000000002</v>
      </c>
      <c r="I3888" s="12">
        <f t="shared" si="240"/>
        <v>3303.192</v>
      </c>
      <c r="J3888" s="12">
        <f t="shared" si="241"/>
        <v>2213.3200000000002</v>
      </c>
      <c r="K3888" s="12">
        <f t="shared" si="242"/>
        <v>1089.8719999999998</v>
      </c>
      <c r="L3888" s="7">
        <f t="shared" si="243"/>
        <v>0.32994509553183704</v>
      </c>
      <c r="M3888" s="5" t="str">
        <f>IF(COUNTIF(Returns!$B$2:$B$248,A3888)&gt;0,"Yes","No")</f>
        <v>No</v>
      </c>
      <c r="N3888" s="13"/>
    </row>
    <row r="3889" spans="1:14" x14ac:dyDescent="0.35">
      <c r="A3889" s="5">
        <v>3888</v>
      </c>
      <c r="B3889" s="5">
        <v>2545</v>
      </c>
      <c r="C3889" s="5">
        <v>1058</v>
      </c>
      <c r="D3889" s="5">
        <v>1</v>
      </c>
      <c r="E3889" s="5">
        <v>1504.15</v>
      </c>
      <c r="F3889" s="5">
        <v>0</v>
      </c>
      <c r="G3889" s="5">
        <f>IFERROR(INDEX(Products!$C$2:$C$86,MATCH(C3889,Products!$A$2:$A$86,0)),"")</f>
        <v>6</v>
      </c>
      <c r="H3889" s="12">
        <f>IFERROR(INDEX(Products!$D$2:$D$86,MATCH(C3889,Products!$A$2:$A$86,0)),"")</f>
        <v>828.35</v>
      </c>
      <c r="I3889" s="12">
        <f t="shared" si="240"/>
        <v>1504.15</v>
      </c>
      <c r="J3889" s="12">
        <f t="shared" si="241"/>
        <v>828.35</v>
      </c>
      <c r="K3889" s="12">
        <f t="shared" si="242"/>
        <v>675.80000000000007</v>
      </c>
      <c r="L3889" s="7">
        <f t="shared" si="243"/>
        <v>0.44929029684539445</v>
      </c>
      <c r="M3889" s="5" t="str">
        <f>IF(COUNTIF(Returns!$B$2:$B$248,A3889)&gt;0,"Yes","No")</f>
        <v>No</v>
      </c>
      <c r="N3889" s="13"/>
    </row>
    <row r="3890" spans="1:14" x14ac:dyDescent="0.35">
      <c r="A3890" s="5">
        <v>3889</v>
      </c>
      <c r="B3890" s="5">
        <v>2546</v>
      </c>
      <c r="C3890" s="5">
        <v>1080</v>
      </c>
      <c r="D3890" s="5">
        <v>1</v>
      </c>
      <c r="E3890" s="5">
        <v>256.7</v>
      </c>
      <c r="F3890" s="5">
        <v>0.05</v>
      </c>
      <c r="G3890" s="5">
        <f>IFERROR(INDEX(Products!$C$2:$C$86,MATCH(C3890,Products!$A$2:$A$86,0)),"")</f>
        <v>8</v>
      </c>
      <c r="H3890" s="12">
        <f>IFERROR(INDEX(Products!$D$2:$D$86,MATCH(C3890,Products!$A$2:$A$86,0)),"")</f>
        <v>184.26</v>
      </c>
      <c r="I3890" s="12">
        <f t="shared" si="240"/>
        <v>243.86499999999998</v>
      </c>
      <c r="J3890" s="12">
        <f t="shared" si="241"/>
        <v>184.26</v>
      </c>
      <c r="K3890" s="12">
        <f t="shared" si="242"/>
        <v>59.60499999999999</v>
      </c>
      <c r="L3890" s="7">
        <f t="shared" si="243"/>
        <v>0.24441801816578843</v>
      </c>
      <c r="M3890" s="5" t="str">
        <f>IF(COUNTIF(Returns!$B$2:$B$248,A3890)&gt;0,"Yes","No")</f>
        <v>No</v>
      </c>
      <c r="N3890" s="13"/>
    </row>
    <row r="3891" spans="1:14" x14ac:dyDescent="0.35">
      <c r="A3891" s="5">
        <v>3890</v>
      </c>
      <c r="B3891" s="5">
        <v>2546</v>
      </c>
      <c r="C3891" s="5">
        <v>1052</v>
      </c>
      <c r="D3891" s="5">
        <v>1</v>
      </c>
      <c r="E3891" s="5">
        <v>2801.53</v>
      </c>
      <c r="F3891" s="5">
        <v>0</v>
      </c>
      <c r="G3891" s="5">
        <f>IFERROR(INDEX(Products!$C$2:$C$86,MATCH(C3891,Products!$A$2:$A$86,0)),"")</f>
        <v>5</v>
      </c>
      <c r="H3891" s="12">
        <f>IFERROR(INDEX(Products!$D$2:$D$86,MATCH(C3891,Products!$A$2:$A$86,0)),"")</f>
        <v>1752.02</v>
      </c>
      <c r="I3891" s="12">
        <f t="shared" si="240"/>
        <v>2801.53</v>
      </c>
      <c r="J3891" s="12">
        <f t="shared" si="241"/>
        <v>1752.02</v>
      </c>
      <c r="K3891" s="12">
        <f t="shared" si="242"/>
        <v>1049.5100000000002</v>
      </c>
      <c r="L3891" s="7">
        <f t="shared" si="243"/>
        <v>0.37462029676640984</v>
      </c>
      <c r="M3891" s="5" t="str">
        <f>IF(COUNTIF(Returns!$B$2:$B$248,A3891)&gt;0,"Yes","No")</f>
        <v>No</v>
      </c>
      <c r="N3891" s="13"/>
    </row>
    <row r="3892" spans="1:14" x14ac:dyDescent="0.35">
      <c r="A3892" s="5">
        <v>3891</v>
      </c>
      <c r="B3892" s="5">
        <v>2547</v>
      </c>
      <c r="C3892" s="5">
        <v>1001</v>
      </c>
      <c r="D3892" s="5">
        <v>2</v>
      </c>
      <c r="E3892" s="5">
        <v>3826.19</v>
      </c>
      <c r="F3892" s="5">
        <v>0.15</v>
      </c>
      <c r="G3892" s="5">
        <f>IFERROR(INDEX(Products!$C$2:$C$86,MATCH(C3892,Products!$A$2:$A$86,0)),"")</f>
        <v>1</v>
      </c>
      <c r="H3892" s="12">
        <f>IFERROR(INDEX(Products!$D$2:$D$86,MATCH(C3892,Products!$A$2:$A$86,0)),"")</f>
        <v>3021.65</v>
      </c>
      <c r="I3892" s="12">
        <f t="shared" si="240"/>
        <v>6504.5230000000001</v>
      </c>
      <c r="J3892" s="12">
        <f t="shared" si="241"/>
        <v>6043.3</v>
      </c>
      <c r="K3892" s="12">
        <f t="shared" si="242"/>
        <v>461.22299999999996</v>
      </c>
      <c r="L3892" s="7">
        <f t="shared" si="243"/>
        <v>7.0908043526020273E-2</v>
      </c>
      <c r="M3892" s="5" t="str">
        <f>IF(COUNTIF(Returns!$B$2:$B$248,A3892)&gt;0,"Yes","No")</f>
        <v>No</v>
      </c>
      <c r="N3892" s="13"/>
    </row>
    <row r="3893" spans="1:14" x14ac:dyDescent="0.35">
      <c r="A3893" s="5">
        <v>3892</v>
      </c>
      <c r="B3893" s="5">
        <v>2548</v>
      </c>
      <c r="C3893" s="5">
        <v>1073</v>
      </c>
      <c r="D3893" s="5">
        <v>1</v>
      </c>
      <c r="E3893" s="5">
        <v>1588.01</v>
      </c>
      <c r="F3893" s="5">
        <v>0.1</v>
      </c>
      <c r="G3893" s="5">
        <f>IFERROR(INDEX(Products!$C$2:$C$86,MATCH(C3893,Products!$A$2:$A$86,0)),"")</f>
        <v>7</v>
      </c>
      <c r="H3893" s="12">
        <f>IFERROR(INDEX(Products!$D$2:$D$86,MATCH(C3893,Products!$A$2:$A$86,0)),"")</f>
        <v>1144.3699999999999</v>
      </c>
      <c r="I3893" s="12">
        <f t="shared" si="240"/>
        <v>1429.2090000000001</v>
      </c>
      <c r="J3893" s="12">
        <f t="shared" si="241"/>
        <v>1144.3699999999999</v>
      </c>
      <c r="K3893" s="12">
        <f t="shared" si="242"/>
        <v>284.83900000000017</v>
      </c>
      <c r="L3893" s="7">
        <f t="shared" si="243"/>
        <v>0.1992983531449915</v>
      </c>
      <c r="M3893" s="5" t="str">
        <f>IF(COUNTIF(Returns!$B$2:$B$248,A3893)&gt;0,"Yes","No")</f>
        <v>No</v>
      </c>
      <c r="N3893" s="13"/>
    </row>
    <row r="3894" spans="1:14" x14ac:dyDescent="0.35">
      <c r="A3894" s="5">
        <v>3893</v>
      </c>
      <c r="B3894" s="5">
        <v>2549</v>
      </c>
      <c r="C3894" s="5">
        <v>1072</v>
      </c>
      <c r="D3894" s="5">
        <v>1</v>
      </c>
      <c r="E3894" s="5">
        <v>1404.39</v>
      </c>
      <c r="F3894" s="5">
        <v>0.3</v>
      </c>
      <c r="G3894" s="5">
        <f>IFERROR(INDEX(Products!$C$2:$C$86,MATCH(C3894,Products!$A$2:$A$86,0)),"")</f>
        <v>7</v>
      </c>
      <c r="H3894" s="12">
        <f>IFERROR(INDEX(Products!$D$2:$D$86,MATCH(C3894,Products!$A$2:$A$86,0)),"")</f>
        <v>772.88</v>
      </c>
      <c r="I3894" s="12">
        <f t="shared" si="240"/>
        <v>983.07299999999998</v>
      </c>
      <c r="J3894" s="12">
        <f t="shared" si="241"/>
        <v>772.88</v>
      </c>
      <c r="K3894" s="12">
        <f t="shared" si="242"/>
        <v>210.19299999999998</v>
      </c>
      <c r="L3894" s="7">
        <f t="shared" si="243"/>
        <v>0.21381219909406524</v>
      </c>
      <c r="M3894" s="5" t="str">
        <f>IF(COUNTIF(Returns!$B$2:$B$248,A3894)&gt;0,"Yes","No")</f>
        <v>No</v>
      </c>
      <c r="N3894" s="13"/>
    </row>
    <row r="3895" spans="1:14" x14ac:dyDescent="0.35">
      <c r="A3895" s="5">
        <v>3894</v>
      </c>
      <c r="B3895" s="5">
        <v>2550</v>
      </c>
      <c r="C3895" s="5">
        <v>1063</v>
      </c>
      <c r="D3895" s="5">
        <v>2</v>
      </c>
      <c r="E3895" s="5">
        <v>117.54</v>
      </c>
      <c r="F3895" s="5">
        <v>0.1</v>
      </c>
      <c r="G3895" s="5">
        <f>IFERROR(INDEX(Products!$C$2:$C$86,MATCH(C3895,Products!$A$2:$A$86,0)),"")</f>
        <v>6</v>
      </c>
      <c r="H3895" s="12">
        <f>IFERROR(INDEX(Products!$D$2:$D$86,MATCH(C3895,Products!$A$2:$A$86,0)),"")</f>
        <v>80.47</v>
      </c>
      <c r="I3895" s="12">
        <f t="shared" si="240"/>
        <v>211.572</v>
      </c>
      <c r="J3895" s="12">
        <f t="shared" si="241"/>
        <v>160.94</v>
      </c>
      <c r="K3895" s="12">
        <f t="shared" si="242"/>
        <v>50.632000000000005</v>
      </c>
      <c r="L3895" s="7">
        <f t="shared" si="243"/>
        <v>0.23931333068648028</v>
      </c>
      <c r="M3895" s="5" t="str">
        <f>IF(COUNTIF(Returns!$B$2:$B$248,A3895)&gt;0,"Yes","No")</f>
        <v>No</v>
      </c>
      <c r="N3895" s="13"/>
    </row>
    <row r="3896" spans="1:14" x14ac:dyDescent="0.35">
      <c r="A3896" s="5">
        <v>3895</v>
      </c>
      <c r="B3896" s="5">
        <v>2551</v>
      </c>
      <c r="C3896" s="5">
        <v>1001</v>
      </c>
      <c r="D3896" s="5">
        <v>1</v>
      </c>
      <c r="E3896" s="5">
        <v>3826.19</v>
      </c>
      <c r="F3896" s="5">
        <v>0</v>
      </c>
      <c r="G3896" s="5">
        <f>IFERROR(INDEX(Products!$C$2:$C$86,MATCH(C3896,Products!$A$2:$A$86,0)),"")</f>
        <v>1</v>
      </c>
      <c r="H3896" s="12">
        <f>IFERROR(INDEX(Products!$D$2:$D$86,MATCH(C3896,Products!$A$2:$A$86,0)),"")</f>
        <v>3021.65</v>
      </c>
      <c r="I3896" s="12">
        <f t="shared" si="240"/>
        <v>3826.19</v>
      </c>
      <c r="J3896" s="12">
        <f t="shared" si="241"/>
        <v>3021.65</v>
      </c>
      <c r="K3896" s="12">
        <f t="shared" si="242"/>
        <v>804.54</v>
      </c>
      <c r="L3896" s="7">
        <f t="shared" si="243"/>
        <v>0.21027183699711721</v>
      </c>
      <c r="M3896" s="5" t="str">
        <f>IF(COUNTIF(Returns!$B$2:$B$248,A3896)&gt;0,"Yes","No")</f>
        <v>No</v>
      </c>
      <c r="N3896" s="13"/>
    </row>
    <row r="3897" spans="1:14" x14ac:dyDescent="0.35">
      <c r="A3897" s="5">
        <v>3896</v>
      </c>
      <c r="B3897" s="5">
        <v>2552</v>
      </c>
      <c r="C3897" s="5">
        <v>1069</v>
      </c>
      <c r="D3897" s="5">
        <v>2</v>
      </c>
      <c r="E3897" s="5">
        <v>545.38</v>
      </c>
      <c r="F3897" s="5">
        <v>0.2</v>
      </c>
      <c r="G3897" s="5">
        <f>IFERROR(INDEX(Products!$C$2:$C$86,MATCH(C3897,Products!$A$2:$A$86,0)),"")</f>
        <v>7</v>
      </c>
      <c r="H3897" s="12">
        <f>IFERROR(INDEX(Products!$D$2:$D$86,MATCH(C3897,Products!$A$2:$A$86,0)),"")</f>
        <v>312.64999999999998</v>
      </c>
      <c r="I3897" s="12">
        <f t="shared" si="240"/>
        <v>872.60800000000006</v>
      </c>
      <c r="J3897" s="12">
        <f t="shared" si="241"/>
        <v>625.29999999999995</v>
      </c>
      <c r="K3897" s="12">
        <f t="shared" si="242"/>
        <v>247.30800000000011</v>
      </c>
      <c r="L3897" s="7">
        <f t="shared" si="243"/>
        <v>0.28341248303934879</v>
      </c>
      <c r="M3897" s="5" t="str">
        <f>IF(COUNTIF(Returns!$B$2:$B$248,A3897)&gt;0,"Yes","No")</f>
        <v>No</v>
      </c>
      <c r="N3897" s="13"/>
    </row>
    <row r="3898" spans="1:14" x14ac:dyDescent="0.35">
      <c r="A3898" s="5">
        <v>3897</v>
      </c>
      <c r="B3898" s="5">
        <v>2552</v>
      </c>
      <c r="C3898" s="5">
        <v>1023</v>
      </c>
      <c r="D3898" s="5">
        <v>1</v>
      </c>
      <c r="E3898" s="5">
        <v>203.79</v>
      </c>
      <c r="F3898" s="5">
        <v>0.15</v>
      </c>
      <c r="G3898" s="5">
        <f>IFERROR(INDEX(Products!$C$2:$C$86,MATCH(C3898,Products!$A$2:$A$86,0)),"")</f>
        <v>2</v>
      </c>
      <c r="H3898" s="12">
        <f>IFERROR(INDEX(Products!$D$2:$D$86,MATCH(C3898,Products!$A$2:$A$86,0)),"")</f>
        <v>145.43</v>
      </c>
      <c r="I3898" s="12">
        <f t="shared" si="240"/>
        <v>173.22149999999999</v>
      </c>
      <c r="J3898" s="12">
        <f t="shared" si="241"/>
        <v>145.43</v>
      </c>
      <c r="K3898" s="12">
        <f t="shared" si="242"/>
        <v>27.791499999999985</v>
      </c>
      <c r="L3898" s="7">
        <f t="shared" si="243"/>
        <v>0.16043909099043702</v>
      </c>
      <c r="M3898" s="5" t="str">
        <f>IF(COUNTIF(Returns!$B$2:$B$248,A3898)&gt;0,"Yes","No")</f>
        <v>Yes</v>
      </c>
      <c r="N3898" s="13"/>
    </row>
    <row r="3899" spans="1:14" x14ac:dyDescent="0.35">
      <c r="A3899" s="5">
        <v>3898</v>
      </c>
      <c r="B3899" s="5">
        <v>2553</v>
      </c>
      <c r="C3899" s="5">
        <v>1064</v>
      </c>
      <c r="D3899" s="5">
        <v>2</v>
      </c>
      <c r="E3899" s="5">
        <v>177.92</v>
      </c>
      <c r="F3899" s="5">
        <v>0.1</v>
      </c>
      <c r="G3899" s="5">
        <f>IFERROR(INDEX(Products!$C$2:$C$86,MATCH(C3899,Products!$A$2:$A$86,0)),"")</f>
        <v>6</v>
      </c>
      <c r="H3899" s="12">
        <f>IFERROR(INDEX(Products!$D$2:$D$86,MATCH(C3899,Products!$A$2:$A$86,0)),"")</f>
        <v>95.97</v>
      </c>
      <c r="I3899" s="12">
        <f t="shared" si="240"/>
        <v>320.25599999999997</v>
      </c>
      <c r="J3899" s="12">
        <f t="shared" si="241"/>
        <v>191.94</v>
      </c>
      <c r="K3899" s="12">
        <f t="shared" si="242"/>
        <v>128.31599999999997</v>
      </c>
      <c r="L3899" s="7">
        <f t="shared" si="243"/>
        <v>0.40066696642685845</v>
      </c>
      <c r="M3899" s="5" t="str">
        <f>IF(COUNTIF(Returns!$B$2:$B$248,A3899)&gt;0,"Yes","No")</f>
        <v>No</v>
      </c>
      <c r="N3899" s="13"/>
    </row>
    <row r="3900" spans="1:14" x14ac:dyDescent="0.35">
      <c r="A3900" s="5">
        <v>3899</v>
      </c>
      <c r="B3900" s="5">
        <v>2554</v>
      </c>
      <c r="C3900" s="5">
        <v>1068</v>
      </c>
      <c r="D3900" s="5">
        <v>1</v>
      </c>
      <c r="E3900" s="5">
        <v>550.08000000000004</v>
      </c>
      <c r="F3900" s="5">
        <v>0</v>
      </c>
      <c r="G3900" s="5">
        <f>IFERROR(INDEX(Products!$C$2:$C$86,MATCH(C3900,Products!$A$2:$A$86,0)),"")</f>
        <v>7</v>
      </c>
      <c r="H3900" s="12">
        <f>IFERROR(INDEX(Products!$D$2:$D$86,MATCH(C3900,Products!$A$2:$A$86,0)),"")</f>
        <v>351.29</v>
      </c>
      <c r="I3900" s="12">
        <f t="shared" si="240"/>
        <v>550.08000000000004</v>
      </c>
      <c r="J3900" s="12">
        <f t="shared" si="241"/>
        <v>351.29</v>
      </c>
      <c r="K3900" s="12">
        <f t="shared" si="242"/>
        <v>198.79000000000002</v>
      </c>
      <c r="L3900" s="7">
        <f t="shared" si="243"/>
        <v>0.36138379872018617</v>
      </c>
      <c r="M3900" s="5" t="str">
        <f>IF(COUNTIF(Returns!$B$2:$B$248,A3900)&gt;0,"Yes","No")</f>
        <v>No</v>
      </c>
      <c r="N3900" s="13"/>
    </row>
    <row r="3901" spans="1:14" x14ac:dyDescent="0.35">
      <c r="A3901" s="5">
        <v>3900</v>
      </c>
      <c r="B3901" s="5">
        <v>2555</v>
      </c>
      <c r="C3901" s="5">
        <v>1022</v>
      </c>
      <c r="D3901" s="5">
        <v>1</v>
      </c>
      <c r="E3901" s="5">
        <v>383.8</v>
      </c>
      <c r="F3901" s="5">
        <v>0.1</v>
      </c>
      <c r="G3901" s="5">
        <f>IFERROR(INDEX(Products!$C$2:$C$86,MATCH(C3901,Products!$A$2:$A$86,0)),"")</f>
        <v>2</v>
      </c>
      <c r="H3901" s="12">
        <f>IFERROR(INDEX(Products!$D$2:$D$86,MATCH(C3901,Products!$A$2:$A$86,0)),"")</f>
        <v>266.88</v>
      </c>
      <c r="I3901" s="12">
        <f t="shared" si="240"/>
        <v>345.42</v>
      </c>
      <c r="J3901" s="12">
        <f t="shared" si="241"/>
        <v>266.88</v>
      </c>
      <c r="K3901" s="12">
        <f t="shared" si="242"/>
        <v>78.54000000000002</v>
      </c>
      <c r="L3901" s="7">
        <f t="shared" si="243"/>
        <v>0.22737536911585901</v>
      </c>
      <c r="M3901" s="5" t="str">
        <f>IF(COUNTIF(Returns!$B$2:$B$248,A3901)&gt;0,"Yes","No")</f>
        <v>No</v>
      </c>
      <c r="N3901" s="13"/>
    </row>
    <row r="3902" spans="1:14" x14ac:dyDescent="0.35">
      <c r="A3902" s="5">
        <v>3901</v>
      </c>
      <c r="B3902" s="5">
        <v>2556</v>
      </c>
      <c r="C3902" s="5">
        <v>1072</v>
      </c>
      <c r="D3902" s="5">
        <v>2</v>
      </c>
      <c r="E3902" s="5">
        <v>1404.39</v>
      </c>
      <c r="F3902" s="5">
        <v>0.15</v>
      </c>
      <c r="G3902" s="5">
        <f>IFERROR(INDEX(Products!$C$2:$C$86,MATCH(C3902,Products!$A$2:$A$86,0)),"")</f>
        <v>7</v>
      </c>
      <c r="H3902" s="12">
        <f>IFERROR(INDEX(Products!$D$2:$D$86,MATCH(C3902,Products!$A$2:$A$86,0)),"")</f>
        <v>772.88</v>
      </c>
      <c r="I3902" s="12">
        <f t="shared" si="240"/>
        <v>2387.4630000000002</v>
      </c>
      <c r="J3902" s="12">
        <f t="shared" si="241"/>
        <v>1545.76</v>
      </c>
      <c r="K3902" s="12">
        <f t="shared" si="242"/>
        <v>841.7030000000002</v>
      </c>
      <c r="L3902" s="7">
        <f t="shared" si="243"/>
        <v>0.35255122278334788</v>
      </c>
      <c r="M3902" s="5" t="str">
        <f>IF(COUNTIF(Returns!$B$2:$B$248,A3902)&gt;0,"Yes","No")</f>
        <v>No</v>
      </c>
      <c r="N3902" s="13"/>
    </row>
    <row r="3903" spans="1:14" x14ac:dyDescent="0.35">
      <c r="A3903" s="5">
        <v>3902</v>
      </c>
      <c r="B3903" s="5">
        <v>2557</v>
      </c>
      <c r="C3903" s="5">
        <v>1006</v>
      </c>
      <c r="D3903" s="5">
        <v>1</v>
      </c>
      <c r="E3903" s="5">
        <v>2046.37</v>
      </c>
      <c r="F3903" s="5">
        <v>0.15</v>
      </c>
      <c r="G3903" s="5">
        <f>IFERROR(INDEX(Products!$C$2:$C$86,MATCH(C3903,Products!$A$2:$A$86,0)),"")</f>
        <v>1</v>
      </c>
      <c r="H3903" s="12">
        <f>IFERROR(INDEX(Products!$D$2:$D$86,MATCH(C3903,Products!$A$2:$A$86,0)),"")</f>
        <v>1296.42</v>
      </c>
      <c r="I3903" s="12">
        <f t="shared" si="240"/>
        <v>1739.4144999999999</v>
      </c>
      <c r="J3903" s="12">
        <f t="shared" si="241"/>
        <v>1296.42</v>
      </c>
      <c r="K3903" s="12">
        <f t="shared" si="242"/>
        <v>442.99449999999979</v>
      </c>
      <c r="L3903" s="7">
        <f t="shared" si="243"/>
        <v>0.25468023866651673</v>
      </c>
      <c r="M3903" s="5" t="str">
        <f>IF(COUNTIF(Returns!$B$2:$B$248,A3903)&gt;0,"Yes","No")</f>
        <v>No</v>
      </c>
      <c r="N3903" s="13"/>
    </row>
    <row r="3904" spans="1:14" x14ac:dyDescent="0.35">
      <c r="A3904" s="5">
        <v>3903</v>
      </c>
      <c r="B3904" s="5">
        <v>2557</v>
      </c>
      <c r="C3904" s="5">
        <v>1080</v>
      </c>
      <c r="D3904" s="5">
        <v>1</v>
      </c>
      <c r="E3904" s="5">
        <v>256.7</v>
      </c>
      <c r="F3904" s="5">
        <v>0.3</v>
      </c>
      <c r="G3904" s="5">
        <f>IFERROR(INDEX(Products!$C$2:$C$86,MATCH(C3904,Products!$A$2:$A$86,0)),"")</f>
        <v>8</v>
      </c>
      <c r="H3904" s="12">
        <f>IFERROR(INDEX(Products!$D$2:$D$86,MATCH(C3904,Products!$A$2:$A$86,0)),"")</f>
        <v>184.26</v>
      </c>
      <c r="I3904" s="12">
        <f t="shared" si="240"/>
        <v>179.68999999999997</v>
      </c>
      <c r="J3904" s="12">
        <f t="shared" si="241"/>
        <v>184.26</v>
      </c>
      <c r="K3904" s="12">
        <f t="shared" si="242"/>
        <v>-4.5700000000000216</v>
      </c>
      <c r="L3904" s="7">
        <f t="shared" si="243"/>
        <v>-2.5432689632144373E-2</v>
      </c>
      <c r="M3904" s="5" t="str">
        <f>IF(COUNTIF(Returns!$B$2:$B$248,A3904)&gt;0,"Yes","No")</f>
        <v>No</v>
      </c>
      <c r="N3904" s="13"/>
    </row>
    <row r="3905" spans="1:14" x14ac:dyDescent="0.35">
      <c r="A3905" s="5">
        <v>3904</v>
      </c>
      <c r="B3905" s="5">
        <v>2557</v>
      </c>
      <c r="C3905" s="5">
        <v>1085</v>
      </c>
      <c r="D3905" s="5">
        <v>1</v>
      </c>
      <c r="E3905" s="5">
        <v>234.72</v>
      </c>
      <c r="F3905" s="5">
        <v>0.1</v>
      </c>
      <c r="G3905" s="5">
        <f>IFERROR(INDEX(Products!$C$2:$C$86,MATCH(C3905,Products!$A$2:$A$86,0)),"")</f>
        <v>8</v>
      </c>
      <c r="H3905" s="12">
        <f>IFERROR(INDEX(Products!$D$2:$D$86,MATCH(C3905,Products!$A$2:$A$86,0)),"")</f>
        <v>175.69</v>
      </c>
      <c r="I3905" s="12">
        <f t="shared" si="240"/>
        <v>211.24799999999999</v>
      </c>
      <c r="J3905" s="12">
        <f t="shared" si="241"/>
        <v>175.69</v>
      </c>
      <c r="K3905" s="12">
        <f t="shared" si="242"/>
        <v>35.557999999999993</v>
      </c>
      <c r="L3905" s="7">
        <f t="shared" si="243"/>
        <v>0.16832348708626824</v>
      </c>
      <c r="M3905" s="5" t="str">
        <f>IF(COUNTIF(Returns!$B$2:$B$248,A3905)&gt;0,"Yes","No")</f>
        <v>No</v>
      </c>
      <c r="N3905" s="13"/>
    </row>
    <row r="3906" spans="1:14" x14ac:dyDescent="0.35">
      <c r="A3906" s="5">
        <v>3905</v>
      </c>
      <c r="B3906" s="5">
        <v>2558</v>
      </c>
      <c r="C3906" s="5">
        <v>1033</v>
      </c>
      <c r="D3906" s="5">
        <v>1</v>
      </c>
      <c r="E3906" s="5">
        <v>3738.1</v>
      </c>
      <c r="F3906" s="5">
        <v>0.1</v>
      </c>
      <c r="G3906" s="5">
        <f>IFERROR(INDEX(Products!$C$2:$C$86,MATCH(C3906,Products!$A$2:$A$86,0)),"")</f>
        <v>3</v>
      </c>
      <c r="H3906" s="12">
        <f>IFERROR(INDEX(Products!$D$2:$D$86,MATCH(C3906,Products!$A$2:$A$86,0)),"")</f>
        <v>2130.6999999999998</v>
      </c>
      <c r="I3906" s="12">
        <f t="shared" ref="I3906:I3969" si="244">D3906*E3906*(1-F3906)</f>
        <v>3364.29</v>
      </c>
      <c r="J3906" s="12">
        <f t="shared" ref="J3906:J3969" si="245">D3906*H3906</f>
        <v>2130.6999999999998</v>
      </c>
      <c r="K3906" s="12">
        <f t="shared" ref="K3906:K3969" si="246">I3906-J3906</f>
        <v>1233.5900000000001</v>
      </c>
      <c r="L3906" s="7">
        <f t="shared" ref="L3906:L3969" si="247">IFERROR(K3906/I3906,0)</f>
        <v>0.36667171973878593</v>
      </c>
      <c r="M3906" s="5" t="str">
        <f>IF(COUNTIF(Returns!$B$2:$B$248,A3906)&gt;0,"Yes","No")</f>
        <v>No</v>
      </c>
      <c r="N3906" s="13"/>
    </row>
    <row r="3907" spans="1:14" x14ac:dyDescent="0.35">
      <c r="A3907" s="5">
        <v>3906</v>
      </c>
      <c r="B3907" s="5">
        <v>2558</v>
      </c>
      <c r="C3907" s="5">
        <v>1064</v>
      </c>
      <c r="D3907" s="5">
        <v>1</v>
      </c>
      <c r="E3907" s="5">
        <v>177.92</v>
      </c>
      <c r="F3907" s="5">
        <v>0.05</v>
      </c>
      <c r="G3907" s="5">
        <f>IFERROR(INDEX(Products!$C$2:$C$86,MATCH(C3907,Products!$A$2:$A$86,0)),"")</f>
        <v>6</v>
      </c>
      <c r="H3907" s="12">
        <f>IFERROR(INDEX(Products!$D$2:$D$86,MATCH(C3907,Products!$A$2:$A$86,0)),"")</f>
        <v>95.97</v>
      </c>
      <c r="I3907" s="12">
        <f t="shared" si="244"/>
        <v>169.02399999999997</v>
      </c>
      <c r="J3907" s="12">
        <f t="shared" si="245"/>
        <v>95.97</v>
      </c>
      <c r="K3907" s="12">
        <f t="shared" si="246"/>
        <v>73.053999999999974</v>
      </c>
      <c r="L3907" s="7">
        <f t="shared" si="247"/>
        <v>0.43221081029912906</v>
      </c>
      <c r="M3907" s="5" t="str">
        <f>IF(COUNTIF(Returns!$B$2:$B$248,A3907)&gt;0,"Yes","No")</f>
        <v>No</v>
      </c>
      <c r="N3907" s="13"/>
    </row>
    <row r="3908" spans="1:14" x14ac:dyDescent="0.35">
      <c r="A3908" s="5">
        <v>3907</v>
      </c>
      <c r="B3908" s="5">
        <v>2559</v>
      </c>
      <c r="C3908" s="5">
        <v>1046</v>
      </c>
      <c r="D3908" s="5">
        <v>1</v>
      </c>
      <c r="E3908" s="5">
        <v>675.87</v>
      </c>
      <c r="F3908" s="5">
        <v>0.15</v>
      </c>
      <c r="G3908" s="5">
        <f>IFERROR(INDEX(Products!$C$2:$C$86,MATCH(C3908,Products!$A$2:$A$86,0)),"")</f>
        <v>5</v>
      </c>
      <c r="H3908" s="12">
        <f>IFERROR(INDEX(Products!$D$2:$D$86,MATCH(C3908,Products!$A$2:$A$86,0)),"")</f>
        <v>407.68</v>
      </c>
      <c r="I3908" s="12">
        <f t="shared" si="244"/>
        <v>574.48950000000002</v>
      </c>
      <c r="J3908" s="12">
        <f t="shared" si="245"/>
        <v>407.68</v>
      </c>
      <c r="K3908" s="12">
        <f t="shared" si="246"/>
        <v>166.80950000000001</v>
      </c>
      <c r="L3908" s="7">
        <f t="shared" si="247"/>
        <v>0.29036126856974759</v>
      </c>
      <c r="M3908" s="5" t="str">
        <f>IF(COUNTIF(Returns!$B$2:$B$248,A3908)&gt;0,"Yes","No")</f>
        <v>No</v>
      </c>
      <c r="N3908" s="13"/>
    </row>
    <row r="3909" spans="1:14" x14ac:dyDescent="0.35">
      <c r="A3909" s="5">
        <v>3908</v>
      </c>
      <c r="B3909" s="5">
        <v>2559</v>
      </c>
      <c r="C3909" s="5">
        <v>1067</v>
      </c>
      <c r="D3909" s="5">
        <v>1</v>
      </c>
      <c r="E3909" s="5">
        <v>4128.99</v>
      </c>
      <c r="F3909" s="5">
        <v>0.3</v>
      </c>
      <c r="G3909" s="5">
        <f>IFERROR(INDEX(Products!$C$2:$C$86,MATCH(C3909,Products!$A$2:$A$86,0)),"")</f>
        <v>7</v>
      </c>
      <c r="H3909" s="12">
        <f>IFERROR(INDEX(Products!$D$2:$D$86,MATCH(C3909,Products!$A$2:$A$86,0)),"")</f>
        <v>2213.3200000000002</v>
      </c>
      <c r="I3909" s="12">
        <f t="shared" si="244"/>
        <v>2890.2929999999997</v>
      </c>
      <c r="J3909" s="12">
        <f t="shared" si="245"/>
        <v>2213.3200000000002</v>
      </c>
      <c r="K3909" s="12">
        <f t="shared" si="246"/>
        <v>676.9729999999995</v>
      </c>
      <c r="L3909" s="7">
        <f t="shared" si="247"/>
        <v>0.23422296632209938</v>
      </c>
      <c r="M3909" s="5" t="str">
        <f>IF(COUNTIF(Returns!$B$2:$B$248,A3909)&gt;0,"Yes","No")</f>
        <v>No</v>
      </c>
      <c r="N3909" s="13"/>
    </row>
    <row r="3910" spans="1:14" x14ac:dyDescent="0.35">
      <c r="A3910" s="5">
        <v>3909</v>
      </c>
      <c r="B3910" s="5">
        <v>2559</v>
      </c>
      <c r="C3910" s="5">
        <v>1052</v>
      </c>
      <c r="D3910" s="5">
        <v>1</v>
      </c>
      <c r="E3910" s="5">
        <v>2801.53</v>
      </c>
      <c r="F3910" s="5">
        <v>0</v>
      </c>
      <c r="G3910" s="5">
        <f>IFERROR(INDEX(Products!$C$2:$C$86,MATCH(C3910,Products!$A$2:$A$86,0)),"")</f>
        <v>5</v>
      </c>
      <c r="H3910" s="12">
        <f>IFERROR(INDEX(Products!$D$2:$D$86,MATCH(C3910,Products!$A$2:$A$86,0)),"")</f>
        <v>1752.02</v>
      </c>
      <c r="I3910" s="12">
        <f t="shared" si="244"/>
        <v>2801.53</v>
      </c>
      <c r="J3910" s="12">
        <f t="shared" si="245"/>
        <v>1752.02</v>
      </c>
      <c r="K3910" s="12">
        <f t="shared" si="246"/>
        <v>1049.5100000000002</v>
      </c>
      <c r="L3910" s="7">
        <f t="shared" si="247"/>
        <v>0.37462029676640984</v>
      </c>
      <c r="M3910" s="5" t="str">
        <f>IF(COUNTIF(Returns!$B$2:$B$248,A3910)&gt;0,"Yes","No")</f>
        <v>No</v>
      </c>
      <c r="N3910" s="13"/>
    </row>
    <row r="3911" spans="1:14" x14ac:dyDescent="0.35">
      <c r="A3911" s="5">
        <v>3910</v>
      </c>
      <c r="B3911" s="5">
        <v>2559</v>
      </c>
      <c r="C3911" s="5">
        <v>1001</v>
      </c>
      <c r="D3911" s="5">
        <v>2</v>
      </c>
      <c r="E3911" s="5">
        <v>3826.19</v>
      </c>
      <c r="F3911" s="5">
        <v>0.3</v>
      </c>
      <c r="G3911" s="5">
        <f>IFERROR(INDEX(Products!$C$2:$C$86,MATCH(C3911,Products!$A$2:$A$86,0)),"")</f>
        <v>1</v>
      </c>
      <c r="H3911" s="12">
        <f>IFERROR(INDEX(Products!$D$2:$D$86,MATCH(C3911,Products!$A$2:$A$86,0)),"")</f>
        <v>3021.65</v>
      </c>
      <c r="I3911" s="12">
        <f t="shared" si="244"/>
        <v>5356.6660000000002</v>
      </c>
      <c r="J3911" s="12">
        <f t="shared" si="245"/>
        <v>6043.3</v>
      </c>
      <c r="K3911" s="12">
        <f t="shared" si="246"/>
        <v>-686.63400000000001</v>
      </c>
      <c r="L3911" s="7">
        <f t="shared" si="247"/>
        <v>-0.12818309000411823</v>
      </c>
      <c r="M3911" s="5" t="str">
        <f>IF(COUNTIF(Returns!$B$2:$B$248,A3911)&gt;0,"Yes","No")</f>
        <v>No</v>
      </c>
      <c r="N3911" s="13"/>
    </row>
    <row r="3912" spans="1:14" x14ac:dyDescent="0.35">
      <c r="A3912" s="5">
        <v>3911</v>
      </c>
      <c r="B3912" s="5">
        <v>2560</v>
      </c>
      <c r="C3912" s="5">
        <v>1072</v>
      </c>
      <c r="D3912" s="5">
        <v>1</v>
      </c>
      <c r="E3912" s="5">
        <v>1404.39</v>
      </c>
      <c r="F3912" s="5">
        <v>0.05</v>
      </c>
      <c r="G3912" s="5">
        <f>IFERROR(INDEX(Products!$C$2:$C$86,MATCH(C3912,Products!$A$2:$A$86,0)),"")</f>
        <v>7</v>
      </c>
      <c r="H3912" s="12">
        <f>IFERROR(INDEX(Products!$D$2:$D$86,MATCH(C3912,Products!$A$2:$A$86,0)),"")</f>
        <v>772.88</v>
      </c>
      <c r="I3912" s="12">
        <f t="shared" si="244"/>
        <v>1334.1704999999999</v>
      </c>
      <c r="J3912" s="12">
        <f t="shared" si="245"/>
        <v>772.88</v>
      </c>
      <c r="K3912" s="12">
        <f t="shared" si="246"/>
        <v>561.29049999999995</v>
      </c>
      <c r="L3912" s="7">
        <f t="shared" si="247"/>
        <v>0.42070372564825859</v>
      </c>
      <c r="M3912" s="5" t="str">
        <f>IF(COUNTIF(Returns!$B$2:$B$248,A3912)&gt;0,"Yes","No")</f>
        <v>No</v>
      </c>
      <c r="N3912" s="13"/>
    </row>
    <row r="3913" spans="1:14" x14ac:dyDescent="0.35">
      <c r="A3913" s="5">
        <v>3912</v>
      </c>
      <c r="B3913" s="5">
        <v>2560</v>
      </c>
      <c r="C3913" s="5">
        <v>1061</v>
      </c>
      <c r="D3913" s="5">
        <v>1</v>
      </c>
      <c r="E3913" s="5">
        <v>1128.8399999999999</v>
      </c>
      <c r="F3913" s="5">
        <v>0.3</v>
      </c>
      <c r="G3913" s="5">
        <f>IFERROR(INDEX(Products!$C$2:$C$86,MATCH(C3913,Products!$A$2:$A$86,0)),"")</f>
        <v>6</v>
      </c>
      <c r="H3913" s="12">
        <f>IFERROR(INDEX(Products!$D$2:$D$86,MATCH(C3913,Products!$A$2:$A$86,0)),"")</f>
        <v>705.26</v>
      </c>
      <c r="I3913" s="12">
        <f t="shared" si="244"/>
        <v>790.18799999999987</v>
      </c>
      <c r="J3913" s="12">
        <f t="shared" si="245"/>
        <v>705.26</v>
      </c>
      <c r="K3913" s="12">
        <f t="shared" si="246"/>
        <v>84.927999999999884</v>
      </c>
      <c r="L3913" s="7">
        <f t="shared" si="247"/>
        <v>0.10747822037287316</v>
      </c>
      <c r="M3913" s="5" t="str">
        <f>IF(COUNTIF(Returns!$B$2:$B$248,A3913)&gt;0,"Yes","No")</f>
        <v>No</v>
      </c>
      <c r="N3913" s="13"/>
    </row>
    <row r="3914" spans="1:14" x14ac:dyDescent="0.35">
      <c r="A3914" s="5">
        <v>3913</v>
      </c>
      <c r="B3914" s="5">
        <v>2561</v>
      </c>
      <c r="C3914" s="5">
        <v>1043</v>
      </c>
      <c r="D3914" s="5">
        <v>1</v>
      </c>
      <c r="E3914" s="5">
        <v>567.48</v>
      </c>
      <c r="F3914" s="5">
        <v>0.1</v>
      </c>
      <c r="G3914" s="5">
        <f>IFERROR(INDEX(Products!$C$2:$C$86,MATCH(C3914,Products!$A$2:$A$86,0)),"")</f>
        <v>4</v>
      </c>
      <c r="H3914" s="12">
        <f>IFERROR(INDEX(Products!$D$2:$D$86,MATCH(C3914,Products!$A$2:$A$86,0)),"")</f>
        <v>407.51</v>
      </c>
      <c r="I3914" s="12">
        <f t="shared" si="244"/>
        <v>510.73200000000003</v>
      </c>
      <c r="J3914" s="12">
        <f t="shared" si="245"/>
        <v>407.51</v>
      </c>
      <c r="K3914" s="12">
        <f t="shared" si="246"/>
        <v>103.22200000000004</v>
      </c>
      <c r="L3914" s="7">
        <f t="shared" si="247"/>
        <v>0.20210599688290537</v>
      </c>
      <c r="M3914" s="5" t="str">
        <f>IF(COUNTIF(Returns!$B$2:$B$248,A3914)&gt;0,"Yes","No")</f>
        <v>No</v>
      </c>
      <c r="N3914" s="13"/>
    </row>
    <row r="3915" spans="1:14" x14ac:dyDescent="0.35">
      <c r="A3915" s="5">
        <v>3914</v>
      </c>
      <c r="B3915" s="5">
        <v>2562</v>
      </c>
      <c r="C3915" s="5">
        <v>1007</v>
      </c>
      <c r="D3915" s="5">
        <v>1</v>
      </c>
      <c r="E3915" s="5">
        <v>701.76</v>
      </c>
      <c r="F3915" s="5">
        <v>0</v>
      </c>
      <c r="G3915" s="5">
        <f>IFERROR(INDEX(Products!$C$2:$C$86,MATCH(C3915,Products!$A$2:$A$86,0)),"")</f>
        <v>1</v>
      </c>
      <c r="H3915" s="12">
        <f>IFERROR(INDEX(Products!$D$2:$D$86,MATCH(C3915,Products!$A$2:$A$86,0)),"")</f>
        <v>508.8</v>
      </c>
      <c r="I3915" s="12">
        <f t="shared" si="244"/>
        <v>701.76</v>
      </c>
      <c r="J3915" s="12">
        <f t="shared" si="245"/>
        <v>508.8</v>
      </c>
      <c r="K3915" s="12">
        <f t="shared" si="246"/>
        <v>192.95999999999998</v>
      </c>
      <c r="L3915" s="7">
        <f t="shared" si="247"/>
        <v>0.27496580027359779</v>
      </c>
      <c r="M3915" s="5" t="str">
        <f>IF(COUNTIF(Returns!$B$2:$B$248,A3915)&gt;0,"Yes","No")</f>
        <v>Yes</v>
      </c>
      <c r="N3915" s="13"/>
    </row>
    <row r="3916" spans="1:14" x14ac:dyDescent="0.35">
      <c r="A3916" s="5">
        <v>3915</v>
      </c>
      <c r="B3916" s="5">
        <v>2562</v>
      </c>
      <c r="C3916" s="5">
        <v>1042</v>
      </c>
      <c r="D3916" s="5">
        <v>1</v>
      </c>
      <c r="E3916" s="5">
        <v>1025.6300000000001</v>
      </c>
      <c r="F3916" s="5">
        <v>0.05</v>
      </c>
      <c r="G3916" s="5">
        <f>IFERROR(INDEX(Products!$C$2:$C$86,MATCH(C3916,Products!$A$2:$A$86,0)),"")</f>
        <v>4</v>
      </c>
      <c r="H3916" s="12">
        <f>IFERROR(INDEX(Products!$D$2:$D$86,MATCH(C3916,Products!$A$2:$A$86,0)),"")</f>
        <v>559.36</v>
      </c>
      <c r="I3916" s="12">
        <f t="shared" si="244"/>
        <v>974.34850000000006</v>
      </c>
      <c r="J3916" s="12">
        <f t="shared" si="245"/>
        <v>559.36</v>
      </c>
      <c r="K3916" s="12">
        <f t="shared" si="246"/>
        <v>414.98850000000004</v>
      </c>
      <c r="L3916" s="7">
        <f t="shared" si="247"/>
        <v>0.42591382857365717</v>
      </c>
      <c r="M3916" s="5" t="str">
        <f>IF(COUNTIF(Returns!$B$2:$B$248,A3916)&gt;0,"Yes","No")</f>
        <v>No</v>
      </c>
      <c r="N3916" s="13"/>
    </row>
    <row r="3917" spans="1:14" x14ac:dyDescent="0.35">
      <c r="A3917" s="5">
        <v>3916</v>
      </c>
      <c r="B3917" s="5">
        <v>2563</v>
      </c>
      <c r="C3917" s="5">
        <v>1080</v>
      </c>
      <c r="D3917" s="5">
        <v>1</v>
      </c>
      <c r="E3917" s="5">
        <v>256.7</v>
      </c>
      <c r="F3917" s="5">
        <v>0.1</v>
      </c>
      <c r="G3917" s="5">
        <f>IFERROR(INDEX(Products!$C$2:$C$86,MATCH(C3917,Products!$A$2:$A$86,0)),"")</f>
        <v>8</v>
      </c>
      <c r="H3917" s="12">
        <f>IFERROR(INDEX(Products!$D$2:$D$86,MATCH(C3917,Products!$A$2:$A$86,0)),"")</f>
        <v>184.26</v>
      </c>
      <c r="I3917" s="12">
        <f t="shared" si="244"/>
        <v>231.03</v>
      </c>
      <c r="J3917" s="12">
        <f t="shared" si="245"/>
        <v>184.26</v>
      </c>
      <c r="K3917" s="12">
        <f t="shared" si="246"/>
        <v>46.77000000000001</v>
      </c>
      <c r="L3917" s="7">
        <f t="shared" si="247"/>
        <v>0.20244124139722119</v>
      </c>
      <c r="M3917" s="5" t="str">
        <f>IF(COUNTIF(Returns!$B$2:$B$248,A3917)&gt;0,"Yes","No")</f>
        <v>No</v>
      </c>
      <c r="N3917" s="13"/>
    </row>
    <row r="3918" spans="1:14" x14ac:dyDescent="0.35">
      <c r="A3918" s="5">
        <v>3917</v>
      </c>
      <c r="B3918" s="5">
        <v>2563</v>
      </c>
      <c r="C3918" s="5">
        <v>1081</v>
      </c>
      <c r="D3918" s="5">
        <v>1</v>
      </c>
      <c r="E3918" s="5">
        <v>163.27000000000001</v>
      </c>
      <c r="F3918" s="5">
        <v>0</v>
      </c>
      <c r="G3918" s="5">
        <f>IFERROR(INDEX(Products!$C$2:$C$86,MATCH(C3918,Products!$A$2:$A$86,0)),"")</f>
        <v>8</v>
      </c>
      <c r="H3918" s="12">
        <f>IFERROR(INDEX(Products!$D$2:$D$86,MATCH(C3918,Products!$A$2:$A$86,0)),"")</f>
        <v>98.34</v>
      </c>
      <c r="I3918" s="12">
        <f t="shared" si="244"/>
        <v>163.27000000000001</v>
      </c>
      <c r="J3918" s="12">
        <f t="shared" si="245"/>
        <v>98.34</v>
      </c>
      <c r="K3918" s="12">
        <f t="shared" si="246"/>
        <v>64.930000000000007</v>
      </c>
      <c r="L3918" s="7">
        <f t="shared" si="247"/>
        <v>0.39768481656152388</v>
      </c>
      <c r="M3918" s="5" t="str">
        <f>IF(COUNTIF(Returns!$B$2:$B$248,A3918)&gt;0,"Yes","No")</f>
        <v>No</v>
      </c>
      <c r="N3918" s="13"/>
    </row>
    <row r="3919" spans="1:14" x14ac:dyDescent="0.35">
      <c r="A3919" s="5">
        <v>3918</v>
      </c>
      <c r="B3919" s="5">
        <v>2564</v>
      </c>
      <c r="C3919" s="5">
        <v>1001</v>
      </c>
      <c r="D3919" s="5">
        <v>1</v>
      </c>
      <c r="E3919" s="5">
        <v>3826.19</v>
      </c>
      <c r="F3919" s="5">
        <v>0</v>
      </c>
      <c r="G3919" s="5">
        <f>IFERROR(INDEX(Products!$C$2:$C$86,MATCH(C3919,Products!$A$2:$A$86,0)),"")</f>
        <v>1</v>
      </c>
      <c r="H3919" s="12">
        <f>IFERROR(INDEX(Products!$D$2:$D$86,MATCH(C3919,Products!$A$2:$A$86,0)),"")</f>
        <v>3021.65</v>
      </c>
      <c r="I3919" s="12">
        <f t="shared" si="244"/>
        <v>3826.19</v>
      </c>
      <c r="J3919" s="12">
        <f t="shared" si="245"/>
        <v>3021.65</v>
      </c>
      <c r="K3919" s="12">
        <f t="shared" si="246"/>
        <v>804.54</v>
      </c>
      <c r="L3919" s="7">
        <f t="shared" si="247"/>
        <v>0.21027183699711721</v>
      </c>
      <c r="M3919" s="5" t="str">
        <f>IF(COUNTIF(Returns!$B$2:$B$248,A3919)&gt;0,"Yes","No")</f>
        <v>No</v>
      </c>
      <c r="N3919" s="13"/>
    </row>
    <row r="3920" spans="1:14" x14ac:dyDescent="0.35">
      <c r="A3920" s="5">
        <v>3919</v>
      </c>
      <c r="B3920" s="5">
        <v>2564</v>
      </c>
      <c r="C3920" s="5">
        <v>1043</v>
      </c>
      <c r="D3920" s="5">
        <v>1</v>
      </c>
      <c r="E3920" s="5">
        <v>567.48</v>
      </c>
      <c r="F3920" s="5">
        <v>0.2</v>
      </c>
      <c r="G3920" s="5">
        <f>IFERROR(INDEX(Products!$C$2:$C$86,MATCH(C3920,Products!$A$2:$A$86,0)),"")</f>
        <v>4</v>
      </c>
      <c r="H3920" s="12">
        <f>IFERROR(INDEX(Products!$D$2:$D$86,MATCH(C3920,Products!$A$2:$A$86,0)),"")</f>
        <v>407.51</v>
      </c>
      <c r="I3920" s="12">
        <f t="shared" si="244"/>
        <v>453.98400000000004</v>
      </c>
      <c r="J3920" s="12">
        <f t="shared" si="245"/>
        <v>407.51</v>
      </c>
      <c r="K3920" s="12">
        <f t="shared" si="246"/>
        <v>46.474000000000046</v>
      </c>
      <c r="L3920" s="7">
        <f t="shared" si="247"/>
        <v>0.10236924649326858</v>
      </c>
      <c r="M3920" s="5" t="str">
        <f>IF(COUNTIF(Returns!$B$2:$B$248,A3920)&gt;0,"Yes","No")</f>
        <v>No</v>
      </c>
      <c r="N3920" s="13"/>
    </row>
    <row r="3921" spans="1:14" x14ac:dyDescent="0.35">
      <c r="A3921" s="5">
        <v>3920</v>
      </c>
      <c r="B3921" s="5">
        <v>2565</v>
      </c>
      <c r="C3921" s="5">
        <v>1061</v>
      </c>
      <c r="D3921" s="5">
        <v>1</v>
      </c>
      <c r="E3921" s="5">
        <v>1128.8399999999999</v>
      </c>
      <c r="F3921" s="5">
        <v>0.15</v>
      </c>
      <c r="G3921" s="5">
        <f>IFERROR(INDEX(Products!$C$2:$C$86,MATCH(C3921,Products!$A$2:$A$86,0)),"")</f>
        <v>6</v>
      </c>
      <c r="H3921" s="12">
        <f>IFERROR(INDEX(Products!$D$2:$D$86,MATCH(C3921,Products!$A$2:$A$86,0)),"")</f>
        <v>705.26</v>
      </c>
      <c r="I3921" s="12">
        <f t="shared" si="244"/>
        <v>959.5139999999999</v>
      </c>
      <c r="J3921" s="12">
        <f t="shared" si="245"/>
        <v>705.26</v>
      </c>
      <c r="K3921" s="12">
        <f t="shared" si="246"/>
        <v>254.25399999999991</v>
      </c>
      <c r="L3921" s="7">
        <f t="shared" si="247"/>
        <v>0.26498206383648382</v>
      </c>
      <c r="M3921" s="5" t="str">
        <f>IF(COUNTIF(Returns!$B$2:$B$248,A3921)&gt;0,"Yes","No")</f>
        <v>No</v>
      </c>
      <c r="N3921" s="13"/>
    </row>
    <row r="3922" spans="1:14" x14ac:dyDescent="0.35">
      <c r="A3922" s="5">
        <v>3921</v>
      </c>
      <c r="B3922" s="5">
        <v>2565</v>
      </c>
      <c r="C3922" s="5">
        <v>1073</v>
      </c>
      <c r="D3922" s="5">
        <v>1</v>
      </c>
      <c r="E3922" s="5">
        <v>1588.01</v>
      </c>
      <c r="F3922" s="5">
        <v>0.15</v>
      </c>
      <c r="G3922" s="5">
        <f>IFERROR(INDEX(Products!$C$2:$C$86,MATCH(C3922,Products!$A$2:$A$86,0)),"")</f>
        <v>7</v>
      </c>
      <c r="H3922" s="12">
        <f>IFERROR(INDEX(Products!$D$2:$D$86,MATCH(C3922,Products!$A$2:$A$86,0)),"")</f>
        <v>1144.3699999999999</v>
      </c>
      <c r="I3922" s="12">
        <f t="shared" si="244"/>
        <v>1349.8084999999999</v>
      </c>
      <c r="J3922" s="12">
        <f t="shared" si="245"/>
        <v>1144.3699999999999</v>
      </c>
      <c r="K3922" s="12">
        <f t="shared" si="246"/>
        <v>205.43849999999998</v>
      </c>
      <c r="L3922" s="7">
        <f t="shared" si="247"/>
        <v>0.15219825627116734</v>
      </c>
      <c r="M3922" s="5" t="str">
        <f>IF(COUNTIF(Returns!$B$2:$B$248,A3922)&gt;0,"Yes","No")</f>
        <v>No</v>
      </c>
      <c r="N3922" s="13"/>
    </row>
    <row r="3923" spans="1:14" x14ac:dyDescent="0.35">
      <c r="A3923" s="5">
        <v>3922</v>
      </c>
      <c r="B3923" s="5">
        <v>2566</v>
      </c>
      <c r="C3923" s="5">
        <v>1001</v>
      </c>
      <c r="D3923" s="5">
        <v>2</v>
      </c>
      <c r="E3923" s="5">
        <v>3826.19</v>
      </c>
      <c r="F3923" s="5">
        <v>0.25</v>
      </c>
      <c r="G3923" s="5">
        <f>IFERROR(INDEX(Products!$C$2:$C$86,MATCH(C3923,Products!$A$2:$A$86,0)),"")</f>
        <v>1</v>
      </c>
      <c r="H3923" s="12">
        <f>IFERROR(INDEX(Products!$D$2:$D$86,MATCH(C3923,Products!$A$2:$A$86,0)),"")</f>
        <v>3021.65</v>
      </c>
      <c r="I3923" s="12">
        <f t="shared" si="244"/>
        <v>5739.2849999999999</v>
      </c>
      <c r="J3923" s="12">
        <f t="shared" si="245"/>
        <v>6043.3</v>
      </c>
      <c r="K3923" s="12">
        <f t="shared" si="246"/>
        <v>-304.01500000000033</v>
      </c>
      <c r="L3923" s="7">
        <f t="shared" si="247"/>
        <v>-5.2970884003843741E-2</v>
      </c>
      <c r="M3923" s="5" t="str">
        <f>IF(COUNTIF(Returns!$B$2:$B$248,A3923)&gt;0,"Yes","No")</f>
        <v>No</v>
      </c>
      <c r="N3923" s="13"/>
    </row>
    <row r="3924" spans="1:14" x14ac:dyDescent="0.35">
      <c r="A3924" s="5">
        <v>3923</v>
      </c>
      <c r="B3924" s="5">
        <v>2567</v>
      </c>
      <c r="C3924" s="5">
        <v>1066</v>
      </c>
      <c r="D3924" s="5">
        <v>1</v>
      </c>
      <c r="E3924" s="5">
        <v>1123.68</v>
      </c>
      <c r="F3924" s="5">
        <v>0.15</v>
      </c>
      <c r="G3924" s="5">
        <f>IFERROR(INDEX(Products!$C$2:$C$86,MATCH(C3924,Products!$A$2:$A$86,0)),"")</f>
        <v>7</v>
      </c>
      <c r="H3924" s="12">
        <f>IFERROR(INDEX(Products!$D$2:$D$86,MATCH(C3924,Products!$A$2:$A$86,0)),"")</f>
        <v>872.66</v>
      </c>
      <c r="I3924" s="12">
        <f t="shared" si="244"/>
        <v>955.12800000000004</v>
      </c>
      <c r="J3924" s="12">
        <f t="shared" si="245"/>
        <v>872.66</v>
      </c>
      <c r="K3924" s="12">
        <f t="shared" si="246"/>
        <v>82.468000000000075</v>
      </c>
      <c r="L3924" s="7">
        <f t="shared" si="247"/>
        <v>8.6342354113794248E-2</v>
      </c>
      <c r="M3924" s="5" t="str">
        <f>IF(COUNTIF(Returns!$B$2:$B$248,A3924)&gt;0,"Yes","No")</f>
        <v>No</v>
      </c>
      <c r="N3924" s="13"/>
    </row>
    <row r="3925" spans="1:14" x14ac:dyDescent="0.35">
      <c r="A3925" s="5">
        <v>3924</v>
      </c>
      <c r="B3925" s="5">
        <v>2567</v>
      </c>
      <c r="C3925" s="5">
        <v>1054</v>
      </c>
      <c r="D3925" s="5">
        <v>2</v>
      </c>
      <c r="E3925" s="5">
        <v>631.66</v>
      </c>
      <c r="F3925" s="5">
        <v>0.2</v>
      </c>
      <c r="G3925" s="5">
        <f>IFERROR(INDEX(Products!$C$2:$C$86,MATCH(C3925,Products!$A$2:$A$86,0)),"")</f>
        <v>5</v>
      </c>
      <c r="H3925" s="12">
        <f>IFERROR(INDEX(Products!$D$2:$D$86,MATCH(C3925,Products!$A$2:$A$86,0)),"")</f>
        <v>412.15</v>
      </c>
      <c r="I3925" s="12">
        <f t="shared" si="244"/>
        <v>1010.6559999999999</v>
      </c>
      <c r="J3925" s="12">
        <f t="shared" si="245"/>
        <v>824.3</v>
      </c>
      <c r="K3925" s="12">
        <f t="shared" si="246"/>
        <v>186.35599999999999</v>
      </c>
      <c r="L3925" s="7">
        <f t="shared" si="247"/>
        <v>0.18439112813855554</v>
      </c>
      <c r="M3925" s="5" t="str">
        <f>IF(COUNTIF(Returns!$B$2:$B$248,A3925)&gt;0,"Yes","No")</f>
        <v>No</v>
      </c>
      <c r="N3925" s="13"/>
    </row>
    <row r="3926" spans="1:14" x14ac:dyDescent="0.35">
      <c r="A3926" s="5">
        <v>3925</v>
      </c>
      <c r="B3926" s="5">
        <v>2567</v>
      </c>
      <c r="C3926" s="5">
        <v>1072</v>
      </c>
      <c r="D3926" s="5">
        <v>1</v>
      </c>
      <c r="E3926" s="5">
        <v>1404.39</v>
      </c>
      <c r="F3926" s="5">
        <v>0</v>
      </c>
      <c r="G3926" s="5">
        <f>IFERROR(INDEX(Products!$C$2:$C$86,MATCH(C3926,Products!$A$2:$A$86,0)),"")</f>
        <v>7</v>
      </c>
      <c r="H3926" s="12">
        <f>IFERROR(INDEX(Products!$D$2:$D$86,MATCH(C3926,Products!$A$2:$A$86,0)),"")</f>
        <v>772.88</v>
      </c>
      <c r="I3926" s="12">
        <f t="shared" si="244"/>
        <v>1404.39</v>
      </c>
      <c r="J3926" s="12">
        <f t="shared" si="245"/>
        <v>772.88</v>
      </c>
      <c r="K3926" s="12">
        <f t="shared" si="246"/>
        <v>631.5100000000001</v>
      </c>
      <c r="L3926" s="7">
        <f t="shared" si="247"/>
        <v>0.44966853936584572</v>
      </c>
      <c r="M3926" s="5" t="str">
        <f>IF(COUNTIF(Returns!$B$2:$B$248,A3926)&gt;0,"Yes","No")</f>
        <v>No</v>
      </c>
      <c r="N3926" s="13"/>
    </row>
    <row r="3927" spans="1:14" x14ac:dyDescent="0.35">
      <c r="A3927" s="5">
        <v>3926</v>
      </c>
      <c r="B3927" s="5">
        <v>2568</v>
      </c>
      <c r="C3927" s="5">
        <v>1067</v>
      </c>
      <c r="D3927" s="5">
        <v>1</v>
      </c>
      <c r="E3927" s="5">
        <v>4128.99</v>
      </c>
      <c r="F3927" s="5">
        <v>0</v>
      </c>
      <c r="G3927" s="5">
        <f>IFERROR(INDEX(Products!$C$2:$C$86,MATCH(C3927,Products!$A$2:$A$86,0)),"")</f>
        <v>7</v>
      </c>
      <c r="H3927" s="12">
        <f>IFERROR(INDEX(Products!$D$2:$D$86,MATCH(C3927,Products!$A$2:$A$86,0)),"")</f>
        <v>2213.3200000000002</v>
      </c>
      <c r="I3927" s="12">
        <f t="shared" si="244"/>
        <v>4128.99</v>
      </c>
      <c r="J3927" s="12">
        <f t="shared" si="245"/>
        <v>2213.3200000000002</v>
      </c>
      <c r="K3927" s="12">
        <f t="shared" si="246"/>
        <v>1915.6699999999996</v>
      </c>
      <c r="L3927" s="7">
        <f t="shared" si="247"/>
        <v>0.4639560764254696</v>
      </c>
      <c r="M3927" s="5" t="str">
        <f>IF(COUNTIF(Returns!$B$2:$B$248,A3927)&gt;0,"Yes","No")</f>
        <v>No</v>
      </c>
      <c r="N3927" s="13"/>
    </row>
    <row r="3928" spans="1:14" x14ac:dyDescent="0.35">
      <c r="A3928" s="5">
        <v>3927</v>
      </c>
      <c r="B3928" s="5">
        <v>2568</v>
      </c>
      <c r="C3928" s="5">
        <v>1001</v>
      </c>
      <c r="D3928" s="5">
        <v>2</v>
      </c>
      <c r="E3928" s="5">
        <v>3826.19</v>
      </c>
      <c r="F3928" s="5">
        <v>0.3</v>
      </c>
      <c r="G3928" s="5">
        <f>IFERROR(INDEX(Products!$C$2:$C$86,MATCH(C3928,Products!$A$2:$A$86,0)),"")</f>
        <v>1</v>
      </c>
      <c r="H3928" s="12">
        <f>IFERROR(INDEX(Products!$D$2:$D$86,MATCH(C3928,Products!$A$2:$A$86,0)),"")</f>
        <v>3021.65</v>
      </c>
      <c r="I3928" s="12">
        <f t="shared" si="244"/>
        <v>5356.6660000000002</v>
      </c>
      <c r="J3928" s="12">
        <f t="shared" si="245"/>
        <v>6043.3</v>
      </c>
      <c r="K3928" s="12">
        <f t="shared" si="246"/>
        <v>-686.63400000000001</v>
      </c>
      <c r="L3928" s="7">
        <f t="shared" si="247"/>
        <v>-0.12818309000411823</v>
      </c>
      <c r="M3928" s="5" t="str">
        <f>IF(COUNTIF(Returns!$B$2:$B$248,A3928)&gt;0,"Yes","No")</f>
        <v>Yes</v>
      </c>
      <c r="N3928" s="13"/>
    </row>
    <row r="3929" spans="1:14" x14ac:dyDescent="0.35">
      <c r="A3929" s="5">
        <v>3928</v>
      </c>
      <c r="B3929" s="5">
        <v>2569</v>
      </c>
      <c r="C3929" s="5">
        <v>1061</v>
      </c>
      <c r="D3929" s="5">
        <v>1</v>
      </c>
      <c r="E3929" s="5">
        <v>1128.8399999999999</v>
      </c>
      <c r="F3929" s="5">
        <v>0.3</v>
      </c>
      <c r="G3929" s="5">
        <f>IFERROR(INDEX(Products!$C$2:$C$86,MATCH(C3929,Products!$A$2:$A$86,0)),"")</f>
        <v>6</v>
      </c>
      <c r="H3929" s="12">
        <f>IFERROR(INDEX(Products!$D$2:$D$86,MATCH(C3929,Products!$A$2:$A$86,0)),"")</f>
        <v>705.26</v>
      </c>
      <c r="I3929" s="12">
        <f t="shared" si="244"/>
        <v>790.18799999999987</v>
      </c>
      <c r="J3929" s="12">
        <f t="shared" si="245"/>
        <v>705.26</v>
      </c>
      <c r="K3929" s="12">
        <f t="shared" si="246"/>
        <v>84.927999999999884</v>
      </c>
      <c r="L3929" s="7">
        <f t="shared" si="247"/>
        <v>0.10747822037287316</v>
      </c>
      <c r="M3929" s="5" t="str">
        <f>IF(COUNTIF(Returns!$B$2:$B$248,A3929)&gt;0,"Yes","No")</f>
        <v>No</v>
      </c>
      <c r="N3929" s="13"/>
    </row>
    <row r="3930" spans="1:14" x14ac:dyDescent="0.35">
      <c r="A3930" s="5">
        <v>3929</v>
      </c>
      <c r="B3930" s="5">
        <v>2570</v>
      </c>
      <c r="C3930" s="5">
        <v>1084</v>
      </c>
      <c r="D3930" s="5">
        <v>3</v>
      </c>
      <c r="E3930" s="5">
        <v>317.63</v>
      </c>
      <c r="F3930" s="5">
        <v>0.2</v>
      </c>
      <c r="G3930" s="5">
        <f>IFERROR(INDEX(Products!$C$2:$C$86,MATCH(C3930,Products!$A$2:$A$86,0)),"")</f>
        <v>8</v>
      </c>
      <c r="H3930" s="12">
        <f>IFERROR(INDEX(Products!$D$2:$D$86,MATCH(C3930,Products!$A$2:$A$86,0)),"")</f>
        <v>188.52</v>
      </c>
      <c r="I3930" s="12">
        <f t="shared" si="244"/>
        <v>762.31200000000001</v>
      </c>
      <c r="J3930" s="12">
        <f t="shared" si="245"/>
        <v>565.56000000000006</v>
      </c>
      <c r="K3930" s="12">
        <f t="shared" si="246"/>
        <v>196.75199999999995</v>
      </c>
      <c r="L3930" s="7">
        <f t="shared" si="247"/>
        <v>0.25809904605988093</v>
      </c>
      <c r="M3930" s="5" t="str">
        <f>IF(COUNTIF(Returns!$B$2:$B$248,A3930)&gt;0,"Yes","No")</f>
        <v>No</v>
      </c>
      <c r="N3930" s="13"/>
    </row>
    <row r="3931" spans="1:14" x14ac:dyDescent="0.35">
      <c r="A3931" s="5">
        <v>3930</v>
      </c>
      <c r="B3931" s="5">
        <v>2570</v>
      </c>
      <c r="C3931" s="5">
        <v>1037</v>
      </c>
      <c r="D3931" s="5">
        <v>2</v>
      </c>
      <c r="E3931" s="5">
        <v>1161.6300000000001</v>
      </c>
      <c r="F3931" s="5">
        <v>0.2</v>
      </c>
      <c r="G3931" s="5">
        <f>IFERROR(INDEX(Products!$C$2:$C$86,MATCH(C3931,Products!$A$2:$A$86,0)),"")</f>
        <v>4</v>
      </c>
      <c r="H3931" s="12">
        <f>IFERROR(INDEX(Products!$D$2:$D$86,MATCH(C3931,Products!$A$2:$A$86,0)),"")</f>
        <v>798.62</v>
      </c>
      <c r="I3931" s="12">
        <f t="shared" si="244"/>
        <v>1858.6080000000002</v>
      </c>
      <c r="J3931" s="12">
        <f t="shared" si="245"/>
        <v>1597.24</v>
      </c>
      <c r="K3931" s="12">
        <f t="shared" si="246"/>
        <v>261.36800000000017</v>
      </c>
      <c r="L3931" s="7">
        <f t="shared" si="247"/>
        <v>0.14062567254633582</v>
      </c>
      <c r="M3931" s="5" t="str">
        <f>IF(COUNTIF(Returns!$B$2:$B$248,A3931)&gt;0,"Yes","No")</f>
        <v>No</v>
      </c>
      <c r="N3931" s="13"/>
    </row>
    <row r="3932" spans="1:14" x14ac:dyDescent="0.35">
      <c r="A3932" s="5">
        <v>3931</v>
      </c>
      <c r="B3932" s="5">
        <v>2571</v>
      </c>
      <c r="C3932" s="5">
        <v>1001</v>
      </c>
      <c r="D3932" s="5">
        <v>1</v>
      </c>
      <c r="E3932" s="5">
        <v>3826.19</v>
      </c>
      <c r="F3932" s="5">
        <v>0.15</v>
      </c>
      <c r="G3932" s="5">
        <f>IFERROR(INDEX(Products!$C$2:$C$86,MATCH(C3932,Products!$A$2:$A$86,0)),"")</f>
        <v>1</v>
      </c>
      <c r="H3932" s="12">
        <f>IFERROR(INDEX(Products!$D$2:$D$86,MATCH(C3932,Products!$A$2:$A$86,0)),"")</f>
        <v>3021.65</v>
      </c>
      <c r="I3932" s="12">
        <f t="shared" si="244"/>
        <v>3252.2615000000001</v>
      </c>
      <c r="J3932" s="12">
        <f t="shared" si="245"/>
        <v>3021.65</v>
      </c>
      <c r="K3932" s="12">
        <f t="shared" si="246"/>
        <v>230.61149999999998</v>
      </c>
      <c r="L3932" s="7">
        <f t="shared" si="247"/>
        <v>7.0908043526020273E-2</v>
      </c>
      <c r="M3932" s="5" t="str">
        <f>IF(COUNTIF(Returns!$B$2:$B$248,A3932)&gt;0,"Yes","No")</f>
        <v>Yes</v>
      </c>
      <c r="N3932" s="13"/>
    </row>
    <row r="3933" spans="1:14" x14ac:dyDescent="0.35">
      <c r="A3933" s="5">
        <v>3932</v>
      </c>
      <c r="B3933" s="5">
        <v>2572</v>
      </c>
      <c r="C3933" s="5">
        <v>1038</v>
      </c>
      <c r="D3933" s="5">
        <v>1</v>
      </c>
      <c r="E3933" s="5">
        <v>930.61</v>
      </c>
      <c r="F3933" s="5">
        <v>0.15</v>
      </c>
      <c r="G3933" s="5">
        <f>IFERROR(INDEX(Products!$C$2:$C$86,MATCH(C3933,Products!$A$2:$A$86,0)),"")</f>
        <v>4</v>
      </c>
      <c r="H3933" s="12">
        <f>IFERROR(INDEX(Products!$D$2:$D$86,MATCH(C3933,Products!$A$2:$A$86,0)),"")</f>
        <v>617.46</v>
      </c>
      <c r="I3933" s="12">
        <f t="shared" si="244"/>
        <v>791.01850000000002</v>
      </c>
      <c r="J3933" s="12">
        <f t="shared" si="245"/>
        <v>617.46</v>
      </c>
      <c r="K3933" s="12">
        <f t="shared" si="246"/>
        <v>173.55849999999998</v>
      </c>
      <c r="L3933" s="7">
        <f t="shared" si="247"/>
        <v>0.21941142969475427</v>
      </c>
      <c r="M3933" s="5" t="str">
        <f>IF(COUNTIF(Returns!$B$2:$B$248,A3933)&gt;0,"Yes","No")</f>
        <v>No</v>
      </c>
      <c r="N3933" s="13"/>
    </row>
    <row r="3934" spans="1:14" x14ac:dyDescent="0.35">
      <c r="A3934" s="5">
        <v>3933</v>
      </c>
      <c r="B3934" s="5">
        <v>2573</v>
      </c>
      <c r="C3934" s="5">
        <v>1051</v>
      </c>
      <c r="D3934" s="5">
        <v>1</v>
      </c>
      <c r="E3934" s="5">
        <v>304.13</v>
      </c>
      <c r="F3934" s="5">
        <v>0.2</v>
      </c>
      <c r="G3934" s="5">
        <f>IFERROR(INDEX(Products!$C$2:$C$86,MATCH(C3934,Products!$A$2:$A$86,0)),"")</f>
        <v>5</v>
      </c>
      <c r="H3934" s="12">
        <f>IFERROR(INDEX(Products!$D$2:$D$86,MATCH(C3934,Products!$A$2:$A$86,0)),"")</f>
        <v>176.98</v>
      </c>
      <c r="I3934" s="12">
        <f t="shared" si="244"/>
        <v>243.304</v>
      </c>
      <c r="J3934" s="12">
        <f t="shared" si="245"/>
        <v>176.98</v>
      </c>
      <c r="K3934" s="12">
        <f t="shared" si="246"/>
        <v>66.324000000000012</v>
      </c>
      <c r="L3934" s="7">
        <f t="shared" si="247"/>
        <v>0.27259724459934903</v>
      </c>
      <c r="M3934" s="5" t="str">
        <f>IF(COUNTIF(Returns!$B$2:$B$248,A3934)&gt;0,"Yes","No")</f>
        <v>No</v>
      </c>
      <c r="N3934" s="13"/>
    </row>
    <row r="3935" spans="1:14" x14ac:dyDescent="0.35">
      <c r="A3935" s="5">
        <v>3934</v>
      </c>
      <c r="B3935" s="5">
        <v>2573</v>
      </c>
      <c r="C3935" s="5">
        <v>1072</v>
      </c>
      <c r="D3935" s="5">
        <v>1</v>
      </c>
      <c r="E3935" s="5">
        <v>1404.39</v>
      </c>
      <c r="F3935" s="5">
        <v>0</v>
      </c>
      <c r="G3935" s="5">
        <f>IFERROR(INDEX(Products!$C$2:$C$86,MATCH(C3935,Products!$A$2:$A$86,0)),"")</f>
        <v>7</v>
      </c>
      <c r="H3935" s="12">
        <f>IFERROR(INDEX(Products!$D$2:$D$86,MATCH(C3935,Products!$A$2:$A$86,0)),"")</f>
        <v>772.88</v>
      </c>
      <c r="I3935" s="12">
        <f t="shared" si="244"/>
        <v>1404.39</v>
      </c>
      <c r="J3935" s="12">
        <f t="shared" si="245"/>
        <v>772.88</v>
      </c>
      <c r="K3935" s="12">
        <f t="shared" si="246"/>
        <v>631.5100000000001</v>
      </c>
      <c r="L3935" s="7">
        <f t="shared" si="247"/>
        <v>0.44966853936584572</v>
      </c>
      <c r="M3935" s="5" t="str">
        <f>IF(COUNTIF(Returns!$B$2:$B$248,A3935)&gt;0,"Yes","No")</f>
        <v>No</v>
      </c>
      <c r="N3935" s="13"/>
    </row>
    <row r="3936" spans="1:14" x14ac:dyDescent="0.35">
      <c r="A3936" s="5">
        <v>3935</v>
      </c>
      <c r="B3936" s="5">
        <v>2573</v>
      </c>
      <c r="C3936" s="5">
        <v>1080</v>
      </c>
      <c r="D3936" s="5">
        <v>1</v>
      </c>
      <c r="E3936" s="5">
        <v>256.7</v>
      </c>
      <c r="F3936" s="5">
        <v>0</v>
      </c>
      <c r="G3936" s="5">
        <f>IFERROR(INDEX(Products!$C$2:$C$86,MATCH(C3936,Products!$A$2:$A$86,0)),"")</f>
        <v>8</v>
      </c>
      <c r="H3936" s="12">
        <f>IFERROR(INDEX(Products!$D$2:$D$86,MATCH(C3936,Products!$A$2:$A$86,0)),"")</f>
        <v>184.26</v>
      </c>
      <c r="I3936" s="12">
        <f t="shared" si="244"/>
        <v>256.7</v>
      </c>
      <c r="J3936" s="12">
        <f t="shared" si="245"/>
        <v>184.26</v>
      </c>
      <c r="K3936" s="12">
        <f t="shared" si="246"/>
        <v>72.44</v>
      </c>
      <c r="L3936" s="7">
        <f t="shared" si="247"/>
        <v>0.28219711725749902</v>
      </c>
      <c r="M3936" s="5" t="str">
        <f>IF(COUNTIF(Returns!$B$2:$B$248,A3936)&gt;0,"Yes","No")</f>
        <v>No</v>
      </c>
      <c r="N3936" s="13"/>
    </row>
    <row r="3937" spans="1:14" x14ac:dyDescent="0.35">
      <c r="A3937" s="5">
        <v>3936</v>
      </c>
      <c r="B3937" s="5">
        <v>2574</v>
      </c>
      <c r="C3937" s="5">
        <v>1005</v>
      </c>
      <c r="D3937" s="5">
        <v>1</v>
      </c>
      <c r="E3937" s="5">
        <v>2703.6</v>
      </c>
      <c r="F3937" s="5">
        <v>0.2</v>
      </c>
      <c r="G3937" s="5">
        <f>IFERROR(INDEX(Products!$C$2:$C$86,MATCH(C3937,Products!$A$2:$A$86,0)),"")</f>
        <v>1</v>
      </c>
      <c r="H3937" s="12">
        <f>IFERROR(INDEX(Products!$D$2:$D$86,MATCH(C3937,Products!$A$2:$A$86,0)),"")</f>
        <v>2129.88</v>
      </c>
      <c r="I3937" s="12">
        <f t="shared" si="244"/>
        <v>2162.88</v>
      </c>
      <c r="J3937" s="12">
        <f t="shared" si="245"/>
        <v>2129.88</v>
      </c>
      <c r="K3937" s="12">
        <f t="shared" si="246"/>
        <v>33</v>
      </c>
      <c r="L3937" s="7">
        <f t="shared" si="247"/>
        <v>1.5257434531735463E-2</v>
      </c>
      <c r="M3937" s="5" t="str">
        <f>IF(COUNTIF(Returns!$B$2:$B$248,A3937)&gt;0,"Yes","No")</f>
        <v>No</v>
      </c>
      <c r="N3937" s="13"/>
    </row>
    <row r="3938" spans="1:14" x14ac:dyDescent="0.35">
      <c r="A3938" s="5">
        <v>3937</v>
      </c>
      <c r="B3938" s="5">
        <v>2574</v>
      </c>
      <c r="C3938" s="5">
        <v>1081</v>
      </c>
      <c r="D3938" s="5">
        <v>2</v>
      </c>
      <c r="E3938" s="5">
        <v>163.27000000000001</v>
      </c>
      <c r="F3938" s="5">
        <v>0.15</v>
      </c>
      <c r="G3938" s="5">
        <f>IFERROR(INDEX(Products!$C$2:$C$86,MATCH(C3938,Products!$A$2:$A$86,0)),"")</f>
        <v>8</v>
      </c>
      <c r="H3938" s="12">
        <f>IFERROR(INDEX(Products!$D$2:$D$86,MATCH(C3938,Products!$A$2:$A$86,0)),"")</f>
        <v>98.34</v>
      </c>
      <c r="I3938" s="12">
        <f t="shared" si="244"/>
        <v>277.55900000000003</v>
      </c>
      <c r="J3938" s="12">
        <f t="shared" si="245"/>
        <v>196.68</v>
      </c>
      <c r="K3938" s="12">
        <f t="shared" si="246"/>
        <v>80.879000000000019</v>
      </c>
      <c r="L3938" s="7">
        <f t="shared" si="247"/>
        <v>0.29139390183708691</v>
      </c>
      <c r="M3938" s="5" t="str">
        <f>IF(COUNTIF(Returns!$B$2:$B$248,A3938)&gt;0,"Yes","No")</f>
        <v>No</v>
      </c>
      <c r="N3938" s="13"/>
    </row>
    <row r="3939" spans="1:14" x14ac:dyDescent="0.35">
      <c r="A3939" s="5">
        <v>3938</v>
      </c>
      <c r="B3939" s="5">
        <v>2575</v>
      </c>
      <c r="C3939" s="5">
        <v>1019</v>
      </c>
      <c r="D3939" s="5">
        <v>1</v>
      </c>
      <c r="E3939" s="5">
        <v>1255.73</v>
      </c>
      <c r="F3939" s="5">
        <v>0.2</v>
      </c>
      <c r="G3939" s="5">
        <f>IFERROR(INDEX(Products!$C$2:$C$86,MATCH(C3939,Products!$A$2:$A$86,0)),"")</f>
        <v>2</v>
      </c>
      <c r="H3939" s="12">
        <f>IFERROR(INDEX(Products!$D$2:$D$86,MATCH(C3939,Products!$A$2:$A$86,0)),"")</f>
        <v>760.11</v>
      </c>
      <c r="I3939" s="12">
        <f t="shared" si="244"/>
        <v>1004.5840000000001</v>
      </c>
      <c r="J3939" s="12">
        <f t="shared" si="245"/>
        <v>760.11</v>
      </c>
      <c r="K3939" s="12">
        <f t="shared" si="246"/>
        <v>244.47400000000005</v>
      </c>
      <c r="L3939" s="7">
        <f t="shared" si="247"/>
        <v>0.24335844488863054</v>
      </c>
      <c r="M3939" s="5" t="str">
        <f>IF(COUNTIF(Returns!$B$2:$B$248,A3939)&gt;0,"Yes","No")</f>
        <v>No</v>
      </c>
      <c r="N3939" s="13"/>
    </row>
    <row r="3940" spans="1:14" x14ac:dyDescent="0.35">
      <c r="A3940" s="5">
        <v>3939</v>
      </c>
      <c r="B3940" s="5">
        <v>2576</v>
      </c>
      <c r="C3940" s="5">
        <v>1084</v>
      </c>
      <c r="D3940" s="5">
        <v>1</v>
      </c>
      <c r="E3940" s="5">
        <v>317.63</v>
      </c>
      <c r="F3940" s="5">
        <v>0</v>
      </c>
      <c r="G3940" s="5">
        <f>IFERROR(INDEX(Products!$C$2:$C$86,MATCH(C3940,Products!$A$2:$A$86,0)),"")</f>
        <v>8</v>
      </c>
      <c r="H3940" s="12">
        <f>IFERROR(INDEX(Products!$D$2:$D$86,MATCH(C3940,Products!$A$2:$A$86,0)),"")</f>
        <v>188.52</v>
      </c>
      <c r="I3940" s="12">
        <f t="shared" si="244"/>
        <v>317.63</v>
      </c>
      <c r="J3940" s="12">
        <f t="shared" si="245"/>
        <v>188.52</v>
      </c>
      <c r="K3940" s="12">
        <f t="shared" si="246"/>
        <v>129.10999999999999</v>
      </c>
      <c r="L3940" s="7">
        <f t="shared" si="247"/>
        <v>0.40647923684790477</v>
      </c>
      <c r="M3940" s="5" t="str">
        <f>IF(COUNTIF(Returns!$B$2:$B$248,A3940)&gt;0,"Yes","No")</f>
        <v>No</v>
      </c>
      <c r="N3940" s="13"/>
    </row>
    <row r="3941" spans="1:14" x14ac:dyDescent="0.35">
      <c r="A3941" s="5">
        <v>3940</v>
      </c>
      <c r="B3941" s="5">
        <v>2577</v>
      </c>
      <c r="C3941" s="5">
        <v>1029</v>
      </c>
      <c r="D3941" s="5">
        <v>2</v>
      </c>
      <c r="E3941" s="5">
        <v>951.92</v>
      </c>
      <c r="F3941" s="5">
        <v>0.25</v>
      </c>
      <c r="G3941" s="5">
        <f>IFERROR(INDEX(Products!$C$2:$C$86,MATCH(C3941,Products!$A$2:$A$86,0)),"")</f>
        <v>3</v>
      </c>
      <c r="H3941" s="12">
        <f>IFERROR(INDEX(Products!$D$2:$D$86,MATCH(C3941,Products!$A$2:$A$86,0)),"")</f>
        <v>552.17999999999995</v>
      </c>
      <c r="I3941" s="12">
        <f t="shared" si="244"/>
        <v>1427.8799999999999</v>
      </c>
      <c r="J3941" s="12">
        <f t="shared" si="245"/>
        <v>1104.3599999999999</v>
      </c>
      <c r="K3941" s="12">
        <f t="shared" si="246"/>
        <v>323.52</v>
      </c>
      <c r="L3941" s="7">
        <f t="shared" si="247"/>
        <v>0.22657366165223969</v>
      </c>
      <c r="M3941" s="5" t="str">
        <f>IF(COUNTIF(Returns!$B$2:$B$248,A3941)&gt;0,"Yes","No")</f>
        <v>No</v>
      </c>
      <c r="N3941" s="13"/>
    </row>
    <row r="3942" spans="1:14" x14ac:dyDescent="0.35">
      <c r="A3942" s="5">
        <v>3941</v>
      </c>
      <c r="B3942" s="5">
        <v>2578</v>
      </c>
      <c r="C3942" s="5">
        <v>1001</v>
      </c>
      <c r="D3942" s="5">
        <v>2</v>
      </c>
      <c r="E3942" s="5">
        <v>3826.19</v>
      </c>
      <c r="F3942" s="5">
        <v>0</v>
      </c>
      <c r="G3942" s="5">
        <f>IFERROR(INDEX(Products!$C$2:$C$86,MATCH(C3942,Products!$A$2:$A$86,0)),"")</f>
        <v>1</v>
      </c>
      <c r="H3942" s="12">
        <f>IFERROR(INDEX(Products!$D$2:$D$86,MATCH(C3942,Products!$A$2:$A$86,0)),"")</f>
        <v>3021.65</v>
      </c>
      <c r="I3942" s="12">
        <f t="shared" si="244"/>
        <v>7652.38</v>
      </c>
      <c r="J3942" s="12">
        <f t="shared" si="245"/>
        <v>6043.3</v>
      </c>
      <c r="K3942" s="12">
        <f t="shared" si="246"/>
        <v>1609.08</v>
      </c>
      <c r="L3942" s="7">
        <f t="shared" si="247"/>
        <v>0.21027183699711721</v>
      </c>
      <c r="M3942" s="5" t="str">
        <f>IF(COUNTIF(Returns!$B$2:$B$248,A3942)&gt;0,"Yes","No")</f>
        <v>Yes</v>
      </c>
      <c r="N3942" s="13"/>
    </row>
    <row r="3943" spans="1:14" x14ac:dyDescent="0.35">
      <c r="A3943" s="5">
        <v>3942</v>
      </c>
      <c r="B3943" s="5">
        <v>2579</v>
      </c>
      <c r="C3943" s="5">
        <v>1061</v>
      </c>
      <c r="D3943" s="5">
        <v>1</v>
      </c>
      <c r="E3943" s="5">
        <v>1128.8399999999999</v>
      </c>
      <c r="F3943" s="5">
        <v>0.05</v>
      </c>
      <c r="G3943" s="5">
        <f>IFERROR(INDEX(Products!$C$2:$C$86,MATCH(C3943,Products!$A$2:$A$86,0)),"")</f>
        <v>6</v>
      </c>
      <c r="H3943" s="12">
        <f>IFERROR(INDEX(Products!$D$2:$D$86,MATCH(C3943,Products!$A$2:$A$86,0)),"")</f>
        <v>705.26</v>
      </c>
      <c r="I3943" s="12">
        <f t="shared" si="244"/>
        <v>1072.3979999999999</v>
      </c>
      <c r="J3943" s="12">
        <f t="shared" si="245"/>
        <v>705.26</v>
      </c>
      <c r="K3943" s="12">
        <f t="shared" si="246"/>
        <v>367.13799999999992</v>
      </c>
      <c r="L3943" s="7">
        <f t="shared" si="247"/>
        <v>0.34235237290632764</v>
      </c>
      <c r="M3943" s="5" t="str">
        <f>IF(COUNTIF(Returns!$B$2:$B$248,A3943)&gt;0,"Yes","No")</f>
        <v>No</v>
      </c>
      <c r="N3943" s="13"/>
    </row>
    <row r="3944" spans="1:14" x14ac:dyDescent="0.35">
      <c r="A3944" s="5">
        <v>3943</v>
      </c>
      <c r="B3944" s="5">
        <v>2579</v>
      </c>
      <c r="C3944" s="5">
        <v>1039</v>
      </c>
      <c r="D3944" s="5">
        <v>1</v>
      </c>
      <c r="E3944" s="5">
        <v>1284.94</v>
      </c>
      <c r="F3944" s="5">
        <v>0.05</v>
      </c>
      <c r="G3944" s="5">
        <f>IFERROR(INDEX(Products!$C$2:$C$86,MATCH(C3944,Products!$A$2:$A$86,0)),"")</f>
        <v>4</v>
      </c>
      <c r="H3944" s="12">
        <f>IFERROR(INDEX(Products!$D$2:$D$86,MATCH(C3944,Products!$A$2:$A$86,0)),"")</f>
        <v>829.93</v>
      </c>
      <c r="I3944" s="12">
        <f t="shared" si="244"/>
        <v>1220.693</v>
      </c>
      <c r="J3944" s="12">
        <f t="shared" si="245"/>
        <v>829.93</v>
      </c>
      <c r="K3944" s="12">
        <f t="shared" si="246"/>
        <v>390.76300000000003</v>
      </c>
      <c r="L3944" s="7">
        <f t="shared" si="247"/>
        <v>0.32011570476770168</v>
      </c>
      <c r="M3944" s="5" t="str">
        <f>IF(COUNTIF(Returns!$B$2:$B$248,A3944)&gt;0,"Yes","No")</f>
        <v>No</v>
      </c>
      <c r="N3944" s="13"/>
    </row>
    <row r="3945" spans="1:14" x14ac:dyDescent="0.35">
      <c r="A3945" s="5">
        <v>3944</v>
      </c>
      <c r="B3945" s="5">
        <v>2580</v>
      </c>
      <c r="C3945" s="5">
        <v>1082</v>
      </c>
      <c r="D3945" s="5">
        <v>1</v>
      </c>
      <c r="E3945" s="5">
        <v>337.61</v>
      </c>
      <c r="F3945" s="5">
        <v>0.15</v>
      </c>
      <c r="G3945" s="5">
        <f>IFERROR(INDEX(Products!$C$2:$C$86,MATCH(C3945,Products!$A$2:$A$86,0)),"")</f>
        <v>8</v>
      </c>
      <c r="H3945" s="12">
        <f>IFERROR(INDEX(Products!$D$2:$D$86,MATCH(C3945,Products!$A$2:$A$86,0)),"")</f>
        <v>183.63</v>
      </c>
      <c r="I3945" s="12">
        <f t="shared" si="244"/>
        <v>286.96850000000001</v>
      </c>
      <c r="J3945" s="12">
        <f t="shared" si="245"/>
        <v>183.63</v>
      </c>
      <c r="K3945" s="12">
        <f t="shared" si="246"/>
        <v>103.33850000000001</v>
      </c>
      <c r="L3945" s="7">
        <f t="shared" si="247"/>
        <v>0.36010398353826295</v>
      </c>
      <c r="M3945" s="5" t="str">
        <f>IF(COUNTIF(Returns!$B$2:$B$248,A3945)&gt;0,"Yes","No")</f>
        <v>No</v>
      </c>
      <c r="N3945" s="13"/>
    </row>
    <row r="3946" spans="1:14" x14ac:dyDescent="0.35">
      <c r="A3946" s="5">
        <v>3945</v>
      </c>
      <c r="B3946" s="5">
        <v>2581</v>
      </c>
      <c r="C3946" s="5">
        <v>1061</v>
      </c>
      <c r="D3946" s="5">
        <v>1</v>
      </c>
      <c r="E3946" s="5">
        <v>1128.8399999999999</v>
      </c>
      <c r="F3946" s="5">
        <v>0.25</v>
      </c>
      <c r="G3946" s="5">
        <f>IFERROR(INDEX(Products!$C$2:$C$86,MATCH(C3946,Products!$A$2:$A$86,0)),"")</f>
        <v>6</v>
      </c>
      <c r="H3946" s="12">
        <f>IFERROR(INDEX(Products!$D$2:$D$86,MATCH(C3946,Products!$A$2:$A$86,0)),"")</f>
        <v>705.26</v>
      </c>
      <c r="I3946" s="12">
        <f t="shared" si="244"/>
        <v>846.62999999999988</v>
      </c>
      <c r="J3946" s="12">
        <f t="shared" si="245"/>
        <v>705.26</v>
      </c>
      <c r="K3946" s="12">
        <f t="shared" si="246"/>
        <v>141.36999999999989</v>
      </c>
      <c r="L3946" s="7">
        <f t="shared" si="247"/>
        <v>0.16697967234801497</v>
      </c>
      <c r="M3946" s="5" t="str">
        <f>IF(COUNTIF(Returns!$B$2:$B$248,A3946)&gt;0,"Yes","No")</f>
        <v>No</v>
      </c>
      <c r="N3946" s="13"/>
    </row>
    <row r="3947" spans="1:14" x14ac:dyDescent="0.35">
      <c r="A3947" s="5">
        <v>3946</v>
      </c>
      <c r="B3947" s="5">
        <v>2582</v>
      </c>
      <c r="C3947" s="5">
        <v>1038</v>
      </c>
      <c r="D3947" s="5">
        <v>1</v>
      </c>
      <c r="E3947" s="5">
        <v>930.61</v>
      </c>
      <c r="F3947" s="5">
        <v>0</v>
      </c>
      <c r="G3947" s="5">
        <f>IFERROR(INDEX(Products!$C$2:$C$86,MATCH(C3947,Products!$A$2:$A$86,0)),"")</f>
        <v>4</v>
      </c>
      <c r="H3947" s="12">
        <f>IFERROR(INDEX(Products!$D$2:$D$86,MATCH(C3947,Products!$A$2:$A$86,0)),"")</f>
        <v>617.46</v>
      </c>
      <c r="I3947" s="12">
        <f t="shared" si="244"/>
        <v>930.61</v>
      </c>
      <c r="J3947" s="12">
        <f t="shared" si="245"/>
        <v>617.46</v>
      </c>
      <c r="K3947" s="12">
        <f t="shared" si="246"/>
        <v>313.14999999999998</v>
      </c>
      <c r="L3947" s="7">
        <f t="shared" si="247"/>
        <v>0.33649971524054112</v>
      </c>
      <c r="M3947" s="5" t="str">
        <f>IF(COUNTIF(Returns!$B$2:$B$248,A3947)&gt;0,"Yes","No")</f>
        <v>No</v>
      </c>
      <c r="N3947" s="13"/>
    </row>
    <row r="3948" spans="1:14" x14ac:dyDescent="0.35">
      <c r="A3948" s="5">
        <v>3947</v>
      </c>
      <c r="B3948" s="5">
        <v>2582</v>
      </c>
      <c r="C3948" s="5">
        <v>1042</v>
      </c>
      <c r="D3948" s="5">
        <v>1</v>
      </c>
      <c r="E3948" s="5">
        <v>1025.6300000000001</v>
      </c>
      <c r="F3948" s="5">
        <v>0.1</v>
      </c>
      <c r="G3948" s="5">
        <f>IFERROR(INDEX(Products!$C$2:$C$86,MATCH(C3948,Products!$A$2:$A$86,0)),"")</f>
        <v>4</v>
      </c>
      <c r="H3948" s="12">
        <f>IFERROR(INDEX(Products!$D$2:$D$86,MATCH(C3948,Products!$A$2:$A$86,0)),"")</f>
        <v>559.36</v>
      </c>
      <c r="I3948" s="12">
        <f t="shared" si="244"/>
        <v>923.06700000000012</v>
      </c>
      <c r="J3948" s="12">
        <f t="shared" si="245"/>
        <v>559.36</v>
      </c>
      <c r="K3948" s="12">
        <f t="shared" si="246"/>
        <v>363.70700000000011</v>
      </c>
      <c r="L3948" s="7">
        <f t="shared" si="247"/>
        <v>0.39402015238330484</v>
      </c>
      <c r="M3948" s="5" t="str">
        <f>IF(COUNTIF(Returns!$B$2:$B$248,A3948)&gt;0,"Yes","No")</f>
        <v>No</v>
      </c>
      <c r="N3948" s="13"/>
    </row>
    <row r="3949" spans="1:14" x14ac:dyDescent="0.35">
      <c r="A3949" s="5">
        <v>3948</v>
      </c>
      <c r="B3949" s="5">
        <v>2583</v>
      </c>
      <c r="C3949" s="5">
        <v>1038</v>
      </c>
      <c r="D3949" s="5">
        <v>1</v>
      </c>
      <c r="E3949" s="5">
        <v>930.61</v>
      </c>
      <c r="F3949" s="5">
        <v>0.25</v>
      </c>
      <c r="G3949" s="5">
        <f>IFERROR(INDEX(Products!$C$2:$C$86,MATCH(C3949,Products!$A$2:$A$86,0)),"")</f>
        <v>4</v>
      </c>
      <c r="H3949" s="12">
        <f>IFERROR(INDEX(Products!$D$2:$D$86,MATCH(C3949,Products!$A$2:$A$86,0)),"")</f>
        <v>617.46</v>
      </c>
      <c r="I3949" s="12">
        <f t="shared" si="244"/>
        <v>697.95749999999998</v>
      </c>
      <c r="J3949" s="12">
        <f t="shared" si="245"/>
        <v>617.46</v>
      </c>
      <c r="K3949" s="12">
        <f t="shared" si="246"/>
        <v>80.497499999999945</v>
      </c>
      <c r="L3949" s="7">
        <f t="shared" si="247"/>
        <v>0.1153329536540548</v>
      </c>
      <c r="M3949" s="5" t="str">
        <f>IF(COUNTIF(Returns!$B$2:$B$248,A3949)&gt;0,"Yes","No")</f>
        <v>No</v>
      </c>
      <c r="N3949" s="13"/>
    </row>
    <row r="3950" spans="1:14" x14ac:dyDescent="0.35">
      <c r="A3950" s="5">
        <v>3949</v>
      </c>
      <c r="B3950" s="5">
        <v>2583</v>
      </c>
      <c r="C3950" s="5">
        <v>1061</v>
      </c>
      <c r="D3950" s="5">
        <v>1</v>
      </c>
      <c r="E3950" s="5">
        <v>1128.8399999999999</v>
      </c>
      <c r="F3950" s="5">
        <v>0.1</v>
      </c>
      <c r="G3950" s="5">
        <f>IFERROR(INDEX(Products!$C$2:$C$86,MATCH(C3950,Products!$A$2:$A$86,0)),"")</f>
        <v>6</v>
      </c>
      <c r="H3950" s="12">
        <f>IFERROR(INDEX(Products!$D$2:$D$86,MATCH(C3950,Products!$A$2:$A$86,0)),"")</f>
        <v>705.26</v>
      </c>
      <c r="I3950" s="12">
        <f t="shared" si="244"/>
        <v>1015.9559999999999</v>
      </c>
      <c r="J3950" s="12">
        <f t="shared" si="245"/>
        <v>705.26</v>
      </c>
      <c r="K3950" s="12">
        <f t="shared" si="246"/>
        <v>310.69599999999991</v>
      </c>
      <c r="L3950" s="7">
        <f t="shared" si="247"/>
        <v>0.30581639362334584</v>
      </c>
      <c r="M3950" s="5" t="str">
        <f>IF(COUNTIF(Returns!$B$2:$B$248,A3950)&gt;0,"Yes","No")</f>
        <v>Yes</v>
      </c>
      <c r="N3950" s="13"/>
    </row>
    <row r="3951" spans="1:14" x14ac:dyDescent="0.35">
      <c r="A3951" s="5">
        <v>3950</v>
      </c>
      <c r="B3951" s="5">
        <v>2584</v>
      </c>
      <c r="C3951" s="5">
        <v>1064</v>
      </c>
      <c r="D3951" s="5">
        <v>1</v>
      </c>
      <c r="E3951" s="5">
        <v>177.92</v>
      </c>
      <c r="F3951" s="5">
        <v>0.15</v>
      </c>
      <c r="G3951" s="5">
        <f>IFERROR(INDEX(Products!$C$2:$C$86,MATCH(C3951,Products!$A$2:$A$86,0)),"")</f>
        <v>6</v>
      </c>
      <c r="H3951" s="12">
        <f>IFERROR(INDEX(Products!$D$2:$D$86,MATCH(C3951,Products!$A$2:$A$86,0)),"")</f>
        <v>95.97</v>
      </c>
      <c r="I3951" s="12">
        <f t="shared" si="244"/>
        <v>151.232</v>
      </c>
      <c r="J3951" s="12">
        <f t="shared" si="245"/>
        <v>95.97</v>
      </c>
      <c r="K3951" s="12">
        <f t="shared" si="246"/>
        <v>55.262</v>
      </c>
      <c r="L3951" s="7">
        <f t="shared" si="247"/>
        <v>0.36541208209902665</v>
      </c>
      <c r="M3951" s="5" t="str">
        <f>IF(COUNTIF(Returns!$B$2:$B$248,A3951)&gt;0,"Yes","No")</f>
        <v>No</v>
      </c>
      <c r="N3951" s="13"/>
    </row>
    <row r="3952" spans="1:14" x14ac:dyDescent="0.35">
      <c r="A3952" s="5">
        <v>3951</v>
      </c>
      <c r="B3952" s="5">
        <v>2585</v>
      </c>
      <c r="C3952" s="5">
        <v>1068</v>
      </c>
      <c r="D3952" s="5">
        <v>1</v>
      </c>
      <c r="E3952" s="5">
        <v>550.08000000000004</v>
      </c>
      <c r="F3952" s="5">
        <v>0.2</v>
      </c>
      <c r="G3952" s="5">
        <f>IFERROR(INDEX(Products!$C$2:$C$86,MATCH(C3952,Products!$A$2:$A$86,0)),"")</f>
        <v>7</v>
      </c>
      <c r="H3952" s="12">
        <f>IFERROR(INDEX(Products!$D$2:$D$86,MATCH(C3952,Products!$A$2:$A$86,0)),"")</f>
        <v>351.29</v>
      </c>
      <c r="I3952" s="12">
        <f t="shared" si="244"/>
        <v>440.06400000000008</v>
      </c>
      <c r="J3952" s="12">
        <f t="shared" si="245"/>
        <v>351.29</v>
      </c>
      <c r="K3952" s="12">
        <f t="shared" si="246"/>
        <v>88.774000000000058</v>
      </c>
      <c r="L3952" s="7">
        <f t="shared" si="247"/>
        <v>0.20172974840023278</v>
      </c>
      <c r="M3952" s="5" t="str">
        <f>IF(COUNTIF(Returns!$B$2:$B$248,A3952)&gt;0,"Yes","No")</f>
        <v>No</v>
      </c>
      <c r="N3952" s="13"/>
    </row>
    <row r="3953" spans="1:14" x14ac:dyDescent="0.35">
      <c r="A3953" s="5">
        <v>3952</v>
      </c>
      <c r="B3953" s="5">
        <v>2586</v>
      </c>
      <c r="C3953" s="5">
        <v>1016</v>
      </c>
      <c r="D3953" s="5">
        <v>2</v>
      </c>
      <c r="E3953" s="5">
        <v>1279.19</v>
      </c>
      <c r="F3953" s="5">
        <v>0</v>
      </c>
      <c r="G3953" s="5">
        <f>IFERROR(INDEX(Products!$C$2:$C$86,MATCH(C3953,Products!$A$2:$A$86,0)),"")</f>
        <v>2</v>
      </c>
      <c r="H3953" s="12">
        <f>IFERROR(INDEX(Products!$D$2:$D$86,MATCH(C3953,Products!$A$2:$A$86,0)),"")</f>
        <v>741.85</v>
      </c>
      <c r="I3953" s="12">
        <f t="shared" si="244"/>
        <v>2558.38</v>
      </c>
      <c r="J3953" s="12">
        <f t="shared" si="245"/>
        <v>1483.7</v>
      </c>
      <c r="K3953" s="12">
        <f t="shared" si="246"/>
        <v>1074.68</v>
      </c>
      <c r="L3953" s="7">
        <f t="shared" si="247"/>
        <v>0.42006269592476492</v>
      </c>
      <c r="M3953" s="5" t="str">
        <f>IF(COUNTIF(Returns!$B$2:$B$248,A3953)&gt;0,"Yes","No")</f>
        <v>No</v>
      </c>
      <c r="N3953" s="13"/>
    </row>
    <row r="3954" spans="1:14" x14ac:dyDescent="0.35">
      <c r="A3954" s="5">
        <v>3953</v>
      </c>
      <c r="B3954" s="5">
        <v>2587</v>
      </c>
      <c r="C3954" s="5">
        <v>1084</v>
      </c>
      <c r="D3954" s="5">
        <v>1</v>
      </c>
      <c r="E3954" s="5">
        <v>317.63</v>
      </c>
      <c r="F3954" s="5">
        <v>0</v>
      </c>
      <c r="G3954" s="5">
        <f>IFERROR(INDEX(Products!$C$2:$C$86,MATCH(C3954,Products!$A$2:$A$86,0)),"")</f>
        <v>8</v>
      </c>
      <c r="H3954" s="12">
        <f>IFERROR(INDEX(Products!$D$2:$D$86,MATCH(C3954,Products!$A$2:$A$86,0)),"")</f>
        <v>188.52</v>
      </c>
      <c r="I3954" s="12">
        <f t="shared" si="244"/>
        <v>317.63</v>
      </c>
      <c r="J3954" s="12">
        <f t="shared" si="245"/>
        <v>188.52</v>
      </c>
      <c r="K3954" s="12">
        <f t="shared" si="246"/>
        <v>129.10999999999999</v>
      </c>
      <c r="L3954" s="7">
        <f t="shared" si="247"/>
        <v>0.40647923684790477</v>
      </c>
      <c r="M3954" s="5" t="str">
        <f>IF(COUNTIF(Returns!$B$2:$B$248,A3954)&gt;0,"Yes","No")</f>
        <v>No</v>
      </c>
      <c r="N3954" s="13"/>
    </row>
    <row r="3955" spans="1:14" x14ac:dyDescent="0.35">
      <c r="A3955" s="5">
        <v>3954</v>
      </c>
      <c r="B3955" s="5">
        <v>2588</v>
      </c>
      <c r="C3955" s="5">
        <v>1039</v>
      </c>
      <c r="D3955" s="5">
        <v>1</v>
      </c>
      <c r="E3955" s="5">
        <v>1284.94</v>
      </c>
      <c r="F3955" s="5">
        <v>0.05</v>
      </c>
      <c r="G3955" s="5">
        <f>IFERROR(INDEX(Products!$C$2:$C$86,MATCH(C3955,Products!$A$2:$A$86,0)),"")</f>
        <v>4</v>
      </c>
      <c r="H3955" s="12">
        <f>IFERROR(INDEX(Products!$D$2:$D$86,MATCH(C3955,Products!$A$2:$A$86,0)),"")</f>
        <v>829.93</v>
      </c>
      <c r="I3955" s="12">
        <f t="shared" si="244"/>
        <v>1220.693</v>
      </c>
      <c r="J3955" s="12">
        <f t="shared" si="245"/>
        <v>829.93</v>
      </c>
      <c r="K3955" s="12">
        <f t="shared" si="246"/>
        <v>390.76300000000003</v>
      </c>
      <c r="L3955" s="7">
        <f t="shared" si="247"/>
        <v>0.32011570476770168</v>
      </c>
      <c r="M3955" s="5" t="str">
        <f>IF(COUNTIF(Returns!$B$2:$B$248,A3955)&gt;0,"Yes","No")</f>
        <v>No</v>
      </c>
      <c r="N3955" s="13"/>
    </row>
    <row r="3956" spans="1:14" x14ac:dyDescent="0.35">
      <c r="A3956" s="5">
        <v>3955</v>
      </c>
      <c r="B3956" s="5">
        <v>2589</v>
      </c>
      <c r="C3956" s="5">
        <v>1012</v>
      </c>
      <c r="D3956" s="5">
        <v>1</v>
      </c>
      <c r="E3956" s="5">
        <v>2425.1999999999998</v>
      </c>
      <c r="F3956" s="5">
        <v>0</v>
      </c>
      <c r="G3956" s="5">
        <f>IFERROR(INDEX(Products!$C$2:$C$86,MATCH(C3956,Products!$A$2:$A$86,0)),"")</f>
        <v>1</v>
      </c>
      <c r="H3956" s="12">
        <f>IFERROR(INDEX(Products!$D$2:$D$86,MATCH(C3956,Products!$A$2:$A$86,0)),"")</f>
        <v>1795.03</v>
      </c>
      <c r="I3956" s="12">
        <f t="shared" si="244"/>
        <v>2425.1999999999998</v>
      </c>
      <c r="J3956" s="12">
        <f t="shared" si="245"/>
        <v>1795.03</v>
      </c>
      <c r="K3956" s="12">
        <f t="shared" si="246"/>
        <v>630.16999999999985</v>
      </c>
      <c r="L3956" s="7">
        <f t="shared" si="247"/>
        <v>0.25984248721754905</v>
      </c>
      <c r="M3956" s="5" t="str">
        <f>IF(COUNTIF(Returns!$B$2:$B$248,A3956)&gt;0,"Yes","No")</f>
        <v>No</v>
      </c>
      <c r="N3956" s="13"/>
    </row>
    <row r="3957" spans="1:14" x14ac:dyDescent="0.35">
      <c r="A3957" s="5">
        <v>3956</v>
      </c>
      <c r="B3957" s="5">
        <v>2589</v>
      </c>
      <c r="C3957" s="5">
        <v>1017</v>
      </c>
      <c r="D3957" s="5">
        <v>1</v>
      </c>
      <c r="E3957" s="5">
        <v>978.37</v>
      </c>
      <c r="F3957" s="5">
        <v>0.3</v>
      </c>
      <c r="G3957" s="5">
        <f>IFERROR(INDEX(Products!$C$2:$C$86,MATCH(C3957,Products!$A$2:$A$86,0)),"")</f>
        <v>2</v>
      </c>
      <c r="H3957" s="12">
        <f>IFERROR(INDEX(Products!$D$2:$D$86,MATCH(C3957,Products!$A$2:$A$86,0)),"")</f>
        <v>519.71</v>
      </c>
      <c r="I3957" s="12">
        <f t="shared" si="244"/>
        <v>684.85899999999992</v>
      </c>
      <c r="J3957" s="12">
        <f t="shared" si="245"/>
        <v>519.71</v>
      </c>
      <c r="K3957" s="12">
        <f t="shared" si="246"/>
        <v>165.14899999999989</v>
      </c>
      <c r="L3957" s="7">
        <f t="shared" si="247"/>
        <v>0.24114306740511537</v>
      </c>
      <c r="M3957" s="5" t="str">
        <f>IF(COUNTIF(Returns!$B$2:$B$248,A3957)&gt;0,"Yes","No")</f>
        <v>No</v>
      </c>
      <c r="N3957" s="13"/>
    </row>
    <row r="3958" spans="1:14" x14ac:dyDescent="0.35">
      <c r="A3958" s="5">
        <v>3957</v>
      </c>
      <c r="B3958" s="5">
        <v>2590</v>
      </c>
      <c r="C3958" s="5">
        <v>1066</v>
      </c>
      <c r="D3958" s="5">
        <v>1</v>
      </c>
      <c r="E3958" s="5">
        <v>1123.68</v>
      </c>
      <c r="F3958" s="5">
        <v>0</v>
      </c>
      <c r="G3958" s="5">
        <f>IFERROR(INDEX(Products!$C$2:$C$86,MATCH(C3958,Products!$A$2:$A$86,0)),"")</f>
        <v>7</v>
      </c>
      <c r="H3958" s="12">
        <f>IFERROR(INDEX(Products!$D$2:$D$86,MATCH(C3958,Products!$A$2:$A$86,0)),"")</f>
        <v>872.66</v>
      </c>
      <c r="I3958" s="12">
        <f t="shared" si="244"/>
        <v>1123.68</v>
      </c>
      <c r="J3958" s="12">
        <f t="shared" si="245"/>
        <v>872.66</v>
      </c>
      <c r="K3958" s="12">
        <f t="shared" si="246"/>
        <v>251.0200000000001</v>
      </c>
      <c r="L3958" s="7">
        <f t="shared" si="247"/>
        <v>0.22339100099672513</v>
      </c>
      <c r="M3958" s="5" t="str">
        <f>IF(COUNTIF(Returns!$B$2:$B$248,A3958)&gt;0,"Yes","No")</f>
        <v>No</v>
      </c>
      <c r="N3958" s="13"/>
    </row>
    <row r="3959" spans="1:14" x14ac:dyDescent="0.35">
      <c r="A3959" s="5">
        <v>3958</v>
      </c>
      <c r="B3959" s="5">
        <v>2591</v>
      </c>
      <c r="C3959" s="5">
        <v>1080</v>
      </c>
      <c r="D3959" s="5">
        <v>1</v>
      </c>
      <c r="E3959" s="5">
        <v>256.7</v>
      </c>
      <c r="F3959" s="5">
        <v>0</v>
      </c>
      <c r="G3959" s="5">
        <f>IFERROR(INDEX(Products!$C$2:$C$86,MATCH(C3959,Products!$A$2:$A$86,0)),"")</f>
        <v>8</v>
      </c>
      <c r="H3959" s="12">
        <f>IFERROR(INDEX(Products!$D$2:$D$86,MATCH(C3959,Products!$A$2:$A$86,0)),"")</f>
        <v>184.26</v>
      </c>
      <c r="I3959" s="12">
        <f t="shared" si="244"/>
        <v>256.7</v>
      </c>
      <c r="J3959" s="12">
        <f t="shared" si="245"/>
        <v>184.26</v>
      </c>
      <c r="K3959" s="12">
        <f t="shared" si="246"/>
        <v>72.44</v>
      </c>
      <c r="L3959" s="7">
        <f t="shared" si="247"/>
        <v>0.28219711725749902</v>
      </c>
      <c r="M3959" s="5" t="str">
        <f>IF(COUNTIF(Returns!$B$2:$B$248,A3959)&gt;0,"Yes","No")</f>
        <v>No</v>
      </c>
      <c r="N3959" s="13"/>
    </row>
    <row r="3960" spans="1:14" x14ac:dyDescent="0.35">
      <c r="A3960" s="5">
        <v>3959</v>
      </c>
      <c r="B3960" s="5">
        <v>2592</v>
      </c>
      <c r="C3960" s="5">
        <v>1080</v>
      </c>
      <c r="D3960" s="5">
        <v>1</v>
      </c>
      <c r="E3960" s="5">
        <v>256.7</v>
      </c>
      <c r="F3960" s="5">
        <v>0.2</v>
      </c>
      <c r="G3960" s="5">
        <f>IFERROR(INDEX(Products!$C$2:$C$86,MATCH(C3960,Products!$A$2:$A$86,0)),"")</f>
        <v>8</v>
      </c>
      <c r="H3960" s="12">
        <f>IFERROR(INDEX(Products!$D$2:$D$86,MATCH(C3960,Products!$A$2:$A$86,0)),"")</f>
        <v>184.26</v>
      </c>
      <c r="I3960" s="12">
        <f t="shared" si="244"/>
        <v>205.36</v>
      </c>
      <c r="J3960" s="12">
        <f t="shared" si="245"/>
        <v>184.26</v>
      </c>
      <c r="K3960" s="12">
        <f t="shared" si="246"/>
        <v>21.100000000000023</v>
      </c>
      <c r="L3960" s="7">
        <f t="shared" si="247"/>
        <v>0.10274639657187389</v>
      </c>
      <c r="M3960" s="5" t="str">
        <f>IF(COUNTIF(Returns!$B$2:$B$248,A3960)&gt;0,"Yes","No")</f>
        <v>No</v>
      </c>
      <c r="N3960" s="13"/>
    </row>
    <row r="3961" spans="1:14" x14ac:dyDescent="0.35">
      <c r="A3961" s="5">
        <v>3960</v>
      </c>
      <c r="B3961" s="5">
        <v>2592</v>
      </c>
      <c r="C3961" s="5">
        <v>1006</v>
      </c>
      <c r="D3961" s="5">
        <v>1</v>
      </c>
      <c r="E3961" s="5">
        <v>2046.37</v>
      </c>
      <c r="F3961" s="5">
        <v>0</v>
      </c>
      <c r="G3961" s="5">
        <f>IFERROR(INDEX(Products!$C$2:$C$86,MATCH(C3961,Products!$A$2:$A$86,0)),"")</f>
        <v>1</v>
      </c>
      <c r="H3961" s="12">
        <f>IFERROR(INDEX(Products!$D$2:$D$86,MATCH(C3961,Products!$A$2:$A$86,0)),"")</f>
        <v>1296.42</v>
      </c>
      <c r="I3961" s="12">
        <f t="shared" si="244"/>
        <v>2046.37</v>
      </c>
      <c r="J3961" s="12">
        <f t="shared" si="245"/>
        <v>1296.42</v>
      </c>
      <c r="K3961" s="12">
        <f t="shared" si="246"/>
        <v>749.94999999999982</v>
      </c>
      <c r="L3961" s="7">
        <f t="shared" si="247"/>
        <v>0.3664782028665392</v>
      </c>
      <c r="M3961" s="5" t="str">
        <f>IF(COUNTIF(Returns!$B$2:$B$248,A3961)&gt;0,"Yes","No")</f>
        <v>No</v>
      </c>
      <c r="N3961" s="13"/>
    </row>
    <row r="3962" spans="1:14" x14ac:dyDescent="0.35">
      <c r="A3962" s="5">
        <v>3961</v>
      </c>
      <c r="B3962" s="5">
        <v>2593</v>
      </c>
      <c r="C3962" s="5">
        <v>1010</v>
      </c>
      <c r="D3962" s="5">
        <v>1</v>
      </c>
      <c r="E3962" s="5">
        <v>4664.03</v>
      </c>
      <c r="F3962" s="5">
        <v>0.05</v>
      </c>
      <c r="G3962" s="5">
        <f>IFERROR(INDEX(Products!$C$2:$C$86,MATCH(C3962,Products!$A$2:$A$86,0)),"")</f>
        <v>1</v>
      </c>
      <c r="H3962" s="12">
        <f>IFERROR(INDEX(Products!$D$2:$D$86,MATCH(C3962,Products!$A$2:$A$86,0)),"")</f>
        <v>3718.66</v>
      </c>
      <c r="I3962" s="12">
        <f t="shared" si="244"/>
        <v>4430.8284999999996</v>
      </c>
      <c r="J3962" s="12">
        <f t="shared" si="245"/>
        <v>3718.66</v>
      </c>
      <c r="K3962" s="12">
        <f t="shared" si="246"/>
        <v>712.16849999999977</v>
      </c>
      <c r="L3962" s="7">
        <f t="shared" si="247"/>
        <v>0.16073032391120529</v>
      </c>
      <c r="M3962" s="5" t="str">
        <f>IF(COUNTIF(Returns!$B$2:$B$248,A3962)&gt;0,"Yes","No")</f>
        <v>No</v>
      </c>
      <c r="N3962" s="13"/>
    </row>
    <row r="3963" spans="1:14" x14ac:dyDescent="0.35">
      <c r="A3963" s="5">
        <v>3962</v>
      </c>
      <c r="B3963" s="5">
        <v>2593</v>
      </c>
      <c r="C3963" s="5">
        <v>1061</v>
      </c>
      <c r="D3963" s="5">
        <v>1</v>
      </c>
      <c r="E3963" s="5">
        <v>1128.8399999999999</v>
      </c>
      <c r="F3963" s="5">
        <v>0.3</v>
      </c>
      <c r="G3963" s="5">
        <f>IFERROR(INDEX(Products!$C$2:$C$86,MATCH(C3963,Products!$A$2:$A$86,0)),"")</f>
        <v>6</v>
      </c>
      <c r="H3963" s="12">
        <f>IFERROR(INDEX(Products!$D$2:$D$86,MATCH(C3963,Products!$A$2:$A$86,0)),"")</f>
        <v>705.26</v>
      </c>
      <c r="I3963" s="12">
        <f t="shared" si="244"/>
        <v>790.18799999999987</v>
      </c>
      <c r="J3963" s="12">
        <f t="shared" si="245"/>
        <v>705.26</v>
      </c>
      <c r="K3963" s="12">
        <f t="shared" si="246"/>
        <v>84.927999999999884</v>
      </c>
      <c r="L3963" s="7">
        <f t="shared" si="247"/>
        <v>0.10747822037287316</v>
      </c>
      <c r="M3963" s="5" t="str">
        <f>IF(COUNTIF(Returns!$B$2:$B$248,A3963)&gt;0,"Yes","No")</f>
        <v>No</v>
      </c>
      <c r="N3963" s="13"/>
    </row>
    <row r="3964" spans="1:14" x14ac:dyDescent="0.35">
      <c r="A3964" s="5">
        <v>3963</v>
      </c>
      <c r="B3964" s="5">
        <v>2594</v>
      </c>
      <c r="C3964" s="5">
        <v>1053</v>
      </c>
      <c r="D3964" s="5">
        <v>1</v>
      </c>
      <c r="E3964" s="5">
        <v>1295.03</v>
      </c>
      <c r="F3964" s="5">
        <v>0.2</v>
      </c>
      <c r="G3964" s="5">
        <f>IFERROR(INDEX(Products!$C$2:$C$86,MATCH(C3964,Products!$A$2:$A$86,0)),"")</f>
        <v>5</v>
      </c>
      <c r="H3964" s="12">
        <f>IFERROR(INDEX(Products!$D$2:$D$86,MATCH(C3964,Products!$A$2:$A$86,0)),"")</f>
        <v>777.04</v>
      </c>
      <c r="I3964" s="12">
        <f t="shared" si="244"/>
        <v>1036.0240000000001</v>
      </c>
      <c r="J3964" s="12">
        <f t="shared" si="245"/>
        <v>777.04</v>
      </c>
      <c r="K3964" s="12">
        <f t="shared" si="246"/>
        <v>258.98400000000015</v>
      </c>
      <c r="L3964" s="7">
        <f t="shared" si="247"/>
        <v>0.24997876497069577</v>
      </c>
      <c r="M3964" s="5" t="str">
        <f>IF(COUNTIF(Returns!$B$2:$B$248,A3964)&gt;0,"Yes","No")</f>
        <v>No</v>
      </c>
      <c r="N3964" s="13"/>
    </row>
    <row r="3965" spans="1:14" x14ac:dyDescent="0.35">
      <c r="A3965" s="5">
        <v>3964</v>
      </c>
      <c r="B3965" s="5">
        <v>2595</v>
      </c>
      <c r="C3965" s="5">
        <v>1085</v>
      </c>
      <c r="D3965" s="5">
        <v>2</v>
      </c>
      <c r="E3965" s="5">
        <v>234.72</v>
      </c>
      <c r="F3965" s="5">
        <v>0</v>
      </c>
      <c r="G3965" s="5">
        <f>IFERROR(INDEX(Products!$C$2:$C$86,MATCH(C3965,Products!$A$2:$A$86,0)),"")</f>
        <v>8</v>
      </c>
      <c r="H3965" s="12">
        <f>IFERROR(INDEX(Products!$D$2:$D$86,MATCH(C3965,Products!$A$2:$A$86,0)),"")</f>
        <v>175.69</v>
      </c>
      <c r="I3965" s="12">
        <f t="shared" si="244"/>
        <v>469.44</v>
      </c>
      <c r="J3965" s="12">
        <f t="shared" si="245"/>
        <v>351.38</v>
      </c>
      <c r="K3965" s="12">
        <f t="shared" si="246"/>
        <v>118.06</v>
      </c>
      <c r="L3965" s="7">
        <f t="shared" si="247"/>
        <v>0.25149113837764148</v>
      </c>
      <c r="M3965" s="5" t="str">
        <f>IF(COUNTIF(Returns!$B$2:$B$248,A3965)&gt;0,"Yes","No")</f>
        <v>No</v>
      </c>
      <c r="N3965" s="13"/>
    </row>
    <row r="3966" spans="1:14" x14ac:dyDescent="0.35">
      <c r="A3966" s="5">
        <v>3965</v>
      </c>
      <c r="B3966" s="5">
        <v>2596</v>
      </c>
      <c r="C3966" s="5">
        <v>1041</v>
      </c>
      <c r="D3966" s="5">
        <v>2</v>
      </c>
      <c r="E3966" s="5">
        <v>767.68</v>
      </c>
      <c r="F3966" s="5">
        <v>0.05</v>
      </c>
      <c r="G3966" s="5">
        <f>IFERROR(INDEX(Products!$C$2:$C$86,MATCH(C3966,Products!$A$2:$A$86,0)),"")</f>
        <v>4</v>
      </c>
      <c r="H3966" s="12">
        <f>IFERROR(INDEX(Products!$D$2:$D$86,MATCH(C3966,Products!$A$2:$A$86,0)),"")</f>
        <v>540.32000000000005</v>
      </c>
      <c r="I3966" s="12">
        <f t="shared" si="244"/>
        <v>1458.5919999999999</v>
      </c>
      <c r="J3966" s="12">
        <f t="shared" si="245"/>
        <v>1080.6400000000001</v>
      </c>
      <c r="K3966" s="12">
        <f t="shared" si="246"/>
        <v>377.95199999999977</v>
      </c>
      <c r="L3966" s="7">
        <f t="shared" si="247"/>
        <v>0.25912112503016593</v>
      </c>
      <c r="M3966" s="5" t="str">
        <f>IF(COUNTIF(Returns!$B$2:$B$248,A3966)&gt;0,"Yes","No")</f>
        <v>No</v>
      </c>
      <c r="N3966" s="13"/>
    </row>
    <row r="3967" spans="1:14" x14ac:dyDescent="0.35">
      <c r="A3967" s="5">
        <v>3966</v>
      </c>
      <c r="B3967" s="5">
        <v>2596</v>
      </c>
      <c r="C3967" s="5">
        <v>1085</v>
      </c>
      <c r="D3967" s="5">
        <v>1</v>
      </c>
      <c r="E3967" s="5">
        <v>234.72</v>
      </c>
      <c r="F3967" s="5">
        <v>0.1</v>
      </c>
      <c r="G3967" s="5">
        <f>IFERROR(INDEX(Products!$C$2:$C$86,MATCH(C3967,Products!$A$2:$A$86,0)),"")</f>
        <v>8</v>
      </c>
      <c r="H3967" s="12">
        <f>IFERROR(INDEX(Products!$D$2:$D$86,MATCH(C3967,Products!$A$2:$A$86,0)),"")</f>
        <v>175.69</v>
      </c>
      <c r="I3967" s="12">
        <f t="shared" si="244"/>
        <v>211.24799999999999</v>
      </c>
      <c r="J3967" s="12">
        <f t="shared" si="245"/>
        <v>175.69</v>
      </c>
      <c r="K3967" s="12">
        <f t="shared" si="246"/>
        <v>35.557999999999993</v>
      </c>
      <c r="L3967" s="7">
        <f t="shared" si="247"/>
        <v>0.16832348708626824</v>
      </c>
      <c r="M3967" s="5" t="str">
        <f>IF(COUNTIF(Returns!$B$2:$B$248,A3967)&gt;0,"Yes","No")</f>
        <v>No</v>
      </c>
      <c r="N3967" s="13"/>
    </row>
    <row r="3968" spans="1:14" x14ac:dyDescent="0.35">
      <c r="A3968" s="5">
        <v>3967</v>
      </c>
      <c r="B3968" s="5">
        <v>2597</v>
      </c>
      <c r="C3968" s="5">
        <v>1040</v>
      </c>
      <c r="D3968" s="5">
        <v>1</v>
      </c>
      <c r="E3968" s="5">
        <v>419.14</v>
      </c>
      <c r="F3968" s="5">
        <v>0.2</v>
      </c>
      <c r="G3968" s="5">
        <f>IFERROR(INDEX(Products!$C$2:$C$86,MATCH(C3968,Products!$A$2:$A$86,0)),"")</f>
        <v>4</v>
      </c>
      <c r="H3968" s="12">
        <f>IFERROR(INDEX(Products!$D$2:$D$86,MATCH(C3968,Products!$A$2:$A$86,0)),"")</f>
        <v>297.2</v>
      </c>
      <c r="I3968" s="12">
        <f t="shared" si="244"/>
        <v>335.31200000000001</v>
      </c>
      <c r="J3968" s="12">
        <f t="shared" si="245"/>
        <v>297.2</v>
      </c>
      <c r="K3968" s="12">
        <f t="shared" si="246"/>
        <v>38.112000000000023</v>
      </c>
      <c r="L3968" s="7">
        <f t="shared" si="247"/>
        <v>0.11366130648470685</v>
      </c>
      <c r="M3968" s="5" t="str">
        <f>IF(COUNTIF(Returns!$B$2:$B$248,A3968)&gt;0,"Yes","No")</f>
        <v>No</v>
      </c>
      <c r="N3968" s="13"/>
    </row>
    <row r="3969" spans="1:14" x14ac:dyDescent="0.35">
      <c r="A3969" s="5">
        <v>3968</v>
      </c>
      <c r="B3969" s="5">
        <v>2598</v>
      </c>
      <c r="C3969" s="5">
        <v>1067</v>
      </c>
      <c r="D3969" s="5">
        <v>1</v>
      </c>
      <c r="E3969" s="5">
        <v>4128.99</v>
      </c>
      <c r="F3969" s="5">
        <v>0</v>
      </c>
      <c r="G3969" s="5">
        <f>IFERROR(INDEX(Products!$C$2:$C$86,MATCH(C3969,Products!$A$2:$A$86,0)),"")</f>
        <v>7</v>
      </c>
      <c r="H3969" s="12">
        <f>IFERROR(INDEX(Products!$D$2:$D$86,MATCH(C3969,Products!$A$2:$A$86,0)),"")</f>
        <v>2213.3200000000002</v>
      </c>
      <c r="I3969" s="12">
        <f t="shared" si="244"/>
        <v>4128.99</v>
      </c>
      <c r="J3969" s="12">
        <f t="shared" si="245"/>
        <v>2213.3200000000002</v>
      </c>
      <c r="K3969" s="12">
        <f t="shared" si="246"/>
        <v>1915.6699999999996</v>
      </c>
      <c r="L3969" s="7">
        <f t="shared" si="247"/>
        <v>0.4639560764254696</v>
      </c>
      <c r="M3969" s="5" t="str">
        <f>IF(COUNTIF(Returns!$B$2:$B$248,A3969)&gt;0,"Yes","No")</f>
        <v>No</v>
      </c>
      <c r="N3969" s="13"/>
    </row>
    <row r="3970" spans="1:14" x14ac:dyDescent="0.35">
      <c r="A3970" s="5">
        <v>3969</v>
      </c>
      <c r="B3970" s="5">
        <v>2599</v>
      </c>
      <c r="C3970" s="5">
        <v>1063</v>
      </c>
      <c r="D3970" s="5">
        <v>1</v>
      </c>
      <c r="E3970" s="5">
        <v>117.54</v>
      </c>
      <c r="F3970" s="5">
        <v>0.25</v>
      </c>
      <c r="G3970" s="5">
        <f>IFERROR(INDEX(Products!$C$2:$C$86,MATCH(C3970,Products!$A$2:$A$86,0)),"")</f>
        <v>6</v>
      </c>
      <c r="H3970" s="12">
        <f>IFERROR(INDEX(Products!$D$2:$D$86,MATCH(C3970,Products!$A$2:$A$86,0)),"")</f>
        <v>80.47</v>
      </c>
      <c r="I3970" s="12">
        <f t="shared" ref="I3970:I4033" si="248">D3970*E3970*(1-F3970)</f>
        <v>88.155000000000001</v>
      </c>
      <c r="J3970" s="12">
        <f t="shared" ref="J3970:J4033" si="249">D3970*H3970</f>
        <v>80.47</v>
      </c>
      <c r="K3970" s="12">
        <f t="shared" ref="K3970:K4033" si="250">I3970-J3970</f>
        <v>7.6850000000000023</v>
      </c>
      <c r="L3970" s="7">
        <f t="shared" ref="L3970:L4033" si="251">IFERROR(K3970/I3970,0)</f>
        <v>8.7175996823776331E-2</v>
      </c>
      <c r="M3970" s="5" t="str">
        <f>IF(COUNTIF(Returns!$B$2:$B$248,A3970)&gt;0,"Yes","No")</f>
        <v>No</v>
      </c>
      <c r="N3970" s="13"/>
    </row>
    <row r="3971" spans="1:14" x14ac:dyDescent="0.35">
      <c r="A3971" s="5">
        <v>3970</v>
      </c>
      <c r="B3971" s="5">
        <v>2600</v>
      </c>
      <c r="C3971" s="5">
        <v>1007</v>
      </c>
      <c r="D3971" s="5">
        <v>1</v>
      </c>
      <c r="E3971" s="5">
        <v>701.76</v>
      </c>
      <c r="F3971" s="5">
        <v>0.15</v>
      </c>
      <c r="G3971" s="5">
        <f>IFERROR(INDEX(Products!$C$2:$C$86,MATCH(C3971,Products!$A$2:$A$86,0)),"")</f>
        <v>1</v>
      </c>
      <c r="H3971" s="12">
        <f>IFERROR(INDEX(Products!$D$2:$D$86,MATCH(C3971,Products!$A$2:$A$86,0)),"")</f>
        <v>508.8</v>
      </c>
      <c r="I3971" s="12">
        <f t="shared" si="248"/>
        <v>596.49599999999998</v>
      </c>
      <c r="J3971" s="12">
        <f t="shared" si="249"/>
        <v>508.8</v>
      </c>
      <c r="K3971" s="12">
        <f t="shared" si="250"/>
        <v>87.69599999999997</v>
      </c>
      <c r="L3971" s="7">
        <f t="shared" si="251"/>
        <v>0.14701858855717384</v>
      </c>
      <c r="M3971" s="5" t="str">
        <f>IF(COUNTIF(Returns!$B$2:$B$248,A3971)&gt;0,"Yes","No")</f>
        <v>No</v>
      </c>
      <c r="N3971" s="13"/>
    </row>
    <row r="3972" spans="1:14" x14ac:dyDescent="0.35">
      <c r="A3972" s="5">
        <v>3971</v>
      </c>
      <c r="B3972" s="5">
        <v>2600</v>
      </c>
      <c r="C3972" s="5">
        <v>1001</v>
      </c>
      <c r="D3972" s="5">
        <v>1</v>
      </c>
      <c r="E3972" s="5">
        <v>3826.19</v>
      </c>
      <c r="F3972" s="5">
        <v>0.3</v>
      </c>
      <c r="G3972" s="5">
        <f>IFERROR(INDEX(Products!$C$2:$C$86,MATCH(C3972,Products!$A$2:$A$86,0)),"")</f>
        <v>1</v>
      </c>
      <c r="H3972" s="12">
        <f>IFERROR(INDEX(Products!$D$2:$D$86,MATCH(C3972,Products!$A$2:$A$86,0)),"")</f>
        <v>3021.65</v>
      </c>
      <c r="I3972" s="12">
        <f t="shared" si="248"/>
        <v>2678.3330000000001</v>
      </c>
      <c r="J3972" s="12">
        <f t="shared" si="249"/>
        <v>3021.65</v>
      </c>
      <c r="K3972" s="12">
        <f t="shared" si="250"/>
        <v>-343.31700000000001</v>
      </c>
      <c r="L3972" s="7">
        <f t="shared" si="251"/>
        <v>-0.12818309000411823</v>
      </c>
      <c r="M3972" s="5" t="str">
        <f>IF(COUNTIF(Returns!$B$2:$B$248,A3972)&gt;0,"Yes","No")</f>
        <v>Yes</v>
      </c>
      <c r="N3972" s="13"/>
    </row>
    <row r="3973" spans="1:14" x14ac:dyDescent="0.35">
      <c r="A3973" s="5">
        <v>3972</v>
      </c>
      <c r="B3973" s="5">
        <v>2601</v>
      </c>
      <c r="C3973" s="5">
        <v>1001</v>
      </c>
      <c r="D3973" s="5">
        <v>2</v>
      </c>
      <c r="E3973" s="5">
        <v>3826.19</v>
      </c>
      <c r="F3973" s="5">
        <v>0</v>
      </c>
      <c r="G3973" s="5">
        <f>IFERROR(INDEX(Products!$C$2:$C$86,MATCH(C3973,Products!$A$2:$A$86,0)),"")</f>
        <v>1</v>
      </c>
      <c r="H3973" s="12">
        <f>IFERROR(INDEX(Products!$D$2:$D$86,MATCH(C3973,Products!$A$2:$A$86,0)),"")</f>
        <v>3021.65</v>
      </c>
      <c r="I3973" s="12">
        <f t="shared" si="248"/>
        <v>7652.38</v>
      </c>
      <c r="J3973" s="12">
        <f t="shared" si="249"/>
        <v>6043.3</v>
      </c>
      <c r="K3973" s="12">
        <f t="shared" si="250"/>
        <v>1609.08</v>
      </c>
      <c r="L3973" s="7">
        <f t="shared" si="251"/>
        <v>0.21027183699711721</v>
      </c>
      <c r="M3973" s="5" t="str">
        <f>IF(COUNTIF(Returns!$B$2:$B$248,A3973)&gt;0,"Yes","No")</f>
        <v>No</v>
      </c>
      <c r="N3973" s="13"/>
    </row>
    <row r="3974" spans="1:14" x14ac:dyDescent="0.35">
      <c r="A3974" s="5">
        <v>3973</v>
      </c>
      <c r="B3974" s="5">
        <v>2601</v>
      </c>
      <c r="C3974" s="5">
        <v>1053</v>
      </c>
      <c r="D3974" s="5">
        <v>2</v>
      </c>
      <c r="E3974" s="5">
        <v>1295.03</v>
      </c>
      <c r="F3974" s="5">
        <v>0.15</v>
      </c>
      <c r="G3974" s="5">
        <f>IFERROR(INDEX(Products!$C$2:$C$86,MATCH(C3974,Products!$A$2:$A$86,0)),"")</f>
        <v>5</v>
      </c>
      <c r="H3974" s="12">
        <f>IFERROR(INDEX(Products!$D$2:$D$86,MATCH(C3974,Products!$A$2:$A$86,0)),"")</f>
        <v>777.04</v>
      </c>
      <c r="I3974" s="12">
        <f t="shared" si="248"/>
        <v>2201.5509999999999</v>
      </c>
      <c r="J3974" s="12">
        <f t="shared" si="249"/>
        <v>1554.08</v>
      </c>
      <c r="K3974" s="12">
        <f t="shared" si="250"/>
        <v>647.471</v>
      </c>
      <c r="L3974" s="7">
        <f t="shared" si="251"/>
        <v>0.29409766114889002</v>
      </c>
      <c r="M3974" s="5" t="str">
        <f>IF(COUNTIF(Returns!$B$2:$B$248,A3974)&gt;0,"Yes","No")</f>
        <v>No</v>
      </c>
      <c r="N3974" s="13"/>
    </row>
    <row r="3975" spans="1:14" x14ac:dyDescent="0.35">
      <c r="A3975" s="5">
        <v>3974</v>
      </c>
      <c r="B3975" s="5">
        <v>2602</v>
      </c>
      <c r="C3975" s="5">
        <v>1061</v>
      </c>
      <c r="D3975" s="5">
        <v>1</v>
      </c>
      <c r="E3975" s="5">
        <v>1128.8399999999999</v>
      </c>
      <c r="F3975" s="5">
        <v>0</v>
      </c>
      <c r="G3975" s="5">
        <f>IFERROR(INDEX(Products!$C$2:$C$86,MATCH(C3975,Products!$A$2:$A$86,0)),"")</f>
        <v>6</v>
      </c>
      <c r="H3975" s="12">
        <f>IFERROR(INDEX(Products!$D$2:$D$86,MATCH(C3975,Products!$A$2:$A$86,0)),"")</f>
        <v>705.26</v>
      </c>
      <c r="I3975" s="12">
        <f t="shared" si="248"/>
        <v>1128.8399999999999</v>
      </c>
      <c r="J3975" s="12">
        <f t="shared" si="249"/>
        <v>705.26</v>
      </c>
      <c r="K3975" s="12">
        <f t="shared" si="250"/>
        <v>423.57999999999993</v>
      </c>
      <c r="L3975" s="7">
        <f t="shared" si="251"/>
        <v>0.37523475426101127</v>
      </c>
      <c r="M3975" s="5" t="str">
        <f>IF(COUNTIF(Returns!$B$2:$B$248,A3975)&gt;0,"Yes","No")</f>
        <v>No</v>
      </c>
      <c r="N3975" s="13"/>
    </row>
    <row r="3976" spans="1:14" x14ac:dyDescent="0.35">
      <c r="A3976" s="5">
        <v>3975</v>
      </c>
      <c r="B3976" s="5">
        <v>2602</v>
      </c>
      <c r="C3976" s="5">
        <v>1069</v>
      </c>
      <c r="D3976" s="5">
        <v>1</v>
      </c>
      <c r="E3976" s="5">
        <v>545.38</v>
      </c>
      <c r="F3976" s="5">
        <v>0</v>
      </c>
      <c r="G3976" s="5">
        <f>IFERROR(INDEX(Products!$C$2:$C$86,MATCH(C3976,Products!$A$2:$A$86,0)),"")</f>
        <v>7</v>
      </c>
      <c r="H3976" s="12">
        <f>IFERROR(INDEX(Products!$D$2:$D$86,MATCH(C3976,Products!$A$2:$A$86,0)),"")</f>
        <v>312.64999999999998</v>
      </c>
      <c r="I3976" s="12">
        <f t="shared" si="248"/>
        <v>545.38</v>
      </c>
      <c r="J3976" s="12">
        <f t="shared" si="249"/>
        <v>312.64999999999998</v>
      </c>
      <c r="K3976" s="12">
        <f t="shared" si="250"/>
        <v>232.73000000000002</v>
      </c>
      <c r="L3976" s="7">
        <f t="shared" si="251"/>
        <v>0.42672998643147902</v>
      </c>
      <c r="M3976" s="5" t="str">
        <f>IF(COUNTIF(Returns!$B$2:$B$248,A3976)&gt;0,"Yes","No")</f>
        <v>No</v>
      </c>
      <c r="N3976" s="13"/>
    </row>
    <row r="3977" spans="1:14" x14ac:dyDescent="0.35">
      <c r="A3977" s="5">
        <v>3976</v>
      </c>
      <c r="B3977" s="5">
        <v>2603</v>
      </c>
      <c r="C3977" s="5">
        <v>1005</v>
      </c>
      <c r="D3977" s="5">
        <v>2</v>
      </c>
      <c r="E3977" s="5">
        <v>2703.6</v>
      </c>
      <c r="F3977" s="5">
        <v>0.1</v>
      </c>
      <c r="G3977" s="5">
        <f>IFERROR(INDEX(Products!$C$2:$C$86,MATCH(C3977,Products!$A$2:$A$86,0)),"")</f>
        <v>1</v>
      </c>
      <c r="H3977" s="12">
        <f>IFERROR(INDEX(Products!$D$2:$D$86,MATCH(C3977,Products!$A$2:$A$86,0)),"")</f>
        <v>2129.88</v>
      </c>
      <c r="I3977" s="12">
        <f t="shared" si="248"/>
        <v>4866.4799999999996</v>
      </c>
      <c r="J3977" s="12">
        <f t="shared" si="249"/>
        <v>4259.76</v>
      </c>
      <c r="K3977" s="12">
        <f t="shared" si="250"/>
        <v>606.71999999999935</v>
      </c>
      <c r="L3977" s="7">
        <f t="shared" si="251"/>
        <v>0.12467327513932029</v>
      </c>
      <c r="M3977" s="5" t="str">
        <f>IF(COUNTIF(Returns!$B$2:$B$248,A3977)&gt;0,"Yes","No")</f>
        <v>No</v>
      </c>
      <c r="N3977" s="13"/>
    </row>
    <row r="3978" spans="1:14" x14ac:dyDescent="0.35">
      <c r="A3978" s="5">
        <v>3977</v>
      </c>
      <c r="B3978" s="5">
        <v>2604</v>
      </c>
      <c r="C3978" s="5">
        <v>1048</v>
      </c>
      <c r="D3978" s="5">
        <v>1</v>
      </c>
      <c r="E3978" s="5">
        <v>448.35</v>
      </c>
      <c r="F3978" s="5">
        <v>0.1</v>
      </c>
      <c r="G3978" s="5">
        <f>IFERROR(INDEX(Products!$C$2:$C$86,MATCH(C3978,Products!$A$2:$A$86,0)),"")</f>
        <v>5</v>
      </c>
      <c r="H3978" s="12">
        <f>IFERROR(INDEX(Products!$D$2:$D$86,MATCH(C3978,Products!$A$2:$A$86,0)),"")</f>
        <v>299.29000000000002</v>
      </c>
      <c r="I3978" s="12">
        <f t="shared" si="248"/>
        <v>403.51500000000004</v>
      </c>
      <c r="J3978" s="12">
        <f t="shared" si="249"/>
        <v>299.29000000000002</v>
      </c>
      <c r="K3978" s="12">
        <f t="shared" si="250"/>
        <v>104.22500000000002</v>
      </c>
      <c r="L3978" s="7">
        <f t="shared" si="251"/>
        <v>0.25829275243795152</v>
      </c>
      <c r="M3978" s="5" t="str">
        <f>IF(COUNTIF(Returns!$B$2:$B$248,A3978)&gt;0,"Yes","No")</f>
        <v>No</v>
      </c>
      <c r="N3978" s="13"/>
    </row>
    <row r="3979" spans="1:14" x14ac:dyDescent="0.35">
      <c r="A3979" s="5">
        <v>3978</v>
      </c>
      <c r="B3979" s="5">
        <v>2605</v>
      </c>
      <c r="C3979" s="5">
        <v>1084</v>
      </c>
      <c r="D3979" s="5">
        <v>1</v>
      </c>
      <c r="E3979" s="5">
        <v>317.63</v>
      </c>
      <c r="F3979" s="5">
        <v>0.05</v>
      </c>
      <c r="G3979" s="5">
        <f>IFERROR(INDEX(Products!$C$2:$C$86,MATCH(C3979,Products!$A$2:$A$86,0)),"")</f>
        <v>8</v>
      </c>
      <c r="H3979" s="12">
        <f>IFERROR(INDEX(Products!$D$2:$D$86,MATCH(C3979,Products!$A$2:$A$86,0)),"")</f>
        <v>188.52</v>
      </c>
      <c r="I3979" s="12">
        <f t="shared" si="248"/>
        <v>301.74849999999998</v>
      </c>
      <c r="J3979" s="12">
        <f t="shared" si="249"/>
        <v>188.52</v>
      </c>
      <c r="K3979" s="12">
        <f t="shared" si="250"/>
        <v>113.22849999999997</v>
      </c>
      <c r="L3979" s="7">
        <f t="shared" si="251"/>
        <v>0.37524130194516286</v>
      </c>
      <c r="M3979" s="5" t="str">
        <f>IF(COUNTIF(Returns!$B$2:$B$248,A3979)&gt;0,"Yes","No")</f>
        <v>No</v>
      </c>
      <c r="N3979" s="13"/>
    </row>
    <row r="3980" spans="1:14" x14ac:dyDescent="0.35">
      <c r="A3980" s="5">
        <v>3979</v>
      </c>
      <c r="B3980" s="5">
        <v>2606</v>
      </c>
      <c r="C3980" s="5">
        <v>1049</v>
      </c>
      <c r="D3980" s="5">
        <v>2</v>
      </c>
      <c r="E3980" s="5">
        <v>3970.29</v>
      </c>
      <c r="F3980" s="5">
        <v>0.25</v>
      </c>
      <c r="G3980" s="5">
        <f>IFERROR(INDEX(Products!$C$2:$C$86,MATCH(C3980,Products!$A$2:$A$86,0)),"")</f>
        <v>5</v>
      </c>
      <c r="H3980" s="12">
        <f>IFERROR(INDEX(Products!$D$2:$D$86,MATCH(C3980,Products!$A$2:$A$86,0)),"")</f>
        <v>2490.89</v>
      </c>
      <c r="I3980" s="12">
        <f t="shared" si="248"/>
        <v>5955.4349999999995</v>
      </c>
      <c r="J3980" s="12">
        <f t="shared" si="249"/>
        <v>4981.78</v>
      </c>
      <c r="K3980" s="12">
        <f t="shared" si="250"/>
        <v>973.65499999999975</v>
      </c>
      <c r="L3980" s="7">
        <f t="shared" si="251"/>
        <v>0.16349015647051807</v>
      </c>
      <c r="M3980" s="5" t="str">
        <f>IF(COUNTIF(Returns!$B$2:$B$248,A3980)&gt;0,"Yes","No")</f>
        <v>No</v>
      </c>
      <c r="N3980" s="13"/>
    </row>
    <row r="3981" spans="1:14" x14ac:dyDescent="0.35">
      <c r="A3981" s="5">
        <v>3980</v>
      </c>
      <c r="B3981" s="5">
        <v>2607</v>
      </c>
      <c r="C3981" s="5">
        <v>1085</v>
      </c>
      <c r="D3981" s="5">
        <v>1</v>
      </c>
      <c r="E3981" s="5">
        <v>234.72</v>
      </c>
      <c r="F3981" s="5">
        <v>0</v>
      </c>
      <c r="G3981" s="5">
        <f>IFERROR(INDEX(Products!$C$2:$C$86,MATCH(C3981,Products!$A$2:$A$86,0)),"")</f>
        <v>8</v>
      </c>
      <c r="H3981" s="12">
        <f>IFERROR(INDEX(Products!$D$2:$D$86,MATCH(C3981,Products!$A$2:$A$86,0)),"")</f>
        <v>175.69</v>
      </c>
      <c r="I3981" s="12">
        <f t="shared" si="248"/>
        <v>234.72</v>
      </c>
      <c r="J3981" s="12">
        <f t="shared" si="249"/>
        <v>175.69</v>
      </c>
      <c r="K3981" s="12">
        <f t="shared" si="250"/>
        <v>59.03</v>
      </c>
      <c r="L3981" s="7">
        <f t="shared" si="251"/>
        <v>0.25149113837764148</v>
      </c>
      <c r="M3981" s="5" t="str">
        <f>IF(COUNTIF(Returns!$B$2:$B$248,A3981)&gt;0,"Yes","No")</f>
        <v>No</v>
      </c>
      <c r="N3981" s="13"/>
    </row>
    <row r="3982" spans="1:14" x14ac:dyDescent="0.35">
      <c r="A3982" s="5">
        <v>3981</v>
      </c>
      <c r="B3982" s="5">
        <v>2607</v>
      </c>
      <c r="C3982" s="5">
        <v>1064</v>
      </c>
      <c r="D3982" s="5">
        <v>1</v>
      </c>
      <c r="E3982" s="5">
        <v>177.92</v>
      </c>
      <c r="F3982" s="5">
        <v>0</v>
      </c>
      <c r="G3982" s="5">
        <f>IFERROR(INDEX(Products!$C$2:$C$86,MATCH(C3982,Products!$A$2:$A$86,0)),"")</f>
        <v>6</v>
      </c>
      <c r="H3982" s="12">
        <f>IFERROR(INDEX(Products!$D$2:$D$86,MATCH(C3982,Products!$A$2:$A$86,0)),"")</f>
        <v>95.97</v>
      </c>
      <c r="I3982" s="12">
        <f t="shared" si="248"/>
        <v>177.92</v>
      </c>
      <c r="J3982" s="12">
        <f t="shared" si="249"/>
        <v>95.97</v>
      </c>
      <c r="K3982" s="12">
        <f t="shared" si="250"/>
        <v>81.949999999999989</v>
      </c>
      <c r="L3982" s="7">
        <f t="shared" si="251"/>
        <v>0.46060026978417262</v>
      </c>
      <c r="M3982" s="5" t="str">
        <f>IF(COUNTIF(Returns!$B$2:$B$248,A3982)&gt;0,"Yes","No")</f>
        <v>No</v>
      </c>
      <c r="N3982" s="13"/>
    </row>
    <row r="3983" spans="1:14" x14ac:dyDescent="0.35">
      <c r="A3983" s="5">
        <v>3982</v>
      </c>
      <c r="B3983" s="5">
        <v>2608</v>
      </c>
      <c r="C3983" s="5">
        <v>1045</v>
      </c>
      <c r="D3983" s="5">
        <v>1</v>
      </c>
      <c r="E3983" s="5">
        <v>197.92</v>
      </c>
      <c r="F3983" s="5">
        <v>0.25</v>
      </c>
      <c r="G3983" s="5">
        <f>IFERROR(INDEX(Products!$C$2:$C$86,MATCH(C3983,Products!$A$2:$A$86,0)),"")</f>
        <v>4</v>
      </c>
      <c r="H3983" s="12">
        <f>IFERROR(INDEX(Products!$D$2:$D$86,MATCH(C3983,Products!$A$2:$A$86,0)),"")</f>
        <v>154.55000000000001</v>
      </c>
      <c r="I3983" s="12">
        <f t="shared" si="248"/>
        <v>148.44</v>
      </c>
      <c r="J3983" s="12">
        <f t="shared" si="249"/>
        <v>154.55000000000001</v>
      </c>
      <c r="K3983" s="12">
        <f t="shared" si="250"/>
        <v>-6.1100000000000136</v>
      </c>
      <c r="L3983" s="7">
        <f t="shared" si="251"/>
        <v>-4.1161412018323996E-2</v>
      </c>
      <c r="M3983" s="5" t="str">
        <f>IF(COUNTIF(Returns!$B$2:$B$248,A3983)&gt;0,"Yes","No")</f>
        <v>No</v>
      </c>
      <c r="N3983" s="13"/>
    </row>
    <row r="3984" spans="1:14" x14ac:dyDescent="0.35">
      <c r="A3984" s="5">
        <v>3983</v>
      </c>
      <c r="B3984" s="5">
        <v>2608</v>
      </c>
      <c r="C3984" s="5">
        <v>1056</v>
      </c>
      <c r="D3984" s="5">
        <v>1</v>
      </c>
      <c r="E3984" s="5">
        <v>1134.4000000000001</v>
      </c>
      <c r="F3984" s="5">
        <v>0.1</v>
      </c>
      <c r="G3984" s="5">
        <f>IFERROR(INDEX(Products!$C$2:$C$86,MATCH(C3984,Products!$A$2:$A$86,0)),"")</f>
        <v>6</v>
      </c>
      <c r="H3984" s="12">
        <f>IFERROR(INDEX(Products!$D$2:$D$86,MATCH(C3984,Products!$A$2:$A$86,0)),"")</f>
        <v>798.2</v>
      </c>
      <c r="I3984" s="12">
        <f t="shared" si="248"/>
        <v>1020.9600000000002</v>
      </c>
      <c r="J3984" s="12">
        <f t="shared" si="249"/>
        <v>798.2</v>
      </c>
      <c r="K3984" s="12">
        <f t="shared" si="250"/>
        <v>222.7600000000001</v>
      </c>
      <c r="L3984" s="7">
        <f t="shared" si="251"/>
        <v>0.21818680457608533</v>
      </c>
      <c r="M3984" s="5" t="str">
        <f>IF(COUNTIF(Returns!$B$2:$B$248,A3984)&gt;0,"Yes","No")</f>
        <v>No</v>
      </c>
      <c r="N3984" s="13"/>
    </row>
    <row r="3985" spans="1:14" x14ac:dyDescent="0.35">
      <c r="A3985" s="5">
        <v>3984</v>
      </c>
      <c r="B3985" s="5">
        <v>2609</v>
      </c>
      <c r="C3985" s="5">
        <v>1075</v>
      </c>
      <c r="D3985" s="5">
        <v>2</v>
      </c>
      <c r="E3985" s="5">
        <v>904.54</v>
      </c>
      <c r="F3985" s="5">
        <v>0.25</v>
      </c>
      <c r="G3985" s="5">
        <f>IFERROR(INDEX(Products!$C$2:$C$86,MATCH(C3985,Products!$A$2:$A$86,0)),"")</f>
        <v>7</v>
      </c>
      <c r="H3985" s="12">
        <f>IFERROR(INDEX(Products!$D$2:$D$86,MATCH(C3985,Products!$A$2:$A$86,0)),"")</f>
        <v>622.70000000000005</v>
      </c>
      <c r="I3985" s="12">
        <f t="shared" si="248"/>
        <v>1356.81</v>
      </c>
      <c r="J3985" s="12">
        <f t="shared" si="249"/>
        <v>1245.4000000000001</v>
      </c>
      <c r="K3985" s="12">
        <f t="shared" si="250"/>
        <v>111.40999999999985</v>
      </c>
      <c r="L3985" s="7">
        <f t="shared" si="251"/>
        <v>8.2111717926607153E-2</v>
      </c>
      <c r="M3985" s="5" t="str">
        <f>IF(COUNTIF(Returns!$B$2:$B$248,A3985)&gt;0,"Yes","No")</f>
        <v>No</v>
      </c>
      <c r="N3985" s="13"/>
    </row>
    <row r="3986" spans="1:14" x14ac:dyDescent="0.35">
      <c r="A3986" s="5">
        <v>3985</v>
      </c>
      <c r="B3986" s="5">
        <v>2609</v>
      </c>
      <c r="C3986" s="5">
        <v>1067</v>
      </c>
      <c r="D3986" s="5">
        <v>1</v>
      </c>
      <c r="E3986" s="5">
        <v>4128.99</v>
      </c>
      <c r="F3986" s="5">
        <v>0.1</v>
      </c>
      <c r="G3986" s="5">
        <f>IFERROR(INDEX(Products!$C$2:$C$86,MATCH(C3986,Products!$A$2:$A$86,0)),"")</f>
        <v>7</v>
      </c>
      <c r="H3986" s="12">
        <f>IFERROR(INDEX(Products!$D$2:$D$86,MATCH(C3986,Products!$A$2:$A$86,0)),"")</f>
        <v>2213.3200000000002</v>
      </c>
      <c r="I3986" s="12">
        <f t="shared" si="248"/>
        <v>3716.0909999999999</v>
      </c>
      <c r="J3986" s="12">
        <f t="shared" si="249"/>
        <v>2213.3200000000002</v>
      </c>
      <c r="K3986" s="12">
        <f t="shared" si="250"/>
        <v>1502.7709999999997</v>
      </c>
      <c r="L3986" s="7">
        <f t="shared" si="251"/>
        <v>0.40439564047274401</v>
      </c>
      <c r="M3986" s="5" t="str">
        <f>IF(COUNTIF(Returns!$B$2:$B$248,A3986)&gt;0,"Yes","No")</f>
        <v>No</v>
      </c>
      <c r="N3986" s="13"/>
    </row>
    <row r="3987" spans="1:14" x14ac:dyDescent="0.35">
      <c r="A3987" s="5">
        <v>3986</v>
      </c>
      <c r="B3987" s="5">
        <v>2610</v>
      </c>
      <c r="C3987" s="5">
        <v>1061</v>
      </c>
      <c r="D3987" s="5">
        <v>1</v>
      </c>
      <c r="E3987" s="5">
        <v>1128.8399999999999</v>
      </c>
      <c r="F3987" s="5">
        <v>0</v>
      </c>
      <c r="G3987" s="5">
        <f>IFERROR(INDEX(Products!$C$2:$C$86,MATCH(C3987,Products!$A$2:$A$86,0)),"")</f>
        <v>6</v>
      </c>
      <c r="H3987" s="12">
        <f>IFERROR(INDEX(Products!$D$2:$D$86,MATCH(C3987,Products!$A$2:$A$86,0)),"")</f>
        <v>705.26</v>
      </c>
      <c r="I3987" s="12">
        <f t="shared" si="248"/>
        <v>1128.8399999999999</v>
      </c>
      <c r="J3987" s="12">
        <f t="shared" si="249"/>
        <v>705.26</v>
      </c>
      <c r="K3987" s="12">
        <f t="shared" si="250"/>
        <v>423.57999999999993</v>
      </c>
      <c r="L3987" s="7">
        <f t="shared" si="251"/>
        <v>0.37523475426101127</v>
      </c>
      <c r="M3987" s="5" t="str">
        <f>IF(COUNTIF(Returns!$B$2:$B$248,A3987)&gt;0,"Yes","No")</f>
        <v>No</v>
      </c>
      <c r="N3987" s="13"/>
    </row>
    <row r="3988" spans="1:14" x14ac:dyDescent="0.35">
      <c r="A3988" s="5">
        <v>3987</v>
      </c>
      <c r="B3988" s="5">
        <v>2611</v>
      </c>
      <c r="C3988" s="5">
        <v>1029</v>
      </c>
      <c r="D3988" s="5">
        <v>1</v>
      </c>
      <c r="E3988" s="5">
        <v>951.92</v>
      </c>
      <c r="F3988" s="5">
        <v>0.1</v>
      </c>
      <c r="G3988" s="5">
        <f>IFERROR(INDEX(Products!$C$2:$C$86,MATCH(C3988,Products!$A$2:$A$86,0)),"")</f>
        <v>3</v>
      </c>
      <c r="H3988" s="12">
        <f>IFERROR(INDEX(Products!$D$2:$D$86,MATCH(C3988,Products!$A$2:$A$86,0)),"")</f>
        <v>552.17999999999995</v>
      </c>
      <c r="I3988" s="12">
        <f t="shared" si="248"/>
        <v>856.72799999999995</v>
      </c>
      <c r="J3988" s="12">
        <f t="shared" si="249"/>
        <v>552.17999999999995</v>
      </c>
      <c r="K3988" s="12">
        <f t="shared" si="250"/>
        <v>304.548</v>
      </c>
      <c r="L3988" s="7">
        <f t="shared" si="251"/>
        <v>0.35547805137686644</v>
      </c>
      <c r="M3988" s="5" t="str">
        <f>IF(COUNTIF(Returns!$B$2:$B$248,A3988)&gt;0,"Yes","No")</f>
        <v>No</v>
      </c>
      <c r="N3988" s="13"/>
    </row>
    <row r="3989" spans="1:14" x14ac:dyDescent="0.35">
      <c r="A3989" s="5">
        <v>3988</v>
      </c>
      <c r="B3989" s="5">
        <v>2612</v>
      </c>
      <c r="C3989" s="5">
        <v>1031</v>
      </c>
      <c r="D3989" s="5">
        <v>3</v>
      </c>
      <c r="E3989" s="5">
        <v>4123.9799999999996</v>
      </c>
      <c r="F3989" s="5">
        <v>0.15</v>
      </c>
      <c r="G3989" s="5">
        <f>IFERROR(INDEX(Products!$C$2:$C$86,MATCH(C3989,Products!$A$2:$A$86,0)),"")</f>
        <v>3</v>
      </c>
      <c r="H3989" s="12">
        <f>IFERROR(INDEX(Products!$D$2:$D$86,MATCH(C3989,Products!$A$2:$A$86,0)),"")</f>
        <v>2475.38</v>
      </c>
      <c r="I3989" s="12">
        <f t="shared" si="248"/>
        <v>10516.148999999999</v>
      </c>
      <c r="J3989" s="12">
        <f t="shared" si="249"/>
        <v>7426.14</v>
      </c>
      <c r="K3989" s="12">
        <f t="shared" si="250"/>
        <v>3090.0089999999991</v>
      </c>
      <c r="L3989" s="7">
        <f t="shared" si="251"/>
        <v>0.29383465373113288</v>
      </c>
      <c r="M3989" s="5" t="str">
        <f>IF(COUNTIF(Returns!$B$2:$B$248,A3989)&gt;0,"Yes","No")</f>
        <v>No</v>
      </c>
      <c r="N3989" s="13"/>
    </row>
    <row r="3990" spans="1:14" x14ac:dyDescent="0.35">
      <c r="A3990" s="5">
        <v>3989</v>
      </c>
      <c r="B3990" s="5">
        <v>2612</v>
      </c>
      <c r="C3990" s="5">
        <v>1001</v>
      </c>
      <c r="D3990" s="5">
        <v>1</v>
      </c>
      <c r="E3990" s="5">
        <v>3826.19</v>
      </c>
      <c r="F3990" s="5">
        <v>0.1</v>
      </c>
      <c r="G3990" s="5">
        <f>IFERROR(INDEX(Products!$C$2:$C$86,MATCH(C3990,Products!$A$2:$A$86,0)),"")</f>
        <v>1</v>
      </c>
      <c r="H3990" s="12">
        <f>IFERROR(INDEX(Products!$D$2:$D$86,MATCH(C3990,Products!$A$2:$A$86,0)),"")</f>
        <v>3021.65</v>
      </c>
      <c r="I3990" s="12">
        <f t="shared" si="248"/>
        <v>3443.5709999999999</v>
      </c>
      <c r="J3990" s="12">
        <f t="shared" si="249"/>
        <v>3021.65</v>
      </c>
      <c r="K3990" s="12">
        <f t="shared" si="250"/>
        <v>421.92099999999982</v>
      </c>
      <c r="L3990" s="7">
        <f t="shared" si="251"/>
        <v>0.12252426333013021</v>
      </c>
      <c r="M3990" s="5" t="str">
        <f>IF(COUNTIF(Returns!$B$2:$B$248,A3990)&gt;0,"Yes","No")</f>
        <v>No</v>
      </c>
      <c r="N3990" s="13"/>
    </row>
    <row r="3991" spans="1:14" x14ac:dyDescent="0.35">
      <c r="A3991" s="5">
        <v>3990</v>
      </c>
      <c r="B3991" s="5">
        <v>2613</v>
      </c>
      <c r="C3991" s="5">
        <v>1001</v>
      </c>
      <c r="D3991" s="5">
        <v>1</v>
      </c>
      <c r="E3991" s="5">
        <v>3826.19</v>
      </c>
      <c r="F3991" s="5">
        <v>0.1</v>
      </c>
      <c r="G3991" s="5">
        <f>IFERROR(INDEX(Products!$C$2:$C$86,MATCH(C3991,Products!$A$2:$A$86,0)),"")</f>
        <v>1</v>
      </c>
      <c r="H3991" s="12">
        <f>IFERROR(INDEX(Products!$D$2:$D$86,MATCH(C3991,Products!$A$2:$A$86,0)),"")</f>
        <v>3021.65</v>
      </c>
      <c r="I3991" s="12">
        <f t="shared" si="248"/>
        <v>3443.5709999999999</v>
      </c>
      <c r="J3991" s="12">
        <f t="shared" si="249"/>
        <v>3021.65</v>
      </c>
      <c r="K3991" s="12">
        <f t="shared" si="250"/>
        <v>421.92099999999982</v>
      </c>
      <c r="L3991" s="7">
        <f t="shared" si="251"/>
        <v>0.12252426333013021</v>
      </c>
      <c r="M3991" s="5" t="str">
        <f>IF(COUNTIF(Returns!$B$2:$B$248,A3991)&gt;0,"Yes","No")</f>
        <v>No</v>
      </c>
      <c r="N3991" s="13"/>
    </row>
    <row r="3992" spans="1:14" x14ac:dyDescent="0.35">
      <c r="A3992" s="5">
        <v>3991</v>
      </c>
      <c r="B3992" s="5">
        <v>2614</v>
      </c>
      <c r="C3992" s="5">
        <v>1067</v>
      </c>
      <c r="D3992" s="5">
        <v>1</v>
      </c>
      <c r="E3992" s="5">
        <v>4128.99</v>
      </c>
      <c r="F3992" s="5">
        <v>0.25</v>
      </c>
      <c r="G3992" s="5">
        <f>IFERROR(INDEX(Products!$C$2:$C$86,MATCH(C3992,Products!$A$2:$A$86,0)),"")</f>
        <v>7</v>
      </c>
      <c r="H3992" s="12">
        <f>IFERROR(INDEX(Products!$D$2:$D$86,MATCH(C3992,Products!$A$2:$A$86,0)),"")</f>
        <v>2213.3200000000002</v>
      </c>
      <c r="I3992" s="12">
        <f t="shared" si="248"/>
        <v>3096.7424999999998</v>
      </c>
      <c r="J3992" s="12">
        <f t="shared" si="249"/>
        <v>2213.3200000000002</v>
      </c>
      <c r="K3992" s="12">
        <f t="shared" si="250"/>
        <v>883.42249999999967</v>
      </c>
      <c r="L3992" s="7">
        <f t="shared" si="251"/>
        <v>0.28527476856729278</v>
      </c>
      <c r="M3992" s="5" t="str">
        <f>IF(COUNTIF(Returns!$B$2:$B$248,A3992)&gt;0,"Yes","No")</f>
        <v>Yes</v>
      </c>
      <c r="N3992" s="13"/>
    </row>
    <row r="3993" spans="1:14" x14ac:dyDescent="0.35">
      <c r="A3993" s="5">
        <v>3992</v>
      </c>
      <c r="B3993" s="5">
        <v>2614</v>
      </c>
      <c r="C3993" s="5">
        <v>1038</v>
      </c>
      <c r="D3993" s="5">
        <v>1</v>
      </c>
      <c r="E3993" s="5">
        <v>930.61</v>
      </c>
      <c r="F3993" s="5">
        <v>0.15</v>
      </c>
      <c r="G3993" s="5">
        <f>IFERROR(INDEX(Products!$C$2:$C$86,MATCH(C3993,Products!$A$2:$A$86,0)),"")</f>
        <v>4</v>
      </c>
      <c r="H3993" s="12">
        <f>IFERROR(INDEX(Products!$D$2:$D$86,MATCH(C3993,Products!$A$2:$A$86,0)),"")</f>
        <v>617.46</v>
      </c>
      <c r="I3993" s="12">
        <f t="shared" si="248"/>
        <v>791.01850000000002</v>
      </c>
      <c r="J3993" s="12">
        <f t="shared" si="249"/>
        <v>617.46</v>
      </c>
      <c r="K3993" s="12">
        <f t="shared" si="250"/>
        <v>173.55849999999998</v>
      </c>
      <c r="L3993" s="7">
        <f t="shared" si="251"/>
        <v>0.21941142969475427</v>
      </c>
      <c r="M3993" s="5" t="str">
        <f>IF(COUNTIF(Returns!$B$2:$B$248,A3993)&gt;0,"Yes","No")</f>
        <v>No</v>
      </c>
      <c r="N3993" s="13"/>
    </row>
    <row r="3994" spans="1:14" x14ac:dyDescent="0.35">
      <c r="A3994" s="5">
        <v>3993</v>
      </c>
      <c r="B3994" s="5">
        <v>2615</v>
      </c>
      <c r="C3994" s="5">
        <v>1061</v>
      </c>
      <c r="D3994" s="5">
        <v>1</v>
      </c>
      <c r="E3994" s="5">
        <v>1128.8399999999999</v>
      </c>
      <c r="F3994" s="5">
        <v>0.25</v>
      </c>
      <c r="G3994" s="5">
        <f>IFERROR(INDEX(Products!$C$2:$C$86,MATCH(C3994,Products!$A$2:$A$86,0)),"")</f>
        <v>6</v>
      </c>
      <c r="H3994" s="12">
        <f>IFERROR(INDEX(Products!$D$2:$D$86,MATCH(C3994,Products!$A$2:$A$86,0)),"")</f>
        <v>705.26</v>
      </c>
      <c r="I3994" s="12">
        <f t="shared" si="248"/>
        <v>846.62999999999988</v>
      </c>
      <c r="J3994" s="12">
        <f t="shared" si="249"/>
        <v>705.26</v>
      </c>
      <c r="K3994" s="12">
        <f t="shared" si="250"/>
        <v>141.36999999999989</v>
      </c>
      <c r="L3994" s="7">
        <f t="shared" si="251"/>
        <v>0.16697967234801497</v>
      </c>
      <c r="M3994" s="5" t="str">
        <f>IF(COUNTIF(Returns!$B$2:$B$248,A3994)&gt;0,"Yes","No")</f>
        <v>No</v>
      </c>
      <c r="N3994" s="13"/>
    </row>
    <row r="3995" spans="1:14" x14ac:dyDescent="0.35">
      <c r="A3995" s="5">
        <v>3994</v>
      </c>
      <c r="B3995" s="5">
        <v>2616</v>
      </c>
      <c r="C3995" s="5">
        <v>1038</v>
      </c>
      <c r="D3995" s="5">
        <v>1</v>
      </c>
      <c r="E3995" s="5">
        <v>930.61</v>
      </c>
      <c r="F3995" s="5">
        <v>0.15</v>
      </c>
      <c r="G3995" s="5">
        <f>IFERROR(INDEX(Products!$C$2:$C$86,MATCH(C3995,Products!$A$2:$A$86,0)),"")</f>
        <v>4</v>
      </c>
      <c r="H3995" s="12">
        <f>IFERROR(INDEX(Products!$D$2:$D$86,MATCH(C3995,Products!$A$2:$A$86,0)),"")</f>
        <v>617.46</v>
      </c>
      <c r="I3995" s="12">
        <f t="shared" si="248"/>
        <v>791.01850000000002</v>
      </c>
      <c r="J3995" s="12">
        <f t="shared" si="249"/>
        <v>617.46</v>
      </c>
      <c r="K3995" s="12">
        <f t="shared" si="250"/>
        <v>173.55849999999998</v>
      </c>
      <c r="L3995" s="7">
        <f t="shared" si="251"/>
        <v>0.21941142969475427</v>
      </c>
      <c r="M3995" s="5" t="str">
        <f>IF(COUNTIF(Returns!$B$2:$B$248,A3995)&gt;0,"Yes","No")</f>
        <v>No</v>
      </c>
      <c r="N3995" s="13"/>
    </row>
    <row r="3996" spans="1:14" x14ac:dyDescent="0.35">
      <c r="A3996" s="5">
        <v>3995</v>
      </c>
      <c r="B3996" s="5">
        <v>2616</v>
      </c>
      <c r="C3996" s="5">
        <v>1023</v>
      </c>
      <c r="D3996" s="5">
        <v>1</v>
      </c>
      <c r="E3996" s="5">
        <v>203.79</v>
      </c>
      <c r="F3996" s="5">
        <v>0</v>
      </c>
      <c r="G3996" s="5">
        <f>IFERROR(INDEX(Products!$C$2:$C$86,MATCH(C3996,Products!$A$2:$A$86,0)),"")</f>
        <v>2</v>
      </c>
      <c r="H3996" s="12">
        <f>IFERROR(INDEX(Products!$D$2:$D$86,MATCH(C3996,Products!$A$2:$A$86,0)),"")</f>
        <v>145.43</v>
      </c>
      <c r="I3996" s="12">
        <f t="shared" si="248"/>
        <v>203.79</v>
      </c>
      <c r="J3996" s="12">
        <f t="shared" si="249"/>
        <v>145.43</v>
      </c>
      <c r="K3996" s="12">
        <f t="shared" si="250"/>
        <v>58.359999999999985</v>
      </c>
      <c r="L3996" s="7">
        <f t="shared" si="251"/>
        <v>0.28637322734187148</v>
      </c>
      <c r="M3996" s="5" t="str">
        <f>IF(COUNTIF(Returns!$B$2:$B$248,A3996)&gt;0,"Yes","No")</f>
        <v>No</v>
      </c>
      <c r="N3996" s="13"/>
    </row>
    <row r="3997" spans="1:14" x14ac:dyDescent="0.35">
      <c r="A3997" s="5">
        <v>3996</v>
      </c>
      <c r="B3997" s="5">
        <v>2617</v>
      </c>
      <c r="C3997" s="5">
        <v>1052</v>
      </c>
      <c r="D3997" s="5">
        <v>1</v>
      </c>
      <c r="E3997" s="5">
        <v>2801.53</v>
      </c>
      <c r="F3997" s="5">
        <v>0.1</v>
      </c>
      <c r="G3997" s="5">
        <f>IFERROR(INDEX(Products!$C$2:$C$86,MATCH(C3997,Products!$A$2:$A$86,0)),"")</f>
        <v>5</v>
      </c>
      <c r="H3997" s="12">
        <f>IFERROR(INDEX(Products!$D$2:$D$86,MATCH(C3997,Products!$A$2:$A$86,0)),"")</f>
        <v>1752.02</v>
      </c>
      <c r="I3997" s="12">
        <f t="shared" si="248"/>
        <v>2521.3770000000004</v>
      </c>
      <c r="J3997" s="12">
        <f t="shared" si="249"/>
        <v>1752.02</v>
      </c>
      <c r="K3997" s="12">
        <f t="shared" si="250"/>
        <v>769.35700000000043</v>
      </c>
      <c r="L3997" s="7">
        <f t="shared" si="251"/>
        <v>0.30513366307378875</v>
      </c>
      <c r="M3997" s="5" t="str">
        <f>IF(COUNTIF(Returns!$B$2:$B$248,A3997)&gt;0,"Yes","No")</f>
        <v>No</v>
      </c>
      <c r="N3997" s="13"/>
    </row>
    <row r="3998" spans="1:14" x14ac:dyDescent="0.35">
      <c r="A3998" s="5">
        <v>3997</v>
      </c>
      <c r="B3998" s="5">
        <v>2617</v>
      </c>
      <c r="C3998" s="5">
        <v>1022</v>
      </c>
      <c r="D3998" s="5">
        <v>1</v>
      </c>
      <c r="E3998" s="5">
        <v>383.8</v>
      </c>
      <c r="F3998" s="5">
        <v>0.1</v>
      </c>
      <c r="G3998" s="5">
        <f>IFERROR(INDEX(Products!$C$2:$C$86,MATCH(C3998,Products!$A$2:$A$86,0)),"")</f>
        <v>2</v>
      </c>
      <c r="H3998" s="12">
        <f>IFERROR(INDEX(Products!$D$2:$D$86,MATCH(C3998,Products!$A$2:$A$86,0)),"")</f>
        <v>266.88</v>
      </c>
      <c r="I3998" s="12">
        <f t="shared" si="248"/>
        <v>345.42</v>
      </c>
      <c r="J3998" s="12">
        <f t="shared" si="249"/>
        <v>266.88</v>
      </c>
      <c r="K3998" s="12">
        <f t="shared" si="250"/>
        <v>78.54000000000002</v>
      </c>
      <c r="L3998" s="7">
        <f t="shared" si="251"/>
        <v>0.22737536911585901</v>
      </c>
      <c r="M3998" s="5" t="str">
        <f>IF(COUNTIF(Returns!$B$2:$B$248,A3998)&gt;0,"Yes","No")</f>
        <v>No</v>
      </c>
      <c r="N3998" s="13"/>
    </row>
    <row r="3999" spans="1:14" x14ac:dyDescent="0.35">
      <c r="A3999" s="5">
        <v>3998</v>
      </c>
      <c r="B3999" s="5">
        <v>2618</v>
      </c>
      <c r="C3999" s="5">
        <v>1050</v>
      </c>
      <c r="D3999" s="5">
        <v>1</v>
      </c>
      <c r="E3999" s="5">
        <v>4400.7700000000004</v>
      </c>
      <c r="F3999" s="5">
        <v>0.05</v>
      </c>
      <c r="G3999" s="5">
        <f>IFERROR(INDEX(Products!$C$2:$C$86,MATCH(C3999,Products!$A$2:$A$86,0)),"")</f>
        <v>5</v>
      </c>
      <c r="H3999" s="12">
        <f>IFERROR(INDEX(Products!$D$2:$D$86,MATCH(C3999,Products!$A$2:$A$86,0)),"")</f>
        <v>2432.0300000000002</v>
      </c>
      <c r="I3999" s="12">
        <f t="shared" si="248"/>
        <v>4180.7314999999999</v>
      </c>
      <c r="J3999" s="12">
        <f t="shared" si="249"/>
        <v>2432.0300000000002</v>
      </c>
      <c r="K3999" s="12">
        <f t="shared" si="250"/>
        <v>1748.7014999999997</v>
      </c>
      <c r="L3999" s="7">
        <f t="shared" si="251"/>
        <v>0.41827644277084042</v>
      </c>
      <c r="M3999" s="5" t="str">
        <f>IF(COUNTIF(Returns!$B$2:$B$248,A3999)&gt;0,"Yes","No")</f>
        <v>No</v>
      </c>
      <c r="N3999" s="13"/>
    </row>
    <row r="4000" spans="1:14" x14ac:dyDescent="0.35">
      <c r="A4000" s="5">
        <v>3999</v>
      </c>
      <c r="B4000" s="5">
        <v>2618</v>
      </c>
      <c r="C4000" s="5">
        <v>1009</v>
      </c>
      <c r="D4000" s="5">
        <v>1</v>
      </c>
      <c r="E4000" s="5">
        <v>2129.15</v>
      </c>
      <c r="F4000" s="5">
        <v>0.15</v>
      </c>
      <c r="G4000" s="5">
        <f>IFERROR(INDEX(Products!$C$2:$C$86,MATCH(C4000,Products!$A$2:$A$86,0)),"")</f>
        <v>1</v>
      </c>
      <c r="H4000" s="12">
        <f>IFERROR(INDEX(Products!$D$2:$D$86,MATCH(C4000,Products!$A$2:$A$86,0)),"")</f>
        <v>1303.81</v>
      </c>
      <c r="I4000" s="12">
        <f t="shared" si="248"/>
        <v>1809.7774999999999</v>
      </c>
      <c r="J4000" s="12">
        <f t="shared" si="249"/>
        <v>1303.81</v>
      </c>
      <c r="K4000" s="12">
        <f t="shared" si="250"/>
        <v>505.96749999999997</v>
      </c>
      <c r="L4000" s="7">
        <f t="shared" si="251"/>
        <v>0.27957442282269507</v>
      </c>
      <c r="M4000" s="5" t="str">
        <f>IF(COUNTIF(Returns!$B$2:$B$248,A4000)&gt;0,"Yes","No")</f>
        <v>No</v>
      </c>
      <c r="N4000" s="13"/>
    </row>
    <row r="4001" spans="1:14" x14ac:dyDescent="0.35">
      <c r="A4001" s="5">
        <v>4000</v>
      </c>
      <c r="B4001" s="5">
        <v>2619</v>
      </c>
      <c r="C4001" s="5">
        <v>1084</v>
      </c>
      <c r="D4001" s="5">
        <v>1</v>
      </c>
      <c r="E4001" s="5">
        <v>317.63</v>
      </c>
      <c r="F4001" s="5">
        <v>0.15</v>
      </c>
      <c r="G4001" s="5">
        <f>IFERROR(INDEX(Products!$C$2:$C$86,MATCH(C4001,Products!$A$2:$A$86,0)),"")</f>
        <v>8</v>
      </c>
      <c r="H4001" s="12">
        <f>IFERROR(INDEX(Products!$D$2:$D$86,MATCH(C4001,Products!$A$2:$A$86,0)),"")</f>
        <v>188.52</v>
      </c>
      <c r="I4001" s="12">
        <f t="shared" si="248"/>
        <v>269.9855</v>
      </c>
      <c r="J4001" s="12">
        <f t="shared" si="249"/>
        <v>188.52</v>
      </c>
      <c r="K4001" s="12">
        <f t="shared" si="250"/>
        <v>81.465499999999992</v>
      </c>
      <c r="L4001" s="7">
        <f t="shared" si="251"/>
        <v>0.30174027864459385</v>
      </c>
      <c r="M4001" s="5" t="str">
        <f>IF(COUNTIF(Returns!$B$2:$B$248,A4001)&gt;0,"Yes","No")</f>
        <v>No</v>
      </c>
      <c r="N4001" s="13"/>
    </row>
    <row r="4002" spans="1:14" x14ac:dyDescent="0.35">
      <c r="A4002" s="5">
        <v>4001</v>
      </c>
      <c r="B4002" s="5">
        <v>2619</v>
      </c>
      <c r="C4002" s="5">
        <v>1072</v>
      </c>
      <c r="D4002" s="5">
        <v>2</v>
      </c>
      <c r="E4002" s="5">
        <v>1404.39</v>
      </c>
      <c r="F4002" s="5">
        <v>0.25</v>
      </c>
      <c r="G4002" s="5">
        <f>IFERROR(INDEX(Products!$C$2:$C$86,MATCH(C4002,Products!$A$2:$A$86,0)),"")</f>
        <v>7</v>
      </c>
      <c r="H4002" s="12">
        <f>IFERROR(INDEX(Products!$D$2:$D$86,MATCH(C4002,Products!$A$2:$A$86,0)),"")</f>
        <v>772.88</v>
      </c>
      <c r="I4002" s="12">
        <f t="shared" si="248"/>
        <v>2106.585</v>
      </c>
      <c r="J4002" s="12">
        <f t="shared" si="249"/>
        <v>1545.76</v>
      </c>
      <c r="K4002" s="12">
        <f t="shared" si="250"/>
        <v>560.82500000000005</v>
      </c>
      <c r="L4002" s="7">
        <f t="shared" si="251"/>
        <v>0.26622471915446089</v>
      </c>
      <c r="M4002" s="5" t="str">
        <f>IF(COUNTIF(Returns!$B$2:$B$248,A4002)&gt;0,"Yes","No")</f>
        <v>No</v>
      </c>
      <c r="N4002" s="13"/>
    </row>
    <row r="4003" spans="1:14" x14ac:dyDescent="0.35">
      <c r="A4003" s="5">
        <v>4002</v>
      </c>
      <c r="B4003" s="5">
        <v>2620</v>
      </c>
      <c r="C4003" s="5">
        <v>1085</v>
      </c>
      <c r="D4003" s="5">
        <v>1</v>
      </c>
      <c r="E4003" s="5">
        <v>234.72</v>
      </c>
      <c r="F4003" s="5">
        <v>0.1</v>
      </c>
      <c r="G4003" s="5">
        <f>IFERROR(INDEX(Products!$C$2:$C$86,MATCH(C4003,Products!$A$2:$A$86,0)),"")</f>
        <v>8</v>
      </c>
      <c r="H4003" s="12">
        <f>IFERROR(INDEX(Products!$D$2:$D$86,MATCH(C4003,Products!$A$2:$A$86,0)),"")</f>
        <v>175.69</v>
      </c>
      <c r="I4003" s="12">
        <f t="shared" si="248"/>
        <v>211.24799999999999</v>
      </c>
      <c r="J4003" s="12">
        <f t="shared" si="249"/>
        <v>175.69</v>
      </c>
      <c r="K4003" s="12">
        <f t="shared" si="250"/>
        <v>35.557999999999993</v>
      </c>
      <c r="L4003" s="7">
        <f t="shared" si="251"/>
        <v>0.16832348708626824</v>
      </c>
      <c r="M4003" s="5" t="str">
        <f>IF(COUNTIF(Returns!$B$2:$B$248,A4003)&gt;0,"Yes","No")</f>
        <v>No</v>
      </c>
      <c r="N4003" s="13"/>
    </row>
    <row r="4004" spans="1:14" x14ac:dyDescent="0.35">
      <c r="A4004" s="5">
        <v>4003</v>
      </c>
      <c r="B4004" s="5">
        <v>2620</v>
      </c>
      <c r="C4004" s="5">
        <v>1052</v>
      </c>
      <c r="D4004" s="5">
        <v>1</v>
      </c>
      <c r="E4004" s="5">
        <v>2801.53</v>
      </c>
      <c r="F4004" s="5">
        <v>0.1</v>
      </c>
      <c r="G4004" s="5">
        <f>IFERROR(INDEX(Products!$C$2:$C$86,MATCH(C4004,Products!$A$2:$A$86,0)),"")</f>
        <v>5</v>
      </c>
      <c r="H4004" s="12">
        <f>IFERROR(INDEX(Products!$D$2:$D$86,MATCH(C4004,Products!$A$2:$A$86,0)),"")</f>
        <v>1752.02</v>
      </c>
      <c r="I4004" s="12">
        <f t="shared" si="248"/>
        <v>2521.3770000000004</v>
      </c>
      <c r="J4004" s="12">
        <f t="shared" si="249"/>
        <v>1752.02</v>
      </c>
      <c r="K4004" s="12">
        <f t="shared" si="250"/>
        <v>769.35700000000043</v>
      </c>
      <c r="L4004" s="7">
        <f t="shared" si="251"/>
        <v>0.30513366307378875</v>
      </c>
      <c r="M4004" s="5" t="str">
        <f>IF(COUNTIF(Returns!$B$2:$B$248,A4004)&gt;0,"Yes","No")</f>
        <v>No</v>
      </c>
      <c r="N4004" s="13"/>
    </row>
    <row r="4005" spans="1:14" x14ac:dyDescent="0.35">
      <c r="A4005" s="5">
        <v>4004</v>
      </c>
      <c r="B4005" s="5">
        <v>2621</v>
      </c>
      <c r="C4005" s="5">
        <v>1061</v>
      </c>
      <c r="D4005" s="5">
        <v>2</v>
      </c>
      <c r="E4005" s="5">
        <v>1128.8399999999999</v>
      </c>
      <c r="F4005" s="5">
        <v>0.05</v>
      </c>
      <c r="G4005" s="5">
        <f>IFERROR(INDEX(Products!$C$2:$C$86,MATCH(C4005,Products!$A$2:$A$86,0)),"")</f>
        <v>6</v>
      </c>
      <c r="H4005" s="12">
        <f>IFERROR(INDEX(Products!$D$2:$D$86,MATCH(C4005,Products!$A$2:$A$86,0)),"")</f>
        <v>705.26</v>
      </c>
      <c r="I4005" s="12">
        <f t="shared" si="248"/>
        <v>2144.7959999999998</v>
      </c>
      <c r="J4005" s="12">
        <f t="shared" si="249"/>
        <v>1410.52</v>
      </c>
      <c r="K4005" s="12">
        <f t="shared" si="250"/>
        <v>734.27599999999984</v>
      </c>
      <c r="L4005" s="7">
        <f t="shared" si="251"/>
        <v>0.34235237290632764</v>
      </c>
      <c r="M4005" s="5" t="str">
        <f>IF(COUNTIF(Returns!$B$2:$B$248,A4005)&gt;0,"Yes","No")</f>
        <v>No</v>
      </c>
      <c r="N4005" s="13"/>
    </row>
    <row r="4006" spans="1:14" x14ac:dyDescent="0.35">
      <c r="A4006" s="5">
        <v>4005</v>
      </c>
      <c r="B4006" s="5">
        <v>2622</v>
      </c>
      <c r="C4006" s="5">
        <v>1043</v>
      </c>
      <c r="D4006" s="5">
        <v>1</v>
      </c>
      <c r="E4006" s="5">
        <v>567.48</v>
      </c>
      <c r="F4006" s="5">
        <v>0</v>
      </c>
      <c r="G4006" s="5">
        <f>IFERROR(INDEX(Products!$C$2:$C$86,MATCH(C4006,Products!$A$2:$A$86,0)),"")</f>
        <v>4</v>
      </c>
      <c r="H4006" s="12">
        <f>IFERROR(INDEX(Products!$D$2:$D$86,MATCH(C4006,Products!$A$2:$A$86,0)),"")</f>
        <v>407.51</v>
      </c>
      <c r="I4006" s="12">
        <f t="shared" si="248"/>
        <v>567.48</v>
      </c>
      <c r="J4006" s="12">
        <f t="shared" si="249"/>
        <v>407.51</v>
      </c>
      <c r="K4006" s="12">
        <f t="shared" si="250"/>
        <v>159.97000000000003</v>
      </c>
      <c r="L4006" s="7">
        <f t="shared" si="251"/>
        <v>0.28189539719461482</v>
      </c>
      <c r="M4006" s="5" t="str">
        <f>IF(COUNTIF(Returns!$B$2:$B$248,A4006)&gt;0,"Yes","No")</f>
        <v>Yes</v>
      </c>
      <c r="N4006" s="13"/>
    </row>
    <row r="4007" spans="1:14" x14ac:dyDescent="0.35">
      <c r="A4007" s="5">
        <v>4006</v>
      </c>
      <c r="B4007" s="5">
        <v>2622</v>
      </c>
      <c r="C4007" s="5">
        <v>1001</v>
      </c>
      <c r="D4007" s="5">
        <v>1</v>
      </c>
      <c r="E4007" s="5">
        <v>3826.19</v>
      </c>
      <c r="F4007" s="5">
        <v>0</v>
      </c>
      <c r="G4007" s="5">
        <f>IFERROR(INDEX(Products!$C$2:$C$86,MATCH(C4007,Products!$A$2:$A$86,0)),"")</f>
        <v>1</v>
      </c>
      <c r="H4007" s="12">
        <f>IFERROR(INDEX(Products!$D$2:$D$86,MATCH(C4007,Products!$A$2:$A$86,0)),"")</f>
        <v>3021.65</v>
      </c>
      <c r="I4007" s="12">
        <f t="shared" si="248"/>
        <v>3826.19</v>
      </c>
      <c r="J4007" s="12">
        <f t="shared" si="249"/>
        <v>3021.65</v>
      </c>
      <c r="K4007" s="12">
        <f t="shared" si="250"/>
        <v>804.54</v>
      </c>
      <c r="L4007" s="7">
        <f t="shared" si="251"/>
        <v>0.21027183699711721</v>
      </c>
      <c r="M4007" s="5" t="str">
        <f>IF(COUNTIF(Returns!$B$2:$B$248,A4007)&gt;0,"Yes","No")</f>
        <v>Yes</v>
      </c>
      <c r="N4007" s="13"/>
    </row>
    <row r="4008" spans="1:14" x14ac:dyDescent="0.35">
      <c r="A4008" s="5">
        <v>4007</v>
      </c>
      <c r="B4008" s="5">
        <v>2622</v>
      </c>
      <c r="C4008" s="5">
        <v>1029</v>
      </c>
      <c r="D4008" s="5">
        <v>1</v>
      </c>
      <c r="E4008" s="5">
        <v>951.92</v>
      </c>
      <c r="F4008" s="5">
        <v>0.05</v>
      </c>
      <c r="G4008" s="5">
        <f>IFERROR(INDEX(Products!$C$2:$C$86,MATCH(C4008,Products!$A$2:$A$86,0)),"")</f>
        <v>3</v>
      </c>
      <c r="H4008" s="12">
        <f>IFERROR(INDEX(Products!$D$2:$D$86,MATCH(C4008,Products!$A$2:$A$86,0)),"")</f>
        <v>552.17999999999995</v>
      </c>
      <c r="I4008" s="12">
        <f t="shared" si="248"/>
        <v>904.32399999999996</v>
      </c>
      <c r="J4008" s="12">
        <f t="shared" si="249"/>
        <v>552.17999999999995</v>
      </c>
      <c r="K4008" s="12">
        <f t="shared" si="250"/>
        <v>352.14400000000001</v>
      </c>
      <c r="L4008" s="7">
        <f t="shared" si="251"/>
        <v>0.38940025919913662</v>
      </c>
      <c r="M4008" s="5" t="str">
        <f>IF(COUNTIF(Returns!$B$2:$B$248,A4008)&gt;0,"Yes","No")</f>
        <v>Yes</v>
      </c>
      <c r="N4008" s="13"/>
    </row>
    <row r="4009" spans="1:14" x14ac:dyDescent="0.35">
      <c r="A4009" s="5">
        <v>4008</v>
      </c>
      <c r="B4009" s="5">
        <v>2622</v>
      </c>
      <c r="C4009" s="5">
        <v>1080</v>
      </c>
      <c r="D4009" s="5">
        <v>1</v>
      </c>
      <c r="E4009" s="5">
        <v>256.7</v>
      </c>
      <c r="F4009" s="5">
        <v>0.25</v>
      </c>
      <c r="G4009" s="5">
        <f>IFERROR(INDEX(Products!$C$2:$C$86,MATCH(C4009,Products!$A$2:$A$86,0)),"")</f>
        <v>8</v>
      </c>
      <c r="H4009" s="12">
        <f>IFERROR(INDEX(Products!$D$2:$D$86,MATCH(C4009,Products!$A$2:$A$86,0)),"")</f>
        <v>184.26</v>
      </c>
      <c r="I4009" s="12">
        <f t="shared" si="248"/>
        <v>192.52499999999998</v>
      </c>
      <c r="J4009" s="12">
        <f t="shared" si="249"/>
        <v>184.26</v>
      </c>
      <c r="K4009" s="12">
        <f t="shared" si="250"/>
        <v>8.2649999999999864</v>
      </c>
      <c r="L4009" s="7">
        <f t="shared" si="251"/>
        <v>4.2929489676665301E-2</v>
      </c>
      <c r="M4009" s="5" t="str">
        <f>IF(COUNTIF(Returns!$B$2:$B$248,A4009)&gt;0,"Yes","No")</f>
        <v>No</v>
      </c>
      <c r="N4009" s="13"/>
    </row>
    <row r="4010" spans="1:14" x14ac:dyDescent="0.35">
      <c r="A4010" s="5">
        <v>4009</v>
      </c>
      <c r="B4010" s="5">
        <v>2623</v>
      </c>
      <c r="C4010" s="5">
        <v>1043</v>
      </c>
      <c r="D4010" s="5">
        <v>1</v>
      </c>
      <c r="E4010" s="5">
        <v>567.48</v>
      </c>
      <c r="F4010" s="5">
        <v>0.1</v>
      </c>
      <c r="G4010" s="5">
        <f>IFERROR(INDEX(Products!$C$2:$C$86,MATCH(C4010,Products!$A$2:$A$86,0)),"")</f>
        <v>4</v>
      </c>
      <c r="H4010" s="12">
        <f>IFERROR(INDEX(Products!$D$2:$D$86,MATCH(C4010,Products!$A$2:$A$86,0)),"")</f>
        <v>407.51</v>
      </c>
      <c r="I4010" s="12">
        <f t="shared" si="248"/>
        <v>510.73200000000003</v>
      </c>
      <c r="J4010" s="12">
        <f t="shared" si="249"/>
        <v>407.51</v>
      </c>
      <c r="K4010" s="12">
        <f t="shared" si="250"/>
        <v>103.22200000000004</v>
      </c>
      <c r="L4010" s="7">
        <f t="shared" si="251"/>
        <v>0.20210599688290537</v>
      </c>
      <c r="M4010" s="5" t="str">
        <f>IF(COUNTIF(Returns!$B$2:$B$248,A4010)&gt;0,"Yes","No")</f>
        <v>No</v>
      </c>
      <c r="N4010" s="13"/>
    </row>
    <row r="4011" spans="1:14" x14ac:dyDescent="0.35">
      <c r="A4011" s="5">
        <v>4010</v>
      </c>
      <c r="B4011" s="5">
        <v>2624</v>
      </c>
      <c r="C4011" s="5">
        <v>1037</v>
      </c>
      <c r="D4011" s="5">
        <v>1</v>
      </c>
      <c r="E4011" s="5">
        <v>1161.6300000000001</v>
      </c>
      <c r="F4011" s="5">
        <v>0.2</v>
      </c>
      <c r="G4011" s="5">
        <f>IFERROR(INDEX(Products!$C$2:$C$86,MATCH(C4011,Products!$A$2:$A$86,0)),"")</f>
        <v>4</v>
      </c>
      <c r="H4011" s="12">
        <f>IFERROR(INDEX(Products!$D$2:$D$86,MATCH(C4011,Products!$A$2:$A$86,0)),"")</f>
        <v>798.62</v>
      </c>
      <c r="I4011" s="12">
        <f t="shared" si="248"/>
        <v>929.30400000000009</v>
      </c>
      <c r="J4011" s="12">
        <f t="shared" si="249"/>
        <v>798.62</v>
      </c>
      <c r="K4011" s="12">
        <f t="shared" si="250"/>
        <v>130.68400000000008</v>
      </c>
      <c r="L4011" s="7">
        <f t="shared" si="251"/>
        <v>0.14062567254633582</v>
      </c>
      <c r="M4011" s="5" t="str">
        <f>IF(COUNTIF(Returns!$B$2:$B$248,A4011)&gt;0,"Yes","No")</f>
        <v>No</v>
      </c>
      <c r="N4011" s="13"/>
    </row>
    <row r="4012" spans="1:14" x14ac:dyDescent="0.35">
      <c r="A4012" s="5">
        <v>4011</v>
      </c>
      <c r="B4012" s="5">
        <v>2625</v>
      </c>
      <c r="C4012" s="5">
        <v>1061</v>
      </c>
      <c r="D4012" s="5">
        <v>1</v>
      </c>
      <c r="E4012" s="5">
        <v>1128.8399999999999</v>
      </c>
      <c r="F4012" s="5">
        <v>0.2</v>
      </c>
      <c r="G4012" s="5">
        <f>IFERROR(INDEX(Products!$C$2:$C$86,MATCH(C4012,Products!$A$2:$A$86,0)),"")</f>
        <v>6</v>
      </c>
      <c r="H4012" s="12">
        <f>IFERROR(INDEX(Products!$D$2:$D$86,MATCH(C4012,Products!$A$2:$A$86,0)),"")</f>
        <v>705.26</v>
      </c>
      <c r="I4012" s="12">
        <f t="shared" si="248"/>
        <v>903.072</v>
      </c>
      <c r="J4012" s="12">
        <f t="shared" si="249"/>
        <v>705.26</v>
      </c>
      <c r="K4012" s="12">
        <f t="shared" si="250"/>
        <v>197.81200000000001</v>
      </c>
      <c r="L4012" s="7">
        <f t="shared" si="251"/>
        <v>0.21904344282626415</v>
      </c>
      <c r="M4012" s="5" t="str">
        <f>IF(COUNTIF(Returns!$B$2:$B$248,A4012)&gt;0,"Yes","No")</f>
        <v>Yes</v>
      </c>
      <c r="N4012" s="13"/>
    </row>
    <row r="4013" spans="1:14" x14ac:dyDescent="0.35">
      <c r="A4013" s="5">
        <v>4012</v>
      </c>
      <c r="B4013" s="5">
        <v>2625</v>
      </c>
      <c r="C4013" s="5">
        <v>1001</v>
      </c>
      <c r="D4013" s="5">
        <v>2</v>
      </c>
      <c r="E4013" s="5">
        <v>3826.19</v>
      </c>
      <c r="F4013" s="5">
        <v>0.3</v>
      </c>
      <c r="G4013" s="5">
        <f>IFERROR(INDEX(Products!$C$2:$C$86,MATCH(C4013,Products!$A$2:$A$86,0)),"")</f>
        <v>1</v>
      </c>
      <c r="H4013" s="12">
        <f>IFERROR(INDEX(Products!$D$2:$D$86,MATCH(C4013,Products!$A$2:$A$86,0)),"")</f>
        <v>3021.65</v>
      </c>
      <c r="I4013" s="12">
        <f t="shared" si="248"/>
        <v>5356.6660000000002</v>
      </c>
      <c r="J4013" s="12">
        <f t="shared" si="249"/>
        <v>6043.3</v>
      </c>
      <c r="K4013" s="12">
        <f t="shared" si="250"/>
        <v>-686.63400000000001</v>
      </c>
      <c r="L4013" s="7">
        <f t="shared" si="251"/>
        <v>-0.12818309000411823</v>
      </c>
      <c r="M4013" s="5" t="str">
        <f>IF(COUNTIF(Returns!$B$2:$B$248,A4013)&gt;0,"Yes","No")</f>
        <v>No</v>
      </c>
      <c r="N4013" s="13"/>
    </row>
    <row r="4014" spans="1:14" x14ac:dyDescent="0.35">
      <c r="A4014" s="5">
        <v>4013</v>
      </c>
      <c r="B4014" s="5">
        <v>2626</v>
      </c>
      <c r="C4014" s="5">
        <v>1085</v>
      </c>
      <c r="D4014" s="5">
        <v>1</v>
      </c>
      <c r="E4014" s="5">
        <v>234.72</v>
      </c>
      <c r="F4014" s="5">
        <v>0</v>
      </c>
      <c r="G4014" s="5">
        <f>IFERROR(INDEX(Products!$C$2:$C$86,MATCH(C4014,Products!$A$2:$A$86,0)),"")</f>
        <v>8</v>
      </c>
      <c r="H4014" s="12">
        <f>IFERROR(INDEX(Products!$D$2:$D$86,MATCH(C4014,Products!$A$2:$A$86,0)),"")</f>
        <v>175.69</v>
      </c>
      <c r="I4014" s="12">
        <f t="shared" si="248"/>
        <v>234.72</v>
      </c>
      <c r="J4014" s="12">
        <f t="shared" si="249"/>
        <v>175.69</v>
      </c>
      <c r="K4014" s="12">
        <f t="shared" si="250"/>
        <v>59.03</v>
      </c>
      <c r="L4014" s="7">
        <f t="shared" si="251"/>
        <v>0.25149113837764148</v>
      </c>
      <c r="M4014" s="5" t="str">
        <f>IF(COUNTIF(Returns!$B$2:$B$248,A4014)&gt;0,"Yes","No")</f>
        <v>No</v>
      </c>
      <c r="N4014" s="13"/>
    </row>
    <row r="4015" spans="1:14" x14ac:dyDescent="0.35">
      <c r="A4015" s="5">
        <v>4014</v>
      </c>
      <c r="B4015" s="5">
        <v>2627</v>
      </c>
      <c r="C4015" s="5">
        <v>1072</v>
      </c>
      <c r="D4015" s="5">
        <v>1</v>
      </c>
      <c r="E4015" s="5">
        <v>1404.39</v>
      </c>
      <c r="F4015" s="5">
        <v>0.1</v>
      </c>
      <c r="G4015" s="5">
        <f>IFERROR(INDEX(Products!$C$2:$C$86,MATCH(C4015,Products!$A$2:$A$86,0)),"")</f>
        <v>7</v>
      </c>
      <c r="H4015" s="12">
        <f>IFERROR(INDEX(Products!$D$2:$D$86,MATCH(C4015,Products!$A$2:$A$86,0)),"")</f>
        <v>772.88</v>
      </c>
      <c r="I4015" s="12">
        <f t="shared" si="248"/>
        <v>1263.951</v>
      </c>
      <c r="J4015" s="12">
        <f t="shared" si="249"/>
        <v>772.88</v>
      </c>
      <c r="K4015" s="12">
        <f t="shared" si="250"/>
        <v>491.07100000000003</v>
      </c>
      <c r="L4015" s="7">
        <f t="shared" si="251"/>
        <v>0.38852059929538407</v>
      </c>
      <c r="M4015" s="5" t="str">
        <f>IF(COUNTIF(Returns!$B$2:$B$248,A4015)&gt;0,"Yes","No")</f>
        <v>No</v>
      </c>
      <c r="N4015" s="13"/>
    </row>
    <row r="4016" spans="1:14" x14ac:dyDescent="0.35">
      <c r="A4016" s="5">
        <v>4015</v>
      </c>
      <c r="B4016" s="5">
        <v>2628</v>
      </c>
      <c r="C4016" s="5">
        <v>1068</v>
      </c>
      <c r="D4016" s="5">
        <v>1</v>
      </c>
      <c r="E4016" s="5">
        <v>550.08000000000004</v>
      </c>
      <c r="F4016" s="5">
        <v>0.1</v>
      </c>
      <c r="G4016" s="5">
        <f>IFERROR(INDEX(Products!$C$2:$C$86,MATCH(C4016,Products!$A$2:$A$86,0)),"")</f>
        <v>7</v>
      </c>
      <c r="H4016" s="12">
        <f>IFERROR(INDEX(Products!$D$2:$D$86,MATCH(C4016,Products!$A$2:$A$86,0)),"")</f>
        <v>351.29</v>
      </c>
      <c r="I4016" s="12">
        <f t="shared" si="248"/>
        <v>495.07200000000006</v>
      </c>
      <c r="J4016" s="12">
        <f t="shared" si="249"/>
        <v>351.29</v>
      </c>
      <c r="K4016" s="12">
        <f t="shared" si="250"/>
        <v>143.78200000000004</v>
      </c>
      <c r="L4016" s="7">
        <f t="shared" si="251"/>
        <v>0.29042644302242909</v>
      </c>
      <c r="M4016" s="5" t="str">
        <f>IF(COUNTIF(Returns!$B$2:$B$248,A4016)&gt;0,"Yes","No")</f>
        <v>No</v>
      </c>
      <c r="N4016" s="13"/>
    </row>
    <row r="4017" spans="1:14" x14ac:dyDescent="0.35">
      <c r="A4017" s="5">
        <v>4016</v>
      </c>
      <c r="B4017" s="5">
        <v>2628</v>
      </c>
      <c r="C4017" s="5">
        <v>1029</v>
      </c>
      <c r="D4017" s="5">
        <v>1</v>
      </c>
      <c r="E4017" s="5">
        <v>951.92</v>
      </c>
      <c r="F4017" s="5">
        <v>0.05</v>
      </c>
      <c r="G4017" s="5">
        <f>IFERROR(INDEX(Products!$C$2:$C$86,MATCH(C4017,Products!$A$2:$A$86,0)),"")</f>
        <v>3</v>
      </c>
      <c r="H4017" s="12">
        <f>IFERROR(INDEX(Products!$D$2:$D$86,MATCH(C4017,Products!$A$2:$A$86,0)),"")</f>
        <v>552.17999999999995</v>
      </c>
      <c r="I4017" s="12">
        <f t="shared" si="248"/>
        <v>904.32399999999996</v>
      </c>
      <c r="J4017" s="12">
        <f t="shared" si="249"/>
        <v>552.17999999999995</v>
      </c>
      <c r="K4017" s="12">
        <f t="shared" si="250"/>
        <v>352.14400000000001</v>
      </c>
      <c r="L4017" s="7">
        <f t="shared" si="251"/>
        <v>0.38940025919913662</v>
      </c>
      <c r="M4017" s="5" t="str">
        <f>IF(COUNTIF(Returns!$B$2:$B$248,A4017)&gt;0,"Yes","No")</f>
        <v>No</v>
      </c>
      <c r="N4017" s="13"/>
    </row>
    <row r="4018" spans="1:14" x14ac:dyDescent="0.35">
      <c r="A4018" s="5">
        <v>4017</v>
      </c>
      <c r="B4018" s="5">
        <v>2628</v>
      </c>
      <c r="C4018" s="5">
        <v>1052</v>
      </c>
      <c r="D4018" s="5">
        <v>1</v>
      </c>
      <c r="E4018" s="5">
        <v>2801.53</v>
      </c>
      <c r="F4018" s="5">
        <v>0.2</v>
      </c>
      <c r="G4018" s="5">
        <f>IFERROR(INDEX(Products!$C$2:$C$86,MATCH(C4018,Products!$A$2:$A$86,0)),"")</f>
        <v>5</v>
      </c>
      <c r="H4018" s="12">
        <f>IFERROR(INDEX(Products!$D$2:$D$86,MATCH(C4018,Products!$A$2:$A$86,0)),"")</f>
        <v>1752.02</v>
      </c>
      <c r="I4018" s="12">
        <f t="shared" si="248"/>
        <v>2241.2240000000002</v>
      </c>
      <c r="J4018" s="12">
        <f t="shared" si="249"/>
        <v>1752.02</v>
      </c>
      <c r="K4018" s="12">
        <f t="shared" si="250"/>
        <v>489.20400000000018</v>
      </c>
      <c r="L4018" s="7">
        <f t="shared" si="251"/>
        <v>0.2182753709580123</v>
      </c>
      <c r="M4018" s="5" t="str">
        <f>IF(COUNTIF(Returns!$B$2:$B$248,A4018)&gt;0,"Yes","No")</f>
        <v>No</v>
      </c>
      <c r="N4018" s="13"/>
    </row>
    <row r="4019" spans="1:14" x14ac:dyDescent="0.35">
      <c r="A4019" s="5">
        <v>4018</v>
      </c>
      <c r="B4019" s="5">
        <v>2629</v>
      </c>
      <c r="C4019" s="5">
        <v>1080</v>
      </c>
      <c r="D4019" s="5">
        <v>1</v>
      </c>
      <c r="E4019" s="5">
        <v>256.7</v>
      </c>
      <c r="F4019" s="5">
        <v>0.25</v>
      </c>
      <c r="G4019" s="5">
        <f>IFERROR(INDEX(Products!$C$2:$C$86,MATCH(C4019,Products!$A$2:$A$86,0)),"")</f>
        <v>8</v>
      </c>
      <c r="H4019" s="12">
        <f>IFERROR(INDEX(Products!$D$2:$D$86,MATCH(C4019,Products!$A$2:$A$86,0)),"")</f>
        <v>184.26</v>
      </c>
      <c r="I4019" s="12">
        <f t="shared" si="248"/>
        <v>192.52499999999998</v>
      </c>
      <c r="J4019" s="12">
        <f t="shared" si="249"/>
        <v>184.26</v>
      </c>
      <c r="K4019" s="12">
        <f t="shared" si="250"/>
        <v>8.2649999999999864</v>
      </c>
      <c r="L4019" s="7">
        <f t="shared" si="251"/>
        <v>4.2929489676665301E-2</v>
      </c>
      <c r="M4019" s="5" t="str">
        <f>IF(COUNTIF(Returns!$B$2:$B$248,A4019)&gt;0,"Yes","No")</f>
        <v>No</v>
      </c>
      <c r="N4019" s="13"/>
    </row>
    <row r="4020" spans="1:14" x14ac:dyDescent="0.35">
      <c r="A4020" s="5">
        <v>4019</v>
      </c>
      <c r="B4020" s="5">
        <v>2629</v>
      </c>
      <c r="C4020" s="5">
        <v>1009</v>
      </c>
      <c r="D4020" s="5">
        <v>2</v>
      </c>
      <c r="E4020" s="5">
        <v>2129.15</v>
      </c>
      <c r="F4020" s="5">
        <v>0</v>
      </c>
      <c r="G4020" s="5">
        <f>IFERROR(INDEX(Products!$C$2:$C$86,MATCH(C4020,Products!$A$2:$A$86,0)),"")</f>
        <v>1</v>
      </c>
      <c r="H4020" s="12">
        <f>IFERROR(INDEX(Products!$D$2:$D$86,MATCH(C4020,Products!$A$2:$A$86,0)),"")</f>
        <v>1303.81</v>
      </c>
      <c r="I4020" s="12">
        <f t="shared" si="248"/>
        <v>4258.3</v>
      </c>
      <c r="J4020" s="12">
        <f t="shared" si="249"/>
        <v>2607.62</v>
      </c>
      <c r="K4020" s="12">
        <f t="shared" si="250"/>
        <v>1650.6800000000003</v>
      </c>
      <c r="L4020" s="7">
        <f t="shared" si="251"/>
        <v>0.38763825939929086</v>
      </c>
      <c r="M4020" s="5" t="str">
        <f>IF(COUNTIF(Returns!$B$2:$B$248,A4020)&gt;0,"Yes","No")</f>
        <v>No</v>
      </c>
      <c r="N4020" s="13"/>
    </row>
    <row r="4021" spans="1:14" x14ac:dyDescent="0.35">
      <c r="A4021" s="5">
        <v>4020</v>
      </c>
      <c r="B4021" s="5">
        <v>2630</v>
      </c>
      <c r="C4021" s="5">
        <v>1029</v>
      </c>
      <c r="D4021" s="5">
        <v>1</v>
      </c>
      <c r="E4021" s="5">
        <v>951.92</v>
      </c>
      <c r="F4021" s="5">
        <v>0.1</v>
      </c>
      <c r="G4021" s="5">
        <f>IFERROR(INDEX(Products!$C$2:$C$86,MATCH(C4021,Products!$A$2:$A$86,0)),"")</f>
        <v>3</v>
      </c>
      <c r="H4021" s="12">
        <f>IFERROR(INDEX(Products!$D$2:$D$86,MATCH(C4021,Products!$A$2:$A$86,0)),"")</f>
        <v>552.17999999999995</v>
      </c>
      <c r="I4021" s="12">
        <f t="shared" si="248"/>
        <v>856.72799999999995</v>
      </c>
      <c r="J4021" s="12">
        <f t="shared" si="249"/>
        <v>552.17999999999995</v>
      </c>
      <c r="K4021" s="12">
        <f t="shared" si="250"/>
        <v>304.548</v>
      </c>
      <c r="L4021" s="7">
        <f t="shared" si="251"/>
        <v>0.35547805137686644</v>
      </c>
      <c r="M4021" s="5" t="str">
        <f>IF(COUNTIF(Returns!$B$2:$B$248,A4021)&gt;0,"Yes","No")</f>
        <v>No</v>
      </c>
      <c r="N4021" s="13"/>
    </row>
    <row r="4022" spans="1:14" x14ac:dyDescent="0.35">
      <c r="A4022" s="5">
        <v>4021</v>
      </c>
      <c r="B4022" s="5">
        <v>2631</v>
      </c>
      <c r="C4022" s="5">
        <v>1061</v>
      </c>
      <c r="D4022" s="5">
        <v>1</v>
      </c>
      <c r="E4022" s="5">
        <v>1128.8399999999999</v>
      </c>
      <c r="F4022" s="5">
        <v>0</v>
      </c>
      <c r="G4022" s="5">
        <f>IFERROR(INDEX(Products!$C$2:$C$86,MATCH(C4022,Products!$A$2:$A$86,0)),"")</f>
        <v>6</v>
      </c>
      <c r="H4022" s="12">
        <f>IFERROR(INDEX(Products!$D$2:$D$86,MATCH(C4022,Products!$A$2:$A$86,0)),"")</f>
        <v>705.26</v>
      </c>
      <c r="I4022" s="12">
        <f t="shared" si="248"/>
        <v>1128.8399999999999</v>
      </c>
      <c r="J4022" s="12">
        <f t="shared" si="249"/>
        <v>705.26</v>
      </c>
      <c r="K4022" s="12">
        <f t="shared" si="250"/>
        <v>423.57999999999993</v>
      </c>
      <c r="L4022" s="7">
        <f t="shared" si="251"/>
        <v>0.37523475426101127</v>
      </c>
      <c r="M4022" s="5" t="str">
        <f>IF(COUNTIF(Returns!$B$2:$B$248,A4022)&gt;0,"Yes","No")</f>
        <v>No</v>
      </c>
      <c r="N4022" s="13"/>
    </row>
    <row r="4023" spans="1:14" x14ac:dyDescent="0.35">
      <c r="A4023" s="5">
        <v>4022</v>
      </c>
      <c r="B4023" s="5">
        <v>2632</v>
      </c>
      <c r="C4023" s="5">
        <v>1085</v>
      </c>
      <c r="D4023" s="5">
        <v>2</v>
      </c>
      <c r="E4023" s="5">
        <v>234.72</v>
      </c>
      <c r="F4023" s="5">
        <v>0.25</v>
      </c>
      <c r="G4023" s="5">
        <f>IFERROR(INDEX(Products!$C$2:$C$86,MATCH(C4023,Products!$A$2:$A$86,0)),"")</f>
        <v>8</v>
      </c>
      <c r="H4023" s="12">
        <f>IFERROR(INDEX(Products!$D$2:$D$86,MATCH(C4023,Products!$A$2:$A$86,0)),"")</f>
        <v>175.69</v>
      </c>
      <c r="I4023" s="12">
        <f t="shared" si="248"/>
        <v>352.08</v>
      </c>
      <c r="J4023" s="12">
        <f t="shared" si="249"/>
        <v>351.38</v>
      </c>
      <c r="K4023" s="12">
        <f t="shared" si="250"/>
        <v>0.69999999999998863</v>
      </c>
      <c r="L4023" s="7">
        <f t="shared" si="251"/>
        <v>1.9881845035218948E-3</v>
      </c>
      <c r="M4023" s="5" t="str">
        <f>IF(COUNTIF(Returns!$B$2:$B$248,A4023)&gt;0,"Yes","No")</f>
        <v>No</v>
      </c>
      <c r="N4023" s="13"/>
    </row>
    <row r="4024" spans="1:14" x14ac:dyDescent="0.35">
      <c r="A4024" s="5">
        <v>4023</v>
      </c>
      <c r="B4024" s="5">
        <v>2633</v>
      </c>
      <c r="C4024" s="5">
        <v>1007</v>
      </c>
      <c r="D4024" s="5">
        <v>1</v>
      </c>
      <c r="E4024" s="5">
        <v>701.76</v>
      </c>
      <c r="F4024" s="5">
        <v>0</v>
      </c>
      <c r="G4024" s="5">
        <f>IFERROR(INDEX(Products!$C$2:$C$86,MATCH(C4024,Products!$A$2:$A$86,0)),"")</f>
        <v>1</v>
      </c>
      <c r="H4024" s="12">
        <f>IFERROR(INDEX(Products!$D$2:$D$86,MATCH(C4024,Products!$A$2:$A$86,0)),"")</f>
        <v>508.8</v>
      </c>
      <c r="I4024" s="12">
        <f t="shared" si="248"/>
        <v>701.76</v>
      </c>
      <c r="J4024" s="12">
        <f t="shared" si="249"/>
        <v>508.8</v>
      </c>
      <c r="K4024" s="12">
        <f t="shared" si="250"/>
        <v>192.95999999999998</v>
      </c>
      <c r="L4024" s="7">
        <f t="shared" si="251"/>
        <v>0.27496580027359779</v>
      </c>
      <c r="M4024" s="5" t="str">
        <f>IF(COUNTIF(Returns!$B$2:$B$248,A4024)&gt;0,"Yes","No")</f>
        <v>No</v>
      </c>
      <c r="N4024" s="13"/>
    </row>
    <row r="4025" spans="1:14" x14ac:dyDescent="0.35">
      <c r="A4025" s="5">
        <v>4024</v>
      </c>
      <c r="B4025" s="5">
        <v>2634</v>
      </c>
      <c r="C4025" s="5">
        <v>1064</v>
      </c>
      <c r="D4025" s="5">
        <v>1</v>
      </c>
      <c r="E4025" s="5">
        <v>177.92</v>
      </c>
      <c r="F4025" s="5">
        <v>0.15</v>
      </c>
      <c r="G4025" s="5">
        <f>IFERROR(INDEX(Products!$C$2:$C$86,MATCH(C4025,Products!$A$2:$A$86,0)),"")</f>
        <v>6</v>
      </c>
      <c r="H4025" s="12">
        <f>IFERROR(INDEX(Products!$D$2:$D$86,MATCH(C4025,Products!$A$2:$A$86,0)),"")</f>
        <v>95.97</v>
      </c>
      <c r="I4025" s="12">
        <f t="shared" si="248"/>
        <v>151.232</v>
      </c>
      <c r="J4025" s="12">
        <f t="shared" si="249"/>
        <v>95.97</v>
      </c>
      <c r="K4025" s="12">
        <f t="shared" si="250"/>
        <v>55.262</v>
      </c>
      <c r="L4025" s="7">
        <f t="shared" si="251"/>
        <v>0.36541208209902665</v>
      </c>
      <c r="M4025" s="5" t="str">
        <f>IF(COUNTIF(Returns!$B$2:$B$248,A4025)&gt;0,"Yes","No")</f>
        <v>No</v>
      </c>
      <c r="N4025" s="13"/>
    </row>
    <row r="4026" spans="1:14" x14ac:dyDescent="0.35">
      <c r="A4026" s="5">
        <v>4025</v>
      </c>
      <c r="B4026" s="5">
        <v>2634</v>
      </c>
      <c r="C4026" s="5">
        <v>1024</v>
      </c>
      <c r="D4026" s="5">
        <v>1</v>
      </c>
      <c r="E4026" s="5">
        <v>232.94</v>
      </c>
      <c r="F4026" s="5">
        <v>0.3</v>
      </c>
      <c r="G4026" s="5">
        <f>IFERROR(INDEX(Products!$C$2:$C$86,MATCH(C4026,Products!$A$2:$A$86,0)),"")</f>
        <v>2</v>
      </c>
      <c r="H4026" s="12">
        <f>IFERROR(INDEX(Products!$D$2:$D$86,MATCH(C4026,Products!$A$2:$A$86,0)),"")</f>
        <v>162.82</v>
      </c>
      <c r="I4026" s="12">
        <f t="shared" si="248"/>
        <v>163.05799999999999</v>
      </c>
      <c r="J4026" s="12">
        <f t="shared" si="249"/>
        <v>162.82</v>
      </c>
      <c r="K4026" s="12">
        <f t="shared" si="250"/>
        <v>0.23799999999999955</v>
      </c>
      <c r="L4026" s="7">
        <f t="shared" si="251"/>
        <v>1.4596033313299536E-3</v>
      </c>
      <c r="M4026" s="5" t="str">
        <f>IF(COUNTIF(Returns!$B$2:$B$248,A4026)&gt;0,"Yes","No")</f>
        <v>No</v>
      </c>
      <c r="N4026" s="13"/>
    </row>
    <row r="4027" spans="1:14" x14ac:dyDescent="0.35">
      <c r="A4027" s="5">
        <v>4026</v>
      </c>
      <c r="B4027" s="5">
        <v>2635</v>
      </c>
      <c r="C4027" s="5">
        <v>1061</v>
      </c>
      <c r="D4027" s="5">
        <v>1</v>
      </c>
      <c r="E4027" s="5">
        <v>1128.8399999999999</v>
      </c>
      <c r="F4027" s="5">
        <v>0.1</v>
      </c>
      <c r="G4027" s="5">
        <f>IFERROR(INDEX(Products!$C$2:$C$86,MATCH(C4027,Products!$A$2:$A$86,0)),"")</f>
        <v>6</v>
      </c>
      <c r="H4027" s="12">
        <f>IFERROR(INDEX(Products!$D$2:$D$86,MATCH(C4027,Products!$A$2:$A$86,0)),"")</f>
        <v>705.26</v>
      </c>
      <c r="I4027" s="12">
        <f t="shared" si="248"/>
        <v>1015.9559999999999</v>
      </c>
      <c r="J4027" s="12">
        <f t="shared" si="249"/>
        <v>705.26</v>
      </c>
      <c r="K4027" s="12">
        <f t="shared" si="250"/>
        <v>310.69599999999991</v>
      </c>
      <c r="L4027" s="7">
        <f t="shared" si="251"/>
        <v>0.30581639362334584</v>
      </c>
      <c r="M4027" s="5" t="str">
        <f>IF(COUNTIF(Returns!$B$2:$B$248,A4027)&gt;0,"Yes","No")</f>
        <v>No</v>
      </c>
      <c r="N4027" s="13"/>
    </row>
    <row r="4028" spans="1:14" x14ac:dyDescent="0.35">
      <c r="A4028" s="5">
        <v>4027</v>
      </c>
      <c r="B4028" s="5">
        <v>2636</v>
      </c>
      <c r="C4028" s="5">
        <v>1052</v>
      </c>
      <c r="D4028" s="5">
        <v>2</v>
      </c>
      <c r="E4028" s="5">
        <v>2801.53</v>
      </c>
      <c r="F4028" s="5">
        <v>0</v>
      </c>
      <c r="G4028" s="5">
        <f>IFERROR(INDEX(Products!$C$2:$C$86,MATCH(C4028,Products!$A$2:$A$86,0)),"")</f>
        <v>5</v>
      </c>
      <c r="H4028" s="12">
        <f>IFERROR(INDEX(Products!$D$2:$D$86,MATCH(C4028,Products!$A$2:$A$86,0)),"")</f>
        <v>1752.02</v>
      </c>
      <c r="I4028" s="12">
        <f t="shared" si="248"/>
        <v>5603.06</v>
      </c>
      <c r="J4028" s="12">
        <f t="shared" si="249"/>
        <v>3504.04</v>
      </c>
      <c r="K4028" s="12">
        <f t="shared" si="250"/>
        <v>2099.0200000000004</v>
      </c>
      <c r="L4028" s="7">
        <f t="shared" si="251"/>
        <v>0.37462029676640984</v>
      </c>
      <c r="M4028" s="5" t="str">
        <f>IF(COUNTIF(Returns!$B$2:$B$248,A4028)&gt;0,"Yes","No")</f>
        <v>No</v>
      </c>
      <c r="N4028" s="13"/>
    </row>
    <row r="4029" spans="1:14" x14ac:dyDescent="0.35">
      <c r="A4029" s="5">
        <v>4028</v>
      </c>
      <c r="B4029" s="5">
        <v>2637</v>
      </c>
      <c r="C4029" s="5">
        <v>1041</v>
      </c>
      <c r="D4029" s="5">
        <v>1</v>
      </c>
      <c r="E4029" s="5">
        <v>767.68</v>
      </c>
      <c r="F4029" s="5">
        <v>0.1</v>
      </c>
      <c r="G4029" s="5">
        <f>IFERROR(INDEX(Products!$C$2:$C$86,MATCH(C4029,Products!$A$2:$A$86,0)),"")</f>
        <v>4</v>
      </c>
      <c r="H4029" s="12">
        <f>IFERROR(INDEX(Products!$D$2:$D$86,MATCH(C4029,Products!$A$2:$A$86,0)),"")</f>
        <v>540.32000000000005</v>
      </c>
      <c r="I4029" s="12">
        <f t="shared" si="248"/>
        <v>690.91199999999992</v>
      </c>
      <c r="J4029" s="12">
        <f t="shared" si="249"/>
        <v>540.32000000000005</v>
      </c>
      <c r="K4029" s="12">
        <f t="shared" si="250"/>
        <v>150.59199999999987</v>
      </c>
      <c r="L4029" s="7">
        <f t="shared" si="251"/>
        <v>0.21796118753184182</v>
      </c>
      <c r="M4029" s="5" t="str">
        <f>IF(COUNTIF(Returns!$B$2:$B$248,A4029)&gt;0,"Yes","No")</f>
        <v>No</v>
      </c>
      <c r="N4029" s="13"/>
    </row>
    <row r="4030" spans="1:14" x14ac:dyDescent="0.35">
      <c r="A4030" s="5">
        <v>4029</v>
      </c>
      <c r="B4030" s="5">
        <v>2638</v>
      </c>
      <c r="C4030" s="5">
        <v>1085</v>
      </c>
      <c r="D4030" s="5">
        <v>1</v>
      </c>
      <c r="E4030" s="5">
        <v>234.72</v>
      </c>
      <c r="F4030" s="5">
        <v>0.05</v>
      </c>
      <c r="G4030" s="5">
        <f>IFERROR(INDEX(Products!$C$2:$C$86,MATCH(C4030,Products!$A$2:$A$86,0)),"")</f>
        <v>8</v>
      </c>
      <c r="H4030" s="12">
        <f>IFERROR(INDEX(Products!$D$2:$D$86,MATCH(C4030,Products!$A$2:$A$86,0)),"")</f>
        <v>175.69</v>
      </c>
      <c r="I4030" s="12">
        <f t="shared" si="248"/>
        <v>222.98399999999998</v>
      </c>
      <c r="J4030" s="12">
        <f t="shared" si="249"/>
        <v>175.69</v>
      </c>
      <c r="K4030" s="12">
        <f t="shared" si="250"/>
        <v>47.293999999999983</v>
      </c>
      <c r="L4030" s="7">
        <f t="shared" si="251"/>
        <v>0.21209593513435937</v>
      </c>
      <c r="M4030" s="5" t="str">
        <f>IF(COUNTIF(Returns!$B$2:$B$248,A4030)&gt;0,"Yes","No")</f>
        <v>No</v>
      </c>
      <c r="N4030" s="13"/>
    </row>
    <row r="4031" spans="1:14" x14ac:dyDescent="0.35">
      <c r="A4031" s="5">
        <v>4030</v>
      </c>
      <c r="B4031" s="5">
        <v>2638</v>
      </c>
      <c r="C4031" s="5">
        <v>1061</v>
      </c>
      <c r="D4031" s="5">
        <v>1</v>
      </c>
      <c r="E4031" s="5">
        <v>1128.8399999999999</v>
      </c>
      <c r="F4031" s="5">
        <v>0.2</v>
      </c>
      <c r="G4031" s="5">
        <f>IFERROR(INDEX(Products!$C$2:$C$86,MATCH(C4031,Products!$A$2:$A$86,0)),"")</f>
        <v>6</v>
      </c>
      <c r="H4031" s="12">
        <f>IFERROR(INDEX(Products!$D$2:$D$86,MATCH(C4031,Products!$A$2:$A$86,0)),"")</f>
        <v>705.26</v>
      </c>
      <c r="I4031" s="12">
        <f t="shared" si="248"/>
        <v>903.072</v>
      </c>
      <c r="J4031" s="12">
        <f t="shared" si="249"/>
        <v>705.26</v>
      </c>
      <c r="K4031" s="12">
        <f t="shared" si="250"/>
        <v>197.81200000000001</v>
      </c>
      <c r="L4031" s="7">
        <f t="shared" si="251"/>
        <v>0.21904344282626415</v>
      </c>
      <c r="M4031" s="5" t="str">
        <f>IF(COUNTIF(Returns!$B$2:$B$248,A4031)&gt;0,"Yes","No")</f>
        <v>No</v>
      </c>
      <c r="N4031" s="13"/>
    </row>
    <row r="4032" spans="1:14" x14ac:dyDescent="0.35">
      <c r="A4032" s="5">
        <v>4031</v>
      </c>
      <c r="B4032" s="5">
        <v>2639</v>
      </c>
      <c r="C4032" s="5">
        <v>1017</v>
      </c>
      <c r="D4032" s="5">
        <v>1</v>
      </c>
      <c r="E4032" s="5">
        <v>978.37</v>
      </c>
      <c r="F4032" s="5">
        <v>0.1</v>
      </c>
      <c r="G4032" s="5">
        <f>IFERROR(INDEX(Products!$C$2:$C$86,MATCH(C4032,Products!$A$2:$A$86,0)),"")</f>
        <v>2</v>
      </c>
      <c r="H4032" s="12">
        <f>IFERROR(INDEX(Products!$D$2:$D$86,MATCH(C4032,Products!$A$2:$A$86,0)),"")</f>
        <v>519.71</v>
      </c>
      <c r="I4032" s="12">
        <f t="shared" si="248"/>
        <v>880.53300000000002</v>
      </c>
      <c r="J4032" s="12">
        <f t="shared" si="249"/>
        <v>519.71</v>
      </c>
      <c r="K4032" s="12">
        <f t="shared" si="250"/>
        <v>360.82299999999998</v>
      </c>
      <c r="L4032" s="7">
        <f t="shared" si="251"/>
        <v>0.40977794131508982</v>
      </c>
      <c r="M4032" s="5" t="str">
        <f>IF(COUNTIF(Returns!$B$2:$B$248,A4032)&gt;0,"Yes","No")</f>
        <v>No</v>
      </c>
      <c r="N4032" s="13"/>
    </row>
    <row r="4033" spans="1:14" x14ac:dyDescent="0.35">
      <c r="A4033" s="5">
        <v>4032</v>
      </c>
      <c r="B4033" s="5">
        <v>2640</v>
      </c>
      <c r="C4033" s="5">
        <v>1026</v>
      </c>
      <c r="D4033" s="5">
        <v>3</v>
      </c>
      <c r="E4033" s="5">
        <v>1413.81</v>
      </c>
      <c r="F4033" s="5">
        <v>0.05</v>
      </c>
      <c r="G4033" s="5">
        <f>IFERROR(INDEX(Products!$C$2:$C$86,MATCH(C4033,Products!$A$2:$A$86,0)),"")</f>
        <v>3</v>
      </c>
      <c r="H4033" s="12">
        <f>IFERROR(INDEX(Products!$D$2:$D$86,MATCH(C4033,Products!$A$2:$A$86,0)),"")</f>
        <v>1019.93</v>
      </c>
      <c r="I4033" s="12">
        <f t="shared" si="248"/>
        <v>4029.3585000000003</v>
      </c>
      <c r="J4033" s="12">
        <f t="shared" si="249"/>
        <v>3059.79</v>
      </c>
      <c r="K4033" s="12">
        <f t="shared" si="250"/>
        <v>969.56850000000031</v>
      </c>
      <c r="L4033" s="7">
        <f t="shared" si="251"/>
        <v>0.2406260202461509</v>
      </c>
      <c r="M4033" s="5" t="str">
        <f>IF(COUNTIF(Returns!$B$2:$B$248,A4033)&gt;0,"Yes","No")</f>
        <v>Yes</v>
      </c>
      <c r="N4033" s="13"/>
    </row>
    <row r="4034" spans="1:14" x14ac:dyDescent="0.35">
      <c r="A4034" s="5">
        <v>4033</v>
      </c>
      <c r="B4034" s="5">
        <v>2641</v>
      </c>
      <c r="C4034" s="5">
        <v>1085</v>
      </c>
      <c r="D4034" s="5">
        <v>1</v>
      </c>
      <c r="E4034" s="5">
        <v>234.72</v>
      </c>
      <c r="F4034" s="5">
        <v>0.05</v>
      </c>
      <c r="G4034" s="5">
        <f>IFERROR(INDEX(Products!$C$2:$C$86,MATCH(C4034,Products!$A$2:$A$86,0)),"")</f>
        <v>8</v>
      </c>
      <c r="H4034" s="12">
        <f>IFERROR(INDEX(Products!$D$2:$D$86,MATCH(C4034,Products!$A$2:$A$86,0)),"")</f>
        <v>175.69</v>
      </c>
      <c r="I4034" s="12">
        <f t="shared" ref="I4034:I4097" si="252">D4034*E4034*(1-F4034)</f>
        <v>222.98399999999998</v>
      </c>
      <c r="J4034" s="12">
        <f t="shared" ref="J4034:J4097" si="253">D4034*H4034</f>
        <v>175.69</v>
      </c>
      <c r="K4034" s="12">
        <f t="shared" ref="K4034:K4097" si="254">I4034-J4034</f>
        <v>47.293999999999983</v>
      </c>
      <c r="L4034" s="7">
        <f t="shared" ref="L4034:L4097" si="255">IFERROR(K4034/I4034,0)</f>
        <v>0.21209593513435937</v>
      </c>
      <c r="M4034" s="5" t="str">
        <f>IF(COUNTIF(Returns!$B$2:$B$248,A4034)&gt;0,"Yes","No")</f>
        <v>No</v>
      </c>
      <c r="N4034" s="13"/>
    </row>
    <row r="4035" spans="1:14" x14ac:dyDescent="0.35">
      <c r="A4035" s="5">
        <v>4034</v>
      </c>
      <c r="B4035" s="5">
        <v>2641</v>
      </c>
      <c r="C4035" s="5">
        <v>1057</v>
      </c>
      <c r="D4035" s="5">
        <v>1</v>
      </c>
      <c r="E4035" s="5">
        <v>670.06</v>
      </c>
      <c r="F4035" s="5">
        <v>0.3</v>
      </c>
      <c r="G4035" s="5">
        <f>IFERROR(INDEX(Products!$C$2:$C$86,MATCH(C4035,Products!$A$2:$A$86,0)),"")</f>
        <v>6</v>
      </c>
      <c r="H4035" s="12">
        <f>IFERROR(INDEX(Products!$D$2:$D$86,MATCH(C4035,Products!$A$2:$A$86,0)),"")</f>
        <v>490.48</v>
      </c>
      <c r="I4035" s="12">
        <f t="shared" si="252"/>
        <v>469.04199999999992</v>
      </c>
      <c r="J4035" s="12">
        <f t="shared" si="253"/>
        <v>490.48</v>
      </c>
      <c r="K4035" s="12">
        <f t="shared" si="254"/>
        <v>-21.438000000000102</v>
      </c>
      <c r="L4035" s="7">
        <f t="shared" si="255"/>
        <v>-4.570592825376002E-2</v>
      </c>
      <c r="M4035" s="5" t="str">
        <f>IF(COUNTIF(Returns!$B$2:$B$248,A4035)&gt;0,"Yes","No")</f>
        <v>No</v>
      </c>
      <c r="N4035" s="13"/>
    </row>
    <row r="4036" spans="1:14" x14ac:dyDescent="0.35">
      <c r="A4036" s="5">
        <v>4035</v>
      </c>
      <c r="B4036" s="5">
        <v>2642</v>
      </c>
      <c r="C4036" s="5">
        <v>1068</v>
      </c>
      <c r="D4036" s="5">
        <v>1</v>
      </c>
      <c r="E4036" s="5">
        <v>550.08000000000004</v>
      </c>
      <c r="F4036" s="5">
        <v>0.3</v>
      </c>
      <c r="G4036" s="5">
        <f>IFERROR(INDEX(Products!$C$2:$C$86,MATCH(C4036,Products!$A$2:$A$86,0)),"")</f>
        <v>7</v>
      </c>
      <c r="H4036" s="12">
        <f>IFERROR(INDEX(Products!$D$2:$D$86,MATCH(C4036,Products!$A$2:$A$86,0)),"")</f>
        <v>351.29</v>
      </c>
      <c r="I4036" s="12">
        <f t="shared" si="252"/>
        <v>385.05599999999998</v>
      </c>
      <c r="J4036" s="12">
        <f t="shared" si="253"/>
        <v>351.29</v>
      </c>
      <c r="K4036" s="12">
        <f t="shared" si="254"/>
        <v>33.765999999999963</v>
      </c>
      <c r="L4036" s="7">
        <f t="shared" si="255"/>
        <v>8.7691141028837266E-2</v>
      </c>
      <c r="M4036" s="5" t="str">
        <f>IF(COUNTIF(Returns!$B$2:$B$248,A4036)&gt;0,"Yes","No")</f>
        <v>No</v>
      </c>
      <c r="N4036" s="13"/>
    </row>
    <row r="4037" spans="1:14" x14ac:dyDescent="0.35">
      <c r="A4037" s="5">
        <v>4036</v>
      </c>
      <c r="B4037" s="5">
        <v>2642</v>
      </c>
      <c r="C4037" s="5">
        <v>1016</v>
      </c>
      <c r="D4037" s="5">
        <v>2</v>
      </c>
      <c r="E4037" s="5">
        <v>1279.19</v>
      </c>
      <c r="F4037" s="5">
        <v>0.2</v>
      </c>
      <c r="G4037" s="5">
        <f>IFERROR(INDEX(Products!$C$2:$C$86,MATCH(C4037,Products!$A$2:$A$86,0)),"")</f>
        <v>2</v>
      </c>
      <c r="H4037" s="12">
        <f>IFERROR(INDEX(Products!$D$2:$D$86,MATCH(C4037,Products!$A$2:$A$86,0)),"")</f>
        <v>741.85</v>
      </c>
      <c r="I4037" s="12">
        <f t="shared" si="252"/>
        <v>2046.7040000000002</v>
      </c>
      <c r="J4037" s="12">
        <f t="shared" si="253"/>
        <v>1483.7</v>
      </c>
      <c r="K4037" s="12">
        <f t="shared" si="254"/>
        <v>563.00400000000013</v>
      </c>
      <c r="L4037" s="7">
        <f t="shared" si="255"/>
        <v>0.27507836990595613</v>
      </c>
      <c r="M4037" s="5" t="str">
        <f>IF(COUNTIF(Returns!$B$2:$B$248,A4037)&gt;0,"Yes","No")</f>
        <v>No</v>
      </c>
      <c r="N4037" s="13"/>
    </row>
    <row r="4038" spans="1:14" x14ac:dyDescent="0.35">
      <c r="A4038" s="5">
        <v>4037</v>
      </c>
      <c r="B4038" s="5">
        <v>2642</v>
      </c>
      <c r="C4038" s="5">
        <v>1084</v>
      </c>
      <c r="D4038" s="5">
        <v>1</v>
      </c>
      <c r="E4038" s="5">
        <v>317.63</v>
      </c>
      <c r="F4038" s="5">
        <v>0.15</v>
      </c>
      <c r="G4038" s="5">
        <f>IFERROR(INDEX(Products!$C$2:$C$86,MATCH(C4038,Products!$A$2:$A$86,0)),"")</f>
        <v>8</v>
      </c>
      <c r="H4038" s="12">
        <f>IFERROR(INDEX(Products!$D$2:$D$86,MATCH(C4038,Products!$A$2:$A$86,0)),"")</f>
        <v>188.52</v>
      </c>
      <c r="I4038" s="12">
        <f t="shared" si="252"/>
        <v>269.9855</v>
      </c>
      <c r="J4038" s="12">
        <f t="shared" si="253"/>
        <v>188.52</v>
      </c>
      <c r="K4038" s="12">
        <f t="shared" si="254"/>
        <v>81.465499999999992</v>
      </c>
      <c r="L4038" s="7">
        <f t="shared" si="255"/>
        <v>0.30174027864459385</v>
      </c>
      <c r="M4038" s="5" t="str">
        <f>IF(COUNTIF(Returns!$B$2:$B$248,A4038)&gt;0,"Yes","No")</f>
        <v>No</v>
      </c>
      <c r="N4038" s="13"/>
    </row>
    <row r="4039" spans="1:14" x14ac:dyDescent="0.35">
      <c r="A4039" s="5">
        <v>4038</v>
      </c>
      <c r="B4039" s="5">
        <v>2643</v>
      </c>
      <c r="C4039" s="5">
        <v>1049</v>
      </c>
      <c r="D4039" s="5">
        <v>1</v>
      </c>
      <c r="E4039" s="5">
        <v>3970.29</v>
      </c>
      <c r="F4039" s="5">
        <v>0.2</v>
      </c>
      <c r="G4039" s="5">
        <f>IFERROR(INDEX(Products!$C$2:$C$86,MATCH(C4039,Products!$A$2:$A$86,0)),"")</f>
        <v>5</v>
      </c>
      <c r="H4039" s="12">
        <f>IFERROR(INDEX(Products!$D$2:$D$86,MATCH(C4039,Products!$A$2:$A$86,0)),"")</f>
        <v>2490.89</v>
      </c>
      <c r="I4039" s="12">
        <f t="shared" si="252"/>
        <v>3176.232</v>
      </c>
      <c r="J4039" s="12">
        <f t="shared" si="253"/>
        <v>2490.89</v>
      </c>
      <c r="K4039" s="12">
        <f t="shared" si="254"/>
        <v>685.3420000000001</v>
      </c>
      <c r="L4039" s="7">
        <f t="shared" si="255"/>
        <v>0.21577202169111076</v>
      </c>
      <c r="M4039" s="5" t="str">
        <f>IF(COUNTIF(Returns!$B$2:$B$248,A4039)&gt;0,"Yes","No")</f>
        <v>No</v>
      </c>
      <c r="N4039" s="13"/>
    </row>
    <row r="4040" spans="1:14" x14ac:dyDescent="0.35">
      <c r="A4040" s="5">
        <v>4039</v>
      </c>
      <c r="B4040" s="5">
        <v>2643</v>
      </c>
      <c r="C4040" s="5">
        <v>1001</v>
      </c>
      <c r="D4040" s="5">
        <v>1</v>
      </c>
      <c r="E4040" s="5">
        <v>3826.19</v>
      </c>
      <c r="F4040" s="5">
        <v>0.05</v>
      </c>
      <c r="G4040" s="5">
        <f>IFERROR(INDEX(Products!$C$2:$C$86,MATCH(C4040,Products!$A$2:$A$86,0)),"")</f>
        <v>1</v>
      </c>
      <c r="H4040" s="12">
        <f>IFERROR(INDEX(Products!$D$2:$D$86,MATCH(C4040,Products!$A$2:$A$86,0)),"")</f>
        <v>3021.65</v>
      </c>
      <c r="I4040" s="12">
        <f t="shared" si="252"/>
        <v>3634.8804999999998</v>
      </c>
      <c r="J4040" s="12">
        <f t="shared" si="253"/>
        <v>3021.65</v>
      </c>
      <c r="K4040" s="12">
        <f t="shared" si="254"/>
        <v>613.23049999999967</v>
      </c>
      <c r="L4040" s="7">
        <f t="shared" si="255"/>
        <v>0.16870719683907071</v>
      </c>
      <c r="M4040" s="5" t="str">
        <f>IF(COUNTIF(Returns!$B$2:$B$248,A4040)&gt;0,"Yes","No")</f>
        <v>No</v>
      </c>
      <c r="N4040" s="13"/>
    </row>
    <row r="4041" spans="1:14" x14ac:dyDescent="0.35">
      <c r="A4041" s="5">
        <v>4040</v>
      </c>
      <c r="B4041" s="5">
        <v>2644</v>
      </c>
      <c r="C4041" s="5">
        <v>1023</v>
      </c>
      <c r="D4041" s="5">
        <v>1</v>
      </c>
      <c r="E4041" s="5">
        <v>203.79</v>
      </c>
      <c r="F4041" s="5">
        <v>0.05</v>
      </c>
      <c r="G4041" s="5">
        <f>IFERROR(INDEX(Products!$C$2:$C$86,MATCH(C4041,Products!$A$2:$A$86,0)),"")</f>
        <v>2</v>
      </c>
      <c r="H4041" s="12">
        <f>IFERROR(INDEX(Products!$D$2:$D$86,MATCH(C4041,Products!$A$2:$A$86,0)),"")</f>
        <v>145.43</v>
      </c>
      <c r="I4041" s="12">
        <f t="shared" si="252"/>
        <v>193.60049999999998</v>
      </c>
      <c r="J4041" s="12">
        <f t="shared" si="253"/>
        <v>145.43</v>
      </c>
      <c r="K4041" s="12">
        <f t="shared" si="254"/>
        <v>48.170499999999976</v>
      </c>
      <c r="L4041" s="7">
        <f t="shared" si="255"/>
        <v>0.24881392351775941</v>
      </c>
      <c r="M4041" s="5" t="str">
        <f>IF(COUNTIF(Returns!$B$2:$B$248,A4041)&gt;0,"Yes","No")</f>
        <v>Yes</v>
      </c>
      <c r="N4041" s="13"/>
    </row>
    <row r="4042" spans="1:14" x14ac:dyDescent="0.35">
      <c r="A4042" s="5">
        <v>4041</v>
      </c>
      <c r="B4042" s="5">
        <v>2644</v>
      </c>
      <c r="C4042" s="5">
        <v>1072</v>
      </c>
      <c r="D4042" s="5">
        <v>1</v>
      </c>
      <c r="E4042" s="5">
        <v>1404.39</v>
      </c>
      <c r="F4042" s="5">
        <v>0</v>
      </c>
      <c r="G4042" s="5">
        <f>IFERROR(INDEX(Products!$C$2:$C$86,MATCH(C4042,Products!$A$2:$A$86,0)),"")</f>
        <v>7</v>
      </c>
      <c r="H4042" s="12">
        <f>IFERROR(INDEX(Products!$D$2:$D$86,MATCH(C4042,Products!$A$2:$A$86,0)),"")</f>
        <v>772.88</v>
      </c>
      <c r="I4042" s="12">
        <f t="shared" si="252"/>
        <v>1404.39</v>
      </c>
      <c r="J4042" s="12">
        <f t="shared" si="253"/>
        <v>772.88</v>
      </c>
      <c r="K4042" s="12">
        <f t="shared" si="254"/>
        <v>631.5100000000001</v>
      </c>
      <c r="L4042" s="7">
        <f t="shared" si="255"/>
        <v>0.44966853936584572</v>
      </c>
      <c r="M4042" s="5" t="str">
        <f>IF(COUNTIF(Returns!$B$2:$B$248,A4042)&gt;0,"Yes","No")</f>
        <v>No</v>
      </c>
      <c r="N4042" s="13"/>
    </row>
    <row r="4043" spans="1:14" x14ac:dyDescent="0.35">
      <c r="A4043" s="5">
        <v>4042</v>
      </c>
      <c r="B4043" s="5">
        <v>2644</v>
      </c>
      <c r="C4043" s="5">
        <v>1016</v>
      </c>
      <c r="D4043" s="5">
        <v>2</v>
      </c>
      <c r="E4043" s="5">
        <v>1279.19</v>
      </c>
      <c r="F4043" s="5">
        <v>0</v>
      </c>
      <c r="G4043" s="5">
        <f>IFERROR(INDEX(Products!$C$2:$C$86,MATCH(C4043,Products!$A$2:$A$86,0)),"")</f>
        <v>2</v>
      </c>
      <c r="H4043" s="12">
        <f>IFERROR(INDEX(Products!$D$2:$D$86,MATCH(C4043,Products!$A$2:$A$86,0)),"")</f>
        <v>741.85</v>
      </c>
      <c r="I4043" s="12">
        <f t="shared" si="252"/>
        <v>2558.38</v>
      </c>
      <c r="J4043" s="12">
        <f t="shared" si="253"/>
        <v>1483.7</v>
      </c>
      <c r="K4043" s="12">
        <f t="shared" si="254"/>
        <v>1074.68</v>
      </c>
      <c r="L4043" s="7">
        <f t="shared" si="255"/>
        <v>0.42006269592476492</v>
      </c>
      <c r="M4043" s="5" t="str">
        <f>IF(COUNTIF(Returns!$B$2:$B$248,A4043)&gt;0,"Yes","No")</f>
        <v>No</v>
      </c>
      <c r="N4043" s="13"/>
    </row>
    <row r="4044" spans="1:14" x14ac:dyDescent="0.35">
      <c r="A4044" s="5">
        <v>4043</v>
      </c>
      <c r="B4044" s="5">
        <v>2644</v>
      </c>
      <c r="C4044" s="5">
        <v>1001</v>
      </c>
      <c r="D4044" s="5">
        <v>1</v>
      </c>
      <c r="E4044" s="5">
        <v>3826.19</v>
      </c>
      <c r="F4044" s="5">
        <v>0.15</v>
      </c>
      <c r="G4044" s="5">
        <f>IFERROR(INDEX(Products!$C$2:$C$86,MATCH(C4044,Products!$A$2:$A$86,0)),"")</f>
        <v>1</v>
      </c>
      <c r="H4044" s="12">
        <f>IFERROR(INDEX(Products!$D$2:$D$86,MATCH(C4044,Products!$A$2:$A$86,0)),"")</f>
        <v>3021.65</v>
      </c>
      <c r="I4044" s="12">
        <f t="shared" si="252"/>
        <v>3252.2615000000001</v>
      </c>
      <c r="J4044" s="12">
        <f t="shared" si="253"/>
        <v>3021.65</v>
      </c>
      <c r="K4044" s="12">
        <f t="shared" si="254"/>
        <v>230.61149999999998</v>
      </c>
      <c r="L4044" s="7">
        <f t="shared" si="255"/>
        <v>7.0908043526020273E-2</v>
      </c>
      <c r="M4044" s="5" t="str">
        <f>IF(COUNTIF(Returns!$B$2:$B$248,A4044)&gt;0,"Yes","No")</f>
        <v>No</v>
      </c>
      <c r="N4044" s="13"/>
    </row>
    <row r="4045" spans="1:14" x14ac:dyDescent="0.35">
      <c r="A4045" s="5">
        <v>4044</v>
      </c>
      <c r="B4045" s="5">
        <v>2645</v>
      </c>
      <c r="C4045" s="5">
        <v>1001</v>
      </c>
      <c r="D4045" s="5">
        <v>1</v>
      </c>
      <c r="E4045" s="5">
        <v>3826.19</v>
      </c>
      <c r="F4045" s="5">
        <v>0</v>
      </c>
      <c r="G4045" s="5">
        <f>IFERROR(INDEX(Products!$C$2:$C$86,MATCH(C4045,Products!$A$2:$A$86,0)),"")</f>
        <v>1</v>
      </c>
      <c r="H4045" s="12">
        <f>IFERROR(INDEX(Products!$D$2:$D$86,MATCH(C4045,Products!$A$2:$A$86,0)),"")</f>
        <v>3021.65</v>
      </c>
      <c r="I4045" s="12">
        <f t="shared" si="252"/>
        <v>3826.19</v>
      </c>
      <c r="J4045" s="12">
        <f t="shared" si="253"/>
        <v>3021.65</v>
      </c>
      <c r="K4045" s="12">
        <f t="shared" si="254"/>
        <v>804.54</v>
      </c>
      <c r="L4045" s="7">
        <f t="shared" si="255"/>
        <v>0.21027183699711721</v>
      </c>
      <c r="M4045" s="5" t="str">
        <f>IF(COUNTIF(Returns!$B$2:$B$248,A4045)&gt;0,"Yes","No")</f>
        <v>No</v>
      </c>
      <c r="N4045" s="13"/>
    </row>
    <row r="4046" spans="1:14" x14ac:dyDescent="0.35">
      <c r="A4046" s="5">
        <v>4045</v>
      </c>
      <c r="B4046" s="5">
        <v>2646</v>
      </c>
      <c r="C4046" s="5">
        <v>1080</v>
      </c>
      <c r="D4046" s="5">
        <v>3</v>
      </c>
      <c r="E4046" s="5">
        <v>256.7</v>
      </c>
      <c r="F4046" s="5">
        <v>0</v>
      </c>
      <c r="G4046" s="5">
        <f>IFERROR(INDEX(Products!$C$2:$C$86,MATCH(C4046,Products!$A$2:$A$86,0)),"")</f>
        <v>8</v>
      </c>
      <c r="H4046" s="12">
        <f>IFERROR(INDEX(Products!$D$2:$D$86,MATCH(C4046,Products!$A$2:$A$86,0)),"")</f>
        <v>184.26</v>
      </c>
      <c r="I4046" s="12">
        <f t="shared" si="252"/>
        <v>770.09999999999991</v>
      </c>
      <c r="J4046" s="12">
        <f t="shared" si="253"/>
        <v>552.78</v>
      </c>
      <c r="K4046" s="12">
        <f t="shared" si="254"/>
        <v>217.31999999999994</v>
      </c>
      <c r="L4046" s="7">
        <f t="shared" si="255"/>
        <v>0.28219711725749896</v>
      </c>
      <c r="M4046" s="5" t="str">
        <f>IF(COUNTIF(Returns!$B$2:$B$248,A4046)&gt;0,"Yes","No")</f>
        <v>No</v>
      </c>
      <c r="N4046" s="13"/>
    </row>
    <row r="4047" spans="1:14" x14ac:dyDescent="0.35">
      <c r="A4047" s="5">
        <v>4046</v>
      </c>
      <c r="B4047" s="5">
        <v>2646</v>
      </c>
      <c r="C4047" s="5">
        <v>1056</v>
      </c>
      <c r="D4047" s="5">
        <v>1</v>
      </c>
      <c r="E4047" s="5">
        <v>1134.4000000000001</v>
      </c>
      <c r="F4047" s="5">
        <v>0</v>
      </c>
      <c r="G4047" s="5">
        <f>IFERROR(INDEX(Products!$C$2:$C$86,MATCH(C4047,Products!$A$2:$A$86,0)),"")</f>
        <v>6</v>
      </c>
      <c r="H4047" s="12">
        <f>IFERROR(INDEX(Products!$D$2:$D$86,MATCH(C4047,Products!$A$2:$A$86,0)),"")</f>
        <v>798.2</v>
      </c>
      <c r="I4047" s="12">
        <f t="shared" si="252"/>
        <v>1134.4000000000001</v>
      </c>
      <c r="J4047" s="12">
        <f t="shared" si="253"/>
        <v>798.2</v>
      </c>
      <c r="K4047" s="12">
        <f t="shared" si="254"/>
        <v>336.20000000000005</v>
      </c>
      <c r="L4047" s="7">
        <f t="shared" si="255"/>
        <v>0.29636812411847674</v>
      </c>
      <c r="M4047" s="5" t="str">
        <f>IF(COUNTIF(Returns!$B$2:$B$248,A4047)&gt;0,"Yes","No")</f>
        <v>No</v>
      </c>
      <c r="N4047" s="13"/>
    </row>
    <row r="4048" spans="1:14" x14ac:dyDescent="0.35">
      <c r="A4048" s="5">
        <v>4047</v>
      </c>
      <c r="B4048" s="5">
        <v>2646</v>
      </c>
      <c r="C4048" s="5">
        <v>1044</v>
      </c>
      <c r="D4048" s="5">
        <v>1</v>
      </c>
      <c r="E4048" s="5">
        <v>1419.88</v>
      </c>
      <c r="F4048" s="5">
        <v>0</v>
      </c>
      <c r="G4048" s="5">
        <f>IFERROR(INDEX(Products!$C$2:$C$86,MATCH(C4048,Products!$A$2:$A$86,0)),"")</f>
        <v>4</v>
      </c>
      <c r="H4048" s="12">
        <f>IFERROR(INDEX(Products!$D$2:$D$86,MATCH(C4048,Products!$A$2:$A$86,0)),"")</f>
        <v>897.98</v>
      </c>
      <c r="I4048" s="12">
        <f t="shared" si="252"/>
        <v>1419.88</v>
      </c>
      <c r="J4048" s="12">
        <f t="shared" si="253"/>
        <v>897.98</v>
      </c>
      <c r="K4048" s="12">
        <f t="shared" si="254"/>
        <v>521.90000000000009</v>
      </c>
      <c r="L4048" s="7">
        <f t="shared" si="255"/>
        <v>0.36756627320618646</v>
      </c>
      <c r="M4048" s="5" t="str">
        <f>IF(COUNTIF(Returns!$B$2:$B$248,A4048)&gt;0,"Yes","No")</f>
        <v>No</v>
      </c>
      <c r="N4048" s="13"/>
    </row>
    <row r="4049" spans="1:14" x14ac:dyDescent="0.35">
      <c r="A4049" s="5">
        <v>4048</v>
      </c>
      <c r="B4049" s="5">
        <v>2647</v>
      </c>
      <c r="C4049" s="5">
        <v>1065</v>
      </c>
      <c r="D4049" s="5">
        <v>1</v>
      </c>
      <c r="E4049" s="5">
        <v>1433.45</v>
      </c>
      <c r="F4049" s="5">
        <v>0.3</v>
      </c>
      <c r="G4049" s="5">
        <f>IFERROR(INDEX(Products!$C$2:$C$86,MATCH(C4049,Products!$A$2:$A$86,0)),"")</f>
        <v>6</v>
      </c>
      <c r="H4049" s="12">
        <f>IFERROR(INDEX(Products!$D$2:$D$86,MATCH(C4049,Products!$A$2:$A$86,0)),"")</f>
        <v>800.55</v>
      </c>
      <c r="I4049" s="12">
        <f t="shared" si="252"/>
        <v>1003.415</v>
      </c>
      <c r="J4049" s="12">
        <f t="shared" si="253"/>
        <v>800.55</v>
      </c>
      <c r="K4049" s="12">
        <f t="shared" si="254"/>
        <v>202.86500000000001</v>
      </c>
      <c r="L4049" s="7">
        <f t="shared" si="255"/>
        <v>0.2021745738303693</v>
      </c>
      <c r="M4049" s="5" t="str">
        <f>IF(COUNTIF(Returns!$B$2:$B$248,A4049)&gt;0,"Yes","No")</f>
        <v>No</v>
      </c>
      <c r="N4049" s="13"/>
    </row>
    <row r="4050" spans="1:14" x14ac:dyDescent="0.35">
      <c r="A4050" s="5">
        <v>4049</v>
      </c>
      <c r="B4050" s="5">
        <v>2648</v>
      </c>
      <c r="C4050" s="5">
        <v>1049</v>
      </c>
      <c r="D4050" s="5">
        <v>1</v>
      </c>
      <c r="E4050" s="5">
        <v>3970.29</v>
      </c>
      <c r="F4050" s="5">
        <v>0.2</v>
      </c>
      <c r="G4050" s="5">
        <f>IFERROR(INDEX(Products!$C$2:$C$86,MATCH(C4050,Products!$A$2:$A$86,0)),"")</f>
        <v>5</v>
      </c>
      <c r="H4050" s="12">
        <f>IFERROR(INDEX(Products!$D$2:$D$86,MATCH(C4050,Products!$A$2:$A$86,0)),"")</f>
        <v>2490.89</v>
      </c>
      <c r="I4050" s="12">
        <f t="shared" si="252"/>
        <v>3176.232</v>
      </c>
      <c r="J4050" s="12">
        <f t="shared" si="253"/>
        <v>2490.89</v>
      </c>
      <c r="K4050" s="12">
        <f t="shared" si="254"/>
        <v>685.3420000000001</v>
      </c>
      <c r="L4050" s="7">
        <f t="shared" si="255"/>
        <v>0.21577202169111076</v>
      </c>
      <c r="M4050" s="5" t="str">
        <f>IF(COUNTIF(Returns!$B$2:$B$248,A4050)&gt;0,"Yes","No")</f>
        <v>No</v>
      </c>
      <c r="N4050" s="13"/>
    </row>
    <row r="4051" spans="1:14" x14ac:dyDescent="0.35">
      <c r="A4051" s="5">
        <v>4050</v>
      </c>
      <c r="B4051" s="5">
        <v>2648</v>
      </c>
      <c r="C4051" s="5">
        <v>1006</v>
      </c>
      <c r="D4051" s="5">
        <v>1</v>
      </c>
      <c r="E4051" s="5">
        <v>2046.37</v>
      </c>
      <c r="F4051" s="5">
        <v>0</v>
      </c>
      <c r="G4051" s="5">
        <f>IFERROR(INDEX(Products!$C$2:$C$86,MATCH(C4051,Products!$A$2:$A$86,0)),"")</f>
        <v>1</v>
      </c>
      <c r="H4051" s="12">
        <f>IFERROR(INDEX(Products!$D$2:$D$86,MATCH(C4051,Products!$A$2:$A$86,0)),"")</f>
        <v>1296.42</v>
      </c>
      <c r="I4051" s="12">
        <f t="shared" si="252"/>
        <v>2046.37</v>
      </c>
      <c r="J4051" s="12">
        <f t="shared" si="253"/>
        <v>1296.42</v>
      </c>
      <c r="K4051" s="12">
        <f t="shared" si="254"/>
        <v>749.94999999999982</v>
      </c>
      <c r="L4051" s="7">
        <f t="shared" si="255"/>
        <v>0.3664782028665392</v>
      </c>
      <c r="M4051" s="5" t="str">
        <f>IF(COUNTIF(Returns!$B$2:$B$248,A4051)&gt;0,"Yes","No")</f>
        <v>No</v>
      </c>
      <c r="N4051" s="13"/>
    </row>
    <row r="4052" spans="1:14" x14ac:dyDescent="0.35">
      <c r="A4052" s="5">
        <v>4051</v>
      </c>
      <c r="B4052" s="5">
        <v>2649</v>
      </c>
      <c r="C4052" s="5">
        <v>1001</v>
      </c>
      <c r="D4052" s="5">
        <v>1</v>
      </c>
      <c r="E4052" s="5">
        <v>3826.19</v>
      </c>
      <c r="F4052" s="5">
        <v>0</v>
      </c>
      <c r="G4052" s="5">
        <f>IFERROR(INDEX(Products!$C$2:$C$86,MATCH(C4052,Products!$A$2:$A$86,0)),"")</f>
        <v>1</v>
      </c>
      <c r="H4052" s="12">
        <f>IFERROR(INDEX(Products!$D$2:$D$86,MATCH(C4052,Products!$A$2:$A$86,0)),"")</f>
        <v>3021.65</v>
      </c>
      <c r="I4052" s="12">
        <f t="shared" si="252"/>
        <v>3826.19</v>
      </c>
      <c r="J4052" s="12">
        <f t="shared" si="253"/>
        <v>3021.65</v>
      </c>
      <c r="K4052" s="12">
        <f t="shared" si="254"/>
        <v>804.54</v>
      </c>
      <c r="L4052" s="7">
        <f t="shared" si="255"/>
        <v>0.21027183699711721</v>
      </c>
      <c r="M4052" s="5" t="str">
        <f>IF(COUNTIF(Returns!$B$2:$B$248,A4052)&gt;0,"Yes","No")</f>
        <v>No</v>
      </c>
      <c r="N4052" s="13"/>
    </row>
    <row r="4053" spans="1:14" x14ac:dyDescent="0.35">
      <c r="A4053" s="5">
        <v>4052</v>
      </c>
      <c r="B4053" s="5">
        <v>2649</v>
      </c>
      <c r="C4053" s="5">
        <v>1043</v>
      </c>
      <c r="D4053" s="5">
        <v>1</v>
      </c>
      <c r="E4053" s="5">
        <v>567.48</v>
      </c>
      <c r="F4053" s="5">
        <v>0.25</v>
      </c>
      <c r="G4053" s="5">
        <f>IFERROR(INDEX(Products!$C$2:$C$86,MATCH(C4053,Products!$A$2:$A$86,0)),"")</f>
        <v>4</v>
      </c>
      <c r="H4053" s="12">
        <f>IFERROR(INDEX(Products!$D$2:$D$86,MATCH(C4053,Products!$A$2:$A$86,0)),"")</f>
        <v>407.51</v>
      </c>
      <c r="I4053" s="12">
        <f t="shared" si="252"/>
        <v>425.61</v>
      </c>
      <c r="J4053" s="12">
        <f t="shared" si="253"/>
        <v>407.51</v>
      </c>
      <c r="K4053" s="12">
        <f t="shared" si="254"/>
        <v>18.100000000000023</v>
      </c>
      <c r="L4053" s="7">
        <f t="shared" si="255"/>
        <v>4.2527196259486436E-2</v>
      </c>
      <c r="M4053" s="5" t="str">
        <f>IF(COUNTIF(Returns!$B$2:$B$248,A4053)&gt;0,"Yes","No")</f>
        <v>No</v>
      </c>
      <c r="N4053" s="13"/>
    </row>
    <row r="4054" spans="1:14" x14ac:dyDescent="0.35">
      <c r="A4054" s="5">
        <v>4053</v>
      </c>
      <c r="B4054" s="5">
        <v>2650</v>
      </c>
      <c r="C4054" s="5">
        <v>1058</v>
      </c>
      <c r="D4054" s="5">
        <v>2</v>
      </c>
      <c r="E4054" s="5">
        <v>1504.15</v>
      </c>
      <c r="F4054" s="5">
        <v>0</v>
      </c>
      <c r="G4054" s="5">
        <f>IFERROR(INDEX(Products!$C$2:$C$86,MATCH(C4054,Products!$A$2:$A$86,0)),"")</f>
        <v>6</v>
      </c>
      <c r="H4054" s="12">
        <f>IFERROR(INDEX(Products!$D$2:$D$86,MATCH(C4054,Products!$A$2:$A$86,0)),"")</f>
        <v>828.35</v>
      </c>
      <c r="I4054" s="12">
        <f t="shared" si="252"/>
        <v>3008.3</v>
      </c>
      <c r="J4054" s="12">
        <f t="shared" si="253"/>
        <v>1656.7</v>
      </c>
      <c r="K4054" s="12">
        <f t="shared" si="254"/>
        <v>1351.6000000000001</v>
      </c>
      <c r="L4054" s="7">
        <f t="shared" si="255"/>
        <v>0.44929029684539445</v>
      </c>
      <c r="M4054" s="5" t="str">
        <f>IF(COUNTIF(Returns!$B$2:$B$248,A4054)&gt;0,"Yes","No")</f>
        <v>No</v>
      </c>
      <c r="N4054" s="13"/>
    </row>
    <row r="4055" spans="1:14" x14ac:dyDescent="0.35">
      <c r="A4055" s="5">
        <v>4054</v>
      </c>
      <c r="B4055" s="5">
        <v>2650</v>
      </c>
      <c r="C4055" s="5">
        <v>1061</v>
      </c>
      <c r="D4055" s="5">
        <v>1</v>
      </c>
      <c r="E4055" s="5">
        <v>1128.8399999999999</v>
      </c>
      <c r="F4055" s="5">
        <v>0.2</v>
      </c>
      <c r="G4055" s="5">
        <f>IFERROR(INDEX(Products!$C$2:$C$86,MATCH(C4055,Products!$A$2:$A$86,0)),"")</f>
        <v>6</v>
      </c>
      <c r="H4055" s="12">
        <f>IFERROR(INDEX(Products!$D$2:$D$86,MATCH(C4055,Products!$A$2:$A$86,0)),"")</f>
        <v>705.26</v>
      </c>
      <c r="I4055" s="12">
        <f t="shared" si="252"/>
        <v>903.072</v>
      </c>
      <c r="J4055" s="12">
        <f t="shared" si="253"/>
        <v>705.26</v>
      </c>
      <c r="K4055" s="12">
        <f t="shared" si="254"/>
        <v>197.81200000000001</v>
      </c>
      <c r="L4055" s="7">
        <f t="shared" si="255"/>
        <v>0.21904344282626415</v>
      </c>
      <c r="M4055" s="5" t="str">
        <f>IF(COUNTIF(Returns!$B$2:$B$248,A4055)&gt;0,"Yes","No")</f>
        <v>No</v>
      </c>
      <c r="N4055" s="13"/>
    </row>
    <row r="4056" spans="1:14" x14ac:dyDescent="0.35">
      <c r="A4056" s="5">
        <v>4055</v>
      </c>
      <c r="B4056" s="5">
        <v>2651</v>
      </c>
      <c r="C4056" s="5">
        <v>1011</v>
      </c>
      <c r="D4056" s="5">
        <v>1</v>
      </c>
      <c r="E4056" s="5">
        <v>6310.6</v>
      </c>
      <c r="F4056" s="5">
        <v>0.05</v>
      </c>
      <c r="G4056" s="5">
        <f>IFERROR(INDEX(Products!$C$2:$C$86,MATCH(C4056,Products!$A$2:$A$86,0)),"")</f>
        <v>1</v>
      </c>
      <c r="H4056" s="12">
        <f>IFERROR(INDEX(Products!$D$2:$D$86,MATCH(C4056,Products!$A$2:$A$86,0)),"")</f>
        <v>3703.86</v>
      </c>
      <c r="I4056" s="12">
        <f t="shared" si="252"/>
        <v>5995.07</v>
      </c>
      <c r="J4056" s="12">
        <f t="shared" si="253"/>
        <v>3703.86</v>
      </c>
      <c r="K4056" s="12">
        <f t="shared" si="254"/>
        <v>2291.2099999999996</v>
      </c>
      <c r="L4056" s="7">
        <f t="shared" si="255"/>
        <v>0.38218235983900101</v>
      </c>
      <c r="M4056" s="5" t="str">
        <f>IF(COUNTIF(Returns!$B$2:$B$248,A4056)&gt;0,"Yes","No")</f>
        <v>No</v>
      </c>
      <c r="N4056" s="13"/>
    </row>
    <row r="4057" spans="1:14" x14ac:dyDescent="0.35">
      <c r="A4057" s="5">
        <v>4056</v>
      </c>
      <c r="B4057" s="5">
        <v>2651</v>
      </c>
      <c r="C4057" s="5">
        <v>1064</v>
      </c>
      <c r="D4057" s="5">
        <v>1</v>
      </c>
      <c r="E4057" s="5">
        <v>177.92</v>
      </c>
      <c r="F4057" s="5">
        <v>0.1</v>
      </c>
      <c r="G4057" s="5">
        <f>IFERROR(INDEX(Products!$C$2:$C$86,MATCH(C4057,Products!$A$2:$A$86,0)),"")</f>
        <v>6</v>
      </c>
      <c r="H4057" s="12">
        <f>IFERROR(INDEX(Products!$D$2:$D$86,MATCH(C4057,Products!$A$2:$A$86,0)),"")</f>
        <v>95.97</v>
      </c>
      <c r="I4057" s="12">
        <f t="shared" si="252"/>
        <v>160.12799999999999</v>
      </c>
      <c r="J4057" s="12">
        <f t="shared" si="253"/>
        <v>95.97</v>
      </c>
      <c r="K4057" s="12">
        <f t="shared" si="254"/>
        <v>64.157999999999987</v>
      </c>
      <c r="L4057" s="7">
        <f t="shared" si="255"/>
        <v>0.40066696642685845</v>
      </c>
      <c r="M4057" s="5" t="str">
        <f>IF(COUNTIF(Returns!$B$2:$B$248,A4057)&gt;0,"Yes","No")</f>
        <v>No</v>
      </c>
      <c r="N4057" s="13"/>
    </row>
    <row r="4058" spans="1:14" x14ac:dyDescent="0.35">
      <c r="A4058" s="5">
        <v>4057</v>
      </c>
      <c r="B4058" s="5">
        <v>2652</v>
      </c>
      <c r="C4058" s="5">
        <v>1013</v>
      </c>
      <c r="D4058" s="5">
        <v>3</v>
      </c>
      <c r="E4058" s="5">
        <v>6351.87</v>
      </c>
      <c r="F4058" s="5">
        <v>0.05</v>
      </c>
      <c r="G4058" s="5">
        <f>IFERROR(INDEX(Products!$C$2:$C$86,MATCH(C4058,Products!$A$2:$A$86,0)),"")</f>
        <v>1</v>
      </c>
      <c r="H4058" s="12">
        <f>IFERROR(INDEX(Products!$D$2:$D$86,MATCH(C4058,Products!$A$2:$A$86,0)),"")</f>
        <v>4324.57</v>
      </c>
      <c r="I4058" s="12">
        <f t="shared" si="252"/>
        <v>18102.8295</v>
      </c>
      <c r="J4058" s="12">
        <f t="shared" si="253"/>
        <v>12973.71</v>
      </c>
      <c r="K4058" s="12">
        <f t="shared" si="254"/>
        <v>5129.1195000000007</v>
      </c>
      <c r="L4058" s="7">
        <f t="shared" si="255"/>
        <v>0.28333247573259202</v>
      </c>
      <c r="M4058" s="5" t="str">
        <f>IF(COUNTIF(Returns!$B$2:$B$248,A4058)&gt;0,"Yes","No")</f>
        <v>No</v>
      </c>
      <c r="N4058" s="13"/>
    </row>
    <row r="4059" spans="1:14" x14ac:dyDescent="0.35">
      <c r="A4059" s="5">
        <v>4058</v>
      </c>
      <c r="B4059" s="5">
        <v>2652</v>
      </c>
      <c r="C4059" s="5">
        <v>1042</v>
      </c>
      <c r="D4059" s="5">
        <v>3</v>
      </c>
      <c r="E4059" s="5">
        <v>1025.6300000000001</v>
      </c>
      <c r="F4059" s="5">
        <v>0.25</v>
      </c>
      <c r="G4059" s="5">
        <f>IFERROR(INDEX(Products!$C$2:$C$86,MATCH(C4059,Products!$A$2:$A$86,0)),"")</f>
        <v>4</v>
      </c>
      <c r="H4059" s="12">
        <f>IFERROR(INDEX(Products!$D$2:$D$86,MATCH(C4059,Products!$A$2:$A$86,0)),"")</f>
        <v>559.36</v>
      </c>
      <c r="I4059" s="12">
        <f t="shared" si="252"/>
        <v>2307.6675000000005</v>
      </c>
      <c r="J4059" s="12">
        <f t="shared" si="253"/>
        <v>1678.08</v>
      </c>
      <c r="K4059" s="12">
        <f t="shared" si="254"/>
        <v>629.58750000000055</v>
      </c>
      <c r="L4059" s="7">
        <f t="shared" si="255"/>
        <v>0.2728241828599659</v>
      </c>
      <c r="M4059" s="5" t="str">
        <f>IF(COUNTIF(Returns!$B$2:$B$248,A4059)&gt;0,"Yes","No")</f>
        <v>No</v>
      </c>
      <c r="N4059" s="13"/>
    </row>
    <row r="4060" spans="1:14" x14ac:dyDescent="0.35">
      <c r="A4060" s="5">
        <v>4059</v>
      </c>
      <c r="B4060" s="5">
        <v>2652</v>
      </c>
      <c r="C4060" s="5">
        <v>1038</v>
      </c>
      <c r="D4060" s="5">
        <v>2</v>
      </c>
      <c r="E4060" s="5">
        <v>930.61</v>
      </c>
      <c r="F4060" s="5">
        <v>0</v>
      </c>
      <c r="G4060" s="5">
        <f>IFERROR(INDEX(Products!$C$2:$C$86,MATCH(C4060,Products!$A$2:$A$86,0)),"")</f>
        <v>4</v>
      </c>
      <c r="H4060" s="12">
        <f>IFERROR(INDEX(Products!$D$2:$D$86,MATCH(C4060,Products!$A$2:$A$86,0)),"")</f>
        <v>617.46</v>
      </c>
      <c r="I4060" s="12">
        <f t="shared" si="252"/>
        <v>1861.22</v>
      </c>
      <c r="J4060" s="12">
        <f t="shared" si="253"/>
        <v>1234.92</v>
      </c>
      <c r="K4060" s="12">
        <f t="shared" si="254"/>
        <v>626.29999999999995</v>
      </c>
      <c r="L4060" s="7">
        <f t="shared" si="255"/>
        <v>0.33649971524054112</v>
      </c>
      <c r="M4060" s="5" t="str">
        <f>IF(COUNTIF(Returns!$B$2:$B$248,A4060)&gt;0,"Yes","No")</f>
        <v>No</v>
      </c>
      <c r="N4060" s="13"/>
    </row>
    <row r="4061" spans="1:14" x14ac:dyDescent="0.35">
      <c r="A4061" s="5">
        <v>4060</v>
      </c>
      <c r="B4061" s="5">
        <v>2652</v>
      </c>
      <c r="C4061" s="5">
        <v>1053</v>
      </c>
      <c r="D4061" s="5">
        <v>1</v>
      </c>
      <c r="E4061" s="5">
        <v>1295.03</v>
      </c>
      <c r="F4061" s="5">
        <v>0</v>
      </c>
      <c r="G4061" s="5">
        <f>IFERROR(INDEX(Products!$C$2:$C$86,MATCH(C4061,Products!$A$2:$A$86,0)),"")</f>
        <v>5</v>
      </c>
      <c r="H4061" s="12">
        <f>IFERROR(INDEX(Products!$D$2:$D$86,MATCH(C4061,Products!$A$2:$A$86,0)),"")</f>
        <v>777.04</v>
      </c>
      <c r="I4061" s="12">
        <f t="shared" si="252"/>
        <v>1295.03</v>
      </c>
      <c r="J4061" s="12">
        <f t="shared" si="253"/>
        <v>777.04</v>
      </c>
      <c r="K4061" s="12">
        <f t="shared" si="254"/>
        <v>517.99</v>
      </c>
      <c r="L4061" s="7">
        <f t="shared" si="255"/>
        <v>0.39998301197655656</v>
      </c>
      <c r="M4061" s="5" t="str">
        <f>IF(COUNTIF(Returns!$B$2:$B$248,A4061)&gt;0,"Yes","No")</f>
        <v>Yes</v>
      </c>
      <c r="N4061" s="13"/>
    </row>
    <row r="4062" spans="1:14" x14ac:dyDescent="0.35">
      <c r="A4062" s="5">
        <v>4061</v>
      </c>
      <c r="B4062" s="5">
        <v>2653</v>
      </c>
      <c r="C4062" s="5">
        <v>1052</v>
      </c>
      <c r="D4062" s="5">
        <v>1</v>
      </c>
      <c r="E4062" s="5">
        <v>2801.53</v>
      </c>
      <c r="F4062" s="5">
        <v>0.05</v>
      </c>
      <c r="G4062" s="5">
        <f>IFERROR(INDEX(Products!$C$2:$C$86,MATCH(C4062,Products!$A$2:$A$86,0)),"")</f>
        <v>5</v>
      </c>
      <c r="H4062" s="12">
        <f>IFERROR(INDEX(Products!$D$2:$D$86,MATCH(C4062,Products!$A$2:$A$86,0)),"")</f>
        <v>1752.02</v>
      </c>
      <c r="I4062" s="12">
        <f t="shared" si="252"/>
        <v>2661.4535000000001</v>
      </c>
      <c r="J4062" s="12">
        <f t="shared" si="253"/>
        <v>1752.02</v>
      </c>
      <c r="K4062" s="12">
        <f t="shared" si="254"/>
        <v>909.43350000000009</v>
      </c>
      <c r="L4062" s="7">
        <f t="shared" si="255"/>
        <v>0.34170557554358927</v>
      </c>
      <c r="M4062" s="5" t="str">
        <f>IF(COUNTIF(Returns!$B$2:$B$248,A4062)&gt;0,"Yes","No")</f>
        <v>No</v>
      </c>
      <c r="N4062" s="13"/>
    </row>
    <row r="4063" spans="1:14" x14ac:dyDescent="0.35">
      <c r="A4063" s="5">
        <v>4062</v>
      </c>
      <c r="B4063" s="5">
        <v>2653</v>
      </c>
      <c r="C4063" s="5">
        <v>1026</v>
      </c>
      <c r="D4063" s="5">
        <v>1</v>
      </c>
      <c r="E4063" s="5">
        <v>1413.81</v>
      </c>
      <c r="F4063" s="5">
        <v>0.25</v>
      </c>
      <c r="G4063" s="5">
        <f>IFERROR(INDEX(Products!$C$2:$C$86,MATCH(C4063,Products!$A$2:$A$86,0)),"")</f>
        <v>3</v>
      </c>
      <c r="H4063" s="12">
        <f>IFERROR(INDEX(Products!$D$2:$D$86,MATCH(C4063,Products!$A$2:$A$86,0)),"")</f>
        <v>1019.93</v>
      </c>
      <c r="I4063" s="12">
        <f t="shared" si="252"/>
        <v>1060.3575000000001</v>
      </c>
      <c r="J4063" s="12">
        <f t="shared" si="253"/>
        <v>1019.93</v>
      </c>
      <c r="K4063" s="12">
        <f t="shared" si="254"/>
        <v>40.427500000000123</v>
      </c>
      <c r="L4063" s="7">
        <f t="shared" si="255"/>
        <v>3.8126292311791182E-2</v>
      </c>
      <c r="M4063" s="5" t="str">
        <f>IF(COUNTIF(Returns!$B$2:$B$248,A4063)&gt;0,"Yes","No")</f>
        <v>No</v>
      </c>
      <c r="N4063" s="13"/>
    </row>
    <row r="4064" spans="1:14" x14ac:dyDescent="0.35">
      <c r="A4064" s="5">
        <v>4063</v>
      </c>
      <c r="B4064" s="5">
        <v>2654</v>
      </c>
      <c r="C4064" s="5">
        <v>1033</v>
      </c>
      <c r="D4064" s="5">
        <v>1</v>
      </c>
      <c r="E4064" s="5">
        <v>3738.1</v>
      </c>
      <c r="F4064" s="5">
        <v>0</v>
      </c>
      <c r="G4064" s="5">
        <f>IFERROR(INDEX(Products!$C$2:$C$86,MATCH(C4064,Products!$A$2:$A$86,0)),"")</f>
        <v>3</v>
      </c>
      <c r="H4064" s="12">
        <f>IFERROR(INDEX(Products!$D$2:$D$86,MATCH(C4064,Products!$A$2:$A$86,0)),"")</f>
        <v>2130.6999999999998</v>
      </c>
      <c r="I4064" s="12">
        <f t="shared" si="252"/>
        <v>3738.1</v>
      </c>
      <c r="J4064" s="12">
        <f t="shared" si="253"/>
        <v>2130.6999999999998</v>
      </c>
      <c r="K4064" s="12">
        <f t="shared" si="254"/>
        <v>1607.4</v>
      </c>
      <c r="L4064" s="7">
        <f t="shared" si="255"/>
        <v>0.43000454776490732</v>
      </c>
      <c r="M4064" s="5" t="str">
        <f>IF(COUNTIF(Returns!$B$2:$B$248,A4064)&gt;0,"Yes","No")</f>
        <v>Yes</v>
      </c>
      <c r="N4064" s="13"/>
    </row>
    <row r="4065" spans="1:14" x14ac:dyDescent="0.35">
      <c r="A4065" s="5">
        <v>4064</v>
      </c>
      <c r="B4065" s="5">
        <v>2655</v>
      </c>
      <c r="C4065" s="5">
        <v>1061</v>
      </c>
      <c r="D4065" s="5">
        <v>2</v>
      </c>
      <c r="E4065" s="5">
        <v>1128.8399999999999</v>
      </c>
      <c r="F4065" s="5">
        <v>0.2</v>
      </c>
      <c r="G4065" s="5">
        <f>IFERROR(INDEX(Products!$C$2:$C$86,MATCH(C4065,Products!$A$2:$A$86,0)),"")</f>
        <v>6</v>
      </c>
      <c r="H4065" s="12">
        <f>IFERROR(INDEX(Products!$D$2:$D$86,MATCH(C4065,Products!$A$2:$A$86,0)),"")</f>
        <v>705.26</v>
      </c>
      <c r="I4065" s="12">
        <f t="shared" si="252"/>
        <v>1806.144</v>
      </c>
      <c r="J4065" s="12">
        <f t="shared" si="253"/>
        <v>1410.52</v>
      </c>
      <c r="K4065" s="12">
        <f t="shared" si="254"/>
        <v>395.62400000000002</v>
      </c>
      <c r="L4065" s="7">
        <f t="shared" si="255"/>
        <v>0.21904344282626415</v>
      </c>
      <c r="M4065" s="5" t="str">
        <f>IF(COUNTIF(Returns!$B$2:$B$248,A4065)&gt;0,"Yes","No")</f>
        <v>No</v>
      </c>
      <c r="N4065" s="13"/>
    </row>
    <row r="4066" spans="1:14" x14ac:dyDescent="0.35">
      <c r="A4066" s="5">
        <v>4065</v>
      </c>
      <c r="B4066" s="5">
        <v>2656</v>
      </c>
      <c r="C4066" s="5">
        <v>1061</v>
      </c>
      <c r="D4066" s="5">
        <v>2</v>
      </c>
      <c r="E4066" s="5">
        <v>1128.8399999999999</v>
      </c>
      <c r="F4066" s="5">
        <v>0</v>
      </c>
      <c r="G4066" s="5">
        <f>IFERROR(INDEX(Products!$C$2:$C$86,MATCH(C4066,Products!$A$2:$A$86,0)),"")</f>
        <v>6</v>
      </c>
      <c r="H4066" s="12">
        <f>IFERROR(INDEX(Products!$D$2:$D$86,MATCH(C4066,Products!$A$2:$A$86,0)),"")</f>
        <v>705.26</v>
      </c>
      <c r="I4066" s="12">
        <f t="shared" si="252"/>
        <v>2257.6799999999998</v>
      </c>
      <c r="J4066" s="12">
        <f t="shared" si="253"/>
        <v>1410.52</v>
      </c>
      <c r="K4066" s="12">
        <f t="shared" si="254"/>
        <v>847.15999999999985</v>
      </c>
      <c r="L4066" s="7">
        <f t="shared" si="255"/>
        <v>0.37523475426101127</v>
      </c>
      <c r="M4066" s="5" t="str">
        <f>IF(COUNTIF(Returns!$B$2:$B$248,A4066)&gt;0,"Yes","No")</f>
        <v>No</v>
      </c>
      <c r="N4066" s="13"/>
    </row>
    <row r="4067" spans="1:14" x14ac:dyDescent="0.35">
      <c r="A4067" s="5">
        <v>4066</v>
      </c>
      <c r="B4067" s="5">
        <v>2657</v>
      </c>
      <c r="C4067" s="5">
        <v>1028</v>
      </c>
      <c r="D4067" s="5">
        <v>1</v>
      </c>
      <c r="E4067" s="5">
        <v>2753.45</v>
      </c>
      <c r="F4067" s="5">
        <v>0.05</v>
      </c>
      <c r="G4067" s="5">
        <f>IFERROR(INDEX(Products!$C$2:$C$86,MATCH(C4067,Products!$A$2:$A$86,0)),"")</f>
        <v>3</v>
      </c>
      <c r="H4067" s="12">
        <f>IFERROR(INDEX(Products!$D$2:$D$86,MATCH(C4067,Products!$A$2:$A$86,0)),"")</f>
        <v>1672.88</v>
      </c>
      <c r="I4067" s="12">
        <f t="shared" si="252"/>
        <v>2615.7774999999997</v>
      </c>
      <c r="J4067" s="12">
        <f t="shared" si="253"/>
        <v>1672.88</v>
      </c>
      <c r="K4067" s="12">
        <f t="shared" si="254"/>
        <v>942.89749999999958</v>
      </c>
      <c r="L4067" s="7">
        <f t="shared" si="255"/>
        <v>0.36046548301604386</v>
      </c>
      <c r="M4067" s="5" t="str">
        <f>IF(COUNTIF(Returns!$B$2:$B$248,A4067)&gt;0,"Yes","No")</f>
        <v>No</v>
      </c>
      <c r="N4067" s="13"/>
    </row>
    <row r="4068" spans="1:14" x14ac:dyDescent="0.35">
      <c r="A4068" s="5">
        <v>4067</v>
      </c>
      <c r="B4068" s="5">
        <v>2657</v>
      </c>
      <c r="C4068" s="5">
        <v>1079</v>
      </c>
      <c r="D4068" s="5">
        <v>2</v>
      </c>
      <c r="E4068" s="5">
        <v>395.97</v>
      </c>
      <c r="F4068" s="5">
        <v>0</v>
      </c>
      <c r="G4068" s="5">
        <f>IFERROR(INDEX(Products!$C$2:$C$86,MATCH(C4068,Products!$A$2:$A$86,0)),"")</f>
        <v>8</v>
      </c>
      <c r="H4068" s="12">
        <f>IFERROR(INDEX(Products!$D$2:$D$86,MATCH(C4068,Products!$A$2:$A$86,0)),"")</f>
        <v>242.57</v>
      </c>
      <c r="I4068" s="12">
        <f t="shared" si="252"/>
        <v>791.94</v>
      </c>
      <c r="J4068" s="12">
        <f t="shared" si="253"/>
        <v>485.14</v>
      </c>
      <c r="K4068" s="12">
        <f t="shared" si="254"/>
        <v>306.80000000000007</v>
      </c>
      <c r="L4068" s="7">
        <f t="shared" si="255"/>
        <v>0.38740308609238078</v>
      </c>
      <c r="M4068" s="5" t="str">
        <f>IF(COUNTIF(Returns!$B$2:$B$248,A4068)&gt;0,"Yes","No")</f>
        <v>No</v>
      </c>
      <c r="N4068" s="13"/>
    </row>
    <row r="4069" spans="1:14" x14ac:dyDescent="0.35">
      <c r="A4069" s="5">
        <v>4068</v>
      </c>
      <c r="B4069" s="5">
        <v>2658</v>
      </c>
      <c r="C4069" s="5">
        <v>1005</v>
      </c>
      <c r="D4069" s="5">
        <v>1</v>
      </c>
      <c r="E4069" s="5">
        <v>2703.6</v>
      </c>
      <c r="F4069" s="5">
        <v>0</v>
      </c>
      <c r="G4069" s="5">
        <f>IFERROR(INDEX(Products!$C$2:$C$86,MATCH(C4069,Products!$A$2:$A$86,0)),"")</f>
        <v>1</v>
      </c>
      <c r="H4069" s="12">
        <f>IFERROR(INDEX(Products!$D$2:$D$86,MATCH(C4069,Products!$A$2:$A$86,0)),"")</f>
        <v>2129.88</v>
      </c>
      <c r="I4069" s="12">
        <f t="shared" si="252"/>
        <v>2703.6</v>
      </c>
      <c r="J4069" s="12">
        <f t="shared" si="253"/>
        <v>2129.88</v>
      </c>
      <c r="K4069" s="12">
        <f t="shared" si="254"/>
        <v>573.7199999999998</v>
      </c>
      <c r="L4069" s="7">
        <f t="shared" si="255"/>
        <v>0.2122059476253883</v>
      </c>
      <c r="M4069" s="5" t="str">
        <f>IF(COUNTIF(Returns!$B$2:$B$248,A4069)&gt;0,"Yes","No")</f>
        <v>No</v>
      </c>
      <c r="N4069" s="13"/>
    </row>
    <row r="4070" spans="1:14" x14ac:dyDescent="0.35">
      <c r="A4070" s="5">
        <v>4069</v>
      </c>
      <c r="B4070" s="5">
        <v>2658</v>
      </c>
      <c r="C4070" s="5">
        <v>1024</v>
      </c>
      <c r="D4070" s="5">
        <v>1</v>
      </c>
      <c r="E4070" s="5">
        <v>232.94</v>
      </c>
      <c r="F4070" s="5">
        <v>0.15</v>
      </c>
      <c r="G4070" s="5">
        <f>IFERROR(INDEX(Products!$C$2:$C$86,MATCH(C4070,Products!$A$2:$A$86,0)),"")</f>
        <v>2</v>
      </c>
      <c r="H4070" s="12">
        <f>IFERROR(INDEX(Products!$D$2:$D$86,MATCH(C4070,Products!$A$2:$A$86,0)),"")</f>
        <v>162.82</v>
      </c>
      <c r="I4070" s="12">
        <f t="shared" si="252"/>
        <v>197.999</v>
      </c>
      <c r="J4070" s="12">
        <f t="shared" si="253"/>
        <v>162.82</v>
      </c>
      <c r="K4070" s="12">
        <f t="shared" si="254"/>
        <v>35.179000000000002</v>
      </c>
      <c r="L4070" s="7">
        <f t="shared" si="255"/>
        <v>0.17767261450815411</v>
      </c>
      <c r="M4070" s="5" t="str">
        <f>IF(COUNTIF(Returns!$B$2:$B$248,A4070)&gt;0,"Yes","No")</f>
        <v>No</v>
      </c>
      <c r="N4070" s="13"/>
    </row>
    <row r="4071" spans="1:14" x14ac:dyDescent="0.35">
      <c r="A4071" s="5">
        <v>4070</v>
      </c>
      <c r="B4071" s="5">
        <v>2659</v>
      </c>
      <c r="C4071" s="5">
        <v>1069</v>
      </c>
      <c r="D4071" s="5">
        <v>1</v>
      </c>
      <c r="E4071" s="5">
        <v>545.38</v>
      </c>
      <c r="F4071" s="5">
        <v>0.05</v>
      </c>
      <c r="G4071" s="5">
        <f>IFERROR(INDEX(Products!$C$2:$C$86,MATCH(C4071,Products!$A$2:$A$86,0)),"")</f>
        <v>7</v>
      </c>
      <c r="H4071" s="12">
        <f>IFERROR(INDEX(Products!$D$2:$D$86,MATCH(C4071,Products!$A$2:$A$86,0)),"")</f>
        <v>312.64999999999998</v>
      </c>
      <c r="I4071" s="12">
        <f t="shared" si="252"/>
        <v>518.11099999999999</v>
      </c>
      <c r="J4071" s="12">
        <f t="shared" si="253"/>
        <v>312.64999999999998</v>
      </c>
      <c r="K4071" s="12">
        <f t="shared" si="254"/>
        <v>205.46100000000001</v>
      </c>
      <c r="L4071" s="7">
        <f t="shared" si="255"/>
        <v>0.39655788045418844</v>
      </c>
      <c r="M4071" s="5" t="str">
        <f>IF(COUNTIF(Returns!$B$2:$B$248,A4071)&gt;0,"Yes","No")</f>
        <v>No</v>
      </c>
      <c r="N4071" s="13"/>
    </row>
    <row r="4072" spans="1:14" x14ac:dyDescent="0.35">
      <c r="A4072" s="5">
        <v>4071</v>
      </c>
      <c r="B4072" s="5">
        <v>2660</v>
      </c>
      <c r="C4072" s="5">
        <v>1078</v>
      </c>
      <c r="D4072" s="5">
        <v>2</v>
      </c>
      <c r="E4072" s="5">
        <v>174.98</v>
      </c>
      <c r="F4072" s="5">
        <v>0.1</v>
      </c>
      <c r="G4072" s="5">
        <f>IFERROR(INDEX(Products!$C$2:$C$86,MATCH(C4072,Products!$A$2:$A$86,0)),"")</f>
        <v>8</v>
      </c>
      <c r="H4072" s="12">
        <f>IFERROR(INDEX(Products!$D$2:$D$86,MATCH(C4072,Products!$A$2:$A$86,0)),"")</f>
        <v>125.34</v>
      </c>
      <c r="I4072" s="12">
        <f t="shared" si="252"/>
        <v>314.964</v>
      </c>
      <c r="J4072" s="12">
        <f t="shared" si="253"/>
        <v>250.68</v>
      </c>
      <c r="K4072" s="12">
        <f t="shared" si="254"/>
        <v>64.283999999999992</v>
      </c>
      <c r="L4072" s="7">
        <f t="shared" si="255"/>
        <v>0.20409951613517732</v>
      </c>
      <c r="M4072" s="5" t="str">
        <f>IF(COUNTIF(Returns!$B$2:$B$248,A4072)&gt;0,"Yes","No")</f>
        <v>No</v>
      </c>
      <c r="N4072" s="13"/>
    </row>
    <row r="4073" spans="1:14" x14ac:dyDescent="0.35">
      <c r="A4073" s="5">
        <v>4072</v>
      </c>
      <c r="B4073" s="5">
        <v>2661</v>
      </c>
      <c r="C4073" s="5">
        <v>1037</v>
      </c>
      <c r="D4073" s="5">
        <v>1</v>
      </c>
      <c r="E4073" s="5">
        <v>1161.6300000000001</v>
      </c>
      <c r="F4073" s="5">
        <v>0.2</v>
      </c>
      <c r="G4073" s="5">
        <f>IFERROR(INDEX(Products!$C$2:$C$86,MATCH(C4073,Products!$A$2:$A$86,0)),"")</f>
        <v>4</v>
      </c>
      <c r="H4073" s="12">
        <f>IFERROR(INDEX(Products!$D$2:$D$86,MATCH(C4073,Products!$A$2:$A$86,0)),"")</f>
        <v>798.62</v>
      </c>
      <c r="I4073" s="12">
        <f t="shared" si="252"/>
        <v>929.30400000000009</v>
      </c>
      <c r="J4073" s="12">
        <f t="shared" si="253"/>
        <v>798.62</v>
      </c>
      <c r="K4073" s="12">
        <f t="shared" si="254"/>
        <v>130.68400000000008</v>
      </c>
      <c r="L4073" s="7">
        <f t="shared" si="255"/>
        <v>0.14062567254633582</v>
      </c>
      <c r="M4073" s="5" t="str">
        <f>IF(COUNTIF(Returns!$B$2:$B$248,A4073)&gt;0,"Yes","No")</f>
        <v>No</v>
      </c>
      <c r="N4073" s="13"/>
    </row>
    <row r="4074" spans="1:14" x14ac:dyDescent="0.35">
      <c r="A4074" s="5">
        <v>4073</v>
      </c>
      <c r="B4074" s="5">
        <v>2662</v>
      </c>
      <c r="C4074" s="5">
        <v>1023</v>
      </c>
      <c r="D4074" s="5">
        <v>1</v>
      </c>
      <c r="E4074" s="5">
        <v>203.79</v>
      </c>
      <c r="F4074" s="5">
        <v>0.15</v>
      </c>
      <c r="G4074" s="5">
        <f>IFERROR(INDEX(Products!$C$2:$C$86,MATCH(C4074,Products!$A$2:$A$86,0)),"")</f>
        <v>2</v>
      </c>
      <c r="H4074" s="12">
        <f>IFERROR(INDEX(Products!$D$2:$D$86,MATCH(C4074,Products!$A$2:$A$86,0)),"")</f>
        <v>145.43</v>
      </c>
      <c r="I4074" s="12">
        <f t="shared" si="252"/>
        <v>173.22149999999999</v>
      </c>
      <c r="J4074" s="12">
        <f t="shared" si="253"/>
        <v>145.43</v>
      </c>
      <c r="K4074" s="12">
        <f t="shared" si="254"/>
        <v>27.791499999999985</v>
      </c>
      <c r="L4074" s="7">
        <f t="shared" si="255"/>
        <v>0.16043909099043702</v>
      </c>
      <c r="M4074" s="5" t="str">
        <f>IF(COUNTIF(Returns!$B$2:$B$248,A4074)&gt;0,"Yes","No")</f>
        <v>No</v>
      </c>
      <c r="N4074" s="13"/>
    </row>
    <row r="4075" spans="1:14" x14ac:dyDescent="0.35">
      <c r="A4075" s="5">
        <v>4074</v>
      </c>
      <c r="B4075" s="5">
        <v>2663</v>
      </c>
      <c r="C4075" s="5">
        <v>1001</v>
      </c>
      <c r="D4075" s="5">
        <v>1</v>
      </c>
      <c r="E4075" s="5">
        <v>3826.19</v>
      </c>
      <c r="F4075" s="5">
        <v>0</v>
      </c>
      <c r="G4075" s="5">
        <f>IFERROR(INDEX(Products!$C$2:$C$86,MATCH(C4075,Products!$A$2:$A$86,0)),"")</f>
        <v>1</v>
      </c>
      <c r="H4075" s="12">
        <f>IFERROR(INDEX(Products!$D$2:$D$86,MATCH(C4075,Products!$A$2:$A$86,0)),"")</f>
        <v>3021.65</v>
      </c>
      <c r="I4075" s="12">
        <f t="shared" si="252"/>
        <v>3826.19</v>
      </c>
      <c r="J4075" s="12">
        <f t="shared" si="253"/>
        <v>3021.65</v>
      </c>
      <c r="K4075" s="12">
        <f t="shared" si="254"/>
        <v>804.54</v>
      </c>
      <c r="L4075" s="7">
        <f t="shared" si="255"/>
        <v>0.21027183699711721</v>
      </c>
      <c r="M4075" s="5" t="str">
        <f>IF(COUNTIF(Returns!$B$2:$B$248,A4075)&gt;0,"Yes","No")</f>
        <v>No</v>
      </c>
      <c r="N4075" s="13"/>
    </row>
    <row r="4076" spans="1:14" x14ac:dyDescent="0.35">
      <c r="A4076" s="5">
        <v>4075</v>
      </c>
      <c r="B4076" s="5">
        <v>2663</v>
      </c>
      <c r="C4076" s="5">
        <v>1026</v>
      </c>
      <c r="D4076" s="5">
        <v>1</v>
      </c>
      <c r="E4076" s="5">
        <v>1413.81</v>
      </c>
      <c r="F4076" s="5">
        <v>0</v>
      </c>
      <c r="G4076" s="5">
        <f>IFERROR(INDEX(Products!$C$2:$C$86,MATCH(C4076,Products!$A$2:$A$86,0)),"")</f>
        <v>3</v>
      </c>
      <c r="H4076" s="12">
        <f>IFERROR(INDEX(Products!$D$2:$D$86,MATCH(C4076,Products!$A$2:$A$86,0)),"")</f>
        <v>1019.93</v>
      </c>
      <c r="I4076" s="12">
        <f t="shared" si="252"/>
        <v>1413.81</v>
      </c>
      <c r="J4076" s="12">
        <f t="shared" si="253"/>
        <v>1019.93</v>
      </c>
      <c r="K4076" s="12">
        <f t="shared" si="254"/>
        <v>393.88</v>
      </c>
      <c r="L4076" s="7">
        <f t="shared" si="255"/>
        <v>0.27859471923384332</v>
      </c>
      <c r="M4076" s="5" t="str">
        <f>IF(COUNTIF(Returns!$B$2:$B$248,A4076)&gt;0,"Yes","No")</f>
        <v>No</v>
      </c>
      <c r="N4076" s="13"/>
    </row>
    <row r="4077" spans="1:14" x14ac:dyDescent="0.35">
      <c r="A4077" s="5">
        <v>4076</v>
      </c>
      <c r="B4077" s="5">
        <v>2664</v>
      </c>
      <c r="C4077" s="5">
        <v>1001</v>
      </c>
      <c r="D4077" s="5">
        <v>1</v>
      </c>
      <c r="E4077" s="5">
        <v>3826.19</v>
      </c>
      <c r="F4077" s="5">
        <v>0</v>
      </c>
      <c r="G4077" s="5">
        <f>IFERROR(INDEX(Products!$C$2:$C$86,MATCH(C4077,Products!$A$2:$A$86,0)),"")</f>
        <v>1</v>
      </c>
      <c r="H4077" s="12">
        <f>IFERROR(INDEX(Products!$D$2:$D$86,MATCH(C4077,Products!$A$2:$A$86,0)),"")</f>
        <v>3021.65</v>
      </c>
      <c r="I4077" s="12">
        <f t="shared" si="252"/>
        <v>3826.19</v>
      </c>
      <c r="J4077" s="12">
        <f t="shared" si="253"/>
        <v>3021.65</v>
      </c>
      <c r="K4077" s="12">
        <f t="shared" si="254"/>
        <v>804.54</v>
      </c>
      <c r="L4077" s="7">
        <f t="shared" si="255"/>
        <v>0.21027183699711721</v>
      </c>
      <c r="M4077" s="5" t="str">
        <f>IF(COUNTIF(Returns!$B$2:$B$248,A4077)&gt;0,"Yes","No")</f>
        <v>No</v>
      </c>
      <c r="N4077" s="13"/>
    </row>
    <row r="4078" spans="1:14" x14ac:dyDescent="0.35">
      <c r="A4078" s="5">
        <v>4077</v>
      </c>
      <c r="B4078" s="5">
        <v>2664</v>
      </c>
      <c r="C4078" s="5">
        <v>1079</v>
      </c>
      <c r="D4078" s="5">
        <v>1</v>
      </c>
      <c r="E4078" s="5">
        <v>395.97</v>
      </c>
      <c r="F4078" s="5">
        <v>0</v>
      </c>
      <c r="G4078" s="5">
        <f>IFERROR(INDEX(Products!$C$2:$C$86,MATCH(C4078,Products!$A$2:$A$86,0)),"")</f>
        <v>8</v>
      </c>
      <c r="H4078" s="12">
        <f>IFERROR(INDEX(Products!$D$2:$D$86,MATCH(C4078,Products!$A$2:$A$86,0)),"")</f>
        <v>242.57</v>
      </c>
      <c r="I4078" s="12">
        <f t="shared" si="252"/>
        <v>395.97</v>
      </c>
      <c r="J4078" s="12">
        <f t="shared" si="253"/>
        <v>242.57</v>
      </c>
      <c r="K4078" s="12">
        <f t="shared" si="254"/>
        <v>153.40000000000003</v>
      </c>
      <c r="L4078" s="7">
        <f t="shared" si="255"/>
        <v>0.38740308609238078</v>
      </c>
      <c r="M4078" s="5" t="str">
        <f>IF(COUNTIF(Returns!$B$2:$B$248,A4078)&gt;0,"Yes","No")</f>
        <v>No</v>
      </c>
      <c r="N4078" s="13"/>
    </row>
    <row r="4079" spans="1:14" x14ac:dyDescent="0.35">
      <c r="A4079" s="5">
        <v>4078</v>
      </c>
      <c r="B4079" s="5">
        <v>2664</v>
      </c>
      <c r="C4079" s="5">
        <v>1049</v>
      </c>
      <c r="D4079" s="5">
        <v>1</v>
      </c>
      <c r="E4079" s="5">
        <v>3970.29</v>
      </c>
      <c r="F4079" s="5">
        <v>0</v>
      </c>
      <c r="G4079" s="5">
        <f>IFERROR(INDEX(Products!$C$2:$C$86,MATCH(C4079,Products!$A$2:$A$86,0)),"")</f>
        <v>5</v>
      </c>
      <c r="H4079" s="12">
        <f>IFERROR(INDEX(Products!$D$2:$D$86,MATCH(C4079,Products!$A$2:$A$86,0)),"")</f>
        <v>2490.89</v>
      </c>
      <c r="I4079" s="12">
        <f t="shared" si="252"/>
        <v>3970.29</v>
      </c>
      <c r="J4079" s="12">
        <f t="shared" si="253"/>
        <v>2490.89</v>
      </c>
      <c r="K4079" s="12">
        <f t="shared" si="254"/>
        <v>1479.4</v>
      </c>
      <c r="L4079" s="7">
        <f t="shared" si="255"/>
        <v>0.37261761735288862</v>
      </c>
      <c r="M4079" s="5" t="str">
        <f>IF(COUNTIF(Returns!$B$2:$B$248,A4079)&gt;0,"Yes","No")</f>
        <v>No</v>
      </c>
      <c r="N4079" s="13"/>
    </row>
    <row r="4080" spans="1:14" x14ac:dyDescent="0.35">
      <c r="A4080" s="5">
        <v>4079</v>
      </c>
      <c r="B4080" s="5">
        <v>2665</v>
      </c>
      <c r="C4080" s="5">
        <v>1052</v>
      </c>
      <c r="D4080" s="5">
        <v>2</v>
      </c>
      <c r="E4080" s="5">
        <v>2801.53</v>
      </c>
      <c r="F4080" s="5">
        <v>0.2</v>
      </c>
      <c r="G4080" s="5">
        <f>IFERROR(INDEX(Products!$C$2:$C$86,MATCH(C4080,Products!$A$2:$A$86,0)),"")</f>
        <v>5</v>
      </c>
      <c r="H4080" s="12">
        <f>IFERROR(INDEX(Products!$D$2:$D$86,MATCH(C4080,Products!$A$2:$A$86,0)),"")</f>
        <v>1752.02</v>
      </c>
      <c r="I4080" s="12">
        <f t="shared" si="252"/>
        <v>4482.4480000000003</v>
      </c>
      <c r="J4080" s="12">
        <f t="shared" si="253"/>
        <v>3504.04</v>
      </c>
      <c r="K4080" s="12">
        <f t="shared" si="254"/>
        <v>978.40800000000036</v>
      </c>
      <c r="L4080" s="7">
        <f t="shared" si="255"/>
        <v>0.2182753709580123</v>
      </c>
      <c r="M4080" s="5" t="str">
        <f>IF(COUNTIF(Returns!$B$2:$B$248,A4080)&gt;0,"Yes","No")</f>
        <v>No</v>
      </c>
      <c r="N4080" s="13"/>
    </row>
    <row r="4081" spans="1:14" x14ac:dyDescent="0.35">
      <c r="A4081" s="5">
        <v>4080</v>
      </c>
      <c r="B4081" s="5">
        <v>2665</v>
      </c>
      <c r="C4081" s="5">
        <v>1068</v>
      </c>
      <c r="D4081" s="5">
        <v>1</v>
      </c>
      <c r="E4081" s="5">
        <v>550.08000000000004</v>
      </c>
      <c r="F4081" s="5">
        <v>0.1</v>
      </c>
      <c r="G4081" s="5">
        <f>IFERROR(INDEX(Products!$C$2:$C$86,MATCH(C4081,Products!$A$2:$A$86,0)),"")</f>
        <v>7</v>
      </c>
      <c r="H4081" s="12">
        <f>IFERROR(INDEX(Products!$D$2:$D$86,MATCH(C4081,Products!$A$2:$A$86,0)),"")</f>
        <v>351.29</v>
      </c>
      <c r="I4081" s="12">
        <f t="shared" si="252"/>
        <v>495.07200000000006</v>
      </c>
      <c r="J4081" s="12">
        <f t="shared" si="253"/>
        <v>351.29</v>
      </c>
      <c r="K4081" s="12">
        <f t="shared" si="254"/>
        <v>143.78200000000004</v>
      </c>
      <c r="L4081" s="7">
        <f t="shared" si="255"/>
        <v>0.29042644302242909</v>
      </c>
      <c r="M4081" s="5" t="str">
        <f>IF(COUNTIF(Returns!$B$2:$B$248,A4081)&gt;0,"Yes","No")</f>
        <v>No</v>
      </c>
      <c r="N4081" s="13"/>
    </row>
    <row r="4082" spans="1:14" x14ac:dyDescent="0.35">
      <c r="A4082" s="5">
        <v>4081</v>
      </c>
      <c r="B4082" s="5">
        <v>2666</v>
      </c>
      <c r="C4082" s="5">
        <v>1072</v>
      </c>
      <c r="D4082" s="5">
        <v>1</v>
      </c>
      <c r="E4082" s="5">
        <v>1404.39</v>
      </c>
      <c r="F4082" s="5">
        <v>0.05</v>
      </c>
      <c r="G4082" s="5">
        <f>IFERROR(INDEX(Products!$C$2:$C$86,MATCH(C4082,Products!$A$2:$A$86,0)),"")</f>
        <v>7</v>
      </c>
      <c r="H4082" s="12">
        <f>IFERROR(INDEX(Products!$D$2:$D$86,MATCH(C4082,Products!$A$2:$A$86,0)),"")</f>
        <v>772.88</v>
      </c>
      <c r="I4082" s="12">
        <f t="shared" si="252"/>
        <v>1334.1704999999999</v>
      </c>
      <c r="J4082" s="12">
        <f t="shared" si="253"/>
        <v>772.88</v>
      </c>
      <c r="K4082" s="12">
        <f t="shared" si="254"/>
        <v>561.29049999999995</v>
      </c>
      <c r="L4082" s="7">
        <f t="shared" si="255"/>
        <v>0.42070372564825859</v>
      </c>
      <c r="M4082" s="5" t="str">
        <f>IF(COUNTIF(Returns!$B$2:$B$248,A4082)&gt;0,"Yes","No")</f>
        <v>No</v>
      </c>
      <c r="N4082" s="13"/>
    </row>
    <row r="4083" spans="1:14" x14ac:dyDescent="0.35">
      <c r="A4083" s="5">
        <v>4082</v>
      </c>
      <c r="B4083" s="5">
        <v>2667</v>
      </c>
      <c r="C4083" s="5">
        <v>1059</v>
      </c>
      <c r="D4083" s="5">
        <v>1</v>
      </c>
      <c r="E4083" s="5">
        <v>540.76</v>
      </c>
      <c r="F4083" s="5">
        <v>0.3</v>
      </c>
      <c r="G4083" s="5">
        <f>IFERROR(INDEX(Products!$C$2:$C$86,MATCH(C4083,Products!$A$2:$A$86,0)),"")</f>
        <v>6</v>
      </c>
      <c r="H4083" s="12">
        <f>IFERROR(INDEX(Products!$D$2:$D$86,MATCH(C4083,Products!$A$2:$A$86,0)),"")</f>
        <v>324.72000000000003</v>
      </c>
      <c r="I4083" s="12">
        <f t="shared" si="252"/>
        <v>378.53199999999998</v>
      </c>
      <c r="J4083" s="12">
        <f t="shared" si="253"/>
        <v>324.72000000000003</v>
      </c>
      <c r="K4083" s="12">
        <f t="shared" si="254"/>
        <v>53.811999999999955</v>
      </c>
      <c r="L4083" s="7">
        <f t="shared" si="255"/>
        <v>0.1421597117284667</v>
      </c>
      <c r="M4083" s="5" t="str">
        <f>IF(COUNTIF(Returns!$B$2:$B$248,A4083)&gt;0,"Yes","No")</f>
        <v>No</v>
      </c>
      <c r="N4083" s="13"/>
    </row>
    <row r="4084" spans="1:14" x14ac:dyDescent="0.35">
      <c r="A4084" s="5">
        <v>4083</v>
      </c>
      <c r="B4084" s="5">
        <v>2668</v>
      </c>
      <c r="C4084" s="5">
        <v>1056</v>
      </c>
      <c r="D4084" s="5">
        <v>1</v>
      </c>
      <c r="E4084" s="5">
        <v>1134.4000000000001</v>
      </c>
      <c r="F4084" s="5">
        <v>0.1</v>
      </c>
      <c r="G4084" s="5">
        <f>IFERROR(INDEX(Products!$C$2:$C$86,MATCH(C4084,Products!$A$2:$A$86,0)),"")</f>
        <v>6</v>
      </c>
      <c r="H4084" s="12">
        <f>IFERROR(INDEX(Products!$D$2:$D$86,MATCH(C4084,Products!$A$2:$A$86,0)),"")</f>
        <v>798.2</v>
      </c>
      <c r="I4084" s="12">
        <f t="shared" si="252"/>
        <v>1020.9600000000002</v>
      </c>
      <c r="J4084" s="12">
        <f t="shared" si="253"/>
        <v>798.2</v>
      </c>
      <c r="K4084" s="12">
        <f t="shared" si="254"/>
        <v>222.7600000000001</v>
      </c>
      <c r="L4084" s="7">
        <f t="shared" si="255"/>
        <v>0.21818680457608533</v>
      </c>
      <c r="M4084" s="5" t="str">
        <f>IF(COUNTIF(Returns!$B$2:$B$248,A4084)&gt;0,"Yes","No")</f>
        <v>No</v>
      </c>
      <c r="N4084" s="13"/>
    </row>
    <row r="4085" spans="1:14" x14ac:dyDescent="0.35">
      <c r="A4085" s="5">
        <v>4084</v>
      </c>
      <c r="B4085" s="5">
        <v>2668</v>
      </c>
      <c r="C4085" s="5">
        <v>1019</v>
      </c>
      <c r="D4085" s="5">
        <v>1</v>
      </c>
      <c r="E4085" s="5">
        <v>1255.73</v>
      </c>
      <c r="F4085" s="5">
        <v>0.25</v>
      </c>
      <c r="G4085" s="5">
        <f>IFERROR(INDEX(Products!$C$2:$C$86,MATCH(C4085,Products!$A$2:$A$86,0)),"")</f>
        <v>2</v>
      </c>
      <c r="H4085" s="12">
        <f>IFERROR(INDEX(Products!$D$2:$D$86,MATCH(C4085,Products!$A$2:$A$86,0)),"")</f>
        <v>760.11</v>
      </c>
      <c r="I4085" s="12">
        <f t="shared" si="252"/>
        <v>941.79750000000001</v>
      </c>
      <c r="J4085" s="12">
        <f t="shared" si="253"/>
        <v>760.11</v>
      </c>
      <c r="K4085" s="12">
        <f t="shared" si="254"/>
        <v>181.6875</v>
      </c>
      <c r="L4085" s="7">
        <f t="shared" si="255"/>
        <v>0.19291567454787256</v>
      </c>
      <c r="M4085" s="5" t="str">
        <f>IF(COUNTIF(Returns!$B$2:$B$248,A4085)&gt;0,"Yes","No")</f>
        <v>No</v>
      </c>
      <c r="N4085" s="13"/>
    </row>
    <row r="4086" spans="1:14" x14ac:dyDescent="0.35">
      <c r="A4086" s="5">
        <v>4085</v>
      </c>
      <c r="B4086" s="5">
        <v>2669</v>
      </c>
      <c r="C4086" s="5">
        <v>1059</v>
      </c>
      <c r="D4086" s="5">
        <v>2</v>
      </c>
      <c r="E4086" s="5">
        <v>540.76</v>
      </c>
      <c r="F4086" s="5">
        <v>0</v>
      </c>
      <c r="G4086" s="5">
        <f>IFERROR(INDEX(Products!$C$2:$C$86,MATCH(C4086,Products!$A$2:$A$86,0)),"")</f>
        <v>6</v>
      </c>
      <c r="H4086" s="12">
        <f>IFERROR(INDEX(Products!$D$2:$D$86,MATCH(C4086,Products!$A$2:$A$86,0)),"")</f>
        <v>324.72000000000003</v>
      </c>
      <c r="I4086" s="12">
        <f t="shared" si="252"/>
        <v>1081.52</v>
      </c>
      <c r="J4086" s="12">
        <f t="shared" si="253"/>
        <v>649.44000000000005</v>
      </c>
      <c r="K4086" s="12">
        <f t="shared" si="254"/>
        <v>432.07999999999993</v>
      </c>
      <c r="L4086" s="7">
        <f t="shared" si="255"/>
        <v>0.39951179820992672</v>
      </c>
      <c r="M4086" s="5" t="str">
        <f>IF(COUNTIF(Returns!$B$2:$B$248,A4086)&gt;0,"Yes","No")</f>
        <v>No</v>
      </c>
      <c r="N4086" s="13"/>
    </row>
    <row r="4087" spans="1:14" x14ac:dyDescent="0.35">
      <c r="A4087" s="5">
        <v>4086</v>
      </c>
      <c r="B4087" s="5">
        <v>2669</v>
      </c>
      <c r="C4087" s="5">
        <v>1051</v>
      </c>
      <c r="D4087" s="5">
        <v>1</v>
      </c>
      <c r="E4087" s="5">
        <v>304.13</v>
      </c>
      <c r="F4087" s="5">
        <v>0.1</v>
      </c>
      <c r="G4087" s="5">
        <f>IFERROR(INDEX(Products!$C$2:$C$86,MATCH(C4087,Products!$A$2:$A$86,0)),"")</f>
        <v>5</v>
      </c>
      <c r="H4087" s="12">
        <f>IFERROR(INDEX(Products!$D$2:$D$86,MATCH(C4087,Products!$A$2:$A$86,0)),"")</f>
        <v>176.98</v>
      </c>
      <c r="I4087" s="12">
        <f t="shared" si="252"/>
        <v>273.71699999999998</v>
      </c>
      <c r="J4087" s="12">
        <f t="shared" si="253"/>
        <v>176.98</v>
      </c>
      <c r="K4087" s="12">
        <f t="shared" si="254"/>
        <v>96.736999999999995</v>
      </c>
      <c r="L4087" s="7">
        <f t="shared" si="255"/>
        <v>0.35341977297719906</v>
      </c>
      <c r="M4087" s="5" t="str">
        <f>IF(COUNTIF(Returns!$B$2:$B$248,A4087)&gt;0,"Yes","No")</f>
        <v>No</v>
      </c>
      <c r="N4087" s="13"/>
    </row>
    <row r="4088" spans="1:14" x14ac:dyDescent="0.35">
      <c r="A4088" s="5">
        <v>4087</v>
      </c>
      <c r="B4088" s="5">
        <v>2670</v>
      </c>
      <c r="C4088" s="5">
        <v>1037</v>
      </c>
      <c r="D4088" s="5">
        <v>2</v>
      </c>
      <c r="E4088" s="5">
        <v>1161.6300000000001</v>
      </c>
      <c r="F4088" s="5">
        <v>0.1</v>
      </c>
      <c r="G4088" s="5">
        <f>IFERROR(INDEX(Products!$C$2:$C$86,MATCH(C4088,Products!$A$2:$A$86,0)),"")</f>
        <v>4</v>
      </c>
      <c r="H4088" s="12">
        <f>IFERROR(INDEX(Products!$D$2:$D$86,MATCH(C4088,Products!$A$2:$A$86,0)),"")</f>
        <v>798.62</v>
      </c>
      <c r="I4088" s="12">
        <f t="shared" si="252"/>
        <v>2090.9340000000002</v>
      </c>
      <c r="J4088" s="12">
        <f t="shared" si="253"/>
        <v>1597.24</v>
      </c>
      <c r="K4088" s="12">
        <f t="shared" si="254"/>
        <v>493.69400000000019</v>
      </c>
      <c r="L4088" s="7">
        <f t="shared" si="255"/>
        <v>0.2361117089300763</v>
      </c>
      <c r="M4088" s="5" t="str">
        <f>IF(COUNTIF(Returns!$B$2:$B$248,A4088)&gt;0,"Yes","No")</f>
        <v>No</v>
      </c>
      <c r="N4088" s="13"/>
    </row>
    <row r="4089" spans="1:14" x14ac:dyDescent="0.35">
      <c r="A4089" s="5">
        <v>4088</v>
      </c>
      <c r="B4089" s="5">
        <v>2670</v>
      </c>
      <c r="C4089" s="5">
        <v>1085</v>
      </c>
      <c r="D4089" s="5">
        <v>1</v>
      </c>
      <c r="E4089" s="5">
        <v>234.72</v>
      </c>
      <c r="F4089" s="5">
        <v>0.1</v>
      </c>
      <c r="G4089" s="5">
        <f>IFERROR(INDEX(Products!$C$2:$C$86,MATCH(C4089,Products!$A$2:$A$86,0)),"")</f>
        <v>8</v>
      </c>
      <c r="H4089" s="12">
        <f>IFERROR(INDEX(Products!$D$2:$D$86,MATCH(C4089,Products!$A$2:$A$86,0)),"")</f>
        <v>175.69</v>
      </c>
      <c r="I4089" s="12">
        <f t="shared" si="252"/>
        <v>211.24799999999999</v>
      </c>
      <c r="J4089" s="12">
        <f t="shared" si="253"/>
        <v>175.69</v>
      </c>
      <c r="K4089" s="12">
        <f t="shared" si="254"/>
        <v>35.557999999999993</v>
      </c>
      <c r="L4089" s="7">
        <f t="shared" si="255"/>
        <v>0.16832348708626824</v>
      </c>
      <c r="M4089" s="5" t="str">
        <f>IF(COUNTIF(Returns!$B$2:$B$248,A4089)&gt;0,"Yes","No")</f>
        <v>No</v>
      </c>
      <c r="N4089" s="13"/>
    </row>
    <row r="4090" spans="1:14" x14ac:dyDescent="0.35">
      <c r="A4090" s="5">
        <v>4089</v>
      </c>
      <c r="B4090" s="5">
        <v>2671</v>
      </c>
      <c r="C4090" s="5">
        <v>1067</v>
      </c>
      <c r="D4090" s="5">
        <v>2</v>
      </c>
      <c r="E4090" s="5">
        <v>4128.99</v>
      </c>
      <c r="F4090" s="5">
        <v>0.25</v>
      </c>
      <c r="G4090" s="5">
        <f>IFERROR(INDEX(Products!$C$2:$C$86,MATCH(C4090,Products!$A$2:$A$86,0)),"")</f>
        <v>7</v>
      </c>
      <c r="H4090" s="12">
        <f>IFERROR(INDEX(Products!$D$2:$D$86,MATCH(C4090,Products!$A$2:$A$86,0)),"")</f>
        <v>2213.3200000000002</v>
      </c>
      <c r="I4090" s="12">
        <f t="shared" si="252"/>
        <v>6193.4849999999997</v>
      </c>
      <c r="J4090" s="12">
        <f t="shared" si="253"/>
        <v>4426.6400000000003</v>
      </c>
      <c r="K4090" s="12">
        <f t="shared" si="254"/>
        <v>1766.8449999999993</v>
      </c>
      <c r="L4090" s="7">
        <f t="shared" si="255"/>
        <v>0.28527476856729278</v>
      </c>
      <c r="M4090" s="5" t="str">
        <f>IF(COUNTIF(Returns!$B$2:$B$248,A4090)&gt;0,"Yes","No")</f>
        <v>No</v>
      </c>
      <c r="N4090" s="13"/>
    </row>
    <row r="4091" spans="1:14" x14ac:dyDescent="0.35">
      <c r="A4091" s="5">
        <v>4090</v>
      </c>
      <c r="B4091" s="5">
        <v>2671</v>
      </c>
      <c r="C4091" s="5">
        <v>1061</v>
      </c>
      <c r="D4091" s="5">
        <v>2</v>
      </c>
      <c r="E4091" s="5">
        <v>1128.8399999999999</v>
      </c>
      <c r="F4091" s="5">
        <v>0.05</v>
      </c>
      <c r="G4091" s="5">
        <f>IFERROR(INDEX(Products!$C$2:$C$86,MATCH(C4091,Products!$A$2:$A$86,0)),"")</f>
        <v>6</v>
      </c>
      <c r="H4091" s="12">
        <f>IFERROR(INDEX(Products!$D$2:$D$86,MATCH(C4091,Products!$A$2:$A$86,0)),"")</f>
        <v>705.26</v>
      </c>
      <c r="I4091" s="12">
        <f t="shared" si="252"/>
        <v>2144.7959999999998</v>
      </c>
      <c r="J4091" s="12">
        <f t="shared" si="253"/>
        <v>1410.52</v>
      </c>
      <c r="K4091" s="12">
        <f t="shared" si="254"/>
        <v>734.27599999999984</v>
      </c>
      <c r="L4091" s="7">
        <f t="shared" si="255"/>
        <v>0.34235237290632764</v>
      </c>
      <c r="M4091" s="5" t="str">
        <f>IF(COUNTIF(Returns!$B$2:$B$248,A4091)&gt;0,"Yes","No")</f>
        <v>No</v>
      </c>
      <c r="N4091" s="13"/>
    </row>
    <row r="4092" spans="1:14" x14ac:dyDescent="0.35">
      <c r="A4092" s="5">
        <v>4091</v>
      </c>
      <c r="B4092" s="5">
        <v>2672</v>
      </c>
      <c r="C4092" s="5">
        <v>1067</v>
      </c>
      <c r="D4092" s="5">
        <v>1</v>
      </c>
      <c r="E4092" s="5">
        <v>4128.99</v>
      </c>
      <c r="F4092" s="5">
        <v>0</v>
      </c>
      <c r="G4092" s="5">
        <f>IFERROR(INDEX(Products!$C$2:$C$86,MATCH(C4092,Products!$A$2:$A$86,0)),"")</f>
        <v>7</v>
      </c>
      <c r="H4092" s="12">
        <f>IFERROR(INDEX(Products!$D$2:$D$86,MATCH(C4092,Products!$A$2:$A$86,0)),"")</f>
        <v>2213.3200000000002</v>
      </c>
      <c r="I4092" s="12">
        <f t="shared" si="252"/>
        <v>4128.99</v>
      </c>
      <c r="J4092" s="12">
        <f t="shared" si="253"/>
        <v>2213.3200000000002</v>
      </c>
      <c r="K4092" s="12">
        <f t="shared" si="254"/>
        <v>1915.6699999999996</v>
      </c>
      <c r="L4092" s="7">
        <f t="shared" si="255"/>
        <v>0.4639560764254696</v>
      </c>
      <c r="M4092" s="5" t="str">
        <f>IF(COUNTIF(Returns!$B$2:$B$248,A4092)&gt;0,"Yes","No")</f>
        <v>No</v>
      </c>
      <c r="N4092" s="13"/>
    </row>
    <row r="4093" spans="1:14" x14ac:dyDescent="0.35">
      <c r="A4093" s="5">
        <v>4092</v>
      </c>
      <c r="B4093" s="5">
        <v>2673</v>
      </c>
      <c r="C4093" s="5">
        <v>1033</v>
      </c>
      <c r="D4093" s="5">
        <v>1</v>
      </c>
      <c r="E4093" s="5">
        <v>3738.1</v>
      </c>
      <c r="F4093" s="5">
        <v>0.05</v>
      </c>
      <c r="G4093" s="5">
        <f>IFERROR(INDEX(Products!$C$2:$C$86,MATCH(C4093,Products!$A$2:$A$86,0)),"")</f>
        <v>3</v>
      </c>
      <c r="H4093" s="12">
        <f>IFERROR(INDEX(Products!$D$2:$D$86,MATCH(C4093,Products!$A$2:$A$86,0)),"")</f>
        <v>2130.6999999999998</v>
      </c>
      <c r="I4093" s="12">
        <f t="shared" si="252"/>
        <v>3551.1949999999997</v>
      </c>
      <c r="J4093" s="12">
        <f t="shared" si="253"/>
        <v>2130.6999999999998</v>
      </c>
      <c r="K4093" s="12">
        <f t="shared" si="254"/>
        <v>1420.4949999999999</v>
      </c>
      <c r="L4093" s="7">
        <f t="shared" si="255"/>
        <v>0.40000478712095505</v>
      </c>
      <c r="M4093" s="5" t="str">
        <f>IF(COUNTIF(Returns!$B$2:$B$248,A4093)&gt;0,"Yes","No")</f>
        <v>No</v>
      </c>
      <c r="N4093" s="13"/>
    </row>
    <row r="4094" spans="1:14" x14ac:dyDescent="0.35">
      <c r="A4094" s="5">
        <v>4093</v>
      </c>
      <c r="B4094" s="5">
        <v>2673</v>
      </c>
      <c r="C4094" s="5">
        <v>1082</v>
      </c>
      <c r="D4094" s="5">
        <v>1</v>
      </c>
      <c r="E4094" s="5">
        <v>337.61</v>
      </c>
      <c r="F4094" s="5">
        <v>0.15</v>
      </c>
      <c r="G4094" s="5">
        <f>IFERROR(INDEX(Products!$C$2:$C$86,MATCH(C4094,Products!$A$2:$A$86,0)),"")</f>
        <v>8</v>
      </c>
      <c r="H4094" s="12">
        <f>IFERROR(INDEX(Products!$D$2:$D$86,MATCH(C4094,Products!$A$2:$A$86,0)),"")</f>
        <v>183.63</v>
      </c>
      <c r="I4094" s="12">
        <f t="shared" si="252"/>
        <v>286.96850000000001</v>
      </c>
      <c r="J4094" s="12">
        <f t="shared" si="253"/>
        <v>183.63</v>
      </c>
      <c r="K4094" s="12">
        <f t="shared" si="254"/>
        <v>103.33850000000001</v>
      </c>
      <c r="L4094" s="7">
        <f t="shared" si="255"/>
        <v>0.36010398353826295</v>
      </c>
      <c r="M4094" s="5" t="str">
        <f>IF(COUNTIF(Returns!$B$2:$B$248,A4094)&gt;0,"Yes","No")</f>
        <v>No</v>
      </c>
      <c r="N4094" s="13"/>
    </row>
    <row r="4095" spans="1:14" x14ac:dyDescent="0.35">
      <c r="A4095" s="5">
        <v>4094</v>
      </c>
      <c r="B4095" s="5">
        <v>2674</v>
      </c>
      <c r="C4095" s="5">
        <v>1030</v>
      </c>
      <c r="D4095" s="5">
        <v>1</v>
      </c>
      <c r="E4095" s="5">
        <v>799.21</v>
      </c>
      <c r="F4095" s="5">
        <v>0</v>
      </c>
      <c r="G4095" s="5">
        <f>IFERROR(INDEX(Products!$C$2:$C$86,MATCH(C4095,Products!$A$2:$A$86,0)),"")</f>
        <v>3</v>
      </c>
      <c r="H4095" s="12">
        <f>IFERROR(INDEX(Products!$D$2:$D$86,MATCH(C4095,Products!$A$2:$A$86,0)),"")</f>
        <v>534</v>
      </c>
      <c r="I4095" s="12">
        <f t="shared" si="252"/>
        <v>799.21</v>
      </c>
      <c r="J4095" s="12">
        <f t="shared" si="253"/>
        <v>534</v>
      </c>
      <c r="K4095" s="12">
        <f t="shared" si="254"/>
        <v>265.21000000000004</v>
      </c>
      <c r="L4095" s="7">
        <f t="shared" si="255"/>
        <v>0.33184019218978744</v>
      </c>
      <c r="M4095" s="5" t="str">
        <f>IF(COUNTIF(Returns!$B$2:$B$248,A4095)&gt;0,"Yes","No")</f>
        <v>No</v>
      </c>
      <c r="N4095" s="13"/>
    </row>
    <row r="4096" spans="1:14" x14ac:dyDescent="0.35">
      <c r="A4096" s="5">
        <v>4095</v>
      </c>
      <c r="B4096" s="5">
        <v>2675</v>
      </c>
      <c r="C4096" s="5">
        <v>1047</v>
      </c>
      <c r="D4096" s="5">
        <v>3</v>
      </c>
      <c r="E4096" s="5">
        <v>3066.17</v>
      </c>
      <c r="F4096" s="5">
        <v>0.1</v>
      </c>
      <c r="G4096" s="5">
        <f>IFERROR(INDEX(Products!$C$2:$C$86,MATCH(C4096,Products!$A$2:$A$86,0)),"")</f>
        <v>5</v>
      </c>
      <c r="H4096" s="12">
        <f>IFERROR(INDEX(Products!$D$2:$D$86,MATCH(C4096,Products!$A$2:$A$86,0)),"")</f>
        <v>2011.39</v>
      </c>
      <c r="I4096" s="12">
        <f t="shared" si="252"/>
        <v>8278.6589999999997</v>
      </c>
      <c r="J4096" s="12">
        <f t="shared" si="253"/>
        <v>6034.17</v>
      </c>
      <c r="K4096" s="12">
        <f t="shared" si="254"/>
        <v>2244.4889999999996</v>
      </c>
      <c r="L4096" s="7">
        <f t="shared" si="255"/>
        <v>0.2711174599654364</v>
      </c>
      <c r="M4096" s="5" t="str">
        <f>IF(COUNTIF(Returns!$B$2:$B$248,A4096)&gt;0,"Yes","No")</f>
        <v>No</v>
      </c>
      <c r="N4096" s="13"/>
    </row>
    <row r="4097" spans="1:14" x14ac:dyDescent="0.35">
      <c r="A4097" s="5">
        <v>4096</v>
      </c>
      <c r="B4097" s="5">
        <v>2676</v>
      </c>
      <c r="C4097" s="5">
        <v>1073</v>
      </c>
      <c r="D4097" s="5">
        <v>1</v>
      </c>
      <c r="E4097" s="5">
        <v>1588.01</v>
      </c>
      <c r="F4097" s="5">
        <v>0.15</v>
      </c>
      <c r="G4097" s="5">
        <f>IFERROR(INDEX(Products!$C$2:$C$86,MATCH(C4097,Products!$A$2:$A$86,0)),"")</f>
        <v>7</v>
      </c>
      <c r="H4097" s="12">
        <f>IFERROR(INDEX(Products!$D$2:$D$86,MATCH(C4097,Products!$A$2:$A$86,0)),"")</f>
        <v>1144.3699999999999</v>
      </c>
      <c r="I4097" s="12">
        <f t="shared" si="252"/>
        <v>1349.8084999999999</v>
      </c>
      <c r="J4097" s="12">
        <f t="shared" si="253"/>
        <v>1144.3699999999999</v>
      </c>
      <c r="K4097" s="12">
        <f t="shared" si="254"/>
        <v>205.43849999999998</v>
      </c>
      <c r="L4097" s="7">
        <f t="shared" si="255"/>
        <v>0.15219825627116734</v>
      </c>
      <c r="M4097" s="5" t="str">
        <f>IF(COUNTIF(Returns!$B$2:$B$248,A4097)&gt;0,"Yes","No")</f>
        <v>Yes</v>
      </c>
      <c r="N4097" s="13"/>
    </row>
    <row r="4098" spans="1:14" x14ac:dyDescent="0.35">
      <c r="A4098" s="5">
        <v>4097</v>
      </c>
      <c r="B4098" s="5">
        <v>2676</v>
      </c>
      <c r="C4098" s="5">
        <v>1038</v>
      </c>
      <c r="D4098" s="5">
        <v>1</v>
      </c>
      <c r="E4098" s="5">
        <v>930.61</v>
      </c>
      <c r="F4098" s="5">
        <v>0</v>
      </c>
      <c r="G4098" s="5">
        <f>IFERROR(INDEX(Products!$C$2:$C$86,MATCH(C4098,Products!$A$2:$A$86,0)),"")</f>
        <v>4</v>
      </c>
      <c r="H4098" s="12">
        <f>IFERROR(INDEX(Products!$D$2:$D$86,MATCH(C4098,Products!$A$2:$A$86,0)),"")</f>
        <v>617.46</v>
      </c>
      <c r="I4098" s="12">
        <f t="shared" ref="I4098:I4161" si="256">D4098*E4098*(1-F4098)</f>
        <v>930.61</v>
      </c>
      <c r="J4098" s="12">
        <f t="shared" ref="J4098:J4161" si="257">D4098*H4098</f>
        <v>617.46</v>
      </c>
      <c r="K4098" s="12">
        <f t="shared" ref="K4098:K4161" si="258">I4098-J4098</f>
        <v>313.14999999999998</v>
      </c>
      <c r="L4098" s="7">
        <f t="shared" ref="L4098:L4161" si="259">IFERROR(K4098/I4098,0)</f>
        <v>0.33649971524054112</v>
      </c>
      <c r="M4098" s="5" t="str">
        <f>IF(COUNTIF(Returns!$B$2:$B$248,A4098)&gt;0,"Yes","No")</f>
        <v>No</v>
      </c>
      <c r="N4098" s="13"/>
    </row>
    <row r="4099" spans="1:14" x14ac:dyDescent="0.35">
      <c r="A4099" s="5">
        <v>4098</v>
      </c>
      <c r="B4099" s="5">
        <v>2677</v>
      </c>
      <c r="C4099" s="5">
        <v>1041</v>
      </c>
      <c r="D4099" s="5">
        <v>1</v>
      </c>
      <c r="E4099" s="5">
        <v>767.68</v>
      </c>
      <c r="F4099" s="5">
        <v>0.1</v>
      </c>
      <c r="G4099" s="5">
        <f>IFERROR(INDEX(Products!$C$2:$C$86,MATCH(C4099,Products!$A$2:$A$86,0)),"")</f>
        <v>4</v>
      </c>
      <c r="H4099" s="12">
        <f>IFERROR(INDEX(Products!$D$2:$D$86,MATCH(C4099,Products!$A$2:$A$86,0)),"")</f>
        <v>540.32000000000005</v>
      </c>
      <c r="I4099" s="12">
        <f t="shared" si="256"/>
        <v>690.91199999999992</v>
      </c>
      <c r="J4099" s="12">
        <f t="shared" si="257"/>
        <v>540.32000000000005</v>
      </c>
      <c r="K4099" s="12">
        <f t="shared" si="258"/>
        <v>150.59199999999987</v>
      </c>
      <c r="L4099" s="7">
        <f t="shared" si="259"/>
        <v>0.21796118753184182</v>
      </c>
      <c r="M4099" s="5" t="str">
        <f>IF(COUNTIF(Returns!$B$2:$B$248,A4099)&gt;0,"Yes","No")</f>
        <v>No</v>
      </c>
      <c r="N4099" s="13"/>
    </row>
    <row r="4100" spans="1:14" x14ac:dyDescent="0.35">
      <c r="A4100" s="5">
        <v>4099</v>
      </c>
      <c r="B4100" s="5">
        <v>2678</v>
      </c>
      <c r="C4100" s="5">
        <v>1044</v>
      </c>
      <c r="D4100" s="5">
        <v>2</v>
      </c>
      <c r="E4100" s="5">
        <v>1419.88</v>
      </c>
      <c r="F4100" s="5">
        <v>0.05</v>
      </c>
      <c r="G4100" s="5">
        <f>IFERROR(INDEX(Products!$C$2:$C$86,MATCH(C4100,Products!$A$2:$A$86,0)),"")</f>
        <v>4</v>
      </c>
      <c r="H4100" s="12">
        <f>IFERROR(INDEX(Products!$D$2:$D$86,MATCH(C4100,Products!$A$2:$A$86,0)),"")</f>
        <v>897.98</v>
      </c>
      <c r="I4100" s="12">
        <f t="shared" si="256"/>
        <v>2697.7719999999999</v>
      </c>
      <c r="J4100" s="12">
        <f t="shared" si="257"/>
        <v>1795.96</v>
      </c>
      <c r="K4100" s="12">
        <f t="shared" si="258"/>
        <v>901.8119999999999</v>
      </c>
      <c r="L4100" s="7">
        <f t="shared" si="259"/>
        <v>0.33428028758545936</v>
      </c>
      <c r="M4100" s="5" t="str">
        <f>IF(COUNTIF(Returns!$B$2:$B$248,A4100)&gt;0,"Yes","No")</f>
        <v>No</v>
      </c>
      <c r="N4100" s="13"/>
    </row>
    <row r="4101" spans="1:14" x14ac:dyDescent="0.35">
      <c r="A4101" s="5">
        <v>4100</v>
      </c>
      <c r="B4101" s="5">
        <v>2679</v>
      </c>
      <c r="C4101" s="5">
        <v>1041</v>
      </c>
      <c r="D4101" s="5">
        <v>3</v>
      </c>
      <c r="E4101" s="5">
        <v>767.68</v>
      </c>
      <c r="F4101" s="5">
        <v>0.25</v>
      </c>
      <c r="G4101" s="5">
        <f>IFERROR(INDEX(Products!$C$2:$C$86,MATCH(C4101,Products!$A$2:$A$86,0)),"")</f>
        <v>4</v>
      </c>
      <c r="H4101" s="12">
        <f>IFERROR(INDEX(Products!$D$2:$D$86,MATCH(C4101,Products!$A$2:$A$86,0)),"")</f>
        <v>540.32000000000005</v>
      </c>
      <c r="I4101" s="12">
        <f t="shared" si="256"/>
        <v>1727.28</v>
      </c>
      <c r="J4101" s="12">
        <f t="shared" si="257"/>
        <v>1620.96</v>
      </c>
      <c r="K4101" s="12">
        <f t="shared" si="258"/>
        <v>106.31999999999994</v>
      </c>
      <c r="L4101" s="7">
        <f t="shared" si="259"/>
        <v>6.1553425038210333E-2</v>
      </c>
      <c r="M4101" s="5" t="str">
        <f>IF(COUNTIF(Returns!$B$2:$B$248,A4101)&gt;0,"Yes","No")</f>
        <v>No</v>
      </c>
      <c r="N4101" s="13"/>
    </row>
    <row r="4102" spans="1:14" x14ac:dyDescent="0.35">
      <c r="A4102" s="5">
        <v>4101</v>
      </c>
      <c r="B4102" s="5">
        <v>2680</v>
      </c>
      <c r="C4102" s="5">
        <v>1082</v>
      </c>
      <c r="D4102" s="5">
        <v>2</v>
      </c>
      <c r="E4102" s="5">
        <v>337.61</v>
      </c>
      <c r="F4102" s="5">
        <v>0</v>
      </c>
      <c r="G4102" s="5">
        <f>IFERROR(INDEX(Products!$C$2:$C$86,MATCH(C4102,Products!$A$2:$A$86,0)),"")</f>
        <v>8</v>
      </c>
      <c r="H4102" s="12">
        <f>IFERROR(INDEX(Products!$D$2:$D$86,MATCH(C4102,Products!$A$2:$A$86,0)),"")</f>
        <v>183.63</v>
      </c>
      <c r="I4102" s="12">
        <f t="shared" si="256"/>
        <v>675.22</v>
      </c>
      <c r="J4102" s="12">
        <f t="shared" si="257"/>
        <v>367.26</v>
      </c>
      <c r="K4102" s="12">
        <f t="shared" si="258"/>
        <v>307.96000000000004</v>
      </c>
      <c r="L4102" s="7">
        <f t="shared" si="259"/>
        <v>0.45608838600752349</v>
      </c>
      <c r="M4102" s="5" t="str">
        <f>IF(COUNTIF(Returns!$B$2:$B$248,A4102)&gt;0,"Yes","No")</f>
        <v>No</v>
      </c>
      <c r="N4102" s="13"/>
    </row>
    <row r="4103" spans="1:14" x14ac:dyDescent="0.35">
      <c r="A4103" s="5">
        <v>4102</v>
      </c>
      <c r="B4103" s="5">
        <v>2681</v>
      </c>
      <c r="C4103" s="5">
        <v>1038</v>
      </c>
      <c r="D4103" s="5">
        <v>1</v>
      </c>
      <c r="E4103" s="5">
        <v>930.61</v>
      </c>
      <c r="F4103" s="5">
        <v>0.05</v>
      </c>
      <c r="G4103" s="5">
        <f>IFERROR(INDEX(Products!$C$2:$C$86,MATCH(C4103,Products!$A$2:$A$86,0)),"")</f>
        <v>4</v>
      </c>
      <c r="H4103" s="12">
        <f>IFERROR(INDEX(Products!$D$2:$D$86,MATCH(C4103,Products!$A$2:$A$86,0)),"")</f>
        <v>617.46</v>
      </c>
      <c r="I4103" s="12">
        <f t="shared" si="256"/>
        <v>884.07949999999994</v>
      </c>
      <c r="J4103" s="12">
        <f t="shared" si="257"/>
        <v>617.46</v>
      </c>
      <c r="K4103" s="12">
        <f t="shared" si="258"/>
        <v>266.6194999999999</v>
      </c>
      <c r="L4103" s="7">
        <f t="shared" si="259"/>
        <v>0.30157864762162218</v>
      </c>
      <c r="M4103" s="5" t="str">
        <f>IF(COUNTIF(Returns!$B$2:$B$248,A4103)&gt;0,"Yes","No")</f>
        <v>No</v>
      </c>
      <c r="N4103" s="13"/>
    </row>
    <row r="4104" spans="1:14" x14ac:dyDescent="0.35">
      <c r="A4104" s="5">
        <v>4103</v>
      </c>
      <c r="B4104" s="5">
        <v>2682</v>
      </c>
      <c r="C4104" s="5">
        <v>1044</v>
      </c>
      <c r="D4104" s="5">
        <v>2</v>
      </c>
      <c r="E4104" s="5">
        <v>1419.88</v>
      </c>
      <c r="F4104" s="5">
        <v>0.2</v>
      </c>
      <c r="G4104" s="5">
        <f>IFERROR(INDEX(Products!$C$2:$C$86,MATCH(C4104,Products!$A$2:$A$86,0)),"")</f>
        <v>4</v>
      </c>
      <c r="H4104" s="12">
        <f>IFERROR(INDEX(Products!$D$2:$D$86,MATCH(C4104,Products!$A$2:$A$86,0)),"")</f>
        <v>897.98</v>
      </c>
      <c r="I4104" s="12">
        <f t="shared" si="256"/>
        <v>2271.8080000000004</v>
      </c>
      <c r="J4104" s="12">
        <f t="shared" si="257"/>
        <v>1795.96</v>
      </c>
      <c r="K4104" s="12">
        <f t="shared" si="258"/>
        <v>475.84800000000041</v>
      </c>
      <c r="L4104" s="7">
        <f t="shared" si="259"/>
        <v>0.20945784150773319</v>
      </c>
      <c r="M4104" s="5" t="str">
        <f>IF(COUNTIF(Returns!$B$2:$B$248,A4104)&gt;0,"Yes","No")</f>
        <v>No</v>
      </c>
      <c r="N4104" s="13"/>
    </row>
    <row r="4105" spans="1:14" x14ac:dyDescent="0.35">
      <c r="A4105" s="5">
        <v>4104</v>
      </c>
      <c r="B4105" s="5">
        <v>2682</v>
      </c>
      <c r="C4105" s="5">
        <v>1085</v>
      </c>
      <c r="D4105" s="5">
        <v>1</v>
      </c>
      <c r="E4105" s="5">
        <v>234.72</v>
      </c>
      <c r="F4105" s="5">
        <v>0</v>
      </c>
      <c r="G4105" s="5">
        <f>IFERROR(INDEX(Products!$C$2:$C$86,MATCH(C4105,Products!$A$2:$A$86,0)),"")</f>
        <v>8</v>
      </c>
      <c r="H4105" s="12">
        <f>IFERROR(INDEX(Products!$D$2:$D$86,MATCH(C4105,Products!$A$2:$A$86,0)),"")</f>
        <v>175.69</v>
      </c>
      <c r="I4105" s="12">
        <f t="shared" si="256"/>
        <v>234.72</v>
      </c>
      <c r="J4105" s="12">
        <f t="shared" si="257"/>
        <v>175.69</v>
      </c>
      <c r="K4105" s="12">
        <f t="shared" si="258"/>
        <v>59.03</v>
      </c>
      <c r="L4105" s="7">
        <f t="shared" si="259"/>
        <v>0.25149113837764148</v>
      </c>
      <c r="M4105" s="5" t="str">
        <f>IF(COUNTIF(Returns!$B$2:$B$248,A4105)&gt;0,"Yes","No")</f>
        <v>No</v>
      </c>
      <c r="N4105" s="13"/>
    </row>
    <row r="4106" spans="1:14" x14ac:dyDescent="0.35">
      <c r="A4106" s="5">
        <v>4105</v>
      </c>
      <c r="B4106" s="5">
        <v>2683</v>
      </c>
      <c r="C4106" s="5">
        <v>1005</v>
      </c>
      <c r="D4106" s="5">
        <v>1</v>
      </c>
      <c r="E4106" s="5">
        <v>2703.6</v>
      </c>
      <c r="F4106" s="5">
        <v>0</v>
      </c>
      <c r="G4106" s="5">
        <f>IFERROR(INDEX(Products!$C$2:$C$86,MATCH(C4106,Products!$A$2:$A$86,0)),"")</f>
        <v>1</v>
      </c>
      <c r="H4106" s="12">
        <f>IFERROR(INDEX(Products!$D$2:$D$86,MATCH(C4106,Products!$A$2:$A$86,0)),"")</f>
        <v>2129.88</v>
      </c>
      <c r="I4106" s="12">
        <f t="shared" si="256"/>
        <v>2703.6</v>
      </c>
      <c r="J4106" s="12">
        <f t="shared" si="257"/>
        <v>2129.88</v>
      </c>
      <c r="K4106" s="12">
        <f t="shared" si="258"/>
        <v>573.7199999999998</v>
      </c>
      <c r="L4106" s="7">
        <f t="shared" si="259"/>
        <v>0.2122059476253883</v>
      </c>
      <c r="M4106" s="5" t="str">
        <f>IF(COUNTIF(Returns!$B$2:$B$248,A4106)&gt;0,"Yes","No")</f>
        <v>No</v>
      </c>
      <c r="N4106" s="13"/>
    </row>
    <row r="4107" spans="1:14" x14ac:dyDescent="0.35">
      <c r="A4107" s="5">
        <v>4106</v>
      </c>
      <c r="B4107" s="5">
        <v>2684</v>
      </c>
      <c r="C4107" s="5">
        <v>1001</v>
      </c>
      <c r="D4107" s="5">
        <v>1</v>
      </c>
      <c r="E4107" s="5">
        <v>3826.19</v>
      </c>
      <c r="F4107" s="5">
        <v>0.15</v>
      </c>
      <c r="G4107" s="5">
        <f>IFERROR(INDEX(Products!$C$2:$C$86,MATCH(C4107,Products!$A$2:$A$86,0)),"")</f>
        <v>1</v>
      </c>
      <c r="H4107" s="12">
        <f>IFERROR(INDEX(Products!$D$2:$D$86,MATCH(C4107,Products!$A$2:$A$86,0)),"")</f>
        <v>3021.65</v>
      </c>
      <c r="I4107" s="12">
        <f t="shared" si="256"/>
        <v>3252.2615000000001</v>
      </c>
      <c r="J4107" s="12">
        <f t="shared" si="257"/>
        <v>3021.65</v>
      </c>
      <c r="K4107" s="12">
        <f t="shared" si="258"/>
        <v>230.61149999999998</v>
      </c>
      <c r="L4107" s="7">
        <f t="shared" si="259"/>
        <v>7.0908043526020273E-2</v>
      </c>
      <c r="M4107" s="5" t="str">
        <f>IF(COUNTIF(Returns!$B$2:$B$248,A4107)&gt;0,"Yes","No")</f>
        <v>No</v>
      </c>
      <c r="N4107" s="13"/>
    </row>
    <row r="4108" spans="1:14" x14ac:dyDescent="0.35">
      <c r="A4108" s="5">
        <v>4107</v>
      </c>
      <c r="B4108" s="5">
        <v>2684</v>
      </c>
      <c r="C4108" s="5">
        <v>1056</v>
      </c>
      <c r="D4108" s="5">
        <v>2</v>
      </c>
      <c r="E4108" s="5">
        <v>1134.4000000000001</v>
      </c>
      <c r="F4108" s="5">
        <v>0.1</v>
      </c>
      <c r="G4108" s="5">
        <f>IFERROR(INDEX(Products!$C$2:$C$86,MATCH(C4108,Products!$A$2:$A$86,0)),"")</f>
        <v>6</v>
      </c>
      <c r="H4108" s="12">
        <f>IFERROR(INDEX(Products!$D$2:$D$86,MATCH(C4108,Products!$A$2:$A$86,0)),"")</f>
        <v>798.2</v>
      </c>
      <c r="I4108" s="12">
        <f t="shared" si="256"/>
        <v>2041.9200000000003</v>
      </c>
      <c r="J4108" s="12">
        <f t="shared" si="257"/>
        <v>1596.4</v>
      </c>
      <c r="K4108" s="12">
        <f t="shared" si="258"/>
        <v>445.52000000000021</v>
      </c>
      <c r="L4108" s="7">
        <f t="shared" si="259"/>
        <v>0.21818680457608533</v>
      </c>
      <c r="M4108" s="5" t="str">
        <f>IF(COUNTIF(Returns!$B$2:$B$248,A4108)&gt;0,"Yes","No")</f>
        <v>No</v>
      </c>
      <c r="N4108" s="13"/>
    </row>
    <row r="4109" spans="1:14" x14ac:dyDescent="0.35">
      <c r="A4109" s="5">
        <v>4108</v>
      </c>
      <c r="B4109" s="5">
        <v>2685</v>
      </c>
      <c r="C4109" s="5">
        <v>1041</v>
      </c>
      <c r="D4109" s="5">
        <v>2</v>
      </c>
      <c r="E4109" s="5">
        <v>767.68</v>
      </c>
      <c r="F4109" s="5">
        <v>0.15</v>
      </c>
      <c r="G4109" s="5">
        <f>IFERROR(INDEX(Products!$C$2:$C$86,MATCH(C4109,Products!$A$2:$A$86,0)),"")</f>
        <v>4</v>
      </c>
      <c r="H4109" s="12">
        <f>IFERROR(INDEX(Products!$D$2:$D$86,MATCH(C4109,Products!$A$2:$A$86,0)),"")</f>
        <v>540.32000000000005</v>
      </c>
      <c r="I4109" s="12">
        <f t="shared" si="256"/>
        <v>1305.0559999999998</v>
      </c>
      <c r="J4109" s="12">
        <f t="shared" si="257"/>
        <v>1080.6400000000001</v>
      </c>
      <c r="K4109" s="12">
        <f t="shared" si="258"/>
        <v>224.41599999999971</v>
      </c>
      <c r="L4109" s="7">
        <f t="shared" si="259"/>
        <v>0.17195890444547954</v>
      </c>
      <c r="M4109" s="5" t="str">
        <f>IF(COUNTIF(Returns!$B$2:$B$248,A4109)&gt;0,"Yes","No")</f>
        <v>No</v>
      </c>
      <c r="N4109" s="13"/>
    </row>
    <row r="4110" spans="1:14" x14ac:dyDescent="0.35">
      <c r="A4110" s="5">
        <v>4109</v>
      </c>
      <c r="B4110" s="5">
        <v>2685</v>
      </c>
      <c r="C4110" s="5">
        <v>1043</v>
      </c>
      <c r="D4110" s="5">
        <v>1</v>
      </c>
      <c r="E4110" s="5">
        <v>567.48</v>
      </c>
      <c r="F4110" s="5">
        <v>0</v>
      </c>
      <c r="G4110" s="5">
        <f>IFERROR(INDEX(Products!$C$2:$C$86,MATCH(C4110,Products!$A$2:$A$86,0)),"")</f>
        <v>4</v>
      </c>
      <c r="H4110" s="12">
        <f>IFERROR(INDEX(Products!$D$2:$D$86,MATCH(C4110,Products!$A$2:$A$86,0)),"")</f>
        <v>407.51</v>
      </c>
      <c r="I4110" s="12">
        <f t="shared" si="256"/>
        <v>567.48</v>
      </c>
      <c r="J4110" s="12">
        <f t="shared" si="257"/>
        <v>407.51</v>
      </c>
      <c r="K4110" s="12">
        <f t="shared" si="258"/>
        <v>159.97000000000003</v>
      </c>
      <c r="L4110" s="7">
        <f t="shared" si="259"/>
        <v>0.28189539719461482</v>
      </c>
      <c r="M4110" s="5" t="str">
        <f>IF(COUNTIF(Returns!$B$2:$B$248,A4110)&gt;0,"Yes","No")</f>
        <v>No</v>
      </c>
      <c r="N4110" s="13"/>
    </row>
    <row r="4111" spans="1:14" x14ac:dyDescent="0.35">
      <c r="A4111" s="5">
        <v>4110</v>
      </c>
      <c r="B4111" s="5">
        <v>2686</v>
      </c>
      <c r="C4111" s="5">
        <v>1085</v>
      </c>
      <c r="D4111" s="5">
        <v>1</v>
      </c>
      <c r="E4111" s="5">
        <v>234.72</v>
      </c>
      <c r="F4111" s="5">
        <v>0</v>
      </c>
      <c r="G4111" s="5">
        <f>IFERROR(INDEX(Products!$C$2:$C$86,MATCH(C4111,Products!$A$2:$A$86,0)),"")</f>
        <v>8</v>
      </c>
      <c r="H4111" s="12">
        <f>IFERROR(INDEX(Products!$D$2:$D$86,MATCH(C4111,Products!$A$2:$A$86,0)),"")</f>
        <v>175.69</v>
      </c>
      <c r="I4111" s="12">
        <f t="shared" si="256"/>
        <v>234.72</v>
      </c>
      <c r="J4111" s="12">
        <f t="shared" si="257"/>
        <v>175.69</v>
      </c>
      <c r="K4111" s="12">
        <f t="shared" si="258"/>
        <v>59.03</v>
      </c>
      <c r="L4111" s="7">
        <f t="shared" si="259"/>
        <v>0.25149113837764148</v>
      </c>
      <c r="M4111" s="5" t="str">
        <f>IF(COUNTIF(Returns!$B$2:$B$248,A4111)&gt;0,"Yes","No")</f>
        <v>No</v>
      </c>
      <c r="N4111" s="13"/>
    </row>
    <row r="4112" spans="1:14" x14ac:dyDescent="0.35">
      <c r="A4112" s="5">
        <v>4111</v>
      </c>
      <c r="B4112" s="5">
        <v>2687</v>
      </c>
      <c r="C4112" s="5">
        <v>1061</v>
      </c>
      <c r="D4112" s="5">
        <v>3</v>
      </c>
      <c r="E4112" s="5">
        <v>1128.8399999999999</v>
      </c>
      <c r="F4112" s="5">
        <v>0.1</v>
      </c>
      <c r="G4112" s="5">
        <f>IFERROR(INDEX(Products!$C$2:$C$86,MATCH(C4112,Products!$A$2:$A$86,0)),"")</f>
        <v>6</v>
      </c>
      <c r="H4112" s="12">
        <f>IFERROR(INDEX(Products!$D$2:$D$86,MATCH(C4112,Products!$A$2:$A$86,0)),"")</f>
        <v>705.26</v>
      </c>
      <c r="I4112" s="12">
        <f t="shared" si="256"/>
        <v>3047.8679999999995</v>
      </c>
      <c r="J4112" s="12">
        <f t="shared" si="257"/>
        <v>2115.7799999999997</v>
      </c>
      <c r="K4112" s="12">
        <f t="shared" si="258"/>
        <v>932.08799999999974</v>
      </c>
      <c r="L4112" s="7">
        <f t="shared" si="259"/>
        <v>0.30581639362334584</v>
      </c>
      <c r="M4112" s="5" t="str">
        <f>IF(COUNTIF(Returns!$B$2:$B$248,A4112)&gt;0,"Yes","No")</f>
        <v>No</v>
      </c>
      <c r="N4112" s="13"/>
    </row>
    <row r="4113" spans="1:14" x14ac:dyDescent="0.35">
      <c r="A4113" s="5">
        <v>4112</v>
      </c>
      <c r="B4113" s="5">
        <v>2688</v>
      </c>
      <c r="C4113" s="5">
        <v>1085</v>
      </c>
      <c r="D4113" s="5">
        <v>1</v>
      </c>
      <c r="E4113" s="5">
        <v>234.72</v>
      </c>
      <c r="F4113" s="5">
        <v>0</v>
      </c>
      <c r="G4113" s="5">
        <f>IFERROR(INDEX(Products!$C$2:$C$86,MATCH(C4113,Products!$A$2:$A$86,0)),"")</f>
        <v>8</v>
      </c>
      <c r="H4113" s="12">
        <f>IFERROR(INDEX(Products!$D$2:$D$86,MATCH(C4113,Products!$A$2:$A$86,0)),"")</f>
        <v>175.69</v>
      </c>
      <c r="I4113" s="12">
        <f t="shared" si="256"/>
        <v>234.72</v>
      </c>
      <c r="J4113" s="12">
        <f t="shared" si="257"/>
        <v>175.69</v>
      </c>
      <c r="K4113" s="12">
        <f t="shared" si="258"/>
        <v>59.03</v>
      </c>
      <c r="L4113" s="7">
        <f t="shared" si="259"/>
        <v>0.25149113837764148</v>
      </c>
      <c r="M4113" s="5" t="str">
        <f>IF(COUNTIF(Returns!$B$2:$B$248,A4113)&gt;0,"Yes","No")</f>
        <v>No</v>
      </c>
      <c r="N4113" s="13"/>
    </row>
    <row r="4114" spans="1:14" x14ac:dyDescent="0.35">
      <c r="A4114" s="5">
        <v>4113</v>
      </c>
      <c r="B4114" s="5">
        <v>2689</v>
      </c>
      <c r="C4114" s="5">
        <v>1045</v>
      </c>
      <c r="D4114" s="5">
        <v>2</v>
      </c>
      <c r="E4114" s="5">
        <v>197.92</v>
      </c>
      <c r="F4114" s="5">
        <v>0.05</v>
      </c>
      <c r="G4114" s="5">
        <f>IFERROR(INDEX(Products!$C$2:$C$86,MATCH(C4114,Products!$A$2:$A$86,0)),"")</f>
        <v>4</v>
      </c>
      <c r="H4114" s="12">
        <f>IFERROR(INDEX(Products!$D$2:$D$86,MATCH(C4114,Products!$A$2:$A$86,0)),"")</f>
        <v>154.55000000000001</v>
      </c>
      <c r="I4114" s="12">
        <f t="shared" si="256"/>
        <v>376.04799999999994</v>
      </c>
      <c r="J4114" s="12">
        <f t="shared" si="257"/>
        <v>309.10000000000002</v>
      </c>
      <c r="K4114" s="12">
        <f t="shared" si="258"/>
        <v>66.947999999999922</v>
      </c>
      <c r="L4114" s="7">
        <f t="shared" si="259"/>
        <v>0.17803046419605989</v>
      </c>
      <c r="M4114" s="5" t="str">
        <f>IF(COUNTIF(Returns!$B$2:$B$248,A4114)&gt;0,"Yes","No")</f>
        <v>No</v>
      </c>
      <c r="N4114" s="13"/>
    </row>
    <row r="4115" spans="1:14" x14ac:dyDescent="0.35">
      <c r="A4115" s="5">
        <v>4114</v>
      </c>
      <c r="B4115" s="5">
        <v>2689</v>
      </c>
      <c r="C4115" s="5">
        <v>1001</v>
      </c>
      <c r="D4115" s="5">
        <v>1</v>
      </c>
      <c r="E4115" s="5">
        <v>3826.19</v>
      </c>
      <c r="F4115" s="5">
        <v>0.25</v>
      </c>
      <c r="G4115" s="5">
        <f>IFERROR(INDEX(Products!$C$2:$C$86,MATCH(C4115,Products!$A$2:$A$86,0)),"")</f>
        <v>1</v>
      </c>
      <c r="H4115" s="12">
        <f>IFERROR(INDEX(Products!$D$2:$D$86,MATCH(C4115,Products!$A$2:$A$86,0)),"")</f>
        <v>3021.65</v>
      </c>
      <c r="I4115" s="12">
        <f t="shared" si="256"/>
        <v>2869.6424999999999</v>
      </c>
      <c r="J4115" s="12">
        <f t="shared" si="257"/>
        <v>3021.65</v>
      </c>
      <c r="K4115" s="12">
        <f t="shared" si="258"/>
        <v>-152.00750000000016</v>
      </c>
      <c r="L4115" s="7">
        <f t="shared" si="259"/>
        <v>-5.2970884003843741E-2</v>
      </c>
      <c r="M4115" s="5" t="str">
        <f>IF(COUNTIF(Returns!$B$2:$B$248,A4115)&gt;0,"Yes","No")</f>
        <v>No</v>
      </c>
      <c r="N4115" s="13"/>
    </row>
    <row r="4116" spans="1:14" x14ac:dyDescent="0.35">
      <c r="A4116" s="5">
        <v>4115</v>
      </c>
      <c r="B4116" s="5">
        <v>2690</v>
      </c>
      <c r="C4116" s="5">
        <v>1072</v>
      </c>
      <c r="D4116" s="5">
        <v>1</v>
      </c>
      <c r="E4116" s="5">
        <v>1404.39</v>
      </c>
      <c r="F4116" s="5">
        <v>0.25</v>
      </c>
      <c r="G4116" s="5">
        <f>IFERROR(INDEX(Products!$C$2:$C$86,MATCH(C4116,Products!$A$2:$A$86,0)),"")</f>
        <v>7</v>
      </c>
      <c r="H4116" s="12">
        <f>IFERROR(INDEX(Products!$D$2:$D$86,MATCH(C4116,Products!$A$2:$A$86,0)),"")</f>
        <v>772.88</v>
      </c>
      <c r="I4116" s="12">
        <f t="shared" si="256"/>
        <v>1053.2925</v>
      </c>
      <c r="J4116" s="12">
        <f t="shared" si="257"/>
        <v>772.88</v>
      </c>
      <c r="K4116" s="12">
        <f t="shared" si="258"/>
        <v>280.41250000000002</v>
      </c>
      <c r="L4116" s="7">
        <f t="shared" si="259"/>
        <v>0.26622471915446089</v>
      </c>
      <c r="M4116" s="5" t="str">
        <f>IF(COUNTIF(Returns!$B$2:$B$248,A4116)&gt;0,"Yes","No")</f>
        <v>No</v>
      </c>
      <c r="N4116" s="13"/>
    </row>
    <row r="4117" spans="1:14" x14ac:dyDescent="0.35">
      <c r="A4117" s="5">
        <v>4116</v>
      </c>
      <c r="B4117" s="5">
        <v>2691</v>
      </c>
      <c r="C4117" s="5">
        <v>1044</v>
      </c>
      <c r="D4117" s="5">
        <v>1</v>
      </c>
      <c r="E4117" s="5">
        <v>1419.88</v>
      </c>
      <c r="F4117" s="5">
        <v>0</v>
      </c>
      <c r="G4117" s="5">
        <f>IFERROR(INDEX(Products!$C$2:$C$86,MATCH(C4117,Products!$A$2:$A$86,0)),"")</f>
        <v>4</v>
      </c>
      <c r="H4117" s="12">
        <f>IFERROR(INDEX(Products!$D$2:$D$86,MATCH(C4117,Products!$A$2:$A$86,0)),"")</f>
        <v>897.98</v>
      </c>
      <c r="I4117" s="12">
        <f t="shared" si="256"/>
        <v>1419.88</v>
      </c>
      <c r="J4117" s="12">
        <f t="shared" si="257"/>
        <v>897.98</v>
      </c>
      <c r="K4117" s="12">
        <f t="shared" si="258"/>
        <v>521.90000000000009</v>
      </c>
      <c r="L4117" s="7">
        <f t="shared" si="259"/>
        <v>0.36756627320618646</v>
      </c>
      <c r="M4117" s="5" t="str">
        <f>IF(COUNTIF(Returns!$B$2:$B$248,A4117)&gt;0,"Yes","No")</f>
        <v>No</v>
      </c>
      <c r="N4117" s="13"/>
    </row>
    <row r="4118" spans="1:14" x14ac:dyDescent="0.35">
      <c r="A4118" s="5">
        <v>4117</v>
      </c>
      <c r="B4118" s="5">
        <v>2692</v>
      </c>
      <c r="C4118" s="5">
        <v>1070</v>
      </c>
      <c r="D4118" s="5">
        <v>1</v>
      </c>
      <c r="E4118" s="5">
        <v>2599.85</v>
      </c>
      <c r="F4118" s="5">
        <v>0.1</v>
      </c>
      <c r="G4118" s="5">
        <f>IFERROR(INDEX(Products!$C$2:$C$86,MATCH(C4118,Products!$A$2:$A$86,0)),"")</f>
        <v>7</v>
      </c>
      <c r="H4118" s="12">
        <f>IFERROR(INDEX(Products!$D$2:$D$86,MATCH(C4118,Products!$A$2:$A$86,0)),"")</f>
        <v>1949.71</v>
      </c>
      <c r="I4118" s="12">
        <f t="shared" si="256"/>
        <v>2339.8649999999998</v>
      </c>
      <c r="J4118" s="12">
        <f t="shared" si="257"/>
        <v>1949.71</v>
      </c>
      <c r="K4118" s="12">
        <f t="shared" si="258"/>
        <v>390.15499999999975</v>
      </c>
      <c r="L4118" s="7">
        <f t="shared" si="259"/>
        <v>0.1667425257440065</v>
      </c>
      <c r="M4118" s="5" t="str">
        <f>IF(COUNTIF(Returns!$B$2:$B$248,A4118)&gt;0,"Yes","No")</f>
        <v>No</v>
      </c>
      <c r="N4118" s="13"/>
    </row>
    <row r="4119" spans="1:14" x14ac:dyDescent="0.35">
      <c r="A4119" s="5">
        <v>4118</v>
      </c>
      <c r="B4119" s="5">
        <v>2692</v>
      </c>
      <c r="C4119" s="5">
        <v>1056</v>
      </c>
      <c r="D4119" s="5">
        <v>2</v>
      </c>
      <c r="E4119" s="5">
        <v>1134.4000000000001</v>
      </c>
      <c r="F4119" s="5">
        <v>0.2</v>
      </c>
      <c r="G4119" s="5">
        <f>IFERROR(INDEX(Products!$C$2:$C$86,MATCH(C4119,Products!$A$2:$A$86,0)),"")</f>
        <v>6</v>
      </c>
      <c r="H4119" s="12">
        <f>IFERROR(INDEX(Products!$D$2:$D$86,MATCH(C4119,Products!$A$2:$A$86,0)),"")</f>
        <v>798.2</v>
      </c>
      <c r="I4119" s="12">
        <f t="shared" si="256"/>
        <v>1815.0400000000002</v>
      </c>
      <c r="J4119" s="12">
        <f t="shared" si="257"/>
        <v>1596.4</v>
      </c>
      <c r="K4119" s="12">
        <f t="shared" si="258"/>
        <v>218.6400000000001</v>
      </c>
      <c r="L4119" s="7">
        <f t="shared" si="259"/>
        <v>0.12046015514809595</v>
      </c>
      <c r="M4119" s="5" t="str">
        <f>IF(COUNTIF(Returns!$B$2:$B$248,A4119)&gt;0,"Yes","No")</f>
        <v>No</v>
      </c>
      <c r="N4119" s="13"/>
    </row>
    <row r="4120" spans="1:14" x14ac:dyDescent="0.35">
      <c r="A4120" s="5">
        <v>4119</v>
      </c>
      <c r="B4120" s="5">
        <v>2692</v>
      </c>
      <c r="C4120" s="5">
        <v>1042</v>
      </c>
      <c r="D4120" s="5">
        <v>1</v>
      </c>
      <c r="E4120" s="5">
        <v>1025.6300000000001</v>
      </c>
      <c r="F4120" s="5">
        <v>0.1</v>
      </c>
      <c r="G4120" s="5">
        <f>IFERROR(INDEX(Products!$C$2:$C$86,MATCH(C4120,Products!$A$2:$A$86,0)),"")</f>
        <v>4</v>
      </c>
      <c r="H4120" s="12">
        <f>IFERROR(INDEX(Products!$D$2:$D$86,MATCH(C4120,Products!$A$2:$A$86,0)),"")</f>
        <v>559.36</v>
      </c>
      <c r="I4120" s="12">
        <f t="shared" si="256"/>
        <v>923.06700000000012</v>
      </c>
      <c r="J4120" s="12">
        <f t="shared" si="257"/>
        <v>559.36</v>
      </c>
      <c r="K4120" s="12">
        <f t="shared" si="258"/>
        <v>363.70700000000011</v>
      </c>
      <c r="L4120" s="7">
        <f t="shared" si="259"/>
        <v>0.39402015238330484</v>
      </c>
      <c r="M4120" s="5" t="str">
        <f>IF(COUNTIF(Returns!$B$2:$B$248,A4120)&gt;0,"Yes","No")</f>
        <v>No</v>
      </c>
      <c r="N4120" s="13"/>
    </row>
    <row r="4121" spans="1:14" x14ac:dyDescent="0.35">
      <c r="A4121" s="5">
        <v>4120</v>
      </c>
      <c r="B4121" s="5">
        <v>2693</v>
      </c>
      <c r="C4121" s="5">
        <v>1016</v>
      </c>
      <c r="D4121" s="5">
        <v>2</v>
      </c>
      <c r="E4121" s="5">
        <v>1279.19</v>
      </c>
      <c r="F4121" s="5">
        <v>0</v>
      </c>
      <c r="G4121" s="5">
        <f>IFERROR(INDEX(Products!$C$2:$C$86,MATCH(C4121,Products!$A$2:$A$86,0)),"")</f>
        <v>2</v>
      </c>
      <c r="H4121" s="12">
        <f>IFERROR(INDEX(Products!$D$2:$D$86,MATCH(C4121,Products!$A$2:$A$86,0)),"")</f>
        <v>741.85</v>
      </c>
      <c r="I4121" s="12">
        <f t="shared" si="256"/>
        <v>2558.38</v>
      </c>
      <c r="J4121" s="12">
        <f t="shared" si="257"/>
        <v>1483.7</v>
      </c>
      <c r="K4121" s="12">
        <f t="shared" si="258"/>
        <v>1074.68</v>
      </c>
      <c r="L4121" s="7">
        <f t="shared" si="259"/>
        <v>0.42006269592476492</v>
      </c>
      <c r="M4121" s="5" t="str">
        <f>IF(COUNTIF(Returns!$B$2:$B$248,A4121)&gt;0,"Yes","No")</f>
        <v>No</v>
      </c>
      <c r="N4121" s="13"/>
    </row>
    <row r="4122" spans="1:14" x14ac:dyDescent="0.35">
      <c r="A4122" s="5">
        <v>4121</v>
      </c>
      <c r="B4122" s="5">
        <v>2694</v>
      </c>
      <c r="C4122" s="5">
        <v>1027</v>
      </c>
      <c r="D4122" s="5">
        <v>1</v>
      </c>
      <c r="E4122" s="5">
        <v>1445.05</v>
      </c>
      <c r="F4122" s="5">
        <v>0.2</v>
      </c>
      <c r="G4122" s="5">
        <f>IFERROR(INDEX(Products!$C$2:$C$86,MATCH(C4122,Products!$A$2:$A$86,0)),"")</f>
        <v>3</v>
      </c>
      <c r="H4122" s="12">
        <f>IFERROR(INDEX(Products!$D$2:$D$86,MATCH(C4122,Products!$A$2:$A$86,0)),"")</f>
        <v>777.4</v>
      </c>
      <c r="I4122" s="12">
        <f t="shared" si="256"/>
        <v>1156.04</v>
      </c>
      <c r="J4122" s="12">
        <f t="shared" si="257"/>
        <v>777.4</v>
      </c>
      <c r="K4122" s="12">
        <f t="shared" si="258"/>
        <v>378.64</v>
      </c>
      <c r="L4122" s="7">
        <f t="shared" si="259"/>
        <v>0.32753191931075049</v>
      </c>
      <c r="M4122" s="5" t="str">
        <f>IF(COUNTIF(Returns!$B$2:$B$248,A4122)&gt;0,"Yes","No")</f>
        <v>No</v>
      </c>
      <c r="N4122" s="13"/>
    </row>
    <row r="4123" spans="1:14" x14ac:dyDescent="0.35">
      <c r="A4123" s="5">
        <v>4122</v>
      </c>
      <c r="B4123" s="5">
        <v>2695</v>
      </c>
      <c r="C4123" s="5">
        <v>1001</v>
      </c>
      <c r="D4123" s="5">
        <v>1</v>
      </c>
      <c r="E4123" s="5">
        <v>3826.19</v>
      </c>
      <c r="F4123" s="5">
        <v>0</v>
      </c>
      <c r="G4123" s="5">
        <f>IFERROR(INDEX(Products!$C$2:$C$86,MATCH(C4123,Products!$A$2:$A$86,0)),"")</f>
        <v>1</v>
      </c>
      <c r="H4123" s="12">
        <f>IFERROR(INDEX(Products!$D$2:$D$86,MATCH(C4123,Products!$A$2:$A$86,0)),"")</f>
        <v>3021.65</v>
      </c>
      <c r="I4123" s="12">
        <f t="shared" si="256"/>
        <v>3826.19</v>
      </c>
      <c r="J4123" s="12">
        <f t="shared" si="257"/>
        <v>3021.65</v>
      </c>
      <c r="K4123" s="12">
        <f t="shared" si="258"/>
        <v>804.54</v>
      </c>
      <c r="L4123" s="7">
        <f t="shared" si="259"/>
        <v>0.21027183699711721</v>
      </c>
      <c r="M4123" s="5" t="str">
        <f>IF(COUNTIF(Returns!$B$2:$B$248,A4123)&gt;0,"Yes","No")</f>
        <v>No</v>
      </c>
      <c r="N4123" s="13"/>
    </row>
    <row r="4124" spans="1:14" x14ac:dyDescent="0.35">
      <c r="A4124" s="5">
        <v>4123</v>
      </c>
      <c r="B4124" s="5">
        <v>2696</v>
      </c>
      <c r="C4124" s="5">
        <v>1017</v>
      </c>
      <c r="D4124" s="5">
        <v>1</v>
      </c>
      <c r="E4124" s="5">
        <v>978.37</v>
      </c>
      <c r="F4124" s="5">
        <v>0.05</v>
      </c>
      <c r="G4124" s="5">
        <f>IFERROR(INDEX(Products!$C$2:$C$86,MATCH(C4124,Products!$A$2:$A$86,0)),"")</f>
        <v>2</v>
      </c>
      <c r="H4124" s="12">
        <f>IFERROR(INDEX(Products!$D$2:$D$86,MATCH(C4124,Products!$A$2:$A$86,0)),"")</f>
        <v>519.71</v>
      </c>
      <c r="I4124" s="12">
        <f t="shared" si="256"/>
        <v>929.45150000000001</v>
      </c>
      <c r="J4124" s="12">
        <f t="shared" si="257"/>
        <v>519.71</v>
      </c>
      <c r="K4124" s="12">
        <f t="shared" si="258"/>
        <v>409.74149999999997</v>
      </c>
      <c r="L4124" s="7">
        <f t="shared" si="259"/>
        <v>0.44084226019324296</v>
      </c>
      <c r="M4124" s="5" t="str">
        <f>IF(COUNTIF(Returns!$B$2:$B$248,A4124)&gt;0,"Yes","No")</f>
        <v>No</v>
      </c>
      <c r="N4124" s="13"/>
    </row>
    <row r="4125" spans="1:14" x14ac:dyDescent="0.35">
      <c r="A4125" s="5">
        <v>4124</v>
      </c>
      <c r="B4125" s="5">
        <v>2697</v>
      </c>
      <c r="C4125" s="5">
        <v>1001</v>
      </c>
      <c r="D4125" s="5">
        <v>1</v>
      </c>
      <c r="E4125" s="5">
        <v>3826.19</v>
      </c>
      <c r="F4125" s="5">
        <v>0.2</v>
      </c>
      <c r="G4125" s="5">
        <f>IFERROR(INDEX(Products!$C$2:$C$86,MATCH(C4125,Products!$A$2:$A$86,0)),"")</f>
        <v>1</v>
      </c>
      <c r="H4125" s="12">
        <f>IFERROR(INDEX(Products!$D$2:$D$86,MATCH(C4125,Products!$A$2:$A$86,0)),"")</f>
        <v>3021.65</v>
      </c>
      <c r="I4125" s="12">
        <f t="shared" si="256"/>
        <v>3060.9520000000002</v>
      </c>
      <c r="J4125" s="12">
        <f t="shared" si="257"/>
        <v>3021.65</v>
      </c>
      <c r="K4125" s="12">
        <f t="shared" si="258"/>
        <v>39.302000000000135</v>
      </c>
      <c r="L4125" s="7">
        <f t="shared" si="259"/>
        <v>1.2839796246396589E-2</v>
      </c>
      <c r="M4125" s="5" t="str">
        <f>IF(COUNTIF(Returns!$B$2:$B$248,A4125)&gt;0,"Yes","No")</f>
        <v>No</v>
      </c>
      <c r="N4125" s="13"/>
    </row>
    <row r="4126" spans="1:14" x14ac:dyDescent="0.35">
      <c r="A4126" s="5">
        <v>4125</v>
      </c>
      <c r="B4126" s="5">
        <v>2698</v>
      </c>
      <c r="C4126" s="5">
        <v>1061</v>
      </c>
      <c r="D4126" s="5">
        <v>1</v>
      </c>
      <c r="E4126" s="5">
        <v>1128.8399999999999</v>
      </c>
      <c r="F4126" s="5">
        <v>0.1</v>
      </c>
      <c r="G4126" s="5">
        <f>IFERROR(INDEX(Products!$C$2:$C$86,MATCH(C4126,Products!$A$2:$A$86,0)),"")</f>
        <v>6</v>
      </c>
      <c r="H4126" s="12">
        <f>IFERROR(INDEX(Products!$D$2:$D$86,MATCH(C4126,Products!$A$2:$A$86,0)),"")</f>
        <v>705.26</v>
      </c>
      <c r="I4126" s="12">
        <f t="shared" si="256"/>
        <v>1015.9559999999999</v>
      </c>
      <c r="J4126" s="12">
        <f t="shared" si="257"/>
        <v>705.26</v>
      </c>
      <c r="K4126" s="12">
        <f t="shared" si="258"/>
        <v>310.69599999999991</v>
      </c>
      <c r="L4126" s="7">
        <f t="shared" si="259"/>
        <v>0.30581639362334584</v>
      </c>
      <c r="M4126" s="5" t="str">
        <f>IF(COUNTIF(Returns!$B$2:$B$248,A4126)&gt;0,"Yes","No")</f>
        <v>No</v>
      </c>
      <c r="N4126" s="13"/>
    </row>
    <row r="4127" spans="1:14" x14ac:dyDescent="0.35">
      <c r="A4127" s="5">
        <v>4126</v>
      </c>
      <c r="B4127" s="5">
        <v>2698</v>
      </c>
      <c r="C4127" s="5">
        <v>1084</v>
      </c>
      <c r="D4127" s="5">
        <v>1</v>
      </c>
      <c r="E4127" s="5">
        <v>317.63</v>
      </c>
      <c r="F4127" s="5">
        <v>0.1</v>
      </c>
      <c r="G4127" s="5">
        <f>IFERROR(INDEX(Products!$C$2:$C$86,MATCH(C4127,Products!$A$2:$A$86,0)),"")</f>
        <v>8</v>
      </c>
      <c r="H4127" s="12">
        <f>IFERROR(INDEX(Products!$D$2:$D$86,MATCH(C4127,Products!$A$2:$A$86,0)),"")</f>
        <v>188.52</v>
      </c>
      <c r="I4127" s="12">
        <f t="shared" si="256"/>
        <v>285.86700000000002</v>
      </c>
      <c r="J4127" s="12">
        <f t="shared" si="257"/>
        <v>188.52</v>
      </c>
      <c r="K4127" s="12">
        <f t="shared" si="258"/>
        <v>97.347000000000008</v>
      </c>
      <c r="L4127" s="7">
        <f t="shared" si="259"/>
        <v>0.34053248538656089</v>
      </c>
      <c r="M4127" s="5" t="str">
        <f>IF(COUNTIF(Returns!$B$2:$B$248,A4127)&gt;0,"Yes","No")</f>
        <v>No</v>
      </c>
      <c r="N4127" s="13"/>
    </row>
    <row r="4128" spans="1:14" x14ac:dyDescent="0.35">
      <c r="A4128" s="5">
        <v>4127</v>
      </c>
      <c r="B4128" s="5">
        <v>2699</v>
      </c>
      <c r="C4128" s="5">
        <v>1001</v>
      </c>
      <c r="D4128" s="5">
        <v>1</v>
      </c>
      <c r="E4128" s="5">
        <v>3826.19</v>
      </c>
      <c r="F4128" s="5">
        <v>0.3</v>
      </c>
      <c r="G4128" s="5">
        <f>IFERROR(INDEX(Products!$C$2:$C$86,MATCH(C4128,Products!$A$2:$A$86,0)),"")</f>
        <v>1</v>
      </c>
      <c r="H4128" s="12">
        <f>IFERROR(INDEX(Products!$D$2:$D$86,MATCH(C4128,Products!$A$2:$A$86,0)),"")</f>
        <v>3021.65</v>
      </c>
      <c r="I4128" s="12">
        <f t="shared" si="256"/>
        <v>2678.3330000000001</v>
      </c>
      <c r="J4128" s="12">
        <f t="shared" si="257"/>
        <v>3021.65</v>
      </c>
      <c r="K4128" s="12">
        <f t="shared" si="258"/>
        <v>-343.31700000000001</v>
      </c>
      <c r="L4128" s="7">
        <f t="shared" si="259"/>
        <v>-0.12818309000411823</v>
      </c>
      <c r="M4128" s="5" t="str">
        <f>IF(COUNTIF(Returns!$B$2:$B$248,A4128)&gt;0,"Yes","No")</f>
        <v>No</v>
      </c>
      <c r="N4128" s="13"/>
    </row>
    <row r="4129" spans="1:14" x14ac:dyDescent="0.35">
      <c r="A4129" s="5">
        <v>4128</v>
      </c>
      <c r="B4129" s="5">
        <v>2699</v>
      </c>
      <c r="C4129" s="5">
        <v>1056</v>
      </c>
      <c r="D4129" s="5">
        <v>1</v>
      </c>
      <c r="E4129" s="5">
        <v>1134.4000000000001</v>
      </c>
      <c r="F4129" s="5">
        <v>0.3</v>
      </c>
      <c r="G4129" s="5">
        <f>IFERROR(INDEX(Products!$C$2:$C$86,MATCH(C4129,Products!$A$2:$A$86,0)),"")</f>
        <v>6</v>
      </c>
      <c r="H4129" s="12">
        <f>IFERROR(INDEX(Products!$D$2:$D$86,MATCH(C4129,Products!$A$2:$A$86,0)),"")</f>
        <v>798.2</v>
      </c>
      <c r="I4129" s="12">
        <f t="shared" si="256"/>
        <v>794.08</v>
      </c>
      <c r="J4129" s="12">
        <f t="shared" si="257"/>
        <v>798.2</v>
      </c>
      <c r="K4129" s="12">
        <f t="shared" si="258"/>
        <v>-4.1200000000000045</v>
      </c>
      <c r="L4129" s="7">
        <f t="shared" si="259"/>
        <v>-5.1883941164618226E-3</v>
      </c>
      <c r="M4129" s="5" t="str">
        <f>IF(COUNTIF(Returns!$B$2:$B$248,A4129)&gt;0,"Yes","No")</f>
        <v>No</v>
      </c>
      <c r="N4129" s="13"/>
    </row>
    <row r="4130" spans="1:14" x14ac:dyDescent="0.35">
      <c r="A4130" s="5">
        <v>4129</v>
      </c>
      <c r="B4130" s="5">
        <v>2700</v>
      </c>
      <c r="C4130" s="5">
        <v>1052</v>
      </c>
      <c r="D4130" s="5">
        <v>1</v>
      </c>
      <c r="E4130" s="5">
        <v>2801.53</v>
      </c>
      <c r="F4130" s="5">
        <v>0.25</v>
      </c>
      <c r="G4130" s="5">
        <f>IFERROR(INDEX(Products!$C$2:$C$86,MATCH(C4130,Products!$A$2:$A$86,0)),"")</f>
        <v>5</v>
      </c>
      <c r="H4130" s="12">
        <f>IFERROR(INDEX(Products!$D$2:$D$86,MATCH(C4130,Products!$A$2:$A$86,0)),"")</f>
        <v>1752.02</v>
      </c>
      <c r="I4130" s="12">
        <f t="shared" si="256"/>
        <v>2101.1475</v>
      </c>
      <c r="J4130" s="12">
        <f t="shared" si="257"/>
        <v>1752.02</v>
      </c>
      <c r="K4130" s="12">
        <f t="shared" si="258"/>
        <v>349.12750000000005</v>
      </c>
      <c r="L4130" s="7">
        <f t="shared" si="259"/>
        <v>0.1661603956885464</v>
      </c>
      <c r="M4130" s="5" t="str">
        <f>IF(COUNTIF(Returns!$B$2:$B$248,A4130)&gt;0,"Yes","No")</f>
        <v>No</v>
      </c>
      <c r="N4130" s="13"/>
    </row>
    <row r="4131" spans="1:14" x14ac:dyDescent="0.35">
      <c r="A4131" s="5">
        <v>4130</v>
      </c>
      <c r="B4131" s="5">
        <v>2700</v>
      </c>
      <c r="C4131" s="5">
        <v>1017</v>
      </c>
      <c r="D4131" s="5">
        <v>1</v>
      </c>
      <c r="E4131" s="5">
        <v>978.37</v>
      </c>
      <c r="F4131" s="5">
        <v>0</v>
      </c>
      <c r="G4131" s="5">
        <f>IFERROR(INDEX(Products!$C$2:$C$86,MATCH(C4131,Products!$A$2:$A$86,0)),"")</f>
        <v>2</v>
      </c>
      <c r="H4131" s="12">
        <f>IFERROR(INDEX(Products!$D$2:$D$86,MATCH(C4131,Products!$A$2:$A$86,0)),"")</f>
        <v>519.71</v>
      </c>
      <c r="I4131" s="12">
        <f t="shared" si="256"/>
        <v>978.37</v>
      </c>
      <c r="J4131" s="12">
        <f t="shared" si="257"/>
        <v>519.71</v>
      </c>
      <c r="K4131" s="12">
        <f t="shared" si="258"/>
        <v>458.65999999999997</v>
      </c>
      <c r="L4131" s="7">
        <f t="shared" si="259"/>
        <v>0.46880014718358082</v>
      </c>
      <c r="M4131" s="5" t="str">
        <f>IF(COUNTIF(Returns!$B$2:$B$248,A4131)&gt;0,"Yes","No")</f>
        <v>No</v>
      </c>
      <c r="N4131" s="13"/>
    </row>
    <row r="4132" spans="1:14" x14ac:dyDescent="0.35">
      <c r="A4132" s="5">
        <v>4131</v>
      </c>
      <c r="B4132" s="5">
        <v>2701</v>
      </c>
      <c r="C4132" s="5">
        <v>1023</v>
      </c>
      <c r="D4132" s="5">
        <v>1</v>
      </c>
      <c r="E4132" s="5">
        <v>203.79</v>
      </c>
      <c r="F4132" s="5">
        <v>0.05</v>
      </c>
      <c r="G4132" s="5">
        <f>IFERROR(INDEX(Products!$C$2:$C$86,MATCH(C4132,Products!$A$2:$A$86,0)),"")</f>
        <v>2</v>
      </c>
      <c r="H4132" s="12">
        <f>IFERROR(INDEX(Products!$D$2:$D$86,MATCH(C4132,Products!$A$2:$A$86,0)),"")</f>
        <v>145.43</v>
      </c>
      <c r="I4132" s="12">
        <f t="shared" si="256"/>
        <v>193.60049999999998</v>
      </c>
      <c r="J4132" s="12">
        <f t="shared" si="257"/>
        <v>145.43</v>
      </c>
      <c r="K4132" s="12">
        <f t="shared" si="258"/>
        <v>48.170499999999976</v>
      </c>
      <c r="L4132" s="7">
        <f t="shared" si="259"/>
        <v>0.24881392351775941</v>
      </c>
      <c r="M4132" s="5" t="str">
        <f>IF(COUNTIF(Returns!$B$2:$B$248,A4132)&gt;0,"Yes","No")</f>
        <v>No</v>
      </c>
      <c r="N4132" s="13"/>
    </row>
    <row r="4133" spans="1:14" x14ac:dyDescent="0.35">
      <c r="A4133" s="5">
        <v>4132</v>
      </c>
      <c r="B4133" s="5">
        <v>2702</v>
      </c>
      <c r="C4133" s="5">
        <v>1085</v>
      </c>
      <c r="D4133" s="5">
        <v>1</v>
      </c>
      <c r="E4133" s="5">
        <v>234.72</v>
      </c>
      <c r="F4133" s="5">
        <v>0</v>
      </c>
      <c r="G4133" s="5">
        <f>IFERROR(INDEX(Products!$C$2:$C$86,MATCH(C4133,Products!$A$2:$A$86,0)),"")</f>
        <v>8</v>
      </c>
      <c r="H4133" s="12">
        <f>IFERROR(INDEX(Products!$D$2:$D$86,MATCH(C4133,Products!$A$2:$A$86,0)),"")</f>
        <v>175.69</v>
      </c>
      <c r="I4133" s="12">
        <f t="shared" si="256"/>
        <v>234.72</v>
      </c>
      <c r="J4133" s="12">
        <f t="shared" si="257"/>
        <v>175.69</v>
      </c>
      <c r="K4133" s="12">
        <f t="shared" si="258"/>
        <v>59.03</v>
      </c>
      <c r="L4133" s="7">
        <f t="shared" si="259"/>
        <v>0.25149113837764148</v>
      </c>
      <c r="M4133" s="5" t="str">
        <f>IF(COUNTIF(Returns!$B$2:$B$248,A4133)&gt;0,"Yes","No")</f>
        <v>No</v>
      </c>
      <c r="N4133" s="13"/>
    </row>
    <row r="4134" spans="1:14" x14ac:dyDescent="0.35">
      <c r="A4134" s="5">
        <v>4133</v>
      </c>
      <c r="B4134" s="5">
        <v>2703</v>
      </c>
      <c r="C4134" s="5">
        <v>1056</v>
      </c>
      <c r="D4134" s="5">
        <v>1</v>
      </c>
      <c r="E4134" s="5">
        <v>1134.4000000000001</v>
      </c>
      <c r="F4134" s="5">
        <v>0.2</v>
      </c>
      <c r="G4134" s="5">
        <f>IFERROR(INDEX(Products!$C$2:$C$86,MATCH(C4134,Products!$A$2:$A$86,0)),"")</f>
        <v>6</v>
      </c>
      <c r="H4134" s="12">
        <f>IFERROR(INDEX(Products!$D$2:$D$86,MATCH(C4134,Products!$A$2:$A$86,0)),"")</f>
        <v>798.2</v>
      </c>
      <c r="I4134" s="12">
        <f t="shared" si="256"/>
        <v>907.5200000000001</v>
      </c>
      <c r="J4134" s="12">
        <f t="shared" si="257"/>
        <v>798.2</v>
      </c>
      <c r="K4134" s="12">
        <f t="shared" si="258"/>
        <v>109.32000000000005</v>
      </c>
      <c r="L4134" s="7">
        <f t="shared" si="259"/>
        <v>0.12046015514809595</v>
      </c>
      <c r="M4134" s="5" t="str">
        <f>IF(COUNTIF(Returns!$B$2:$B$248,A4134)&gt;0,"Yes","No")</f>
        <v>No</v>
      </c>
      <c r="N4134" s="13"/>
    </row>
    <row r="4135" spans="1:14" x14ac:dyDescent="0.35">
      <c r="A4135" s="5">
        <v>4134</v>
      </c>
      <c r="B4135" s="5">
        <v>2703</v>
      </c>
      <c r="C4135" s="5">
        <v>1053</v>
      </c>
      <c r="D4135" s="5">
        <v>1</v>
      </c>
      <c r="E4135" s="5">
        <v>1295.03</v>
      </c>
      <c r="F4135" s="5">
        <v>0.1</v>
      </c>
      <c r="G4135" s="5">
        <f>IFERROR(INDEX(Products!$C$2:$C$86,MATCH(C4135,Products!$A$2:$A$86,0)),"")</f>
        <v>5</v>
      </c>
      <c r="H4135" s="12">
        <f>IFERROR(INDEX(Products!$D$2:$D$86,MATCH(C4135,Products!$A$2:$A$86,0)),"")</f>
        <v>777.04</v>
      </c>
      <c r="I4135" s="12">
        <f t="shared" si="256"/>
        <v>1165.527</v>
      </c>
      <c r="J4135" s="12">
        <f t="shared" si="257"/>
        <v>777.04</v>
      </c>
      <c r="K4135" s="12">
        <f t="shared" si="258"/>
        <v>388.48700000000008</v>
      </c>
      <c r="L4135" s="7">
        <f t="shared" si="259"/>
        <v>0.33331445775172952</v>
      </c>
      <c r="M4135" s="5" t="str">
        <f>IF(COUNTIF(Returns!$B$2:$B$248,A4135)&gt;0,"Yes","No")</f>
        <v>No</v>
      </c>
      <c r="N4135" s="13"/>
    </row>
    <row r="4136" spans="1:14" x14ac:dyDescent="0.35">
      <c r="A4136" s="5">
        <v>4135</v>
      </c>
      <c r="B4136" s="5">
        <v>2704</v>
      </c>
      <c r="C4136" s="5">
        <v>1020</v>
      </c>
      <c r="D4136" s="5">
        <v>2</v>
      </c>
      <c r="E4136" s="5">
        <v>1278.44</v>
      </c>
      <c r="F4136" s="5">
        <v>0.05</v>
      </c>
      <c r="G4136" s="5">
        <f>IFERROR(INDEX(Products!$C$2:$C$86,MATCH(C4136,Products!$A$2:$A$86,0)),"")</f>
        <v>2</v>
      </c>
      <c r="H4136" s="12">
        <f>IFERROR(INDEX(Products!$D$2:$D$86,MATCH(C4136,Products!$A$2:$A$86,0)),"")</f>
        <v>786.6</v>
      </c>
      <c r="I4136" s="12">
        <f t="shared" si="256"/>
        <v>2429.0360000000001</v>
      </c>
      <c r="J4136" s="12">
        <f t="shared" si="257"/>
        <v>1573.2</v>
      </c>
      <c r="K4136" s="12">
        <f t="shared" si="258"/>
        <v>855.83600000000001</v>
      </c>
      <c r="L4136" s="7">
        <f t="shared" si="259"/>
        <v>0.35233565908450926</v>
      </c>
      <c r="M4136" s="5" t="str">
        <f>IF(COUNTIF(Returns!$B$2:$B$248,A4136)&gt;0,"Yes","No")</f>
        <v>No</v>
      </c>
      <c r="N4136" s="13"/>
    </row>
    <row r="4137" spans="1:14" x14ac:dyDescent="0.35">
      <c r="A4137" s="5">
        <v>4136</v>
      </c>
      <c r="B4137" s="5">
        <v>2704</v>
      </c>
      <c r="C4137" s="5">
        <v>1079</v>
      </c>
      <c r="D4137" s="5">
        <v>1</v>
      </c>
      <c r="E4137" s="5">
        <v>395.97</v>
      </c>
      <c r="F4137" s="5">
        <v>0.3</v>
      </c>
      <c r="G4137" s="5">
        <f>IFERROR(INDEX(Products!$C$2:$C$86,MATCH(C4137,Products!$A$2:$A$86,0)),"")</f>
        <v>8</v>
      </c>
      <c r="H4137" s="12">
        <f>IFERROR(INDEX(Products!$D$2:$D$86,MATCH(C4137,Products!$A$2:$A$86,0)),"")</f>
        <v>242.57</v>
      </c>
      <c r="I4137" s="12">
        <f t="shared" si="256"/>
        <v>277.17899999999997</v>
      </c>
      <c r="J4137" s="12">
        <f t="shared" si="257"/>
        <v>242.57</v>
      </c>
      <c r="K4137" s="12">
        <f t="shared" si="258"/>
        <v>34.60899999999998</v>
      </c>
      <c r="L4137" s="7">
        <f t="shared" si="259"/>
        <v>0.12486155156054385</v>
      </c>
      <c r="M4137" s="5" t="str">
        <f>IF(COUNTIF(Returns!$B$2:$B$248,A4137)&gt;0,"Yes","No")</f>
        <v>No</v>
      </c>
      <c r="N4137" s="13"/>
    </row>
    <row r="4138" spans="1:14" x14ac:dyDescent="0.35">
      <c r="A4138" s="5">
        <v>4137</v>
      </c>
      <c r="B4138" s="5">
        <v>2705</v>
      </c>
      <c r="C4138" s="5">
        <v>1085</v>
      </c>
      <c r="D4138" s="5">
        <v>1</v>
      </c>
      <c r="E4138" s="5">
        <v>234.72</v>
      </c>
      <c r="F4138" s="5">
        <v>0.1</v>
      </c>
      <c r="G4138" s="5">
        <f>IFERROR(INDEX(Products!$C$2:$C$86,MATCH(C4138,Products!$A$2:$A$86,0)),"")</f>
        <v>8</v>
      </c>
      <c r="H4138" s="12">
        <f>IFERROR(INDEX(Products!$D$2:$D$86,MATCH(C4138,Products!$A$2:$A$86,0)),"")</f>
        <v>175.69</v>
      </c>
      <c r="I4138" s="12">
        <f t="shared" si="256"/>
        <v>211.24799999999999</v>
      </c>
      <c r="J4138" s="12">
        <f t="shared" si="257"/>
        <v>175.69</v>
      </c>
      <c r="K4138" s="12">
        <f t="shared" si="258"/>
        <v>35.557999999999993</v>
      </c>
      <c r="L4138" s="7">
        <f t="shared" si="259"/>
        <v>0.16832348708626824</v>
      </c>
      <c r="M4138" s="5" t="str">
        <f>IF(COUNTIF(Returns!$B$2:$B$248,A4138)&gt;0,"Yes","No")</f>
        <v>No</v>
      </c>
      <c r="N4138" s="13"/>
    </row>
    <row r="4139" spans="1:14" x14ac:dyDescent="0.35">
      <c r="A4139" s="5">
        <v>4138</v>
      </c>
      <c r="B4139" s="5">
        <v>2706</v>
      </c>
      <c r="C4139" s="5">
        <v>1048</v>
      </c>
      <c r="D4139" s="5">
        <v>1</v>
      </c>
      <c r="E4139" s="5">
        <v>448.35</v>
      </c>
      <c r="F4139" s="5">
        <v>0</v>
      </c>
      <c r="G4139" s="5">
        <f>IFERROR(INDEX(Products!$C$2:$C$86,MATCH(C4139,Products!$A$2:$A$86,0)),"")</f>
        <v>5</v>
      </c>
      <c r="H4139" s="12">
        <f>IFERROR(INDEX(Products!$D$2:$D$86,MATCH(C4139,Products!$A$2:$A$86,0)),"")</f>
        <v>299.29000000000002</v>
      </c>
      <c r="I4139" s="12">
        <f t="shared" si="256"/>
        <v>448.35</v>
      </c>
      <c r="J4139" s="12">
        <f t="shared" si="257"/>
        <v>299.29000000000002</v>
      </c>
      <c r="K4139" s="12">
        <f t="shared" si="258"/>
        <v>149.06</v>
      </c>
      <c r="L4139" s="7">
        <f t="shared" si="259"/>
        <v>0.33246347719415636</v>
      </c>
      <c r="M4139" s="5" t="str">
        <f>IF(COUNTIF(Returns!$B$2:$B$248,A4139)&gt;0,"Yes","No")</f>
        <v>No</v>
      </c>
      <c r="N4139" s="13"/>
    </row>
    <row r="4140" spans="1:14" x14ac:dyDescent="0.35">
      <c r="A4140" s="5">
        <v>4139</v>
      </c>
      <c r="B4140" s="5">
        <v>2706</v>
      </c>
      <c r="C4140" s="5">
        <v>1067</v>
      </c>
      <c r="D4140" s="5">
        <v>2</v>
      </c>
      <c r="E4140" s="5">
        <v>4128.99</v>
      </c>
      <c r="F4140" s="5">
        <v>0.3</v>
      </c>
      <c r="G4140" s="5">
        <f>IFERROR(INDEX(Products!$C$2:$C$86,MATCH(C4140,Products!$A$2:$A$86,0)),"")</f>
        <v>7</v>
      </c>
      <c r="H4140" s="12">
        <f>IFERROR(INDEX(Products!$D$2:$D$86,MATCH(C4140,Products!$A$2:$A$86,0)),"")</f>
        <v>2213.3200000000002</v>
      </c>
      <c r="I4140" s="12">
        <f t="shared" si="256"/>
        <v>5780.5859999999993</v>
      </c>
      <c r="J4140" s="12">
        <f t="shared" si="257"/>
        <v>4426.6400000000003</v>
      </c>
      <c r="K4140" s="12">
        <f t="shared" si="258"/>
        <v>1353.945999999999</v>
      </c>
      <c r="L4140" s="7">
        <f t="shared" si="259"/>
        <v>0.23422296632209938</v>
      </c>
      <c r="M4140" s="5" t="str">
        <f>IF(COUNTIF(Returns!$B$2:$B$248,A4140)&gt;0,"Yes","No")</f>
        <v>No</v>
      </c>
      <c r="N4140" s="13"/>
    </row>
    <row r="4141" spans="1:14" x14ac:dyDescent="0.35">
      <c r="A4141" s="5">
        <v>4140</v>
      </c>
      <c r="B4141" s="5">
        <v>2707</v>
      </c>
      <c r="C4141" s="5">
        <v>1079</v>
      </c>
      <c r="D4141" s="5">
        <v>1</v>
      </c>
      <c r="E4141" s="5">
        <v>395.97</v>
      </c>
      <c r="F4141" s="5">
        <v>0.3</v>
      </c>
      <c r="G4141" s="5">
        <f>IFERROR(INDEX(Products!$C$2:$C$86,MATCH(C4141,Products!$A$2:$A$86,0)),"")</f>
        <v>8</v>
      </c>
      <c r="H4141" s="12">
        <f>IFERROR(INDEX(Products!$D$2:$D$86,MATCH(C4141,Products!$A$2:$A$86,0)),"")</f>
        <v>242.57</v>
      </c>
      <c r="I4141" s="12">
        <f t="shared" si="256"/>
        <v>277.17899999999997</v>
      </c>
      <c r="J4141" s="12">
        <f t="shared" si="257"/>
        <v>242.57</v>
      </c>
      <c r="K4141" s="12">
        <f t="shared" si="258"/>
        <v>34.60899999999998</v>
      </c>
      <c r="L4141" s="7">
        <f t="shared" si="259"/>
        <v>0.12486155156054385</v>
      </c>
      <c r="M4141" s="5" t="str">
        <f>IF(COUNTIF(Returns!$B$2:$B$248,A4141)&gt;0,"Yes","No")</f>
        <v>No</v>
      </c>
      <c r="N4141" s="13"/>
    </row>
    <row r="4142" spans="1:14" x14ac:dyDescent="0.35">
      <c r="A4142" s="5">
        <v>4141</v>
      </c>
      <c r="B4142" s="5">
        <v>2707</v>
      </c>
      <c r="C4142" s="5">
        <v>1075</v>
      </c>
      <c r="D4142" s="5">
        <v>1</v>
      </c>
      <c r="E4142" s="5">
        <v>904.54</v>
      </c>
      <c r="F4142" s="5">
        <v>0</v>
      </c>
      <c r="G4142" s="5">
        <f>IFERROR(INDEX(Products!$C$2:$C$86,MATCH(C4142,Products!$A$2:$A$86,0)),"")</f>
        <v>7</v>
      </c>
      <c r="H4142" s="12">
        <f>IFERROR(INDEX(Products!$D$2:$D$86,MATCH(C4142,Products!$A$2:$A$86,0)),"")</f>
        <v>622.70000000000005</v>
      </c>
      <c r="I4142" s="12">
        <f t="shared" si="256"/>
        <v>904.54</v>
      </c>
      <c r="J4142" s="12">
        <f t="shared" si="257"/>
        <v>622.70000000000005</v>
      </c>
      <c r="K4142" s="12">
        <f t="shared" si="258"/>
        <v>281.83999999999992</v>
      </c>
      <c r="L4142" s="7">
        <f t="shared" si="259"/>
        <v>0.31158378844495538</v>
      </c>
      <c r="M4142" s="5" t="str">
        <f>IF(COUNTIF(Returns!$B$2:$B$248,A4142)&gt;0,"Yes","No")</f>
        <v>No</v>
      </c>
      <c r="N4142" s="13"/>
    </row>
    <row r="4143" spans="1:14" x14ac:dyDescent="0.35">
      <c r="A4143" s="5">
        <v>4142</v>
      </c>
      <c r="B4143" s="5">
        <v>2708</v>
      </c>
      <c r="C4143" s="5">
        <v>1001</v>
      </c>
      <c r="D4143" s="5">
        <v>1</v>
      </c>
      <c r="E4143" s="5">
        <v>3826.19</v>
      </c>
      <c r="F4143" s="5">
        <v>0</v>
      </c>
      <c r="G4143" s="5">
        <f>IFERROR(INDEX(Products!$C$2:$C$86,MATCH(C4143,Products!$A$2:$A$86,0)),"")</f>
        <v>1</v>
      </c>
      <c r="H4143" s="12">
        <f>IFERROR(INDEX(Products!$D$2:$D$86,MATCH(C4143,Products!$A$2:$A$86,0)),"")</f>
        <v>3021.65</v>
      </c>
      <c r="I4143" s="12">
        <f t="shared" si="256"/>
        <v>3826.19</v>
      </c>
      <c r="J4143" s="12">
        <f t="shared" si="257"/>
        <v>3021.65</v>
      </c>
      <c r="K4143" s="12">
        <f t="shared" si="258"/>
        <v>804.54</v>
      </c>
      <c r="L4143" s="7">
        <f t="shared" si="259"/>
        <v>0.21027183699711721</v>
      </c>
      <c r="M4143" s="5" t="str">
        <f>IF(COUNTIF(Returns!$B$2:$B$248,A4143)&gt;0,"Yes","No")</f>
        <v>No</v>
      </c>
      <c r="N4143" s="13"/>
    </row>
    <row r="4144" spans="1:14" x14ac:dyDescent="0.35">
      <c r="A4144" s="5">
        <v>4143</v>
      </c>
      <c r="B4144" s="5">
        <v>2708</v>
      </c>
      <c r="C4144" s="5">
        <v>1026</v>
      </c>
      <c r="D4144" s="5">
        <v>1</v>
      </c>
      <c r="E4144" s="5">
        <v>1413.81</v>
      </c>
      <c r="F4144" s="5">
        <v>0.1</v>
      </c>
      <c r="G4144" s="5">
        <f>IFERROR(INDEX(Products!$C$2:$C$86,MATCH(C4144,Products!$A$2:$A$86,0)),"")</f>
        <v>3</v>
      </c>
      <c r="H4144" s="12">
        <f>IFERROR(INDEX(Products!$D$2:$D$86,MATCH(C4144,Products!$A$2:$A$86,0)),"")</f>
        <v>1019.93</v>
      </c>
      <c r="I4144" s="12">
        <f t="shared" si="256"/>
        <v>1272.4290000000001</v>
      </c>
      <c r="J4144" s="12">
        <f t="shared" si="257"/>
        <v>1019.93</v>
      </c>
      <c r="K4144" s="12">
        <f t="shared" si="258"/>
        <v>252.49900000000014</v>
      </c>
      <c r="L4144" s="7">
        <f t="shared" si="259"/>
        <v>0.19843857692649267</v>
      </c>
      <c r="M4144" s="5" t="str">
        <f>IF(COUNTIF(Returns!$B$2:$B$248,A4144)&gt;0,"Yes","No")</f>
        <v>No</v>
      </c>
      <c r="N4144" s="13"/>
    </row>
    <row r="4145" spans="1:14" x14ac:dyDescent="0.35">
      <c r="A4145" s="5">
        <v>4144</v>
      </c>
      <c r="B4145" s="5">
        <v>2709</v>
      </c>
      <c r="C4145" s="5">
        <v>1056</v>
      </c>
      <c r="D4145" s="5">
        <v>1</v>
      </c>
      <c r="E4145" s="5">
        <v>1134.4000000000001</v>
      </c>
      <c r="F4145" s="5">
        <v>0.05</v>
      </c>
      <c r="G4145" s="5">
        <f>IFERROR(INDEX(Products!$C$2:$C$86,MATCH(C4145,Products!$A$2:$A$86,0)),"")</f>
        <v>6</v>
      </c>
      <c r="H4145" s="12">
        <f>IFERROR(INDEX(Products!$D$2:$D$86,MATCH(C4145,Products!$A$2:$A$86,0)),"")</f>
        <v>798.2</v>
      </c>
      <c r="I4145" s="12">
        <f t="shared" si="256"/>
        <v>1077.68</v>
      </c>
      <c r="J4145" s="12">
        <f t="shared" si="257"/>
        <v>798.2</v>
      </c>
      <c r="K4145" s="12">
        <f t="shared" si="258"/>
        <v>279.48</v>
      </c>
      <c r="L4145" s="7">
        <f t="shared" si="259"/>
        <v>0.25933486749313339</v>
      </c>
      <c r="M4145" s="5" t="str">
        <f>IF(COUNTIF(Returns!$B$2:$B$248,A4145)&gt;0,"Yes","No")</f>
        <v>No</v>
      </c>
      <c r="N4145" s="13"/>
    </row>
    <row r="4146" spans="1:14" x14ac:dyDescent="0.35">
      <c r="A4146" s="5">
        <v>4145</v>
      </c>
      <c r="B4146" s="5">
        <v>2710</v>
      </c>
      <c r="C4146" s="5">
        <v>1006</v>
      </c>
      <c r="D4146" s="5">
        <v>2</v>
      </c>
      <c r="E4146" s="5">
        <v>2046.37</v>
      </c>
      <c r="F4146" s="5">
        <v>0</v>
      </c>
      <c r="G4146" s="5">
        <f>IFERROR(INDEX(Products!$C$2:$C$86,MATCH(C4146,Products!$A$2:$A$86,0)),"")</f>
        <v>1</v>
      </c>
      <c r="H4146" s="12">
        <f>IFERROR(INDEX(Products!$D$2:$D$86,MATCH(C4146,Products!$A$2:$A$86,0)),"")</f>
        <v>1296.42</v>
      </c>
      <c r="I4146" s="12">
        <f t="shared" si="256"/>
        <v>4092.74</v>
      </c>
      <c r="J4146" s="12">
        <f t="shared" si="257"/>
        <v>2592.84</v>
      </c>
      <c r="K4146" s="12">
        <f t="shared" si="258"/>
        <v>1499.8999999999996</v>
      </c>
      <c r="L4146" s="7">
        <f t="shared" si="259"/>
        <v>0.3664782028665392</v>
      </c>
      <c r="M4146" s="5" t="str">
        <f>IF(COUNTIF(Returns!$B$2:$B$248,A4146)&gt;0,"Yes","No")</f>
        <v>No</v>
      </c>
      <c r="N4146" s="13"/>
    </row>
    <row r="4147" spans="1:14" x14ac:dyDescent="0.35">
      <c r="A4147" s="5">
        <v>4146</v>
      </c>
      <c r="B4147" s="5">
        <v>2711</v>
      </c>
      <c r="C4147" s="5">
        <v>1017</v>
      </c>
      <c r="D4147" s="5">
        <v>1</v>
      </c>
      <c r="E4147" s="5">
        <v>978.37</v>
      </c>
      <c r="F4147" s="5">
        <v>0.1</v>
      </c>
      <c r="G4147" s="5">
        <f>IFERROR(INDEX(Products!$C$2:$C$86,MATCH(C4147,Products!$A$2:$A$86,0)),"")</f>
        <v>2</v>
      </c>
      <c r="H4147" s="12">
        <f>IFERROR(INDEX(Products!$D$2:$D$86,MATCH(C4147,Products!$A$2:$A$86,0)),"")</f>
        <v>519.71</v>
      </c>
      <c r="I4147" s="12">
        <f t="shared" si="256"/>
        <v>880.53300000000002</v>
      </c>
      <c r="J4147" s="12">
        <f t="shared" si="257"/>
        <v>519.71</v>
      </c>
      <c r="K4147" s="12">
        <f t="shared" si="258"/>
        <v>360.82299999999998</v>
      </c>
      <c r="L4147" s="7">
        <f t="shared" si="259"/>
        <v>0.40977794131508982</v>
      </c>
      <c r="M4147" s="5" t="str">
        <f>IF(COUNTIF(Returns!$B$2:$B$248,A4147)&gt;0,"Yes","No")</f>
        <v>No</v>
      </c>
      <c r="N4147" s="13"/>
    </row>
    <row r="4148" spans="1:14" x14ac:dyDescent="0.35">
      <c r="A4148" s="5">
        <v>4147</v>
      </c>
      <c r="B4148" s="5">
        <v>2712</v>
      </c>
      <c r="C4148" s="5">
        <v>1080</v>
      </c>
      <c r="D4148" s="5">
        <v>1</v>
      </c>
      <c r="E4148" s="5">
        <v>256.7</v>
      </c>
      <c r="F4148" s="5">
        <v>0</v>
      </c>
      <c r="G4148" s="5">
        <f>IFERROR(INDEX(Products!$C$2:$C$86,MATCH(C4148,Products!$A$2:$A$86,0)),"")</f>
        <v>8</v>
      </c>
      <c r="H4148" s="12">
        <f>IFERROR(INDEX(Products!$D$2:$D$86,MATCH(C4148,Products!$A$2:$A$86,0)),"")</f>
        <v>184.26</v>
      </c>
      <c r="I4148" s="12">
        <f t="shared" si="256"/>
        <v>256.7</v>
      </c>
      <c r="J4148" s="12">
        <f t="shared" si="257"/>
        <v>184.26</v>
      </c>
      <c r="K4148" s="12">
        <f t="shared" si="258"/>
        <v>72.44</v>
      </c>
      <c r="L4148" s="7">
        <f t="shared" si="259"/>
        <v>0.28219711725749902</v>
      </c>
      <c r="M4148" s="5" t="str">
        <f>IF(COUNTIF(Returns!$B$2:$B$248,A4148)&gt;0,"Yes","No")</f>
        <v>No</v>
      </c>
      <c r="N4148" s="13"/>
    </row>
    <row r="4149" spans="1:14" x14ac:dyDescent="0.35">
      <c r="A4149" s="5">
        <v>4148</v>
      </c>
      <c r="B4149" s="5">
        <v>2712</v>
      </c>
      <c r="C4149" s="5">
        <v>1001</v>
      </c>
      <c r="D4149" s="5">
        <v>2</v>
      </c>
      <c r="E4149" s="5">
        <v>3826.19</v>
      </c>
      <c r="F4149" s="5">
        <v>0</v>
      </c>
      <c r="G4149" s="5">
        <f>IFERROR(INDEX(Products!$C$2:$C$86,MATCH(C4149,Products!$A$2:$A$86,0)),"")</f>
        <v>1</v>
      </c>
      <c r="H4149" s="12">
        <f>IFERROR(INDEX(Products!$D$2:$D$86,MATCH(C4149,Products!$A$2:$A$86,0)),"")</f>
        <v>3021.65</v>
      </c>
      <c r="I4149" s="12">
        <f t="shared" si="256"/>
        <v>7652.38</v>
      </c>
      <c r="J4149" s="12">
        <f t="shared" si="257"/>
        <v>6043.3</v>
      </c>
      <c r="K4149" s="12">
        <f t="shared" si="258"/>
        <v>1609.08</v>
      </c>
      <c r="L4149" s="7">
        <f t="shared" si="259"/>
        <v>0.21027183699711721</v>
      </c>
      <c r="M4149" s="5" t="str">
        <f>IF(COUNTIF(Returns!$B$2:$B$248,A4149)&gt;0,"Yes","No")</f>
        <v>No</v>
      </c>
      <c r="N4149" s="13"/>
    </row>
    <row r="4150" spans="1:14" x14ac:dyDescent="0.35">
      <c r="A4150" s="5">
        <v>4149</v>
      </c>
      <c r="B4150" s="5">
        <v>2713</v>
      </c>
      <c r="C4150" s="5">
        <v>1049</v>
      </c>
      <c r="D4150" s="5">
        <v>1</v>
      </c>
      <c r="E4150" s="5">
        <v>3970.29</v>
      </c>
      <c r="F4150" s="5">
        <v>0.1</v>
      </c>
      <c r="G4150" s="5">
        <f>IFERROR(INDEX(Products!$C$2:$C$86,MATCH(C4150,Products!$A$2:$A$86,0)),"")</f>
        <v>5</v>
      </c>
      <c r="H4150" s="12">
        <f>IFERROR(INDEX(Products!$D$2:$D$86,MATCH(C4150,Products!$A$2:$A$86,0)),"")</f>
        <v>2490.89</v>
      </c>
      <c r="I4150" s="12">
        <f t="shared" si="256"/>
        <v>3573.261</v>
      </c>
      <c r="J4150" s="12">
        <f t="shared" si="257"/>
        <v>2490.89</v>
      </c>
      <c r="K4150" s="12">
        <f t="shared" si="258"/>
        <v>1082.3710000000001</v>
      </c>
      <c r="L4150" s="7">
        <f t="shared" si="259"/>
        <v>0.30290846372543179</v>
      </c>
      <c r="M4150" s="5" t="str">
        <f>IF(COUNTIF(Returns!$B$2:$B$248,A4150)&gt;0,"Yes","No")</f>
        <v>No</v>
      </c>
      <c r="N4150" s="13"/>
    </row>
    <row r="4151" spans="1:14" x14ac:dyDescent="0.35">
      <c r="A4151" s="5">
        <v>4150</v>
      </c>
      <c r="B4151" s="5">
        <v>2714</v>
      </c>
      <c r="C4151" s="5">
        <v>1081</v>
      </c>
      <c r="D4151" s="5">
        <v>1</v>
      </c>
      <c r="E4151" s="5">
        <v>163.27000000000001</v>
      </c>
      <c r="F4151" s="5">
        <v>0.1</v>
      </c>
      <c r="G4151" s="5">
        <f>IFERROR(INDEX(Products!$C$2:$C$86,MATCH(C4151,Products!$A$2:$A$86,0)),"")</f>
        <v>8</v>
      </c>
      <c r="H4151" s="12">
        <f>IFERROR(INDEX(Products!$D$2:$D$86,MATCH(C4151,Products!$A$2:$A$86,0)),"")</f>
        <v>98.34</v>
      </c>
      <c r="I4151" s="12">
        <f t="shared" si="256"/>
        <v>146.94300000000001</v>
      </c>
      <c r="J4151" s="12">
        <f t="shared" si="257"/>
        <v>98.34</v>
      </c>
      <c r="K4151" s="12">
        <f t="shared" si="258"/>
        <v>48.603000000000009</v>
      </c>
      <c r="L4151" s="7">
        <f t="shared" si="259"/>
        <v>0.33076090729058211</v>
      </c>
      <c r="M4151" s="5" t="str">
        <f>IF(COUNTIF(Returns!$B$2:$B$248,A4151)&gt;0,"Yes","No")</f>
        <v>No</v>
      </c>
      <c r="N4151" s="13"/>
    </row>
    <row r="4152" spans="1:14" x14ac:dyDescent="0.35">
      <c r="A4152" s="5">
        <v>4151</v>
      </c>
      <c r="B4152" s="5">
        <v>2714</v>
      </c>
      <c r="C4152" s="5">
        <v>1026</v>
      </c>
      <c r="D4152" s="5">
        <v>2</v>
      </c>
      <c r="E4152" s="5">
        <v>1413.81</v>
      </c>
      <c r="F4152" s="5">
        <v>0.2</v>
      </c>
      <c r="G4152" s="5">
        <f>IFERROR(INDEX(Products!$C$2:$C$86,MATCH(C4152,Products!$A$2:$A$86,0)),"")</f>
        <v>3</v>
      </c>
      <c r="H4152" s="12">
        <f>IFERROR(INDEX(Products!$D$2:$D$86,MATCH(C4152,Products!$A$2:$A$86,0)),"")</f>
        <v>1019.93</v>
      </c>
      <c r="I4152" s="12">
        <f t="shared" si="256"/>
        <v>2262.096</v>
      </c>
      <c r="J4152" s="12">
        <f t="shared" si="257"/>
        <v>2039.86</v>
      </c>
      <c r="K4152" s="12">
        <f t="shared" si="258"/>
        <v>222.2360000000001</v>
      </c>
      <c r="L4152" s="7">
        <f t="shared" si="259"/>
        <v>9.8243399042304169E-2</v>
      </c>
      <c r="M4152" s="5" t="str">
        <f>IF(COUNTIF(Returns!$B$2:$B$248,A4152)&gt;0,"Yes","No")</f>
        <v>No</v>
      </c>
      <c r="N4152" s="13"/>
    </row>
    <row r="4153" spans="1:14" x14ac:dyDescent="0.35">
      <c r="A4153" s="5">
        <v>4152</v>
      </c>
      <c r="B4153" s="5">
        <v>2715</v>
      </c>
      <c r="C4153" s="5">
        <v>1080</v>
      </c>
      <c r="D4153" s="5">
        <v>2</v>
      </c>
      <c r="E4153" s="5">
        <v>256.7</v>
      </c>
      <c r="F4153" s="5">
        <v>0.2</v>
      </c>
      <c r="G4153" s="5">
        <f>IFERROR(INDEX(Products!$C$2:$C$86,MATCH(C4153,Products!$A$2:$A$86,0)),"")</f>
        <v>8</v>
      </c>
      <c r="H4153" s="12">
        <f>IFERROR(INDEX(Products!$D$2:$D$86,MATCH(C4153,Products!$A$2:$A$86,0)),"")</f>
        <v>184.26</v>
      </c>
      <c r="I4153" s="12">
        <f t="shared" si="256"/>
        <v>410.72</v>
      </c>
      <c r="J4153" s="12">
        <f t="shared" si="257"/>
        <v>368.52</v>
      </c>
      <c r="K4153" s="12">
        <f t="shared" si="258"/>
        <v>42.200000000000045</v>
      </c>
      <c r="L4153" s="7">
        <f t="shared" si="259"/>
        <v>0.10274639657187389</v>
      </c>
      <c r="M4153" s="5" t="str">
        <f>IF(COUNTIF(Returns!$B$2:$B$248,A4153)&gt;0,"Yes","No")</f>
        <v>No</v>
      </c>
      <c r="N4153" s="13"/>
    </row>
    <row r="4154" spans="1:14" x14ac:dyDescent="0.35">
      <c r="A4154" s="5">
        <v>4153</v>
      </c>
      <c r="B4154" s="5">
        <v>2716</v>
      </c>
      <c r="C4154" s="5">
        <v>1056</v>
      </c>
      <c r="D4154" s="5">
        <v>1</v>
      </c>
      <c r="E4154" s="5">
        <v>1134.4000000000001</v>
      </c>
      <c r="F4154" s="5">
        <v>0.05</v>
      </c>
      <c r="G4154" s="5">
        <f>IFERROR(INDEX(Products!$C$2:$C$86,MATCH(C4154,Products!$A$2:$A$86,0)),"")</f>
        <v>6</v>
      </c>
      <c r="H4154" s="12">
        <f>IFERROR(INDEX(Products!$D$2:$D$86,MATCH(C4154,Products!$A$2:$A$86,0)),"")</f>
        <v>798.2</v>
      </c>
      <c r="I4154" s="12">
        <f t="shared" si="256"/>
        <v>1077.68</v>
      </c>
      <c r="J4154" s="12">
        <f t="shared" si="257"/>
        <v>798.2</v>
      </c>
      <c r="K4154" s="12">
        <f t="shared" si="258"/>
        <v>279.48</v>
      </c>
      <c r="L4154" s="7">
        <f t="shared" si="259"/>
        <v>0.25933486749313339</v>
      </c>
      <c r="M4154" s="5" t="str">
        <f>IF(COUNTIF(Returns!$B$2:$B$248,A4154)&gt;0,"Yes","No")</f>
        <v>No</v>
      </c>
      <c r="N4154" s="13"/>
    </row>
    <row r="4155" spans="1:14" x14ac:dyDescent="0.35">
      <c r="A4155" s="5">
        <v>4154</v>
      </c>
      <c r="B4155" s="5">
        <v>2717</v>
      </c>
      <c r="C4155" s="5">
        <v>1001</v>
      </c>
      <c r="D4155" s="5">
        <v>2</v>
      </c>
      <c r="E4155" s="5">
        <v>3826.19</v>
      </c>
      <c r="F4155" s="5">
        <v>0.1</v>
      </c>
      <c r="G4155" s="5">
        <f>IFERROR(INDEX(Products!$C$2:$C$86,MATCH(C4155,Products!$A$2:$A$86,0)),"")</f>
        <v>1</v>
      </c>
      <c r="H4155" s="12">
        <f>IFERROR(INDEX(Products!$D$2:$D$86,MATCH(C4155,Products!$A$2:$A$86,0)),"")</f>
        <v>3021.65</v>
      </c>
      <c r="I4155" s="12">
        <f t="shared" si="256"/>
        <v>6887.1419999999998</v>
      </c>
      <c r="J4155" s="12">
        <f t="shared" si="257"/>
        <v>6043.3</v>
      </c>
      <c r="K4155" s="12">
        <f t="shared" si="258"/>
        <v>843.84199999999964</v>
      </c>
      <c r="L4155" s="7">
        <f t="shared" si="259"/>
        <v>0.12252426333013021</v>
      </c>
      <c r="M4155" s="5" t="str">
        <f>IF(COUNTIF(Returns!$B$2:$B$248,A4155)&gt;0,"Yes","No")</f>
        <v>No</v>
      </c>
      <c r="N4155" s="13"/>
    </row>
    <row r="4156" spans="1:14" x14ac:dyDescent="0.35">
      <c r="A4156" s="5">
        <v>4155</v>
      </c>
      <c r="B4156" s="5">
        <v>2718</v>
      </c>
      <c r="C4156" s="5">
        <v>1041</v>
      </c>
      <c r="D4156" s="5">
        <v>2</v>
      </c>
      <c r="E4156" s="5">
        <v>767.68</v>
      </c>
      <c r="F4156" s="5">
        <v>0.1</v>
      </c>
      <c r="G4156" s="5">
        <f>IFERROR(INDEX(Products!$C$2:$C$86,MATCH(C4156,Products!$A$2:$A$86,0)),"")</f>
        <v>4</v>
      </c>
      <c r="H4156" s="12">
        <f>IFERROR(INDEX(Products!$D$2:$D$86,MATCH(C4156,Products!$A$2:$A$86,0)),"")</f>
        <v>540.32000000000005</v>
      </c>
      <c r="I4156" s="12">
        <f t="shared" si="256"/>
        <v>1381.8239999999998</v>
      </c>
      <c r="J4156" s="12">
        <f t="shared" si="257"/>
        <v>1080.6400000000001</v>
      </c>
      <c r="K4156" s="12">
        <f t="shared" si="258"/>
        <v>301.18399999999974</v>
      </c>
      <c r="L4156" s="7">
        <f t="shared" si="259"/>
        <v>0.21796118753184182</v>
      </c>
      <c r="M4156" s="5" t="str">
        <f>IF(COUNTIF(Returns!$B$2:$B$248,A4156)&gt;0,"Yes","No")</f>
        <v>No</v>
      </c>
      <c r="N4156" s="13"/>
    </row>
    <row r="4157" spans="1:14" x14ac:dyDescent="0.35">
      <c r="A4157" s="5">
        <v>4156</v>
      </c>
      <c r="B4157" s="5">
        <v>2719</v>
      </c>
      <c r="C4157" s="5">
        <v>1073</v>
      </c>
      <c r="D4157" s="5">
        <v>1</v>
      </c>
      <c r="E4157" s="5">
        <v>1588.01</v>
      </c>
      <c r="F4157" s="5">
        <v>0</v>
      </c>
      <c r="G4157" s="5">
        <f>IFERROR(INDEX(Products!$C$2:$C$86,MATCH(C4157,Products!$A$2:$A$86,0)),"")</f>
        <v>7</v>
      </c>
      <c r="H4157" s="12">
        <f>IFERROR(INDEX(Products!$D$2:$D$86,MATCH(C4157,Products!$A$2:$A$86,0)),"")</f>
        <v>1144.3699999999999</v>
      </c>
      <c r="I4157" s="12">
        <f t="shared" si="256"/>
        <v>1588.01</v>
      </c>
      <c r="J4157" s="12">
        <f t="shared" si="257"/>
        <v>1144.3699999999999</v>
      </c>
      <c r="K4157" s="12">
        <f t="shared" si="258"/>
        <v>443.6400000000001</v>
      </c>
      <c r="L4157" s="7">
        <f t="shared" si="259"/>
        <v>0.27936851783049232</v>
      </c>
      <c r="M4157" s="5" t="str">
        <f>IF(COUNTIF(Returns!$B$2:$B$248,A4157)&gt;0,"Yes","No")</f>
        <v>No</v>
      </c>
      <c r="N4157" s="13"/>
    </row>
    <row r="4158" spans="1:14" x14ac:dyDescent="0.35">
      <c r="A4158" s="5">
        <v>4157</v>
      </c>
      <c r="B4158" s="5">
        <v>2719</v>
      </c>
      <c r="C4158" s="5">
        <v>1061</v>
      </c>
      <c r="D4158" s="5">
        <v>1</v>
      </c>
      <c r="E4158" s="5">
        <v>1128.8399999999999</v>
      </c>
      <c r="F4158" s="5">
        <v>0</v>
      </c>
      <c r="G4158" s="5">
        <f>IFERROR(INDEX(Products!$C$2:$C$86,MATCH(C4158,Products!$A$2:$A$86,0)),"")</f>
        <v>6</v>
      </c>
      <c r="H4158" s="12">
        <f>IFERROR(INDEX(Products!$D$2:$D$86,MATCH(C4158,Products!$A$2:$A$86,0)),"")</f>
        <v>705.26</v>
      </c>
      <c r="I4158" s="12">
        <f t="shared" si="256"/>
        <v>1128.8399999999999</v>
      </c>
      <c r="J4158" s="12">
        <f t="shared" si="257"/>
        <v>705.26</v>
      </c>
      <c r="K4158" s="12">
        <f t="shared" si="258"/>
        <v>423.57999999999993</v>
      </c>
      <c r="L4158" s="7">
        <f t="shared" si="259"/>
        <v>0.37523475426101127</v>
      </c>
      <c r="M4158" s="5" t="str">
        <f>IF(COUNTIF(Returns!$B$2:$B$248,A4158)&gt;0,"Yes","No")</f>
        <v>No</v>
      </c>
      <c r="N4158" s="13"/>
    </row>
    <row r="4159" spans="1:14" x14ac:dyDescent="0.35">
      <c r="A4159" s="5">
        <v>4158</v>
      </c>
      <c r="B4159" s="5">
        <v>2720</v>
      </c>
      <c r="C4159" s="5">
        <v>1031</v>
      </c>
      <c r="D4159" s="5">
        <v>1</v>
      </c>
      <c r="E4159" s="5">
        <v>4123.9799999999996</v>
      </c>
      <c r="F4159" s="5">
        <v>0.1</v>
      </c>
      <c r="G4159" s="5">
        <f>IFERROR(INDEX(Products!$C$2:$C$86,MATCH(C4159,Products!$A$2:$A$86,0)),"")</f>
        <v>3</v>
      </c>
      <c r="H4159" s="12">
        <f>IFERROR(INDEX(Products!$D$2:$D$86,MATCH(C4159,Products!$A$2:$A$86,0)),"")</f>
        <v>2475.38</v>
      </c>
      <c r="I4159" s="12">
        <f t="shared" si="256"/>
        <v>3711.5819999999999</v>
      </c>
      <c r="J4159" s="12">
        <f t="shared" si="257"/>
        <v>2475.38</v>
      </c>
      <c r="K4159" s="12">
        <f t="shared" si="258"/>
        <v>1236.2019999999998</v>
      </c>
      <c r="L4159" s="7">
        <f t="shared" si="259"/>
        <v>0.33306606185718107</v>
      </c>
      <c r="M4159" s="5" t="str">
        <f>IF(COUNTIF(Returns!$B$2:$B$248,A4159)&gt;0,"Yes","No")</f>
        <v>No</v>
      </c>
      <c r="N4159" s="13"/>
    </row>
    <row r="4160" spans="1:14" x14ac:dyDescent="0.35">
      <c r="A4160" s="5">
        <v>4159</v>
      </c>
      <c r="B4160" s="5">
        <v>2721</v>
      </c>
      <c r="C4160" s="5">
        <v>1061</v>
      </c>
      <c r="D4160" s="5">
        <v>1</v>
      </c>
      <c r="E4160" s="5">
        <v>1128.8399999999999</v>
      </c>
      <c r="F4160" s="5">
        <v>0</v>
      </c>
      <c r="G4160" s="5">
        <f>IFERROR(INDEX(Products!$C$2:$C$86,MATCH(C4160,Products!$A$2:$A$86,0)),"")</f>
        <v>6</v>
      </c>
      <c r="H4160" s="12">
        <f>IFERROR(INDEX(Products!$D$2:$D$86,MATCH(C4160,Products!$A$2:$A$86,0)),"")</f>
        <v>705.26</v>
      </c>
      <c r="I4160" s="12">
        <f t="shared" si="256"/>
        <v>1128.8399999999999</v>
      </c>
      <c r="J4160" s="12">
        <f t="shared" si="257"/>
        <v>705.26</v>
      </c>
      <c r="K4160" s="12">
        <f t="shared" si="258"/>
        <v>423.57999999999993</v>
      </c>
      <c r="L4160" s="7">
        <f t="shared" si="259"/>
        <v>0.37523475426101127</v>
      </c>
      <c r="M4160" s="5" t="str">
        <f>IF(COUNTIF(Returns!$B$2:$B$248,A4160)&gt;0,"Yes","No")</f>
        <v>No</v>
      </c>
      <c r="N4160" s="13"/>
    </row>
    <row r="4161" spans="1:14" x14ac:dyDescent="0.35">
      <c r="A4161" s="5">
        <v>4160</v>
      </c>
      <c r="B4161" s="5">
        <v>2722</v>
      </c>
      <c r="C4161" s="5">
        <v>1049</v>
      </c>
      <c r="D4161" s="5">
        <v>1</v>
      </c>
      <c r="E4161" s="5">
        <v>3970.29</v>
      </c>
      <c r="F4161" s="5">
        <v>0.25</v>
      </c>
      <c r="G4161" s="5">
        <f>IFERROR(INDEX(Products!$C$2:$C$86,MATCH(C4161,Products!$A$2:$A$86,0)),"")</f>
        <v>5</v>
      </c>
      <c r="H4161" s="12">
        <f>IFERROR(INDEX(Products!$D$2:$D$86,MATCH(C4161,Products!$A$2:$A$86,0)),"")</f>
        <v>2490.89</v>
      </c>
      <c r="I4161" s="12">
        <f t="shared" si="256"/>
        <v>2977.7174999999997</v>
      </c>
      <c r="J4161" s="12">
        <f t="shared" si="257"/>
        <v>2490.89</v>
      </c>
      <c r="K4161" s="12">
        <f t="shared" si="258"/>
        <v>486.82749999999987</v>
      </c>
      <c r="L4161" s="7">
        <f t="shared" si="259"/>
        <v>0.16349015647051807</v>
      </c>
      <c r="M4161" s="5" t="str">
        <f>IF(COUNTIF(Returns!$B$2:$B$248,A4161)&gt;0,"Yes","No")</f>
        <v>No</v>
      </c>
      <c r="N4161" s="13"/>
    </row>
    <row r="4162" spans="1:14" x14ac:dyDescent="0.35">
      <c r="A4162" s="5">
        <v>4161</v>
      </c>
      <c r="B4162" s="5">
        <v>2722</v>
      </c>
      <c r="C4162" s="5">
        <v>1065</v>
      </c>
      <c r="D4162" s="5">
        <v>2</v>
      </c>
      <c r="E4162" s="5">
        <v>1433.45</v>
      </c>
      <c r="F4162" s="5">
        <v>0.2</v>
      </c>
      <c r="G4162" s="5">
        <f>IFERROR(INDEX(Products!$C$2:$C$86,MATCH(C4162,Products!$A$2:$A$86,0)),"")</f>
        <v>6</v>
      </c>
      <c r="H4162" s="12">
        <f>IFERROR(INDEX(Products!$D$2:$D$86,MATCH(C4162,Products!$A$2:$A$86,0)),"")</f>
        <v>800.55</v>
      </c>
      <c r="I4162" s="12">
        <f t="shared" ref="I4162:I4225" si="260">D4162*E4162*(1-F4162)</f>
        <v>2293.52</v>
      </c>
      <c r="J4162" s="12">
        <f t="shared" ref="J4162:J4225" si="261">D4162*H4162</f>
        <v>1601.1</v>
      </c>
      <c r="K4162" s="12">
        <f t="shared" ref="K4162:K4225" si="262">I4162-J4162</f>
        <v>692.42000000000007</v>
      </c>
      <c r="L4162" s="7">
        <f t="shared" ref="L4162:L4225" si="263">IFERROR(K4162/I4162,0)</f>
        <v>0.30190275210157314</v>
      </c>
      <c r="M4162" s="5" t="str">
        <f>IF(COUNTIF(Returns!$B$2:$B$248,A4162)&gt;0,"Yes","No")</f>
        <v>No</v>
      </c>
      <c r="N4162" s="13"/>
    </row>
    <row r="4163" spans="1:14" x14ac:dyDescent="0.35">
      <c r="A4163" s="5">
        <v>4162</v>
      </c>
      <c r="B4163" s="5">
        <v>2723</v>
      </c>
      <c r="C4163" s="5">
        <v>1046</v>
      </c>
      <c r="D4163" s="5">
        <v>1</v>
      </c>
      <c r="E4163" s="5">
        <v>675.87</v>
      </c>
      <c r="F4163" s="5">
        <v>0</v>
      </c>
      <c r="G4163" s="5">
        <f>IFERROR(INDEX(Products!$C$2:$C$86,MATCH(C4163,Products!$A$2:$A$86,0)),"")</f>
        <v>5</v>
      </c>
      <c r="H4163" s="12">
        <f>IFERROR(INDEX(Products!$D$2:$D$86,MATCH(C4163,Products!$A$2:$A$86,0)),"")</f>
        <v>407.68</v>
      </c>
      <c r="I4163" s="12">
        <f t="shared" si="260"/>
        <v>675.87</v>
      </c>
      <c r="J4163" s="12">
        <f t="shared" si="261"/>
        <v>407.68</v>
      </c>
      <c r="K4163" s="12">
        <f t="shared" si="262"/>
        <v>268.19</v>
      </c>
      <c r="L4163" s="7">
        <f t="shared" si="263"/>
        <v>0.39680707828428541</v>
      </c>
      <c r="M4163" s="5" t="str">
        <f>IF(COUNTIF(Returns!$B$2:$B$248,A4163)&gt;0,"Yes","No")</f>
        <v>No</v>
      </c>
      <c r="N4163" s="13"/>
    </row>
    <row r="4164" spans="1:14" x14ac:dyDescent="0.35">
      <c r="A4164" s="5">
        <v>4163</v>
      </c>
      <c r="B4164" s="5">
        <v>2723</v>
      </c>
      <c r="C4164" s="5">
        <v>1007</v>
      </c>
      <c r="D4164" s="5">
        <v>1</v>
      </c>
      <c r="E4164" s="5">
        <v>701.76</v>
      </c>
      <c r="F4164" s="5">
        <v>0.25</v>
      </c>
      <c r="G4164" s="5">
        <f>IFERROR(INDEX(Products!$C$2:$C$86,MATCH(C4164,Products!$A$2:$A$86,0)),"")</f>
        <v>1</v>
      </c>
      <c r="H4164" s="12">
        <f>IFERROR(INDEX(Products!$D$2:$D$86,MATCH(C4164,Products!$A$2:$A$86,0)),"")</f>
        <v>508.8</v>
      </c>
      <c r="I4164" s="12">
        <f t="shared" si="260"/>
        <v>526.31999999999994</v>
      </c>
      <c r="J4164" s="12">
        <f t="shared" si="261"/>
        <v>508.8</v>
      </c>
      <c r="K4164" s="12">
        <f t="shared" si="262"/>
        <v>17.519999999999925</v>
      </c>
      <c r="L4164" s="7">
        <f t="shared" si="263"/>
        <v>3.3287733698130276E-2</v>
      </c>
      <c r="M4164" s="5" t="str">
        <f>IF(COUNTIF(Returns!$B$2:$B$248,A4164)&gt;0,"Yes","No")</f>
        <v>No</v>
      </c>
      <c r="N4164" s="13"/>
    </row>
    <row r="4165" spans="1:14" x14ac:dyDescent="0.35">
      <c r="A4165" s="5">
        <v>4164</v>
      </c>
      <c r="B4165" s="5">
        <v>2723</v>
      </c>
      <c r="C4165" s="5">
        <v>1038</v>
      </c>
      <c r="D4165" s="5">
        <v>2</v>
      </c>
      <c r="E4165" s="5">
        <v>930.61</v>
      </c>
      <c r="F4165" s="5">
        <v>0</v>
      </c>
      <c r="G4165" s="5">
        <f>IFERROR(INDEX(Products!$C$2:$C$86,MATCH(C4165,Products!$A$2:$A$86,0)),"")</f>
        <v>4</v>
      </c>
      <c r="H4165" s="12">
        <f>IFERROR(INDEX(Products!$D$2:$D$86,MATCH(C4165,Products!$A$2:$A$86,0)),"")</f>
        <v>617.46</v>
      </c>
      <c r="I4165" s="12">
        <f t="shared" si="260"/>
        <v>1861.22</v>
      </c>
      <c r="J4165" s="12">
        <f t="shared" si="261"/>
        <v>1234.92</v>
      </c>
      <c r="K4165" s="12">
        <f t="shared" si="262"/>
        <v>626.29999999999995</v>
      </c>
      <c r="L4165" s="7">
        <f t="shared" si="263"/>
        <v>0.33649971524054112</v>
      </c>
      <c r="M4165" s="5" t="str">
        <f>IF(COUNTIF(Returns!$B$2:$B$248,A4165)&gt;0,"Yes","No")</f>
        <v>No</v>
      </c>
      <c r="N4165" s="13"/>
    </row>
    <row r="4166" spans="1:14" x14ac:dyDescent="0.35">
      <c r="A4166" s="5">
        <v>4165</v>
      </c>
      <c r="B4166" s="5">
        <v>2723</v>
      </c>
      <c r="C4166" s="5">
        <v>1067</v>
      </c>
      <c r="D4166" s="5">
        <v>1</v>
      </c>
      <c r="E4166" s="5">
        <v>4128.99</v>
      </c>
      <c r="F4166" s="5">
        <v>0</v>
      </c>
      <c r="G4166" s="5">
        <f>IFERROR(INDEX(Products!$C$2:$C$86,MATCH(C4166,Products!$A$2:$A$86,0)),"")</f>
        <v>7</v>
      </c>
      <c r="H4166" s="12">
        <f>IFERROR(INDEX(Products!$D$2:$D$86,MATCH(C4166,Products!$A$2:$A$86,0)),"")</f>
        <v>2213.3200000000002</v>
      </c>
      <c r="I4166" s="12">
        <f t="shared" si="260"/>
        <v>4128.99</v>
      </c>
      <c r="J4166" s="12">
        <f t="shared" si="261"/>
        <v>2213.3200000000002</v>
      </c>
      <c r="K4166" s="12">
        <f t="shared" si="262"/>
        <v>1915.6699999999996</v>
      </c>
      <c r="L4166" s="7">
        <f t="shared" si="263"/>
        <v>0.4639560764254696</v>
      </c>
      <c r="M4166" s="5" t="str">
        <f>IF(COUNTIF(Returns!$B$2:$B$248,A4166)&gt;0,"Yes","No")</f>
        <v>No</v>
      </c>
      <c r="N4166" s="13"/>
    </row>
    <row r="4167" spans="1:14" x14ac:dyDescent="0.35">
      <c r="A4167" s="5">
        <v>4166</v>
      </c>
      <c r="B4167" s="5">
        <v>2724</v>
      </c>
      <c r="C4167" s="5">
        <v>1019</v>
      </c>
      <c r="D4167" s="5">
        <v>1</v>
      </c>
      <c r="E4167" s="5">
        <v>1255.73</v>
      </c>
      <c r="F4167" s="5">
        <v>0.3</v>
      </c>
      <c r="G4167" s="5">
        <f>IFERROR(INDEX(Products!$C$2:$C$86,MATCH(C4167,Products!$A$2:$A$86,0)),"")</f>
        <v>2</v>
      </c>
      <c r="H4167" s="12">
        <f>IFERROR(INDEX(Products!$D$2:$D$86,MATCH(C4167,Products!$A$2:$A$86,0)),"")</f>
        <v>760.11</v>
      </c>
      <c r="I4167" s="12">
        <f t="shared" si="260"/>
        <v>879.01099999999997</v>
      </c>
      <c r="J4167" s="12">
        <f t="shared" si="261"/>
        <v>760.11</v>
      </c>
      <c r="K4167" s="12">
        <f t="shared" si="262"/>
        <v>118.90099999999995</v>
      </c>
      <c r="L4167" s="7">
        <f t="shared" si="263"/>
        <v>0.13526679415843482</v>
      </c>
      <c r="M4167" s="5" t="str">
        <f>IF(COUNTIF(Returns!$B$2:$B$248,A4167)&gt;0,"Yes","No")</f>
        <v>No</v>
      </c>
      <c r="N4167" s="13"/>
    </row>
    <row r="4168" spans="1:14" x14ac:dyDescent="0.35">
      <c r="A4168" s="5">
        <v>4167</v>
      </c>
      <c r="B4168" s="5">
        <v>2725</v>
      </c>
      <c r="C4168" s="5">
        <v>1061</v>
      </c>
      <c r="D4168" s="5">
        <v>1</v>
      </c>
      <c r="E4168" s="5">
        <v>1128.8399999999999</v>
      </c>
      <c r="F4168" s="5">
        <v>0.15</v>
      </c>
      <c r="G4168" s="5">
        <f>IFERROR(INDEX(Products!$C$2:$C$86,MATCH(C4168,Products!$A$2:$A$86,0)),"")</f>
        <v>6</v>
      </c>
      <c r="H4168" s="12">
        <f>IFERROR(INDEX(Products!$D$2:$D$86,MATCH(C4168,Products!$A$2:$A$86,0)),"")</f>
        <v>705.26</v>
      </c>
      <c r="I4168" s="12">
        <f t="shared" si="260"/>
        <v>959.5139999999999</v>
      </c>
      <c r="J4168" s="12">
        <f t="shared" si="261"/>
        <v>705.26</v>
      </c>
      <c r="K4168" s="12">
        <f t="shared" si="262"/>
        <v>254.25399999999991</v>
      </c>
      <c r="L4168" s="7">
        <f t="shared" si="263"/>
        <v>0.26498206383648382</v>
      </c>
      <c r="M4168" s="5" t="str">
        <f>IF(COUNTIF(Returns!$B$2:$B$248,A4168)&gt;0,"Yes","No")</f>
        <v>No</v>
      </c>
      <c r="N4168" s="13"/>
    </row>
    <row r="4169" spans="1:14" x14ac:dyDescent="0.35">
      <c r="A4169" s="5">
        <v>4168</v>
      </c>
      <c r="B4169" s="5">
        <v>2726</v>
      </c>
      <c r="C4169" s="5">
        <v>1071</v>
      </c>
      <c r="D4169" s="5">
        <v>2</v>
      </c>
      <c r="E4169" s="5">
        <v>2036.4</v>
      </c>
      <c r="F4169" s="5">
        <v>0.2</v>
      </c>
      <c r="G4169" s="5">
        <f>IFERROR(INDEX(Products!$C$2:$C$86,MATCH(C4169,Products!$A$2:$A$86,0)),"")</f>
        <v>7</v>
      </c>
      <c r="H4169" s="12">
        <f>IFERROR(INDEX(Products!$D$2:$D$86,MATCH(C4169,Products!$A$2:$A$86,0)),"")</f>
        <v>1266.9100000000001</v>
      </c>
      <c r="I4169" s="12">
        <f t="shared" si="260"/>
        <v>3258.2400000000002</v>
      </c>
      <c r="J4169" s="12">
        <f t="shared" si="261"/>
        <v>2533.8200000000002</v>
      </c>
      <c r="K4169" s="12">
        <f t="shared" si="262"/>
        <v>724.42000000000007</v>
      </c>
      <c r="L4169" s="7">
        <f t="shared" si="263"/>
        <v>0.22233475741504616</v>
      </c>
      <c r="M4169" s="5" t="str">
        <f>IF(COUNTIF(Returns!$B$2:$B$248,A4169)&gt;0,"Yes","No")</f>
        <v>No</v>
      </c>
      <c r="N4169" s="13"/>
    </row>
    <row r="4170" spans="1:14" x14ac:dyDescent="0.35">
      <c r="A4170" s="5">
        <v>4169</v>
      </c>
      <c r="B4170" s="5">
        <v>2727</v>
      </c>
      <c r="C4170" s="5">
        <v>1011</v>
      </c>
      <c r="D4170" s="5">
        <v>1</v>
      </c>
      <c r="E4170" s="5">
        <v>6310.6</v>
      </c>
      <c r="F4170" s="5">
        <v>0</v>
      </c>
      <c r="G4170" s="5">
        <f>IFERROR(INDEX(Products!$C$2:$C$86,MATCH(C4170,Products!$A$2:$A$86,0)),"")</f>
        <v>1</v>
      </c>
      <c r="H4170" s="12">
        <f>IFERROR(INDEX(Products!$D$2:$D$86,MATCH(C4170,Products!$A$2:$A$86,0)),"")</f>
        <v>3703.86</v>
      </c>
      <c r="I4170" s="12">
        <f t="shared" si="260"/>
        <v>6310.6</v>
      </c>
      <c r="J4170" s="12">
        <f t="shared" si="261"/>
        <v>3703.86</v>
      </c>
      <c r="K4170" s="12">
        <f t="shared" si="262"/>
        <v>2606.7400000000002</v>
      </c>
      <c r="L4170" s="7">
        <f t="shared" si="263"/>
        <v>0.41307324184705102</v>
      </c>
      <c r="M4170" s="5" t="str">
        <f>IF(COUNTIF(Returns!$B$2:$B$248,A4170)&gt;0,"Yes","No")</f>
        <v>No</v>
      </c>
      <c r="N4170" s="13"/>
    </row>
    <row r="4171" spans="1:14" x14ac:dyDescent="0.35">
      <c r="A4171" s="5">
        <v>4170</v>
      </c>
      <c r="B4171" s="5">
        <v>2728</v>
      </c>
      <c r="C4171" s="5">
        <v>1001</v>
      </c>
      <c r="D4171" s="5">
        <v>1</v>
      </c>
      <c r="E4171" s="5">
        <v>3826.19</v>
      </c>
      <c r="F4171" s="5">
        <v>0</v>
      </c>
      <c r="G4171" s="5">
        <f>IFERROR(INDEX(Products!$C$2:$C$86,MATCH(C4171,Products!$A$2:$A$86,0)),"")</f>
        <v>1</v>
      </c>
      <c r="H4171" s="12">
        <f>IFERROR(INDEX(Products!$D$2:$D$86,MATCH(C4171,Products!$A$2:$A$86,0)),"")</f>
        <v>3021.65</v>
      </c>
      <c r="I4171" s="12">
        <f t="shared" si="260"/>
        <v>3826.19</v>
      </c>
      <c r="J4171" s="12">
        <f t="shared" si="261"/>
        <v>3021.65</v>
      </c>
      <c r="K4171" s="12">
        <f t="shared" si="262"/>
        <v>804.54</v>
      </c>
      <c r="L4171" s="7">
        <f t="shared" si="263"/>
        <v>0.21027183699711721</v>
      </c>
      <c r="M4171" s="5" t="str">
        <f>IF(COUNTIF(Returns!$B$2:$B$248,A4171)&gt;0,"Yes","No")</f>
        <v>No</v>
      </c>
      <c r="N4171" s="13"/>
    </row>
    <row r="4172" spans="1:14" x14ac:dyDescent="0.35">
      <c r="A4172" s="5">
        <v>4171</v>
      </c>
      <c r="B4172" s="5">
        <v>2728</v>
      </c>
      <c r="C4172" s="5">
        <v>1070</v>
      </c>
      <c r="D4172" s="5">
        <v>1</v>
      </c>
      <c r="E4172" s="5">
        <v>2599.85</v>
      </c>
      <c r="F4172" s="5">
        <v>0</v>
      </c>
      <c r="G4172" s="5">
        <f>IFERROR(INDEX(Products!$C$2:$C$86,MATCH(C4172,Products!$A$2:$A$86,0)),"")</f>
        <v>7</v>
      </c>
      <c r="H4172" s="12">
        <f>IFERROR(INDEX(Products!$D$2:$D$86,MATCH(C4172,Products!$A$2:$A$86,0)),"")</f>
        <v>1949.71</v>
      </c>
      <c r="I4172" s="12">
        <f t="shared" si="260"/>
        <v>2599.85</v>
      </c>
      <c r="J4172" s="12">
        <f t="shared" si="261"/>
        <v>1949.71</v>
      </c>
      <c r="K4172" s="12">
        <f t="shared" si="262"/>
        <v>650.13999999999987</v>
      </c>
      <c r="L4172" s="7">
        <f t="shared" si="263"/>
        <v>0.25006827316960589</v>
      </c>
      <c r="M4172" s="5" t="str">
        <f>IF(COUNTIF(Returns!$B$2:$B$248,A4172)&gt;0,"Yes","No")</f>
        <v>No</v>
      </c>
      <c r="N4172" s="13"/>
    </row>
    <row r="4173" spans="1:14" x14ac:dyDescent="0.35">
      <c r="A4173" s="5">
        <v>4172</v>
      </c>
      <c r="B4173" s="5">
        <v>2729</v>
      </c>
      <c r="C4173" s="5">
        <v>1057</v>
      </c>
      <c r="D4173" s="5">
        <v>1</v>
      </c>
      <c r="E4173" s="5">
        <v>670.06</v>
      </c>
      <c r="F4173" s="5">
        <v>0.25</v>
      </c>
      <c r="G4173" s="5">
        <f>IFERROR(INDEX(Products!$C$2:$C$86,MATCH(C4173,Products!$A$2:$A$86,0)),"")</f>
        <v>6</v>
      </c>
      <c r="H4173" s="12">
        <f>IFERROR(INDEX(Products!$D$2:$D$86,MATCH(C4173,Products!$A$2:$A$86,0)),"")</f>
        <v>490.48</v>
      </c>
      <c r="I4173" s="12">
        <f t="shared" si="260"/>
        <v>502.54499999999996</v>
      </c>
      <c r="J4173" s="12">
        <f t="shared" si="261"/>
        <v>490.48</v>
      </c>
      <c r="K4173" s="12">
        <f t="shared" si="262"/>
        <v>12.064999999999941</v>
      </c>
      <c r="L4173" s="7">
        <f t="shared" si="263"/>
        <v>2.4007800296490744E-2</v>
      </c>
      <c r="M4173" s="5" t="str">
        <f>IF(COUNTIF(Returns!$B$2:$B$248,A4173)&gt;0,"Yes","No")</f>
        <v>No</v>
      </c>
      <c r="N4173" s="13"/>
    </row>
    <row r="4174" spans="1:14" x14ac:dyDescent="0.35">
      <c r="A4174" s="5">
        <v>4173</v>
      </c>
      <c r="B4174" s="5">
        <v>2730</v>
      </c>
      <c r="C4174" s="5">
        <v>1068</v>
      </c>
      <c r="D4174" s="5">
        <v>1</v>
      </c>
      <c r="E4174" s="5">
        <v>550.08000000000004</v>
      </c>
      <c r="F4174" s="5">
        <v>0.3</v>
      </c>
      <c r="G4174" s="5">
        <f>IFERROR(INDEX(Products!$C$2:$C$86,MATCH(C4174,Products!$A$2:$A$86,0)),"")</f>
        <v>7</v>
      </c>
      <c r="H4174" s="12">
        <f>IFERROR(INDEX(Products!$D$2:$D$86,MATCH(C4174,Products!$A$2:$A$86,0)),"")</f>
        <v>351.29</v>
      </c>
      <c r="I4174" s="12">
        <f t="shared" si="260"/>
        <v>385.05599999999998</v>
      </c>
      <c r="J4174" s="12">
        <f t="shared" si="261"/>
        <v>351.29</v>
      </c>
      <c r="K4174" s="12">
        <f t="shared" si="262"/>
        <v>33.765999999999963</v>
      </c>
      <c r="L4174" s="7">
        <f t="shared" si="263"/>
        <v>8.7691141028837266E-2</v>
      </c>
      <c r="M4174" s="5" t="str">
        <f>IF(COUNTIF(Returns!$B$2:$B$248,A4174)&gt;0,"Yes","No")</f>
        <v>No</v>
      </c>
      <c r="N4174" s="13"/>
    </row>
    <row r="4175" spans="1:14" x14ac:dyDescent="0.35">
      <c r="A4175" s="5">
        <v>4174</v>
      </c>
      <c r="B4175" s="5">
        <v>2731</v>
      </c>
      <c r="C4175" s="5">
        <v>1007</v>
      </c>
      <c r="D4175" s="5">
        <v>1</v>
      </c>
      <c r="E4175" s="5">
        <v>701.76</v>
      </c>
      <c r="F4175" s="5">
        <v>0</v>
      </c>
      <c r="G4175" s="5">
        <f>IFERROR(INDEX(Products!$C$2:$C$86,MATCH(C4175,Products!$A$2:$A$86,0)),"")</f>
        <v>1</v>
      </c>
      <c r="H4175" s="12">
        <f>IFERROR(INDEX(Products!$D$2:$D$86,MATCH(C4175,Products!$A$2:$A$86,0)),"")</f>
        <v>508.8</v>
      </c>
      <c r="I4175" s="12">
        <f t="shared" si="260"/>
        <v>701.76</v>
      </c>
      <c r="J4175" s="12">
        <f t="shared" si="261"/>
        <v>508.8</v>
      </c>
      <c r="K4175" s="12">
        <f t="shared" si="262"/>
        <v>192.95999999999998</v>
      </c>
      <c r="L4175" s="7">
        <f t="shared" si="263"/>
        <v>0.27496580027359779</v>
      </c>
      <c r="M4175" s="5" t="str">
        <f>IF(COUNTIF(Returns!$B$2:$B$248,A4175)&gt;0,"Yes","No")</f>
        <v>No</v>
      </c>
      <c r="N4175" s="13"/>
    </row>
    <row r="4176" spans="1:14" x14ac:dyDescent="0.35">
      <c r="A4176" s="5">
        <v>4175</v>
      </c>
      <c r="B4176" s="5">
        <v>2731</v>
      </c>
      <c r="C4176" s="5">
        <v>1002</v>
      </c>
      <c r="D4176" s="5">
        <v>1</v>
      </c>
      <c r="E4176" s="5">
        <v>2131.16</v>
      </c>
      <c r="F4176" s="5">
        <v>0.15</v>
      </c>
      <c r="G4176" s="5">
        <f>IFERROR(INDEX(Products!$C$2:$C$86,MATCH(C4176,Products!$A$2:$A$86,0)),"")</f>
        <v>1</v>
      </c>
      <c r="H4176" s="12">
        <f>IFERROR(INDEX(Products!$D$2:$D$86,MATCH(C4176,Products!$A$2:$A$86,0)),"")</f>
        <v>1527.62</v>
      </c>
      <c r="I4176" s="12">
        <f t="shared" si="260"/>
        <v>1811.4859999999999</v>
      </c>
      <c r="J4176" s="12">
        <f t="shared" si="261"/>
        <v>1527.62</v>
      </c>
      <c r="K4176" s="12">
        <f t="shared" si="262"/>
        <v>283.86599999999999</v>
      </c>
      <c r="L4176" s="7">
        <f t="shared" si="263"/>
        <v>0.1567033915801723</v>
      </c>
      <c r="M4176" s="5" t="str">
        <f>IF(COUNTIF(Returns!$B$2:$B$248,A4176)&gt;0,"Yes","No")</f>
        <v>No</v>
      </c>
      <c r="N4176" s="13"/>
    </row>
    <row r="4177" spans="1:14" x14ac:dyDescent="0.35">
      <c r="A4177" s="5">
        <v>4176</v>
      </c>
      <c r="B4177" s="5">
        <v>2732</v>
      </c>
      <c r="C4177" s="5">
        <v>1001</v>
      </c>
      <c r="D4177" s="5">
        <v>1</v>
      </c>
      <c r="E4177" s="5">
        <v>3826.19</v>
      </c>
      <c r="F4177" s="5">
        <v>0</v>
      </c>
      <c r="G4177" s="5">
        <f>IFERROR(INDEX(Products!$C$2:$C$86,MATCH(C4177,Products!$A$2:$A$86,0)),"")</f>
        <v>1</v>
      </c>
      <c r="H4177" s="12">
        <f>IFERROR(INDEX(Products!$D$2:$D$86,MATCH(C4177,Products!$A$2:$A$86,0)),"")</f>
        <v>3021.65</v>
      </c>
      <c r="I4177" s="12">
        <f t="shared" si="260"/>
        <v>3826.19</v>
      </c>
      <c r="J4177" s="12">
        <f t="shared" si="261"/>
        <v>3021.65</v>
      </c>
      <c r="K4177" s="12">
        <f t="shared" si="262"/>
        <v>804.54</v>
      </c>
      <c r="L4177" s="7">
        <f t="shared" si="263"/>
        <v>0.21027183699711721</v>
      </c>
      <c r="M4177" s="5" t="str">
        <f>IF(COUNTIF(Returns!$B$2:$B$248,A4177)&gt;0,"Yes","No")</f>
        <v>No</v>
      </c>
      <c r="N4177" s="13"/>
    </row>
    <row r="4178" spans="1:14" x14ac:dyDescent="0.35">
      <c r="A4178" s="5">
        <v>4177</v>
      </c>
      <c r="B4178" s="5">
        <v>2733</v>
      </c>
      <c r="C4178" s="5">
        <v>1080</v>
      </c>
      <c r="D4178" s="5">
        <v>1</v>
      </c>
      <c r="E4178" s="5">
        <v>256.7</v>
      </c>
      <c r="F4178" s="5">
        <v>0.15</v>
      </c>
      <c r="G4178" s="5">
        <f>IFERROR(INDEX(Products!$C$2:$C$86,MATCH(C4178,Products!$A$2:$A$86,0)),"")</f>
        <v>8</v>
      </c>
      <c r="H4178" s="12">
        <f>IFERROR(INDEX(Products!$D$2:$D$86,MATCH(C4178,Products!$A$2:$A$86,0)),"")</f>
        <v>184.26</v>
      </c>
      <c r="I4178" s="12">
        <f t="shared" si="260"/>
        <v>218.19499999999999</v>
      </c>
      <c r="J4178" s="12">
        <f t="shared" si="261"/>
        <v>184.26</v>
      </c>
      <c r="K4178" s="12">
        <f t="shared" si="262"/>
        <v>33.935000000000002</v>
      </c>
      <c r="L4178" s="7">
        <f t="shared" si="263"/>
        <v>0.15552602030294005</v>
      </c>
      <c r="M4178" s="5" t="str">
        <f>IF(COUNTIF(Returns!$B$2:$B$248,A4178)&gt;0,"Yes","No")</f>
        <v>No</v>
      </c>
      <c r="N4178" s="13"/>
    </row>
    <row r="4179" spans="1:14" x14ac:dyDescent="0.35">
      <c r="A4179" s="5">
        <v>4178</v>
      </c>
      <c r="B4179" s="5">
        <v>2734</v>
      </c>
      <c r="C4179" s="5">
        <v>1066</v>
      </c>
      <c r="D4179" s="5">
        <v>2</v>
      </c>
      <c r="E4179" s="5">
        <v>1123.68</v>
      </c>
      <c r="F4179" s="5">
        <v>0.3</v>
      </c>
      <c r="G4179" s="5">
        <f>IFERROR(INDEX(Products!$C$2:$C$86,MATCH(C4179,Products!$A$2:$A$86,0)),"")</f>
        <v>7</v>
      </c>
      <c r="H4179" s="12">
        <f>IFERROR(INDEX(Products!$D$2:$D$86,MATCH(C4179,Products!$A$2:$A$86,0)),"")</f>
        <v>872.66</v>
      </c>
      <c r="I4179" s="12">
        <f t="shared" si="260"/>
        <v>1573.152</v>
      </c>
      <c r="J4179" s="12">
        <f t="shared" si="261"/>
        <v>1745.32</v>
      </c>
      <c r="K4179" s="12">
        <f t="shared" si="262"/>
        <v>-172.16799999999989</v>
      </c>
      <c r="L4179" s="7">
        <f t="shared" si="263"/>
        <v>-0.10944142714753557</v>
      </c>
      <c r="M4179" s="5" t="str">
        <f>IF(COUNTIF(Returns!$B$2:$B$248,A4179)&gt;0,"Yes","No")</f>
        <v>No</v>
      </c>
      <c r="N4179" s="13"/>
    </row>
    <row r="4180" spans="1:14" x14ac:dyDescent="0.35">
      <c r="A4180" s="5">
        <v>4179</v>
      </c>
      <c r="B4180" s="5">
        <v>2735</v>
      </c>
      <c r="C4180" s="5">
        <v>1061</v>
      </c>
      <c r="D4180" s="5">
        <v>2</v>
      </c>
      <c r="E4180" s="5">
        <v>1128.8399999999999</v>
      </c>
      <c r="F4180" s="5">
        <v>0.1</v>
      </c>
      <c r="G4180" s="5">
        <f>IFERROR(INDEX(Products!$C$2:$C$86,MATCH(C4180,Products!$A$2:$A$86,0)),"")</f>
        <v>6</v>
      </c>
      <c r="H4180" s="12">
        <f>IFERROR(INDEX(Products!$D$2:$D$86,MATCH(C4180,Products!$A$2:$A$86,0)),"")</f>
        <v>705.26</v>
      </c>
      <c r="I4180" s="12">
        <f t="shared" si="260"/>
        <v>2031.9119999999998</v>
      </c>
      <c r="J4180" s="12">
        <f t="shared" si="261"/>
        <v>1410.52</v>
      </c>
      <c r="K4180" s="12">
        <f t="shared" si="262"/>
        <v>621.39199999999983</v>
      </c>
      <c r="L4180" s="7">
        <f t="shared" si="263"/>
        <v>0.30581639362334584</v>
      </c>
      <c r="M4180" s="5" t="str">
        <f>IF(COUNTIF(Returns!$B$2:$B$248,A4180)&gt;0,"Yes","No")</f>
        <v>No</v>
      </c>
      <c r="N4180" s="13"/>
    </row>
    <row r="4181" spans="1:14" x14ac:dyDescent="0.35">
      <c r="A4181" s="5">
        <v>4180</v>
      </c>
      <c r="B4181" s="5">
        <v>2736</v>
      </c>
      <c r="C4181" s="5">
        <v>1067</v>
      </c>
      <c r="D4181" s="5">
        <v>1</v>
      </c>
      <c r="E4181" s="5">
        <v>4128.99</v>
      </c>
      <c r="F4181" s="5">
        <v>0</v>
      </c>
      <c r="G4181" s="5">
        <f>IFERROR(INDEX(Products!$C$2:$C$86,MATCH(C4181,Products!$A$2:$A$86,0)),"")</f>
        <v>7</v>
      </c>
      <c r="H4181" s="12">
        <f>IFERROR(INDEX(Products!$D$2:$D$86,MATCH(C4181,Products!$A$2:$A$86,0)),"")</f>
        <v>2213.3200000000002</v>
      </c>
      <c r="I4181" s="12">
        <f t="shared" si="260"/>
        <v>4128.99</v>
      </c>
      <c r="J4181" s="12">
        <f t="shared" si="261"/>
        <v>2213.3200000000002</v>
      </c>
      <c r="K4181" s="12">
        <f t="shared" si="262"/>
        <v>1915.6699999999996</v>
      </c>
      <c r="L4181" s="7">
        <f t="shared" si="263"/>
        <v>0.4639560764254696</v>
      </c>
      <c r="M4181" s="5" t="str">
        <f>IF(COUNTIF(Returns!$B$2:$B$248,A4181)&gt;0,"Yes","No")</f>
        <v>No</v>
      </c>
      <c r="N4181" s="13"/>
    </row>
    <row r="4182" spans="1:14" x14ac:dyDescent="0.35">
      <c r="A4182" s="5">
        <v>4181</v>
      </c>
      <c r="B4182" s="5">
        <v>2736</v>
      </c>
      <c r="C4182" s="5">
        <v>1085</v>
      </c>
      <c r="D4182" s="5">
        <v>1</v>
      </c>
      <c r="E4182" s="5">
        <v>234.72</v>
      </c>
      <c r="F4182" s="5">
        <v>0.1</v>
      </c>
      <c r="G4182" s="5">
        <f>IFERROR(INDEX(Products!$C$2:$C$86,MATCH(C4182,Products!$A$2:$A$86,0)),"")</f>
        <v>8</v>
      </c>
      <c r="H4182" s="12">
        <f>IFERROR(INDEX(Products!$D$2:$D$86,MATCH(C4182,Products!$A$2:$A$86,0)),"")</f>
        <v>175.69</v>
      </c>
      <c r="I4182" s="12">
        <f t="shared" si="260"/>
        <v>211.24799999999999</v>
      </c>
      <c r="J4182" s="12">
        <f t="shared" si="261"/>
        <v>175.69</v>
      </c>
      <c r="K4182" s="12">
        <f t="shared" si="262"/>
        <v>35.557999999999993</v>
      </c>
      <c r="L4182" s="7">
        <f t="shared" si="263"/>
        <v>0.16832348708626824</v>
      </c>
      <c r="M4182" s="5" t="str">
        <f>IF(COUNTIF(Returns!$B$2:$B$248,A4182)&gt;0,"Yes","No")</f>
        <v>No</v>
      </c>
      <c r="N4182" s="13"/>
    </row>
    <row r="4183" spans="1:14" x14ac:dyDescent="0.35">
      <c r="A4183" s="5">
        <v>4182</v>
      </c>
      <c r="B4183" s="5">
        <v>2736</v>
      </c>
      <c r="C4183" s="5">
        <v>1056</v>
      </c>
      <c r="D4183" s="5">
        <v>2</v>
      </c>
      <c r="E4183" s="5">
        <v>1134.4000000000001</v>
      </c>
      <c r="F4183" s="5">
        <v>0</v>
      </c>
      <c r="G4183" s="5">
        <f>IFERROR(INDEX(Products!$C$2:$C$86,MATCH(C4183,Products!$A$2:$A$86,0)),"")</f>
        <v>6</v>
      </c>
      <c r="H4183" s="12">
        <f>IFERROR(INDEX(Products!$D$2:$D$86,MATCH(C4183,Products!$A$2:$A$86,0)),"")</f>
        <v>798.2</v>
      </c>
      <c r="I4183" s="12">
        <f t="shared" si="260"/>
        <v>2268.8000000000002</v>
      </c>
      <c r="J4183" s="12">
        <f t="shared" si="261"/>
        <v>1596.4</v>
      </c>
      <c r="K4183" s="12">
        <f t="shared" si="262"/>
        <v>672.40000000000009</v>
      </c>
      <c r="L4183" s="7">
        <f t="shared" si="263"/>
        <v>0.29636812411847674</v>
      </c>
      <c r="M4183" s="5" t="str">
        <f>IF(COUNTIF(Returns!$B$2:$B$248,A4183)&gt;0,"Yes","No")</f>
        <v>No</v>
      </c>
      <c r="N4183" s="13"/>
    </row>
    <row r="4184" spans="1:14" x14ac:dyDescent="0.35">
      <c r="A4184" s="5">
        <v>4183</v>
      </c>
      <c r="B4184" s="5">
        <v>2737</v>
      </c>
      <c r="C4184" s="5">
        <v>1054</v>
      </c>
      <c r="D4184" s="5">
        <v>1</v>
      </c>
      <c r="E4184" s="5">
        <v>631.66</v>
      </c>
      <c r="F4184" s="5">
        <v>0.1</v>
      </c>
      <c r="G4184" s="5">
        <f>IFERROR(INDEX(Products!$C$2:$C$86,MATCH(C4184,Products!$A$2:$A$86,0)),"")</f>
        <v>5</v>
      </c>
      <c r="H4184" s="12">
        <f>IFERROR(INDEX(Products!$D$2:$D$86,MATCH(C4184,Products!$A$2:$A$86,0)),"")</f>
        <v>412.15</v>
      </c>
      <c r="I4184" s="12">
        <f t="shared" si="260"/>
        <v>568.49400000000003</v>
      </c>
      <c r="J4184" s="12">
        <f t="shared" si="261"/>
        <v>412.15</v>
      </c>
      <c r="K4184" s="12">
        <f t="shared" si="262"/>
        <v>156.34400000000005</v>
      </c>
      <c r="L4184" s="7">
        <f t="shared" si="263"/>
        <v>0.27501433612316056</v>
      </c>
      <c r="M4184" s="5" t="str">
        <f>IF(COUNTIF(Returns!$B$2:$B$248,A4184)&gt;0,"Yes","No")</f>
        <v>No</v>
      </c>
      <c r="N4184" s="13"/>
    </row>
    <row r="4185" spans="1:14" x14ac:dyDescent="0.35">
      <c r="A4185" s="5">
        <v>4184</v>
      </c>
      <c r="B4185" s="5">
        <v>2737</v>
      </c>
      <c r="C4185" s="5">
        <v>1006</v>
      </c>
      <c r="D4185" s="5">
        <v>1</v>
      </c>
      <c r="E4185" s="5">
        <v>2046.37</v>
      </c>
      <c r="F4185" s="5">
        <v>0</v>
      </c>
      <c r="G4185" s="5">
        <f>IFERROR(INDEX(Products!$C$2:$C$86,MATCH(C4185,Products!$A$2:$A$86,0)),"")</f>
        <v>1</v>
      </c>
      <c r="H4185" s="12">
        <f>IFERROR(INDEX(Products!$D$2:$D$86,MATCH(C4185,Products!$A$2:$A$86,0)),"")</f>
        <v>1296.42</v>
      </c>
      <c r="I4185" s="12">
        <f t="shared" si="260"/>
        <v>2046.37</v>
      </c>
      <c r="J4185" s="12">
        <f t="shared" si="261"/>
        <v>1296.42</v>
      </c>
      <c r="K4185" s="12">
        <f t="shared" si="262"/>
        <v>749.94999999999982</v>
      </c>
      <c r="L4185" s="7">
        <f t="shared" si="263"/>
        <v>0.3664782028665392</v>
      </c>
      <c r="M4185" s="5" t="str">
        <f>IF(COUNTIF(Returns!$B$2:$B$248,A4185)&gt;0,"Yes","No")</f>
        <v>No</v>
      </c>
      <c r="N4185" s="13"/>
    </row>
    <row r="4186" spans="1:14" x14ac:dyDescent="0.35">
      <c r="A4186" s="5">
        <v>4185</v>
      </c>
      <c r="B4186" s="5">
        <v>2737</v>
      </c>
      <c r="C4186" s="5">
        <v>1019</v>
      </c>
      <c r="D4186" s="5">
        <v>1</v>
      </c>
      <c r="E4186" s="5">
        <v>1255.73</v>
      </c>
      <c r="F4186" s="5">
        <v>0</v>
      </c>
      <c r="G4186" s="5">
        <f>IFERROR(INDEX(Products!$C$2:$C$86,MATCH(C4186,Products!$A$2:$A$86,0)),"")</f>
        <v>2</v>
      </c>
      <c r="H4186" s="12">
        <f>IFERROR(INDEX(Products!$D$2:$D$86,MATCH(C4186,Products!$A$2:$A$86,0)),"")</f>
        <v>760.11</v>
      </c>
      <c r="I4186" s="12">
        <f t="shared" si="260"/>
        <v>1255.73</v>
      </c>
      <c r="J4186" s="12">
        <f t="shared" si="261"/>
        <v>760.11</v>
      </c>
      <c r="K4186" s="12">
        <f t="shared" si="262"/>
        <v>495.62</v>
      </c>
      <c r="L4186" s="7">
        <f t="shared" si="263"/>
        <v>0.39468675591090441</v>
      </c>
      <c r="M4186" s="5" t="str">
        <f>IF(COUNTIF(Returns!$B$2:$B$248,A4186)&gt;0,"Yes","No")</f>
        <v>No</v>
      </c>
      <c r="N4186" s="13"/>
    </row>
    <row r="4187" spans="1:14" x14ac:dyDescent="0.35">
      <c r="A4187" s="5">
        <v>4186</v>
      </c>
      <c r="B4187" s="5">
        <v>2738</v>
      </c>
      <c r="C4187" s="5">
        <v>1019</v>
      </c>
      <c r="D4187" s="5">
        <v>1</v>
      </c>
      <c r="E4187" s="5">
        <v>1255.73</v>
      </c>
      <c r="F4187" s="5">
        <v>0.1</v>
      </c>
      <c r="G4187" s="5">
        <f>IFERROR(INDEX(Products!$C$2:$C$86,MATCH(C4187,Products!$A$2:$A$86,0)),"")</f>
        <v>2</v>
      </c>
      <c r="H4187" s="12">
        <f>IFERROR(INDEX(Products!$D$2:$D$86,MATCH(C4187,Products!$A$2:$A$86,0)),"")</f>
        <v>760.11</v>
      </c>
      <c r="I4187" s="12">
        <f t="shared" si="260"/>
        <v>1130.1570000000002</v>
      </c>
      <c r="J4187" s="12">
        <f t="shared" si="261"/>
        <v>760.11</v>
      </c>
      <c r="K4187" s="12">
        <f t="shared" si="262"/>
        <v>370.04700000000014</v>
      </c>
      <c r="L4187" s="7">
        <f t="shared" si="263"/>
        <v>0.32742972878989385</v>
      </c>
      <c r="M4187" s="5" t="str">
        <f>IF(COUNTIF(Returns!$B$2:$B$248,A4187)&gt;0,"Yes","No")</f>
        <v>No</v>
      </c>
      <c r="N4187" s="13"/>
    </row>
    <row r="4188" spans="1:14" x14ac:dyDescent="0.35">
      <c r="A4188" s="5">
        <v>4187</v>
      </c>
      <c r="B4188" s="5">
        <v>2738</v>
      </c>
      <c r="C4188" s="5">
        <v>1085</v>
      </c>
      <c r="D4188" s="5">
        <v>1</v>
      </c>
      <c r="E4188" s="5">
        <v>234.72</v>
      </c>
      <c r="F4188" s="5">
        <v>0</v>
      </c>
      <c r="G4188" s="5">
        <f>IFERROR(INDEX(Products!$C$2:$C$86,MATCH(C4188,Products!$A$2:$A$86,0)),"")</f>
        <v>8</v>
      </c>
      <c r="H4188" s="12">
        <f>IFERROR(INDEX(Products!$D$2:$D$86,MATCH(C4188,Products!$A$2:$A$86,0)),"")</f>
        <v>175.69</v>
      </c>
      <c r="I4188" s="12">
        <f t="shared" si="260"/>
        <v>234.72</v>
      </c>
      <c r="J4188" s="12">
        <f t="shared" si="261"/>
        <v>175.69</v>
      </c>
      <c r="K4188" s="12">
        <f t="shared" si="262"/>
        <v>59.03</v>
      </c>
      <c r="L4188" s="7">
        <f t="shared" si="263"/>
        <v>0.25149113837764148</v>
      </c>
      <c r="M4188" s="5" t="str">
        <f>IF(COUNTIF(Returns!$B$2:$B$248,A4188)&gt;0,"Yes","No")</f>
        <v>No</v>
      </c>
      <c r="N4188" s="13"/>
    </row>
    <row r="4189" spans="1:14" x14ac:dyDescent="0.35">
      <c r="A4189" s="5">
        <v>4188</v>
      </c>
      <c r="B4189" s="5">
        <v>2739</v>
      </c>
      <c r="C4189" s="5">
        <v>1084</v>
      </c>
      <c r="D4189" s="5">
        <v>1</v>
      </c>
      <c r="E4189" s="5">
        <v>317.63</v>
      </c>
      <c r="F4189" s="5">
        <v>0.2</v>
      </c>
      <c r="G4189" s="5">
        <f>IFERROR(INDEX(Products!$C$2:$C$86,MATCH(C4189,Products!$A$2:$A$86,0)),"")</f>
        <v>8</v>
      </c>
      <c r="H4189" s="12">
        <f>IFERROR(INDEX(Products!$D$2:$D$86,MATCH(C4189,Products!$A$2:$A$86,0)),"")</f>
        <v>188.52</v>
      </c>
      <c r="I4189" s="12">
        <f t="shared" si="260"/>
        <v>254.10400000000001</v>
      </c>
      <c r="J4189" s="12">
        <f t="shared" si="261"/>
        <v>188.52</v>
      </c>
      <c r="K4189" s="12">
        <f t="shared" si="262"/>
        <v>65.584000000000003</v>
      </c>
      <c r="L4189" s="7">
        <f t="shared" si="263"/>
        <v>0.25809904605988099</v>
      </c>
      <c r="M4189" s="5" t="str">
        <f>IF(COUNTIF(Returns!$B$2:$B$248,A4189)&gt;0,"Yes","No")</f>
        <v>No</v>
      </c>
      <c r="N4189" s="13"/>
    </row>
    <row r="4190" spans="1:14" x14ac:dyDescent="0.35">
      <c r="A4190" s="5">
        <v>4189</v>
      </c>
      <c r="B4190" s="5">
        <v>2739</v>
      </c>
      <c r="C4190" s="5">
        <v>1028</v>
      </c>
      <c r="D4190" s="5">
        <v>1</v>
      </c>
      <c r="E4190" s="5">
        <v>2753.45</v>
      </c>
      <c r="F4190" s="5">
        <v>0.1</v>
      </c>
      <c r="G4190" s="5">
        <f>IFERROR(INDEX(Products!$C$2:$C$86,MATCH(C4190,Products!$A$2:$A$86,0)),"")</f>
        <v>3</v>
      </c>
      <c r="H4190" s="12">
        <f>IFERROR(INDEX(Products!$D$2:$D$86,MATCH(C4190,Products!$A$2:$A$86,0)),"")</f>
        <v>1672.88</v>
      </c>
      <c r="I4190" s="12">
        <f t="shared" si="260"/>
        <v>2478.105</v>
      </c>
      <c r="J4190" s="12">
        <f t="shared" si="261"/>
        <v>1672.88</v>
      </c>
      <c r="K4190" s="12">
        <f t="shared" si="262"/>
        <v>805.22499999999991</v>
      </c>
      <c r="L4190" s="7">
        <f t="shared" si="263"/>
        <v>0.32493578762804637</v>
      </c>
      <c r="M4190" s="5" t="str">
        <f>IF(COUNTIF(Returns!$B$2:$B$248,A4190)&gt;0,"Yes","No")</f>
        <v>No</v>
      </c>
      <c r="N4190" s="13"/>
    </row>
    <row r="4191" spans="1:14" x14ac:dyDescent="0.35">
      <c r="A4191" s="5">
        <v>4190</v>
      </c>
      <c r="B4191" s="5">
        <v>2740</v>
      </c>
      <c r="C4191" s="5">
        <v>1011</v>
      </c>
      <c r="D4191" s="5">
        <v>1</v>
      </c>
      <c r="E4191" s="5">
        <v>6310.6</v>
      </c>
      <c r="F4191" s="5">
        <v>0</v>
      </c>
      <c r="G4191" s="5">
        <f>IFERROR(INDEX(Products!$C$2:$C$86,MATCH(C4191,Products!$A$2:$A$86,0)),"")</f>
        <v>1</v>
      </c>
      <c r="H4191" s="12">
        <f>IFERROR(INDEX(Products!$D$2:$D$86,MATCH(C4191,Products!$A$2:$A$86,0)),"")</f>
        <v>3703.86</v>
      </c>
      <c r="I4191" s="12">
        <f t="shared" si="260"/>
        <v>6310.6</v>
      </c>
      <c r="J4191" s="12">
        <f t="shared" si="261"/>
        <v>3703.86</v>
      </c>
      <c r="K4191" s="12">
        <f t="shared" si="262"/>
        <v>2606.7400000000002</v>
      </c>
      <c r="L4191" s="7">
        <f t="shared" si="263"/>
        <v>0.41307324184705102</v>
      </c>
      <c r="M4191" s="5" t="str">
        <f>IF(COUNTIF(Returns!$B$2:$B$248,A4191)&gt;0,"Yes","No")</f>
        <v>No</v>
      </c>
      <c r="N4191" s="13"/>
    </row>
    <row r="4192" spans="1:14" x14ac:dyDescent="0.35">
      <c r="A4192" s="5">
        <v>4191</v>
      </c>
      <c r="B4192" s="5">
        <v>2740</v>
      </c>
      <c r="C4192" s="5">
        <v>1014</v>
      </c>
      <c r="D4192" s="5">
        <v>1</v>
      </c>
      <c r="E4192" s="5">
        <v>1024.3800000000001</v>
      </c>
      <c r="F4192" s="5">
        <v>0.1</v>
      </c>
      <c r="G4192" s="5">
        <f>IFERROR(INDEX(Products!$C$2:$C$86,MATCH(C4192,Products!$A$2:$A$86,0)),"")</f>
        <v>1</v>
      </c>
      <c r="H4192" s="12">
        <f>IFERROR(INDEX(Products!$D$2:$D$86,MATCH(C4192,Products!$A$2:$A$86,0)),"")</f>
        <v>780.26</v>
      </c>
      <c r="I4192" s="12">
        <f t="shared" si="260"/>
        <v>921.94200000000012</v>
      </c>
      <c r="J4192" s="12">
        <f t="shared" si="261"/>
        <v>780.26</v>
      </c>
      <c r="K4192" s="12">
        <f t="shared" si="262"/>
        <v>141.68200000000013</v>
      </c>
      <c r="L4192" s="7">
        <f t="shared" si="263"/>
        <v>0.15367778016404515</v>
      </c>
      <c r="M4192" s="5" t="str">
        <f>IF(COUNTIF(Returns!$B$2:$B$248,A4192)&gt;0,"Yes","No")</f>
        <v>No</v>
      </c>
      <c r="N4192" s="13"/>
    </row>
    <row r="4193" spans="1:14" x14ac:dyDescent="0.35">
      <c r="A4193" s="5">
        <v>4192</v>
      </c>
      <c r="B4193" s="5">
        <v>2740</v>
      </c>
      <c r="C4193" s="5">
        <v>1019</v>
      </c>
      <c r="D4193" s="5">
        <v>1</v>
      </c>
      <c r="E4193" s="5">
        <v>1255.73</v>
      </c>
      <c r="F4193" s="5">
        <v>0</v>
      </c>
      <c r="G4193" s="5">
        <f>IFERROR(INDEX(Products!$C$2:$C$86,MATCH(C4193,Products!$A$2:$A$86,0)),"")</f>
        <v>2</v>
      </c>
      <c r="H4193" s="12">
        <f>IFERROR(INDEX(Products!$D$2:$D$86,MATCH(C4193,Products!$A$2:$A$86,0)),"")</f>
        <v>760.11</v>
      </c>
      <c r="I4193" s="12">
        <f t="shared" si="260"/>
        <v>1255.73</v>
      </c>
      <c r="J4193" s="12">
        <f t="shared" si="261"/>
        <v>760.11</v>
      </c>
      <c r="K4193" s="12">
        <f t="shared" si="262"/>
        <v>495.62</v>
      </c>
      <c r="L4193" s="7">
        <f t="shared" si="263"/>
        <v>0.39468675591090441</v>
      </c>
      <c r="M4193" s="5" t="str">
        <f>IF(COUNTIF(Returns!$B$2:$B$248,A4193)&gt;0,"Yes","No")</f>
        <v>No</v>
      </c>
      <c r="N4193" s="13"/>
    </row>
    <row r="4194" spans="1:14" x14ac:dyDescent="0.35">
      <c r="A4194" s="5">
        <v>4193</v>
      </c>
      <c r="B4194" s="5">
        <v>2741</v>
      </c>
      <c r="C4194" s="5">
        <v>1068</v>
      </c>
      <c r="D4194" s="5">
        <v>1</v>
      </c>
      <c r="E4194" s="5">
        <v>550.08000000000004</v>
      </c>
      <c r="F4194" s="5">
        <v>0</v>
      </c>
      <c r="G4194" s="5">
        <f>IFERROR(INDEX(Products!$C$2:$C$86,MATCH(C4194,Products!$A$2:$A$86,0)),"")</f>
        <v>7</v>
      </c>
      <c r="H4194" s="12">
        <f>IFERROR(INDEX(Products!$D$2:$D$86,MATCH(C4194,Products!$A$2:$A$86,0)),"")</f>
        <v>351.29</v>
      </c>
      <c r="I4194" s="12">
        <f t="shared" si="260"/>
        <v>550.08000000000004</v>
      </c>
      <c r="J4194" s="12">
        <f t="shared" si="261"/>
        <v>351.29</v>
      </c>
      <c r="K4194" s="12">
        <f t="shared" si="262"/>
        <v>198.79000000000002</v>
      </c>
      <c r="L4194" s="7">
        <f t="shared" si="263"/>
        <v>0.36138379872018617</v>
      </c>
      <c r="M4194" s="5" t="str">
        <f>IF(COUNTIF(Returns!$B$2:$B$248,A4194)&gt;0,"Yes","No")</f>
        <v>No</v>
      </c>
      <c r="N4194" s="13"/>
    </row>
    <row r="4195" spans="1:14" x14ac:dyDescent="0.35">
      <c r="A4195" s="5">
        <v>4194</v>
      </c>
      <c r="B4195" s="5">
        <v>2741</v>
      </c>
      <c r="C4195" s="5">
        <v>1053</v>
      </c>
      <c r="D4195" s="5">
        <v>1</v>
      </c>
      <c r="E4195" s="5">
        <v>1295.03</v>
      </c>
      <c r="F4195" s="5">
        <v>0.05</v>
      </c>
      <c r="G4195" s="5">
        <f>IFERROR(INDEX(Products!$C$2:$C$86,MATCH(C4195,Products!$A$2:$A$86,0)),"")</f>
        <v>5</v>
      </c>
      <c r="H4195" s="12">
        <f>IFERROR(INDEX(Products!$D$2:$D$86,MATCH(C4195,Products!$A$2:$A$86,0)),"")</f>
        <v>777.04</v>
      </c>
      <c r="I4195" s="12">
        <f t="shared" si="260"/>
        <v>1230.2784999999999</v>
      </c>
      <c r="J4195" s="12">
        <f t="shared" si="261"/>
        <v>777.04</v>
      </c>
      <c r="K4195" s="12">
        <f t="shared" si="262"/>
        <v>453.23849999999993</v>
      </c>
      <c r="L4195" s="7">
        <f t="shared" si="263"/>
        <v>0.3684031705016384</v>
      </c>
      <c r="M4195" s="5" t="str">
        <f>IF(COUNTIF(Returns!$B$2:$B$248,A4195)&gt;0,"Yes","No")</f>
        <v>Yes</v>
      </c>
      <c r="N4195" s="13"/>
    </row>
    <row r="4196" spans="1:14" x14ac:dyDescent="0.35">
      <c r="A4196" s="5">
        <v>4195</v>
      </c>
      <c r="B4196" s="5">
        <v>2742</v>
      </c>
      <c r="C4196" s="5">
        <v>1080</v>
      </c>
      <c r="D4196" s="5">
        <v>1</v>
      </c>
      <c r="E4196" s="5">
        <v>256.7</v>
      </c>
      <c r="F4196" s="5">
        <v>0</v>
      </c>
      <c r="G4196" s="5">
        <f>IFERROR(INDEX(Products!$C$2:$C$86,MATCH(C4196,Products!$A$2:$A$86,0)),"")</f>
        <v>8</v>
      </c>
      <c r="H4196" s="12">
        <f>IFERROR(INDEX(Products!$D$2:$D$86,MATCH(C4196,Products!$A$2:$A$86,0)),"")</f>
        <v>184.26</v>
      </c>
      <c r="I4196" s="12">
        <f t="shared" si="260"/>
        <v>256.7</v>
      </c>
      <c r="J4196" s="12">
        <f t="shared" si="261"/>
        <v>184.26</v>
      </c>
      <c r="K4196" s="12">
        <f t="shared" si="262"/>
        <v>72.44</v>
      </c>
      <c r="L4196" s="7">
        <f t="shared" si="263"/>
        <v>0.28219711725749902</v>
      </c>
      <c r="M4196" s="5" t="str">
        <f>IF(COUNTIF(Returns!$B$2:$B$248,A4196)&gt;0,"Yes","No")</f>
        <v>No</v>
      </c>
      <c r="N4196" s="13"/>
    </row>
    <row r="4197" spans="1:14" x14ac:dyDescent="0.35">
      <c r="A4197" s="5">
        <v>4196</v>
      </c>
      <c r="B4197" s="5">
        <v>2743</v>
      </c>
      <c r="C4197" s="5">
        <v>1085</v>
      </c>
      <c r="D4197" s="5">
        <v>1</v>
      </c>
      <c r="E4197" s="5">
        <v>234.72</v>
      </c>
      <c r="F4197" s="5">
        <v>0</v>
      </c>
      <c r="G4197" s="5">
        <f>IFERROR(INDEX(Products!$C$2:$C$86,MATCH(C4197,Products!$A$2:$A$86,0)),"")</f>
        <v>8</v>
      </c>
      <c r="H4197" s="12">
        <f>IFERROR(INDEX(Products!$D$2:$D$86,MATCH(C4197,Products!$A$2:$A$86,0)),"")</f>
        <v>175.69</v>
      </c>
      <c r="I4197" s="12">
        <f t="shared" si="260"/>
        <v>234.72</v>
      </c>
      <c r="J4197" s="12">
        <f t="shared" si="261"/>
        <v>175.69</v>
      </c>
      <c r="K4197" s="12">
        <f t="shared" si="262"/>
        <v>59.03</v>
      </c>
      <c r="L4197" s="7">
        <f t="shared" si="263"/>
        <v>0.25149113837764148</v>
      </c>
      <c r="M4197" s="5" t="str">
        <f>IF(COUNTIF(Returns!$B$2:$B$248,A4197)&gt;0,"Yes","No")</f>
        <v>No</v>
      </c>
      <c r="N4197" s="13"/>
    </row>
    <row r="4198" spans="1:14" x14ac:dyDescent="0.35">
      <c r="A4198" s="5">
        <v>4197</v>
      </c>
      <c r="B4198" s="5">
        <v>2743</v>
      </c>
      <c r="C4198" s="5">
        <v>1072</v>
      </c>
      <c r="D4198" s="5">
        <v>1</v>
      </c>
      <c r="E4198" s="5">
        <v>1404.39</v>
      </c>
      <c r="F4198" s="5">
        <v>0.2</v>
      </c>
      <c r="G4198" s="5">
        <f>IFERROR(INDEX(Products!$C$2:$C$86,MATCH(C4198,Products!$A$2:$A$86,0)),"")</f>
        <v>7</v>
      </c>
      <c r="H4198" s="12">
        <f>IFERROR(INDEX(Products!$D$2:$D$86,MATCH(C4198,Products!$A$2:$A$86,0)),"")</f>
        <v>772.88</v>
      </c>
      <c r="I4198" s="12">
        <f t="shared" si="260"/>
        <v>1123.5120000000002</v>
      </c>
      <c r="J4198" s="12">
        <f t="shared" si="261"/>
        <v>772.88</v>
      </c>
      <c r="K4198" s="12">
        <f t="shared" si="262"/>
        <v>350.63200000000018</v>
      </c>
      <c r="L4198" s="7">
        <f t="shared" si="263"/>
        <v>0.31208567420730721</v>
      </c>
      <c r="M4198" s="5" t="str">
        <f>IF(COUNTIF(Returns!$B$2:$B$248,A4198)&gt;0,"Yes","No")</f>
        <v>No</v>
      </c>
      <c r="N4198" s="13"/>
    </row>
    <row r="4199" spans="1:14" x14ac:dyDescent="0.35">
      <c r="A4199" s="5">
        <v>4198</v>
      </c>
      <c r="B4199" s="5">
        <v>2744</v>
      </c>
      <c r="C4199" s="5">
        <v>1080</v>
      </c>
      <c r="D4199" s="5">
        <v>1</v>
      </c>
      <c r="E4199" s="5">
        <v>256.7</v>
      </c>
      <c r="F4199" s="5">
        <v>0.1</v>
      </c>
      <c r="G4199" s="5">
        <f>IFERROR(INDEX(Products!$C$2:$C$86,MATCH(C4199,Products!$A$2:$A$86,0)),"")</f>
        <v>8</v>
      </c>
      <c r="H4199" s="12">
        <f>IFERROR(INDEX(Products!$D$2:$D$86,MATCH(C4199,Products!$A$2:$A$86,0)),"")</f>
        <v>184.26</v>
      </c>
      <c r="I4199" s="12">
        <f t="shared" si="260"/>
        <v>231.03</v>
      </c>
      <c r="J4199" s="12">
        <f t="shared" si="261"/>
        <v>184.26</v>
      </c>
      <c r="K4199" s="12">
        <f t="shared" si="262"/>
        <v>46.77000000000001</v>
      </c>
      <c r="L4199" s="7">
        <f t="shared" si="263"/>
        <v>0.20244124139722119</v>
      </c>
      <c r="M4199" s="5" t="str">
        <f>IF(COUNTIF(Returns!$B$2:$B$248,A4199)&gt;0,"Yes","No")</f>
        <v>No</v>
      </c>
      <c r="N4199" s="13"/>
    </row>
    <row r="4200" spans="1:14" x14ac:dyDescent="0.35">
      <c r="A4200" s="5">
        <v>4199</v>
      </c>
      <c r="B4200" s="5">
        <v>2744</v>
      </c>
      <c r="C4200" s="5">
        <v>1053</v>
      </c>
      <c r="D4200" s="5">
        <v>2</v>
      </c>
      <c r="E4200" s="5">
        <v>1295.03</v>
      </c>
      <c r="F4200" s="5">
        <v>0.25</v>
      </c>
      <c r="G4200" s="5">
        <f>IFERROR(INDEX(Products!$C$2:$C$86,MATCH(C4200,Products!$A$2:$A$86,0)),"")</f>
        <v>5</v>
      </c>
      <c r="H4200" s="12">
        <f>IFERROR(INDEX(Products!$D$2:$D$86,MATCH(C4200,Products!$A$2:$A$86,0)),"")</f>
        <v>777.04</v>
      </c>
      <c r="I4200" s="12">
        <f t="shared" si="260"/>
        <v>1942.5450000000001</v>
      </c>
      <c r="J4200" s="12">
        <f t="shared" si="261"/>
        <v>1554.08</v>
      </c>
      <c r="K4200" s="12">
        <f t="shared" si="262"/>
        <v>388.46500000000015</v>
      </c>
      <c r="L4200" s="7">
        <f t="shared" si="263"/>
        <v>0.19997734930207545</v>
      </c>
      <c r="M4200" s="5" t="str">
        <f>IF(COUNTIF(Returns!$B$2:$B$248,A4200)&gt;0,"Yes","No")</f>
        <v>No</v>
      </c>
      <c r="N4200" s="13"/>
    </row>
    <row r="4201" spans="1:14" x14ac:dyDescent="0.35">
      <c r="A4201" s="5">
        <v>4200</v>
      </c>
      <c r="B4201" s="5">
        <v>2745</v>
      </c>
      <c r="C4201" s="5">
        <v>1081</v>
      </c>
      <c r="D4201" s="5">
        <v>1</v>
      </c>
      <c r="E4201" s="5">
        <v>163.27000000000001</v>
      </c>
      <c r="F4201" s="5">
        <v>0.25</v>
      </c>
      <c r="G4201" s="5">
        <f>IFERROR(INDEX(Products!$C$2:$C$86,MATCH(C4201,Products!$A$2:$A$86,0)),"")</f>
        <v>8</v>
      </c>
      <c r="H4201" s="12">
        <f>IFERROR(INDEX(Products!$D$2:$D$86,MATCH(C4201,Products!$A$2:$A$86,0)),"")</f>
        <v>98.34</v>
      </c>
      <c r="I4201" s="12">
        <f t="shared" si="260"/>
        <v>122.45250000000001</v>
      </c>
      <c r="J4201" s="12">
        <f t="shared" si="261"/>
        <v>98.34</v>
      </c>
      <c r="K4201" s="12">
        <f t="shared" si="262"/>
        <v>24.112500000000011</v>
      </c>
      <c r="L4201" s="7">
        <f t="shared" si="263"/>
        <v>0.19691308874869853</v>
      </c>
      <c r="M4201" s="5" t="str">
        <f>IF(COUNTIF(Returns!$B$2:$B$248,A4201)&gt;0,"Yes","No")</f>
        <v>No</v>
      </c>
      <c r="N4201" s="13"/>
    </row>
    <row r="4202" spans="1:14" x14ac:dyDescent="0.35">
      <c r="A4202" s="5">
        <v>4201</v>
      </c>
      <c r="B4202" s="5">
        <v>2745</v>
      </c>
      <c r="C4202" s="5">
        <v>1001</v>
      </c>
      <c r="D4202" s="5">
        <v>1</v>
      </c>
      <c r="E4202" s="5">
        <v>3826.19</v>
      </c>
      <c r="F4202" s="5">
        <v>0</v>
      </c>
      <c r="G4202" s="5">
        <f>IFERROR(INDEX(Products!$C$2:$C$86,MATCH(C4202,Products!$A$2:$A$86,0)),"")</f>
        <v>1</v>
      </c>
      <c r="H4202" s="12">
        <f>IFERROR(INDEX(Products!$D$2:$D$86,MATCH(C4202,Products!$A$2:$A$86,0)),"")</f>
        <v>3021.65</v>
      </c>
      <c r="I4202" s="12">
        <f t="shared" si="260"/>
        <v>3826.19</v>
      </c>
      <c r="J4202" s="12">
        <f t="shared" si="261"/>
        <v>3021.65</v>
      </c>
      <c r="K4202" s="12">
        <f t="shared" si="262"/>
        <v>804.54</v>
      </c>
      <c r="L4202" s="7">
        <f t="shared" si="263"/>
        <v>0.21027183699711721</v>
      </c>
      <c r="M4202" s="5" t="str">
        <f>IF(COUNTIF(Returns!$B$2:$B$248,A4202)&gt;0,"Yes","No")</f>
        <v>No</v>
      </c>
      <c r="N4202" s="13"/>
    </row>
    <row r="4203" spans="1:14" x14ac:dyDescent="0.35">
      <c r="A4203" s="5">
        <v>4202</v>
      </c>
      <c r="B4203" s="5">
        <v>2746</v>
      </c>
      <c r="C4203" s="5">
        <v>1029</v>
      </c>
      <c r="D4203" s="5">
        <v>1</v>
      </c>
      <c r="E4203" s="5">
        <v>951.92</v>
      </c>
      <c r="F4203" s="5">
        <v>0.1</v>
      </c>
      <c r="G4203" s="5">
        <f>IFERROR(INDEX(Products!$C$2:$C$86,MATCH(C4203,Products!$A$2:$A$86,0)),"")</f>
        <v>3</v>
      </c>
      <c r="H4203" s="12">
        <f>IFERROR(INDEX(Products!$D$2:$D$86,MATCH(C4203,Products!$A$2:$A$86,0)),"")</f>
        <v>552.17999999999995</v>
      </c>
      <c r="I4203" s="12">
        <f t="shared" si="260"/>
        <v>856.72799999999995</v>
      </c>
      <c r="J4203" s="12">
        <f t="shared" si="261"/>
        <v>552.17999999999995</v>
      </c>
      <c r="K4203" s="12">
        <f t="shared" si="262"/>
        <v>304.548</v>
      </c>
      <c r="L4203" s="7">
        <f t="shared" si="263"/>
        <v>0.35547805137686644</v>
      </c>
      <c r="M4203" s="5" t="str">
        <f>IF(COUNTIF(Returns!$B$2:$B$248,A4203)&gt;0,"Yes","No")</f>
        <v>No</v>
      </c>
      <c r="N4203" s="13"/>
    </row>
    <row r="4204" spans="1:14" x14ac:dyDescent="0.35">
      <c r="A4204" s="5">
        <v>4203</v>
      </c>
      <c r="B4204" s="5">
        <v>2746</v>
      </c>
      <c r="C4204" s="5">
        <v>1059</v>
      </c>
      <c r="D4204" s="5">
        <v>2</v>
      </c>
      <c r="E4204" s="5">
        <v>540.76</v>
      </c>
      <c r="F4204" s="5">
        <v>0.2</v>
      </c>
      <c r="G4204" s="5">
        <f>IFERROR(INDEX(Products!$C$2:$C$86,MATCH(C4204,Products!$A$2:$A$86,0)),"")</f>
        <v>6</v>
      </c>
      <c r="H4204" s="12">
        <f>IFERROR(INDEX(Products!$D$2:$D$86,MATCH(C4204,Products!$A$2:$A$86,0)),"")</f>
        <v>324.72000000000003</v>
      </c>
      <c r="I4204" s="12">
        <f t="shared" si="260"/>
        <v>865.21600000000001</v>
      </c>
      <c r="J4204" s="12">
        <f t="shared" si="261"/>
        <v>649.44000000000005</v>
      </c>
      <c r="K4204" s="12">
        <f t="shared" si="262"/>
        <v>215.77599999999995</v>
      </c>
      <c r="L4204" s="7">
        <f t="shared" si="263"/>
        <v>0.24938974776240841</v>
      </c>
      <c r="M4204" s="5" t="str">
        <f>IF(COUNTIF(Returns!$B$2:$B$248,A4204)&gt;0,"Yes","No")</f>
        <v>No</v>
      </c>
      <c r="N4204" s="13"/>
    </row>
    <row r="4205" spans="1:14" x14ac:dyDescent="0.35">
      <c r="A4205" s="5">
        <v>4204</v>
      </c>
      <c r="B4205" s="5">
        <v>2747</v>
      </c>
      <c r="C4205" s="5">
        <v>1053</v>
      </c>
      <c r="D4205" s="5">
        <v>1</v>
      </c>
      <c r="E4205" s="5">
        <v>1295.03</v>
      </c>
      <c r="F4205" s="5">
        <v>0.05</v>
      </c>
      <c r="G4205" s="5">
        <f>IFERROR(INDEX(Products!$C$2:$C$86,MATCH(C4205,Products!$A$2:$A$86,0)),"")</f>
        <v>5</v>
      </c>
      <c r="H4205" s="12">
        <f>IFERROR(INDEX(Products!$D$2:$D$86,MATCH(C4205,Products!$A$2:$A$86,0)),"")</f>
        <v>777.04</v>
      </c>
      <c r="I4205" s="12">
        <f t="shared" si="260"/>
        <v>1230.2784999999999</v>
      </c>
      <c r="J4205" s="12">
        <f t="shared" si="261"/>
        <v>777.04</v>
      </c>
      <c r="K4205" s="12">
        <f t="shared" si="262"/>
        <v>453.23849999999993</v>
      </c>
      <c r="L4205" s="7">
        <f t="shared" si="263"/>
        <v>0.3684031705016384</v>
      </c>
      <c r="M4205" s="5" t="str">
        <f>IF(COUNTIF(Returns!$B$2:$B$248,A4205)&gt;0,"Yes","No")</f>
        <v>No</v>
      </c>
      <c r="N4205" s="13"/>
    </row>
    <row r="4206" spans="1:14" x14ac:dyDescent="0.35">
      <c r="A4206" s="5">
        <v>4205</v>
      </c>
      <c r="B4206" s="5">
        <v>2748</v>
      </c>
      <c r="C4206" s="5">
        <v>1066</v>
      </c>
      <c r="D4206" s="5">
        <v>1</v>
      </c>
      <c r="E4206" s="5">
        <v>1123.68</v>
      </c>
      <c r="F4206" s="5">
        <v>0</v>
      </c>
      <c r="G4206" s="5">
        <f>IFERROR(INDEX(Products!$C$2:$C$86,MATCH(C4206,Products!$A$2:$A$86,0)),"")</f>
        <v>7</v>
      </c>
      <c r="H4206" s="12">
        <f>IFERROR(INDEX(Products!$D$2:$D$86,MATCH(C4206,Products!$A$2:$A$86,0)),"")</f>
        <v>872.66</v>
      </c>
      <c r="I4206" s="12">
        <f t="shared" si="260"/>
        <v>1123.68</v>
      </c>
      <c r="J4206" s="12">
        <f t="shared" si="261"/>
        <v>872.66</v>
      </c>
      <c r="K4206" s="12">
        <f t="shared" si="262"/>
        <v>251.0200000000001</v>
      </c>
      <c r="L4206" s="7">
        <f t="shared" si="263"/>
        <v>0.22339100099672513</v>
      </c>
      <c r="M4206" s="5" t="str">
        <f>IF(COUNTIF(Returns!$B$2:$B$248,A4206)&gt;0,"Yes","No")</f>
        <v>No</v>
      </c>
      <c r="N4206" s="13"/>
    </row>
    <row r="4207" spans="1:14" x14ac:dyDescent="0.35">
      <c r="A4207" s="5">
        <v>4206</v>
      </c>
      <c r="B4207" s="5">
        <v>2749</v>
      </c>
      <c r="C4207" s="5">
        <v>1019</v>
      </c>
      <c r="D4207" s="5">
        <v>3</v>
      </c>
      <c r="E4207" s="5">
        <v>1255.73</v>
      </c>
      <c r="F4207" s="5">
        <v>0.3</v>
      </c>
      <c r="G4207" s="5">
        <f>IFERROR(INDEX(Products!$C$2:$C$86,MATCH(C4207,Products!$A$2:$A$86,0)),"")</f>
        <v>2</v>
      </c>
      <c r="H4207" s="12">
        <f>IFERROR(INDEX(Products!$D$2:$D$86,MATCH(C4207,Products!$A$2:$A$86,0)),"")</f>
        <v>760.11</v>
      </c>
      <c r="I4207" s="12">
        <f t="shared" si="260"/>
        <v>2637.0329999999999</v>
      </c>
      <c r="J4207" s="12">
        <f t="shared" si="261"/>
        <v>2280.33</v>
      </c>
      <c r="K4207" s="12">
        <f t="shared" si="262"/>
        <v>356.70299999999997</v>
      </c>
      <c r="L4207" s="7">
        <f t="shared" si="263"/>
        <v>0.13526679415843487</v>
      </c>
      <c r="M4207" s="5" t="str">
        <f>IF(COUNTIF(Returns!$B$2:$B$248,A4207)&gt;0,"Yes","No")</f>
        <v>No</v>
      </c>
      <c r="N4207" s="13"/>
    </row>
    <row r="4208" spans="1:14" x14ac:dyDescent="0.35">
      <c r="A4208" s="5">
        <v>4207</v>
      </c>
      <c r="B4208" s="5">
        <v>2750</v>
      </c>
      <c r="C4208" s="5">
        <v>1033</v>
      </c>
      <c r="D4208" s="5">
        <v>1</v>
      </c>
      <c r="E4208" s="5">
        <v>3738.1</v>
      </c>
      <c r="F4208" s="5">
        <v>0.25</v>
      </c>
      <c r="G4208" s="5">
        <f>IFERROR(INDEX(Products!$C$2:$C$86,MATCH(C4208,Products!$A$2:$A$86,0)),"")</f>
        <v>3</v>
      </c>
      <c r="H4208" s="12">
        <f>IFERROR(INDEX(Products!$D$2:$D$86,MATCH(C4208,Products!$A$2:$A$86,0)),"")</f>
        <v>2130.6999999999998</v>
      </c>
      <c r="I4208" s="12">
        <f t="shared" si="260"/>
        <v>2803.5749999999998</v>
      </c>
      <c r="J4208" s="12">
        <f t="shared" si="261"/>
        <v>2130.6999999999998</v>
      </c>
      <c r="K4208" s="12">
        <f t="shared" si="262"/>
        <v>672.875</v>
      </c>
      <c r="L4208" s="7">
        <f t="shared" si="263"/>
        <v>0.24000606368654309</v>
      </c>
      <c r="M4208" s="5" t="str">
        <f>IF(COUNTIF(Returns!$B$2:$B$248,A4208)&gt;0,"Yes","No")</f>
        <v>No</v>
      </c>
      <c r="N4208" s="13"/>
    </row>
    <row r="4209" spans="1:14" x14ac:dyDescent="0.35">
      <c r="A4209" s="5">
        <v>4208</v>
      </c>
      <c r="B4209" s="5">
        <v>2750</v>
      </c>
      <c r="C4209" s="5">
        <v>1052</v>
      </c>
      <c r="D4209" s="5">
        <v>1</v>
      </c>
      <c r="E4209" s="5">
        <v>2801.53</v>
      </c>
      <c r="F4209" s="5">
        <v>0</v>
      </c>
      <c r="G4209" s="5">
        <f>IFERROR(INDEX(Products!$C$2:$C$86,MATCH(C4209,Products!$A$2:$A$86,0)),"")</f>
        <v>5</v>
      </c>
      <c r="H4209" s="12">
        <f>IFERROR(INDEX(Products!$D$2:$D$86,MATCH(C4209,Products!$A$2:$A$86,0)),"")</f>
        <v>1752.02</v>
      </c>
      <c r="I4209" s="12">
        <f t="shared" si="260"/>
        <v>2801.53</v>
      </c>
      <c r="J4209" s="12">
        <f t="shared" si="261"/>
        <v>1752.02</v>
      </c>
      <c r="K4209" s="12">
        <f t="shared" si="262"/>
        <v>1049.5100000000002</v>
      </c>
      <c r="L4209" s="7">
        <f t="shared" si="263"/>
        <v>0.37462029676640984</v>
      </c>
      <c r="M4209" s="5" t="str">
        <f>IF(COUNTIF(Returns!$B$2:$B$248,A4209)&gt;0,"Yes","No")</f>
        <v>No</v>
      </c>
      <c r="N4209" s="13"/>
    </row>
    <row r="4210" spans="1:14" x14ac:dyDescent="0.35">
      <c r="A4210" s="5">
        <v>4209</v>
      </c>
      <c r="B4210" s="5">
        <v>2751</v>
      </c>
      <c r="C4210" s="5">
        <v>1028</v>
      </c>
      <c r="D4210" s="5">
        <v>1</v>
      </c>
      <c r="E4210" s="5">
        <v>2753.45</v>
      </c>
      <c r="F4210" s="5">
        <v>0.25</v>
      </c>
      <c r="G4210" s="5">
        <f>IFERROR(INDEX(Products!$C$2:$C$86,MATCH(C4210,Products!$A$2:$A$86,0)),"")</f>
        <v>3</v>
      </c>
      <c r="H4210" s="12">
        <f>IFERROR(INDEX(Products!$D$2:$D$86,MATCH(C4210,Products!$A$2:$A$86,0)),"")</f>
        <v>1672.88</v>
      </c>
      <c r="I4210" s="12">
        <f t="shared" si="260"/>
        <v>2065.0874999999996</v>
      </c>
      <c r="J4210" s="12">
        <f t="shared" si="261"/>
        <v>1672.88</v>
      </c>
      <c r="K4210" s="12">
        <f t="shared" si="262"/>
        <v>392.20749999999953</v>
      </c>
      <c r="L4210" s="7">
        <f t="shared" si="263"/>
        <v>0.18992294515365551</v>
      </c>
      <c r="M4210" s="5" t="str">
        <f>IF(COUNTIF(Returns!$B$2:$B$248,A4210)&gt;0,"Yes","No")</f>
        <v>No</v>
      </c>
      <c r="N4210" s="13"/>
    </row>
    <row r="4211" spans="1:14" x14ac:dyDescent="0.35">
      <c r="A4211" s="5">
        <v>4210</v>
      </c>
      <c r="B4211" s="5">
        <v>2752</v>
      </c>
      <c r="C4211" s="5">
        <v>1072</v>
      </c>
      <c r="D4211" s="5">
        <v>1</v>
      </c>
      <c r="E4211" s="5">
        <v>1404.39</v>
      </c>
      <c r="F4211" s="5">
        <v>0.1</v>
      </c>
      <c r="G4211" s="5">
        <f>IFERROR(INDEX(Products!$C$2:$C$86,MATCH(C4211,Products!$A$2:$A$86,0)),"")</f>
        <v>7</v>
      </c>
      <c r="H4211" s="12">
        <f>IFERROR(INDEX(Products!$D$2:$D$86,MATCH(C4211,Products!$A$2:$A$86,0)),"")</f>
        <v>772.88</v>
      </c>
      <c r="I4211" s="12">
        <f t="shared" si="260"/>
        <v>1263.951</v>
      </c>
      <c r="J4211" s="12">
        <f t="shared" si="261"/>
        <v>772.88</v>
      </c>
      <c r="K4211" s="12">
        <f t="shared" si="262"/>
        <v>491.07100000000003</v>
      </c>
      <c r="L4211" s="7">
        <f t="shared" si="263"/>
        <v>0.38852059929538407</v>
      </c>
      <c r="M4211" s="5" t="str">
        <f>IF(COUNTIF(Returns!$B$2:$B$248,A4211)&gt;0,"Yes","No")</f>
        <v>No</v>
      </c>
      <c r="N4211" s="13"/>
    </row>
    <row r="4212" spans="1:14" x14ac:dyDescent="0.35">
      <c r="A4212" s="5">
        <v>4211</v>
      </c>
      <c r="B4212" s="5">
        <v>2753</v>
      </c>
      <c r="C4212" s="5">
        <v>1005</v>
      </c>
      <c r="D4212" s="5">
        <v>2</v>
      </c>
      <c r="E4212" s="5">
        <v>2703.6</v>
      </c>
      <c r="F4212" s="5">
        <v>0.1</v>
      </c>
      <c r="G4212" s="5">
        <f>IFERROR(INDEX(Products!$C$2:$C$86,MATCH(C4212,Products!$A$2:$A$86,0)),"")</f>
        <v>1</v>
      </c>
      <c r="H4212" s="12">
        <f>IFERROR(INDEX(Products!$D$2:$D$86,MATCH(C4212,Products!$A$2:$A$86,0)),"")</f>
        <v>2129.88</v>
      </c>
      <c r="I4212" s="12">
        <f t="shared" si="260"/>
        <v>4866.4799999999996</v>
      </c>
      <c r="J4212" s="12">
        <f t="shared" si="261"/>
        <v>4259.76</v>
      </c>
      <c r="K4212" s="12">
        <f t="shared" si="262"/>
        <v>606.71999999999935</v>
      </c>
      <c r="L4212" s="7">
        <f t="shared" si="263"/>
        <v>0.12467327513932029</v>
      </c>
      <c r="M4212" s="5" t="str">
        <f>IF(COUNTIF(Returns!$B$2:$B$248,A4212)&gt;0,"Yes","No")</f>
        <v>Yes</v>
      </c>
      <c r="N4212" s="13"/>
    </row>
    <row r="4213" spans="1:14" x14ac:dyDescent="0.35">
      <c r="A4213" s="5">
        <v>4212</v>
      </c>
      <c r="B4213" s="5">
        <v>2754</v>
      </c>
      <c r="C4213" s="5">
        <v>1031</v>
      </c>
      <c r="D4213" s="5">
        <v>2</v>
      </c>
      <c r="E4213" s="5">
        <v>4123.9799999999996</v>
      </c>
      <c r="F4213" s="5">
        <v>0.05</v>
      </c>
      <c r="G4213" s="5">
        <f>IFERROR(INDEX(Products!$C$2:$C$86,MATCH(C4213,Products!$A$2:$A$86,0)),"")</f>
        <v>3</v>
      </c>
      <c r="H4213" s="12">
        <f>IFERROR(INDEX(Products!$D$2:$D$86,MATCH(C4213,Products!$A$2:$A$86,0)),"")</f>
        <v>2475.38</v>
      </c>
      <c r="I4213" s="12">
        <f t="shared" si="260"/>
        <v>7835.561999999999</v>
      </c>
      <c r="J4213" s="12">
        <f t="shared" si="261"/>
        <v>4950.76</v>
      </c>
      <c r="K4213" s="12">
        <f t="shared" si="262"/>
        <v>2884.8019999999988</v>
      </c>
      <c r="L4213" s="7">
        <f t="shared" si="263"/>
        <v>0.36816784807522412</v>
      </c>
      <c r="M4213" s="5" t="str">
        <f>IF(COUNTIF(Returns!$B$2:$B$248,A4213)&gt;0,"Yes","No")</f>
        <v>No</v>
      </c>
      <c r="N4213" s="13"/>
    </row>
    <row r="4214" spans="1:14" x14ac:dyDescent="0.35">
      <c r="A4214" s="5">
        <v>4213</v>
      </c>
      <c r="B4214" s="5">
        <v>2755</v>
      </c>
      <c r="C4214" s="5">
        <v>1080</v>
      </c>
      <c r="D4214" s="5">
        <v>1</v>
      </c>
      <c r="E4214" s="5">
        <v>256.7</v>
      </c>
      <c r="F4214" s="5">
        <v>0.1</v>
      </c>
      <c r="G4214" s="5">
        <f>IFERROR(INDEX(Products!$C$2:$C$86,MATCH(C4214,Products!$A$2:$A$86,0)),"")</f>
        <v>8</v>
      </c>
      <c r="H4214" s="12">
        <f>IFERROR(INDEX(Products!$D$2:$D$86,MATCH(C4214,Products!$A$2:$A$86,0)),"")</f>
        <v>184.26</v>
      </c>
      <c r="I4214" s="12">
        <f t="shared" si="260"/>
        <v>231.03</v>
      </c>
      <c r="J4214" s="12">
        <f t="shared" si="261"/>
        <v>184.26</v>
      </c>
      <c r="K4214" s="12">
        <f t="shared" si="262"/>
        <v>46.77000000000001</v>
      </c>
      <c r="L4214" s="7">
        <f t="shared" si="263"/>
        <v>0.20244124139722119</v>
      </c>
      <c r="M4214" s="5" t="str">
        <f>IF(COUNTIF(Returns!$B$2:$B$248,A4214)&gt;0,"Yes","No")</f>
        <v>No</v>
      </c>
      <c r="N4214" s="13"/>
    </row>
    <row r="4215" spans="1:14" x14ac:dyDescent="0.35">
      <c r="A4215" s="5">
        <v>4214</v>
      </c>
      <c r="B4215" s="5">
        <v>2756</v>
      </c>
      <c r="C4215" s="5">
        <v>1019</v>
      </c>
      <c r="D4215" s="5">
        <v>1</v>
      </c>
      <c r="E4215" s="5">
        <v>1255.73</v>
      </c>
      <c r="F4215" s="5">
        <v>0.15</v>
      </c>
      <c r="G4215" s="5">
        <f>IFERROR(INDEX(Products!$C$2:$C$86,MATCH(C4215,Products!$A$2:$A$86,0)),"")</f>
        <v>2</v>
      </c>
      <c r="H4215" s="12">
        <f>IFERROR(INDEX(Products!$D$2:$D$86,MATCH(C4215,Products!$A$2:$A$86,0)),"")</f>
        <v>760.11</v>
      </c>
      <c r="I4215" s="12">
        <f t="shared" si="260"/>
        <v>1067.3705</v>
      </c>
      <c r="J4215" s="12">
        <f t="shared" si="261"/>
        <v>760.11</v>
      </c>
      <c r="K4215" s="12">
        <f t="shared" si="262"/>
        <v>307.26049999999998</v>
      </c>
      <c r="L4215" s="7">
        <f t="shared" si="263"/>
        <v>0.28786677165988755</v>
      </c>
      <c r="M4215" s="5" t="str">
        <f>IF(COUNTIF(Returns!$B$2:$B$248,A4215)&gt;0,"Yes","No")</f>
        <v>No</v>
      </c>
      <c r="N4215" s="13"/>
    </row>
    <row r="4216" spans="1:14" x14ac:dyDescent="0.35">
      <c r="A4216" s="5">
        <v>4215</v>
      </c>
      <c r="B4216" s="5">
        <v>2757</v>
      </c>
      <c r="C4216" s="5">
        <v>1082</v>
      </c>
      <c r="D4216" s="5">
        <v>1</v>
      </c>
      <c r="E4216" s="5">
        <v>337.61</v>
      </c>
      <c r="F4216" s="5">
        <v>0.25</v>
      </c>
      <c r="G4216" s="5">
        <f>IFERROR(INDEX(Products!$C$2:$C$86,MATCH(C4216,Products!$A$2:$A$86,0)),"")</f>
        <v>8</v>
      </c>
      <c r="H4216" s="12">
        <f>IFERROR(INDEX(Products!$D$2:$D$86,MATCH(C4216,Products!$A$2:$A$86,0)),"")</f>
        <v>183.63</v>
      </c>
      <c r="I4216" s="12">
        <f t="shared" si="260"/>
        <v>253.20750000000001</v>
      </c>
      <c r="J4216" s="12">
        <f t="shared" si="261"/>
        <v>183.63</v>
      </c>
      <c r="K4216" s="12">
        <f t="shared" si="262"/>
        <v>69.577500000000015</v>
      </c>
      <c r="L4216" s="7">
        <f t="shared" si="263"/>
        <v>0.27478451467669801</v>
      </c>
      <c r="M4216" s="5" t="str">
        <f>IF(COUNTIF(Returns!$B$2:$B$248,A4216)&gt;0,"Yes","No")</f>
        <v>No</v>
      </c>
      <c r="N4216" s="13"/>
    </row>
    <row r="4217" spans="1:14" x14ac:dyDescent="0.35">
      <c r="A4217" s="5">
        <v>4216</v>
      </c>
      <c r="B4217" s="5">
        <v>2757</v>
      </c>
      <c r="C4217" s="5">
        <v>1026</v>
      </c>
      <c r="D4217" s="5">
        <v>1</v>
      </c>
      <c r="E4217" s="5">
        <v>1413.81</v>
      </c>
      <c r="F4217" s="5">
        <v>0.05</v>
      </c>
      <c r="G4217" s="5">
        <f>IFERROR(INDEX(Products!$C$2:$C$86,MATCH(C4217,Products!$A$2:$A$86,0)),"")</f>
        <v>3</v>
      </c>
      <c r="H4217" s="12">
        <f>IFERROR(INDEX(Products!$D$2:$D$86,MATCH(C4217,Products!$A$2:$A$86,0)),"")</f>
        <v>1019.93</v>
      </c>
      <c r="I4217" s="12">
        <f t="shared" si="260"/>
        <v>1343.1194999999998</v>
      </c>
      <c r="J4217" s="12">
        <f t="shared" si="261"/>
        <v>1019.93</v>
      </c>
      <c r="K4217" s="12">
        <f t="shared" si="262"/>
        <v>323.18949999999984</v>
      </c>
      <c r="L4217" s="7">
        <f t="shared" si="263"/>
        <v>0.24062602024615076</v>
      </c>
      <c r="M4217" s="5" t="str">
        <f>IF(COUNTIF(Returns!$B$2:$B$248,A4217)&gt;0,"Yes","No")</f>
        <v>No</v>
      </c>
      <c r="N4217" s="13"/>
    </row>
    <row r="4218" spans="1:14" x14ac:dyDescent="0.35">
      <c r="A4218" s="5">
        <v>4217</v>
      </c>
      <c r="B4218" s="5">
        <v>2758</v>
      </c>
      <c r="C4218" s="5">
        <v>1053</v>
      </c>
      <c r="D4218" s="5">
        <v>1</v>
      </c>
      <c r="E4218" s="5">
        <v>1295.03</v>
      </c>
      <c r="F4218" s="5">
        <v>0</v>
      </c>
      <c r="G4218" s="5">
        <f>IFERROR(INDEX(Products!$C$2:$C$86,MATCH(C4218,Products!$A$2:$A$86,0)),"")</f>
        <v>5</v>
      </c>
      <c r="H4218" s="12">
        <f>IFERROR(INDEX(Products!$D$2:$D$86,MATCH(C4218,Products!$A$2:$A$86,0)),"")</f>
        <v>777.04</v>
      </c>
      <c r="I4218" s="12">
        <f t="shared" si="260"/>
        <v>1295.03</v>
      </c>
      <c r="J4218" s="12">
        <f t="shared" si="261"/>
        <v>777.04</v>
      </c>
      <c r="K4218" s="12">
        <f t="shared" si="262"/>
        <v>517.99</v>
      </c>
      <c r="L4218" s="7">
        <f t="shared" si="263"/>
        <v>0.39998301197655656</v>
      </c>
      <c r="M4218" s="5" t="str">
        <f>IF(COUNTIF(Returns!$B$2:$B$248,A4218)&gt;0,"Yes","No")</f>
        <v>No</v>
      </c>
      <c r="N4218" s="13"/>
    </row>
    <row r="4219" spans="1:14" x14ac:dyDescent="0.35">
      <c r="A4219" s="5">
        <v>4218</v>
      </c>
      <c r="B4219" s="5">
        <v>2759</v>
      </c>
      <c r="C4219" s="5">
        <v>1066</v>
      </c>
      <c r="D4219" s="5">
        <v>1</v>
      </c>
      <c r="E4219" s="5">
        <v>1123.68</v>
      </c>
      <c r="F4219" s="5">
        <v>0.05</v>
      </c>
      <c r="G4219" s="5">
        <f>IFERROR(INDEX(Products!$C$2:$C$86,MATCH(C4219,Products!$A$2:$A$86,0)),"")</f>
        <v>7</v>
      </c>
      <c r="H4219" s="12">
        <f>IFERROR(INDEX(Products!$D$2:$D$86,MATCH(C4219,Products!$A$2:$A$86,0)),"")</f>
        <v>872.66</v>
      </c>
      <c r="I4219" s="12">
        <f t="shared" si="260"/>
        <v>1067.4960000000001</v>
      </c>
      <c r="J4219" s="12">
        <f t="shared" si="261"/>
        <v>872.66</v>
      </c>
      <c r="K4219" s="12">
        <f t="shared" si="262"/>
        <v>194.83600000000013</v>
      </c>
      <c r="L4219" s="7">
        <f t="shared" si="263"/>
        <v>0.18251684315444752</v>
      </c>
      <c r="M4219" s="5" t="str">
        <f>IF(COUNTIF(Returns!$B$2:$B$248,A4219)&gt;0,"Yes","No")</f>
        <v>No</v>
      </c>
      <c r="N4219" s="13"/>
    </row>
    <row r="4220" spans="1:14" x14ac:dyDescent="0.35">
      <c r="A4220" s="5">
        <v>4219</v>
      </c>
      <c r="B4220" s="5">
        <v>2759</v>
      </c>
      <c r="C4220" s="5">
        <v>1058</v>
      </c>
      <c r="D4220" s="5">
        <v>1</v>
      </c>
      <c r="E4220" s="5">
        <v>1504.15</v>
      </c>
      <c r="F4220" s="5">
        <v>0.25</v>
      </c>
      <c r="G4220" s="5">
        <f>IFERROR(INDEX(Products!$C$2:$C$86,MATCH(C4220,Products!$A$2:$A$86,0)),"")</f>
        <v>6</v>
      </c>
      <c r="H4220" s="12">
        <f>IFERROR(INDEX(Products!$D$2:$D$86,MATCH(C4220,Products!$A$2:$A$86,0)),"")</f>
        <v>828.35</v>
      </c>
      <c r="I4220" s="12">
        <f t="shared" si="260"/>
        <v>1128.1125000000002</v>
      </c>
      <c r="J4220" s="12">
        <f t="shared" si="261"/>
        <v>828.35</v>
      </c>
      <c r="K4220" s="12">
        <f t="shared" si="262"/>
        <v>299.76250000000016</v>
      </c>
      <c r="L4220" s="7">
        <f t="shared" si="263"/>
        <v>0.26572039579385931</v>
      </c>
      <c r="M4220" s="5" t="str">
        <f>IF(COUNTIF(Returns!$B$2:$B$248,A4220)&gt;0,"Yes","No")</f>
        <v>No</v>
      </c>
      <c r="N4220" s="13"/>
    </row>
    <row r="4221" spans="1:14" x14ac:dyDescent="0.35">
      <c r="A4221" s="5">
        <v>4220</v>
      </c>
      <c r="B4221" s="5">
        <v>2759</v>
      </c>
      <c r="C4221" s="5">
        <v>1038</v>
      </c>
      <c r="D4221" s="5">
        <v>1</v>
      </c>
      <c r="E4221" s="5">
        <v>930.61</v>
      </c>
      <c r="F4221" s="5">
        <v>0.25</v>
      </c>
      <c r="G4221" s="5">
        <f>IFERROR(INDEX(Products!$C$2:$C$86,MATCH(C4221,Products!$A$2:$A$86,0)),"")</f>
        <v>4</v>
      </c>
      <c r="H4221" s="12">
        <f>IFERROR(INDEX(Products!$D$2:$D$86,MATCH(C4221,Products!$A$2:$A$86,0)),"")</f>
        <v>617.46</v>
      </c>
      <c r="I4221" s="12">
        <f t="shared" si="260"/>
        <v>697.95749999999998</v>
      </c>
      <c r="J4221" s="12">
        <f t="shared" si="261"/>
        <v>617.46</v>
      </c>
      <c r="K4221" s="12">
        <f t="shared" si="262"/>
        <v>80.497499999999945</v>
      </c>
      <c r="L4221" s="7">
        <f t="shared" si="263"/>
        <v>0.1153329536540548</v>
      </c>
      <c r="M4221" s="5" t="str">
        <f>IF(COUNTIF(Returns!$B$2:$B$248,A4221)&gt;0,"Yes","No")</f>
        <v>No</v>
      </c>
      <c r="N4221" s="13"/>
    </row>
    <row r="4222" spans="1:14" x14ac:dyDescent="0.35">
      <c r="A4222" s="5">
        <v>4221</v>
      </c>
      <c r="B4222" s="5">
        <v>2760</v>
      </c>
      <c r="C4222" s="5">
        <v>1001</v>
      </c>
      <c r="D4222" s="5">
        <v>1</v>
      </c>
      <c r="E4222" s="5">
        <v>3826.19</v>
      </c>
      <c r="F4222" s="5">
        <v>0.05</v>
      </c>
      <c r="G4222" s="5">
        <f>IFERROR(INDEX(Products!$C$2:$C$86,MATCH(C4222,Products!$A$2:$A$86,0)),"")</f>
        <v>1</v>
      </c>
      <c r="H4222" s="12">
        <f>IFERROR(INDEX(Products!$D$2:$D$86,MATCH(C4222,Products!$A$2:$A$86,0)),"")</f>
        <v>3021.65</v>
      </c>
      <c r="I4222" s="12">
        <f t="shared" si="260"/>
        <v>3634.8804999999998</v>
      </c>
      <c r="J4222" s="12">
        <f t="shared" si="261"/>
        <v>3021.65</v>
      </c>
      <c r="K4222" s="12">
        <f t="shared" si="262"/>
        <v>613.23049999999967</v>
      </c>
      <c r="L4222" s="7">
        <f t="shared" si="263"/>
        <v>0.16870719683907071</v>
      </c>
      <c r="M4222" s="5" t="str">
        <f>IF(COUNTIF(Returns!$B$2:$B$248,A4222)&gt;0,"Yes","No")</f>
        <v>No</v>
      </c>
      <c r="N4222" s="13"/>
    </row>
    <row r="4223" spans="1:14" x14ac:dyDescent="0.35">
      <c r="A4223" s="5">
        <v>4222</v>
      </c>
      <c r="B4223" s="5">
        <v>2761</v>
      </c>
      <c r="C4223" s="5">
        <v>1081</v>
      </c>
      <c r="D4223" s="5">
        <v>1</v>
      </c>
      <c r="E4223" s="5">
        <v>163.27000000000001</v>
      </c>
      <c r="F4223" s="5">
        <v>0</v>
      </c>
      <c r="G4223" s="5">
        <f>IFERROR(INDEX(Products!$C$2:$C$86,MATCH(C4223,Products!$A$2:$A$86,0)),"")</f>
        <v>8</v>
      </c>
      <c r="H4223" s="12">
        <f>IFERROR(INDEX(Products!$D$2:$D$86,MATCH(C4223,Products!$A$2:$A$86,0)),"")</f>
        <v>98.34</v>
      </c>
      <c r="I4223" s="12">
        <f t="shared" si="260"/>
        <v>163.27000000000001</v>
      </c>
      <c r="J4223" s="12">
        <f t="shared" si="261"/>
        <v>98.34</v>
      </c>
      <c r="K4223" s="12">
        <f t="shared" si="262"/>
        <v>64.930000000000007</v>
      </c>
      <c r="L4223" s="7">
        <f t="shared" si="263"/>
        <v>0.39768481656152388</v>
      </c>
      <c r="M4223" s="5" t="str">
        <f>IF(COUNTIF(Returns!$B$2:$B$248,A4223)&gt;0,"Yes","No")</f>
        <v>No</v>
      </c>
      <c r="N4223" s="13"/>
    </row>
    <row r="4224" spans="1:14" x14ac:dyDescent="0.35">
      <c r="A4224" s="5">
        <v>4223</v>
      </c>
      <c r="B4224" s="5">
        <v>2762</v>
      </c>
      <c r="C4224" s="5">
        <v>1063</v>
      </c>
      <c r="D4224" s="5">
        <v>1</v>
      </c>
      <c r="E4224" s="5">
        <v>117.54</v>
      </c>
      <c r="F4224" s="5">
        <v>0</v>
      </c>
      <c r="G4224" s="5">
        <f>IFERROR(INDEX(Products!$C$2:$C$86,MATCH(C4224,Products!$A$2:$A$86,0)),"")</f>
        <v>6</v>
      </c>
      <c r="H4224" s="12">
        <f>IFERROR(INDEX(Products!$D$2:$D$86,MATCH(C4224,Products!$A$2:$A$86,0)),"")</f>
        <v>80.47</v>
      </c>
      <c r="I4224" s="12">
        <f t="shared" si="260"/>
        <v>117.54</v>
      </c>
      <c r="J4224" s="12">
        <f t="shared" si="261"/>
        <v>80.47</v>
      </c>
      <c r="K4224" s="12">
        <f t="shared" si="262"/>
        <v>37.070000000000007</v>
      </c>
      <c r="L4224" s="7">
        <f t="shared" si="263"/>
        <v>0.31538199761783225</v>
      </c>
      <c r="M4224" s="5" t="str">
        <f>IF(COUNTIF(Returns!$B$2:$B$248,A4224)&gt;0,"Yes","No")</f>
        <v>No</v>
      </c>
      <c r="N4224" s="13"/>
    </row>
    <row r="4225" spans="1:14" x14ac:dyDescent="0.35">
      <c r="A4225" s="5">
        <v>4224</v>
      </c>
      <c r="B4225" s="5">
        <v>2763</v>
      </c>
      <c r="C4225" s="5">
        <v>1036</v>
      </c>
      <c r="D4225" s="5">
        <v>1</v>
      </c>
      <c r="E4225" s="5">
        <v>471.33</v>
      </c>
      <c r="F4225" s="5">
        <v>0</v>
      </c>
      <c r="G4225" s="5">
        <f>IFERROR(INDEX(Products!$C$2:$C$86,MATCH(C4225,Products!$A$2:$A$86,0)),"")</f>
        <v>4</v>
      </c>
      <c r="H4225" s="12">
        <f>IFERROR(INDEX(Products!$D$2:$D$86,MATCH(C4225,Products!$A$2:$A$86,0)),"")</f>
        <v>253.01</v>
      </c>
      <c r="I4225" s="12">
        <f t="shared" si="260"/>
        <v>471.33</v>
      </c>
      <c r="J4225" s="12">
        <f t="shared" si="261"/>
        <v>253.01</v>
      </c>
      <c r="K4225" s="12">
        <f t="shared" si="262"/>
        <v>218.32</v>
      </c>
      <c r="L4225" s="7">
        <f t="shared" si="263"/>
        <v>0.46319988118727856</v>
      </c>
      <c r="M4225" s="5" t="str">
        <f>IF(COUNTIF(Returns!$B$2:$B$248,A4225)&gt;0,"Yes","No")</f>
        <v>No</v>
      </c>
      <c r="N4225" s="13"/>
    </row>
    <row r="4226" spans="1:14" x14ac:dyDescent="0.35">
      <c r="A4226" s="5">
        <v>4225</v>
      </c>
      <c r="B4226" s="5">
        <v>2763</v>
      </c>
      <c r="C4226" s="5">
        <v>1058</v>
      </c>
      <c r="D4226" s="5">
        <v>1</v>
      </c>
      <c r="E4226" s="5">
        <v>1504.15</v>
      </c>
      <c r="F4226" s="5">
        <v>0</v>
      </c>
      <c r="G4226" s="5">
        <f>IFERROR(INDEX(Products!$C$2:$C$86,MATCH(C4226,Products!$A$2:$A$86,0)),"")</f>
        <v>6</v>
      </c>
      <c r="H4226" s="12">
        <f>IFERROR(INDEX(Products!$D$2:$D$86,MATCH(C4226,Products!$A$2:$A$86,0)),"")</f>
        <v>828.35</v>
      </c>
      <c r="I4226" s="12">
        <f t="shared" ref="I4226:I4289" si="264">D4226*E4226*(1-F4226)</f>
        <v>1504.15</v>
      </c>
      <c r="J4226" s="12">
        <f t="shared" ref="J4226:J4289" si="265">D4226*H4226</f>
        <v>828.35</v>
      </c>
      <c r="K4226" s="12">
        <f t="shared" ref="K4226:K4289" si="266">I4226-J4226</f>
        <v>675.80000000000007</v>
      </c>
      <c r="L4226" s="7">
        <f t="shared" ref="L4226:L4289" si="267">IFERROR(K4226/I4226,0)</f>
        <v>0.44929029684539445</v>
      </c>
      <c r="M4226" s="5" t="str">
        <f>IF(COUNTIF(Returns!$B$2:$B$248,A4226)&gt;0,"Yes","No")</f>
        <v>No</v>
      </c>
      <c r="N4226" s="13"/>
    </row>
    <row r="4227" spans="1:14" x14ac:dyDescent="0.35">
      <c r="A4227" s="5">
        <v>4226</v>
      </c>
      <c r="B4227" s="5">
        <v>2763</v>
      </c>
      <c r="C4227" s="5">
        <v>1001</v>
      </c>
      <c r="D4227" s="5">
        <v>1</v>
      </c>
      <c r="E4227" s="5">
        <v>3826.19</v>
      </c>
      <c r="F4227" s="5">
        <v>0.2</v>
      </c>
      <c r="G4227" s="5">
        <f>IFERROR(INDEX(Products!$C$2:$C$86,MATCH(C4227,Products!$A$2:$A$86,0)),"")</f>
        <v>1</v>
      </c>
      <c r="H4227" s="12">
        <f>IFERROR(INDEX(Products!$D$2:$D$86,MATCH(C4227,Products!$A$2:$A$86,0)),"")</f>
        <v>3021.65</v>
      </c>
      <c r="I4227" s="12">
        <f t="shared" si="264"/>
        <v>3060.9520000000002</v>
      </c>
      <c r="J4227" s="12">
        <f t="shared" si="265"/>
        <v>3021.65</v>
      </c>
      <c r="K4227" s="12">
        <f t="shared" si="266"/>
        <v>39.302000000000135</v>
      </c>
      <c r="L4227" s="7">
        <f t="shared" si="267"/>
        <v>1.2839796246396589E-2</v>
      </c>
      <c r="M4227" s="5" t="str">
        <f>IF(COUNTIF(Returns!$B$2:$B$248,A4227)&gt;0,"Yes","No")</f>
        <v>No</v>
      </c>
      <c r="N4227" s="13"/>
    </row>
    <row r="4228" spans="1:14" x14ac:dyDescent="0.35">
      <c r="A4228" s="5">
        <v>4227</v>
      </c>
      <c r="B4228" s="5">
        <v>2763</v>
      </c>
      <c r="C4228" s="5">
        <v>1038</v>
      </c>
      <c r="D4228" s="5">
        <v>2</v>
      </c>
      <c r="E4228" s="5">
        <v>930.61</v>
      </c>
      <c r="F4228" s="5">
        <v>0.3</v>
      </c>
      <c r="G4228" s="5">
        <f>IFERROR(INDEX(Products!$C$2:$C$86,MATCH(C4228,Products!$A$2:$A$86,0)),"")</f>
        <v>4</v>
      </c>
      <c r="H4228" s="12">
        <f>IFERROR(INDEX(Products!$D$2:$D$86,MATCH(C4228,Products!$A$2:$A$86,0)),"")</f>
        <v>617.46</v>
      </c>
      <c r="I4228" s="12">
        <f t="shared" si="264"/>
        <v>1302.854</v>
      </c>
      <c r="J4228" s="12">
        <f t="shared" si="265"/>
        <v>1234.92</v>
      </c>
      <c r="K4228" s="12">
        <f t="shared" si="266"/>
        <v>67.933999999999969</v>
      </c>
      <c r="L4228" s="7">
        <f t="shared" si="267"/>
        <v>5.2142450343630187E-2</v>
      </c>
      <c r="M4228" s="5" t="str">
        <f>IF(COUNTIF(Returns!$B$2:$B$248,A4228)&gt;0,"Yes","No")</f>
        <v>No</v>
      </c>
      <c r="N4228" s="13"/>
    </row>
    <row r="4229" spans="1:14" x14ac:dyDescent="0.35">
      <c r="A4229" s="5">
        <v>4228</v>
      </c>
      <c r="B4229" s="5">
        <v>2764</v>
      </c>
      <c r="C4229" s="5">
        <v>1064</v>
      </c>
      <c r="D4229" s="5">
        <v>1</v>
      </c>
      <c r="E4229" s="5">
        <v>177.92</v>
      </c>
      <c r="F4229" s="5">
        <v>0.05</v>
      </c>
      <c r="G4229" s="5">
        <f>IFERROR(INDEX(Products!$C$2:$C$86,MATCH(C4229,Products!$A$2:$A$86,0)),"")</f>
        <v>6</v>
      </c>
      <c r="H4229" s="12">
        <f>IFERROR(INDEX(Products!$D$2:$D$86,MATCH(C4229,Products!$A$2:$A$86,0)),"")</f>
        <v>95.97</v>
      </c>
      <c r="I4229" s="12">
        <f t="shared" si="264"/>
        <v>169.02399999999997</v>
      </c>
      <c r="J4229" s="12">
        <f t="shared" si="265"/>
        <v>95.97</v>
      </c>
      <c r="K4229" s="12">
        <f t="shared" si="266"/>
        <v>73.053999999999974</v>
      </c>
      <c r="L4229" s="7">
        <f t="shared" si="267"/>
        <v>0.43221081029912906</v>
      </c>
      <c r="M4229" s="5" t="str">
        <f>IF(COUNTIF(Returns!$B$2:$B$248,A4229)&gt;0,"Yes","No")</f>
        <v>No</v>
      </c>
      <c r="N4229" s="13"/>
    </row>
    <row r="4230" spans="1:14" x14ac:dyDescent="0.35">
      <c r="A4230" s="5">
        <v>4229</v>
      </c>
      <c r="B4230" s="5">
        <v>2765</v>
      </c>
      <c r="C4230" s="5">
        <v>1065</v>
      </c>
      <c r="D4230" s="5">
        <v>1</v>
      </c>
      <c r="E4230" s="5">
        <v>1433.45</v>
      </c>
      <c r="F4230" s="5">
        <v>0.05</v>
      </c>
      <c r="G4230" s="5">
        <f>IFERROR(INDEX(Products!$C$2:$C$86,MATCH(C4230,Products!$A$2:$A$86,0)),"")</f>
        <v>6</v>
      </c>
      <c r="H4230" s="12">
        <f>IFERROR(INDEX(Products!$D$2:$D$86,MATCH(C4230,Products!$A$2:$A$86,0)),"")</f>
        <v>800.55</v>
      </c>
      <c r="I4230" s="12">
        <f t="shared" si="264"/>
        <v>1361.7774999999999</v>
      </c>
      <c r="J4230" s="12">
        <f t="shared" si="265"/>
        <v>800.55</v>
      </c>
      <c r="K4230" s="12">
        <f t="shared" si="266"/>
        <v>561.22749999999996</v>
      </c>
      <c r="L4230" s="7">
        <f t="shared" si="267"/>
        <v>0.41212863334869315</v>
      </c>
      <c r="M4230" s="5" t="str">
        <f>IF(COUNTIF(Returns!$B$2:$B$248,A4230)&gt;0,"Yes","No")</f>
        <v>No</v>
      </c>
      <c r="N4230" s="13"/>
    </row>
    <row r="4231" spans="1:14" x14ac:dyDescent="0.35">
      <c r="A4231" s="5">
        <v>4230</v>
      </c>
      <c r="B4231" s="5">
        <v>2766</v>
      </c>
      <c r="C4231" s="5">
        <v>1068</v>
      </c>
      <c r="D4231" s="5">
        <v>1</v>
      </c>
      <c r="E4231" s="5">
        <v>550.08000000000004</v>
      </c>
      <c r="F4231" s="5">
        <v>0</v>
      </c>
      <c r="G4231" s="5">
        <f>IFERROR(INDEX(Products!$C$2:$C$86,MATCH(C4231,Products!$A$2:$A$86,0)),"")</f>
        <v>7</v>
      </c>
      <c r="H4231" s="12">
        <f>IFERROR(INDEX(Products!$D$2:$D$86,MATCH(C4231,Products!$A$2:$A$86,0)),"")</f>
        <v>351.29</v>
      </c>
      <c r="I4231" s="12">
        <f t="shared" si="264"/>
        <v>550.08000000000004</v>
      </c>
      <c r="J4231" s="12">
        <f t="shared" si="265"/>
        <v>351.29</v>
      </c>
      <c r="K4231" s="12">
        <f t="shared" si="266"/>
        <v>198.79000000000002</v>
      </c>
      <c r="L4231" s="7">
        <f t="shared" si="267"/>
        <v>0.36138379872018617</v>
      </c>
      <c r="M4231" s="5" t="str">
        <f>IF(COUNTIF(Returns!$B$2:$B$248,A4231)&gt;0,"Yes","No")</f>
        <v>No</v>
      </c>
      <c r="N4231" s="13"/>
    </row>
    <row r="4232" spans="1:14" x14ac:dyDescent="0.35">
      <c r="A4232" s="5">
        <v>4231</v>
      </c>
      <c r="B4232" s="5">
        <v>2766</v>
      </c>
      <c r="C4232" s="5">
        <v>1056</v>
      </c>
      <c r="D4232" s="5">
        <v>2</v>
      </c>
      <c r="E4232" s="5">
        <v>1134.4000000000001</v>
      </c>
      <c r="F4232" s="5">
        <v>0</v>
      </c>
      <c r="G4232" s="5">
        <f>IFERROR(INDEX(Products!$C$2:$C$86,MATCH(C4232,Products!$A$2:$A$86,0)),"")</f>
        <v>6</v>
      </c>
      <c r="H4232" s="12">
        <f>IFERROR(INDEX(Products!$D$2:$D$86,MATCH(C4232,Products!$A$2:$A$86,0)),"")</f>
        <v>798.2</v>
      </c>
      <c r="I4232" s="12">
        <f t="shared" si="264"/>
        <v>2268.8000000000002</v>
      </c>
      <c r="J4232" s="12">
        <f t="shared" si="265"/>
        <v>1596.4</v>
      </c>
      <c r="K4232" s="12">
        <f t="shared" si="266"/>
        <v>672.40000000000009</v>
      </c>
      <c r="L4232" s="7">
        <f t="shared" si="267"/>
        <v>0.29636812411847674</v>
      </c>
      <c r="M4232" s="5" t="str">
        <f>IF(COUNTIF(Returns!$B$2:$B$248,A4232)&gt;0,"Yes","No")</f>
        <v>No</v>
      </c>
      <c r="N4232" s="13"/>
    </row>
    <row r="4233" spans="1:14" x14ac:dyDescent="0.35">
      <c r="A4233" s="5">
        <v>4232</v>
      </c>
      <c r="B4233" s="5">
        <v>2767</v>
      </c>
      <c r="C4233" s="5">
        <v>1085</v>
      </c>
      <c r="D4233" s="5">
        <v>1</v>
      </c>
      <c r="E4233" s="5">
        <v>234.72</v>
      </c>
      <c r="F4233" s="5">
        <v>0</v>
      </c>
      <c r="G4233" s="5">
        <f>IFERROR(INDEX(Products!$C$2:$C$86,MATCH(C4233,Products!$A$2:$A$86,0)),"")</f>
        <v>8</v>
      </c>
      <c r="H4233" s="12">
        <f>IFERROR(INDEX(Products!$D$2:$D$86,MATCH(C4233,Products!$A$2:$A$86,0)),"")</f>
        <v>175.69</v>
      </c>
      <c r="I4233" s="12">
        <f t="shared" si="264"/>
        <v>234.72</v>
      </c>
      <c r="J4233" s="12">
        <f t="shared" si="265"/>
        <v>175.69</v>
      </c>
      <c r="K4233" s="12">
        <f t="shared" si="266"/>
        <v>59.03</v>
      </c>
      <c r="L4233" s="7">
        <f t="shared" si="267"/>
        <v>0.25149113837764148</v>
      </c>
      <c r="M4233" s="5" t="str">
        <f>IF(COUNTIF(Returns!$B$2:$B$248,A4233)&gt;0,"Yes","No")</f>
        <v>No</v>
      </c>
      <c r="N4233" s="13"/>
    </row>
    <row r="4234" spans="1:14" x14ac:dyDescent="0.35">
      <c r="A4234" s="5">
        <v>4233</v>
      </c>
      <c r="B4234" s="5">
        <v>2768</v>
      </c>
      <c r="C4234" s="5">
        <v>1013</v>
      </c>
      <c r="D4234" s="5">
        <v>1</v>
      </c>
      <c r="E4234" s="5">
        <v>6351.87</v>
      </c>
      <c r="F4234" s="5">
        <v>0.1</v>
      </c>
      <c r="G4234" s="5">
        <f>IFERROR(INDEX(Products!$C$2:$C$86,MATCH(C4234,Products!$A$2:$A$86,0)),"")</f>
        <v>1</v>
      </c>
      <c r="H4234" s="12">
        <f>IFERROR(INDEX(Products!$D$2:$D$86,MATCH(C4234,Products!$A$2:$A$86,0)),"")</f>
        <v>4324.57</v>
      </c>
      <c r="I4234" s="12">
        <f t="shared" si="264"/>
        <v>5716.683</v>
      </c>
      <c r="J4234" s="12">
        <f t="shared" si="265"/>
        <v>4324.57</v>
      </c>
      <c r="K4234" s="12">
        <f t="shared" si="266"/>
        <v>1392.1130000000003</v>
      </c>
      <c r="L4234" s="7">
        <f t="shared" si="267"/>
        <v>0.24351761327329158</v>
      </c>
      <c r="M4234" s="5" t="str">
        <f>IF(COUNTIF(Returns!$B$2:$B$248,A4234)&gt;0,"Yes","No")</f>
        <v>Yes</v>
      </c>
      <c r="N4234" s="13"/>
    </row>
    <row r="4235" spans="1:14" x14ac:dyDescent="0.35">
      <c r="A4235" s="5">
        <v>4234</v>
      </c>
      <c r="B4235" s="5">
        <v>2769</v>
      </c>
      <c r="C4235" s="5">
        <v>1049</v>
      </c>
      <c r="D4235" s="5">
        <v>1</v>
      </c>
      <c r="E4235" s="5">
        <v>3970.29</v>
      </c>
      <c r="F4235" s="5">
        <v>0</v>
      </c>
      <c r="G4235" s="5">
        <f>IFERROR(INDEX(Products!$C$2:$C$86,MATCH(C4235,Products!$A$2:$A$86,0)),"")</f>
        <v>5</v>
      </c>
      <c r="H4235" s="12">
        <f>IFERROR(INDEX(Products!$D$2:$D$86,MATCH(C4235,Products!$A$2:$A$86,0)),"")</f>
        <v>2490.89</v>
      </c>
      <c r="I4235" s="12">
        <f t="shared" si="264"/>
        <v>3970.29</v>
      </c>
      <c r="J4235" s="12">
        <f t="shared" si="265"/>
        <v>2490.89</v>
      </c>
      <c r="K4235" s="12">
        <f t="shared" si="266"/>
        <v>1479.4</v>
      </c>
      <c r="L4235" s="7">
        <f t="shared" si="267"/>
        <v>0.37261761735288862</v>
      </c>
      <c r="M4235" s="5" t="str">
        <f>IF(COUNTIF(Returns!$B$2:$B$248,A4235)&gt;0,"Yes","No")</f>
        <v>No</v>
      </c>
      <c r="N4235" s="13"/>
    </row>
    <row r="4236" spans="1:14" x14ac:dyDescent="0.35">
      <c r="A4236" s="5">
        <v>4235</v>
      </c>
      <c r="B4236" s="5">
        <v>2770</v>
      </c>
      <c r="C4236" s="5">
        <v>1085</v>
      </c>
      <c r="D4236" s="5">
        <v>1</v>
      </c>
      <c r="E4236" s="5">
        <v>234.72</v>
      </c>
      <c r="F4236" s="5">
        <v>0.15</v>
      </c>
      <c r="G4236" s="5">
        <f>IFERROR(INDEX(Products!$C$2:$C$86,MATCH(C4236,Products!$A$2:$A$86,0)),"")</f>
        <v>8</v>
      </c>
      <c r="H4236" s="12">
        <f>IFERROR(INDEX(Products!$D$2:$D$86,MATCH(C4236,Products!$A$2:$A$86,0)),"")</f>
        <v>175.69</v>
      </c>
      <c r="I4236" s="12">
        <f t="shared" si="264"/>
        <v>199.512</v>
      </c>
      <c r="J4236" s="12">
        <f t="shared" si="265"/>
        <v>175.69</v>
      </c>
      <c r="K4236" s="12">
        <f t="shared" si="266"/>
        <v>23.822000000000003</v>
      </c>
      <c r="L4236" s="7">
        <f t="shared" si="267"/>
        <v>0.11940133926781347</v>
      </c>
      <c r="M4236" s="5" t="str">
        <f>IF(COUNTIF(Returns!$B$2:$B$248,A4236)&gt;0,"Yes","No")</f>
        <v>No</v>
      </c>
      <c r="N4236" s="13"/>
    </row>
    <row r="4237" spans="1:14" x14ac:dyDescent="0.35">
      <c r="A4237" s="5">
        <v>4236</v>
      </c>
      <c r="B4237" s="5">
        <v>2771</v>
      </c>
      <c r="C4237" s="5">
        <v>1054</v>
      </c>
      <c r="D4237" s="5">
        <v>1</v>
      </c>
      <c r="E4237" s="5">
        <v>631.66</v>
      </c>
      <c r="F4237" s="5">
        <v>0.15</v>
      </c>
      <c r="G4237" s="5">
        <f>IFERROR(INDEX(Products!$C$2:$C$86,MATCH(C4237,Products!$A$2:$A$86,0)),"")</f>
        <v>5</v>
      </c>
      <c r="H4237" s="12">
        <f>IFERROR(INDEX(Products!$D$2:$D$86,MATCH(C4237,Products!$A$2:$A$86,0)),"")</f>
        <v>412.15</v>
      </c>
      <c r="I4237" s="12">
        <f t="shared" si="264"/>
        <v>536.91099999999994</v>
      </c>
      <c r="J4237" s="12">
        <f t="shared" si="265"/>
        <v>412.15</v>
      </c>
      <c r="K4237" s="12">
        <f t="shared" si="266"/>
        <v>124.76099999999997</v>
      </c>
      <c r="L4237" s="7">
        <f t="shared" si="267"/>
        <v>0.23236812060099343</v>
      </c>
      <c r="M4237" s="5" t="str">
        <f>IF(COUNTIF(Returns!$B$2:$B$248,A4237)&gt;0,"Yes","No")</f>
        <v>No</v>
      </c>
      <c r="N4237" s="13"/>
    </row>
    <row r="4238" spans="1:14" x14ac:dyDescent="0.35">
      <c r="A4238" s="5">
        <v>4237</v>
      </c>
      <c r="B4238" s="5">
        <v>2771</v>
      </c>
      <c r="C4238" s="5">
        <v>1067</v>
      </c>
      <c r="D4238" s="5">
        <v>1</v>
      </c>
      <c r="E4238" s="5">
        <v>4128.99</v>
      </c>
      <c r="F4238" s="5">
        <v>0.3</v>
      </c>
      <c r="G4238" s="5">
        <f>IFERROR(INDEX(Products!$C$2:$C$86,MATCH(C4238,Products!$A$2:$A$86,0)),"")</f>
        <v>7</v>
      </c>
      <c r="H4238" s="12">
        <f>IFERROR(INDEX(Products!$D$2:$D$86,MATCH(C4238,Products!$A$2:$A$86,0)),"")</f>
        <v>2213.3200000000002</v>
      </c>
      <c r="I4238" s="12">
        <f t="shared" si="264"/>
        <v>2890.2929999999997</v>
      </c>
      <c r="J4238" s="12">
        <f t="shared" si="265"/>
        <v>2213.3200000000002</v>
      </c>
      <c r="K4238" s="12">
        <f t="shared" si="266"/>
        <v>676.9729999999995</v>
      </c>
      <c r="L4238" s="7">
        <f t="shared" si="267"/>
        <v>0.23422296632209938</v>
      </c>
      <c r="M4238" s="5" t="str">
        <f>IF(COUNTIF(Returns!$B$2:$B$248,A4238)&gt;0,"Yes","No")</f>
        <v>No</v>
      </c>
      <c r="N4238" s="13"/>
    </row>
    <row r="4239" spans="1:14" x14ac:dyDescent="0.35">
      <c r="A4239" s="5">
        <v>4238</v>
      </c>
      <c r="B4239" s="5">
        <v>2772</v>
      </c>
      <c r="C4239" s="5">
        <v>1062</v>
      </c>
      <c r="D4239" s="5">
        <v>1</v>
      </c>
      <c r="E4239" s="5">
        <v>1145.77</v>
      </c>
      <c r="F4239" s="5">
        <v>0.25</v>
      </c>
      <c r="G4239" s="5">
        <f>IFERROR(INDEX(Products!$C$2:$C$86,MATCH(C4239,Products!$A$2:$A$86,0)),"")</f>
        <v>6</v>
      </c>
      <c r="H4239" s="12">
        <f>IFERROR(INDEX(Products!$D$2:$D$86,MATCH(C4239,Products!$A$2:$A$86,0)),"")</f>
        <v>718.47</v>
      </c>
      <c r="I4239" s="12">
        <f t="shared" si="264"/>
        <v>859.32749999999999</v>
      </c>
      <c r="J4239" s="12">
        <f t="shared" si="265"/>
        <v>718.47</v>
      </c>
      <c r="K4239" s="12">
        <f t="shared" si="266"/>
        <v>140.85749999999996</v>
      </c>
      <c r="L4239" s="7">
        <f t="shared" si="267"/>
        <v>0.16391596917356882</v>
      </c>
      <c r="M4239" s="5" t="str">
        <f>IF(COUNTIF(Returns!$B$2:$B$248,A4239)&gt;0,"Yes","No")</f>
        <v>No</v>
      </c>
      <c r="N4239" s="13"/>
    </row>
    <row r="4240" spans="1:14" x14ac:dyDescent="0.35">
      <c r="A4240" s="5">
        <v>4239</v>
      </c>
      <c r="B4240" s="5">
        <v>2772</v>
      </c>
      <c r="C4240" s="5">
        <v>1044</v>
      </c>
      <c r="D4240" s="5">
        <v>1</v>
      </c>
      <c r="E4240" s="5">
        <v>1419.88</v>
      </c>
      <c r="F4240" s="5">
        <v>0</v>
      </c>
      <c r="G4240" s="5">
        <f>IFERROR(INDEX(Products!$C$2:$C$86,MATCH(C4240,Products!$A$2:$A$86,0)),"")</f>
        <v>4</v>
      </c>
      <c r="H4240" s="12">
        <f>IFERROR(INDEX(Products!$D$2:$D$86,MATCH(C4240,Products!$A$2:$A$86,0)),"")</f>
        <v>897.98</v>
      </c>
      <c r="I4240" s="12">
        <f t="shared" si="264"/>
        <v>1419.88</v>
      </c>
      <c r="J4240" s="12">
        <f t="shared" si="265"/>
        <v>897.98</v>
      </c>
      <c r="K4240" s="12">
        <f t="shared" si="266"/>
        <v>521.90000000000009</v>
      </c>
      <c r="L4240" s="7">
        <f t="shared" si="267"/>
        <v>0.36756627320618646</v>
      </c>
      <c r="M4240" s="5" t="str">
        <f>IF(COUNTIF(Returns!$B$2:$B$248,A4240)&gt;0,"Yes","No")</f>
        <v>No</v>
      </c>
      <c r="N4240" s="13"/>
    </row>
    <row r="4241" spans="1:14" x14ac:dyDescent="0.35">
      <c r="A4241" s="5">
        <v>4240</v>
      </c>
      <c r="B4241" s="5">
        <v>2772</v>
      </c>
      <c r="C4241" s="5">
        <v>1001</v>
      </c>
      <c r="D4241" s="5">
        <v>1</v>
      </c>
      <c r="E4241" s="5">
        <v>3826.19</v>
      </c>
      <c r="F4241" s="5">
        <v>0.1</v>
      </c>
      <c r="G4241" s="5">
        <f>IFERROR(INDEX(Products!$C$2:$C$86,MATCH(C4241,Products!$A$2:$A$86,0)),"")</f>
        <v>1</v>
      </c>
      <c r="H4241" s="12">
        <f>IFERROR(INDEX(Products!$D$2:$D$86,MATCH(C4241,Products!$A$2:$A$86,0)),"")</f>
        <v>3021.65</v>
      </c>
      <c r="I4241" s="12">
        <f t="shared" si="264"/>
        <v>3443.5709999999999</v>
      </c>
      <c r="J4241" s="12">
        <f t="shared" si="265"/>
        <v>3021.65</v>
      </c>
      <c r="K4241" s="12">
        <f t="shared" si="266"/>
        <v>421.92099999999982</v>
      </c>
      <c r="L4241" s="7">
        <f t="shared" si="267"/>
        <v>0.12252426333013021</v>
      </c>
      <c r="M4241" s="5" t="str">
        <f>IF(COUNTIF(Returns!$B$2:$B$248,A4241)&gt;0,"Yes","No")</f>
        <v>No</v>
      </c>
      <c r="N4241" s="13"/>
    </row>
    <row r="4242" spans="1:14" x14ac:dyDescent="0.35">
      <c r="A4242" s="5">
        <v>4241</v>
      </c>
      <c r="B4242" s="5">
        <v>2773</v>
      </c>
      <c r="C4242" s="5">
        <v>1063</v>
      </c>
      <c r="D4242" s="5">
        <v>2</v>
      </c>
      <c r="E4242" s="5">
        <v>117.54</v>
      </c>
      <c r="F4242" s="5">
        <v>0.3</v>
      </c>
      <c r="G4242" s="5">
        <f>IFERROR(INDEX(Products!$C$2:$C$86,MATCH(C4242,Products!$A$2:$A$86,0)),"")</f>
        <v>6</v>
      </c>
      <c r="H4242" s="12">
        <f>IFERROR(INDEX(Products!$D$2:$D$86,MATCH(C4242,Products!$A$2:$A$86,0)),"")</f>
        <v>80.47</v>
      </c>
      <c r="I4242" s="12">
        <f t="shared" si="264"/>
        <v>164.55600000000001</v>
      </c>
      <c r="J4242" s="12">
        <f t="shared" si="265"/>
        <v>160.94</v>
      </c>
      <c r="K4242" s="12">
        <f t="shared" si="266"/>
        <v>3.6160000000000139</v>
      </c>
      <c r="L4242" s="7">
        <f t="shared" si="267"/>
        <v>2.1974282311188979E-2</v>
      </c>
      <c r="M4242" s="5" t="str">
        <f>IF(COUNTIF(Returns!$B$2:$B$248,A4242)&gt;0,"Yes","No")</f>
        <v>No</v>
      </c>
      <c r="N4242" s="13"/>
    </row>
    <row r="4243" spans="1:14" x14ac:dyDescent="0.35">
      <c r="A4243" s="5">
        <v>4242</v>
      </c>
      <c r="B4243" s="5">
        <v>2774</v>
      </c>
      <c r="C4243" s="5">
        <v>1061</v>
      </c>
      <c r="D4243" s="5">
        <v>1</v>
      </c>
      <c r="E4243" s="5">
        <v>1128.8399999999999</v>
      </c>
      <c r="F4243" s="5">
        <v>0</v>
      </c>
      <c r="G4243" s="5">
        <f>IFERROR(INDEX(Products!$C$2:$C$86,MATCH(C4243,Products!$A$2:$A$86,0)),"")</f>
        <v>6</v>
      </c>
      <c r="H4243" s="12">
        <f>IFERROR(INDEX(Products!$D$2:$D$86,MATCH(C4243,Products!$A$2:$A$86,0)),"")</f>
        <v>705.26</v>
      </c>
      <c r="I4243" s="12">
        <f t="shared" si="264"/>
        <v>1128.8399999999999</v>
      </c>
      <c r="J4243" s="12">
        <f t="shared" si="265"/>
        <v>705.26</v>
      </c>
      <c r="K4243" s="12">
        <f t="shared" si="266"/>
        <v>423.57999999999993</v>
      </c>
      <c r="L4243" s="7">
        <f t="shared" si="267"/>
        <v>0.37523475426101127</v>
      </c>
      <c r="M4243" s="5" t="str">
        <f>IF(COUNTIF(Returns!$B$2:$B$248,A4243)&gt;0,"Yes","No")</f>
        <v>No</v>
      </c>
      <c r="N4243" s="13"/>
    </row>
    <row r="4244" spans="1:14" x14ac:dyDescent="0.35">
      <c r="A4244" s="5">
        <v>4243</v>
      </c>
      <c r="B4244" s="5">
        <v>2774</v>
      </c>
      <c r="C4244" s="5">
        <v>1026</v>
      </c>
      <c r="D4244" s="5">
        <v>1</v>
      </c>
      <c r="E4244" s="5">
        <v>1413.81</v>
      </c>
      <c r="F4244" s="5">
        <v>0</v>
      </c>
      <c r="G4244" s="5">
        <f>IFERROR(INDEX(Products!$C$2:$C$86,MATCH(C4244,Products!$A$2:$A$86,0)),"")</f>
        <v>3</v>
      </c>
      <c r="H4244" s="12">
        <f>IFERROR(INDEX(Products!$D$2:$D$86,MATCH(C4244,Products!$A$2:$A$86,0)),"")</f>
        <v>1019.93</v>
      </c>
      <c r="I4244" s="12">
        <f t="shared" si="264"/>
        <v>1413.81</v>
      </c>
      <c r="J4244" s="12">
        <f t="shared" si="265"/>
        <v>1019.93</v>
      </c>
      <c r="K4244" s="12">
        <f t="shared" si="266"/>
        <v>393.88</v>
      </c>
      <c r="L4244" s="7">
        <f t="shared" si="267"/>
        <v>0.27859471923384332</v>
      </c>
      <c r="M4244" s="5" t="str">
        <f>IF(COUNTIF(Returns!$B$2:$B$248,A4244)&gt;0,"Yes","No")</f>
        <v>No</v>
      </c>
      <c r="N4244" s="13"/>
    </row>
    <row r="4245" spans="1:14" x14ac:dyDescent="0.35">
      <c r="A4245" s="5">
        <v>4244</v>
      </c>
      <c r="B4245" s="5">
        <v>2774</v>
      </c>
      <c r="C4245" s="5">
        <v>1019</v>
      </c>
      <c r="D4245" s="5">
        <v>3</v>
      </c>
      <c r="E4245" s="5">
        <v>1255.73</v>
      </c>
      <c r="F4245" s="5">
        <v>0.3</v>
      </c>
      <c r="G4245" s="5">
        <f>IFERROR(INDEX(Products!$C$2:$C$86,MATCH(C4245,Products!$A$2:$A$86,0)),"")</f>
        <v>2</v>
      </c>
      <c r="H4245" s="12">
        <f>IFERROR(INDEX(Products!$D$2:$D$86,MATCH(C4245,Products!$A$2:$A$86,0)),"")</f>
        <v>760.11</v>
      </c>
      <c r="I4245" s="12">
        <f t="shared" si="264"/>
        <v>2637.0329999999999</v>
      </c>
      <c r="J4245" s="12">
        <f t="shared" si="265"/>
        <v>2280.33</v>
      </c>
      <c r="K4245" s="12">
        <f t="shared" si="266"/>
        <v>356.70299999999997</v>
      </c>
      <c r="L4245" s="7">
        <f t="shared" si="267"/>
        <v>0.13526679415843487</v>
      </c>
      <c r="M4245" s="5" t="str">
        <f>IF(COUNTIF(Returns!$B$2:$B$248,A4245)&gt;0,"Yes","No")</f>
        <v>Yes</v>
      </c>
      <c r="N4245" s="13"/>
    </row>
    <row r="4246" spans="1:14" x14ac:dyDescent="0.35">
      <c r="A4246" s="5">
        <v>4245</v>
      </c>
      <c r="B4246" s="5">
        <v>2775</v>
      </c>
      <c r="C4246" s="5">
        <v>1067</v>
      </c>
      <c r="D4246" s="5">
        <v>1</v>
      </c>
      <c r="E4246" s="5">
        <v>4128.99</v>
      </c>
      <c r="F4246" s="5">
        <v>0.05</v>
      </c>
      <c r="G4246" s="5">
        <f>IFERROR(INDEX(Products!$C$2:$C$86,MATCH(C4246,Products!$A$2:$A$86,0)),"")</f>
        <v>7</v>
      </c>
      <c r="H4246" s="12">
        <f>IFERROR(INDEX(Products!$D$2:$D$86,MATCH(C4246,Products!$A$2:$A$86,0)),"")</f>
        <v>2213.3200000000002</v>
      </c>
      <c r="I4246" s="12">
        <f t="shared" si="264"/>
        <v>3922.5404999999996</v>
      </c>
      <c r="J4246" s="12">
        <f t="shared" si="265"/>
        <v>2213.3200000000002</v>
      </c>
      <c r="K4246" s="12">
        <f t="shared" si="266"/>
        <v>1709.2204999999994</v>
      </c>
      <c r="L4246" s="7">
        <f t="shared" si="267"/>
        <v>0.43574323834259954</v>
      </c>
      <c r="M4246" s="5" t="str">
        <f>IF(COUNTIF(Returns!$B$2:$B$248,A4246)&gt;0,"Yes","No")</f>
        <v>No</v>
      </c>
      <c r="N4246" s="13"/>
    </row>
    <row r="4247" spans="1:14" x14ac:dyDescent="0.35">
      <c r="A4247" s="5">
        <v>4246</v>
      </c>
      <c r="B4247" s="5">
        <v>2776</v>
      </c>
      <c r="C4247" s="5">
        <v>1085</v>
      </c>
      <c r="D4247" s="5">
        <v>1</v>
      </c>
      <c r="E4247" s="5">
        <v>234.72</v>
      </c>
      <c r="F4247" s="5">
        <v>0.05</v>
      </c>
      <c r="G4247" s="5">
        <f>IFERROR(INDEX(Products!$C$2:$C$86,MATCH(C4247,Products!$A$2:$A$86,0)),"")</f>
        <v>8</v>
      </c>
      <c r="H4247" s="12">
        <f>IFERROR(INDEX(Products!$D$2:$D$86,MATCH(C4247,Products!$A$2:$A$86,0)),"")</f>
        <v>175.69</v>
      </c>
      <c r="I4247" s="12">
        <f t="shared" si="264"/>
        <v>222.98399999999998</v>
      </c>
      <c r="J4247" s="12">
        <f t="shared" si="265"/>
        <v>175.69</v>
      </c>
      <c r="K4247" s="12">
        <f t="shared" si="266"/>
        <v>47.293999999999983</v>
      </c>
      <c r="L4247" s="7">
        <f t="shared" si="267"/>
        <v>0.21209593513435937</v>
      </c>
      <c r="M4247" s="5" t="str">
        <f>IF(COUNTIF(Returns!$B$2:$B$248,A4247)&gt;0,"Yes","No")</f>
        <v>No</v>
      </c>
      <c r="N4247" s="13"/>
    </row>
    <row r="4248" spans="1:14" x14ac:dyDescent="0.35">
      <c r="A4248" s="5">
        <v>4247</v>
      </c>
      <c r="B4248" s="5">
        <v>2777</v>
      </c>
      <c r="C4248" s="5">
        <v>1001</v>
      </c>
      <c r="D4248" s="5">
        <v>1</v>
      </c>
      <c r="E4248" s="5">
        <v>3826.19</v>
      </c>
      <c r="F4248" s="5">
        <v>0.05</v>
      </c>
      <c r="G4248" s="5">
        <f>IFERROR(INDEX(Products!$C$2:$C$86,MATCH(C4248,Products!$A$2:$A$86,0)),"")</f>
        <v>1</v>
      </c>
      <c r="H4248" s="12">
        <f>IFERROR(INDEX(Products!$D$2:$D$86,MATCH(C4248,Products!$A$2:$A$86,0)),"")</f>
        <v>3021.65</v>
      </c>
      <c r="I4248" s="12">
        <f t="shared" si="264"/>
        <v>3634.8804999999998</v>
      </c>
      <c r="J4248" s="12">
        <f t="shared" si="265"/>
        <v>3021.65</v>
      </c>
      <c r="K4248" s="12">
        <f t="shared" si="266"/>
        <v>613.23049999999967</v>
      </c>
      <c r="L4248" s="7">
        <f t="shared" si="267"/>
        <v>0.16870719683907071</v>
      </c>
      <c r="M4248" s="5" t="str">
        <f>IF(COUNTIF(Returns!$B$2:$B$248,A4248)&gt;0,"Yes","No")</f>
        <v>No</v>
      </c>
      <c r="N4248" s="13"/>
    </row>
    <row r="4249" spans="1:14" x14ac:dyDescent="0.35">
      <c r="A4249" s="5">
        <v>4248</v>
      </c>
      <c r="B4249" s="5">
        <v>2777</v>
      </c>
      <c r="C4249" s="5">
        <v>1085</v>
      </c>
      <c r="D4249" s="5">
        <v>1</v>
      </c>
      <c r="E4249" s="5">
        <v>234.72</v>
      </c>
      <c r="F4249" s="5">
        <v>0.3</v>
      </c>
      <c r="G4249" s="5">
        <f>IFERROR(INDEX(Products!$C$2:$C$86,MATCH(C4249,Products!$A$2:$A$86,0)),"")</f>
        <v>8</v>
      </c>
      <c r="H4249" s="12">
        <f>IFERROR(INDEX(Products!$D$2:$D$86,MATCH(C4249,Products!$A$2:$A$86,0)),"")</f>
        <v>175.69</v>
      </c>
      <c r="I4249" s="12">
        <f t="shared" si="264"/>
        <v>164.304</v>
      </c>
      <c r="J4249" s="12">
        <f t="shared" si="265"/>
        <v>175.69</v>
      </c>
      <c r="K4249" s="12">
        <f t="shared" si="266"/>
        <v>-11.385999999999996</v>
      </c>
      <c r="L4249" s="7">
        <f t="shared" si="267"/>
        <v>-6.929837374622648E-2</v>
      </c>
      <c r="M4249" s="5" t="str">
        <f>IF(COUNTIF(Returns!$B$2:$B$248,A4249)&gt;0,"Yes","No")</f>
        <v>No</v>
      </c>
      <c r="N4249" s="13"/>
    </row>
    <row r="4250" spans="1:14" x14ac:dyDescent="0.35">
      <c r="A4250" s="5">
        <v>4249</v>
      </c>
      <c r="B4250" s="5">
        <v>2778</v>
      </c>
      <c r="C4250" s="5">
        <v>1038</v>
      </c>
      <c r="D4250" s="5">
        <v>1</v>
      </c>
      <c r="E4250" s="5">
        <v>930.61</v>
      </c>
      <c r="F4250" s="5">
        <v>0.25</v>
      </c>
      <c r="G4250" s="5">
        <f>IFERROR(INDEX(Products!$C$2:$C$86,MATCH(C4250,Products!$A$2:$A$86,0)),"")</f>
        <v>4</v>
      </c>
      <c r="H4250" s="12">
        <f>IFERROR(INDEX(Products!$D$2:$D$86,MATCH(C4250,Products!$A$2:$A$86,0)),"")</f>
        <v>617.46</v>
      </c>
      <c r="I4250" s="12">
        <f t="shared" si="264"/>
        <v>697.95749999999998</v>
      </c>
      <c r="J4250" s="12">
        <f t="shared" si="265"/>
        <v>617.46</v>
      </c>
      <c r="K4250" s="12">
        <f t="shared" si="266"/>
        <v>80.497499999999945</v>
      </c>
      <c r="L4250" s="7">
        <f t="shared" si="267"/>
        <v>0.1153329536540548</v>
      </c>
      <c r="M4250" s="5" t="str">
        <f>IF(COUNTIF(Returns!$B$2:$B$248,A4250)&gt;0,"Yes","No")</f>
        <v>No</v>
      </c>
      <c r="N4250" s="13"/>
    </row>
    <row r="4251" spans="1:14" x14ac:dyDescent="0.35">
      <c r="A4251" s="5">
        <v>4250</v>
      </c>
      <c r="B4251" s="5">
        <v>2778</v>
      </c>
      <c r="C4251" s="5">
        <v>1067</v>
      </c>
      <c r="D4251" s="5">
        <v>1</v>
      </c>
      <c r="E4251" s="5">
        <v>4128.99</v>
      </c>
      <c r="F4251" s="5">
        <v>0</v>
      </c>
      <c r="G4251" s="5">
        <f>IFERROR(INDEX(Products!$C$2:$C$86,MATCH(C4251,Products!$A$2:$A$86,0)),"")</f>
        <v>7</v>
      </c>
      <c r="H4251" s="12">
        <f>IFERROR(INDEX(Products!$D$2:$D$86,MATCH(C4251,Products!$A$2:$A$86,0)),"")</f>
        <v>2213.3200000000002</v>
      </c>
      <c r="I4251" s="12">
        <f t="shared" si="264"/>
        <v>4128.99</v>
      </c>
      <c r="J4251" s="12">
        <f t="shared" si="265"/>
        <v>2213.3200000000002</v>
      </c>
      <c r="K4251" s="12">
        <f t="shared" si="266"/>
        <v>1915.6699999999996</v>
      </c>
      <c r="L4251" s="7">
        <f t="shared" si="267"/>
        <v>0.4639560764254696</v>
      </c>
      <c r="M4251" s="5" t="str">
        <f>IF(COUNTIF(Returns!$B$2:$B$248,A4251)&gt;0,"Yes","No")</f>
        <v>No</v>
      </c>
      <c r="N4251" s="13"/>
    </row>
    <row r="4252" spans="1:14" x14ac:dyDescent="0.35">
      <c r="A4252" s="5">
        <v>4251</v>
      </c>
      <c r="B4252" s="5">
        <v>2779</v>
      </c>
      <c r="C4252" s="5">
        <v>1056</v>
      </c>
      <c r="D4252" s="5">
        <v>1</v>
      </c>
      <c r="E4252" s="5">
        <v>1134.4000000000001</v>
      </c>
      <c r="F4252" s="5">
        <v>0.05</v>
      </c>
      <c r="G4252" s="5">
        <f>IFERROR(INDEX(Products!$C$2:$C$86,MATCH(C4252,Products!$A$2:$A$86,0)),"")</f>
        <v>6</v>
      </c>
      <c r="H4252" s="12">
        <f>IFERROR(INDEX(Products!$D$2:$D$86,MATCH(C4252,Products!$A$2:$A$86,0)),"")</f>
        <v>798.2</v>
      </c>
      <c r="I4252" s="12">
        <f t="shared" si="264"/>
        <v>1077.68</v>
      </c>
      <c r="J4252" s="12">
        <f t="shared" si="265"/>
        <v>798.2</v>
      </c>
      <c r="K4252" s="12">
        <f t="shared" si="266"/>
        <v>279.48</v>
      </c>
      <c r="L4252" s="7">
        <f t="shared" si="267"/>
        <v>0.25933486749313339</v>
      </c>
      <c r="M4252" s="5" t="str">
        <f>IF(COUNTIF(Returns!$B$2:$B$248,A4252)&gt;0,"Yes","No")</f>
        <v>No</v>
      </c>
      <c r="N4252" s="13"/>
    </row>
    <row r="4253" spans="1:14" x14ac:dyDescent="0.35">
      <c r="A4253" s="5">
        <v>4252</v>
      </c>
      <c r="B4253" s="5">
        <v>2779</v>
      </c>
      <c r="C4253" s="5">
        <v>1053</v>
      </c>
      <c r="D4253" s="5">
        <v>1</v>
      </c>
      <c r="E4253" s="5">
        <v>1295.03</v>
      </c>
      <c r="F4253" s="5">
        <v>0</v>
      </c>
      <c r="G4253" s="5">
        <f>IFERROR(INDEX(Products!$C$2:$C$86,MATCH(C4253,Products!$A$2:$A$86,0)),"")</f>
        <v>5</v>
      </c>
      <c r="H4253" s="12">
        <f>IFERROR(INDEX(Products!$D$2:$D$86,MATCH(C4253,Products!$A$2:$A$86,0)),"")</f>
        <v>777.04</v>
      </c>
      <c r="I4253" s="12">
        <f t="shared" si="264"/>
        <v>1295.03</v>
      </c>
      <c r="J4253" s="12">
        <f t="shared" si="265"/>
        <v>777.04</v>
      </c>
      <c r="K4253" s="12">
        <f t="shared" si="266"/>
        <v>517.99</v>
      </c>
      <c r="L4253" s="7">
        <f t="shared" si="267"/>
        <v>0.39998301197655656</v>
      </c>
      <c r="M4253" s="5" t="str">
        <f>IF(COUNTIF(Returns!$B$2:$B$248,A4253)&gt;0,"Yes","No")</f>
        <v>Yes</v>
      </c>
      <c r="N4253" s="13"/>
    </row>
    <row r="4254" spans="1:14" x14ac:dyDescent="0.35">
      <c r="A4254" s="5">
        <v>4253</v>
      </c>
      <c r="B4254" s="5">
        <v>2780</v>
      </c>
      <c r="C4254" s="5">
        <v>1085</v>
      </c>
      <c r="D4254" s="5">
        <v>1</v>
      </c>
      <c r="E4254" s="5">
        <v>234.72</v>
      </c>
      <c r="F4254" s="5">
        <v>0.3</v>
      </c>
      <c r="G4254" s="5">
        <f>IFERROR(INDEX(Products!$C$2:$C$86,MATCH(C4254,Products!$A$2:$A$86,0)),"")</f>
        <v>8</v>
      </c>
      <c r="H4254" s="12">
        <f>IFERROR(INDEX(Products!$D$2:$D$86,MATCH(C4254,Products!$A$2:$A$86,0)),"")</f>
        <v>175.69</v>
      </c>
      <c r="I4254" s="12">
        <f t="shared" si="264"/>
        <v>164.304</v>
      </c>
      <c r="J4254" s="12">
        <f t="shared" si="265"/>
        <v>175.69</v>
      </c>
      <c r="K4254" s="12">
        <f t="shared" si="266"/>
        <v>-11.385999999999996</v>
      </c>
      <c r="L4254" s="7">
        <f t="shared" si="267"/>
        <v>-6.929837374622648E-2</v>
      </c>
      <c r="M4254" s="5" t="str">
        <f>IF(COUNTIF(Returns!$B$2:$B$248,A4254)&gt;0,"Yes","No")</f>
        <v>No</v>
      </c>
      <c r="N4254" s="13"/>
    </row>
    <row r="4255" spans="1:14" x14ac:dyDescent="0.35">
      <c r="A4255" s="5">
        <v>4254</v>
      </c>
      <c r="B4255" s="5">
        <v>2781</v>
      </c>
      <c r="C4255" s="5">
        <v>1017</v>
      </c>
      <c r="D4255" s="5">
        <v>2</v>
      </c>
      <c r="E4255" s="5">
        <v>978.37</v>
      </c>
      <c r="F4255" s="5">
        <v>0.1</v>
      </c>
      <c r="G4255" s="5">
        <f>IFERROR(INDEX(Products!$C$2:$C$86,MATCH(C4255,Products!$A$2:$A$86,0)),"")</f>
        <v>2</v>
      </c>
      <c r="H4255" s="12">
        <f>IFERROR(INDEX(Products!$D$2:$D$86,MATCH(C4255,Products!$A$2:$A$86,0)),"")</f>
        <v>519.71</v>
      </c>
      <c r="I4255" s="12">
        <f t="shared" si="264"/>
        <v>1761.066</v>
      </c>
      <c r="J4255" s="12">
        <f t="shared" si="265"/>
        <v>1039.42</v>
      </c>
      <c r="K4255" s="12">
        <f t="shared" si="266"/>
        <v>721.64599999999996</v>
      </c>
      <c r="L4255" s="7">
        <f t="shared" si="267"/>
        <v>0.40977794131508982</v>
      </c>
      <c r="M4255" s="5" t="str">
        <f>IF(COUNTIF(Returns!$B$2:$B$248,A4255)&gt;0,"Yes","No")</f>
        <v>No</v>
      </c>
      <c r="N4255" s="13"/>
    </row>
    <row r="4256" spans="1:14" x14ac:dyDescent="0.35">
      <c r="A4256" s="5">
        <v>4255</v>
      </c>
      <c r="B4256" s="5">
        <v>2781</v>
      </c>
      <c r="C4256" s="5">
        <v>1064</v>
      </c>
      <c r="D4256" s="5">
        <v>1</v>
      </c>
      <c r="E4256" s="5">
        <v>177.92</v>
      </c>
      <c r="F4256" s="5">
        <v>0</v>
      </c>
      <c r="G4256" s="5">
        <f>IFERROR(INDEX(Products!$C$2:$C$86,MATCH(C4256,Products!$A$2:$A$86,0)),"")</f>
        <v>6</v>
      </c>
      <c r="H4256" s="12">
        <f>IFERROR(INDEX(Products!$D$2:$D$86,MATCH(C4256,Products!$A$2:$A$86,0)),"")</f>
        <v>95.97</v>
      </c>
      <c r="I4256" s="12">
        <f t="shared" si="264"/>
        <v>177.92</v>
      </c>
      <c r="J4256" s="12">
        <f t="shared" si="265"/>
        <v>95.97</v>
      </c>
      <c r="K4256" s="12">
        <f t="shared" si="266"/>
        <v>81.949999999999989</v>
      </c>
      <c r="L4256" s="7">
        <f t="shared" si="267"/>
        <v>0.46060026978417262</v>
      </c>
      <c r="M4256" s="5" t="str">
        <f>IF(COUNTIF(Returns!$B$2:$B$248,A4256)&gt;0,"Yes","No")</f>
        <v>No</v>
      </c>
      <c r="N4256" s="13"/>
    </row>
    <row r="4257" spans="1:14" x14ac:dyDescent="0.35">
      <c r="A4257" s="5">
        <v>4256</v>
      </c>
      <c r="B4257" s="5">
        <v>2782</v>
      </c>
      <c r="C4257" s="5">
        <v>1085</v>
      </c>
      <c r="D4257" s="5">
        <v>1</v>
      </c>
      <c r="E4257" s="5">
        <v>234.72</v>
      </c>
      <c r="F4257" s="5">
        <v>0</v>
      </c>
      <c r="G4257" s="5">
        <f>IFERROR(INDEX(Products!$C$2:$C$86,MATCH(C4257,Products!$A$2:$A$86,0)),"")</f>
        <v>8</v>
      </c>
      <c r="H4257" s="12">
        <f>IFERROR(INDEX(Products!$D$2:$D$86,MATCH(C4257,Products!$A$2:$A$86,0)),"")</f>
        <v>175.69</v>
      </c>
      <c r="I4257" s="12">
        <f t="shared" si="264"/>
        <v>234.72</v>
      </c>
      <c r="J4257" s="12">
        <f t="shared" si="265"/>
        <v>175.69</v>
      </c>
      <c r="K4257" s="12">
        <f t="shared" si="266"/>
        <v>59.03</v>
      </c>
      <c r="L4257" s="7">
        <f t="shared" si="267"/>
        <v>0.25149113837764148</v>
      </c>
      <c r="M4257" s="5" t="str">
        <f>IF(COUNTIF(Returns!$B$2:$B$248,A4257)&gt;0,"Yes","No")</f>
        <v>No</v>
      </c>
      <c r="N4257" s="13"/>
    </row>
    <row r="4258" spans="1:14" x14ac:dyDescent="0.35">
      <c r="A4258" s="5">
        <v>4257</v>
      </c>
      <c r="B4258" s="5">
        <v>2783</v>
      </c>
      <c r="C4258" s="5">
        <v>1026</v>
      </c>
      <c r="D4258" s="5">
        <v>1</v>
      </c>
      <c r="E4258" s="5">
        <v>1413.81</v>
      </c>
      <c r="F4258" s="5">
        <v>0.05</v>
      </c>
      <c r="G4258" s="5">
        <f>IFERROR(INDEX(Products!$C$2:$C$86,MATCH(C4258,Products!$A$2:$A$86,0)),"")</f>
        <v>3</v>
      </c>
      <c r="H4258" s="12">
        <f>IFERROR(INDEX(Products!$D$2:$D$86,MATCH(C4258,Products!$A$2:$A$86,0)),"")</f>
        <v>1019.93</v>
      </c>
      <c r="I4258" s="12">
        <f t="shared" si="264"/>
        <v>1343.1194999999998</v>
      </c>
      <c r="J4258" s="12">
        <f t="shared" si="265"/>
        <v>1019.93</v>
      </c>
      <c r="K4258" s="12">
        <f t="shared" si="266"/>
        <v>323.18949999999984</v>
      </c>
      <c r="L4258" s="7">
        <f t="shared" si="267"/>
        <v>0.24062602024615076</v>
      </c>
      <c r="M4258" s="5" t="str">
        <f>IF(COUNTIF(Returns!$B$2:$B$248,A4258)&gt;0,"Yes","No")</f>
        <v>No</v>
      </c>
      <c r="N4258" s="13"/>
    </row>
    <row r="4259" spans="1:14" x14ac:dyDescent="0.35">
      <c r="A4259" s="5">
        <v>4258</v>
      </c>
      <c r="B4259" s="5">
        <v>2784</v>
      </c>
      <c r="C4259" s="5">
        <v>1082</v>
      </c>
      <c r="D4259" s="5">
        <v>3</v>
      </c>
      <c r="E4259" s="5">
        <v>337.61</v>
      </c>
      <c r="F4259" s="5">
        <v>0.3</v>
      </c>
      <c r="G4259" s="5">
        <f>IFERROR(INDEX(Products!$C$2:$C$86,MATCH(C4259,Products!$A$2:$A$86,0)),"")</f>
        <v>8</v>
      </c>
      <c r="H4259" s="12">
        <f>IFERROR(INDEX(Products!$D$2:$D$86,MATCH(C4259,Products!$A$2:$A$86,0)),"")</f>
        <v>183.63</v>
      </c>
      <c r="I4259" s="12">
        <f t="shared" si="264"/>
        <v>708.98099999999999</v>
      </c>
      <c r="J4259" s="12">
        <f t="shared" si="265"/>
        <v>550.89</v>
      </c>
      <c r="K4259" s="12">
        <f t="shared" si="266"/>
        <v>158.09100000000001</v>
      </c>
      <c r="L4259" s="7">
        <f t="shared" si="267"/>
        <v>0.22298340858217641</v>
      </c>
      <c r="M4259" s="5" t="str">
        <f>IF(COUNTIF(Returns!$B$2:$B$248,A4259)&gt;0,"Yes","No")</f>
        <v>No</v>
      </c>
      <c r="N4259" s="13"/>
    </row>
    <row r="4260" spans="1:14" x14ac:dyDescent="0.35">
      <c r="A4260" s="5">
        <v>4259</v>
      </c>
      <c r="B4260" s="5">
        <v>2784</v>
      </c>
      <c r="C4260" s="5">
        <v>1056</v>
      </c>
      <c r="D4260" s="5">
        <v>2</v>
      </c>
      <c r="E4260" s="5">
        <v>1134.4000000000001</v>
      </c>
      <c r="F4260" s="5">
        <v>0</v>
      </c>
      <c r="G4260" s="5">
        <f>IFERROR(INDEX(Products!$C$2:$C$86,MATCH(C4260,Products!$A$2:$A$86,0)),"")</f>
        <v>6</v>
      </c>
      <c r="H4260" s="12">
        <f>IFERROR(INDEX(Products!$D$2:$D$86,MATCH(C4260,Products!$A$2:$A$86,0)),"")</f>
        <v>798.2</v>
      </c>
      <c r="I4260" s="12">
        <f t="shared" si="264"/>
        <v>2268.8000000000002</v>
      </c>
      <c r="J4260" s="12">
        <f t="shared" si="265"/>
        <v>1596.4</v>
      </c>
      <c r="K4260" s="12">
        <f t="shared" si="266"/>
        <v>672.40000000000009</v>
      </c>
      <c r="L4260" s="7">
        <f t="shared" si="267"/>
        <v>0.29636812411847674</v>
      </c>
      <c r="M4260" s="5" t="str">
        <f>IF(COUNTIF(Returns!$B$2:$B$248,A4260)&gt;0,"Yes","No")</f>
        <v>No</v>
      </c>
      <c r="N4260" s="13"/>
    </row>
    <row r="4261" spans="1:14" x14ac:dyDescent="0.35">
      <c r="A4261" s="5">
        <v>4260</v>
      </c>
      <c r="B4261" s="5">
        <v>2785</v>
      </c>
      <c r="C4261" s="5">
        <v>1039</v>
      </c>
      <c r="D4261" s="5">
        <v>1</v>
      </c>
      <c r="E4261" s="5">
        <v>1284.94</v>
      </c>
      <c r="F4261" s="5">
        <v>0.1</v>
      </c>
      <c r="G4261" s="5">
        <f>IFERROR(INDEX(Products!$C$2:$C$86,MATCH(C4261,Products!$A$2:$A$86,0)),"")</f>
        <v>4</v>
      </c>
      <c r="H4261" s="12">
        <f>IFERROR(INDEX(Products!$D$2:$D$86,MATCH(C4261,Products!$A$2:$A$86,0)),"")</f>
        <v>829.93</v>
      </c>
      <c r="I4261" s="12">
        <f t="shared" si="264"/>
        <v>1156.4460000000001</v>
      </c>
      <c r="J4261" s="12">
        <f t="shared" si="265"/>
        <v>829.93</v>
      </c>
      <c r="K4261" s="12">
        <f t="shared" si="266"/>
        <v>326.51600000000019</v>
      </c>
      <c r="L4261" s="7">
        <f t="shared" si="267"/>
        <v>0.28234435503257405</v>
      </c>
      <c r="M4261" s="5" t="str">
        <f>IF(COUNTIF(Returns!$B$2:$B$248,A4261)&gt;0,"Yes","No")</f>
        <v>Yes</v>
      </c>
      <c r="N4261" s="13"/>
    </row>
    <row r="4262" spans="1:14" x14ac:dyDescent="0.35">
      <c r="A4262" s="5">
        <v>4261</v>
      </c>
      <c r="B4262" s="5">
        <v>2785</v>
      </c>
      <c r="C4262" s="5">
        <v>1085</v>
      </c>
      <c r="D4262" s="5">
        <v>1</v>
      </c>
      <c r="E4262" s="5">
        <v>234.72</v>
      </c>
      <c r="F4262" s="5">
        <v>0.1</v>
      </c>
      <c r="G4262" s="5">
        <f>IFERROR(INDEX(Products!$C$2:$C$86,MATCH(C4262,Products!$A$2:$A$86,0)),"")</f>
        <v>8</v>
      </c>
      <c r="H4262" s="12">
        <f>IFERROR(INDEX(Products!$D$2:$D$86,MATCH(C4262,Products!$A$2:$A$86,0)),"")</f>
        <v>175.69</v>
      </c>
      <c r="I4262" s="12">
        <f t="shared" si="264"/>
        <v>211.24799999999999</v>
      </c>
      <c r="J4262" s="12">
        <f t="shared" si="265"/>
        <v>175.69</v>
      </c>
      <c r="K4262" s="12">
        <f t="shared" si="266"/>
        <v>35.557999999999993</v>
      </c>
      <c r="L4262" s="7">
        <f t="shared" si="267"/>
        <v>0.16832348708626824</v>
      </c>
      <c r="M4262" s="5" t="str">
        <f>IF(COUNTIF(Returns!$B$2:$B$248,A4262)&gt;0,"Yes","No")</f>
        <v>No</v>
      </c>
      <c r="N4262" s="13"/>
    </row>
    <row r="4263" spans="1:14" x14ac:dyDescent="0.35">
      <c r="A4263" s="5">
        <v>4262</v>
      </c>
      <c r="B4263" s="5">
        <v>2785</v>
      </c>
      <c r="C4263" s="5">
        <v>1083</v>
      </c>
      <c r="D4263" s="5">
        <v>1</v>
      </c>
      <c r="E4263" s="5">
        <v>679.39</v>
      </c>
      <c r="F4263" s="5">
        <v>0</v>
      </c>
      <c r="G4263" s="5">
        <f>IFERROR(INDEX(Products!$C$2:$C$86,MATCH(C4263,Products!$A$2:$A$86,0)),"")</f>
        <v>8</v>
      </c>
      <c r="H4263" s="12">
        <f>IFERROR(INDEX(Products!$D$2:$D$86,MATCH(C4263,Products!$A$2:$A$86,0)),"")</f>
        <v>524.20000000000005</v>
      </c>
      <c r="I4263" s="12">
        <f t="shared" si="264"/>
        <v>679.39</v>
      </c>
      <c r="J4263" s="12">
        <f t="shared" si="265"/>
        <v>524.20000000000005</v>
      </c>
      <c r="K4263" s="12">
        <f t="shared" si="266"/>
        <v>155.18999999999994</v>
      </c>
      <c r="L4263" s="7">
        <f t="shared" si="267"/>
        <v>0.22842549934500059</v>
      </c>
      <c r="M4263" s="5" t="str">
        <f>IF(COUNTIF(Returns!$B$2:$B$248,A4263)&gt;0,"Yes","No")</f>
        <v>No</v>
      </c>
      <c r="N4263" s="13"/>
    </row>
    <row r="4264" spans="1:14" x14ac:dyDescent="0.35">
      <c r="A4264" s="5">
        <v>4263</v>
      </c>
      <c r="B4264" s="5">
        <v>2786</v>
      </c>
      <c r="C4264" s="5">
        <v>1001</v>
      </c>
      <c r="D4264" s="5">
        <v>1</v>
      </c>
      <c r="E4264" s="5">
        <v>3826.19</v>
      </c>
      <c r="F4264" s="5">
        <v>0.2</v>
      </c>
      <c r="G4264" s="5">
        <f>IFERROR(INDEX(Products!$C$2:$C$86,MATCH(C4264,Products!$A$2:$A$86,0)),"")</f>
        <v>1</v>
      </c>
      <c r="H4264" s="12">
        <f>IFERROR(INDEX(Products!$D$2:$D$86,MATCH(C4264,Products!$A$2:$A$86,0)),"")</f>
        <v>3021.65</v>
      </c>
      <c r="I4264" s="12">
        <f t="shared" si="264"/>
        <v>3060.9520000000002</v>
      </c>
      <c r="J4264" s="12">
        <f t="shared" si="265"/>
        <v>3021.65</v>
      </c>
      <c r="K4264" s="12">
        <f t="shared" si="266"/>
        <v>39.302000000000135</v>
      </c>
      <c r="L4264" s="7">
        <f t="shared" si="267"/>
        <v>1.2839796246396589E-2</v>
      </c>
      <c r="M4264" s="5" t="str">
        <f>IF(COUNTIF(Returns!$B$2:$B$248,A4264)&gt;0,"Yes","No")</f>
        <v>No</v>
      </c>
      <c r="N4264" s="13"/>
    </row>
    <row r="4265" spans="1:14" x14ac:dyDescent="0.35">
      <c r="A4265" s="5">
        <v>4264</v>
      </c>
      <c r="B4265" s="5">
        <v>2787</v>
      </c>
      <c r="C4265" s="5">
        <v>1068</v>
      </c>
      <c r="D4265" s="5">
        <v>2</v>
      </c>
      <c r="E4265" s="5">
        <v>550.08000000000004</v>
      </c>
      <c r="F4265" s="5">
        <v>0.3</v>
      </c>
      <c r="G4265" s="5">
        <f>IFERROR(INDEX(Products!$C$2:$C$86,MATCH(C4265,Products!$A$2:$A$86,0)),"")</f>
        <v>7</v>
      </c>
      <c r="H4265" s="12">
        <f>IFERROR(INDEX(Products!$D$2:$D$86,MATCH(C4265,Products!$A$2:$A$86,0)),"")</f>
        <v>351.29</v>
      </c>
      <c r="I4265" s="12">
        <f t="shared" si="264"/>
        <v>770.11199999999997</v>
      </c>
      <c r="J4265" s="12">
        <f t="shared" si="265"/>
        <v>702.58</v>
      </c>
      <c r="K4265" s="12">
        <f t="shared" si="266"/>
        <v>67.531999999999925</v>
      </c>
      <c r="L4265" s="7">
        <f t="shared" si="267"/>
        <v>8.7691141028837266E-2</v>
      </c>
      <c r="M4265" s="5" t="str">
        <f>IF(COUNTIF(Returns!$B$2:$B$248,A4265)&gt;0,"Yes","No")</f>
        <v>No</v>
      </c>
      <c r="N4265" s="13"/>
    </row>
    <row r="4266" spans="1:14" x14ac:dyDescent="0.35">
      <c r="A4266" s="5">
        <v>4265</v>
      </c>
      <c r="B4266" s="5">
        <v>2787</v>
      </c>
      <c r="C4266" s="5">
        <v>1038</v>
      </c>
      <c r="D4266" s="5">
        <v>1</v>
      </c>
      <c r="E4266" s="5">
        <v>930.61</v>
      </c>
      <c r="F4266" s="5">
        <v>0</v>
      </c>
      <c r="G4266" s="5">
        <f>IFERROR(INDEX(Products!$C$2:$C$86,MATCH(C4266,Products!$A$2:$A$86,0)),"")</f>
        <v>4</v>
      </c>
      <c r="H4266" s="12">
        <f>IFERROR(INDEX(Products!$D$2:$D$86,MATCH(C4266,Products!$A$2:$A$86,0)),"")</f>
        <v>617.46</v>
      </c>
      <c r="I4266" s="12">
        <f t="shared" si="264"/>
        <v>930.61</v>
      </c>
      <c r="J4266" s="12">
        <f t="shared" si="265"/>
        <v>617.46</v>
      </c>
      <c r="K4266" s="12">
        <f t="shared" si="266"/>
        <v>313.14999999999998</v>
      </c>
      <c r="L4266" s="7">
        <f t="shared" si="267"/>
        <v>0.33649971524054112</v>
      </c>
      <c r="M4266" s="5" t="str">
        <f>IF(COUNTIF(Returns!$B$2:$B$248,A4266)&gt;0,"Yes","No")</f>
        <v>No</v>
      </c>
      <c r="N4266" s="13"/>
    </row>
    <row r="4267" spans="1:14" x14ac:dyDescent="0.35">
      <c r="A4267" s="5">
        <v>4266</v>
      </c>
      <c r="B4267" s="5">
        <v>2788</v>
      </c>
      <c r="C4267" s="5">
        <v>1061</v>
      </c>
      <c r="D4267" s="5">
        <v>1</v>
      </c>
      <c r="E4267" s="5">
        <v>1128.8399999999999</v>
      </c>
      <c r="F4267" s="5">
        <v>0</v>
      </c>
      <c r="G4267" s="5">
        <f>IFERROR(INDEX(Products!$C$2:$C$86,MATCH(C4267,Products!$A$2:$A$86,0)),"")</f>
        <v>6</v>
      </c>
      <c r="H4267" s="12">
        <f>IFERROR(INDEX(Products!$D$2:$D$86,MATCH(C4267,Products!$A$2:$A$86,0)),"")</f>
        <v>705.26</v>
      </c>
      <c r="I4267" s="12">
        <f t="shared" si="264"/>
        <v>1128.8399999999999</v>
      </c>
      <c r="J4267" s="12">
        <f t="shared" si="265"/>
        <v>705.26</v>
      </c>
      <c r="K4267" s="12">
        <f t="shared" si="266"/>
        <v>423.57999999999993</v>
      </c>
      <c r="L4267" s="7">
        <f t="shared" si="267"/>
        <v>0.37523475426101127</v>
      </c>
      <c r="M4267" s="5" t="str">
        <f>IF(COUNTIF(Returns!$B$2:$B$248,A4267)&gt;0,"Yes","No")</f>
        <v>No</v>
      </c>
      <c r="N4267" s="13"/>
    </row>
    <row r="4268" spans="1:14" x14ac:dyDescent="0.35">
      <c r="A4268" s="5">
        <v>4267</v>
      </c>
      <c r="B4268" s="5">
        <v>2788</v>
      </c>
      <c r="C4268" s="5">
        <v>1047</v>
      </c>
      <c r="D4268" s="5">
        <v>1</v>
      </c>
      <c r="E4268" s="5">
        <v>3066.17</v>
      </c>
      <c r="F4268" s="5">
        <v>0.1</v>
      </c>
      <c r="G4268" s="5">
        <f>IFERROR(INDEX(Products!$C$2:$C$86,MATCH(C4268,Products!$A$2:$A$86,0)),"")</f>
        <v>5</v>
      </c>
      <c r="H4268" s="12">
        <f>IFERROR(INDEX(Products!$D$2:$D$86,MATCH(C4268,Products!$A$2:$A$86,0)),"")</f>
        <v>2011.39</v>
      </c>
      <c r="I4268" s="12">
        <f t="shared" si="264"/>
        <v>2759.5530000000003</v>
      </c>
      <c r="J4268" s="12">
        <f t="shared" si="265"/>
        <v>2011.39</v>
      </c>
      <c r="K4268" s="12">
        <f t="shared" si="266"/>
        <v>748.16300000000024</v>
      </c>
      <c r="L4268" s="7">
        <f t="shared" si="267"/>
        <v>0.27111745996543646</v>
      </c>
      <c r="M4268" s="5" t="str">
        <f>IF(COUNTIF(Returns!$B$2:$B$248,A4268)&gt;0,"Yes","No")</f>
        <v>No</v>
      </c>
      <c r="N4268" s="13"/>
    </row>
    <row r="4269" spans="1:14" x14ac:dyDescent="0.35">
      <c r="A4269" s="5">
        <v>4268</v>
      </c>
      <c r="B4269" s="5">
        <v>2789</v>
      </c>
      <c r="C4269" s="5">
        <v>1067</v>
      </c>
      <c r="D4269" s="5">
        <v>1</v>
      </c>
      <c r="E4269" s="5">
        <v>4128.99</v>
      </c>
      <c r="F4269" s="5">
        <v>0.15</v>
      </c>
      <c r="G4269" s="5">
        <f>IFERROR(INDEX(Products!$C$2:$C$86,MATCH(C4269,Products!$A$2:$A$86,0)),"")</f>
        <v>7</v>
      </c>
      <c r="H4269" s="12">
        <f>IFERROR(INDEX(Products!$D$2:$D$86,MATCH(C4269,Products!$A$2:$A$86,0)),"")</f>
        <v>2213.3200000000002</v>
      </c>
      <c r="I4269" s="12">
        <f t="shared" si="264"/>
        <v>3509.6414999999997</v>
      </c>
      <c r="J4269" s="12">
        <f t="shared" si="265"/>
        <v>2213.3200000000002</v>
      </c>
      <c r="K4269" s="12">
        <f t="shared" si="266"/>
        <v>1296.3214999999996</v>
      </c>
      <c r="L4269" s="7">
        <f t="shared" si="267"/>
        <v>0.36936008991231717</v>
      </c>
      <c r="M4269" s="5" t="str">
        <f>IF(COUNTIF(Returns!$B$2:$B$248,A4269)&gt;0,"Yes","No")</f>
        <v>No</v>
      </c>
      <c r="N4269" s="13"/>
    </row>
    <row r="4270" spans="1:14" x14ac:dyDescent="0.35">
      <c r="A4270" s="5">
        <v>4269</v>
      </c>
      <c r="B4270" s="5">
        <v>2789</v>
      </c>
      <c r="C4270" s="5">
        <v>1045</v>
      </c>
      <c r="D4270" s="5">
        <v>1</v>
      </c>
      <c r="E4270" s="5">
        <v>197.92</v>
      </c>
      <c r="F4270" s="5">
        <v>0.15</v>
      </c>
      <c r="G4270" s="5">
        <f>IFERROR(INDEX(Products!$C$2:$C$86,MATCH(C4270,Products!$A$2:$A$86,0)),"")</f>
        <v>4</v>
      </c>
      <c r="H4270" s="12">
        <f>IFERROR(INDEX(Products!$D$2:$D$86,MATCH(C4270,Products!$A$2:$A$86,0)),"")</f>
        <v>154.55000000000001</v>
      </c>
      <c r="I4270" s="12">
        <f t="shared" si="264"/>
        <v>168.23199999999997</v>
      </c>
      <c r="J4270" s="12">
        <f t="shared" si="265"/>
        <v>154.55000000000001</v>
      </c>
      <c r="K4270" s="12">
        <f t="shared" si="266"/>
        <v>13.68199999999996</v>
      </c>
      <c r="L4270" s="7">
        <f t="shared" si="267"/>
        <v>8.1328165866184562E-2</v>
      </c>
      <c r="M4270" s="5" t="str">
        <f>IF(COUNTIF(Returns!$B$2:$B$248,A4270)&gt;0,"Yes","No")</f>
        <v>No</v>
      </c>
      <c r="N4270" s="13"/>
    </row>
    <row r="4271" spans="1:14" x14ac:dyDescent="0.35">
      <c r="A4271" s="5">
        <v>4270</v>
      </c>
      <c r="B4271" s="5">
        <v>2789</v>
      </c>
      <c r="C4271" s="5">
        <v>1031</v>
      </c>
      <c r="D4271" s="5">
        <v>1</v>
      </c>
      <c r="E4271" s="5">
        <v>4123.9799999999996</v>
      </c>
      <c r="F4271" s="5">
        <v>0</v>
      </c>
      <c r="G4271" s="5">
        <f>IFERROR(INDEX(Products!$C$2:$C$86,MATCH(C4271,Products!$A$2:$A$86,0)),"")</f>
        <v>3</v>
      </c>
      <c r="H4271" s="12">
        <f>IFERROR(INDEX(Products!$D$2:$D$86,MATCH(C4271,Products!$A$2:$A$86,0)),"")</f>
        <v>2475.38</v>
      </c>
      <c r="I4271" s="12">
        <f t="shared" si="264"/>
        <v>4123.9799999999996</v>
      </c>
      <c r="J4271" s="12">
        <f t="shared" si="265"/>
        <v>2475.38</v>
      </c>
      <c r="K4271" s="12">
        <f t="shared" si="266"/>
        <v>1648.5999999999995</v>
      </c>
      <c r="L4271" s="7">
        <f t="shared" si="267"/>
        <v>0.39975945567146293</v>
      </c>
      <c r="M4271" s="5" t="str">
        <f>IF(COUNTIF(Returns!$B$2:$B$248,A4271)&gt;0,"Yes","No")</f>
        <v>No</v>
      </c>
      <c r="N4271" s="13"/>
    </row>
    <row r="4272" spans="1:14" x14ac:dyDescent="0.35">
      <c r="A4272" s="5">
        <v>4271</v>
      </c>
      <c r="B4272" s="5">
        <v>2789</v>
      </c>
      <c r="C4272" s="5">
        <v>1043</v>
      </c>
      <c r="D4272" s="5">
        <v>1</v>
      </c>
      <c r="E4272" s="5">
        <v>567.48</v>
      </c>
      <c r="F4272" s="5">
        <v>0</v>
      </c>
      <c r="G4272" s="5">
        <f>IFERROR(INDEX(Products!$C$2:$C$86,MATCH(C4272,Products!$A$2:$A$86,0)),"")</f>
        <v>4</v>
      </c>
      <c r="H4272" s="12">
        <f>IFERROR(INDEX(Products!$D$2:$D$86,MATCH(C4272,Products!$A$2:$A$86,0)),"")</f>
        <v>407.51</v>
      </c>
      <c r="I4272" s="12">
        <f t="shared" si="264"/>
        <v>567.48</v>
      </c>
      <c r="J4272" s="12">
        <f t="shared" si="265"/>
        <v>407.51</v>
      </c>
      <c r="K4272" s="12">
        <f t="shared" si="266"/>
        <v>159.97000000000003</v>
      </c>
      <c r="L4272" s="7">
        <f t="shared" si="267"/>
        <v>0.28189539719461482</v>
      </c>
      <c r="M4272" s="5" t="str">
        <f>IF(COUNTIF(Returns!$B$2:$B$248,A4272)&gt;0,"Yes","No")</f>
        <v>No</v>
      </c>
      <c r="N4272" s="13"/>
    </row>
    <row r="4273" spans="1:14" x14ac:dyDescent="0.35">
      <c r="A4273" s="5">
        <v>4272</v>
      </c>
      <c r="B4273" s="5">
        <v>2790</v>
      </c>
      <c r="C4273" s="5">
        <v>1044</v>
      </c>
      <c r="D4273" s="5">
        <v>1</v>
      </c>
      <c r="E4273" s="5">
        <v>1419.88</v>
      </c>
      <c r="F4273" s="5">
        <v>0.05</v>
      </c>
      <c r="G4273" s="5">
        <f>IFERROR(INDEX(Products!$C$2:$C$86,MATCH(C4273,Products!$A$2:$A$86,0)),"")</f>
        <v>4</v>
      </c>
      <c r="H4273" s="12">
        <f>IFERROR(INDEX(Products!$D$2:$D$86,MATCH(C4273,Products!$A$2:$A$86,0)),"")</f>
        <v>897.98</v>
      </c>
      <c r="I4273" s="12">
        <f t="shared" si="264"/>
        <v>1348.886</v>
      </c>
      <c r="J4273" s="12">
        <f t="shared" si="265"/>
        <v>897.98</v>
      </c>
      <c r="K4273" s="12">
        <f t="shared" si="266"/>
        <v>450.90599999999995</v>
      </c>
      <c r="L4273" s="7">
        <f t="shared" si="267"/>
        <v>0.33428028758545936</v>
      </c>
      <c r="M4273" s="5" t="str">
        <f>IF(COUNTIF(Returns!$B$2:$B$248,A4273)&gt;0,"Yes","No")</f>
        <v>No</v>
      </c>
      <c r="N4273" s="13"/>
    </row>
    <row r="4274" spans="1:14" x14ac:dyDescent="0.35">
      <c r="A4274" s="5">
        <v>4273</v>
      </c>
      <c r="B4274" s="5">
        <v>2791</v>
      </c>
      <c r="C4274" s="5">
        <v>1038</v>
      </c>
      <c r="D4274" s="5">
        <v>2</v>
      </c>
      <c r="E4274" s="5">
        <v>930.61</v>
      </c>
      <c r="F4274" s="5">
        <v>0</v>
      </c>
      <c r="G4274" s="5">
        <f>IFERROR(INDEX(Products!$C$2:$C$86,MATCH(C4274,Products!$A$2:$A$86,0)),"")</f>
        <v>4</v>
      </c>
      <c r="H4274" s="12">
        <f>IFERROR(INDEX(Products!$D$2:$D$86,MATCH(C4274,Products!$A$2:$A$86,0)),"")</f>
        <v>617.46</v>
      </c>
      <c r="I4274" s="12">
        <f t="shared" si="264"/>
        <v>1861.22</v>
      </c>
      <c r="J4274" s="12">
        <f t="shared" si="265"/>
        <v>1234.92</v>
      </c>
      <c r="K4274" s="12">
        <f t="shared" si="266"/>
        <v>626.29999999999995</v>
      </c>
      <c r="L4274" s="7">
        <f t="shared" si="267"/>
        <v>0.33649971524054112</v>
      </c>
      <c r="M4274" s="5" t="str">
        <f>IF(COUNTIF(Returns!$B$2:$B$248,A4274)&gt;0,"Yes","No")</f>
        <v>No</v>
      </c>
      <c r="N4274" s="13"/>
    </row>
    <row r="4275" spans="1:14" x14ac:dyDescent="0.35">
      <c r="A4275" s="5">
        <v>4274</v>
      </c>
      <c r="B4275" s="5">
        <v>2791</v>
      </c>
      <c r="C4275" s="5">
        <v>1023</v>
      </c>
      <c r="D4275" s="5">
        <v>1</v>
      </c>
      <c r="E4275" s="5">
        <v>203.79</v>
      </c>
      <c r="F4275" s="5">
        <v>0.25</v>
      </c>
      <c r="G4275" s="5">
        <f>IFERROR(INDEX(Products!$C$2:$C$86,MATCH(C4275,Products!$A$2:$A$86,0)),"")</f>
        <v>2</v>
      </c>
      <c r="H4275" s="12">
        <f>IFERROR(INDEX(Products!$D$2:$D$86,MATCH(C4275,Products!$A$2:$A$86,0)),"")</f>
        <v>145.43</v>
      </c>
      <c r="I4275" s="12">
        <f t="shared" si="264"/>
        <v>152.8425</v>
      </c>
      <c r="J4275" s="12">
        <f t="shared" si="265"/>
        <v>145.43</v>
      </c>
      <c r="K4275" s="12">
        <f t="shared" si="266"/>
        <v>7.4124999999999943</v>
      </c>
      <c r="L4275" s="7">
        <f t="shared" si="267"/>
        <v>4.8497636455828677E-2</v>
      </c>
      <c r="M4275" s="5" t="str">
        <f>IF(COUNTIF(Returns!$B$2:$B$248,A4275)&gt;0,"Yes","No")</f>
        <v>No</v>
      </c>
      <c r="N4275" s="13"/>
    </row>
    <row r="4276" spans="1:14" x14ac:dyDescent="0.35">
      <c r="A4276" s="5">
        <v>4275</v>
      </c>
      <c r="B4276" s="5">
        <v>2792</v>
      </c>
      <c r="C4276" s="5">
        <v>1019</v>
      </c>
      <c r="D4276" s="5">
        <v>1</v>
      </c>
      <c r="E4276" s="5">
        <v>1255.73</v>
      </c>
      <c r="F4276" s="5">
        <v>0</v>
      </c>
      <c r="G4276" s="5">
        <f>IFERROR(INDEX(Products!$C$2:$C$86,MATCH(C4276,Products!$A$2:$A$86,0)),"")</f>
        <v>2</v>
      </c>
      <c r="H4276" s="12">
        <f>IFERROR(INDEX(Products!$D$2:$D$86,MATCH(C4276,Products!$A$2:$A$86,0)),"")</f>
        <v>760.11</v>
      </c>
      <c r="I4276" s="12">
        <f t="shared" si="264"/>
        <v>1255.73</v>
      </c>
      <c r="J4276" s="12">
        <f t="shared" si="265"/>
        <v>760.11</v>
      </c>
      <c r="K4276" s="12">
        <f t="shared" si="266"/>
        <v>495.62</v>
      </c>
      <c r="L4276" s="7">
        <f t="shared" si="267"/>
        <v>0.39468675591090441</v>
      </c>
      <c r="M4276" s="5" t="str">
        <f>IF(COUNTIF(Returns!$B$2:$B$248,A4276)&gt;0,"Yes","No")</f>
        <v>Yes</v>
      </c>
      <c r="N4276" s="13"/>
    </row>
    <row r="4277" spans="1:14" x14ac:dyDescent="0.35">
      <c r="A4277" s="5">
        <v>4276</v>
      </c>
      <c r="B4277" s="5">
        <v>2792</v>
      </c>
      <c r="C4277" s="5">
        <v>1026</v>
      </c>
      <c r="D4277" s="5">
        <v>1</v>
      </c>
      <c r="E4277" s="5">
        <v>1413.81</v>
      </c>
      <c r="F4277" s="5">
        <v>0</v>
      </c>
      <c r="G4277" s="5">
        <f>IFERROR(INDEX(Products!$C$2:$C$86,MATCH(C4277,Products!$A$2:$A$86,0)),"")</f>
        <v>3</v>
      </c>
      <c r="H4277" s="12">
        <f>IFERROR(INDEX(Products!$D$2:$D$86,MATCH(C4277,Products!$A$2:$A$86,0)),"")</f>
        <v>1019.93</v>
      </c>
      <c r="I4277" s="12">
        <f t="shared" si="264"/>
        <v>1413.81</v>
      </c>
      <c r="J4277" s="12">
        <f t="shared" si="265"/>
        <v>1019.93</v>
      </c>
      <c r="K4277" s="12">
        <f t="shared" si="266"/>
        <v>393.88</v>
      </c>
      <c r="L4277" s="7">
        <f t="shared" si="267"/>
        <v>0.27859471923384332</v>
      </c>
      <c r="M4277" s="5" t="str">
        <f>IF(COUNTIF(Returns!$B$2:$B$248,A4277)&gt;0,"Yes","No")</f>
        <v>No</v>
      </c>
      <c r="N4277" s="13"/>
    </row>
    <row r="4278" spans="1:14" x14ac:dyDescent="0.35">
      <c r="A4278" s="5">
        <v>4277</v>
      </c>
      <c r="B4278" s="5">
        <v>2793</v>
      </c>
      <c r="C4278" s="5">
        <v>1049</v>
      </c>
      <c r="D4278" s="5">
        <v>1</v>
      </c>
      <c r="E4278" s="5">
        <v>3970.29</v>
      </c>
      <c r="F4278" s="5">
        <v>0.1</v>
      </c>
      <c r="G4278" s="5">
        <f>IFERROR(INDEX(Products!$C$2:$C$86,MATCH(C4278,Products!$A$2:$A$86,0)),"")</f>
        <v>5</v>
      </c>
      <c r="H4278" s="12">
        <f>IFERROR(INDEX(Products!$D$2:$D$86,MATCH(C4278,Products!$A$2:$A$86,0)),"")</f>
        <v>2490.89</v>
      </c>
      <c r="I4278" s="12">
        <f t="shared" si="264"/>
        <v>3573.261</v>
      </c>
      <c r="J4278" s="12">
        <f t="shared" si="265"/>
        <v>2490.89</v>
      </c>
      <c r="K4278" s="12">
        <f t="shared" si="266"/>
        <v>1082.3710000000001</v>
      </c>
      <c r="L4278" s="7">
        <f t="shared" si="267"/>
        <v>0.30290846372543179</v>
      </c>
      <c r="M4278" s="5" t="str">
        <f>IF(COUNTIF(Returns!$B$2:$B$248,A4278)&gt;0,"Yes","No")</f>
        <v>No</v>
      </c>
      <c r="N4278" s="13"/>
    </row>
    <row r="4279" spans="1:14" x14ac:dyDescent="0.35">
      <c r="A4279" s="5">
        <v>4278</v>
      </c>
      <c r="B4279" s="5">
        <v>2793</v>
      </c>
      <c r="C4279" s="5">
        <v>1056</v>
      </c>
      <c r="D4279" s="5">
        <v>2</v>
      </c>
      <c r="E4279" s="5">
        <v>1134.4000000000001</v>
      </c>
      <c r="F4279" s="5">
        <v>0</v>
      </c>
      <c r="G4279" s="5">
        <f>IFERROR(INDEX(Products!$C$2:$C$86,MATCH(C4279,Products!$A$2:$A$86,0)),"")</f>
        <v>6</v>
      </c>
      <c r="H4279" s="12">
        <f>IFERROR(INDEX(Products!$D$2:$D$86,MATCH(C4279,Products!$A$2:$A$86,0)),"")</f>
        <v>798.2</v>
      </c>
      <c r="I4279" s="12">
        <f t="shared" si="264"/>
        <v>2268.8000000000002</v>
      </c>
      <c r="J4279" s="12">
        <f t="shared" si="265"/>
        <v>1596.4</v>
      </c>
      <c r="K4279" s="12">
        <f t="shared" si="266"/>
        <v>672.40000000000009</v>
      </c>
      <c r="L4279" s="7">
        <f t="shared" si="267"/>
        <v>0.29636812411847674</v>
      </c>
      <c r="M4279" s="5" t="str">
        <f>IF(COUNTIF(Returns!$B$2:$B$248,A4279)&gt;0,"Yes","No")</f>
        <v>No</v>
      </c>
      <c r="N4279" s="13"/>
    </row>
    <row r="4280" spans="1:14" x14ac:dyDescent="0.35">
      <c r="A4280" s="5">
        <v>4279</v>
      </c>
      <c r="B4280" s="5">
        <v>2793</v>
      </c>
      <c r="C4280" s="5">
        <v>1067</v>
      </c>
      <c r="D4280" s="5">
        <v>1</v>
      </c>
      <c r="E4280" s="5">
        <v>4128.99</v>
      </c>
      <c r="F4280" s="5">
        <v>0.05</v>
      </c>
      <c r="G4280" s="5">
        <f>IFERROR(INDEX(Products!$C$2:$C$86,MATCH(C4280,Products!$A$2:$A$86,0)),"")</f>
        <v>7</v>
      </c>
      <c r="H4280" s="12">
        <f>IFERROR(INDEX(Products!$D$2:$D$86,MATCH(C4280,Products!$A$2:$A$86,0)),"")</f>
        <v>2213.3200000000002</v>
      </c>
      <c r="I4280" s="12">
        <f t="shared" si="264"/>
        <v>3922.5404999999996</v>
      </c>
      <c r="J4280" s="12">
        <f t="shared" si="265"/>
        <v>2213.3200000000002</v>
      </c>
      <c r="K4280" s="12">
        <f t="shared" si="266"/>
        <v>1709.2204999999994</v>
      </c>
      <c r="L4280" s="7">
        <f t="shared" si="267"/>
        <v>0.43574323834259954</v>
      </c>
      <c r="M4280" s="5" t="str">
        <f>IF(COUNTIF(Returns!$B$2:$B$248,A4280)&gt;0,"Yes","No")</f>
        <v>No</v>
      </c>
      <c r="N4280" s="13"/>
    </row>
    <row r="4281" spans="1:14" x14ac:dyDescent="0.35">
      <c r="A4281" s="5">
        <v>4280</v>
      </c>
      <c r="B4281" s="5">
        <v>2794</v>
      </c>
      <c r="C4281" s="5">
        <v>1041</v>
      </c>
      <c r="D4281" s="5">
        <v>2</v>
      </c>
      <c r="E4281" s="5">
        <v>767.68</v>
      </c>
      <c r="F4281" s="5">
        <v>0.05</v>
      </c>
      <c r="G4281" s="5">
        <f>IFERROR(INDEX(Products!$C$2:$C$86,MATCH(C4281,Products!$A$2:$A$86,0)),"")</f>
        <v>4</v>
      </c>
      <c r="H4281" s="12">
        <f>IFERROR(INDEX(Products!$D$2:$D$86,MATCH(C4281,Products!$A$2:$A$86,0)),"")</f>
        <v>540.32000000000005</v>
      </c>
      <c r="I4281" s="12">
        <f t="shared" si="264"/>
        <v>1458.5919999999999</v>
      </c>
      <c r="J4281" s="12">
        <f t="shared" si="265"/>
        <v>1080.6400000000001</v>
      </c>
      <c r="K4281" s="12">
        <f t="shared" si="266"/>
        <v>377.95199999999977</v>
      </c>
      <c r="L4281" s="7">
        <f t="shared" si="267"/>
        <v>0.25912112503016593</v>
      </c>
      <c r="M4281" s="5" t="str">
        <f>IF(COUNTIF(Returns!$B$2:$B$248,A4281)&gt;0,"Yes","No")</f>
        <v>No</v>
      </c>
      <c r="N4281" s="13"/>
    </row>
    <row r="4282" spans="1:14" x14ac:dyDescent="0.35">
      <c r="A4282" s="5">
        <v>4281</v>
      </c>
      <c r="B4282" s="5">
        <v>2795</v>
      </c>
      <c r="C4282" s="5">
        <v>1080</v>
      </c>
      <c r="D4282" s="5">
        <v>1</v>
      </c>
      <c r="E4282" s="5">
        <v>256.7</v>
      </c>
      <c r="F4282" s="5">
        <v>0.05</v>
      </c>
      <c r="G4282" s="5">
        <f>IFERROR(INDEX(Products!$C$2:$C$86,MATCH(C4282,Products!$A$2:$A$86,0)),"")</f>
        <v>8</v>
      </c>
      <c r="H4282" s="12">
        <f>IFERROR(INDEX(Products!$D$2:$D$86,MATCH(C4282,Products!$A$2:$A$86,0)),"")</f>
        <v>184.26</v>
      </c>
      <c r="I4282" s="12">
        <f t="shared" si="264"/>
        <v>243.86499999999998</v>
      </c>
      <c r="J4282" s="12">
        <f t="shared" si="265"/>
        <v>184.26</v>
      </c>
      <c r="K4282" s="12">
        <f t="shared" si="266"/>
        <v>59.60499999999999</v>
      </c>
      <c r="L4282" s="7">
        <f t="shared" si="267"/>
        <v>0.24441801816578843</v>
      </c>
      <c r="M4282" s="5" t="str">
        <f>IF(COUNTIF(Returns!$B$2:$B$248,A4282)&gt;0,"Yes","No")</f>
        <v>No</v>
      </c>
      <c r="N4282" s="13"/>
    </row>
    <row r="4283" spans="1:14" x14ac:dyDescent="0.35">
      <c r="A4283" s="5">
        <v>4282</v>
      </c>
      <c r="B4283" s="5">
        <v>2796</v>
      </c>
      <c r="C4283" s="5">
        <v>1022</v>
      </c>
      <c r="D4283" s="5">
        <v>1</v>
      </c>
      <c r="E4283" s="5">
        <v>383.8</v>
      </c>
      <c r="F4283" s="5">
        <v>0.1</v>
      </c>
      <c r="G4283" s="5">
        <f>IFERROR(INDEX(Products!$C$2:$C$86,MATCH(C4283,Products!$A$2:$A$86,0)),"")</f>
        <v>2</v>
      </c>
      <c r="H4283" s="12">
        <f>IFERROR(INDEX(Products!$D$2:$D$86,MATCH(C4283,Products!$A$2:$A$86,0)),"")</f>
        <v>266.88</v>
      </c>
      <c r="I4283" s="12">
        <f t="shared" si="264"/>
        <v>345.42</v>
      </c>
      <c r="J4283" s="12">
        <f t="shared" si="265"/>
        <v>266.88</v>
      </c>
      <c r="K4283" s="12">
        <f t="shared" si="266"/>
        <v>78.54000000000002</v>
      </c>
      <c r="L4283" s="7">
        <f t="shared" si="267"/>
        <v>0.22737536911585901</v>
      </c>
      <c r="M4283" s="5" t="str">
        <f>IF(COUNTIF(Returns!$B$2:$B$248,A4283)&gt;0,"Yes","No")</f>
        <v>No</v>
      </c>
      <c r="N4283" s="13"/>
    </row>
    <row r="4284" spans="1:14" x14ac:dyDescent="0.35">
      <c r="A4284" s="5">
        <v>4283</v>
      </c>
      <c r="B4284" s="5">
        <v>2796</v>
      </c>
      <c r="C4284" s="5">
        <v>1047</v>
      </c>
      <c r="D4284" s="5">
        <v>2</v>
      </c>
      <c r="E4284" s="5">
        <v>3066.17</v>
      </c>
      <c r="F4284" s="5">
        <v>0</v>
      </c>
      <c r="G4284" s="5">
        <f>IFERROR(INDEX(Products!$C$2:$C$86,MATCH(C4284,Products!$A$2:$A$86,0)),"")</f>
        <v>5</v>
      </c>
      <c r="H4284" s="12">
        <f>IFERROR(INDEX(Products!$D$2:$D$86,MATCH(C4284,Products!$A$2:$A$86,0)),"")</f>
        <v>2011.39</v>
      </c>
      <c r="I4284" s="12">
        <f t="shared" si="264"/>
        <v>6132.34</v>
      </c>
      <c r="J4284" s="12">
        <f t="shared" si="265"/>
        <v>4022.78</v>
      </c>
      <c r="K4284" s="12">
        <f t="shared" si="266"/>
        <v>2109.56</v>
      </c>
      <c r="L4284" s="7">
        <f t="shared" si="267"/>
        <v>0.34400571396889279</v>
      </c>
      <c r="M4284" s="5" t="str">
        <f>IF(COUNTIF(Returns!$B$2:$B$248,A4284)&gt;0,"Yes","No")</f>
        <v>No</v>
      </c>
      <c r="N4284" s="13"/>
    </row>
    <row r="4285" spans="1:14" x14ac:dyDescent="0.35">
      <c r="A4285" s="5">
        <v>4284</v>
      </c>
      <c r="B4285" s="5">
        <v>2797</v>
      </c>
      <c r="C4285" s="5">
        <v>1037</v>
      </c>
      <c r="D4285" s="5">
        <v>1</v>
      </c>
      <c r="E4285" s="5">
        <v>1161.6300000000001</v>
      </c>
      <c r="F4285" s="5">
        <v>0</v>
      </c>
      <c r="G4285" s="5">
        <f>IFERROR(INDEX(Products!$C$2:$C$86,MATCH(C4285,Products!$A$2:$A$86,0)),"")</f>
        <v>4</v>
      </c>
      <c r="H4285" s="12">
        <f>IFERROR(INDEX(Products!$D$2:$D$86,MATCH(C4285,Products!$A$2:$A$86,0)),"")</f>
        <v>798.62</v>
      </c>
      <c r="I4285" s="12">
        <f t="shared" si="264"/>
        <v>1161.6300000000001</v>
      </c>
      <c r="J4285" s="12">
        <f t="shared" si="265"/>
        <v>798.62</v>
      </c>
      <c r="K4285" s="12">
        <f t="shared" si="266"/>
        <v>363.0100000000001</v>
      </c>
      <c r="L4285" s="7">
        <f t="shared" si="267"/>
        <v>0.31250053803706868</v>
      </c>
      <c r="M4285" s="5" t="str">
        <f>IF(COUNTIF(Returns!$B$2:$B$248,A4285)&gt;0,"Yes","No")</f>
        <v>No</v>
      </c>
      <c r="N4285" s="13"/>
    </row>
    <row r="4286" spans="1:14" x14ac:dyDescent="0.35">
      <c r="A4286" s="5">
        <v>4285</v>
      </c>
      <c r="B4286" s="5">
        <v>2797</v>
      </c>
      <c r="C4286" s="5">
        <v>1029</v>
      </c>
      <c r="D4286" s="5">
        <v>2</v>
      </c>
      <c r="E4286" s="5">
        <v>951.92</v>
      </c>
      <c r="F4286" s="5">
        <v>0.2</v>
      </c>
      <c r="G4286" s="5">
        <f>IFERROR(INDEX(Products!$C$2:$C$86,MATCH(C4286,Products!$A$2:$A$86,0)),"")</f>
        <v>3</v>
      </c>
      <c r="H4286" s="12">
        <f>IFERROR(INDEX(Products!$D$2:$D$86,MATCH(C4286,Products!$A$2:$A$86,0)),"")</f>
        <v>552.17999999999995</v>
      </c>
      <c r="I4286" s="12">
        <f t="shared" si="264"/>
        <v>1523.0720000000001</v>
      </c>
      <c r="J4286" s="12">
        <f t="shared" si="265"/>
        <v>1104.3599999999999</v>
      </c>
      <c r="K4286" s="12">
        <f t="shared" si="266"/>
        <v>418.71200000000022</v>
      </c>
      <c r="L4286" s="7">
        <f t="shared" si="267"/>
        <v>0.27491280779897481</v>
      </c>
      <c r="M4286" s="5" t="str">
        <f>IF(COUNTIF(Returns!$B$2:$B$248,A4286)&gt;0,"Yes","No")</f>
        <v>No</v>
      </c>
      <c r="N4286" s="13"/>
    </row>
    <row r="4287" spans="1:14" x14ac:dyDescent="0.35">
      <c r="A4287" s="5">
        <v>4286</v>
      </c>
      <c r="B4287" s="5">
        <v>2798</v>
      </c>
      <c r="C4287" s="5">
        <v>1085</v>
      </c>
      <c r="D4287" s="5">
        <v>2</v>
      </c>
      <c r="E4287" s="5">
        <v>234.72</v>
      </c>
      <c r="F4287" s="5">
        <v>0</v>
      </c>
      <c r="G4287" s="5">
        <f>IFERROR(INDEX(Products!$C$2:$C$86,MATCH(C4287,Products!$A$2:$A$86,0)),"")</f>
        <v>8</v>
      </c>
      <c r="H4287" s="12">
        <f>IFERROR(INDEX(Products!$D$2:$D$86,MATCH(C4287,Products!$A$2:$A$86,0)),"")</f>
        <v>175.69</v>
      </c>
      <c r="I4287" s="12">
        <f t="shared" si="264"/>
        <v>469.44</v>
      </c>
      <c r="J4287" s="12">
        <f t="shared" si="265"/>
        <v>351.38</v>
      </c>
      <c r="K4287" s="12">
        <f t="shared" si="266"/>
        <v>118.06</v>
      </c>
      <c r="L4287" s="7">
        <f t="shared" si="267"/>
        <v>0.25149113837764148</v>
      </c>
      <c r="M4287" s="5" t="str">
        <f>IF(COUNTIF(Returns!$B$2:$B$248,A4287)&gt;0,"Yes","No")</f>
        <v>No</v>
      </c>
      <c r="N4287" s="13"/>
    </row>
    <row r="4288" spans="1:14" x14ac:dyDescent="0.35">
      <c r="A4288" s="5">
        <v>4287</v>
      </c>
      <c r="B4288" s="5">
        <v>2799</v>
      </c>
      <c r="C4288" s="5">
        <v>1056</v>
      </c>
      <c r="D4288" s="5">
        <v>3</v>
      </c>
      <c r="E4288" s="5">
        <v>1134.4000000000001</v>
      </c>
      <c r="F4288" s="5">
        <v>0.2</v>
      </c>
      <c r="G4288" s="5">
        <f>IFERROR(INDEX(Products!$C$2:$C$86,MATCH(C4288,Products!$A$2:$A$86,0)),"")</f>
        <v>6</v>
      </c>
      <c r="H4288" s="12">
        <f>IFERROR(INDEX(Products!$D$2:$D$86,MATCH(C4288,Products!$A$2:$A$86,0)),"")</f>
        <v>798.2</v>
      </c>
      <c r="I4288" s="12">
        <f t="shared" si="264"/>
        <v>2722.5600000000004</v>
      </c>
      <c r="J4288" s="12">
        <f t="shared" si="265"/>
        <v>2394.6000000000004</v>
      </c>
      <c r="K4288" s="12">
        <f t="shared" si="266"/>
        <v>327.96000000000004</v>
      </c>
      <c r="L4288" s="7">
        <f t="shared" si="267"/>
        <v>0.12046015514809591</v>
      </c>
      <c r="M4288" s="5" t="str">
        <f>IF(COUNTIF(Returns!$B$2:$B$248,A4288)&gt;0,"Yes","No")</f>
        <v>No</v>
      </c>
      <c r="N4288" s="13"/>
    </row>
    <row r="4289" spans="1:14" x14ac:dyDescent="0.35">
      <c r="A4289" s="5">
        <v>4288</v>
      </c>
      <c r="B4289" s="5">
        <v>2799</v>
      </c>
      <c r="C4289" s="5">
        <v>1039</v>
      </c>
      <c r="D4289" s="5">
        <v>2</v>
      </c>
      <c r="E4289" s="5">
        <v>1284.94</v>
      </c>
      <c r="F4289" s="5">
        <v>0.25</v>
      </c>
      <c r="G4289" s="5">
        <f>IFERROR(INDEX(Products!$C$2:$C$86,MATCH(C4289,Products!$A$2:$A$86,0)),"")</f>
        <v>4</v>
      </c>
      <c r="H4289" s="12">
        <f>IFERROR(INDEX(Products!$D$2:$D$86,MATCH(C4289,Products!$A$2:$A$86,0)),"")</f>
        <v>829.93</v>
      </c>
      <c r="I4289" s="12">
        <f t="shared" si="264"/>
        <v>1927.41</v>
      </c>
      <c r="J4289" s="12">
        <f t="shared" si="265"/>
        <v>1659.86</v>
      </c>
      <c r="K4289" s="12">
        <f t="shared" si="266"/>
        <v>267.55000000000018</v>
      </c>
      <c r="L4289" s="7">
        <f t="shared" si="267"/>
        <v>0.13881322603908883</v>
      </c>
      <c r="M4289" s="5" t="str">
        <f>IF(COUNTIF(Returns!$B$2:$B$248,A4289)&gt;0,"Yes","No")</f>
        <v>No</v>
      </c>
      <c r="N4289" s="13"/>
    </row>
    <row r="4290" spans="1:14" x14ac:dyDescent="0.35">
      <c r="A4290" s="5">
        <v>4289</v>
      </c>
      <c r="B4290" s="5">
        <v>2800</v>
      </c>
      <c r="C4290" s="5">
        <v>1017</v>
      </c>
      <c r="D4290" s="5">
        <v>1</v>
      </c>
      <c r="E4290" s="5">
        <v>978.37</v>
      </c>
      <c r="F4290" s="5">
        <v>0.1</v>
      </c>
      <c r="G4290" s="5">
        <f>IFERROR(INDEX(Products!$C$2:$C$86,MATCH(C4290,Products!$A$2:$A$86,0)),"")</f>
        <v>2</v>
      </c>
      <c r="H4290" s="12">
        <f>IFERROR(INDEX(Products!$D$2:$D$86,MATCH(C4290,Products!$A$2:$A$86,0)),"")</f>
        <v>519.71</v>
      </c>
      <c r="I4290" s="12">
        <f t="shared" ref="I4290:I4353" si="268">D4290*E4290*(1-F4290)</f>
        <v>880.53300000000002</v>
      </c>
      <c r="J4290" s="12">
        <f t="shared" ref="J4290:J4353" si="269">D4290*H4290</f>
        <v>519.71</v>
      </c>
      <c r="K4290" s="12">
        <f t="shared" ref="K4290:K4353" si="270">I4290-J4290</f>
        <v>360.82299999999998</v>
      </c>
      <c r="L4290" s="7">
        <f t="shared" ref="L4290:L4353" si="271">IFERROR(K4290/I4290,0)</f>
        <v>0.40977794131508982</v>
      </c>
      <c r="M4290" s="5" t="str">
        <f>IF(COUNTIF(Returns!$B$2:$B$248,A4290)&gt;0,"Yes","No")</f>
        <v>No</v>
      </c>
      <c r="N4290" s="13"/>
    </row>
    <row r="4291" spans="1:14" x14ac:dyDescent="0.35">
      <c r="A4291" s="5">
        <v>4290</v>
      </c>
      <c r="B4291" s="5">
        <v>2800</v>
      </c>
      <c r="C4291" s="5">
        <v>1085</v>
      </c>
      <c r="D4291" s="5">
        <v>1</v>
      </c>
      <c r="E4291" s="5">
        <v>234.72</v>
      </c>
      <c r="F4291" s="5">
        <v>0</v>
      </c>
      <c r="G4291" s="5">
        <f>IFERROR(INDEX(Products!$C$2:$C$86,MATCH(C4291,Products!$A$2:$A$86,0)),"")</f>
        <v>8</v>
      </c>
      <c r="H4291" s="12">
        <f>IFERROR(INDEX(Products!$D$2:$D$86,MATCH(C4291,Products!$A$2:$A$86,0)),"")</f>
        <v>175.69</v>
      </c>
      <c r="I4291" s="12">
        <f t="shared" si="268"/>
        <v>234.72</v>
      </c>
      <c r="J4291" s="12">
        <f t="shared" si="269"/>
        <v>175.69</v>
      </c>
      <c r="K4291" s="12">
        <f t="shared" si="270"/>
        <v>59.03</v>
      </c>
      <c r="L4291" s="7">
        <f t="shared" si="271"/>
        <v>0.25149113837764148</v>
      </c>
      <c r="M4291" s="5" t="str">
        <f>IF(COUNTIF(Returns!$B$2:$B$248,A4291)&gt;0,"Yes","No")</f>
        <v>No</v>
      </c>
      <c r="N4291" s="13"/>
    </row>
    <row r="4292" spans="1:14" x14ac:dyDescent="0.35">
      <c r="A4292" s="5">
        <v>4291</v>
      </c>
      <c r="B4292" s="5">
        <v>2801</v>
      </c>
      <c r="C4292" s="5">
        <v>1083</v>
      </c>
      <c r="D4292" s="5">
        <v>1</v>
      </c>
      <c r="E4292" s="5">
        <v>679.39</v>
      </c>
      <c r="F4292" s="5">
        <v>0.3</v>
      </c>
      <c r="G4292" s="5">
        <f>IFERROR(INDEX(Products!$C$2:$C$86,MATCH(C4292,Products!$A$2:$A$86,0)),"")</f>
        <v>8</v>
      </c>
      <c r="H4292" s="12">
        <f>IFERROR(INDEX(Products!$D$2:$D$86,MATCH(C4292,Products!$A$2:$A$86,0)),"")</f>
        <v>524.20000000000005</v>
      </c>
      <c r="I4292" s="12">
        <f t="shared" si="268"/>
        <v>475.57299999999998</v>
      </c>
      <c r="J4292" s="12">
        <f t="shared" si="269"/>
        <v>524.20000000000005</v>
      </c>
      <c r="K4292" s="12">
        <f t="shared" si="270"/>
        <v>-48.627000000000066</v>
      </c>
      <c r="L4292" s="7">
        <f t="shared" si="271"/>
        <v>-0.1022492866499992</v>
      </c>
      <c r="M4292" s="5" t="str">
        <f>IF(COUNTIF(Returns!$B$2:$B$248,A4292)&gt;0,"Yes","No")</f>
        <v>No</v>
      </c>
      <c r="N4292" s="13"/>
    </row>
    <row r="4293" spans="1:14" x14ac:dyDescent="0.35">
      <c r="A4293" s="5">
        <v>4292</v>
      </c>
      <c r="B4293" s="5">
        <v>2801</v>
      </c>
      <c r="C4293" s="5">
        <v>1003</v>
      </c>
      <c r="D4293" s="5">
        <v>1</v>
      </c>
      <c r="E4293" s="5">
        <v>5778.51</v>
      </c>
      <c r="F4293" s="5">
        <v>0</v>
      </c>
      <c r="G4293" s="5">
        <f>IFERROR(INDEX(Products!$C$2:$C$86,MATCH(C4293,Products!$A$2:$A$86,0)),"")</f>
        <v>1</v>
      </c>
      <c r="H4293" s="12">
        <f>IFERROR(INDEX(Products!$D$2:$D$86,MATCH(C4293,Products!$A$2:$A$86,0)),"")</f>
        <v>3419.53</v>
      </c>
      <c r="I4293" s="12">
        <f t="shared" si="268"/>
        <v>5778.51</v>
      </c>
      <c r="J4293" s="12">
        <f t="shared" si="269"/>
        <v>3419.53</v>
      </c>
      <c r="K4293" s="12">
        <f t="shared" si="270"/>
        <v>2358.98</v>
      </c>
      <c r="L4293" s="7">
        <f t="shared" si="271"/>
        <v>0.40823326428439166</v>
      </c>
      <c r="M4293" s="5" t="str">
        <f>IF(COUNTIF(Returns!$B$2:$B$248,A4293)&gt;0,"Yes","No")</f>
        <v>No</v>
      </c>
      <c r="N4293" s="13"/>
    </row>
    <row r="4294" spans="1:14" x14ac:dyDescent="0.35">
      <c r="A4294" s="5">
        <v>4293</v>
      </c>
      <c r="B4294" s="5">
        <v>2802</v>
      </c>
      <c r="C4294" s="5">
        <v>1085</v>
      </c>
      <c r="D4294" s="5">
        <v>1</v>
      </c>
      <c r="E4294" s="5">
        <v>234.72</v>
      </c>
      <c r="F4294" s="5">
        <v>0.05</v>
      </c>
      <c r="G4294" s="5">
        <f>IFERROR(INDEX(Products!$C$2:$C$86,MATCH(C4294,Products!$A$2:$A$86,0)),"")</f>
        <v>8</v>
      </c>
      <c r="H4294" s="12">
        <f>IFERROR(INDEX(Products!$D$2:$D$86,MATCH(C4294,Products!$A$2:$A$86,0)),"")</f>
        <v>175.69</v>
      </c>
      <c r="I4294" s="12">
        <f t="shared" si="268"/>
        <v>222.98399999999998</v>
      </c>
      <c r="J4294" s="12">
        <f t="shared" si="269"/>
        <v>175.69</v>
      </c>
      <c r="K4294" s="12">
        <f t="shared" si="270"/>
        <v>47.293999999999983</v>
      </c>
      <c r="L4294" s="7">
        <f t="shared" si="271"/>
        <v>0.21209593513435937</v>
      </c>
      <c r="M4294" s="5" t="str">
        <f>IF(COUNTIF(Returns!$B$2:$B$248,A4294)&gt;0,"Yes","No")</f>
        <v>No</v>
      </c>
      <c r="N4294" s="13"/>
    </row>
    <row r="4295" spans="1:14" x14ac:dyDescent="0.35">
      <c r="A4295" s="5">
        <v>4294</v>
      </c>
      <c r="B4295" s="5">
        <v>2802</v>
      </c>
      <c r="C4295" s="5">
        <v>1061</v>
      </c>
      <c r="D4295" s="5">
        <v>1</v>
      </c>
      <c r="E4295" s="5">
        <v>1128.8399999999999</v>
      </c>
      <c r="F4295" s="5">
        <v>0</v>
      </c>
      <c r="G4295" s="5">
        <f>IFERROR(INDEX(Products!$C$2:$C$86,MATCH(C4295,Products!$A$2:$A$86,0)),"")</f>
        <v>6</v>
      </c>
      <c r="H4295" s="12">
        <f>IFERROR(INDEX(Products!$D$2:$D$86,MATCH(C4295,Products!$A$2:$A$86,0)),"")</f>
        <v>705.26</v>
      </c>
      <c r="I4295" s="12">
        <f t="shared" si="268"/>
        <v>1128.8399999999999</v>
      </c>
      <c r="J4295" s="12">
        <f t="shared" si="269"/>
        <v>705.26</v>
      </c>
      <c r="K4295" s="12">
        <f t="shared" si="270"/>
        <v>423.57999999999993</v>
      </c>
      <c r="L4295" s="7">
        <f t="shared" si="271"/>
        <v>0.37523475426101127</v>
      </c>
      <c r="M4295" s="5" t="str">
        <f>IF(COUNTIF(Returns!$B$2:$B$248,A4295)&gt;0,"Yes","No")</f>
        <v>No</v>
      </c>
      <c r="N4295" s="13"/>
    </row>
    <row r="4296" spans="1:14" x14ac:dyDescent="0.35">
      <c r="A4296" s="5">
        <v>4295</v>
      </c>
      <c r="B4296" s="5">
        <v>2803</v>
      </c>
      <c r="C4296" s="5">
        <v>1080</v>
      </c>
      <c r="D4296" s="5">
        <v>1</v>
      </c>
      <c r="E4296" s="5">
        <v>256.7</v>
      </c>
      <c r="F4296" s="5">
        <v>0.1</v>
      </c>
      <c r="G4296" s="5">
        <f>IFERROR(INDEX(Products!$C$2:$C$86,MATCH(C4296,Products!$A$2:$A$86,0)),"")</f>
        <v>8</v>
      </c>
      <c r="H4296" s="12">
        <f>IFERROR(INDEX(Products!$D$2:$D$86,MATCH(C4296,Products!$A$2:$A$86,0)),"")</f>
        <v>184.26</v>
      </c>
      <c r="I4296" s="12">
        <f t="shared" si="268"/>
        <v>231.03</v>
      </c>
      <c r="J4296" s="12">
        <f t="shared" si="269"/>
        <v>184.26</v>
      </c>
      <c r="K4296" s="12">
        <f t="shared" si="270"/>
        <v>46.77000000000001</v>
      </c>
      <c r="L4296" s="7">
        <f t="shared" si="271"/>
        <v>0.20244124139722119</v>
      </c>
      <c r="M4296" s="5" t="str">
        <f>IF(COUNTIF(Returns!$B$2:$B$248,A4296)&gt;0,"Yes","No")</f>
        <v>No</v>
      </c>
      <c r="N4296" s="13"/>
    </row>
    <row r="4297" spans="1:14" x14ac:dyDescent="0.35">
      <c r="A4297" s="5">
        <v>4296</v>
      </c>
      <c r="B4297" s="5">
        <v>2804</v>
      </c>
      <c r="C4297" s="5">
        <v>1023</v>
      </c>
      <c r="D4297" s="5">
        <v>2</v>
      </c>
      <c r="E4297" s="5">
        <v>203.79</v>
      </c>
      <c r="F4297" s="5">
        <v>0.15</v>
      </c>
      <c r="G4297" s="5">
        <f>IFERROR(INDEX(Products!$C$2:$C$86,MATCH(C4297,Products!$A$2:$A$86,0)),"")</f>
        <v>2</v>
      </c>
      <c r="H4297" s="12">
        <f>IFERROR(INDEX(Products!$D$2:$D$86,MATCH(C4297,Products!$A$2:$A$86,0)),"")</f>
        <v>145.43</v>
      </c>
      <c r="I4297" s="12">
        <f t="shared" si="268"/>
        <v>346.44299999999998</v>
      </c>
      <c r="J4297" s="12">
        <f t="shared" si="269"/>
        <v>290.86</v>
      </c>
      <c r="K4297" s="12">
        <f t="shared" si="270"/>
        <v>55.58299999999997</v>
      </c>
      <c r="L4297" s="7">
        <f t="shared" si="271"/>
        <v>0.16043909099043702</v>
      </c>
      <c r="M4297" s="5" t="str">
        <f>IF(COUNTIF(Returns!$B$2:$B$248,A4297)&gt;0,"Yes","No")</f>
        <v>No</v>
      </c>
      <c r="N4297" s="13"/>
    </row>
    <row r="4298" spans="1:14" x14ac:dyDescent="0.35">
      <c r="A4298" s="5">
        <v>4297</v>
      </c>
      <c r="B4298" s="5">
        <v>2805</v>
      </c>
      <c r="C4298" s="5">
        <v>1040</v>
      </c>
      <c r="D4298" s="5">
        <v>1</v>
      </c>
      <c r="E4298" s="5">
        <v>419.14</v>
      </c>
      <c r="F4298" s="5">
        <v>0</v>
      </c>
      <c r="G4298" s="5">
        <f>IFERROR(INDEX(Products!$C$2:$C$86,MATCH(C4298,Products!$A$2:$A$86,0)),"")</f>
        <v>4</v>
      </c>
      <c r="H4298" s="12">
        <f>IFERROR(INDEX(Products!$D$2:$D$86,MATCH(C4298,Products!$A$2:$A$86,0)),"")</f>
        <v>297.2</v>
      </c>
      <c r="I4298" s="12">
        <f t="shared" si="268"/>
        <v>419.14</v>
      </c>
      <c r="J4298" s="12">
        <f t="shared" si="269"/>
        <v>297.2</v>
      </c>
      <c r="K4298" s="12">
        <f t="shared" si="270"/>
        <v>121.94</v>
      </c>
      <c r="L4298" s="7">
        <f t="shared" si="271"/>
        <v>0.29092904518776541</v>
      </c>
      <c r="M4298" s="5" t="str">
        <f>IF(COUNTIF(Returns!$B$2:$B$248,A4298)&gt;0,"Yes","No")</f>
        <v>No</v>
      </c>
      <c r="N4298" s="13"/>
    </row>
    <row r="4299" spans="1:14" x14ac:dyDescent="0.35">
      <c r="A4299" s="5">
        <v>4298</v>
      </c>
      <c r="B4299" s="5">
        <v>2805</v>
      </c>
      <c r="C4299" s="5">
        <v>1073</v>
      </c>
      <c r="D4299" s="5">
        <v>2</v>
      </c>
      <c r="E4299" s="5">
        <v>1588.01</v>
      </c>
      <c r="F4299" s="5">
        <v>0.1</v>
      </c>
      <c r="G4299" s="5">
        <f>IFERROR(INDEX(Products!$C$2:$C$86,MATCH(C4299,Products!$A$2:$A$86,0)),"")</f>
        <v>7</v>
      </c>
      <c r="H4299" s="12">
        <f>IFERROR(INDEX(Products!$D$2:$D$86,MATCH(C4299,Products!$A$2:$A$86,0)),"")</f>
        <v>1144.3699999999999</v>
      </c>
      <c r="I4299" s="12">
        <f t="shared" si="268"/>
        <v>2858.4180000000001</v>
      </c>
      <c r="J4299" s="12">
        <f t="shared" si="269"/>
        <v>2288.7399999999998</v>
      </c>
      <c r="K4299" s="12">
        <f t="shared" si="270"/>
        <v>569.67800000000034</v>
      </c>
      <c r="L4299" s="7">
        <f t="shared" si="271"/>
        <v>0.1992983531449915</v>
      </c>
      <c r="M4299" s="5" t="str">
        <f>IF(COUNTIF(Returns!$B$2:$B$248,A4299)&gt;0,"Yes","No")</f>
        <v>No</v>
      </c>
      <c r="N4299" s="13"/>
    </row>
    <row r="4300" spans="1:14" x14ac:dyDescent="0.35">
      <c r="A4300" s="5">
        <v>4299</v>
      </c>
      <c r="B4300" s="5">
        <v>2805</v>
      </c>
      <c r="C4300" s="5">
        <v>1085</v>
      </c>
      <c r="D4300" s="5">
        <v>3</v>
      </c>
      <c r="E4300" s="5">
        <v>234.72</v>
      </c>
      <c r="F4300" s="5">
        <v>0.3</v>
      </c>
      <c r="G4300" s="5">
        <f>IFERROR(INDEX(Products!$C$2:$C$86,MATCH(C4300,Products!$A$2:$A$86,0)),"")</f>
        <v>8</v>
      </c>
      <c r="H4300" s="12">
        <f>IFERROR(INDEX(Products!$D$2:$D$86,MATCH(C4300,Products!$A$2:$A$86,0)),"")</f>
        <v>175.69</v>
      </c>
      <c r="I4300" s="12">
        <f t="shared" si="268"/>
        <v>492.91199999999992</v>
      </c>
      <c r="J4300" s="12">
        <f t="shared" si="269"/>
        <v>527.06999999999994</v>
      </c>
      <c r="K4300" s="12">
        <f t="shared" si="270"/>
        <v>-34.158000000000015</v>
      </c>
      <c r="L4300" s="7">
        <f t="shared" si="271"/>
        <v>-6.9298373746226549E-2</v>
      </c>
      <c r="M4300" s="5" t="str">
        <f>IF(COUNTIF(Returns!$B$2:$B$248,A4300)&gt;0,"Yes","No")</f>
        <v>No</v>
      </c>
      <c r="N4300" s="13"/>
    </row>
    <row r="4301" spans="1:14" x14ac:dyDescent="0.35">
      <c r="A4301" s="5">
        <v>4300</v>
      </c>
      <c r="B4301" s="5">
        <v>2806</v>
      </c>
      <c r="C4301" s="5">
        <v>1082</v>
      </c>
      <c r="D4301" s="5">
        <v>1</v>
      </c>
      <c r="E4301" s="5">
        <v>337.61</v>
      </c>
      <c r="F4301" s="5">
        <v>0</v>
      </c>
      <c r="G4301" s="5">
        <f>IFERROR(INDEX(Products!$C$2:$C$86,MATCH(C4301,Products!$A$2:$A$86,0)),"")</f>
        <v>8</v>
      </c>
      <c r="H4301" s="12">
        <f>IFERROR(INDEX(Products!$D$2:$D$86,MATCH(C4301,Products!$A$2:$A$86,0)),"")</f>
        <v>183.63</v>
      </c>
      <c r="I4301" s="12">
        <f t="shared" si="268"/>
        <v>337.61</v>
      </c>
      <c r="J4301" s="12">
        <f t="shared" si="269"/>
        <v>183.63</v>
      </c>
      <c r="K4301" s="12">
        <f t="shared" si="270"/>
        <v>153.98000000000002</v>
      </c>
      <c r="L4301" s="7">
        <f t="shared" si="271"/>
        <v>0.45608838600752349</v>
      </c>
      <c r="M4301" s="5" t="str">
        <f>IF(COUNTIF(Returns!$B$2:$B$248,A4301)&gt;0,"Yes","No")</f>
        <v>No</v>
      </c>
      <c r="N4301" s="13"/>
    </row>
    <row r="4302" spans="1:14" x14ac:dyDescent="0.35">
      <c r="A4302" s="5">
        <v>4301</v>
      </c>
      <c r="B4302" s="5">
        <v>2806</v>
      </c>
      <c r="C4302" s="5">
        <v>1084</v>
      </c>
      <c r="D4302" s="5">
        <v>1</v>
      </c>
      <c r="E4302" s="5">
        <v>317.63</v>
      </c>
      <c r="F4302" s="5">
        <v>0.2</v>
      </c>
      <c r="G4302" s="5">
        <f>IFERROR(INDEX(Products!$C$2:$C$86,MATCH(C4302,Products!$A$2:$A$86,0)),"")</f>
        <v>8</v>
      </c>
      <c r="H4302" s="12">
        <f>IFERROR(INDEX(Products!$D$2:$D$86,MATCH(C4302,Products!$A$2:$A$86,0)),"")</f>
        <v>188.52</v>
      </c>
      <c r="I4302" s="12">
        <f t="shared" si="268"/>
        <v>254.10400000000001</v>
      </c>
      <c r="J4302" s="12">
        <f t="shared" si="269"/>
        <v>188.52</v>
      </c>
      <c r="K4302" s="12">
        <f t="shared" si="270"/>
        <v>65.584000000000003</v>
      </c>
      <c r="L4302" s="7">
        <f t="shared" si="271"/>
        <v>0.25809904605988099</v>
      </c>
      <c r="M4302" s="5" t="str">
        <f>IF(COUNTIF(Returns!$B$2:$B$248,A4302)&gt;0,"Yes","No")</f>
        <v>No</v>
      </c>
      <c r="N4302" s="13"/>
    </row>
    <row r="4303" spans="1:14" x14ac:dyDescent="0.35">
      <c r="A4303" s="5">
        <v>4302</v>
      </c>
      <c r="B4303" s="5">
        <v>2807</v>
      </c>
      <c r="C4303" s="5">
        <v>1057</v>
      </c>
      <c r="D4303" s="5">
        <v>1</v>
      </c>
      <c r="E4303" s="5">
        <v>670.06</v>
      </c>
      <c r="F4303" s="5">
        <v>0.2</v>
      </c>
      <c r="G4303" s="5">
        <f>IFERROR(INDEX(Products!$C$2:$C$86,MATCH(C4303,Products!$A$2:$A$86,0)),"")</f>
        <v>6</v>
      </c>
      <c r="H4303" s="12">
        <f>IFERROR(INDEX(Products!$D$2:$D$86,MATCH(C4303,Products!$A$2:$A$86,0)),"")</f>
        <v>490.48</v>
      </c>
      <c r="I4303" s="12">
        <f t="shared" si="268"/>
        <v>536.048</v>
      </c>
      <c r="J4303" s="12">
        <f t="shared" si="269"/>
        <v>490.48</v>
      </c>
      <c r="K4303" s="12">
        <f t="shared" si="270"/>
        <v>45.567999999999984</v>
      </c>
      <c r="L4303" s="7">
        <f t="shared" si="271"/>
        <v>8.5007312777960156E-2</v>
      </c>
      <c r="M4303" s="5" t="str">
        <f>IF(COUNTIF(Returns!$B$2:$B$248,A4303)&gt;0,"Yes","No")</f>
        <v>No</v>
      </c>
      <c r="N4303" s="13"/>
    </row>
    <row r="4304" spans="1:14" x14ac:dyDescent="0.35">
      <c r="A4304" s="5">
        <v>4303</v>
      </c>
      <c r="B4304" s="5">
        <v>2808</v>
      </c>
      <c r="C4304" s="5">
        <v>1015</v>
      </c>
      <c r="D4304" s="5">
        <v>1</v>
      </c>
      <c r="E4304" s="5">
        <v>6363.94</v>
      </c>
      <c r="F4304" s="5">
        <v>0</v>
      </c>
      <c r="G4304" s="5">
        <f>IFERROR(INDEX(Products!$C$2:$C$86,MATCH(C4304,Products!$A$2:$A$86,0)),"")</f>
        <v>1</v>
      </c>
      <c r="H4304" s="12">
        <f>IFERROR(INDEX(Products!$D$2:$D$86,MATCH(C4304,Products!$A$2:$A$86,0)),"")</f>
        <v>3874.73</v>
      </c>
      <c r="I4304" s="12">
        <f t="shared" si="268"/>
        <v>6363.94</v>
      </c>
      <c r="J4304" s="12">
        <f t="shared" si="269"/>
        <v>3874.73</v>
      </c>
      <c r="K4304" s="12">
        <f t="shared" si="270"/>
        <v>2489.2099999999996</v>
      </c>
      <c r="L4304" s="7">
        <f t="shared" si="271"/>
        <v>0.39114290832408849</v>
      </c>
      <c r="M4304" s="5" t="str">
        <f>IF(COUNTIF(Returns!$B$2:$B$248,A4304)&gt;0,"Yes","No")</f>
        <v>No</v>
      </c>
      <c r="N4304" s="13"/>
    </row>
    <row r="4305" spans="1:14" x14ac:dyDescent="0.35">
      <c r="A4305" s="5">
        <v>4304</v>
      </c>
      <c r="B4305" s="5">
        <v>2809</v>
      </c>
      <c r="C4305" s="5">
        <v>1053</v>
      </c>
      <c r="D4305" s="5">
        <v>1</v>
      </c>
      <c r="E4305" s="5">
        <v>1295.03</v>
      </c>
      <c r="F4305" s="5">
        <v>0.1</v>
      </c>
      <c r="G4305" s="5">
        <f>IFERROR(INDEX(Products!$C$2:$C$86,MATCH(C4305,Products!$A$2:$A$86,0)),"")</f>
        <v>5</v>
      </c>
      <c r="H4305" s="12">
        <f>IFERROR(INDEX(Products!$D$2:$D$86,MATCH(C4305,Products!$A$2:$A$86,0)),"")</f>
        <v>777.04</v>
      </c>
      <c r="I4305" s="12">
        <f t="shared" si="268"/>
        <v>1165.527</v>
      </c>
      <c r="J4305" s="12">
        <f t="shared" si="269"/>
        <v>777.04</v>
      </c>
      <c r="K4305" s="12">
        <f t="shared" si="270"/>
        <v>388.48700000000008</v>
      </c>
      <c r="L4305" s="7">
        <f t="shared" si="271"/>
        <v>0.33331445775172952</v>
      </c>
      <c r="M4305" s="5" t="str">
        <f>IF(COUNTIF(Returns!$B$2:$B$248,A4305)&gt;0,"Yes","No")</f>
        <v>No</v>
      </c>
      <c r="N4305" s="13"/>
    </row>
    <row r="4306" spans="1:14" x14ac:dyDescent="0.35">
      <c r="A4306" s="5">
        <v>4305</v>
      </c>
      <c r="B4306" s="5">
        <v>2810</v>
      </c>
      <c r="C4306" s="5">
        <v>1038</v>
      </c>
      <c r="D4306" s="5">
        <v>1</v>
      </c>
      <c r="E4306" s="5">
        <v>930.61</v>
      </c>
      <c r="F4306" s="5">
        <v>0.1</v>
      </c>
      <c r="G4306" s="5">
        <f>IFERROR(INDEX(Products!$C$2:$C$86,MATCH(C4306,Products!$A$2:$A$86,0)),"")</f>
        <v>4</v>
      </c>
      <c r="H4306" s="12">
        <f>IFERROR(INDEX(Products!$D$2:$D$86,MATCH(C4306,Products!$A$2:$A$86,0)),"")</f>
        <v>617.46</v>
      </c>
      <c r="I4306" s="12">
        <f t="shared" si="268"/>
        <v>837.54899999999998</v>
      </c>
      <c r="J4306" s="12">
        <f t="shared" si="269"/>
        <v>617.46</v>
      </c>
      <c r="K4306" s="12">
        <f t="shared" si="270"/>
        <v>220.08899999999994</v>
      </c>
      <c r="L4306" s="7">
        <f t="shared" si="271"/>
        <v>0.26277746137837898</v>
      </c>
      <c r="M4306" s="5" t="str">
        <f>IF(COUNTIF(Returns!$B$2:$B$248,A4306)&gt;0,"Yes","No")</f>
        <v>No</v>
      </c>
      <c r="N4306" s="13"/>
    </row>
    <row r="4307" spans="1:14" x14ac:dyDescent="0.35">
      <c r="A4307" s="5">
        <v>4306</v>
      </c>
      <c r="B4307" s="5">
        <v>2811</v>
      </c>
      <c r="C4307" s="5">
        <v>1067</v>
      </c>
      <c r="D4307" s="5">
        <v>2</v>
      </c>
      <c r="E4307" s="5">
        <v>4128.99</v>
      </c>
      <c r="F4307" s="5">
        <v>0</v>
      </c>
      <c r="G4307" s="5">
        <f>IFERROR(INDEX(Products!$C$2:$C$86,MATCH(C4307,Products!$A$2:$A$86,0)),"")</f>
        <v>7</v>
      </c>
      <c r="H4307" s="12">
        <f>IFERROR(INDEX(Products!$D$2:$D$86,MATCH(C4307,Products!$A$2:$A$86,0)),"")</f>
        <v>2213.3200000000002</v>
      </c>
      <c r="I4307" s="12">
        <f t="shared" si="268"/>
        <v>8257.98</v>
      </c>
      <c r="J4307" s="12">
        <f t="shared" si="269"/>
        <v>4426.6400000000003</v>
      </c>
      <c r="K4307" s="12">
        <f t="shared" si="270"/>
        <v>3831.3399999999992</v>
      </c>
      <c r="L4307" s="7">
        <f t="shared" si="271"/>
        <v>0.4639560764254696</v>
      </c>
      <c r="M4307" s="5" t="str">
        <f>IF(COUNTIF(Returns!$B$2:$B$248,A4307)&gt;0,"Yes","No")</f>
        <v>No</v>
      </c>
      <c r="N4307" s="13"/>
    </row>
    <row r="4308" spans="1:14" x14ac:dyDescent="0.35">
      <c r="A4308" s="5">
        <v>4307</v>
      </c>
      <c r="B4308" s="5">
        <v>2812</v>
      </c>
      <c r="C4308" s="5">
        <v>1044</v>
      </c>
      <c r="D4308" s="5">
        <v>1</v>
      </c>
      <c r="E4308" s="5">
        <v>1419.88</v>
      </c>
      <c r="F4308" s="5">
        <v>0.2</v>
      </c>
      <c r="G4308" s="5">
        <f>IFERROR(INDEX(Products!$C$2:$C$86,MATCH(C4308,Products!$A$2:$A$86,0)),"")</f>
        <v>4</v>
      </c>
      <c r="H4308" s="12">
        <f>IFERROR(INDEX(Products!$D$2:$D$86,MATCH(C4308,Products!$A$2:$A$86,0)),"")</f>
        <v>897.98</v>
      </c>
      <c r="I4308" s="12">
        <f t="shared" si="268"/>
        <v>1135.9040000000002</v>
      </c>
      <c r="J4308" s="12">
        <f t="shared" si="269"/>
        <v>897.98</v>
      </c>
      <c r="K4308" s="12">
        <f t="shared" si="270"/>
        <v>237.92400000000021</v>
      </c>
      <c r="L4308" s="7">
        <f t="shared" si="271"/>
        <v>0.20945784150773319</v>
      </c>
      <c r="M4308" s="5" t="str">
        <f>IF(COUNTIF(Returns!$B$2:$B$248,A4308)&gt;0,"Yes","No")</f>
        <v>Yes</v>
      </c>
      <c r="N4308" s="13"/>
    </row>
    <row r="4309" spans="1:14" x14ac:dyDescent="0.35">
      <c r="A4309" s="5">
        <v>4308</v>
      </c>
      <c r="B4309" s="5">
        <v>2812</v>
      </c>
      <c r="C4309" s="5">
        <v>1062</v>
      </c>
      <c r="D4309" s="5">
        <v>3</v>
      </c>
      <c r="E4309" s="5">
        <v>1145.77</v>
      </c>
      <c r="F4309" s="5">
        <v>0.3</v>
      </c>
      <c r="G4309" s="5">
        <f>IFERROR(INDEX(Products!$C$2:$C$86,MATCH(C4309,Products!$A$2:$A$86,0)),"")</f>
        <v>6</v>
      </c>
      <c r="H4309" s="12">
        <f>IFERROR(INDEX(Products!$D$2:$D$86,MATCH(C4309,Products!$A$2:$A$86,0)),"")</f>
        <v>718.47</v>
      </c>
      <c r="I4309" s="12">
        <f t="shared" si="268"/>
        <v>2406.1169999999997</v>
      </c>
      <c r="J4309" s="12">
        <f t="shared" si="269"/>
        <v>2155.41</v>
      </c>
      <c r="K4309" s="12">
        <f t="shared" si="270"/>
        <v>250.70699999999988</v>
      </c>
      <c r="L4309" s="7">
        <f t="shared" si="271"/>
        <v>0.10419568125739517</v>
      </c>
      <c r="M4309" s="5" t="str">
        <f>IF(COUNTIF(Returns!$B$2:$B$248,A4309)&gt;0,"Yes","No")</f>
        <v>No</v>
      </c>
      <c r="N4309" s="13"/>
    </row>
    <row r="4310" spans="1:14" x14ac:dyDescent="0.35">
      <c r="A4310" s="5">
        <v>4309</v>
      </c>
      <c r="B4310" s="5">
        <v>2812</v>
      </c>
      <c r="C4310" s="5">
        <v>1053</v>
      </c>
      <c r="D4310" s="5">
        <v>1</v>
      </c>
      <c r="E4310" s="5">
        <v>1295.03</v>
      </c>
      <c r="F4310" s="5">
        <v>0</v>
      </c>
      <c r="G4310" s="5">
        <f>IFERROR(INDEX(Products!$C$2:$C$86,MATCH(C4310,Products!$A$2:$A$86,0)),"")</f>
        <v>5</v>
      </c>
      <c r="H4310" s="12">
        <f>IFERROR(INDEX(Products!$D$2:$D$86,MATCH(C4310,Products!$A$2:$A$86,0)),"")</f>
        <v>777.04</v>
      </c>
      <c r="I4310" s="12">
        <f t="shared" si="268"/>
        <v>1295.03</v>
      </c>
      <c r="J4310" s="12">
        <f t="shared" si="269"/>
        <v>777.04</v>
      </c>
      <c r="K4310" s="12">
        <f t="shared" si="270"/>
        <v>517.99</v>
      </c>
      <c r="L4310" s="7">
        <f t="shared" si="271"/>
        <v>0.39998301197655656</v>
      </c>
      <c r="M4310" s="5" t="str">
        <f>IF(COUNTIF(Returns!$B$2:$B$248,A4310)&gt;0,"Yes","No")</f>
        <v>No</v>
      </c>
      <c r="N4310" s="13"/>
    </row>
    <row r="4311" spans="1:14" x14ac:dyDescent="0.35">
      <c r="A4311" s="5">
        <v>4310</v>
      </c>
      <c r="B4311" s="5">
        <v>2813</v>
      </c>
      <c r="C4311" s="5">
        <v>1006</v>
      </c>
      <c r="D4311" s="5">
        <v>2</v>
      </c>
      <c r="E4311" s="5">
        <v>2046.37</v>
      </c>
      <c r="F4311" s="5">
        <v>0.15</v>
      </c>
      <c r="G4311" s="5">
        <f>IFERROR(INDEX(Products!$C$2:$C$86,MATCH(C4311,Products!$A$2:$A$86,0)),"")</f>
        <v>1</v>
      </c>
      <c r="H4311" s="12">
        <f>IFERROR(INDEX(Products!$D$2:$D$86,MATCH(C4311,Products!$A$2:$A$86,0)),"")</f>
        <v>1296.42</v>
      </c>
      <c r="I4311" s="12">
        <f t="shared" si="268"/>
        <v>3478.8289999999997</v>
      </c>
      <c r="J4311" s="12">
        <f t="shared" si="269"/>
        <v>2592.84</v>
      </c>
      <c r="K4311" s="12">
        <f t="shared" si="270"/>
        <v>885.98899999999958</v>
      </c>
      <c r="L4311" s="7">
        <f t="shared" si="271"/>
        <v>0.25468023866651673</v>
      </c>
      <c r="M4311" s="5" t="str">
        <f>IF(COUNTIF(Returns!$B$2:$B$248,A4311)&gt;0,"Yes","No")</f>
        <v>No</v>
      </c>
      <c r="N4311" s="13"/>
    </row>
    <row r="4312" spans="1:14" x14ac:dyDescent="0.35">
      <c r="A4312" s="5">
        <v>4311</v>
      </c>
      <c r="B4312" s="5">
        <v>2813</v>
      </c>
      <c r="C4312" s="5">
        <v>1068</v>
      </c>
      <c r="D4312" s="5">
        <v>1</v>
      </c>
      <c r="E4312" s="5">
        <v>550.08000000000004</v>
      </c>
      <c r="F4312" s="5">
        <v>0.15</v>
      </c>
      <c r="G4312" s="5">
        <f>IFERROR(INDEX(Products!$C$2:$C$86,MATCH(C4312,Products!$A$2:$A$86,0)),"")</f>
        <v>7</v>
      </c>
      <c r="H4312" s="12">
        <f>IFERROR(INDEX(Products!$D$2:$D$86,MATCH(C4312,Products!$A$2:$A$86,0)),"")</f>
        <v>351.29</v>
      </c>
      <c r="I4312" s="12">
        <f t="shared" si="268"/>
        <v>467.56800000000004</v>
      </c>
      <c r="J4312" s="12">
        <f t="shared" si="269"/>
        <v>351.29</v>
      </c>
      <c r="K4312" s="12">
        <f t="shared" si="270"/>
        <v>116.27800000000002</v>
      </c>
      <c r="L4312" s="7">
        <f t="shared" si="271"/>
        <v>0.24868682202374845</v>
      </c>
      <c r="M4312" s="5" t="str">
        <f>IF(COUNTIF(Returns!$B$2:$B$248,A4312)&gt;0,"Yes","No")</f>
        <v>No</v>
      </c>
      <c r="N4312" s="13"/>
    </row>
    <row r="4313" spans="1:14" x14ac:dyDescent="0.35">
      <c r="A4313" s="5">
        <v>4312</v>
      </c>
      <c r="B4313" s="5">
        <v>2813</v>
      </c>
      <c r="C4313" s="5">
        <v>1061</v>
      </c>
      <c r="D4313" s="5">
        <v>1</v>
      </c>
      <c r="E4313" s="5">
        <v>1128.8399999999999</v>
      </c>
      <c r="F4313" s="5">
        <v>0.25</v>
      </c>
      <c r="G4313" s="5">
        <f>IFERROR(INDEX(Products!$C$2:$C$86,MATCH(C4313,Products!$A$2:$A$86,0)),"")</f>
        <v>6</v>
      </c>
      <c r="H4313" s="12">
        <f>IFERROR(INDEX(Products!$D$2:$D$86,MATCH(C4313,Products!$A$2:$A$86,0)),"")</f>
        <v>705.26</v>
      </c>
      <c r="I4313" s="12">
        <f t="shared" si="268"/>
        <v>846.62999999999988</v>
      </c>
      <c r="J4313" s="12">
        <f t="shared" si="269"/>
        <v>705.26</v>
      </c>
      <c r="K4313" s="12">
        <f t="shared" si="270"/>
        <v>141.36999999999989</v>
      </c>
      <c r="L4313" s="7">
        <f t="shared" si="271"/>
        <v>0.16697967234801497</v>
      </c>
      <c r="M4313" s="5" t="str">
        <f>IF(COUNTIF(Returns!$B$2:$B$248,A4313)&gt;0,"Yes","No")</f>
        <v>No</v>
      </c>
      <c r="N4313" s="13"/>
    </row>
    <row r="4314" spans="1:14" x14ac:dyDescent="0.35">
      <c r="A4314" s="5">
        <v>4313</v>
      </c>
      <c r="B4314" s="5">
        <v>2813</v>
      </c>
      <c r="C4314" s="5">
        <v>1038</v>
      </c>
      <c r="D4314" s="5">
        <v>1</v>
      </c>
      <c r="E4314" s="5">
        <v>930.61</v>
      </c>
      <c r="F4314" s="5">
        <v>0.1</v>
      </c>
      <c r="G4314" s="5">
        <f>IFERROR(INDEX(Products!$C$2:$C$86,MATCH(C4314,Products!$A$2:$A$86,0)),"")</f>
        <v>4</v>
      </c>
      <c r="H4314" s="12">
        <f>IFERROR(INDEX(Products!$D$2:$D$86,MATCH(C4314,Products!$A$2:$A$86,0)),"")</f>
        <v>617.46</v>
      </c>
      <c r="I4314" s="12">
        <f t="shared" si="268"/>
        <v>837.54899999999998</v>
      </c>
      <c r="J4314" s="12">
        <f t="shared" si="269"/>
        <v>617.46</v>
      </c>
      <c r="K4314" s="12">
        <f t="shared" si="270"/>
        <v>220.08899999999994</v>
      </c>
      <c r="L4314" s="7">
        <f t="shared" si="271"/>
        <v>0.26277746137837898</v>
      </c>
      <c r="M4314" s="5" t="str">
        <f>IF(COUNTIF(Returns!$B$2:$B$248,A4314)&gt;0,"Yes","No")</f>
        <v>No</v>
      </c>
      <c r="N4314" s="13"/>
    </row>
    <row r="4315" spans="1:14" x14ac:dyDescent="0.35">
      <c r="A4315" s="5">
        <v>4314</v>
      </c>
      <c r="B4315" s="5">
        <v>2814</v>
      </c>
      <c r="C4315" s="5">
        <v>1062</v>
      </c>
      <c r="D4315" s="5">
        <v>1</v>
      </c>
      <c r="E4315" s="5">
        <v>1145.77</v>
      </c>
      <c r="F4315" s="5">
        <v>0.3</v>
      </c>
      <c r="G4315" s="5">
        <f>IFERROR(INDEX(Products!$C$2:$C$86,MATCH(C4315,Products!$A$2:$A$86,0)),"")</f>
        <v>6</v>
      </c>
      <c r="H4315" s="12">
        <f>IFERROR(INDEX(Products!$D$2:$D$86,MATCH(C4315,Products!$A$2:$A$86,0)),"")</f>
        <v>718.47</v>
      </c>
      <c r="I4315" s="12">
        <f t="shared" si="268"/>
        <v>802.03899999999999</v>
      </c>
      <c r="J4315" s="12">
        <f t="shared" si="269"/>
        <v>718.47</v>
      </c>
      <c r="K4315" s="12">
        <f t="shared" si="270"/>
        <v>83.56899999999996</v>
      </c>
      <c r="L4315" s="7">
        <f t="shared" si="271"/>
        <v>0.10419568125739516</v>
      </c>
      <c r="M4315" s="5" t="str">
        <f>IF(COUNTIF(Returns!$B$2:$B$248,A4315)&gt;0,"Yes","No")</f>
        <v>No</v>
      </c>
      <c r="N4315" s="13"/>
    </row>
    <row r="4316" spans="1:14" x14ac:dyDescent="0.35">
      <c r="A4316" s="5">
        <v>4315</v>
      </c>
      <c r="B4316" s="5">
        <v>2814</v>
      </c>
      <c r="C4316" s="5">
        <v>1084</v>
      </c>
      <c r="D4316" s="5">
        <v>1</v>
      </c>
      <c r="E4316" s="5">
        <v>317.63</v>
      </c>
      <c r="F4316" s="5">
        <v>0.25</v>
      </c>
      <c r="G4316" s="5">
        <f>IFERROR(INDEX(Products!$C$2:$C$86,MATCH(C4316,Products!$A$2:$A$86,0)),"")</f>
        <v>8</v>
      </c>
      <c r="H4316" s="12">
        <f>IFERROR(INDEX(Products!$D$2:$D$86,MATCH(C4316,Products!$A$2:$A$86,0)),"")</f>
        <v>188.52</v>
      </c>
      <c r="I4316" s="12">
        <f t="shared" si="268"/>
        <v>238.2225</v>
      </c>
      <c r="J4316" s="12">
        <f t="shared" si="269"/>
        <v>188.52</v>
      </c>
      <c r="K4316" s="12">
        <f t="shared" si="270"/>
        <v>49.702499999999986</v>
      </c>
      <c r="L4316" s="7">
        <f t="shared" si="271"/>
        <v>0.208638982463873</v>
      </c>
      <c r="M4316" s="5" t="str">
        <f>IF(COUNTIF(Returns!$B$2:$B$248,A4316)&gt;0,"Yes","No")</f>
        <v>No</v>
      </c>
      <c r="N4316" s="13"/>
    </row>
    <row r="4317" spans="1:14" x14ac:dyDescent="0.35">
      <c r="A4317" s="5">
        <v>4316</v>
      </c>
      <c r="B4317" s="5">
        <v>2815</v>
      </c>
      <c r="C4317" s="5">
        <v>1082</v>
      </c>
      <c r="D4317" s="5">
        <v>1</v>
      </c>
      <c r="E4317" s="5">
        <v>337.61</v>
      </c>
      <c r="F4317" s="5">
        <v>0</v>
      </c>
      <c r="G4317" s="5">
        <f>IFERROR(INDEX(Products!$C$2:$C$86,MATCH(C4317,Products!$A$2:$A$86,0)),"")</f>
        <v>8</v>
      </c>
      <c r="H4317" s="12">
        <f>IFERROR(INDEX(Products!$D$2:$D$86,MATCH(C4317,Products!$A$2:$A$86,0)),"")</f>
        <v>183.63</v>
      </c>
      <c r="I4317" s="12">
        <f t="shared" si="268"/>
        <v>337.61</v>
      </c>
      <c r="J4317" s="12">
        <f t="shared" si="269"/>
        <v>183.63</v>
      </c>
      <c r="K4317" s="12">
        <f t="shared" si="270"/>
        <v>153.98000000000002</v>
      </c>
      <c r="L4317" s="7">
        <f t="shared" si="271"/>
        <v>0.45608838600752349</v>
      </c>
      <c r="M4317" s="5" t="str">
        <f>IF(COUNTIF(Returns!$B$2:$B$248,A4317)&gt;0,"Yes","No")</f>
        <v>No</v>
      </c>
      <c r="N4317" s="13"/>
    </row>
    <row r="4318" spans="1:14" x14ac:dyDescent="0.35">
      <c r="A4318" s="5">
        <v>4317</v>
      </c>
      <c r="B4318" s="5">
        <v>2816</v>
      </c>
      <c r="C4318" s="5">
        <v>1001</v>
      </c>
      <c r="D4318" s="5">
        <v>1</v>
      </c>
      <c r="E4318" s="5">
        <v>3826.19</v>
      </c>
      <c r="F4318" s="5">
        <v>0</v>
      </c>
      <c r="G4318" s="5">
        <f>IFERROR(INDEX(Products!$C$2:$C$86,MATCH(C4318,Products!$A$2:$A$86,0)),"")</f>
        <v>1</v>
      </c>
      <c r="H4318" s="12">
        <f>IFERROR(INDEX(Products!$D$2:$D$86,MATCH(C4318,Products!$A$2:$A$86,0)),"")</f>
        <v>3021.65</v>
      </c>
      <c r="I4318" s="12">
        <f t="shared" si="268"/>
        <v>3826.19</v>
      </c>
      <c r="J4318" s="12">
        <f t="shared" si="269"/>
        <v>3021.65</v>
      </c>
      <c r="K4318" s="12">
        <f t="shared" si="270"/>
        <v>804.54</v>
      </c>
      <c r="L4318" s="7">
        <f t="shared" si="271"/>
        <v>0.21027183699711721</v>
      </c>
      <c r="M4318" s="5" t="str">
        <f>IF(COUNTIF(Returns!$B$2:$B$248,A4318)&gt;0,"Yes","No")</f>
        <v>No</v>
      </c>
      <c r="N4318" s="13"/>
    </row>
    <row r="4319" spans="1:14" x14ac:dyDescent="0.35">
      <c r="A4319" s="5">
        <v>4318</v>
      </c>
      <c r="B4319" s="5">
        <v>2817</v>
      </c>
      <c r="C4319" s="5">
        <v>1001</v>
      </c>
      <c r="D4319" s="5">
        <v>1</v>
      </c>
      <c r="E4319" s="5">
        <v>3826.19</v>
      </c>
      <c r="F4319" s="5">
        <v>0.1</v>
      </c>
      <c r="G4319" s="5">
        <f>IFERROR(INDEX(Products!$C$2:$C$86,MATCH(C4319,Products!$A$2:$A$86,0)),"")</f>
        <v>1</v>
      </c>
      <c r="H4319" s="12">
        <f>IFERROR(INDEX(Products!$D$2:$D$86,MATCH(C4319,Products!$A$2:$A$86,0)),"")</f>
        <v>3021.65</v>
      </c>
      <c r="I4319" s="12">
        <f t="shared" si="268"/>
        <v>3443.5709999999999</v>
      </c>
      <c r="J4319" s="12">
        <f t="shared" si="269"/>
        <v>3021.65</v>
      </c>
      <c r="K4319" s="12">
        <f t="shared" si="270"/>
        <v>421.92099999999982</v>
      </c>
      <c r="L4319" s="7">
        <f t="shared" si="271"/>
        <v>0.12252426333013021</v>
      </c>
      <c r="M4319" s="5" t="str">
        <f>IF(COUNTIF(Returns!$B$2:$B$248,A4319)&gt;0,"Yes","No")</f>
        <v>No</v>
      </c>
      <c r="N4319" s="13"/>
    </row>
    <row r="4320" spans="1:14" x14ac:dyDescent="0.35">
      <c r="A4320" s="5">
        <v>4319</v>
      </c>
      <c r="B4320" s="5">
        <v>2818</v>
      </c>
      <c r="C4320" s="5">
        <v>1085</v>
      </c>
      <c r="D4320" s="5">
        <v>1</v>
      </c>
      <c r="E4320" s="5">
        <v>234.72</v>
      </c>
      <c r="F4320" s="5">
        <v>0.05</v>
      </c>
      <c r="G4320" s="5">
        <f>IFERROR(INDEX(Products!$C$2:$C$86,MATCH(C4320,Products!$A$2:$A$86,0)),"")</f>
        <v>8</v>
      </c>
      <c r="H4320" s="12">
        <f>IFERROR(INDEX(Products!$D$2:$D$86,MATCH(C4320,Products!$A$2:$A$86,0)),"")</f>
        <v>175.69</v>
      </c>
      <c r="I4320" s="12">
        <f t="shared" si="268"/>
        <v>222.98399999999998</v>
      </c>
      <c r="J4320" s="12">
        <f t="shared" si="269"/>
        <v>175.69</v>
      </c>
      <c r="K4320" s="12">
        <f t="shared" si="270"/>
        <v>47.293999999999983</v>
      </c>
      <c r="L4320" s="7">
        <f t="shared" si="271"/>
        <v>0.21209593513435937</v>
      </c>
      <c r="M4320" s="5" t="str">
        <f>IF(COUNTIF(Returns!$B$2:$B$248,A4320)&gt;0,"Yes","No")</f>
        <v>No</v>
      </c>
      <c r="N4320" s="13"/>
    </row>
    <row r="4321" spans="1:14" x14ac:dyDescent="0.35">
      <c r="A4321" s="5">
        <v>4320</v>
      </c>
      <c r="B4321" s="5">
        <v>2819</v>
      </c>
      <c r="C4321" s="5">
        <v>1036</v>
      </c>
      <c r="D4321" s="5">
        <v>1</v>
      </c>
      <c r="E4321" s="5">
        <v>471.33</v>
      </c>
      <c r="F4321" s="5">
        <v>0.05</v>
      </c>
      <c r="G4321" s="5">
        <f>IFERROR(INDEX(Products!$C$2:$C$86,MATCH(C4321,Products!$A$2:$A$86,0)),"")</f>
        <v>4</v>
      </c>
      <c r="H4321" s="12">
        <f>IFERROR(INDEX(Products!$D$2:$D$86,MATCH(C4321,Products!$A$2:$A$86,0)),"")</f>
        <v>253.01</v>
      </c>
      <c r="I4321" s="12">
        <f t="shared" si="268"/>
        <v>447.76349999999996</v>
      </c>
      <c r="J4321" s="12">
        <f t="shared" si="269"/>
        <v>253.01</v>
      </c>
      <c r="K4321" s="12">
        <f t="shared" si="270"/>
        <v>194.75349999999997</v>
      </c>
      <c r="L4321" s="7">
        <f t="shared" si="271"/>
        <v>0.43494724335503004</v>
      </c>
      <c r="M4321" s="5" t="str">
        <f>IF(COUNTIF(Returns!$B$2:$B$248,A4321)&gt;0,"Yes","No")</f>
        <v>No</v>
      </c>
      <c r="N4321" s="13"/>
    </row>
    <row r="4322" spans="1:14" x14ac:dyDescent="0.35">
      <c r="A4322" s="5">
        <v>4321</v>
      </c>
      <c r="B4322" s="5">
        <v>2820</v>
      </c>
      <c r="C4322" s="5">
        <v>1072</v>
      </c>
      <c r="D4322" s="5">
        <v>1</v>
      </c>
      <c r="E4322" s="5">
        <v>1404.39</v>
      </c>
      <c r="F4322" s="5">
        <v>0.05</v>
      </c>
      <c r="G4322" s="5">
        <f>IFERROR(INDEX(Products!$C$2:$C$86,MATCH(C4322,Products!$A$2:$A$86,0)),"")</f>
        <v>7</v>
      </c>
      <c r="H4322" s="12">
        <f>IFERROR(INDEX(Products!$D$2:$D$86,MATCH(C4322,Products!$A$2:$A$86,0)),"")</f>
        <v>772.88</v>
      </c>
      <c r="I4322" s="12">
        <f t="shared" si="268"/>
        <v>1334.1704999999999</v>
      </c>
      <c r="J4322" s="12">
        <f t="shared" si="269"/>
        <v>772.88</v>
      </c>
      <c r="K4322" s="12">
        <f t="shared" si="270"/>
        <v>561.29049999999995</v>
      </c>
      <c r="L4322" s="7">
        <f t="shared" si="271"/>
        <v>0.42070372564825859</v>
      </c>
      <c r="M4322" s="5" t="str">
        <f>IF(COUNTIF(Returns!$B$2:$B$248,A4322)&gt;0,"Yes","No")</f>
        <v>No</v>
      </c>
      <c r="N4322" s="13"/>
    </row>
    <row r="4323" spans="1:14" x14ac:dyDescent="0.35">
      <c r="A4323" s="5">
        <v>4322</v>
      </c>
      <c r="B4323" s="5">
        <v>2821</v>
      </c>
      <c r="C4323" s="5">
        <v>1005</v>
      </c>
      <c r="D4323" s="5">
        <v>1</v>
      </c>
      <c r="E4323" s="5">
        <v>2703.6</v>
      </c>
      <c r="F4323" s="5">
        <v>0.3</v>
      </c>
      <c r="G4323" s="5">
        <f>IFERROR(INDEX(Products!$C$2:$C$86,MATCH(C4323,Products!$A$2:$A$86,0)),"")</f>
        <v>1</v>
      </c>
      <c r="H4323" s="12">
        <f>IFERROR(INDEX(Products!$D$2:$D$86,MATCH(C4323,Products!$A$2:$A$86,0)),"")</f>
        <v>2129.88</v>
      </c>
      <c r="I4323" s="12">
        <f t="shared" si="268"/>
        <v>1892.5199999999998</v>
      </c>
      <c r="J4323" s="12">
        <f t="shared" si="269"/>
        <v>2129.88</v>
      </c>
      <c r="K4323" s="12">
        <f t="shared" si="270"/>
        <v>-237.36000000000035</v>
      </c>
      <c r="L4323" s="7">
        <f t="shared" si="271"/>
        <v>-0.12542007482087397</v>
      </c>
      <c r="M4323" s="5" t="str">
        <f>IF(COUNTIF(Returns!$B$2:$B$248,A4323)&gt;0,"Yes","No")</f>
        <v>Yes</v>
      </c>
      <c r="N4323" s="13"/>
    </row>
    <row r="4324" spans="1:14" x14ac:dyDescent="0.35">
      <c r="A4324" s="5">
        <v>4323</v>
      </c>
      <c r="B4324" s="5">
        <v>2821</v>
      </c>
      <c r="C4324" s="5">
        <v>1056</v>
      </c>
      <c r="D4324" s="5">
        <v>2</v>
      </c>
      <c r="E4324" s="5">
        <v>1134.4000000000001</v>
      </c>
      <c r="F4324" s="5">
        <v>0.2</v>
      </c>
      <c r="G4324" s="5">
        <f>IFERROR(INDEX(Products!$C$2:$C$86,MATCH(C4324,Products!$A$2:$A$86,0)),"")</f>
        <v>6</v>
      </c>
      <c r="H4324" s="12">
        <f>IFERROR(INDEX(Products!$D$2:$D$86,MATCH(C4324,Products!$A$2:$A$86,0)),"")</f>
        <v>798.2</v>
      </c>
      <c r="I4324" s="12">
        <f t="shared" si="268"/>
        <v>1815.0400000000002</v>
      </c>
      <c r="J4324" s="12">
        <f t="shared" si="269"/>
        <v>1596.4</v>
      </c>
      <c r="K4324" s="12">
        <f t="shared" si="270"/>
        <v>218.6400000000001</v>
      </c>
      <c r="L4324" s="7">
        <f t="shared" si="271"/>
        <v>0.12046015514809595</v>
      </c>
      <c r="M4324" s="5" t="str">
        <f>IF(COUNTIF(Returns!$B$2:$B$248,A4324)&gt;0,"Yes","No")</f>
        <v>No</v>
      </c>
      <c r="N4324" s="13"/>
    </row>
    <row r="4325" spans="1:14" x14ac:dyDescent="0.35">
      <c r="A4325" s="5">
        <v>4324</v>
      </c>
      <c r="B4325" s="5">
        <v>2822</v>
      </c>
      <c r="C4325" s="5">
        <v>1031</v>
      </c>
      <c r="D4325" s="5">
        <v>1</v>
      </c>
      <c r="E4325" s="5">
        <v>4123.9799999999996</v>
      </c>
      <c r="F4325" s="5">
        <v>0.25</v>
      </c>
      <c r="G4325" s="5">
        <f>IFERROR(INDEX(Products!$C$2:$C$86,MATCH(C4325,Products!$A$2:$A$86,0)),"")</f>
        <v>3</v>
      </c>
      <c r="H4325" s="12">
        <f>IFERROR(INDEX(Products!$D$2:$D$86,MATCH(C4325,Products!$A$2:$A$86,0)),"")</f>
        <v>2475.38</v>
      </c>
      <c r="I4325" s="12">
        <f t="shared" si="268"/>
        <v>3092.9849999999997</v>
      </c>
      <c r="J4325" s="12">
        <f t="shared" si="269"/>
        <v>2475.38</v>
      </c>
      <c r="K4325" s="12">
        <f t="shared" si="270"/>
        <v>617.60499999999956</v>
      </c>
      <c r="L4325" s="7">
        <f t="shared" si="271"/>
        <v>0.19967927422861723</v>
      </c>
      <c r="M4325" s="5" t="str">
        <f>IF(COUNTIF(Returns!$B$2:$B$248,A4325)&gt;0,"Yes","No")</f>
        <v>No</v>
      </c>
      <c r="N4325" s="13"/>
    </row>
    <row r="4326" spans="1:14" x14ac:dyDescent="0.35">
      <c r="A4326" s="5">
        <v>4325</v>
      </c>
      <c r="B4326" s="5">
        <v>2823</v>
      </c>
      <c r="C4326" s="5">
        <v>1053</v>
      </c>
      <c r="D4326" s="5">
        <v>1</v>
      </c>
      <c r="E4326" s="5">
        <v>1295.03</v>
      </c>
      <c r="F4326" s="5">
        <v>0.05</v>
      </c>
      <c r="G4326" s="5">
        <f>IFERROR(INDEX(Products!$C$2:$C$86,MATCH(C4326,Products!$A$2:$A$86,0)),"")</f>
        <v>5</v>
      </c>
      <c r="H4326" s="12">
        <f>IFERROR(INDEX(Products!$D$2:$D$86,MATCH(C4326,Products!$A$2:$A$86,0)),"")</f>
        <v>777.04</v>
      </c>
      <c r="I4326" s="12">
        <f t="shared" si="268"/>
        <v>1230.2784999999999</v>
      </c>
      <c r="J4326" s="12">
        <f t="shared" si="269"/>
        <v>777.04</v>
      </c>
      <c r="K4326" s="12">
        <f t="shared" si="270"/>
        <v>453.23849999999993</v>
      </c>
      <c r="L4326" s="7">
        <f t="shared" si="271"/>
        <v>0.3684031705016384</v>
      </c>
      <c r="M4326" s="5" t="str">
        <f>IF(COUNTIF(Returns!$B$2:$B$248,A4326)&gt;0,"Yes","No")</f>
        <v>No</v>
      </c>
      <c r="N4326" s="13"/>
    </row>
    <row r="4327" spans="1:14" x14ac:dyDescent="0.35">
      <c r="A4327" s="5">
        <v>4326</v>
      </c>
      <c r="B4327" s="5">
        <v>2824</v>
      </c>
      <c r="C4327" s="5">
        <v>1053</v>
      </c>
      <c r="D4327" s="5">
        <v>1</v>
      </c>
      <c r="E4327" s="5">
        <v>1295.03</v>
      </c>
      <c r="F4327" s="5">
        <v>0.2</v>
      </c>
      <c r="G4327" s="5">
        <f>IFERROR(INDEX(Products!$C$2:$C$86,MATCH(C4327,Products!$A$2:$A$86,0)),"")</f>
        <v>5</v>
      </c>
      <c r="H4327" s="12">
        <f>IFERROR(INDEX(Products!$D$2:$D$86,MATCH(C4327,Products!$A$2:$A$86,0)),"")</f>
        <v>777.04</v>
      </c>
      <c r="I4327" s="12">
        <f t="shared" si="268"/>
        <v>1036.0240000000001</v>
      </c>
      <c r="J4327" s="12">
        <f t="shared" si="269"/>
        <v>777.04</v>
      </c>
      <c r="K4327" s="12">
        <f t="shared" si="270"/>
        <v>258.98400000000015</v>
      </c>
      <c r="L4327" s="7">
        <f t="shared" si="271"/>
        <v>0.24997876497069577</v>
      </c>
      <c r="M4327" s="5" t="str">
        <f>IF(COUNTIF(Returns!$B$2:$B$248,A4327)&gt;0,"Yes","No")</f>
        <v>No</v>
      </c>
      <c r="N4327" s="13"/>
    </row>
    <row r="4328" spans="1:14" x14ac:dyDescent="0.35">
      <c r="A4328" s="5">
        <v>4327</v>
      </c>
      <c r="B4328" s="5">
        <v>2825</v>
      </c>
      <c r="C4328" s="5">
        <v>1072</v>
      </c>
      <c r="D4328" s="5">
        <v>1</v>
      </c>
      <c r="E4328" s="5">
        <v>1404.39</v>
      </c>
      <c r="F4328" s="5">
        <v>0.3</v>
      </c>
      <c r="G4328" s="5">
        <f>IFERROR(INDEX(Products!$C$2:$C$86,MATCH(C4328,Products!$A$2:$A$86,0)),"")</f>
        <v>7</v>
      </c>
      <c r="H4328" s="12">
        <f>IFERROR(INDEX(Products!$D$2:$D$86,MATCH(C4328,Products!$A$2:$A$86,0)),"")</f>
        <v>772.88</v>
      </c>
      <c r="I4328" s="12">
        <f t="shared" si="268"/>
        <v>983.07299999999998</v>
      </c>
      <c r="J4328" s="12">
        <f t="shared" si="269"/>
        <v>772.88</v>
      </c>
      <c r="K4328" s="12">
        <f t="shared" si="270"/>
        <v>210.19299999999998</v>
      </c>
      <c r="L4328" s="7">
        <f t="shared" si="271"/>
        <v>0.21381219909406524</v>
      </c>
      <c r="M4328" s="5" t="str">
        <f>IF(COUNTIF(Returns!$B$2:$B$248,A4328)&gt;0,"Yes","No")</f>
        <v>No</v>
      </c>
      <c r="N4328" s="13"/>
    </row>
    <row r="4329" spans="1:14" x14ac:dyDescent="0.35">
      <c r="A4329" s="5">
        <v>4328</v>
      </c>
      <c r="B4329" s="5">
        <v>2826</v>
      </c>
      <c r="C4329" s="5">
        <v>1085</v>
      </c>
      <c r="D4329" s="5">
        <v>1</v>
      </c>
      <c r="E4329" s="5">
        <v>234.72</v>
      </c>
      <c r="F4329" s="5">
        <v>0</v>
      </c>
      <c r="G4329" s="5">
        <f>IFERROR(INDEX(Products!$C$2:$C$86,MATCH(C4329,Products!$A$2:$A$86,0)),"")</f>
        <v>8</v>
      </c>
      <c r="H4329" s="12">
        <f>IFERROR(INDEX(Products!$D$2:$D$86,MATCH(C4329,Products!$A$2:$A$86,0)),"")</f>
        <v>175.69</v>
      </c>
      <c r="I4329" s="12">
        <f t="shared" si="268"/>
        <v>234.72</v>
      </c>
      <c r="J4329" s="12">
        <f t="shared" si="269"/>
        <v>175.69</v>
      </c>
      <c r="K4329" s="12">
        <f t="shared" si="270"/>
        <v>59.03</v>
      </c>
      <c r="L4329" s="7">
        <f t="shared" si="271"/>
        <v>0.25149113837764148</v>
      </c>
      <c r="M4329" s="5" t="str">
        <f>IF(COUNTIF(Returns!$B$2:$B$248,A4329)&gt;0,"Yes","No")</f>
        <v>No</v>
      </c>
      <c r="N4329" s="13"/>
    </row>
    <row r="4330" spans="1:14" x14ac:dyDescent="0.35">
      <c r="A4330" s="5">
        <v>4329</v>
      </c>
      <c r="B4330" s="5">
        <v>2827</v>
      </c>
      <c r="C4330" s="5">
        <v>1017</v>
      </c>
      <c r="D4330" s="5">
        <v>1</v>
      </c>
      <c r="E4330" s="5">
        <v>978.37</v>
      </c>
      <c r="F4330" s="5">
        <v>0.15</v>
      </c>
      <c r="G4330" s="5">
        <f>IFERROR(INDEX(Products!$C$2:$C$86,MATCH(C4330,Products!$A$2:$A$86,0)),"")</f>
        <v>2</v>
      </c>
      <c r="H4330" s="12">
        <f>IFERROR(INDEX(Products!$D$2:$D$86,MATCH(C4330,Products!$A$2:$A$86,0)),"")</f>
        <v>519.71</v>
      </c>
      <c r="I4330" s="12">
        <f t="shared" si="268"/>
        <v>831.61450000000002</v>
      </c>
      <c r="J4330" s="12">
        <f t="shared" si="269"/>
        <v>519.71</v>
      </c>
      <c r="K4330" s="12">
        <f t="shared" si="270"/>
        <v>311.90449999999998</v>
      </c>
      <c r="L4330" s="7">
        <f t="shared" si="271"/>
        <v>0.37505899668656567</v>
      </c>
      <c r="M4330" s="5" t="str">
        <f>IF(COUNTIF(Returns!$B$2:$B$248,A4330)&gt;0,"Yes","No")</f>
        <v>Yes</v>
      </c>
      <c r="N4330" s="13"/>
    </row>
    <row r="4331" spans="1:14" x14ac:dyDescent="0.35">
      <c r="A4331" s="5">
        <v>4330</v>
      </c>
      <c r="B4331" s="5">
        <v>2827</v>
      </c>
      <c r="C4331" s="5">
        <v>1001</v>
      </c>
      <c r="D4331" s="5">
        <v>1</v>
      </c>
      <c r="E4331" s="5">
        <v>3826.19</v>
      </c>
      <c r="F4331" s="5">
        <v>0.15</v>
      </c>
      <c r="G4331" s="5">
        <f>IFERROR(INDEX(Products!$C$2:$C$86,MATCH(C4331,Products!$A$2:$A$86,0)),"")</f>
        <v>1</v>
      </c>
      <c r="H4331" s="12">
        <f>IFERROR(INDEX(Products!$D$2:$D$86,MATCH(C4331,Products!$A$2:$A$86,0)),"")</f>
        <v>3021.65</v>
      </c>
      <c r="I4331" s="12">
        <f t="shared" si="268"/>
        <v>3252.2615000000001</v>
      </c>
      <c r="J4331" s="12">
        <f t="shared" si="269"/>
        <v>3021.65</v>
      </c>
      <c r="K4331" s="12">
        <f t="shared" si="270"/>
        <v>230.61149999999998</v>
      </c>
      <c r="L4331" s="7">
        <f t="shared" si="271"/>
        <v>7.0908043526020273E-2</v>
      </c>
      <c r="M4331" s="5" t="str">
        <f>IF(COUNTIF(Returns!$B$2:$B$248,A4331)&gt;0,"Yes","No")</f>
        <v>No</v>
      </c>
      <c r="N4331" s="13"/>
    </row>
    <row r="4332" spans="1:14" x14ac:dyDescent="0.35">
      <c r="A4332" s="5">
        <v>4331</v>
      </c>
      <c r="B4332" s="5">
        <v>2828</v>
      </c>
      <c r="C4332" s="5">
        <v>1061</v>
      </c>
      <c r="D4332" s="5">
        <v>1</v>
      </c>
      <c r="E4332" s="5">
        <v>1128.8399999999999</v>
      </c>
      <c r="F4332" s="5">
        <v>0.1</v>
      </c>
      <c r="G4332" s="5">
        <f>IFERROR(INDEX(Products!$C$2:$C$86,MATCH(C4332,Products!$A$2:$A$86,0)),"")</f>
        <v>6</v>
      </c>
      <c r="H4332" s="12">
        <f>IFERROR(INDEX(Products!$D$2:$D$86,MATCH(C4332,Products!$A$2:$A$86,0)),"")</f>
        <v>705.26</v>
      </c>
      <c r="I4332" s="12">
        <f t="shared" si="268"/>
        <v>1015.9559999999999</v>
      </c>
      <c r="J4332" s="12">
        <f t="shared" si="269"/>
        <v>705.26</v>
      </c>
      <c r="K4332" s="12">
        <f t="shared" si="270"/>
        <v>310.69599999999991</v>
      </c>
      <c r="L4332" s="7">
        <f t="shared" si="271"/>
        <v>0.30581639362334584</v>
      </c>
      <c r="M4332" s="5" t="str">
        <f>IF(COUNTIF(Returns!$B$2:$B$248,A4332)&gt;0,"Yes","No")</f>
        <v>No</v>
      </c>
      <c r="N4332" s="13"/>
    </row>
    <row r="4333" spans="1:14" x14ac:dyDescent="0.35">
      <c r="A4333" s="5">
        <v>4332</v>
      </c>
      <c r="B4333" s="5">
        <v>2829</v>
      </c>
      <c r="C4333" s="5">
        <v>1072</v>
      </c>
      <c r="D4333" s="5">
        <v>1</v>
      </c>
      <c r="E4333" s="5">
        <v>1404.39</v>
      </c>
      <c r="F4333" s="5">
        <v>0.15</v>
      </c>
      <c r="G4333" s="5">
        <f>IFERROR(INDEX(Products!$C$2:$C$86,MATCH(C4333,Products!$A$2:$A$86,0)),"")</f>
        <v>7</v>
      </c>
      <c r="H4333" s="12">
        <f>IFERROR(INDEX(Products!$D$2:$D$86,MATCH(C4333,Products!$A$2:$A$86,0)),"")</f>
        <v>772.88</v>
      </c>
      <c r="I4333" s="12">
        <f t="shared" si="268"/>
        <v>1193.7315000000001</v>
      </c>
      <c r="J4333" s="12">
        <f t="shared" si="269"/>
        <v>772.88</v>
      </c>
      <c r="K4333" s="12">
        <f t="shared" si="270"/>
        <v>420.8515000000001</v>
      </c>
      <c r="L4333" s="7">
        <f t="shared" si="271"/>
        <v>0.35255122278334788</v>
      </c>
      <c r="M4333" s="5" t="str">
        <f>IF(COUNTIF(Returns!$B$2:$B$248,A4333)&gt;0,"Yes","No")</f>
        <v>No</v>
      </c>
      <c r="N4333" s="13"/>
    </row>
    <row r="4334" spans="1:14" x14ac:dyDescent="0.35">
      <c r="A4334" s="5">
        <v>4333</v>
      </c>
      <c r="B4334" s="5">
        <v>2830</v>
      </c>
      <c r="C4334" s="5">
        <v>1084</v>
      </c>
      <c r="D4334" s="5">
        <v>1</v>
      </c>
      <c r="E4334" s="5">
        <v>317.63</v>
      </c>
      <c r="F4334" s="5">
        <v>0.15</v>
      </c>
      <c r="G4334" s="5">
        <f>IFERROR(INDEX(Products!$C$2:$C$86,MATCH(C4334,Products!$A$2:$A$86,0)),"")</f>
        <v>8</v>
      </c>
      <c r="H4334" s="12">
        <f>IFERROR(INDEX(Products!$D$2:$D$86,MATCH(C4334,Products!$A$2:$A$86,0)),"")</f>
        <v>188.52</v>
      </c>
      <c r="I4334" s="12">
        <f t="shared" si="268"/>
        <v>269.9855</v>
      </c>
      <c r="J4334" s="12">
        <f t="shared" si="269"/>
        <v>188.52</v>
      </c>
      <c r="K4334" s="12">
        <f t="shared" si="270"/>
        <v>81.465499999999992</v>
      </c>
      <c r="L4334" s="7">
        <f t="shared" si="271"/>
        <v>0.30174027864459385</v>
      </c>
      <c r="M4334" s="5" t="str">
        <f>IF(COUNTIF(Returns!$B$2:$B$248,A4334)&gt;0,"Yes","No")</f>
        <v>No</v>
      </c>
      <c r="N4334" s="13"/>
    </row>
    <row r="4335" spans="1:14" x14ac:dyDescent="0.35">
      <c r="A4335" s="5">
        <v>4334</v>
      </c>
      <c r="B4335" s="5">
        <v>2830</v>
      </c>
      <c r="C4335" s="5">
        <v>1001</v>
      </c>
      <c r="D4335" s="5">
        <v>2</v>
      </c>
      <c r="E4335" s="5">
        <v>3826.19</v>
      </c>
      <c r="F4335" s="5">
        <v>0</v>
      </c>
      <c r="G4335" s="5">
        <f>IFERROR(INDEX(Products!$C$2:$C$86,MATCH(C4335,Products!$A$2:$A$86,0)),"")</f>
        <v>1</v>
      </c>
      <c r="H4335" s="12">
        <f>IFERROR(INDEX(Products!$D$2:$D$86,MATCH(C4335,Products!$A$2:$A$86,0)),"")</f>
        <v>3021.65</v>
      </c>
      <c r="I4335" s="12">
        <f t="shared" si="268"/>
        <v>7652.38</v>
      </c>
      <c r="J4335" s="12">
        <f t="shared" si="269"/>
        <v>6043.3</v>
      </c>
      <c r="K4335" s="12">
        <f t="shared" si="270"/>
        <v>1609.08</v>
      </c>
      <c r="L4335" s="7">
        <f t="shared" si="271"/>
        <v>0.21027183699711721</v>
      </c>
      <c r="M4335" s="5" t="str">
        <f>IF(COUNTIF(Returns!$B$2:$B$248,A4335)&gt;0,"Yes","No")</f>
        <v>Yes</v>
      </c>
      <c r="N4335" s="13"/>
    </row>
    <row r="4336" spans="1:14" x14ac:dyDescent="0.35">
      <c r="A4336" s="5">
        <v>4335</v>
      </c>
      <c r="B4336" s="5">
        <v>2831</v>
      </c>
      <c r="C4336" s="5">
        <v>1056</v>
      </c>
      <c r="D4336" s="5">
        <v>1</v>
      </c>
      <c r="E4336" s="5">
        <v>1134.4000000000001</v>
      </c>
      <c r="F4336" s="5">
        <v>0.05</v>
      </c>
      <c r="G4336" s="5">
        <f>IFERROR(INDEX(Products!$C$2:$C$86,MATCH(C4336,Products!$A$2:$A$86,0)),"")</f>
        <v>6</v>
      </c>
      <c r="H4336" s="12">
        <f>IFERROR(INDEX(Products!$D$2:$D$86,MATCH(C4336,Products!$A$2:$A$86,0)),"")</f>
        <v>798.2</v>
      </c>
      <c r="I4336" s="12">
        <f t="shared" si="268"/>
        <v>1077.68</v>
      </c>
      <c r="J4336" s="12">
        <f t="shared" si="269"/>
        <v>798.2</v>
      </c>
      <c r="K4336" s="12">
        <f t="shared" si="270"/>
        <v>279.48</v>
      </c>
      <c r="L4336" s="7">
        <f t="shared" si="271"/>
        <v>0.25933486749313339</v>
      </c>
      <c r="M4336" s="5" t="str">
        <f>IF(COUNTIF(Returns!$B$2:$B$248,A4336)&gt;0,"Yes","No")</f>
        <v>No</v>
      </c>
      <c r="N4336" s="13"/>
    </row>
    <row r="4337" spans="1:14" x14ac:dyDescent="0.35">
      <c r="A4337" s="5">
        <v>4336</v>
      </c>
      <c r="B4337" s="5">
        <v>2831</v>
      </c>
      <c r="C4337" s="5">
        <v>1072</v>
      </c>
      <c r="D4337" s="5">
        <v>2</v>
      </c>
      <c r="E4337" s="5">
        <v>1404.39</v>
      </c>
      <c r="F4337" s="5">
        <v>0.1</v>
      </c>
      <c r="G4337" s="5">
        <f>IFERROR(INDEX(Products!$C$2:$C$86,MATCH(C4337,Products!$A$2:$A$86,0)),"")</f>
        <v>7</v>
      </c>
      <c r="H4337" s="12">
        <f>IFERROR(INDEX(Products!$D$2:$D$86,MATCH(C4337,Products!$A$2:$A$86,0)),"")</f>
        <v>772.88</v>
      </c>
      <c r="I4337" s="12">
        <f t="shared" si="268"/>
        <v>2527.902</v>
      </c>
      <c r="J4337" s="12">
        <f t="shared" si="269"/>
        <v>1545.76</v>
      </c>
      <c r="K4337" s="12">
        <f t="shared" si="270"/>
        <v>982.14200000000005</v>
      </c>
      <c r="L4337" s="7">
        <f t="shared" si="271"/>
        <v>0.38852059929538407</v>
      </c>
      <c r="M4337" s="5" t="str">
        <f>IF(COUNTIF(Returns!$B$2:$B$248,A4337)&gt;0,"Yes","No")</f>
        <v>No</v>
      </c>
      <c r="N4337" s="13"/>
    </row>
    <row r="4338" spans="1:14" x14ac:dyDescent="0.35">
      <c r="A4338" s="5">
        <v>4337</v>
      </c>
      <c r="B4338" s="5">
        <v>2832</v>
      </c>
      <c r="C4338" s="5">
        <v>1059</v>
      </c>
      <c r="D4338" s="5">
        <v>1</v>
      </c>
      <c r="E4338" s="5">
        <v>540.76</v>
      </c>
      <c r="F4338" s="5">
        <v>0.3</v>
      </c>
      <c r="G4338" s="5">
        <f>IFERROR(INDEX(Products!$C$2:$C$86,MATCH(C4338,Products!$A$2:$A$86,0)),"")</f>
        <v>6</v>
      </c>
      <c r="H4338" s="12">
        <f>IFERROR(INDEX(Products!$D$2:$D$86,MATCH(C4338,Products!$A$2:$A$86,0)),"")</f>
        <v>324.72000000000003</v>
      </c>
      <c r="I4338" s="12">
        <f t="shared" si="268"/>
        <v>378.53199999999998</v>
      </c>
      <c r="J4338" s="12">
        <f t="shared" si="269"/>
        <v>324.72000000000003</v>
      </c>
      <c r="K4338" s="12">
        <f t="shared" si="270"/>
        <v>53.811999999999955</v>
      </c>
      <c r="L4338" s="7">
        <f t="shared" si="271"/>
        <v>0.1421597117284667</v>
      </c>
      <c r="M4338" s="5" t="str">
        <f>IF(COUNTIF(Returns!$B$2:$B$248,A4338)&gt;0,"Yes","No")</f>
        <v>No</v>
      </c>
      <c r="N4338" s="13"/>
    </row>
    <row r="4339" spans="1:14" x14ac:dyDescent="0.35">
      <c r="A4339" s="5">
        <v>4338</v>
      </c>
      <c r="B4339" s="5">
        <v>2832</v>
      </c>
      <c r="C4339" s="5">
        <v>1085</v>
      </c>
      <c r="D4339" s="5">
        <v>1</v>
      </c>
      <c r="E4339" s="5">
        <v>234.72</v>
      </c>
      <c r="F4339" s="5">
        <v>0.15</v>
      </c>
      <c r="G4339" s="5">
        <f>IFERROR(INDEX(Products!$C$2:$C$86,MATCH(C4339,Products!$A$2:$A$86,0)),"")</f>
        <v>8</v>
      </c>
      <c r="H4339" s="12">
        <f>IFERROR(INDEX(Products!$D$2:$D$86,MATCH(C4339,Products!$A$2:$A$86,0)),"")</f>
        <v>175.69</v>
      </c>
      <c r="I4339" s="12">
        <f t="shared" si="268"/>
        <v>199.512</v>
      </c>
      <c r="J4339" s="12">
        <f t="shared" si="269"/>
        <v>175.69</v>
      </c>
      <c r="K4339" s="12">
        <f t="shared" si="270"/>
        <v>23.822000000000003</v>
      </c>
      <c r="L4339" s="7">
        <f t="shared" si="271"/>
        <v>0.11940133926781347</v>
      </c>
      <c r="M4339" s="5" t="str">
        <f>IF(COUNTIF(Returns!$B$2:$B$248,A4339)&gt;0,"Yes","No")</f>
        <v>No</v>
      </c>
      <c r="N4339" s="13"/>
    </row>
    <row r="4340" spans="1:14" x14ac:dyDescent="0.35">
      <c r="A4340" s="5">
        <v>4339</v>
      </c>
      <c r="B4340" s="5">
        <v>2833</v>
      </c>
      <c r="C4340" s="5">
        <v>1016</v>
      </c>
      <c r="D4340" s="5">
        <v>1</v>
      </c>
      <c r="E4340" s="5">
        <v>1279.19</v>
      </c>
      <c r="F4340" s="5">
        <v>0.1</v>
      </c>
      <c r="G4340" s="5">
        <f>IFERROR(INDEX(Products!$C$2:$C$86,MATCH(C4340,Products!$A$2:$A$86,0)),"")</f>
        <v>2</v>
      </c>
      <c r="H4340" s="12">
        <f>IFERROR(INDEX(Products!$D$2:$D$86,MATCH(C4340,Products!$A$2:$A$86,0)),"")</f>
        <v>741.85</v>
      </c>
      <c r="I4340" s="12">
        <f t="shared" si="268"/>
        <v>1151.2710000000002</v>
      </c>
      <c r="J4340" s="12">
        <f t="shared" si="269"/>
        <v>741.85</v>
      </c>
      <c r="K4340" s="12">
        <f t="shared" si="270"/>
        <v>409.42100000000016</v>
      </c>
      <c r="L4340" s="7">
        <f t="shared" si="271"/>
        <v>0.35562521769418332</v>
      </c>
      <c r="M4340" s="5" t="str">
        <f>IF(COUNTIF(Returns!$B$2:$B$248,A4340)&gt;0,"Yes","No")</f>
        <v>No</v>
      </c>
      <c r="N4340" s="13"/>
    </row>
    <row r="4341" spans="1:14" x14ac:dyDescent="0.35">
      <c r="A4341" s="5">
        <v>4340</v>
      </c>
      <c r="B4341" s="5">
        <v>2834</v>
      </c>
      <c r="C4341" s="5">
        <v>1029</v>
      </c>
      <c r="D4341" s="5">
        <v>3</v>
      </c>
      <c r="E4341" s="5">
        <v>951.92</v>
      </c>
      <c r="F4341" s="5">
        <v>0</v>
      </c>
      <c r="G4341" s="5">
        <f>IFERROR(INDEX(Products!$C$2:$C$86,MATCH(C4341,Products!$A$2:$A$86,0)),"")</f>
        <v>3</v>
      </c>
      <c r="H4341" s="12">
        <f>IFERROR(INDEX(Products!$D$2:$D$86,MATCH(C4341,Products!$A$2:$A$86,0)),"")</f>
        <v>552.17999999999995</v>
      </c>
      <c r="I4341" s="12">
        <f t="shared" si="268"/>
        <v>2855.7599999999998</v>
      </c>
      <c r="J4341" s="12">
        <f t="shared" si="269"/>
        <v>1656.54</v>
      </c>
      <c r="K4341" s="12">
        <f t="shared" si="270"/>
        <v>1199.2199999999998</v>
      </c>
      <c r="L4341" s="7">
        <f t="shared" si="271"/>
        <v>0.41993024623917974</v>
      </c>
      <c r="M4341" s="5" t="str">
        <f>IF(COUNTIF(Returns!$B$2:$B$248,A4341)&gt;0,"Yes","No")</f>
        <v>No</v>
      </c>
      <c r="N4341" s="13"/>
    </row>
    <row r="4342" spans="1:14" x14ac:dyDescent="0.35">
      <c r="A4342" s="5">
        <v>4341</v>
      </c>
      <c r="B4342" s="5">
        <v>2835</v>
      </c>
      <c r="C4342" s="5">
        <v>1041</v>
      </c>
      <c r="D4342" s="5">
        <v>1</v>
      </c>
      <c r="E4342" s="5">
        <v>767.68</v>
      </c>
      <c r="F4342" s="5">
        <v>0.1</v>
      </c>
      <c r="G4342" s="5">
        <f>IFERROR(INDEX(Products!$C$2:$C$86,MATCH(C4342,Products!$A$2:$A$86,0)),"")</f>
        <v>4</v>
      </c>
      <c r="H4342" s="12">
        <f>IFERROR(INDEX(Products!$D$2:$D$86,MATCH(C4342,Products!$A$2:$A$86,0)),"")</f>
        <v>540.32000000000005</v>
      </c>
      <c r="I4342" s="12">
        <f t="shared" si="268"/>
        <v>690.91199999999992</v>
      </c>
      <c r="J4342" s="12">
        <f t="shared" si="269"/>
        <v>540.32000000000005</v>
      </c>
      <c r="K4342" s="12">
        <f t="shared" si="270"/>
        <v>150.59199999999987</v>
      </c>
      <c r="L4342" s="7">
        <f t="shared" si="271"/>
        <v>0.21796118753184182</v>
      </c>
      <c r="M4342" s="5" t="str">
        <f>IF(COUNTIF(Returns!$B$2:$B$248,A4342)&gt;0,"Yes","No")</f>
        <v>No</v>
      </c>
      <c r="N4342" s="13"/>
    </row>
    <row r="4343" spans="1:14" x14ac:dyDescent="0.35">
      <c r="A4343" s="5">
        <v>4342</v>
      </c>
      <c r="B4343" s="5">
        <v>2836</v>
      </c>
      <c r="C4343" s="5">
        <v>1057</v>
      </c>
      <c r="D4343" s="5">
        <v>1</v>
      </c>
      <c r="E4343" s="5">
        <v>670.06</v>
      </c>
      <c r="F4343" s="5">
        <v>0.2</v>
      </c>
      <c r="G4343" s="5">
        <f>IFERROR(INDEX(Products!$C$2:$C$86,MATCH(C4343,Products!$A$2:$A$86,0)),"")</f>
        <v>6</v>
      </c>
      <c r="H4343" s="12">
        <f>IFERROR(INDEX(Products!$D$2:$D$86,MATCH(C4343,Products!$A$2:$A$86,0)),"")</f>
        <v>490.48</v>
      </c>
      <c r="I4343" s="12">
        <f t="shared" si="268"/>
        <v>536.048</v>
      </c>
      <c r="J4343" s="12">
        <f t="shared" si="269"/>
        <v>490.48</v>
      </c>
      <c r="K4343" s="12">
        <f t="shared" si="270"/>
        <v>45.567999999999984</v>
      </c>
      <c r="L4343" s="7">
        <f t="shared" si="271"/>
        <v>8.5007312777960156E-2</v>
      </c>
      <c r="M4343" s="5" t="str">
        <f>IF(COUNTIF(Returns!$B$2:$B$248,A4343)&gt;0,"Yes","No")</f>
        <v>No</v>
      </c>
      <c r="N4343" s="13"/>
    </row>
    <row r="4344" spans="1:14" x14ac:dyDescent="0.35">
      <c r="A4344" s="5">
        <v>4343</v>
      </c>
      <c r="B4344" s="5">
        <v>2837</v>
      </c>
      <c r="C4344" s="5">
        <v>1028</v>
      </c>
      <c r="D4344" s="5">
        <v>1</v>
      </c>
      <c r="E4344" s="5">
        <v>2753.45</v>
      </c>
      <c r="F4344" s="5">
        <v>0.3</v>
      </c>
      <c r="G4344" s="5">
        <f>IFERROR(INDEX(Products!$C$2:$C$86,MATCH(C4344,Products!$A$2:$A$86,0)),"")</f>
        <v>3</v>
      </c>
      <c r="H4344" s="12">
        <f>IFERROR(INDEX(Products!$D$2:$D$86,MATCH(C4344,Products!$A$2:$A$86,0)),"")</f>
        <v>1672.88</v>
      </c>
      <c r="I4344" s="12">
        <f t="shared" si="268"/>
        <v>1927.4149999999997</v>
      </c>
      <c r="J4344" s="12">
        <f t="shared" si="269"/>
        <v>1672.88</v>
      </c>
      <c r="K4344" s="12">
        <f t="shared" si="270"/>
        <v>254.53499999999963</v>
      </c>
      <c r="L4344" s="7">
        <f t="shared" si="271"/>
        <v>0.13206029837891667</v>
      </c>
      <c r="M4344" s="5" t="str">
        <f>IF(COUNTIF(Returns!$B$2:$B$248,A4344)&gt;0,"Yes","No")</f>
        <v>No</v>
      </c>
      <c r="N4344" s="13"/>
    </row>
    <row r="4345" spans="1:14" x14ac:dyDescent="0.35">
      <c r="A4345" s="5">
        <v>4344</v>
      </c>
      <c r="B4345" s="5">
        <v>2837</v>
      </c>
      <c r="C4345" s="5">
        <v>1017</v>
      </c>
      <c r="D4345" s="5">
        <v>2</v>
      </c>
      <c r="E4345" s="5">
        <v>978.37</v>
      </c>
      <c r="F4345" s="5">
        <v>0</v>
      </c>
      <c r="G4345" s="5">
        <f>IFERROR(INDEX(Products!$C$2:$C$86,MATCH(C4345,Products!$A$2:$A$86,0)),"")</f>
        <v>2</v>
      </c>
      <c r="H4345" s="12">
        <f>IFERROR(INDEX(Products!$D$2:$D$86,MATCH(C4345,Products!$A$2:$A$86,0)),"")</f>
        <v>519.71</v>
      </c>
      <c r="I4345" s="12">
        <f t="shared" si="268"/>
        <v>1956.74</v>
      </c>
      <c r="J4345" s="12">
        <f t="shared" si="269"/>
        <v>1039.42</v>
      </c>
      <c r="K4345" s="12">
        <f t="shared" si="270"/>
        <v>917.31999999999994</v>
      </c>
      <c r="L4345" s="7">
        <f t="shared" si="271"/>
        <v>0.46880014718358082</v>
      </c>
      <c r="M4345" s="5" t="str">
        <f>IF(COUNTIF(Returns!$B$2:$B$248,A4345)&gt;0,"Yes","No")</f>
        <v>No</v>
      </c>
      <c r="N4345" s="13"/>
    </row>
    <row r="4346" spans="1:14" x14ac:dyDescent="0.35">
      <c r="A4346" s="5">
        <v>4345</v>
      </c>
      <c r="B4346" s="5">
        <v>2838</v>
      </c>
      <c r="C4346" s="5">
        <v>1067</v>
      </c>
      <c r="D4346" s="5">
        <v>1</v>
      </c>
      <c r="E4346" s="5">
        <v>4128.99</v>
      </c>
      <c r="F4346" s="5">
        <v>0</v>
      </c>
      <c r="G4346" s="5">
        <f>IFERROR(INDEX(Products!$C$2:$C$86,MATCH(C4346,Products!$A$2:$A$86,0)),"")</f>
        <v>7</v>
      </c>
      <c r="H4346" s="12">
        <f>IFERROR(INDEX(Products!$D$2:$D$86,MATCH(C4346,Products!$A$2:$A$86,0)),"")</f>
        <v>2213.3200000000002</v>
      </c>
      <c r="I4346" s="12">
        <f t="shared" si="268"/>
        <v>4128.99</v>
      </c>
      <c r="J4346" s="12">
        <f t="shared" si="269"/>
        <v>2213.3200000000002</v>
      </c>
      <c r="K4346" s="12">
        <f t="shared" si="270"/>
        <v>1915.6699999999996</v>
      </c>
      <c r="L4346" s="7">
        <f t="shared" si="271"/>
        <v>0.4639560764254696</v>
      </c>
      <c r="M4346" s="5" t="str">
        <f>IF(COUNTIF(Returns!$B$2:$B$248,A4346)&gt;0,"Yes","No")</f>
        <v>No</v>
      </c>
      <c r="N4346" s="13"/>
    </row>
    <row r="4347" spans="1:14" x14ac:dyDescent="0.35">
      <c r="A4347" s="5">
        <v>4346</v>
      </c>
      <c r="B4347" s="5">
        <v>2839</v>
      </c>
      <c r="C4347" s="5">
        <v>1049</v>
      </c>
      <c r="D4347" s="5">
        <v>3</v>
      </c>
      <c r="E4347" s="5">
        <v>3970.29</v>
      </c>
      <c r="F4347" s="5">
        <v>0.2</v>
      </c>
      <c r="G4347" s="5">
        <f>IFERROR(INDEX(Products!$C$2:$C$86,MATCH(C4347,Products!$A$2:$A$86,0)),"")</f>
        <v>5</v>
      </c>
      <c r="H4347" s="12">
        <f>IFERROR(INDEX(Products!$D$2:$D$86,MATCH(C4347,Products!$A$2:$A$86,0)),"")</f>
        <v>2490.89</v>
      </c>
      <c r="I4347" s="12">
        <f t="shared" si="268"/>
        <v>9528.6959999999999</v>
      </c>
      <c r="J4347" s="12">
        <f t="shared" si="269"/>
        <v>7472.67</v>
      </c>
      <c r="K4347" s="12">
        <f t="shared" si="270"/>
        <v>2056.0259999999998</v>
      </c>
      <c r="L4347" s="7">
        <f t="shared" si="271"/>
        <v>0.2157720216911107</v>
      </c>
      <c r="M4347" s="5" t="str">
        <f>IF(COUNTIF(Returns!$B$2:$B$248,A4347)&gt;0,"Yes","No")</f>
        <v>No</v>
      </c>
      <c r="N4347" s="13"/>
    </row>
    <row r="4348" spans="1:14" x14ac:dyDescent="0.35">
      <c r="A4348" s="5">
        <v>4347</v>
      </c>
      <c r="B4348" s="5">
        <v>2840</v>
      </c>
      <c r="C4348" s="5">
        <v>1075</v>
      </c>
      <c r="D4348" s="5">
        <v>1</v>
      </c>
      <c r="E4348" s="5">
        <v>904.54</v>
      </c>
      <c r="F4348" s="5">
        <v>0.15</v>
      </c>
      <c r="G4348" s="5">
        <f>IFERROR(INDEX(Products!$C$2:$C$86,MATCH(C4348,Products!$A$2:$A$86,0)),"")</f>
        <v>7</v>
      </c>
      <c r="H4348" s="12">
        <f>IFERROR(INDEX(Products!$D$2:$D$86,MATCH(C4348,Products!$A$2:$A$86,0)),"")</f>
        <v>622.70000000000005</v>
      </c>
      <c r="I4348" s="12">
        <f t="shared" si="268"/>
        <v>768.85899999999992</v>
      </c>
      <c r="J4348" s="12">
        <f t="shared" si="269"/>
        <v>622.70000000000005</v>
      </c>
      <c r="K4348" s="12">
        <f t="shared" si="270"/>
        <v>146.15899999999988</v>
      </c>
      <c r="L4348" s="7">
        <f t="shared" si="271"/>
        <v>0.19009857464112392</v>
      </c>
      <c r="M4348" s="5" t="str">
        <f>IF(COUNTIF(Returns!$B$2:$B$248,A4348)&gt;0,"Yes","No")</f>
        <v>No</v>
      </c>
      <c r="N4348" s="13"/>
    </row>
    <row r="4349" spans="1:14" x14ac:dyDescent="0.35">
      <c r="A4349" s="5">
        <v>4348</v>
      </c>
      <c r="B4349" s="5">
        <v>2841</v>
      </c>
      <c r="C4349" s="5">
        <v>1068</v>
      </c>
      <c r="D4349" s="5">
        <v>1</v>
      </c>
      <c r="E4349" s="5">
        <v>550.08000000000004</v>
      </c>
      <c r="F4349" s="5">
        <v>0.15</v>
      </c>
      <c r="G4349" s="5">
        <f>IFERROR(INDEX(Products!$C$2:$C$86,MATCH(C4349,Products!$A$2:$A$86,0)),"")</f>
        <v>7</v>
      </c>
      <c r="H4349" s="12">
        <f>IFERROR(INDEX(Products!$D$2:$D$86,MATCH(C4349,Products!$A$2:$A$86,0)),"")</f>
        <v>351.29</v>
      </c>
      <c r="I4349" s="12">
        <f t="shared" si="268"/>
        <v>467.56800000000004</v>
      </c>
      <c r="J4349" s="12">
        <f t="shared" si="269"/>
        <v>351.29</v>
      </c>
      <c r="K4349" s="12">
        <f t="shared" si="270"/>
        <v>116.27800000000002</v>
      </c>
      <c r="L4349" s="7">
        <f t="shared" si="271"/>
        <v>0.24868682202374845</v>
      </c>
      <c r="M4349" s="5" t="str">
        <f>IF(COUNTIF(Returns!$B$2:$B$248,A4349)&gt;0,"Yes","No")</f>
        <v>No</v>
      </c>
      <c r="N4349" s="13"/>
    </row>
    <row r="4350" spans="1:14" x14ac:dyDescent="0.35">
      <c r="A4350" s="5">
        <v>4349</v>
      </c>
      <c r="B4350" s="5">
        <v>2841</v>
      </c>
      <c r="C4350" s="5">
        <v>1045</v>
      </c>
      <c r="D4350" s="5">
        <v>1</v>
      </c>
      <c r="E4350" s="5">
        <v>197.92</v>
      </c>
      <c r="F4350" s="5">
        <v>0.3</v>
      </c>
      <c r="G4350" s="5">
        <f>IFERROR(INDEX(Products!$C$2:$C$86,MATCH(C4350,Products!$A$2:$A$86,0)),"")</f>
        <v>4</v>
      </c>
      <c r="H4350" s="12">
        <f>IFERROR(INDEX(Products!$D$2:$D$86,MATCH(C4350,Products!$A$2:$A$86,0)),"")</f>
        <v>154.55000000000001</v>
      </c>
      <c r="I4350" s="12">
        <f t="shared" si="268"/>
        <v>138.54399999999998</v>
      </c>
      <c r="J4350" s="12">
        <f t="shared" si="269"/>
        <v>154.55000000000001</v>
      </c>
      <c r="K4350" s="12">
        <f t="shared" si="270"/>
        <v>-16.006000000000029</v>
      </c>
      <c r="L4350" s="7">
        <f t="shared" si="271"/>
        <v>-0.11553008430534725</v>
      </c>
      <c r="M4350" s="5" t="str">
        <f>IF(COUNTIF(Returns!$B$2:$B$248,A4350)&gt;0,"Yes","No")</f>
        <v>No</v>
      </c>
      <c r="N4350" s="13"/>
    </row>
    <row r="4351" spans="1:14" x14ac:dyDescent="0.35">
      <c r="A4351" s="5">
        <v>4350</v>
      </c>
      <c r="B4351" s="5">
        <v>2841</v>
      </c>
      <c r="C4351" s="5">
        <v>1081</v>
      </c>
      <c r="D4351" s="5">
        <v>1</v>
      </c>
      <c r="E4351" s="5">
        <v>163.27000000000001</v>
      </c>
      <c r="F4351" s="5">
        <v>0.1</v>
      </c>
      <c r="G4351" s="5">
        <f>IFERROR(INDEX(Products!$C$2:$C$86,MATCH(C4351,Products!$A$2:$A$86,0)),"")</f>
        <v>8</v>
      </c>
      <c r="H4351" s="12">
        <f>IFERROR(INDEX(Products!$D$2:$D$86,MATCH(C4351,Products!$A$2:$A$86,0)),"")</f>
        <v>98.34</v>
      </c>
      <c r="I4351" s="12">
        <f t="shared" si="268"/>
        <v>146.94300000000001</v>
      </c>
      <c r="J4351" s="12">
        <f t="shared" si="269"/>
        <v>98.34</v>
      </c>
      <c r="K4351" s="12">
        <f t="shared" si="270"/>
        <v>48.603000000000009</v>
      </c>
      <c r="L4351" s="7">
        <f t="shared" si="271"/>
        <v>0.33076090729058211</v>
      </c>
      <c r="M4351" s="5" t="str">
        <f>IF(COUNTIF(Returns!$B$2:$B$248,A4351)&gt;0,"Yes","No")</f>
        <v>No</v>
      </c>
      <c r="N4351" s="13"/>
    </row>
    <row r="4352" spans="1:14" x14ac:dyDescent="0.35">
      <c r="A4352" s="5">
        <v>4351</v>
      </c>
      <c r="B4352" s="5">
        <v>2842</v>
      </c>
      <c r="C4352" s="5">
        <v>1001</v>
      </c>
      <c r="D4352" s="5">
        <v>2</v>
      </c>
      <c r="E4352" s="5">
        <v>3826.19</v>
      </c>
      <c r="F4352" s="5">
        <v>0.2</v>
      </c>
      <c r="G4352" s="5">
        <f>IFERROR(INDEX(Products!$C$2:$C$86,MATCH(C4352,Products!$A$2:$A$86,0)),"")</f>
        <v>1</v>
      </c>
      <c r="H4352" s="12">
        <f>IFERROR(INDEX(Products!$D$2:$D$86,MATCH(C4352,Products!$A$2:$A$86,0)),"")</f>
        <v>3021.65</v>
      </c>
      <c r="I4352" s="12">
        <f t="shared" si="268"/>
        <v>6121.9040000000005</v>
      </c>
      <c r="J4352" s="12">
        <f t="shared" si="269"/>
        <v>6043.3</v>
      </c>
      <c r="K4352" s="12">
        <f t="shared" si="270"/>
        <v>78.604000000000269</v>
      </c>
      <c r="L4352" s="7">
        <f t="shared" si="271"/>
        <v>1.2839796246396589E-2</v>
      </c>
      <c r="M4352" s="5" t="str">
        <f>IF(COUNTIF(Returns!$B$2:$B$248,A4352)&gt;0,"Yes","No")</f>
        <v>No</v>
      </c>
      <c r="N4352" s="13"/>
    </row>
    <row r="4353" spans="1:14" x14ac:dyDescent="0.35">
      <c r="A4353" s="5">
        <v>4352</v>
      </c>
      <c r="B4353" s="5">
        <v>2842</v>
      </c>
      <c r="C4353" s="5">
        <v>1061</v>
      </c>
      <c r="D4353" s="5">
        <v>1</v>
      </c>
      <c r="E4353" s="5">
        <v>1128.8399999999999</v>
      </c>
      <c r="F4353" s="5">
        <v>0</v>
      </c>
      <c r="G4353" s="5">
        <f>IFERROR(INDEX(Products!$C$2:$C$86,MATCH(C4353,Products!$A$2:$A$86,0)),"")</f>
        <v>6</v>
      </c>
      <c r="H4353" s="12">
        <f>IFERROR(INDEX(Products!$D$2:$D$86,MATCH(C4353,Products!$A$2:$A$86,0)),"")</f>
        <v>705.26</v>
      </c>
      <c r="I4353" s="12">
        <f t="shared" si="268"/>
        <v>1128.8399999999999</v>
      </c>
      <c r="J4353" s="12">
        <f t="shared" si="269"/>
        <v>705.26</v>
      </c>
      <c r="K4353" s="12">
        <f t="shared" si="270"/>
        <v>423.57999999999993</v>
      </c>
      <c r="L4353" s="7">
        <f t="shared" si="271"/>
        <v>0.37523475426101127</v>
      </c>
      <c r="M4353" s="5" t="str">
        <f>IF(COUNTIF(Returns!$B$2:$B$248,A4353)&gt;0,"Yes","No")</f>
        <v>No</v>
      </c>
      <c r="N4353" s="13"/>
    </row>
    <row r="4354" spans="1:14" x14ac:dyDescent="0.35">
      <c r="A4354" s="5">
        <v>4353</v>
      </c>
      <c r="B4354" s="5">
        <v>2843</v>
      </c>
      <c r="C4354" s="5">
        <v>1028</v>
      </c>
      <c r="D4354" s="5">
        <v>1</v>
      </c>
      <c r="E4354" s="5">
        <v>2753.45</v>
      </c>
      <c r="F4354" s="5">
        <v>0.1</v>
      </c>
      <c r="G4354" s="5">
        <f>IFERROR(INDEX(Products!$C$2:$C$86,MATCH(C4354,Products!$A$2:$A$86,0)),"")</f>
        <v>3</v>
      </c>
      <c r="H4354" s="12">
        <f>IFERROR(INDEX(Products!$D$2:$D$86,MATCH(C4354,Products!$A$2:$A$86,0)),"")</f>
        <v>1672.88</v>
      </c>
      <c r="I4354" s="12">
        <f t="shared" ref="I4354:I4417" si="272">D4354*E4354*(1-F4354)</f>
        <v>2478.105</v>
      </c>
      <c r="J4354" s="12">
        <f t="shared" ref="J4354:J4417" si="273">D4354*H4354</f>
        <v>1672.88</v>
      </c>
      <c r="K4354" s="12">
        <f t="shared" ref="K4354:K4417" si="274">I4354-J4354</f>
        <v>805.22499999999991</v>
      </c>
      <c r="L4354" s="7">
        <f t="shared" ref="L4354:L4417" si="275">IFERROR(K4354/I4354,0)</f>
        <v>0.32493578762804637</v>
      </c>
      <c r="M4354" s="5" t="str">
        <f>IF(COUNTIF(Returns!$B$2:$B$248,A4354)&gt;0,"Yes","No")</f>
        <v>No</v>
      </c>
      <c r="N4354" s="13"/>
    </row>
    <row r="4355" spans="1:14" x14ac:dyDescent="0.35">
      <c r="A4355" s="5">
        <v>4354</v>
      </c>
      <c r="B4355" s="5">
        <v>2844</v>
      </c>
      <c r="C4355" s="5">
        <v>1061</v>
      </c>
      <c r="D4355" s="5">
        <v>1</v>
      </c>
      <c r="E4355" s="5">
        <v>1128.8399999999999</v>
      </c>
      <c r="F4355" s="5">
        <v>0.25</v>
      </c>
      <c r="G4355" s="5">
        <f>IFERROR(INDEX(Products!$C$2:$C$86,MATCH(C4355,Products!$A$2:$A$86,0)),"")</f>
        <v>6</v>
      </c>
      <c r="H4355" s="12">
        <f>IFERROR(INDEX(Products!$D$2:$D$86,MATCH(C4355,Products!$A$2:$A$86,0)),"")</f>
        <v>705.26</v>
      </c>
      <c r="I4355" s="12">
        <f t="shared" si="272"/>
        <v>846.62999999999988</v>
      </c>
      <c r="J4355" s="12">
        <f t="shared" si="273"/>
        <v>705.26</v>
      </c>
      <c r="K4355" s="12">
        <f t="shared" si="274"/>
        <v>141.36999999999989</v>
      </c>
      <c r="L4355" s="7">
        <f t="shared" si="275"/>
        <v>0.16697967234801497</v>
      </c>
      <c r="M4355" s="5" t="str">
        <f>IF(COUNTIF(Returns!$B$2:$B$248,A4355)&gt;0,"Yes","No")</f>
        <v>No</v>
      </c>
      <c r="N4355" s="13"/>
    </row>
    <row r="4356" spans="1:14" x14ac:dyDescent="0.35">
      <c r="A4356" s="5">
        <v>4355</v>
      </c>
      <c r="B4356" s="5">
        <v>2845</v>
      </c>
      <c r="C4356" s="5">
        <v>1053</v>
      </c>
      <c r="D4356" s="5">
        <v>3</v>
      </c>
      <c r="E4356" s="5">
        <v>1295.03</v>
      </c>
      <c r="F4356" s="5">
        <v>0.05</v>
      </c>
      <c r="G4356" s="5">
        <f>IFERROR(INDEX(Products!$C$2:$C$86,MATCH(C4356,Products!$A$2:$A$86,0)),"")</f>
        <v>5</v>
      </c>
      <c r="H4356" s="12">
        <f>IFERROR(INDEX(Products!$D$2:$D$86,MATCH(C4356,Products!$A$2:$A$86,0)),"")</f>
        <v>777.04</v>
      </c>
      <c r="I4356" s="12">
        <f t="shared" si="272"/>
        <v>3690.8355000000001</v>
      </c>
      <c r="J4356" s="12">
        <f t="shared" si="273"/>
        <v>2331.12</v>
      </c>
      <c r="K4356" s="12">
        <f t="shared" si="274"/>
        <v>1359.7155000000002</v>
      </c>
      <c r="L4356" s="7">
        <f t="shared" si="275"/>
        <v>0.36840317050163851</v>
      </c>
      <c r="M4356" s="5" t="str">
        <f>IF(COUNTIF(Returns!$B$2:$B$248,A4356)&gt;0,"Yes","No")</f>
        <v>No</v>
      </c>
      <c r="N4356" s="13"/>
    </row>
    <row r="4357" spans="1:14" x14ac:dyDescent="0.35">
      <c r="A4357" s="5">
        <v>4356</v>
      </c>
      <c r="B4357" s="5">
        <v>2846</v>
      </c>
      <c r="C4357" s="5">
        <v>1018</v>
      </c>
      <c r="D4357" s="5">
        <v>1</v>
      </c>
      <c r="E4357" s="5">
        <v>628.09</v>
      </c>
      <c r="F4357" s="5">
        <v>0</v>
      </c>
      <c r="G4357" s="5">
        <f>IFERROR(INDEX(Products!$C$2:$C$86,MATCH(C4357,Products!$A$2:$A$86,0)),"")</f>
        <v>2</v>
      </c>
      <c r="H4357" s="12">
        <f>IFERROR(INDEX(Products!$D$2:$D$86,MATCH(C4357,Products!$A$2:$A$86,0)),"")</f>
        <v>390.4</v>
      </c>
      <c r="I4357" s="12">
        <f t="shared" si="272"/>
        <v>628.09</v>
      </c>
      <c r="J4357" s="12">
        <f t="shared" si="273"/>
        <v>390.4</v>
      </c>
      <c r="K4357" s="12">
        <f t="shared" si="274"/>
        <v>237.69000000000005</v>
      </c>
      <c r="L4357" s="7">
        <f t="shared" si="275"/>
        <v>0.37843302711394872</v>
      </c>
      <c r="M4357" s="5" t="str">
        <f>IF(COUNTIF(Returns!$B$2:$B$248,A4357)&gt;0,"Yes","No")</f>
        <v>No</v>
      </c>
      <c r="N4357" s="13"/>
    </row>
    <row r="4358" spans="1:14" x14ac:dyDescent="0.35">
      <c r="A4358" s="5">
        <v>4357</v>
      </c>
      <c r="B4358" s="5">
        <v>2847</v>
      </c>
      <c r="C4358" s="5">
        <v>1026</v>
      </c>
      <c r="D4358" s="5">
        <v>1</v>
      </c>
      <c r="E4358" s="5">
        <v>1413.81</v>
      </c>
      <c r="F4358" s="5">
        <v>0.1</v>
      </c>
      <c r="G4358" s="5">
        <f>IFERROR(INDEX(Products!$C$2:$C$86,MATCH(C4358,Products!$A$2:$A$86,0)),"")</f>
        <v>3</v>
      </c>
      <c r="H4358" s="12">
        <f>IFERROR(INDEX(Products!$D$2:$D$86,MATCH(C4358,Products!$A$2:$A$86,0)),"")</f>
        <v>1019.93</v>
      </c>
      <c r="I4358" s="12">
        <f t="shared" si="272"/>
        <v>1272.4290000000001</v>
      </c>
      <c r="J4358" s="12">
        <f t="shared" si="273"/>
        <v>1019.93</v>
      </c>
      <c r="K4358" s="12">
        <f t="shared" si="274"/>
        <v>252.49900000000014</v>
      </c>
      <c r="L4358" s="7">
        <f t="shared" si="275"/>
        <v>0.19843857692649267</v>
      </c>
      <c r="M4358" s="5" t="str">
        <f>IF(COUNTIF(Returns!$B$2:$B$248,A4358)&gt;0,"Yes","No")</f>
        <v>No</v>
      </c>
      <c r="N4358" s="13"/>
    </row>
    <row r="4359" spans="1:14" x14ac:dyDescent="0.35">
      <c r="A4359" s="5">
        <v>4358</v>
      </c>
      <c r="B4359" s="5">
        <v>2848</v>
      </c>
      <c r="C4359" s="5">
        <v>1052</v>
      </c>
      <c r="D4359" s="5">
        <v>3</v>
      </c>
      <c r="E4359" s="5">
        <v>2801.53</v>
      </c>
      <c r="F4359" s="5">
        <v>0.15</v>
      </c>
      <c r="G4359" s="5">
        <f>IFERROR(INDEX(Products!$C$2:$C$86,MATCH(C4359,Products!$A$2:$A$86,0)),"")</f>
        <v>5</v>
      </c>
      <c r="H4359" s="12">
        <f>IFERROR(INDEX(Products!$D$2:$D$86,MATCH(C4359,Products!$A$2:$A$86,0)),"")</f>
        <v>1752.02</v>
      </c>
      <c r="I4359" s="12">
        <f t="shared" si="272"/>
        <v>7143.9014999999999</v>
      </c>
      <c r="J4359" s="12">
        <f t="shared" si="273"/>
        <v>5256.0599999999995</v>
      </c>
      <c r="K4359" s="12">
        <f t="shared" si="274"/>
        <v>1887.8415000000005</v>
      </c>
      <c r="L4359" s="7">
        <f t="shared" si="275"/>
        <v>0.26425917266636451</v>
      </c>
      <c r="M4359" s="5" t="str">
        <f>IF(COUNTIF(Returns!$B$2:$B$248,A4359)&gt;0,"Yes","No")</f>
        <v>No</v>
      </c>
      <c r="N4359" s="13"/>
    </row>
    <row r="4360" spans="1:14" x14ac:dyDescent="0.35">
      <c r="A4360" s="5">
        <v>4359</v>
      </c>
      <c r="B4360" s="5">
        <v>2849</v>
      </c>
      <c r="C4360" s="5">
        <v>1038</v>
      </c>
      <c r="D4360" s="5">
        <v>1</v>
      </c>
      <c r="E4360" s="5">
        <v>930.61</v>
      </c>
      <c r="F4360" s="5">
        <v>0.2</v>
      </c>
      <c r="G4360" s="5">
        <f>IFERROR(INDEX(Products!$C$2:$C$86,MATCH(C4360,Products!$A$2:$A$86,0)),"")</f>
        <v>4</v>
      </c>
      <c r="H4360" s="12">
        <f>IFERROR(INDEX(Products!$D$2:$D$86,MATCH(C4360,Products!$A$2:$A$86,0)),"")</f>
        <v>617.46</v>
      </c>
      <c r="I4360" s="12">
        <f t="shared" si="272"/>
        <v>744.48800000000006</v>
      </c>
      <c r="J4360" s="12">
        <f t="shared" si="273"/>
        <v>617.46</v>
      </c>
      <c r="K4360" s="12">
        <f t="shared" si="274"/>
        <v>127.02800000000002</v>
      </c>
      <c r="L4360" s="7">
        <f t="shared" si="275"/>
        <v>0.17062464405067646</v>
      </c>
      <c r="M4360" s="5" t="str">
        <f>IF(COUNTIF(Returns!$B$2:$B$248,A4360)&gt;0,"Yes","No")</f>
        <v>No</v>
      </c>
      <c r="N4360" s="13"/>
    </row>
    <row r="4361" spans="1:14" x14ac:dyDescent="0.35">
      <c r="A4361" s="5">
        <v>4360</v>
      </c>
      <c r="B4361" s="5">
        <v>2850</v>
      </c>
      <c r="C4361" s="5">
        <v>1006</v>
      </c>
      <c r="D4361" s="5">
        <v>1</v>
      </c>
      <c r="E4361" s="5">
        <v>2046.37</v>
      </c>
      <c r="F4361" s="5">
        <v>0.3</v>
      </c>
      <c r="G4361" s="5">
        <f>IFERROR(INDEX(Products!$C$2:$C$86,MATCH(C4361,Products!$A$2:$A$86,0)),"")</f>
        <v>1</v>
      </c>
      <c r="H4361" s="12">
        <f>IFERROR(INDEX(Products!$D$2:$D$86,MATCH(C4361,Products!$A$2:$A$86,0)),"")</f>
        <v>1296.42</v>
      </c>
      <c r="I4361" s="12">
        <f t="shared" si="272"/>
        <v>1432.4589999999998</v>
      </c>
      <c r="J4361" s="12">
        <f t="shared" si="273"/>
        <v>1296.42</v>
      </c>
      <c r="K4361" s="12">
        <f t="shared" si="274"/>
        <v>136.03899999999976</v>
      </c>
      <c r="L4361" s="7">
        <f t="shared" si="275"/>
        <v>9.4968861237913108E-2</v>
      </c>
      <c r="M4361" s="5" t="str">
        <f>IF(COUNTIF(Returns!$B$2:$B$248,A4361)&gt;0,"Yes","No")</f>
        <v>No</v>
      </c>
      <c r="N4361" s="13"/>
    </row>
    <row r="4362" spans="1:14" x14ac:dyDescent="0.35">
      <c r="A4362" s="5">
        <v>4361</v>
      </c>
      <c r="B4362" s="5">
        <v>2850</v>
      </c>
      <c r="C4362" s="5">
        <v>1067</v>
      </c>
      <c r="D4362" s="5">
        <v>1</v>
      </c>
      <c r="E4362" s="5">
        <v>4128.99</v>
      </c>
      <c r="F4362" s="5">
        <v>0</v>
      </c>
      <c r="G4362" s="5">
        <f>IFERROR(INDEX(Products!$C$2:$C$86,MATCH(C4362,Products!$A$2:$A$86,0)),"")</f>
        <v>7</v>
      </c>
      <c r="H4362" s="12">
        <f>IFERROR(INDEX(Products!$D$2:$D$86,MATCH(C4362,Products!$A$2:$A$86,0)),"")</f>
        <v>2213.3200000000002</v>
      </c>
      <c r="I4362" s="12">
        <f t="shared" si="272"/>
        <v>4128.99</v>
      </c>
      <c r="J4362" s="12">
        <f t="shared" si="273"/>
        <v>2213.3200000000002</v>
      </c>
      <c r="K4362" s="12">
        <f t="shared" si="274"/>
        <v>1915.6699999999996</v>
      </c>
      <c r="L4362" s="7">
        <f t="shared" si="275"/>
        <v>0.4639560764254696</v>
      </c>
      <c r="M4362" s="5" t="str">
        <f>IF(COUNTIF(Returns!$B$2:$B$248,A4362)&gt;0,"Yes","No")</f>
        <v>No</v>
      </c>
      <c r="N4362" s="13"/>
    </row>
    <row r="4363" spans="1:14" x14ac:dyDescent="0.35">
      <c r="A4363" s="5">
        <v>4362</v>
      </c>
      <c r="B4363" s="5">
        <v>2850</v>
      </c>
      <c r="C4363" s="5">
        <v>1061</v>
      </c>
      <c r="D4363" s="5">
        <v>1</v>
      </c>
      <c r="E4363" s="5">
        <v>1128.8399999999999</v>
      </c>
      <c r="F4363" s="5">
        <v>0.1</v>
      </c>
      <c r="G4363" s="5">
        <f>IFERROR(INDEX(Products!$C$2:$C$86,MATCH(C4363,Products!$A$2:$A$86,0)),"")</f>
        <v>6</v>
      </c>
      <c r="H4363" s="12">
        <f>IFERROR(INDEX(Products!$D$2:$D$86,MATCH(C4363,Products!$A$2:$A$86,0)),"")</f>
        <v>705.26</v>
      </c>
      <c r="I4363" s="12">
        <f t="shared" si="272"/>
        <v>1015.9559999999999</v>
      </c>
      <c r="J4363" s="12">
        <f t="shared" si="273"/>
        <v>705.26</v>
      </c>
      <c r="K4363" s="12">
        <f t="shared" si="274"/>
        <v>310.69599999999991</v>
      </c>
      <c r="L4363" s="7">
        <f t="shared" si="275"/>
        <v>0.30581639362334584</v>
      </c>
      <c r="M4363" s="5" t="str">
        <f>IF(COUNTIF(Returns!$B$2:$B$248,A4363)&gt;0,"Yes","No")</f>
        <v>No</v>
      </c>
      <c r="N4363" s="13"/>
    </row>
    <row r="4364" spans="1:14" x14ac:dyDescent="0.35">
      <c r="A4364" s="5">
        <v>4363</v>
      </c>
      <c r="B4364" s="5">
        <v>2851</v>
      </c>
      <c r="C4364" s="5">
        <v>1017</v>
      </c>
      <c r="D4364" s="5">
        <v>1</v>
      </c>
      <c r="E4364" s="5">
        <v>978.37</v>
      </c>
      <c r="F4364" s="5">
        <v>0.1</v>
      </c>
      <c r="G4364" s="5">
        <f>IFERROR(INDEX(Products!$C$2:$C$86,MATCH(C4364,Products!$A$2:$A$86,0)),"")</f>
        <v>2</v>
      </c>
      <c r="H4364" s="12">
        <f>IFERROR(INDEX(Products!$D$2:$D$86,MATCH(C4364,Products!$A$2:$A$86,0)),"")</f>
        <v>519.71</v>
      </c>
      <c r="I4364" s="12">
        <f t="shared" si="272"/>
        <v>880.53300000000002</v>
      </c>
      <c r="J4364" s="12">
        <f t="shared" si="273"/>
        <v>519.71</v>
      </c>
      <c r="K4364" s="12">
        <f t="shared" si="274"/>
        <v>360.82299999999998</v>
      </c>
      <c r="L4364" s="7">
        <f t="shared" si="275"/>
        <v>0.40977794131508982</v>
      </c>
      <c r="M4364" s="5" t="str">
        <f>IF(COUNTIF(Returns!$B$2:$B$248,A4364)&gt;0,"Yes","No")</f>
        <v>No</v>
      </c>
      <c r="N4364" s="13"/>
    </row>
    <row r="4365" spans="1:14" x14ac:dyDescent="0.35">
      <c r="A4365" s="5">
        <v>4364</v>
      </c>
      <c r="B4365" s="5">
        <v>2852</v>
      </c>
      <c r="C4365" s="5">
        <v>1056</v>
      </c>
      <c r="D4365" s="5">
        <v>1</v>
      </c>
      <c r="E4365" s="5">
        <v>1134.4000000000001</v>
      </c>
      <c r="F4365" s="5">
        <v>0</v>
      </c>
      <c r="G4365" s="5">
        <f>IFERROR(INDEX(Products!$C$2:$C$86,MATCH(C4365,Products!$A$2:$A$86,0)),"")</f>
        <v>6</v>
      </c>
      <c r="H4365" s="12">
        <f>IFERROR(INDEX(Products!$D$2:$D$86,MATCH(C4365,Products!$A$2:$A$86,0)),"")</f>
        <v>798.2</v>
      </c>
      <c r="I4365" s="12">
        <f t="shared" si="272"/>
        <v>1134.4000000000001</v>
      </c>
      <c r="J4365" s="12">
        <f t="shared" si="273"/>
        <v>798.2</v>
      </c>
      <c r="K4365" s="12">
        <f t="shared" si="274"/>
        <v>336.20000000000005</v>
      </c>
      <c r="L4365" s="7">
        <f t="shared" si="275"/>
        <v>0.29636812411847674</v>
      </c>
      <c r="M4365" s="5" t="str">
        <f>IF(COUNTIF(Returns!$B$2:$B$248,A4365)&gt;0,"Yes","No")</f>
        <v>No</v>
      </c>
      <c r="N4365" s="13"/>
    </row>
    <row r="4366" spans="1:14" x14ac:dyDescent="0.35">
      <c r="A4366" s="5">
        <v>4365</v>
      </c>
      <c r="B4366" s="5">
        <v>2852</v>
      </c>
      <c r="C4366" s="5">
        <v>1067</v>
      </c>
      <c r="D4366" s="5">
        <v>1</v>
      </c>
      <c r="E4366" s="5">
        <v>4128.99</v>
      </c>
      <c r="F4366" s="5">
        <v>0.1</v>
      </c>
      <c r="G4366" s="5">
        <f>IFERROR(INDEX(Products!$C$2:$C$86,MATCH(C4366,Products!$A$2:$A$86,0)),"")</f>
        <v>7</v>
      </c>
      <c r="H4366" s="12">
        <f>IFERROR(INDEX(Products!$D$2:$D$86,MATCH(C4366,Products!$A$2:$A$86,0)),"")</f>
        <v>2213.3200000000002</v>
      </c>
      <c r="I4366" s="12">
        <f t="shared" si="272"/>
        <v>3716.0909999999999</v>
      </c>
      <c r="J4366" s="12">
        <f t="shared" si="273"/>
        <v>2213.3200000000002</v>
      </c>
      <c r="K4366" s="12">
        <f t="shared" si="274"/>
        <v>1502.7709999999997</v>
      </c>
      <c r="L4366" s="7">
        <f t="shared" si="275"/>
        <v>0.40439564047274401</v>
      </c>
      <c r="M4366" s="5" t="str">
        <f>IF(COUNTIF(Returns!$B$2:$B$248,A4366)&gt;0,"Yes","No")</f>
        <v>No</v>
      </c>
      <c r="N4366" s="13"/>
    </row>
    <row r="4367" spans="1:14" x14ac:dyDescent="0.35">
      <c r="A4367" s="5">
        <v>4366</v>
      </c>
      <c r="B4367" s="5">
        <v>2852</v>
      </c>
      <c r="C4367" s="5">
        <v>1068</v>
      </c>
      <c r="D4367" s="5">
        <v>1</v>
      </c>
      <c r="E4367" s="5">
        <v>550.08000000000004</v>
      </c>
      <c r="F4367" s="5">
        <v>0</v>
      </c>
      <c r="G4367" s="5">
        <f>IFERROR(INDEX(Products!$C$2:$C$86,MATCH(C4367,Products!$A$2:$A$86,0)),"")</f>
        <v>7</v>
      </c>
      <c r="H4367" s="12">
        <f>IFERROR(INDEX(Products!$D$2:$D$86,MATCH(C4367,Products!$A$2:$A$86,0)),"")</f>
        <v>351.29</v>
      </c>
      <c r="I4367" s="12">
        <f t="shared" si="272"/>
        <v>550.08000000000004</v>
      </c>
      <c r="J4367" s="12">
        <f t="shared" si="273"/>
        <v>351.29</v>
      </c>
      <c r="K4367" s="12">
        <f t="shared" si="274"/>
        <v>198.79000000000002</v>
      </c>
      <c r="L4367" s="7">
        <f t="shared" si="275"/>
        <v>0.36138379872018617</v>
      </c>
      <c r="M4367" s="5" t="str">
        <f>IF(COUNTIF(Returns!$B$2:$B$248,A4367)&gt;0,"Yes","No")</f>
        <v>No</v>
      </c>
      <c r="N4367" s="13"/>
    </row>
    <row r="4368" spans="1:14" x14ac:dyDescent="0.35">
      <c r="A4368" s="5">
        <v>4367</v>
      </c>
      <c r="B4368" s="5">
        <v>2853</v>
      </c>
      <c r="C4368" s="5">
        <v>1068</v>
      </c>
      <c r="D4368" s="5">
        <v>3</v>
      </c>
      <c r="E4368" s="5">
        <v>550.08000000000004</v>
      </c>
      <c r="F4368" s="5">
        <v>0.2</v>
      </c>
      <c r="G4368" s="5">
        <f>IFERROR(INDEX(Products!$C$2:$C$86,MATCH(C4368,Products!$A$2:$A$86,0)),"")</f>
        <v>7</v>
      </c>
      <c r="H4368" s="12">
        <f>IFERROR(INDEX(Products!$D$2:$D$86,MATCH(C4368,Products!$A$2:$A$86,0)),"")</f>
        <v>351.29</v>
      </c>
      <c r="I4368" s="12">
        <f t="shared" si="272"/>
        <v>1320.1920000000002</v>
      </c>
      <c r="J4368" s="12">
        <f t="shared" si="273"/>
        <v>1053.8700000000001</v>
      </c>
      <c r="K4368" s="12">
        <f t="shared" si="274"/>
        <v>266.32200000000012</v>
      </c>
      <c r="L4368" s="7">
        <f t="shared" si="275"/>
        <v>0.20172974840023275</v>
      </c>
      <c r="M4368" s="5" t="str">
        <f>IF(COUNTIF(Returns!$B$2:$B$248,A4368)&gt;0,"Yes","No")</f>
        <v>No</v>
      </c>
      <c r="N4368" s="13"/>
    </row>
    <row r="4369" spans="1:14" x14ac:dyDescent="0.35">
      <c r="A4369" s="5">
        <v>4368</v>
      </c>
      <c r="B4369" s="5">
        <v>2854</v>
      </c>
      <c r="C4369" s="5">
        <v>1029</v>
      </c>
      <c r="D4369" s="5">
        <v>1</v>
      </c>
      <c r="E4369" s="5">
        <v>951.92</v>
      </c>
      <c r="F4369" s="5">
        <v>0.15</v>
      </c>
      <c r="G4369" s="5">
        <f>IFERROR(INDEX(Products!$C$2:$C$86,MATCH(C4369,Products!$A$2:$A$86,0)),"")</f>
        <v>3</v>
      </c>
      <c r="H4369" s="12">
        <f>IFERROR(INDEX(Products!$D$2:$D$86,MATCH(C4369,Products!$A$2:$A$86,0)),"")</f>
        <v>552.17999999999995</v>
      </c>
      <c r="I4369" s="12">
        <f t="shared" si="272"/>
        <v>809.13199999999995</v>
      </c>
      <c r="J4369" s="12">
        <f t="shared" si="273"/>
        <v>552.17999999999995</v>
      </c>
      <c r="K4369" s="12">
        <f t="shared" si="274"/>
        <v>256.952</v>
      </c>
      <c r="L4369" s="7">
        <f t="shared" si="275"/>
        <v>0.3175649955755056</v>
      </c>
      <c r="M4369" s="5" t="str">
        <f>IF(COUNTIF(Returns!$B$2:$B$248,A4369)&gt;0,"Yes","No")</f>
        <v>No</v>
      </c>
      <c r="N4369" s="13"/>
    </row>
    <row r="4370" spans="1:14" x14ac:dyDescent="0.35">
      <c r="A4370" s="5">
        <v>4369</v>
      </c>
      <c r="B4370" s="5">
        <v>2855</v>
      </c>
      <c r="C4370" s="5">
        <v>1049</v>
      </c>
      <c r="D4370" s="5">
        <v>1</v>
      </c>
      <c r="E4370" s="5">
        <v>3970.29</v>
      </c>
      <c r="F4370" s="5">
        <v>0.25</v>
      </c>
      <c r="G4370" s="5">
        <f>IFERROR(INDEX(Products!$C$2:$C$86,MATCH(C4370,Products!$A$2:$A$86,0)),"")</f>
        <v>5</v>
      </c>
      <c r="H4370" s="12">
        <f>IFERROR(INDEX(Products!$D$2:$D$86,MATCH(C4370,Products!$A$2:$A$86,0)),"")</f>
        <v>2490.89</v>
      </c>
      <c r="I4370" s="12">
        <f t="shared" si="272"/>
        <v>2977.7174999999997</v>
      </c>
      <c r="J4370" s="12">
        <f t="shared" si="273"/>
        <v>2490.89</v>
      </c>
      <c r="K4370" s="12">
        <f t="shared" si="274"/>
        <v>486.82749999999987</v>
      </c>
      <c r="L4370" s="7">
        <f t="shared" si="275"/>
        <v>0.16349015647051807</v>
      </c>
      <c r="M4370" s="5" t="str">
        <f>IF(COUNTIF(Returns!$B$2:$B$248,A4370)&gt;0,"Yes","No")</f>
        <v>No</v>
      </c>
      <c r="N4370" s="13"/>
    </row>
    <row r="4371" spans="1:14" x14ac:dyDescent="0.35">
      <c r="A4371" s="5">
        <v>4370</v>
      </c>
      <c r="B4371" s="5">
        <v>2856</v>
      </c>
      <c r="C4371" s="5">
        <v>1084</v>
      </c>
      <c r="D4371" s="5">
        <v>1</v>
      </c>
      <c r="E4371" s="5">
        <v>317.63</v>
      </c>
      <c r="F4371" s="5">
        <v>0.05</v>
      </c>
      <c r="G4371" s="5">
        <f>IFERROR(INDEX(Products!$C$2:$C$86,MATCH(C4371,Products!$A$2:$A$86,0)),"")</f>
        <v>8</v>
      </c>
      <c r="H4371" s="12">
        <f>IFERROR(INDEX(Products!$D$2:$D$86,MATCH(C4371,Products!$A$2:$A$86,0)),"")</f>
        <v>188.52</v>
      </c>
      <c r="I4371" s="12">
        <f t="shared" si="272"/>
        <v>301.74849999999998</v>
      </c>
      <c r="J4371" s="12">
        <f t="shared" si="273"/>
        <v>188.52</v>
      </c>
      <c r="K4371" s="12">
        <f t="shared" si="274"/>
        <v>113.22849999999997</v>
      </c>
      <c r="L4371" s="7">
        <f t="shared" si="275"/>
        <v>0.37524130194516286</v>
      </c>
      <c r="M4371" s="5" t="str">
        <f>IF(COUNTIF(Returns!$B$2:$B$248,A4371)&gt;0,"Yes","No")</f>
        <v>No</v>
      </c>
      <c r="N4371" s="13"/>
    </row>
    <row r="4372" spans="1:14" x14ac:dyDescent="0.35">
      <c r="A4372" s="5">
        <v>4371</v>
      </c>
      <c r="B4372" s="5">
        <v>2857</v>
      </c>
      <c r="C4372" s="5">
        <v>1067</v>
      </c>
      <c r="D4372" s="5">
        <v>1</v>
      </c>
      <c r="E4372" s="5">
        <v>4128.99</v>
      </c>
      <c r="F4372" s="5">
        <v>0</v>
      </c>
      <c r="G4372" s="5">
        <f>IFERROR(INDEX(Products!$C$2:$C$86,MATCH(C4372,Products!$A$2:$A$86,0)),"")</f>
        <v>7</v>
      </c>
      <c r="H4372" s="12">
        <f>IFERROR(INDEX(Products!$D$2:$D$86,MATCH(C4372,Products!$A$2:$A$86,0)),"")</f>
        <v>2213.3200000000002</v>
      </c>
      <c r="I4372" s="12">
        <f t="shared" si="272"/>
        <v>4128.99</v>
      </c>
      <c r="J4372" s="12">
        <f t="shared" si="273"/>
        <v>2213.3200000000002</v>
      </c>
      <c r="K4372" s="12">
        <f t="shared" si="274"/>
        <v>1915.6699999999996</v>
      </c>
      <c r="L4372" s="7">
        <f t="shared" si="275"/>
        <v>0.4639560764254696</v>
      </c>
      <c r="M4372" s="5" t="str">
        <f>IF(COUNTIF(Returns!$B$2:$B$248,A4372)&gt;0,"Yes","No")</f>
        <v>No</v>
      </c>
      <c r="N4372" s="13"/>
    </row>
    <row r="4373" spans="1:14" x14ac:dyDescent="0.35">
      <c r="A4373" s="5">
        <v>4372</v>
      </c>
      <c r="B4373" s="5">
        <v>2857</v>
      </c>
      <c r="C4373" s="5">
        <v>1072</v>
      </c>
      <c r="D4373" s="5">
        <v>1</v>
      </c>
      <c r="E4373" s="5">
        <v>1404.39</v>
      </c>
      <c r="F4373" s="5">
        <v>0.05</v>
      </c>
      <c r="G4373" s="5">
        <f>IFERROR(INDEX(Products!$C$2:$C$86,MATCH(C4373,Products!$A$2:$A$86,0)),"")</f>
        <v>7</v>
      </c>
      <c r="H4373" s="12">
        <f>IFERROR(INDEX(Products!$D$2:$D$86,MATCH(C4373,Products!$A$2:$A$86,0)),"")</f>
        <v>772.88</v>
      </c>
      <c r="I4373" s="12">
        <f t="shared" si="272"/>
        <v>1334.1704999999999</v>
      </c>
      <c r="J4373" s="12">
        <f t="shared" si="273"/>
        <v>772.88</v>
      </c>
      <c r="K4373" s="12">
        <f t="shared" si="274"/>
        <v>561.29049999999995</v>
      </c>
      <c r="L4373" s="7">
        <f t="shared" si="275"/>
        <v>0.42070372564825859</v>
      </c>
      <c r="M4373" s="5" t="str">
        <f>IF(COUNTIF(Returns!$B$2:$B$248,A4373)&gt;0,"Yes","No")</f>
        <v>No</v>
      </c>
      <c r="N4373" s="13"/>
    </row>
    <row r="4374" spans="1:14" x14ac:dyDescent="0.35">
      <c r="A4374" s="5">
        <v>4373</v>
      </c>
      <c r="B4374" s="5">
        <v>2858</v>
      </c>
      <c r="C4374" s="5">
        <v>1023</v>
      </c>
      <c r="D4374" s="5">
        <v>1</v>
      </c>
      <c r="E4374" s="5">
        <v>203.79</v>
      </c>
      <c r="F4374" s="5">
        <v>0</v>
      </c>
      <c r="G4374" s="5">
        <f>IFERROR(INDEX(Products!$C$2:$C$86,MATCH(C4374,Products!$A$2:$A$86,0)),"")</f>
        <v>2</v>
      </c>
      <c r="H4374" s="12">
        <f>IFERROR(INDEX(Products!$D$2:$D$86,MATCH(C4374,Products!$A$2:$A$86,0)),"")</f>
        <v>145.43</v>
      </c>
      <c r="I4374" s="12">
        <f t="shared" si="272"/>
        <v>203.79</v>
      </c>
      <c r="J4374" s="12">
        <f t="shared" si="273"/>
        <v>145.43</v>
      </c>
      <c r="K4374" s="12">
        <f t="shared" si="274"/>
        <v>58.359999999999985</v>
      </c>
      <c r="L4374" s="7">
        <f t="shared" si="275"/>
        <v>0.28637322734187148</v>
      </c>
      <c r="M4374" s="5" t="str">
        <f>IF(COUNTIF(Returns!$B$2:$B$248,A4374)&gt;0,"Yes","No")</f>
        <v>No</v>
      </c>
      <c r="N4374" s="13"/>
    </row>
    <row r="4375" spans="1:14" x14ac:dyDescent="0.35">
      <c r="A4375" s="5">
        <v>4374</v>
      </c>
      <c r="B4375" s="5">
        <v>2859</v>
      </c>
      <c r="C4375" s="5">
        <v>1006</v>
      </c>
      <c r="D4375" s="5">
        <v>2</v>
      </c>
      <c r="E4375" s="5">
        <v>2046.37</v>
      </c>
      <c r="F4375" s="5">
        <v>0.15</v>
      </c>
      <c r="G4375" s="5">
        <f>IFERROR(INDEX(Products!$C$2:$C$86,MATCH(C4375,Products!$A$2:$A$86,0)),"")</f>
        <v>1</v>
      </c>
      <c r="H4375" s="12">
        <f>IFERROR(INDEX(Products!$D$2:$D$86,MATCH(C4375,Products!$A$2:$A$86,0)),"")</f>
        <v>1296.42</v>
      </c>
      <c r="I4375" s="12">
        <f t="shared" si="272"/>
        <v>3478.8289999999997</v>
      </c>
      <c r="J4375" s="12">
        <f t="shared" si="273"/>
        <v>2592.84</v>
      </c>
      <c r="K4375" s="12">
        <f t="shared" si="274"/>
        <v>885.98899999999958</v>
      </c>
      <c r="L4375" s="7">
        <f t="shared" si="275"/>
        <v>0.25468023866651673</v>
      </c>
      <c r="M4375" s="5" t="str">
        <f>IF(COUNTIF(Returns!$B$2:$B$248,A4375)&gt;0,"Yes","No")</f>
        <v>No</v>
      </c>
      <c r="N4375" s="13"/>
    </row>
    <row r="4376" spans="1:14" x14ac:dyDescent="0.35">
      <c r="A4376" s="5">
        <v>4375</v>
      </c>
      <c r="B4376" s="5">
        <v>2860</v>
      </c>
      <c r="C4376" s="5">
        <v>1063</v>
      </c>
      <c r="D4376" s="5">
        <v>1</v>
      </c>
      <c r="E4376" s="5">
        <v>117.54</v>
      </c>
      <c r="F4376" s="5">
        <v>0</v>
      </c>
      <c r="G4376" s="5">
        <f>IFERROR(INDEX(Products!$C$2:$C$86,MATCH(C4376,Products!$A$2:$A$86,0)),"")</f>
        <v>6</v>
      </c>
      <c r="H4376" s="12">
        <f>IFERROR(INDEX(Products!$D$2:$D$86,MATCH(C4376,Products!$A$2:$A$86,0)),"")</f>
        <v>80.47</v>
      </c>
      <c r="I4376" s="12">
        <f t="shared" si="272"/>
        <v>117.54</v>
      </c>
      <c r="J4376" s="12">
        <f t="shared" si="273"/>
        <v>80.47</v>
      </c>
      <c r="K4376" s="12">
        <f t="shared" si="274"/>
        <v>37.070000000000007</v>
      </c>
      <c r="L4376" s="7">
        <f t="shared" si="275"/>
        <v>0.31538199761783225</v>
      </c>
      <c r="M4376" s="5" t="str">
        <f>IF(COUNTIF(Returns!$B$2:$B$248,A4376)&gt;0,"Yes","No")</f>
        <v>No</v>
      </c>
      <c r="N4376" s="13"/>
    </row>
    <row r="4377" spans="1:14" x14ac:dyDescent="0.35">
      <c r="A4377" s="5">
        <v>4376</v>
      </c>
      <c r="B4377" s="5">
        <v>2860</v>
      </c>
      <c r="C4377" s="5">
        <v>1010</v>
      </c>
      <c r="D4377" s="5">
        <v>3</v>
      </c>
      <c r="E4377" s="5">
        <v>4664.03</v>
      </c>
      <c r="F4377" s="5">
        <v>0.15</v>
      </c>
      <c r="G4377" s="5">
        <f>IFERROR(INDEX(Products!$C$2:$C$86,MATCH(C4377,Products!$A$2:$A$86,0)),"")</f>
        <v>1</v>
      </c>
      <c r="H4377" s="12">
        <f>IFERROR(INDEX(Products!$D$2:$D$86,MATCH(C4377,Products!$A$2:$A$86,0)),"")</f>
        <v>3718.66</v>
      </c>
      <c r="I4377" s="12">
        <f t="shared" si="272"/>
        <v>11893.2765</v>
      </c>
      <c r="J4377" s="12">
        <f t="shared" si="273"/>
        <v>11155.98</v>
      </c>
      <c r="K4377" s="12">
        <f t="shared" si="274"/>
        <v>737.29650000000038</v>
      </c>
      <c r="L4377" s="7">
        <f t="shared" si="275"/>
        <v>6.1992714959582446E-2</v>
      </c>
      <c r="M4377" s="5" t="str">
        <f>IF(COUNTIF(Returns!$B$2:$B$248,A4377)&gt;0,"Yes","No")</f>
        <v>No</v>
      </c>
      <c r="N4377" s="13"/>
    </row>
    <row r="4378" spans="1:14" x14ac:dyDescent="0.35">
      <c r="A4378" s="5">
        <v>4377</v>
      </c>
      <c r="B4378" s="5">
        <v>2861</v>
      </c>
      <c r="C4378" s="5">
        <v>1026</v>
      </c>
      <c r="D4378" s="5">
        <v>1</v>
      </c>
      <c r="E4378" s="5">
        <v>1413.81</v>
      </c>
      <c r="F4378" s="5">
        <v>0.1</v>
      </c>
      <c r="G4378" s="5">
        <f>IFERROR(INDEX(Products!$C$2:$C$86,MATCH(C4378,Products!$A$2:$A$86,0)),"")</f>
        <v>3</v>
      </c>
      <c r="H4378" s="12">
        <f>IFERROR(INDEX(Products!$D$2:$D$86,MATCH(C4378,Products!$A$2:$A$86,0)),"")</f>
        <v>1019.93</v>
      </c>
      <c r="I4378" s="12">
        <f t="shared" si="272"/>
        <v>1272.4290000000001</v>
      </c>
      <c r="J4378" s="12">
        <f t="shared" si="273"/>
        <v>1019.93</v>
      </c>
      <c r="K4378" s="12">
        <f t="shared" si="274"/>
        <v>252.49900000000014</v>
      </c>
      <c r="L4378" s="7">
        <f t="shared" si="275"/>
        <v>0.19843857692649267</v>
      </c>
      <c r="M4378" s="5" t="str">
        <f>IF(COUNTIF(Returns!$B$2:$B$248,A4378)&gt;0,"Yes","No")</f>
        <v>No</v>
      </c>
      <c r="N4378" s="13"/>
    </row>
    <row r="4379" spans="1:14" x14ac:dyDescent="0.35">
      <c r="A4379" s="5">
        <v>4378</v>
      </c>
      <c r="B4379" s="5">
        <v>2861</v>
      </c>
      <c r="C4379" s="5">
        <v>1056</v>
      </c>
      <c r="D4379" s="5">
        <v>1</v>
      </c>
      <c r="E4379" s="5">
        <v>1134.4000000000001</v>
      </c>
      <c r="F4379" s="5">
        <v>0.1</v>
      </c>
      <c r="G4379" s="5">
        <f>IFERROR(INDEX(Products!$C$2:$C$86,MATCH(C4379,Products!$A$2:$A$86,0)),"")</f>
        <v>6</v>
      </c>
      <c r="H4379" s="12">
        <f>IFERROR(INDEX(Products!$D$2:$D$86,MATCH(C4379,Products!$A$2:$A$86,0)),"")</f>
        <v>798.2</v>
      </c>
      <c r="I4379" s="12">
        <f t="shared" si="272"/>
        <v>1020.9600000000002</v>
      </c>
      <c r="J4379" s="12">
        <f t="shared" si="273"/>
        <v>798.2</v>
      </c>
      <c r="K4379" s="12">
        <f t="shared" si="274"/>
        <v>222.7600000000001</v>
      </c>
      <c r="L4379" s="7">
        <f t="shared" si="275"/>
        <v>0.21818680457608533</v>
      </c>
      <c r="M4379" s="5" t="str">
        <f>IF(COUNTIF(Returns!$B$2:$B$248,A4379)&gt;0,"Yes","No")</f>
        <v>No</v>
      </c>
      <c r="N4379" s="13"/>
    </row>
    <row r="4380" spans="1:14" x14ac:dyDescent="0.35">
      <c r="A4380" s="5">
        <v>4379</v>
      </c>
      <c r="B4380" s="5">
        <v>2862</v>
      </c>
      <c r="C4380" s="5">
        <v>1085</v>
      </c>
      <c r="D4380" s="5">
        <v>1</v>
      </c>
      <c r="E4380" s="5">
        <v>234.72</v>
      </c>
      <c r="F4380" s="5">
        <v>0</v>
      </c>
      <c r="G4380" s="5">
        <f>IFERROR(INDEX(Products!$C$2:$C$86,MATCH(C4380,Products!$A$2:$A$86,0)),"")</f>
        <v>8</v>
      </c>
      <c r="H4380" s="12">
        <f>IFERROR(INDEX(Products!$D$2:$D$86,MATCH(C4380,Products!$A$2:$A$86,0)),"")</f>
        <v>175.69</v>
      </c>
      <c r="I4380" s="12">
        <f t="shared" si="272"/>
        <v>234.72</v>
      </c>
      <c r="J4380" s="12">
        <f t="shared" si="273"/>
        <v>175.69</v>
      </c>
      <c r="K4380" s="12">
        <f t="shared" si="274"/>
        <v>59.03</v>
      </c>
      <c r="L4380" s="7">
        <f t="shared" si="275"/>
        <v>0.25149113837764148</v>
      </c>
      <c r="M4380" s="5" t="str">
        <f>IF(COUNTIF(Returns!$B$2:$B$248,A4380)&gt;0,"Yes","No")</f>
        <v>No</v>
      </c>
      <c r="N4380" s="13"/>
    </row>
    <row r="4381" spans="1:14" x14ac:dyDescent="0.35">
      <c r="A4381" s="5">
        <v>4380</v>
      </c>
      <c r="B4381" s="5">
        <v>2863</v>
      </c>
      <c r="C4381" s="5">
        <v>1061</v>
      </c>
      <c r="D4381" s="5">
        <v>1</v>
      </c>
      <c r="E4381" s="5">
        <v>1128.8399999999999</v>
      </c>
      <c r="F4381" s="5">
        <v>0.1</v>
      </c>
      <c r="G4381" s="5">
        <f>IFERROR(INDEX(Products!$C$2:$C$86,MATCH(C4381,Products!$A$2:$A$86,0)),"")</f>
        <v>6</v>
      </c>
      <c r="H4381" s="12">
        <f>IFERROR(INDEX(Products!$D$2:$D$86,MATCH(C4381,Products!$A$2:$A$86,0)),"")</f>
        <v>705.26</v>
      </c>
      <c r="I4381" s="12">
        <f t="shared" si="272"/>
        <v>1015.9559999999999</v>
      </c>
      <c r="J4381" s="12">
        <f t="shared" si="273"/>
        <v>705.26</v>
      </c>
      <c r="K4381" s="12">
        <f t="shared" si="274"/>
        <v>310.69599999999991</v>
      </c>
      <c r="L4381" s="7">
        <f t="shared" si="275"/>
        <v>0.30581639362334584</v>
      </c>
      <c r="M4381" s="5" t="str">
        <f>IF(COUNTIF(Returns!$B$2:$B$248,A4381)&gt;0,"Yes","No")</f>
        <v>No</v>
      </c>
      <c r="N4381" s="13"/>
    </row>
    <row r="4382" spans="1:14" x14ac:dyDescent="0.35">
      <c r="A4382" s="5">
        <v>4381</v>
      </c>
      <c r="B4382" s="5">
        <v>2864</v>
      </c>
      <c r="C4382" s="5">
        <v>1031</v>
      </c>
      <c r="D4382" s="5">
        <v>1</v>
      </c>
      <c r="E4382" s="5">
        <v>4123.9799999999996</v>
      </c>
      <c r="F4382" s="5">
        <v>0</v>
      </c>
      <c r="G4382" s="5">
        <f>IFERROR(INDEX(Products!$C$2:$C$86,MATCH(C4382,Products!$A$2:$A$86,0)),"")</f>
        <v>3</v>
      </c>
      <c r="H4382" s="12">
        <f>IFERROR(INDEX(Products!$D$2:$D$86,MATCH(C4382,Products!$A$2:$A$86,0)),"")</f>
        <v>2475.38</v>
      </c>
      <c r="I4382" s="12">
        <f t="shared" si="272"/>
        <v>4123.9799999999996</v>
      </c>
      <c r="J4382" s="12">
        <f t="shared" si="273"/>
        <v>2475.38</v>
      </c>
      <c r="K4382" s="12">
        <f t="shared" si="274"/>
        <v>1648.5999999999995</v>
      </c>
      <c r="L4382" s="7">
        <f t="shared" si="275"/>
        <v>0.39975945567146293</v>
      </c>
      <c r="M4382" s="5" t="str">
        <f>IF(COUNTIF(Returns!$B$2:$B$248,A4382)&gt;0,"Yes","No")</f>
        <v>No</v>
      </c>
      <c r="N4382" s="13"/>
    </row>
    <row r="4383" spans="1:14" x14ac:dyDescent="0.35">
      <c r="A4383" s="5">
        <v>4382</v>
      </c>
      <c r="B4383" s="5">
        <v>2864</v>
      </c>
      <c r="C4383" s="5">
        <v>1053</v>
      </c>
      <c r="D4383" s="5">
        <v>2</v>
      </c>
      <c r="E4383" s="5">
        <v>1295.03</v>
      </c>
      <c r="F4383" s="5">
        <v>0.05</v>
      </c>
      <c r="G4383" s="5">
        <f>IFERROR(INDEX(Products!$C$2:$C$86,MATCH(C4383,Products!$A$2:$A$86,0)),"")</f>
        <v>5</v>
      </c>
      <c r="H4383" s="12">
        <f>IFERROR(INDEX(Products!$D$2:$D$86,MATCH(C4383,Products!$A$2:$A$86,0)),"")</f>
        <v>777.04</v>
      </c>
      <c r="I4383" s="12">
        <f t="shared" si="272"/>
        <v>2460.5569999999998</v>
      </c>
      <c r="J4383" s="12">
        <f t="shared" si="273"/>
        <v>1554.08</v>
      </c>
      <c r="K4383" s="12">
        <f t="shared" si="274"/>
        <v>906.47699999999986</v>
      </c>
      <c r="L4383" s="7">
        <f t="shared" si="275"/>
        <v>0.3684031705016384</v>
      </c>
      <c r="M4383" s="5" t="str">
        <f>IF(COUNTIF(Returns!$B$2:$B$248,A4383)&gt;0,"Yes","No")</f>
        <v>No</v>
      </c>
      <c r="N4383" s="13"/>
    </row>
    <row r="4384" spans="1:14" x14ac:dyDescent="0.35">
      <c r="A4384" s="5">
        <v>4383</v>
      </c>
      <c r="B4384" s="5">
        <v>2865</v>
      </c>
      <c r="C4384" s="5">
        <v>1049</v>
      </c>
      <c r="D4384" s="5">
        <v>1</v>
      </c>
      <c r="E4384" s="5">
        <v>3970.29</v>
      </c>
      <c r="F4384" s="5">
        <v>0.1</v>
      </c>
      <c r="G4384" s="5">
        <f>IFERROR(INDEX(Products!$C$2:$C$86,MATCH(C4384,Products!$A$2:$A$86,0)),"")</f>
        <v>5</v>
      </c>
      <c r="H4384" s="12">
        <f>IFERROR(INDEX(Products!$D$2:$D$86,MATCH(C4384,Products!$A$2:$A$86,0)),"")</f>
        <v>2490.89</v>
      </c>
      <c r="I4384" s="12">
        <f t="shared" si="272"/>
        <v>3573.261</v>
      </c>
      <c r="J4384" s="12">
        <f t="shared" si="273"/>
        <v>2490.89</v>
      </c>
      <c r="K4384" s="12">
        <f t="shared" si="274"/>
        <v>1082.3710000000001</v>
      </c>
      <c r="L4384" s="7">
        <f t="shared" si="275"/>
        <v>0.30290846372543179</v>
      </c>
      <c r="M4384" s="5" t="str">
        <f>IF(COUNTIF(Returns!$B$2:$B$248,A4384)&gt;0,"Yes","No")</f>
        <v>No</v>
      </c>
      <c r="N4384" s="13"/>
    </row>
    <row r="4385" spans="1:14" x14ac:dyDescent="0.35">
      <c r="A4385" s="5">
        <v>4384</v>
      </c>
      <c r="B4385" s="5">
        <v>2865</v>
      </c>
      <c r="C4385" s="5">
        <v>1075</v>
      </c>
      <c r="D4385" s="5">
        <v>1</v>
      </c>
      <c r="E4385" s="5">
        <v>904.54</v>
      </c>
      <c r="F4385" s="5">
        <v>0.3</v>
      </c>
      <c r="G4385" s="5">
        <f>IFERROR(INDEX(Products!$C$2:$C$86,MATCH(C4385,Products!$A$2:$A$86,0)),"")</f>
        <v>7</v>
      </c>
      <c r="H4385" s="12">
        <f>IFERROR(INDEX(Products!$D$2:$D$86,MATCH(C4385,Products!$A$2:$A$86,0)),"")</f>
        <v>622.70000000000005</v>
      </c>
      <c r="I4385" s="12">
        <f t="shared" si="272"/>
        <v>633.17799999999988</v>
      </c>
      <c r="J4385" s="12">
        <f t="shared" si="273"/>
        <v>622.70000000000005</v>
      </c>
      <c r="K4385" s="12">
        <f t="shared" si="274"/>
        <v>10.477999999999838</v>
      </c>
      <c r="L4385" s="7">
        <f t="shared" si="275"/>
        <v>1.6548269207078959E-2</v>
      </c>
      <c r="M4385" s="5" t="str">
        <f>IF(COUNTIF(Returns!$B$2:$B$248,A4385)&gt;0,"Yes","No")</f>
        <v>No</v>
      </c>
      <c r="N4385" s="13"/>
    </row>
    <row r="4386" spans="1:14" x14ac:dyDescent="0.35">
      <c r="A4386" s="5">
        <v>4385</v>
      </c>
      <c r="B4386" s="5">
        <v>2866</v>
      </c>
      <c r="C4386" s="5">
        <v>1046</v>
      </c>
      <c r="D4386" s="5">
        <v>1</v>
      </c>
      <c r="E4386" s="5">
        <v>675.87</v>
      </c>
      <c r="F4386" s="5">
        <v>0.15</v>
      </c>
      <c r="G4386" s="5">
        <f>IFERROR(INDEX(Products!$C$2:$C$86,MATCH(C4386,Products!$A$2:$A$86,0)),"")</f>
        <v>5</v>
      </c>
      <c r="H4386" s="12">
        <f>IFERROR(INDEX(Products!$D$2:$D$86,MATCH(C4386,Products!$A$2:$A$86,0)),"")</f>
        <v>407.68</v>
      </c>
      <c r="I4386" s="12">
        <f t="shared" si="272"/>
        <v>574.48950000000002</v>
      </c>
      <c r="J4386" s="12">
        <f t="shared" si="273"/>
        <v>407.68</v>
      </c>
      <c r="K4386" s="12">
        <f t="shared" si="274"/>
        <v>166.80950000000001</v>
      </c>
      <c r="L4386" s="7">
        <f t="shared" si="275"/>
        <v>0.29036126856974759</v>
      </c>
      <c r="M4386" s="5" t="str">
        <f>IF(COUNTIF(Returns!$B$2:$B$248,A4386)&gt;0,"Yes","No")</f>
        <v>No</v>
      </c>
      <c r="N4386" s="13"/>
    </row>
    <row r="4387" spans="1:14" x14ac:dyDescent="0.35">
      <c r="A4387" s="5">
        <v>4386</v>
      </c>
      <c r="B4387" s="5">
        <v>2866</v>
      </c>
      <c r="C4387" s="5">
        <v>1066</v>
      </c>
      <c r="D4387" s="5">
        <v>1</v>
      </c>
      <c r="E4387" s="5">
        <v>1123.68</v>
      </c>
      <c r="F4387" s="5">
        <v>0.1</v>
      </c>
      <c r="G4387" s="5">
        <f>IFERROR(INDEX(Products!$C$2:$C$86,MATCH(C4387,Products!$A$2:$A$86,0)),"")</f>
        <v>7</v>
      </c>
      <c r="H4387" s="12">
        <f>IFERROR(INDEX(Products!$D$2:$D$86,MATCH(C4387,Products!$A$2:$A$86,0)),"")</f>
        <v>872.66</v>
      </c>
      <c r="I4387" s="12">
        <f t="shared" si="272"/>
        <v>1011.3120000000001</v>
      </c>
      <c r="J4387" s="12">
        <f t="shared" si="273"/>
        <v>872.66</v>
      </c>
      <c r="K4387" s="12">
        <f t="shared" si="274"/>
        <v>138.65200000000016</v>
      </c>
      <c r="L4387" s="7">
        <f t="shared" si="275"/>
        <v>0.13710111221858351</v>
      </c>
      <c r="M4387" s="5" t="str">
        <f>IF(COUNTIF(Returns!$B$2:$B$248,A4387)&gt;0,"Yes","No")</f>
        <v>No</v>
      </c>
      <c r="N4387" s="13"/>
    </row>
    <row r="4388" spans="1:14" x14ac:dyDescent="0.35">
      <c r="A4388" s="5">
        <v>4387</v>
      </c>
      <c r="B4388" s="5">
        <v>2867</v>
      </c>
      <c r="C4388" s="5">
        <v>1005</v>
      </c>
      <c r="D4388" s="5">
        <v>1</v>
      </c>
      <c r="E4388" s="5">
        <v>2703.6</v>
      </c>
      <c r="F4388" s="5">
        <v>0.2</v>
      </c>
      <c r="G4388" s="5">
        <f>IFERROR(INDEX(Products!$C$2:$C$86,MATCH(C4388,Products!$A$2:$A$86,0)),"")</f>
        <v>1</v>
      </c>
      <c r="H4388" s="12">
        <f>IFERROR(INDEX(Products!$D$2:$D$86,MATCH(C4388,Products!$A$2:$A$86,0)),"")</f>
        <v>2129.88</v>
      </c>
      <c r="I4388" s="12">
        <f t="shared" si="272"/>
        <v>2162.88</v>
      </c>
      <c r="J4388" s="12">
        <f t="shared" si="273"/>
        <v>2129.88</v>
      </c>
      <c r="K4388" s="12">
        <f t="shared" si="274"/>
        <v>33</v>
      </c>
      <c r="L4388" s="7">
        <f t="shared" si="275"/>
        <v>1.5257434531735463E-2</v>
      </c>
      <c r="M4388" s="5" t="str">
        <f>IF(COUNTIF(Returns!$B$2:$B$248,A4388)&gt;0,"Yes","No")</f>
        <v>No</v>
      </c>
      <c r="N4388" s="13"/>
    </row>
    <row r="4389" spans="1:14" x14ac:dyDescent="0.35">
      <c r="A4389" s="5">
        <v>4388</v>
      </c>
      <c r="B4389" s="5">
        <v>2867</v>
      </c>
      <c r="C4389" s="5">
        <v>1076</v>
      </c>
      <c r="D4389" s="5">
        <v>1</v>
      </c>
      <c r="E4389" s="5">
        <v>999.07</v>
      </c>
      <c r="F4389" s="5">
        <v>0.1</v>
      </c>
      <c r="G4389" s="5">
        <f>IFERROR(INDEX(Products!$C$2:$C$86,MATCH(C4389,Products!$A$2:$A$86,0)),"")</f>
        <v>8</v>
      </c>
      <c r="H4389" s="12">
        <f>IFERROR(INDEX(Products!$D$2:$D$86,MATCH(C4389,Products!$A$2:$A$86,0)),"")</f>
        <v>597.38</v>
      </c>
      <c r="I4389" s="12">
        <f t="shared" si="272"/>
        <v>899.16300000000001</v>
      </c>
      <c r="J4389" s="12">
        <f t="shared" si="273"/>
        <v>597.38</v>
      </c>
      <c r="K4389" s="12">
        <f t="shared" si="274"/>
        <v>301.78300000000002</v>
      </c>
      <c r="L4389" s="7">
        <f t="shared" si="275"/>
        <v>0.33562657716120436</v>
      </c>
      <c r="M4389" s="5" t="str">
        <f>IF(COUNTIF(Returns!$B$2:$B$248,A4389)&gt;0,"Yes","No")</f>
        <v>No</v>
      </c>
      <c r="N4389" s="13"/>
    </row>
    <row r="4390" spans="1:14" x14ac:dyDescent="0.35">
      <c r="A4390" s="5">
        <v>4389</v>
      </c>
      <c r="B4390" s="5">
        <v>2867</v>
      </c>
      <c r="C4390" s="5">
        <v>1009</v>
      </c>
      <c r="D4390" s="5">
        <v>1</v>
      </c>
      <c r="E4390" s="5">
        <v>2129.15</v>
      </c>
      <c r="F4390" s="5">
        <v>0.25</v>
      </c>
      <c r="G4390" s="5">
        <f>IFERROR(INDEX(Products!$C$2:$C$86,MATCH(C4390,Products!$A$2:$A$86,0)),"")</f>
        <v>1</v>
      </c>
      <c r="H4390" s="12">
        <f>IFERROR(INDEX(Products!$D$2:$D$86,MATCH(C4390,Products!$A$2:$A$86,0)),"")</f>
        <v>1303.81</v>
      </c>
      <c r="I4390" s="12">
        <f t="shared" si="272"/>
        <v>1596.8625000000002</v>
      </c>
      <c r="J4390" s="12">
        <f t="shared" si="273"/>
        <v>1303.81</v>
      </c>
      <c r="K4390" s="12">
        <f t="shared" si="274"/>
        <v>293.05250000000024</v>
      </c>
      <c r="L4390" s="7">
        <f t="shared" si="275"/>
        <v>0.18351767919905451</v>
      </c>
      <c r="M4390" s="5" t="str">
        <f>IF(COUNTIF(Returns!$B$2:$B$248,A4390)&gt;0,"Yes","No")</f>
        <v>No</v>
      </c>
      <c r="N4390" s="13"/>
    </row>
    <row r="4391" spans="1:14" x14ac:dyDescent="0.35">
      <c r="A4391" s="5">
        <v>4390</v>
      </c>
      <c r="B4391" s="5">
        <v>2868</v>
      </c>
      <c r="C4391" s="5">
        <v>1001</v>
      </c>
      <c r="D4391" s="5">
        <v>1</v>
      </c>
      <c r="E4391" s="5">
        <v>3826.19</v>
      </c>
      <c r="F4391" s="5">
        <v>0.3</v>
      </c>
      <c r="G4391" s="5">
        <f>IFERROR(INDEX(Products!$C$2:$C$86,MATCH(C4391,Products!$A$2:$A$86,0)),"")</f>
        <v>1</v>
      </c>
      <c r="H4391" s="12">
        <f>IFERROR(INDEX(Products!$D$2:$D$86,MATCH(C4391,Products!$A$2:$A$86,0)),"")</f>
        <v>3021.65</v>
      </c>
      <c r="I4391" s="12">
        <f t="shared" si="272"/>
        <v>2678.3330000000001</v>
      </c>
      <c r="J4391" s="12">
        <f t="shared" si="273"/>
        <v>3021.65</v>
      </c>
      <c r="K4391" s="12">
        <f t="shared" si="274"/>
        <v>-343.31700000000001</v>
      </c>
      <c r="L4391" s="7">
        <f t="shared" si="275"/>
        <v>-0.12818309000411823</v>
      </c>
      <c r="M4391" s="5" t="str">
        <f>IF(COUNTIF(Returns!$B$2:$B$248,A4391)&gt;0,"Yes","No")</f>
        <v>No</v>
      </c>
      <c r="N4391" s="13"/>
    </row>
    <row r="4392" spans="1:14" x14ac:dyDescent="0.35">
      <c r="A4392" s="5">
        <v>4391</v>
      </c>
      <c r="B4392" s="5">
        <v>2868</v>
      </c>
      <c r="C4392" s="5">
        <v>1048</v>
      </c>
      <c r="D4392" s="5">
        <v>1</v>
      </c>
      <c r="E4392" s="5">
        <v>448.35</v>
      </c>
      <c r="F4392" s="5">
        <v>0.05</v>
      </c>
      <c r="G4392" s="5">
        <f>IFERROR(INDEX(Products!$C$2:$C$86,MATCH(C4392,Products!$A$2:$A$86,0)),"")</f>
        <v>5</v>
      </c>
      <c r="H4392" s="12">
        <f>IFERROR(INDEX(Products!$D$2:$D$86,MATCH(C4392,Products!$A$2:$A$86,0)),"")</f>
        <v>299.29000000000002</v>
      </c>
      <c r="I4392" s="12">
        <f t="shared" si="272"/>
        <v>425.9325</v>
      </c>
      <c r="J4392" s="12">
        <f t="shared" si="273"/>
        <v>299.29000000000002</v>
      </c>
      <c r="K4392" s="12">
        <f t="shared" si="274"/>
        <v>126.64249999999998</v>
      </c>
      <c r="L4392" s="7">
        <f t="shared" si="275"/>
        <v>0.29732997599384875</v>
      </c>
      <c r="M4392" s="5" t="str">
        <f>IF(COUNTIF(Returns!$B$2:$B$248,A4392)&gt;0,"Yes","No")</f>
        <v>No</v>
      </c>
      <c r="N4392" s="13"/>
    </row>
    <row r="4393" spans="1:14" x14ac:dyDescent="0.35">
      <c r="A4393" s="5">
        <v>4392</v>
      </c>
      <c r="B4393" s="5">
        <v>2869</v>
      </c>
      <c r="C4393" s="5">
        <v>1068</v>
      </c>
      <c r="D4393" s="5">
        <v>1</v>
      </c>
      <c r="E4393" s="5">
        <v>550.08000000000004</v>
      </c>
      <c r="F4393" s="5">
        <v>0</v>
      </c>
      <c r="G4393" s="5">
        <f>IFERROR(INDEX(Products!$C$2:$C$86,MATCH(C4393,Products!$A$2:$A$86,0)),"")</f>
        <v>7</v>
      </c>
      <c r="H4393" s="12">
        <f>IFERROR(INDEX(Products!$D$2:$D$86,MATCH(C4393,Products!$A$2:$A$86,0)),"")</f>
        <v>351.29</v>
      </c>
      <c r="I4393" s="12">
        <f t="shared" si="272"/>
        <v>550.08000000000004</v>
      </c>
      <c r="J4393" s="12">
        <f t="shared" si="273"/>
        <v>351.29</v>
      </c>
      <c r="K4393" s="12">
        <f t="shared" si="274"/>
        <v>198.79000000000002</v>
      </c>
      <c r="L4393" s="7">
        <f t="shared" si="275"/>
        <v>0.36138379872018617</v>
      </c>
      <c r="M4393" s="5" t="str">
        <f>IF(COUNTIF(Returns!$B$2:$B$248,A4393)&gt;0,"Yes","No")</f>
        <v>Yes</v>
      </c>
      <c r="N4393" s="13"/>
    </row>
    <row r="4394" spans="1:14" x14ac:dyDescent="0.35">
      <c r="A4394" s="5">
        <v>4393</v>
      </c>
      <c r="B4394" s="5">
        <v>2869</v>
      </c>
      <c r="C4394" s="5">
        <v>1063</v>
      </c>
      <c r="D4394" s="5">
        <v>1</v>
      </c>
      <c r="E4394" s="5">
        <v>117.54</v>
      </c>
      <c r="F4394" s="5">
        <v>0.15</v>
      </c>
      <c r="G4394" s="5">
        <f>IFERROR(INDEX(Products!$C$2:$C$86,MATCH(C4394,Products!$A$2:$A$86,0)),"")</f>
        <v>6</v>
      </c>
      <c r="H4394" s="12">
        <f>IFERROR(INDEX(Products!$D$2:$D$86,MATCH(C4394,Products!$A$2:$A$86,0)),"")</f>
        <v>80.47</v>
      </c>
      <c r="I4394" s="12">
        <f t="shared" si="272"/>
        <v>99.909000000000006</v>
      </c>
      <c r="J4394" s="12">
        <f t="shared" si="273"/>
        <v>80.47</v>
      </c>
      <c r="K4394" s="12">
        <f t="shared" si="274"/>
        <v>19.439000000000007</v>
      </c>
      <c r="L4394" s="7">
        <f t="shared" si="275"/>
        <v>0.19456705602097915</v>
      </c>
      <c r="M4394" s="5" t="str">
        <f>IF(COUNTIF(Returns!$B$2:$B$248,A4394)&gt;0,"Yes","No")</f>
        <v>No</v>
      </c>
      <c r="N4394" s="13"/>
    </row>
    <row r="4395" spans="1:14" x14ac:dyDescent="0.35">
      <c r="A4395" s="5">
        <v>4394</v>
      </c>
      <c r="B4395" s="5">
        <v>2870</v>
      </c>
      <c r="C4395" s="5">
        <v>1073</v>
      </c>
      <c r="D4395" s="5">
        <v>1</v>
      </c>
      <c r="E4395" s="5">
        <v>1588.01</v>
      </c>
      <c r="F4395" s="5">
        <v>0.25</v>
      </c>
      <c r="G4395" s="5">
        <f>IFERROR(INDEX(Products!$C$2:$C$86,MATCH(C4395,Products!$A$2:$A$86,0)),"")</f>
        <v>7</v>
      </c>
      <c r="H4395" s="12">
        <f>IFERROR(INDEX(Products!$D$2:$D$86,MATCH(C4395,Products!$A$2:$A$86,0)),"")</f>
        <v>1144.3699999999999</v>
      </c>
      <c r="I4395" s="12">
        <f t="shared" si="272"/>
        <v>1191.0074999999999</v>
      </c>
      <c r="J4395" s="12">
        <f t="shared" si="273"/>
        <v>1144.3699999999999</v>
      </c>
      <c r="K4395" s="12">
        <f t="shared" si="274"/>
        <v>46.637500000000045</v>
      </c>
      <c r="L4395" s="7">
        <f t="shared" si="275"/>
        <v>3.9158023773989706E-2</v>
      </c>
      <c r="M4395" s="5" t="str">
        <f>IF(COUNTIF(Returns!$B$2:$B$248,A4395)&gt;0,"Yes","No")</f>
        <v>No</v>
      </c>
      <c r="N4395" s="13"/>
    </row>
    <row r="4396" spans="1:14" x14ac:dyDescent="0.35">
      <c r="A4396" s="5">
        <v>4395</v>
      </c>
      <c r="B4396" s="5">
        <v>2871</v>
      </c>
      <c r="C4396" s="5">
        <v>1056</v>
      </c>
      <c r="D4396" s="5">
        <v>1</v>
      </c>
      <c r="E4396" s="5">
        <v>1134.4000000000001</v>
      </c>
      <c r="F4396" s="5">
        <v>0</v>
      </c>
      <c r="G4396" s="5">
        <f>IFERROR(INDEX(Products!$C$2:$C$86,MATCH(C4396,Products!$A$2:$A$86,0)),"")</f>
        <v>6</v>
      </c>
      <c r="H4396" s="12">
        <f>IFERROR(INDEX(Products!$D$2:$D$86,MATCH(C4396,Products!$A$2:$A$86,0)),"")</f>
        <v>798.2</v>
      </c>
      <c r="I4396" s="12">
        <f t="shared" si="272"/>
        <v>1134.4000000000001</v>
      </c>
      <c r="J4396" s="12">
        <f t="shared" si="273"/>
        <v>798.2</v>
      </c>
      <c r="K4396" s="12">
        <f t="shared" si="274"/>
        <v>336.20000000000005</v>
      </c>
      <c r="L4396" s="7">
        <f t="shared" si="275"/>
        <v>0.29636812411847674</v>
      </c>
      <c r="M4396" s="5" t="str">
        <f>IF(COUNTIF(Returns!$B$2:$B$248,A4396)&gt;0,"Yes","No")</f>
        <v>No</v>
      </c>
      <c r="N4396" s="13"/>
    </row>
    <row r="4397" spans="1:14" x14ac:dyDescent="0.35">
      <c r="A4397" s="5">
        <v>4396</v>
      </c>
      <c r="B4397" s="5">
        <v>2871</v>
      </c>
      <c r="C4397" s="5">
        <v>1030</v>
      </c>
      <c r="D4397" s="5">
        <v>1</v>
      </c>
      <c r="E4397" s="5">
        <v>799.21</v>
      </c>
      <c r="F4397" s="5">
        <v>0</v>
      </c>
      <c r="G4397" s="5">
        <f>IFERROR(INDEX(Products!$C$2:$C$86,MATCH(C4397,Products!$A$2:$A$86,0)),"")</f>
        <v>3</v>
      </c>
      <c r="H4397" s="12">
        <f>IFERROR(INDEX(Products!$D$2:$D$86,MATCH(C4397,Products!$A$2:$A$86,0)),"")</f>
        <v>534</v>
      </c>
      <c r="I4397" s="12">
        <f t="shared" si="272"/>
        <v>799.21</v>
      </c>
      <c r="J4397" s="12">
        <f t="shared" si="273"/>
        <v>534</v>
      </c>
      <c r="K4397" s="12">
        <f t="shared" si="274"/>
        <v>265.21000000000004</v>
      </c>
      <c r="L4397" s="7">
        <f t="shared" si="275"/>
        <v>0.33184019218978744</v>
      </c>
      <c r="M4397" s="5" t="str">
        <f>IF(COUNTIF(Returns!$B$2:$B$248,A4397)&gt;0,"Yes","No")</f>
        <v>No</v>
      </c>
      <c r="N4397" s="13"/>
    </row>
    <row r="4398" spans="1:14" x14ac:dyDescent="0.35">
      <c r="A4398" s="5">
        <v>4397</v>
      </c>
      <c r="B4398" s="5">
        <v>2872</v>
      </c>
      <c r="C4398" s="5">
        <v>1085</v>
      </c>
      <c r="D4398" s="5">
        <v>1</v>
      </c>
      <c r="E4398" s="5">
        <v>234.72</v>
      </c>
      <c r="F4398" s="5">
        <v>0</v>
      </c>
      <c r="G4398" s="5">
        <f>IFERROR(INDEX(Products!$C$2:$C$86,MATCH(C4398,Products!$A$2:$A$86,0)),"")</f>
        <v>8</v>
      </c>
      <c r="H4398" s="12">
        <f>IFERROR(INDEX(Products!$D$2:$D$86,MATCH(C4398,Products!$A$2:$A$86,0)),"")</f>
        <v>175.69</v>
      </c>
      <c r="I4398" s="12">
        <f t="shared" si="272"/>
        <v>234.72</v>
      </c>
      <c r="J4398" s="12">
        <f t="shared" si="273"/>
        <v>175.69</v>
      </c>
      <c r="K4398" s="12">
        <f t="shared" si="274"/>
        <v>59.03</v>
      </c>
      <c r="L4398" s="7">
        <f t="shared" si="275"/>
        <v>0.25149113837764148</v>
      </c>
      <c r="M4398" s="5" t="str">
        <f>IF(COUNTIF(Returns!$B$2:$B$248,A4398)&gt;0,"Yes","No")</f>
        <v>No</v>
      </c>
      <c r="N4398" s="13"/>
    </row>
    <row r="4399" spans="1:14" x14ac:dyDescent="0.35">
      <c r="A4399" s="5">
        <v>4398</v>
      </c>
      <c r="B4399" s="5">
        <v>2873</v>
      </c>
      <c r="C4399" s="5">
        <v>1068</v>
      </c>
      <c r="D4399" s="5">
        <v>2</v>
      </c>
      <c r="E4399" s="5">
        <v>550.08000000000004</v>
      </c>
      <c r="F4399" s="5">
        <v>0</v>
      </c>
      <c r="G4399" s="5">
        <f>IFERROR(INDEX(Products!$C$2:$C$86,MATCH(C4399,Products!$A$2:$A$86,0)),"")</f>
        <v>7</v>
      </c>
      <c r="H4399" s="12">
        <f>IFERROR(INDEX(Products!$D$2:$D$86,MATCH(C4399,Products!$A$2:$A$86,0)),"")</f>
        <v>351.29</v>
      </c>
      <c r="I4399" s="12">
        <f t="shared" si="272"/>
        <v>1100.1600000000001</v>
      </c>
      <c r="J4399" s="12">
        <f t="shared" si="273"/>
        <v>702.58</v>
      </c>
      <c r="K4399" s="12">
        <f t="shared" si="274"/>
        <v>397.58000000000004</v>
      </c>
      <c r="L4399" s="7">
        <f t="shared" si="275"/>
        <v>0.36138379872018617</v>
      </c>
      <c r="M4399" s="5" t="str">
        <f>IF(COUNTIF(Returns!$B$2:$B$248,A4399)&gt;0,"Yes","No")</f>
        <v>No</v>
      </c>
      <c r="N4399" s="13"/>
    </row>
    <row r="4400" spans="1:14" x14ac:dyDescent="0.35">
      <c r="A4400" s="5">
        <v>4399</v>
      </c>
      <c r="B4400" s="5">
        <v>2873</v>
      </c>
      <c r="C4400" s="5">
        <v>1063</v>
      </c>
      <c r="D4400" s="5">
        <v>1</v>
      </c>
      <c r="E4400" s="5">
        <v>117.54</v>
      </c>
      <c r="F4400" s="5">
        <v>0.05</v>
      </c>
      <c r="G4400" s="5">
        <f>IFERROR(INDEX(Products!$C$2:$C$86,MATCH(C4400,Products!$A$2:$A$86,0)),"")</f>
        <v>6</v>
      </c>
      <c r="H4400" s="12">
        <f>IFERROR(INDEX(Products!$D$2:$D$86,MATCH(C4400,Products!$A$2:$A$86,0)),"")</f>
        <v>80.47</v>
      </c>
      <c r="I4400" s="12">
        <f t="shared" si="272"/>
        <v>111.663</v>
      </c>
      <c r="J4400" s="12">
        <f t="shared" si="273"/>
        <v>80.47</v>
      </c>
      <c r="K4400" s="12">
        <f t="shared" si="274"/>
        <v>31.192999999999998</v>
      </c>
      <c r="L4400" s="7">
        <f t="shared" si="275"/>
        <v>0.27934947117666548</v>
      </c>
      <c r="M4400" s="5" t="str">
        <f>IF(COUNTIF(Returns!$B$2:$B$248,A4400)&gt;0,"Yes","No")</f>
        <v>No</v>
      </c>
      <c r="N4400" s="13"/>
    </row>
    <row r="4401" spans="1:14" x14ac:dyDescent="0.35">
      <c r="A4401" s="5">
        <v>4400</v>
      </c>
      <c r="B4401" s="5">
        <v>2874</v>
      </c>
      <c r="C4401" s="5">
        <v>1009</v>
      </c>
      <c r="D4401" s="5">
        <v>2</v>
      </c>
      <c r="E4401" s="5">
        <v>2129.15</v>
      </c>
      <c r="F4401" s="5">
        <v>0.2</v>
      </c>
      <c r="G4401" s="5">
        <f>IFERROR(INDEX(Products!$C$2:$C$86,MATCH(C4401,Products!$A$2:$A$86,0)),"")</f>
        <v>1</v>
      </c>
      <c r="H4401" s="12">
        <f>IFERROR(INDEX(Products!$D$2:$D$86,MATCH(C4401,Products!$A$2:$A$86,0)),"")</f>
        <v>1303.81</v>
      </c>
      <c r="I4401" s="12">
        <f t="shared" si="272"/>
        <v>3406.6400000000003</v>
      </c>
      <c r="J4401" s="12">
        <f t="shared" si="273"/>
        <v>2607.62</v>
      </c>
      <c r="K4401" s="12">
        <f t="shared" si="274"/>
        <v>799.02000000000044</v>
      </c>
      <c r="L4401" s="7">
        <f t="shared" si="275"/>
        <v>0.23454782424911361</v>
      </c>
      <c r="M4401" s="5" t="str">
        <f>IF(COUNTIF(Returns!$B$2:$B$248,A4401)&gt;0,"Yes","No")</f>
        <v>No</v>
      </c>
      <c r="N4401" s="13"/>
    </row>
    <row r="4402" spans="1:14" x14ac:dyDescent="0.35">
      <c r="A4402" s="5">
        <v>4401</v>
      </c>
      <c r="B4402" s="5">
        <v>2875</v>
      </c>
      <c r="C4402" s="5">
        <v>1063</v>
      </c>
      <c r="D4402" s="5">
        <v>1</v>
      </c>
      <c r="E4402" s="5">
        <v>117.54</v>
      </c>
      <c r="F4402" s="5">
        <v>0.3</v>
      </c>
      <c r="G4402" s="5">
        <f>IFERROR(INDEX(Products!$C$2:$C$86,MATCH(C4402,Products!$A$2:$A$86,0)),"")</f>
        <v>6</v>
      </c>
      <c r="H4402" s="12">
        <f>IFERROR(INDEX(Products!$D$2:$D$86,MATCH(C4402,Products!$A$2:$A$86,0)),"")</f>
        <v>80.47</v>
      </c>
      <c r="I4402" s="12">
        <f t="shared" si="272"/>
        <v>82.278000000000006</v>
      </c>
      <c r="J4402" s="12">
        <f t="shared" si="273"/>
        <v>80.47</v>
      </c>
      <c r="K4402" s="12">
        <f t="shared" si="274"/>
        <v>1.8080000000000069</v>
      </c>
      <c r="L4402" s="7">
        <f t="shared" si="275"/>
        <v>2.1974282311188979E-2</v>
      </c>
      <c r="M4402" s="5" t="str">
        <f>IF(COUNTIF(Returns!$B$2:$B$248,A4402)&gt;0,"Yes","No")</f>
        <v>No</v>
      </c>
      <c r="N4402" s="13"/>
    </row>
    <row r="4403" spans="1:14" x14ac:dyDescent="0.35">
      <c r="A4403" s="5">
        <v>4402</v>
      </c>
      <c r="B4403" s="5">
        <v>2875</v>
      </c>
      <c r="C4403" s="5">
        <v>1056</v>
      </c>
      <c r="D4403" s="5">
        <v>1</v>
      </c>
      <c r="E4403" s="5">
        <v>1134.4000000000001</v>
      </c>
      <c r="F4403" s="5">
        <v>0.1</v>
      </c>
      <c r="G4403" s="5">
        <f>IFERROR(INDEX(Products!$C$2:$C$86,MATCH(C4403,Products!$A$2:$A$86,0)),"")</f>
        <v>6</v>
      </c>
      <c r="H4403" s="12">
        <f>IFERROR(INDEX(Products!$D$2:$D$86,MATCH(C4403,Products!$A$2:$A$86,0)),"")</f>
        <v>798.2</v>
      </c>
      <c r="I4403" s="12">
        <f t="shared" si="272"/>
        <v>1020.9600000000002</v>
      </c>
      <c r="J4403" s="12">
        <f t="shared" si="273"/>
        <v>798.2</v>
      </c>
      <c r="K4403" s="12">
        <f t="shared" si="274"/>
        <v>222.7600000000001</v>
      </c>
      <c r="L4403" s="7">
        <f t="shared" si="275"/>
        <v>0.21818680457608533</v>
      </c>
      <c r="M4403" s="5" t="str">
        <f>IF(COUNTIF(Returns!$B$2:$B$248,A4403)&gt;0,"Yes","No")</f>
        <v>No</v>
      </c>
      <c r="N4403" s="13"/>
    </row>
    <row r="4404" spans="1:14" x14ac:dyDescent="0.35">
      <c r="A4404" s="5">
        <v>4403</v>
      </c>
      <c r="B4404" s="5">
        <v>2876</v>
      </c>
      <c r="C4404" s="5">
        <v>1049</v>
      </c>
      <c r="D4404" s="5">
        <v>1</v>
      </c>
      <c r="E4404" s="5">
        <v>3970.29</v>
      </c>
      <c r="F4404" s="5">
        <v>0.1</v>
      </c>
      <c r="G4404" s="5">
        <f>IFERROR(INDEX(Products!$C$2:$C$86,MATCH(C4404,Products!$A$2:$A$86,0)),"")</f>
        <v>5</v>
      </c>
      <c r="H4404" s="12">
        <f>IFERROR(INDEX(Products!$D$2:$D$86,MATCH(C4404,Products!$A$2:$A$86,0)),"")</f>
        <v>2490.89</v>
      </c>
      <c r="I4404" s="12">
        <f t="shared" si="272"/>
        <v>3573.261</v>
      </c>
      <c r="J4404" s="12">
        <f t="shared" si="273"/>
        <v>2490.89</v>
      </c>
      <c r="K4404" s="12">
        <f t="shared" si="274"/>
        <v>1082.3710000000001</v>
      </c>
      <c r="L4404" s="7">
        <f t="shared" si="275"/>
        <v>0.30290846372543179</v>
      </c>
      <c r="M4404" s="5" t="str">
        <f>IF(COUNTIF(Returns!$B$2:$B$248,A4404)&gt;0,"Yes","No")</f>
        <v>No</v>
      </c>
      <c r="N4404" s="13"/>
    </row>
    <row r="4405" spans="1:14" x14ac:dyDescent="0.35">
      <c r="A4405" s="5">
        <v>4404</v>
      </c>
      <c r="B4405" s="5">
        <v>2876</v>
      </c>
      <c r="C4405" s="5">
        <v>1019</v>
      </c>
      <c r="D4405" s="5">
        <v>1</v>
      </c>
      <c r="E4405" s="5">
        <v>1255.73</v>
      </c>
      <c r="F4405" s="5">
        <v>0</v>
      </c>
      <c r="G4405" s="5">
        <f>IFERROR(INDEX(Products!$C$2:$C$86,MATCH(C4405,Products!$A$2:$A$86,0)),"")</f>
        <v>2</v>
      </c>
      <c r="H4405" s="12">
        <f>IFERROR(INDEX(Products!$D$2:$D$86,MATCH(C4405,Products!$A$2:$A$86,0)),"")</f>
        <v>760.11</v>
      </c>
      <c r="I4405" s="12">
        <f t="shared" si="272"/>
        <v>1255.73</v>
      </c>
      <c r="J4405" s="12">
        <f t="shared" si="273"/>
        <v>760.11</v>
      </c>
      <c r="K4405" s="12">
        <f t="shared" si="274"/>
        <v>495.62</v>
      </c>
      <c r="L4405" s="7">
        <f t="shared" si="275"/>
        <v>0.39468675591090441</v>
      </c>
      <c r="M4405" s="5" t="str">
        <f>IF(COUNTIF(Returns!$B$2:$B$248,A4405)&gt;0,"Yes","No")</f>
        <v>No</v>
      </c>
      <c r="N4405" s="13"/>
    </row>
    <row r="4406" spans="1:14" x14ac:dyDescent="0.35">
      <c r="A4406" s="5">
        <v>4405</v>
      </c>
      <c r="B4406" s="5">
        <v>2877</v>
      </c>
      <c r="C4406" s="5">
        <v>1085</v>
      </c>
      <c r="D4406" s="5">
        <v>1</v>
      </c>
      <c r="E4406" s="5">
        <v>234.72</v>
      </c>
      <c r="F4406" s="5">
        <v>0.25</v>
      </c>
      <c r="G4406" s="5">
        <f>IFERROR(INDEX(Products!$C$2:$C$86,MATCH(C4406,Products!$A$2:$A$86,0)),"")</f>
        <v>8</v>
      </c>
      <c r="H4406" s="12">
        <f>IFERROR(INDEX(Products!$D$2:$D$86,MATCH(C4406,Products!$A$2:$A$86,0)),"")</f>
        <v>175.69</v>
      </c>
      <c r="I4406" s="12">
        <f t="shared" si="272"/>
        <v>176.04</v>
      </c>
      <c r="J4406" s="12">
        <f t="shared" si="273"/>
        <v>175.69</v>
      </c>
      <c r="K4406" s="12">
        <f t="shared" si="274"/>
        <v>0.34999999999999432</v>
      </c>
      <c r="L4406" s="7">
        <f t="shared" si="275"/>
        <v>1.9881845035218948E-3</v>
      </c>
      <c r="M4406" s="5" t="str">
        <f>IF(COUNTIF(Returns!$B$2:$B$248,A4406)&gt;0,"Yes","No")</f>
        <v>No</v>
      </c>
      <c r="N4406" s="13"/>
    </row>
    <row r="4407" spans="1:14" x14ac:dyDescent="0.35">
      <c r="A4407" s="5">
        <v>4406</v>
      </c>
      <c r="B4407" s="5">
        <v>2877</v>
      </c>
      <c r="C4407" s="5">
        <v>1009</v>
      </c>
      <c r="D4407" s="5">
        <v>1</v>
      </c>
      <c r="E4407" s="5">
        <v>2129.15</v>
      </c>
      <c r="F4407" s="5">
        <v>0.25</v>
      </c>
      <c r="G4407" s="5">
        <f>IFERROR(INDEX(Products!$C$2:$C$86,MATCH(C4407,Products!$A$2:$A$86,0)),"")</f>
        <v>1</v>
      </c>
      <c r="H4407" s="12">
        <f>IFERROR(INDEX(Products!$D$2:$D$86,MATCH(C4407,Products!$A$2:$A$86,0)),"")</f>
        <v>1303.81</v>
      </c>
      <c r="I4407" s="12">
        <f t="shared" si="272"/>
        <v>1596.8625000000002</v>
      </c>
      <c r="J4407" s="12">
        <f t="shared" si="273"/>
        <v>1303.81</v>
      </c>
      <c r="K4407" s="12">
        <f t="shared" si="274"/>
        <v>293.05250000000024</v>
      </c>
      <c r="L4407" s="7">
        <f t="shared" si="275"/>
        <v>0.18351767919905451</v>
      </c>
      <c r="M4407" s="5" t="str">
        <f>IF(COUNTIF(Returns!$B$2:$B$248,A4407)&gt;0,"Yes","No")</f>
        <v>No</v>
      </c>
      <c r="N4407" s="13"/>
    </row>
    <row r="4408" spans="1:14" x14ac:dyDescent="0.35">
      <c r="A4408" s="5">
        <v>4407</v>
      </c>
      <c r="B4408" s="5">
        <v>2878</v>
      </c>
      <c r="C4408" s="5">
        <v>1072</v>
      </c>
      <c r="D4408" s="5">
        <v>1</v>
      </c>
      <c r="E4408" s="5">
        <v>1404.39</v>
      </c>
      <c r="F4408" s="5">
        <v>0.15</v>
      </c>
      <c r="G4408" s="5">
        <f>IFERROR(INDEX(Products!$C$2:$C$86,MATCH(C4408,Products!$A$2:$A$86,0)),"")</f>
        <v>7</v>
      </c>
      <c r="H4408" s="12">
        <f>IFERROR(INDEX(Products!$D$2:$D$86,MATCH(C4408,Products!$A$2:$A$86,0)),"")</f>
        <v>772.88</v>
      </c>
      <c r="I4408" s="12">
        <f t="shared" si="272"/>
        <v>1193.7315000000001</v>
      </c>
      <c r="J4408" s="12">
        <f t="shared" si="273"/>
        <v>772.88</v>
      </c>
      <c r="K4408" s="12">
        <f t="shared" si="274"/>
        <v>420.8515000000001</v>
      </c>
      <c r="L4408" s="7">
        <f t="shared" si="275"/>
        <v>0.35255122278334788</v>
      </c>
      <c r="M4408" s="5" t="str">
        <f>IF(COUNTIF(Returns!$B$2:$B$248,A4408)&gt;0,"Yes","No")</f>
        <v>No</v>
      </c>
      <c r="N4408" s="13"/>
    </row>
    <row r="4409" spans="1:14" x14ac:dyDescent="0.35">
      <c r="A4409" s="5">
        <v>4408</v>
      </c>
      <c r="B4409" s="5">
        <v>2878</v>
      </c>
      <c r="C4409" s="5">
        <v>1085</v>
      </c>
      <c r="D4409" s="5">
        <v>2</v>
      </c>
      <c r="E4409" s="5">
        <v>234.72</v>
      </c>
      <c r="F4409" s="5">
        <v>0</v>
      </c>
      <c r="G4409" s="5">
        <f>IFERROR(INDEX(Products!$C$2:$C$86,MATCH(C4409,Products!$A$2:$A$86,0)),"")</f>
        <v>8</v>
      </c>
      <c r="H4409" s="12">
        <f>IFERROR(INDEX(Products!$D$2:$D$86,MATCH(C4409,Products!$A$2:$A$86,0)),"")</f>
        <v>175.69</v>
      </c>
      <c r="I4409" s="12">
        <f t="shared" si="272"/>
        <v>469.44</v>
      </c>
      <c r="J4409" s="12">
        <f t="shared" si="273"/>
        <v>351.38</v>
      </c>
      <c r="K4409" s="12">
        <f t="shared" si="274"/>
        <v>118.06</v>
      </c>
      <c r="L4409" s="7">
        <f t="shared" si="275"/>
        <v>0.25149113837764148</v>
      </c>
      <c r="M4409" s="5" t="str">
        <f>IF(COUNTIF(Returns!$B$2:$B$248,A4409)&gt;0,"Yes","No")</f>
        <v>No</v>
      </c>
      <c r="N4409" s="13"/>
    </row>
    <row r="4410" spans="1:14" x14ac:dyDescent="0.35">
      <c r="A4410" s="5">
        <v>4409</v>
      </c>
      <c r="B4410" s="5">
        <v>2879</v>
      </c>
      <c r="C4410" s="5">
        <v>1054</v>
      </c>
      <c r="D4410" s="5">
        <v>1</v>
      </c>
      <c r="E4410" s="5">
        <v>631.66</v>
      </c>
      <c r="F4410" s="5">
        <v>0.1</v>
      </c>
      <c r="G4410" s="5">
        <f>IFERROR(INDEX(Products!$C$2:$C$86,MATCH(C4410,Products!$A$2:$A$86,0)),"")</f>
        <v>5</v>
      </c>
      <c r="H4410" s="12">
        <f>IFERROR(INDEX(Products!$D$2:$D$86,MATCH(C4410,Products!$A$2:$A$86,0)),"")</f>
        <v>412.15</v>
      </c>
      <c r="I4410" s="12">
        <f t="shared" si="272"/>
        <v>568.49400000000003</v>
      </c>
      <c r="J4410" s="12">
        <f t="shared" si="273"/>
        <v>412.15</v>
      </c>
      <c r="K4410" s="12">
        <f t="shared" si="274"/>
        <v>156.34400000000005</v>
      </c>
      <c r="L4410" s="7">
        <f t="shared" si="275"/>
        <v>0.27501433612316056</v>
      </c>
      <c r="M4410" s="5" t="str">
        <f>IF(COUNTIF(Returns!$B$2:$B$248,A4410)&gt;0,"Yes","No")</f>
        <v>No</v>
      </c>
      <c r="N4410" s="13"/>
    </row>
    <row r="4411" spans="1:14" x14ac:dyDescent="0.35">
      <c r="A4411" s="5">
        <v>4410</v>
      </c>
      <c r="B4411" s="5">
        <v>2880</v>
      </c>
      <c r="C4411" s="5">
        <v>1080</v>
      </c>
      <c r="D4411" s="5">
        <v>1</v>
      </c>
      <c r="E4411" s="5">
        <v>256.7</v>
      </c>
      <c r="F4411" s="5">
        <v>0.15</v>
      </c>
      <c r="G4411" s="5">
        <f>IFERROR(INDEX(Products!$C$2:$C$86,MATCH(C4411,Products!$A$2:$A$86,0)),"")</f>
        <v>8</v>
      </c>
      <c r="H4411" s="12">
        <f>IFERROR(INDEX(Products!$D$2:$D$86,MATCH(C4411,Products!$A$2:$A$86,0)),"")</f>
        <v>184.26</v>
      </c>
      <c r="I4411" s="12">
        <f t="shared" si="272"/>
        <v>218.19499999999999</v>
      </c>
      <c r="J4411" s="12">
        <f t="shared" si="273"/>
        <v>184.26</v>
      </c>
      <c r="K4411" s="12">
        <f t="shared" si="274"/>
        <v>33.935000000000002</v>
      </c>
      <c r="L4411" s="7">
        <f t="shared" si="275"/>
        <v>0.15552602030294005</v>
      </c>
      <c r="M4411" s="5" t="str">
        <f>IF(COUNTIF(Returns!$B$2:$B$248,A4411)&gt;0,"Yes","No")</f>
        <v>No</v>
      </c>
      <c r="N4411" s="13"/>
    </row>
    <row r="4412" spans="1:14" x14ac:dyDescent="0.35">
      <c r="A4412" s="5">
        <v>4411</v>
      </c>
      <c r="B4412" s="5">
        <v>2881</v>
      </c>
      <c r="C4412" s="5">
        <v>1030</v>
      </c>
      <c r="D4412" s="5">
        <v>1</v>
      </c>
      <c r="E4412" s="5">
        <v>799.21</v>
      </c>
      <c r="F4412" s="5">
        <v>0</v>
      </c>
      <c r="G4412" s="5">
        <f>IFERROR(INDEX(Products!$C$2:$C$86,MATCH(C4412,Products!$A$2:$A$86,0)),"")</f>
        <v>3</v>
      </c>
      <c r="H4412" s="12">
        <f>IFERROR(INDEX(Products!$D$2:$D$86,MATCH(C4412,Products!$A$2:$A$86,0)),"")</f>
        <v>534</v>
      </c>
      <c r="I4412" s="12">
        <f t="shared" si="272"/>
        <v>799.21</v>
      </c>
      <c r="J4412" s="12">
        <f t="shared" si="273"/>
        <v>534</v>
      </c>
      <c r="K4412" s="12">
        <f t="shared" si="274"/>
        <v>265.21000000000004</v>
      </c>
      <c r="L4412" s="7">
        <f t="shared" si="275"/>
        <v>0.33184019218978744</v>
      </c>
      <c r="M4412" s="5" t="str">
        <f>IF(COUNTIF(Returns!$B$2:$B$248,A4412)&gt;0,"Yes","No")</f>
        <v>No</v>
      </c>
      <c r="N4412" s="13"/>
    </row>
    <row r="4413" spans="1:14" x14ac:dyDescent="0.35">
      <c r="A4413" s="5">
        <v>4412</v>
      </c>
      <c r="B4413" s="5">
        <v>2881</v>
      </c>
      <c r="C4413" s="5">
        <v>1001</v>
      </c>
      <c r="D4413" s="5">
        <v>1</v>
      </c>
      <c r="E4413" s="5">
        <v>3826.19</v>
      </c>
      <c r="F4413" s="5">
        <v>0.25</v>
      </c>
      <c r="G4413" s="5">
        <f>IFERROR(INDEX(Products!$C$2:$C$86,MATCH(C4413,Products!$A$2:$A$86,0)),"")</f>
        <v>1</v>
      </c>
      <c r="H4413" s="12">
        <f>IFERROR(INDEX(Products!$D$2:$D$86,MATCH(C4413,Products!$A$2:$A$86,0)),"")</f>
        <v>3021.65</v>
      </c>
      <c r="I4413" s="12">
        <f t="shared" si="272"/>
        <v>2869.6424999999999</v>
      </c>
      <c r="J4413" s="12">
        <f t="shared" si="273"/>
        <v>3021.65</v>
      </c>
      <c r="K4413" s="12">
        <f t="shared" si="274"/>
        <v>-152.00750000000016</v>
      </c>
      <c r="L4413" s="7">
        <f t="shared" si="275"/>
        <v>-5.2970884003843741E-2</v>
      </c>
      <c r="M4413" s="5" t="str">
        <f>IF(COUNTIF(Returns!$B$2:$B$248,A4413)&gt;0,"Yes","No")</f>
        <v>No</v>
      </c>
      <c r="N4413" s="13"/>
    </row>
    <row r="4414" spans="1:14" x14ac:dyDescent="0.35">
      <c r="A4414" s="5">
        <v>4413</v>
      </c>
      <c r="B4414" s="5">
        <v>2882</v>
      </c>
      <c r="C4414" s="5">
        <v>1001</v>
      </c>
      <c r="D4414" s="5">
        <v>2</v>
      </c>
      <c r="E4414" s="5">
        <v>3826.19</v>
      </c>
      <c r="F4414" s="5">
        <v>0.3</v>
      </c>
      <c r="G4414" s="5">
        <f>IFERROR(INDEX(Products!$C$2:$C$86,MATCH(C4414,Products!$A$2:$A$86,0)),"")</f>
        <v>1</v>
      </c>
      <c r="H4414" s="12">
        <f>IFERROR(INDEX(Products!$D$2:$D$86,MATCH(C4414,Products!$A$2:$A$86,0)),"")</f>
        <v>3021.65</v>
      </c>
      <c r="I4414" s="12">
        <f t="shared" si="272"/>
        <v>5356.6660000000002</v>
      </c>
      <c r="J4414" s="12">
        <f t="shared" si="273"/>
        <v>6043.3</v>
      </c>
      <c r="K4414" s="12">
        <f t="shared" si="274"/>
        <v>-686.63400000000001</v>
      </c>
      <c r="L4414" s="7">
        <f t="shared" si="275"/>
        <v>-0.12818309000411823</v>
      </c>
      <c r="M4414" s="5" t="str">
        <f>IF(COUNTIF(Returns!$B$2:$B$248,A4414)&gt;0,"Yes","No")</f>
        <v>No</v>
      </c>
      <c r="N4414" s="13"/>
    </row>
    <row r="4415" spans="1:14" x14ac:dyDescent="0.35">
      <c r="A4415" s="5">
        <v>4414</v>
      </c>
      <c r="B4415" s="5">
        <v>2883</v>
      </c>
      <c r="C4415" s="5">
        <v>1001</v>
      </c>
      <c r="D4415" s="5">
        <v>1</v>
      </c>
      <c r="E4415" s="5">
        <v>3826.19</v>
      </c>
      <c r="F4415" s="5">
        <v>0.1</v>
      </c>
      <c r="G4415" s="5">
        <f>IFERROR(INDEX(Products!$C$2:$C$86,MATCH(C4415,Products!$A$2:$A$86,0)),"")</f>
        <v>1</v>
      </c>
      <c r="H4415" s="12">
        <f>IFERROR(INDEX(Products!$D$2:$D$86,MATCH(C4415,Products!$A$2:$A$86,0)),"")</f>
        <v>3021.65</v>
      </c>
      <c r="I4415" s="12">
        <f t="shared" si="272"/>
        <v>3443.5709999999999</v>
      </c>
      <c r="J4415" s="12">
        <f t="shared" si="273"/>
        <v>3021.65</v>
      </c>
      <c r="K4415" s="12">
        <f t="shared" si="274"/>
        <v>421.92099999999982</v>
      </c>
      <c r="L4415" s="7">
        <f t="shared" si="275"/>
        <v>0.12252426333013021</v>
      </c>
      <c r="M4415" s="5" t="str">
        <f>IF(COUNTIF(Returns!$B$2:$B$248,A4415)&gt;0,"Yes","No")</f>
        <v>No</v>
      </c>
      <c r="N4415" s="13"/>
    </row>
    <row r="4416" spans="1:14" x14ac:dyDescent="0.35">
      <c r="A4416" s="5">
        <v>4415</v>
      </c>
      <c r="B4416" s="5">
        <v>2884</v>
      </c>
      <c r="C4416" s="5">
        <v>1049</v>
      </c>
      <c r="D4416" s="5">
        <v>3</v>
      </c>
      <c r="E4416" s="5">
        <v>3970.29</v>
      </c>
      <c r="F4416" s="5">
        <v>0.2</v>
      </c>
      <c r="G4416" s="5">
        <f>IFERROR(INDEX(Products!$C$2:$C$86,MATCH(C4416,Products!$A$2:$A$86,0)),"")</f>
        <v>5</v>
      </c>
      <c r="H4416" s="12">
        <f>IFERROR(INDEX(Products!$D$2:$D$86,MATCH(C4416,Products!$A$2:$A$86,0)),"")</f>
        <v>2490.89</v>
      </c>
      <c r="I4416" s="12">
        <f t="shared" si="272"/>
        <v>9528.6959999999999</v>
      </c>
      <c r="J4416" s="12">
        <f t="shared" si="273"/>
        <v>7472.67</v>
      </c>
      <c r="K4416" s="12">
        <f t="shared" si="274"/>
        <v>2056.0259999999998</v>
      </c>
      <c r="L4416" s="7">
        <f t="shared" si="275"/>
        <v>0.2157720216911107</v>
      </c>
      <c r="M4416" s="5" t="str">
        <f>IF(COUNTIF(Returns!$B$2:$B$248,A4416)&gt;0,"Yes","No")</f>
        <v>No</v>
      </c>
      <c r="N4416" s="13"/>
    </row>
    <row r="4417" spans="1:14" x14ac:dyDescent="0.35">
      <c r="A4417" s="5">
        <v>4416</v>
      </c>
      <c r="B4417" s="5">
        <v>2884</v>
      </c>
      <c r="C4417" s="5">
        <v>1061</v>
      </c>
      <c r="D4417" s="5">
        <v>1</v>
      </c>
      <c r="E4417" s="5">
        <v>1128.8399999999999</v>
      </c>
      <c r="F4417" s="5">
        <v>0.1</v>
      </c>
      <c r="G4417" s="5">
        <f>IFERROR(INDEX(Products!$C$2:$C$86,MATCH(C4417,Products!$A$2:$A$86,0)),"")</f>
        <v>6</v>
      </c>
      <c r="H4417" s="12">
        <f>IFERROR(INDEX(Products!$D$2:$D$86,MATCH(C4417,Products!$A$2:$A$86,0)),"")</f>
        <v>705.26</v>
      </c>
      <c r="I4417" s="12">
        <f t="shared" si="272"/>
        <v>1015.9559999999999</v>
      </c>
      <c r="J4417" s="12">
        <f t="shared" si="273"/>
        <v>705.26</v>
      </c>
      <c r="K4417" s="12">
        <f t="shared" si="274"/>
        <v>310.69599999999991</v>
      </c>
      <c r="L4417" s="7">
        <f t="shared" si="275"/>
        <v>0.30581639362334584</v>
      </c>
      <c r="M4417" s="5" t="str">
        <f>IF(COUNTIF(Returns!$B$2:$B$248,A4417)&gt;0,"Yes","No")</f>
        <v>No</v>
      </c>
      <c r="N4417" s="13"/>
    </row>
    <row r="4418" spans="1:14" x14ac:dyDescent="0.35">
      <c r="A4418" s="5">
        <v>4417</v>
      </c>
      <c r="B4418" s="5">
        <v>2885</v>
      </c>
      <c r="C4418" s="5">
        <v>1029</v>
      </c>
      <c r="D4418" s="5">
        <v>1</v>
      </c>
      <c r="E4418" s="5">
        <v>951.92</v>
      </c>
      <c r="F4418" s="5">
        <v>0.1</v>
      </c>
      <c r="G4418" s="5">
        <f>IFERROR(INDEX(Products!$C$2:$C$86,MATCH(C4418,Products!$A$2:$A$86,0)),"")</f>
        <v>3</v>
      </c>
      <c r="H4418" s="12">
        <f>IFERROR(INDEX(Products!$D$2:$D$86,MATCH(C4418,Products!$A$2:$A$86,0)),"")</f>
        <v>552.17999999999995</v>
      </c>
      <c r="I4418" s="12">
        <f t="shared" ref="I4418:I4481" si="276">D4418*E4418*(1-F4418)</f>
        <v>856.72799999999995</v>
      </c>
      <c r="J4418" s="12">
        <f t="shared" ref="J4418:J4481" si="277">D4418*H4418</f>
        <v>552.17999999999995</v>
      </c>
      <c r="K4418" s="12">
        <f t="shared" ref="K4418:K4481" si="278">I4418-J4418</f>
        <v>304.548</v>
      </c>
      <c r="L4418" s="7">
        <f t="shared" ref="L4418:L4481" si="279">IFERROR(K4418/I4418,0)</f>
        <v>0.35547805137686644</v>
      </c>
      <c r="M4418" s="5" t="str">
        <f>IF(COUNTIF(Returns!$B$2:$B$248,A4418)&gt;0,"Yes","No")</f>
        <v>No</v>
      </c>
      <c r="N4418" s="13"/>
    </row>
    <row r="4419" spans="1:14" x14ac:dyDescent="0.35">
      <c r="A4419" s="5">
        <v>4418</v>
      </c>
      <c r="B4419" s="5">
        <v>2886</v>
      </c>
      <c r="C4419" s="5">
        <v>1032</v>
      </c>
      <c r="D4419" s="5">
        <v>1</v>
      </c>
      <c r="E4419" s="5">
        <v>2472.7199999999998</v>
      </c>
      <c r="F4419" s="5">
        <v>0.1</v>
      </c>
      <c r="G4419" s="5">
        <f>IFERROR(INDEX(Products!$C$2:$C$86,MATCH(C4419,Products!$A$2:$A$86,0)),"")</f>
        <v>3</v>
      </c>
      <c r="H4419" s="12">
        <f>IFERROR(INDEX(Products!$D$2:$D$86,MATCH(C4419,Products!$A$2:$A$86,0)),"")</f>
        <v>1458.83</v>
      </c>
      <c r="I4419" s="12">
        <f t="shared" si="276"/>
        <v>2225.4479999999999</v>
      </c>
      <c r="J4419" s="12">
        <f t="shared" si="277"/>
        <v>1458.83</v>
      </c>
      <c r="K4419" s="12">
        <f t="shared" si="278"/>
        <v>766.61799999999994</v>
      </c>
      <c r="L4419" s="7">
        <f t="shared" si="279"/>
        <v>0.34447805565441203</v>
      </c>
      <c r="M4419" s="5" t="str">
        <f>IF(COUNTIF(Returns!$B$2:$B$248,A4419)&gt;0,"Yes","No")</f>
        <v>No</v>
      </c>
      <c r="N4419" s="13"/>
    </row>
    <row r="4420" spans="1:14" x14ac:dyDescent="0.35">
      <c r="A4420" s="5">
        <v>4419</v>
      </c>
      <c r="B4420" s="5">
        <v>2887</v>
      </c>
      <c r="C4420" s="5">
        <v>1030</v>
      </c>
      <c r="D4420" s="5">
        <v>1</v>
      </c>
      <c r="E4420" s="5">
        <v>799.21</v>
      </c>
      <c r="F4420" s="5">
        <v>0.1</v>
      </c>
      <c r="G4420" s="5">
        <f>IFERROR(INDEX(Products!$C$2:$C$86,MATCH(C4420,Products!$A$2:$A$86,0)),"")</f>
        <v>3</v>
      </c>
      <c r="H4420" s="12">
        <f>IFERROR(INDEX(Products!$D$2:$D$86,MATCH(C4420,Products!$A$2:$A$86,0)),"")</f>
        <v>534</v>
      </c>
      <c r="I4420" s="12">
        <f t="shared" si="276"/>
        <v>719.2890000000001</v>
      </c>
      <c r="J4420" s="12">
        <f t="shared" si="277"/>
        <v>534</v>
      </c>
      <c r="K4420" s="12">
        <f t="shared" si="278"/>
        <v>185.2890000000001</v>
      </c>
      <c r="L4420" s="7">
        <f t="shared" si="279"/>
        <v>0.25760021354420837</v>
      </c>
      <c r="M4420" s="5" t="str">
        <f>IF(COUNTIF(Returns!$B$2:$B$248,A4420)&gt;0,"Yes","No")</f>
        <v>No</v>
      </c>
      <c r="N4420" s="13"/>
    </row>
    <row r="4421" spans="1:14" x14ac:dyDescent="0.35">
      <c r="A4421" s="5">
        <v>4420</v>
      </c>
      <c r="B4421" s="5">
        <v>2888</v>
      </c>
      <c r="C4421" s="5">
        <v>1064</v>
      </c>
      <c r="D4421" s="5">
        <v>1</v>
      </c>
      <c r="E4421" s="5">
        <v>177.92</v>
      </c>
      <c r="F4421" s="5">
        <v>0.15</v>
      </c>
      <c r="G4421" s="5">
        <f>IFERROR(INDEX(Products!$C$2:$C$86,MATCH(C4421,Products!$A$2:$A$86,0)),"")</f>
        <v>6</v>
      </c>
      <c r="H4421" s="12">
        <f>IFERROR(INDEX(Products!$D$2:$D$86,MATCH(C4421,Products!$A$2:$A$86,0)),"")</f>
        <v>95.97</v>
      </c>
      <c r="I4421" s="12">
        <f t="shared" si="276"/>
        <v>151.232</v>
      </c>
      <c r="J4421" s="12">
        <f t="shared" si="277"/>
        <v>95.97</v>
      </c>
      <c r="K4421" s="12">
        <f t="shared" si="278"/>
        <v>55.262</v>
      </c>
      <c r="L4421" s="7">
        <f t="shared" si="279"/>
        <v>0.36541208209902665</v>
      </c>
      <c r="M4421" s="5" t="str">
        <f>IF(COUNTIF(Returns!$B$2:$B$248,A4421)&gt;0,"Yes","No")</f>
        <v>No</v>
      </c>
      <c r="N4421" s="13"/>
    </row>
    <row r="4422" spans="1:14" x14ac:dyDescent="0.35">
      <c r="A4422" s="5">
        <v>4421</v>
      </c>
      <c r="B4422" s="5">
        <v>2889</v>
      </c>
      <c r="C4422" s="5">
        <v>1082</v>
      </c>
      <c r="D4422" s="5">
        <v>1</v>
      </c>
      <c r="E4422" s="5">
        <v>337.61</v>
      </c>
      <c r="F4422" s="5">
        <v>0.25</v>
      </c>
      <c r="G4422" s="5">
        <f>IFERROR(INDEX(Products!$C$2:$C$86,MATCH(C4422,Products!$A$2:$A$86,0)),"")</f>
        <v>8</v>
      </c>
      <c r="H4422" s="12">
        <f>IFERROR(INDEX(Products!$D$2:$D$86,MATCH(C4422,Products!$A$2:$A$86,0)),"")</f>
        <v>183.63</v>
      </c>
      <c r="I4422" s="12">
        <f t="shared" si="276"/>
        <v>253.20750000000001</v>
      </c>
      <c r="J4422" s="12">
        <f t="shared" si="277"/>
        <v>183.63</v>
      </c>
      <c r="K4422" s="12">
        <f t="shared" si="278"/>
        <v>69.577500000000015</v>
      </c>
      <c r="L4422" s="7">
        <f t="shared" si="279"/>
        <v>0.27478451467669801</v>
      </c>
      <c r="M4422" s="5" t="str">
        <f>IF(COUNTIF(Returns!$B$2:$B$248,A4422)&gt;0,"Yes","No")</f>
        <v>No</v>
      </c>
      <c r="N4422" s="13"/>
    </row>
    <row r="4423" spans="1:14" x14ac:dyDescent="0.35">
      <c r="A4423" s="5">
        <v>4422</v>
      </c>
      <c r="B4423" s="5">
        <v>2890</v>
      </c>
      <c r="C4423" s="5">
        <v>1038</v>
      </c>
      <c r="D4423" s="5">
        <v>1</v>
      </c>
      <c r="E4423" s="5">
        <v>930.61</v>
      </c>
      <c r="F4423" s="5">
        <v>0</v>
      </c>
      <c r="G4423" s="5">
        <f>IFERROR(INDEX(Products!$C$2:$C$86,MATCH(C4423,Products!$A$2:$A$86,0)),"")</f>
        <v>4</v>
      </c>
      <c r="H4423" s="12">
        <f>IFERROR(INDEX(Products!$D$2:$D$86,MATCH(C4423,Products!$A$2:$A$86,0)),"")</f>
        <v>617.46</v>
      </c>
      <c r="I4423" s="12">
        <f t="shared" si="276"/>
        <v>930.61</v>
      </c>
      <c r="J4423" s="12">
        <f t="shared" si="277"/>
        <v>617.46</v>
      </c>
      <c r="K4423" s="12">
        <f t="shared" si="278"/>
        <v>313.14999999999998</v>
      </c>
      <c r="L4423" s="7">
        <f t="shared" si="279"/>
        <v>0.33649971524054112</v>
      </c>
      <c r="M4423" s="5" t="str">
        <f>IF(COUNTIF(Returns!$B$2:$B$248,A4423)&gt;0,"Yes","No")</f>
        <v>No</v>
      </c>
      <c r="N4423" s="13"/>
    </row>
    <row r="4424" spans="1:14" x14ac:dyDescent="0.35">
      <c r="A4424" s="5">
        <v>4423</v>
      </c>
      <c r="B4424" s="5">
        <v>2890</v>
      </c>
      <c r="C4424" s="5">
        <v>1085</v>
      </c>
      <c r="D4424" s="5">
        <v>1</v>
      </c>
      <c r="E4424" s="5">
        <v>234.72</v>
      </c>
      <c r="F4424" s="5">
        <v>0.2</v>
      </c>
      <c r="G4424" s="5">
        <f>IFERROR(INDEX(Products!$C$2:$C$86,MATCH(C4424,Products!$A$2:$A$86,0)),"")</f>
        <v>8</v>
      </c>
      <c r="H4424" s="12">
        <f>IFERROR(INDEX(Products!$D$2:$D$86,MATCH(C4424,Products!$A$2:$A$86,0)),"")</f>
        <v>175.69</v>
      </c>
      <c r="I4424" s="12">
        <f t="shared" si="276"/>
        <v>187.77600000000001</v>
      </c>
      <c r="J4424" s="12">
        <f t="shared" si="277"/>
        <v>175.69</v>
      </c>
      <c r="K4424" s="12">
        <f t="shared" si="278"/>
        <v>12.086000000000013</v>
      </c>
      <c r="L4424" s="7">
        <f t="shared" si="279"/>
        <v>6.4363922972051874E-2</v>
      </c>
      <c r="M4424" s="5" t="str">
        <f>IF(COUNTIF(Returns!$B$2:$B$248,A4424)&gt;0,"Yes","No")</f>
        <v>No</v>
      </c>
      <c r="N4424" s="13"/>
    </row>
    <row r="4425" spans="1:14" x14ac:dyDescent="0.35">
      <c r="A4425" s="5">
        <v>4424</v>
      </c>
      <c r="B4425" s="5">
        <v>2890</v>
      </c>
      <c r="C4425" s="5">
        <v>1026</v>
      </c>
      <c r="D4425" s="5">
        <v>1</v>
      </c>
      <c r="E4425" s="5">
        <v>1413.81</v>
      </c>
      <c r="F4425" s="5">
        <v>0.2</v>
      </c>
      <c r="G4425" s="5">
        <f>IFERROR(INDEX(Products!$C$2:$C$86,MATCH(C4425,Products!$A$2:$A$86,0)),"")</f>
        <v>3</v>
      </c>
      <c r="H4425" s="12">
        <f>IFERROR(INDEX(Products!$D$2:$D$86,MATCH(C4425,Products!$A$2:$A$86,0)),"")</f>
        <v>1019.93</v>
      </c>
      <c r="I4425" s="12">
        <f t="shared" si="276"/>
        <v>1131.048</v>
      </c>
      <c r="J4425" s="12">
        <f t="shared" si="277"/>
        <v>1019.93</v>
      </c>
      <c r="K4425" s="12">
        <f t="shared" si="278"/>
        <v>111.11800000000005</v>
      </c>
      <c r="L4425" s="7">
        <f t="shared" si="279"/>
        <v>9.8243399042304169E-2</v>
      </c>
      <c r="M4425" s="5" t="str">
        <f>IF(COUNTIF(Returns!$B$2:$B$248,A4425)&gt;0,"Yes","No")</f>
        <v>No</v>
      </c>
      <c r="N4425" s="13"/>
    </row>
    <row r="4426" spans="1:14" x14ac:dyDescent="0.35">
      <c r="A4426" s="5">
        <v>4425</v>
      </c>
      <c r="B4426" s="5">
        <v>2891</v>
      </c>
      <c r="C4426" s="5">
        <v>1038</v>
      </c>
      <c r="D4426" s="5">
        <v>1</v>
      </c>
      <c r="E4426" s="5">
        <v>930.61</v>
      </c>
      <c r="F4426" s="5">
        <v>0.1</v>
      </c>
      <c r="G4426" s="5">
        <f>IFERROR(INDEX(Products!$C$2:$C$86,MATCH(C4426,Products!$A$2:$A$86,0)),"")</f>
        <v>4</v>
      </c>
      <c r="H4426" s="12">
        <f>IFERROR(INDEX(Products!$D$2:$D$86,MATCH(C4426,Products!$A$2:$A$86,0)),"")</f>
        <v>617.46</v>
      </c>
      <c r="I4426" s="12">
        <f t="shared" si="276"/>
        <v>837.54899999999998</v>
      </c>
      <c r="J4426" s="12">
        <f t="shared" si="277"/>
        <v>617.46</v>
      </c>
      <c r="K4426" s="12">
        <f t="shared" si="278"/>
        <v>220.08899999999994</v>
      </c>
      <c r="L4426" s="7">
        <f t="shared" si="279"/>
        <v>0.26277746137837898</v>
      </c>
      <c r="M4426" s="5" t="str">
        <f>IF(COUNTIF(Returns!$B$2:$B$248,A4426)&gt;0,"Yes","No")</f>
        <v>No</v>
      </c>
      <c r="N4426" s="13"/>
    </row>
    <row r="4427" spans="1:14" x14ac:dyDescent="0.35">
      <c r="A4427" s="5">
        <v>4426</v>
      </c>
      <c r="B4427" s="5">
        <v>2892</v>
      </c>
      <c r="C4427" s="5">
        <v>1003</v>
      </c>
      <c r="D4427" s="5">
        <v>1</v>
      </c>
      <c r="E4427" s="5">
        <v>5778.51</v>
      </c>
      <c r="F4427" s="5">
        <v>0</v>
      </c>
      <c r="G4427" s="5">
        <f>IFERROR(INDEX(Products!$C$2:$C$86,MATCH(C4427,Products!$A$2:$A$86,0)),"")</f>
        <v>1</v>
      </c>
      <c r="H4427" s="12">
        <f>IFERROR(INDEX(Products!$D$2:$D$86,MATCH(C4427,Products!$A$2:$A$86,0)),"")</f>
        <v>3419.53</v>
      </c>
      <c r="I4427" s="12">
        <f t="shared" si="276"/>
        <v>5778.51</v>
      </c>
      <c r="J4427" s="12">
        <f t="shared" si="277"/>
        <v>3419.53</v>
      </c>
      <c r="K4427" s="12">
        <f t="shared" si="278"/>
        <v>2358.98</v>
      </c>
      <c r="L4427" s="7">
        <f t="shared" si="279"/>
        <v>0.40823326428439166</v>
      </c>
      <c r="M4427" s="5" t="str">
        <f>IF(COUNTIF(Returns!$B$2:$B$248,A4427)&gt;0,"Yes","No")</f>
        <v>No</v>
      </c>
      <c r="N4427" s="13"/>
    </row>
    <row r="4428" spans="1:14" x14ac:dyDescent="0.35">
      <c r="A4428" s="5">
        <v>4427</v>
      </c>
      <c r="B4428" s="5">
        <v>2893</v>
      </c>
      <c r="C4428" s="5">
        <v>1049</v>
      </c>
      <c r="D4428" s="5">
        <v>1</v>
      </c>
      <c r="E4428" s="5">
        <v>3970.29</v>
      </c>
      <c r="F4428" s="5">
        <v>0</v>
      </c>
      <c r="G4428" s="5">
        <f>IFERROR(INDEX(Products!$C$2:$C$86,MATCH(C4428,Products!$A$2:$A$86,0)),"")</f>
        <v>5</v>
      </c>
      <c r="H4428" s="12">
        <f>IFERROR(INDEX(Products!$D$2:$D$86,MATCH(C4428,Products!$A$2:$A$86,0)),"")</f>
        <v>2490.89</v>
      </c>
      <c r="I4428" s="12">
        <f t="shared" si="276"/>
        <v>3970.29</v>
      </c>
      <c r="J4428" s="12">
        <f t="shared" si="277"/>
        <v>2490.89</v>
      </c>
      <c r="K4428" s="12">
        <f t="shared" si="278"/>
        <v>1479.4</v>
      </c>
      <c r="L4428" s="7">
        <f t="shared" si="279"/>
        <v>0.37261761735288862</v>
      </c>
      <c r="M4428" s="5" t="str">
        <f>IF(COUNTIF(Returns!$B$2:$B$248,A4428)&gt;0,"Yes","No")</f>
        <v>No</v>
      </c>
      <c r="N4428" s="13"/>
    </row>
    <row r="4429" spans="1:14" x14ac:dyDescent="0.35">
      <c r="A4429" s="5">
        <v>4428</v>
      </c>
      <c r="B4429" s="5">
        <v>2893</v>
      </c>
      <c r="C4429" s="5">
        <v>1038</v>
      </c>
      <c r="D4429" s="5">
        <v>1</v>
      </c>
      <c r="E4429" s="5">
        <v>930.61</v>
      </c>
      <c r="F4429" s="5">
        <v>0</v>
      </c>
      <c r="G4429" s="5">
        <f>IFERROR(INDEX(Products!$C$2:$C$86,MATCH(C4429,Products!$A$2:$A$86,0)),"")</f>
        <v>4</v>
      </c>
      <c r="H4429" s="12">
        <f>IFERROR(INDEX(Products!$D$2:$D$86,MATCH(C4429,Products!$A$2:$A$86,0)),"")</f>
        <v>617.46</v>
      </c>
      <c r="I4429" s="12">
        <f t="shared" si="276"/>
        <v>930.61</v>
      </c>
      <c r="J4429" s="12">
        <f t="shared" si="277"/>
        <v>617.46</v>
      </c>
      <c r="K4429" s="12">
        <f t="shared" si="278"/>
        <v>313.14999999999998</v>
      </c>
      <c r="L4429" s="7">
        <f t="shared" si="279"/>
        <v>0.33649971524054112</v>
      </c>
      <c r="M4429" s="5" t="str">
        <f>IF(COUNTIF(Returns!$B$2:$B$248,A4429)&gt;0,"Yes","No")</f>
        <v>No</v>
      </c>
      <c r="N4429" s="13"/>
    </row>
    <row r="4430" spans="1:14" x14ac:dyDescent="0.35">
      <c r="A4430" s="5">
        <v>4429</v>
      </c>
      <c r="B4430" s="5">
        <v>2894</v>
      </c>
      <c r="C4430" s="5">
        <v>1072</v>
      </c>
      <c r="D4430" s="5">
        <v>1</v>
      </c>
      <c r="E4430" s="5">
        <v>1404.39</v>
      </c>
      <c r="F4430" s="5">
        <v>0.25</v>
      </c>
      <c r="G4430" s="5">
        <f>IFERROR(INDEX(Products!$C$2:$C$86,MATCH(C4430,Products!$A$2:$A$86,0)),"")</f>
        <v>7</v>
      </c>
      <c r="H4430" s="12">
        <f>IFERROR(INDEX(Products!$D$2:$D$86,MATCH(C4430,Products!$A$2:$A$86,0)),"")</f>
        <v>772.88</v>
      </c>
      <c r="I4430" s="12">
        <f t="shared" si="276"/>
        <v>1053.2925</v>
      </c>
      <c r="J4430" s="12">
        <f t="shared" si="277"/>
        <v>772.88</v>
      </c>
      <c r="K4430" s="12">
        <f t="shared" si="278"/>
        <v>280.41250000000002</v>
      </c>
      <c r="L4430" s="7">
        <f t="shared" si="279"/>
        <v>0.26622471915446089</v>
      </c>
      <c r="M4430" s="5" t="str">
        <f>IF(COUNTIF(Returns!$B$2:$B$248,A4430)&gt;0,"Yes","No")</f>
        <v>No</v>
      </c>
      <c r="N4430" s="13"/>
    </row>
    <row r="4431" spans="1:14" x14ac:dyDescent="0.35">
      <c r="A4431" s="5">
        <v>4430</v>
      </c>
      <c r="B4431" s="5">
        <v>2895</v>
      </c>
      <c r="C4431" s="5">
        <v>1080</v>
      </c>
      <c r="D4431" s="5">
        <v>1</v>
      </c>
      <c r="E4431" s="5">
        <v>256.7</v>
      </c>
      <c r="F4431" s="5">
        <v>0.15</v>
      </c>
      <c r="G4431" s="5">
        <f>IFERROR(INDEX(Products!$C$2:$C$86,MATCH(C4431,Products!$A$2:$A$86,0)),"")</f>
        <v>8</v>
      </c>
      <c r="H4431" s="12">
        <f>IFERROR(INDEX(Products!$D$2:$D$86,MATCH(C4431,Products!$A$2:$A$86,0)),"")</f>
        <v>184.26</v>
      </c>
      <c r="I4431" s="12">
        <f t="shared" si="276"/>
        <v>218.19499999999999</v>
      </c>
      <c r="J4431" s="12">
        <f t="shared" si="277"/>
        <v>184.26</v>
      </c>
      <c r="K4431" s="12">
        <f t="shared" si="278"/>
        <v>33.935000000000002</v>
      </c>
      <c r="L4431" s="7">
        <f t="shared" si="279"/>
        <v>0.15552602030294005</v>
      </c>
      <c r="M4431" s="5" t="str">
        <f>IF(COUNTIF(Returns!$B$2:$B$248,A4431)&gt;0,"Yes","No")</f>
        <v>No</v>
      </c>
      <c r="N4431" s="13"/>
    </row>
    <row r="4432" spans="1:14" x14ac:dyDescent="0.35">
      <c r="A4432" s="5">
        <v>4431</v>
      </c>
      <c r="B4432" s="5">
        <v>2896</v>
      </c>
      <c r="C4432" s="5">
        <v>1084</v>
      </c>
      <c r="D4432" s="5">
        <v>1</v>
      </c>
      <c r="E4432" s="5">
        <v>317.63</v>
      </c>
      <c r="F4432" s="5">
        <v>0.2</v>
      </c>
      <c r="G4432" s="5">
        <f>IFERROR(INDEX(Products!$C$2:$C$86,MATCH(C4432,Products!$A$2:$A$86,0)),"")</f>
        <v>8</v>
      </c>
      <c r="H4432" s="12">
        <f>IFERROR(INDEX(Products!$D$2:$D$86,MATCH(C4432,Products!$A$2:$A$86,0)),"")</f>
        <v>188.52</v>
      </c>
      <c r="I4432" s="12">
        <f t="shared" si="276"/>
        <v>254.10400000000001</v>
      </c>
      <c r="J4432" s="12">
        <f t="shared" si="277"/>
        <v>188.52</v>
      </c>
      <c r="K4432" s="12">
        <f t="shared" si="278"/>
        <v>65.584000000000003</v>
      </c>
      <c r="L4432" s="7">
        <f t="shared" si="279"/>
        <v>0.25809904605988099</v>
      </c>
      <c r="M4432" s="5" t="str">
        <f>IF(COUNTIF(Returns!$B$2:$B$248,A4432)&gt;0,"Yes","No")</f>
        <v>No</v>
      </c>
      <c r="N4432" s="13"/>
    </row>
    <row r="4433" spans="1:14" x14ac:dyDescent="0.35">
      <c r="A4433" s="5">
        <v>4432</v>
      </c>
      <c r="B4433" s="5">
        <v>2896</v>
      </c>
      <c r="C4433" s="5">
        <v>1048</v>
      </c>
      <c r="D4433" s="5">
        <v>1</v>
      </c>
      <c r="E4433" s="5">
        <v>448.35</v>
      </c>
      <c r="F4433" s="5">
        <v>0.1</v>
      </c>
      <c r="G4433" s="5">
        <f>IFERROR(INDEX(Products!$C$2:$C$86,MATCH(C4433,Products!$A$2:$A$86,0)),"")</f>
        <v>5</v>
      </c>
      <c r="H4433" s="12">
        <f>IFERROR(INDEX(Products!$D$2:$D$86,MATCH(C4433,Products!$A$2:$A$86,0)),"")</f>
        <v>299.29000000000002</v>
      </c>
      <c r="I4433" s="12">
        <f t="shared" si="276"/>
        <v>403.51500000000004</v>
      </c>
      <c r="J4433" s="12">
        <f t="shared" si="277"/>
        <v>299.29000000000002</v>
      </c>
      <c r="K4433" s="12">
        <f t="shared" si="278"/>
        <v>104.22500000000002</v>
      </c>
      <c r="L4433" s="7">
        <f t="shared" si="279"/>
        <v>0.25829275243795152</v>
      </c>
      <c r="M4433" s="5" t="str">
        <f>IF(COUNTIF(Returns!$B$2:$B$248,A4433)&gt;0,"Yes","No")</f>
        <v>No</v>
      </c>
      <c r="N4433" s="13"/>
    </row>
    <row r="4434" spans="1:14" x14ac:dyDescent="0.35">
      <c r="A4434" s="5">
        <v>4433</v>
      </c>
      <c r="B4434" s="5">
        <v>2896</v>
      </c>
      <c r="C4434" s="5">
        <v>1032</v>
      </c>
      <c r="D4434" s="5">
        <v>1</v>
      </c>
      <c r="E4434" s="5">
        <v>2472.7199999999998</v>
      </c>
      <c r="F4434" s="5">
        <v>0.25</v>
      </c>
      <c r="G4434" s="5">
        <f>IFERROR(INDEX(Products!$C$2:$C$86,MATCH(C4434,Products!$A$2:$A$86,0)),"")</f>
        <v>3</v>
      </c>
      <c r="H4434" s="12">
        <f>IFERROR(INDEX(Products!$D$2:$D$86,MATCH(C4434,Products!$A$2:$A$86,0)),"")</f>
        <v>1458.83</v>
      </c>
      <c r="I4434" s="12">
        <f t="shared" si="276"/>
        <v>1854.54</v>
      </c>
      <c r="J4434" s="12">
        <f t="shared" si="277"/>
        <v>1458.83</v>
      </c>
      <c r="K4434" s="12">
        <f t="shared" si="278"/>
        <v>395.71000000000004</v>
      </c>
      <c r="L4434" s="7">
        <f t="shared" si="279"/>
        <v>0.21337366678529449</v>
      </c>
      <c r="M4434" s="5" t="str">
        <f>IF(COUNTIF(Returns!$B$2:$B$248,A4434)&gt;0,"Yes","No")</f>
        <v>No</v>
      </c>
      <c r="N4434" s="13"/>
    </row>
    <row r="4435" spans="1:14" x14ac:dyDescent="0.35">
      <c r="A4435" s="5">
        <v>4434</v>
      </c>
      <c r="B4435" s="5">
        <v>2897</v>
      </c>
      <c r="C4435" s="5">
        <v>1025</v>
      </c>
      <c r="D4435" s="5">
        <v>2</v>
      </c>
      <c r="E4435" s="5">
        <v>894.16</v>
      </c>
      <c r="F4435" s="5">
        <v>0</v>
      </c>
      <c r="G4435" s="5">
        <f>IFERROR(INDEX(Products!$C$2:$C$86,MATCH(C4435,Products!$A$2:$A$86,0)),"")</f>
        <v>2</v>
      </c>
      <c r="H4435" s="12">
        <f>IFERROR(INDEX(Products!$D$2:$D$86,MATCH(C4435,Products!$A$2:$A$86,0)),"")</f>
        <v>601.26</v>
      </c>
      <c r="I4435" s="12">
        <f t="shared" si="276"/>
        <v>1788.32</v>
      </c>
      <c r="J4435" s="12">
        <f t="shared" si="277"/>
        <v>1202.52</v>
      </c>
      <c r="K4435" s="12">
        <f t="shared" si="278"/>
        <v>585.79999999999995</v>
      </c>
      <c r="L4435" s="7">
        <f t="shared" si="279"/>
        <v>0.32757000984163909</v>
      </c>
      <c r="M4435" s="5" t="str">
        <f>IF(COUNTIF(Returns!$B$2:$B$248,A4435)&gt;0,"Yes","No")</f>
        <v>No</v>
      </c>
      <c r="N4435" s="13"/>
    </row>
    <row r="4436" spans="1:14" x14ac:dyDescent="0.35">
      <c r="A4436" s="5">
        <v>4435</v>
      </c>
      <c r="B4436" s="5">
        <v>2898</v>
      </c>
      <c r="C4436" s="5">
        <v>1080</v>
      </c>
      <c r="D4436" s="5">
        <v>1</v>
      </c>
      <c r="E4436" s="5">
        <v>256.7</v>
      </c>
      <c r="F4436" s="5">
        <v>0.3</v>
      </c>
      <c r="G4436" s="5">
        <f>IFERROR(INDEX(Products!$C$2:$C$86,MATCH(C4436,Products!$A$2:$A$86,0)),"")</f>
        <v>8</v>
      </c>
      <c r="H4436" s="12">
        <f>IFERROR(INDEX(Products!$D$2:$D$86,MATCH(C4436,Products!$A$2:$A$86,0)),"")</f>
        <v>184.26</v>
      </c>
      <c r="I4436" s="12">
        <f t="shared" si="276"/>
        <v>179.68999999999997</v>
      </c>
      <c r="J4436" s="12">
        <f t="shared" si="277"/>
        <v>184.26</v>
      </c>
      <c r="K4436" s="12">
        <f t="shared" si="278"/>
        <v>-4.5700000000000216</v>
      </c>
      <c r="L4436" s="7">
        <f t="shared" si="279"/>
        <v>-2.5432689632144373E-2</v>
      </c>
      <c r="M4436" s="5" t="str">
        <f>IF(COUNTIF(Returns!$B$2:$B$248,A4436)&gt;0,"Yes","No")</f>
        <v>No</v>
      </c>
      <c r="N4436" s="13"/>
    </row>
    <row r="4437" spans="1:14" x14ac:dyDescent="0.35">
      <c r="A4437" s="5">
        <v>4436</v>
      </c>
      <c r="B4437" s="5">
        <v>2898</v>
      </c>
      <c r="C4437" s="5">
        <v>1038</v>
      </c>
      <c r="D4437" s="5">
        <v>1</v>
      </c>
      <c r="E4437" s="5">
        <v>930.61</v>
      </c>
      <c r="F4437" s="5">
        <v>0.2</v>
      </c>
      <c r="G4437" s="5">
        <f>IFERROR(INDEX(Products!$C$2:$C$86,MATCH(C4437,Products!$A$2:$A$86,0)),"")</f>
        <v>4</v>
      </c>
      <c r="H4437" s="12">
        <f>IFERROR(INDEX(Products!$D$2:$D$86,MATCH(C4437,Products!$A$2:$A$86,0)),"")</f>
        <v>617.46</v>
      </c>
      <c r="I4437" s="12">
        <f t="shared" si="276"/>
        <v>744.48800000000006</v>
      </c>
      <c r="J4437" s="12">
        <f t="shared" si="277"/>
        <v>617.46</v>
      </c>
      <c r="K4437" s="12">
        <f t="shared" si="278"/>
        <v>127.02800000000002</v>
      </c>
      <c r="L4437" s="7">
        <f t="shared" si="279"/>
        <v>0.17062464405067646</v>
      </c>
      <c r="M4437" s="5" t="str">
        <f>IF(COUNTIF(Returns!$B$2:$B$248,A4437)&gt;0,"Yes","No")</f>
        <v>No</v>
      </c>
      <c r="N4437" s="13"/>
    </row>
    <row r="4438" spans="1:14" x14ac:dyDescent="0.35">
      <c r="A4438" s="5">
        <v>4437</v>
      </c>
      <c r="B4438" s="5">
        <v>2899</v>
      </c>
      <c r="C4438" s="5">
        <v>1040</v>
      </c>
      <c r="D4438" s="5">
        <v>1</v>
      </c>
      <c r="E4438" s="5">
        <v>419.14</v>
      </c>
      <c r="F4438" s="5">
        <v>0</v>
      </c>
      <c r="G4438" s="5">
        <f>IFERROR(INDEX(Products!$C$2:$C$86,MATCH(C4438,Products!$A$2:$A$86,0)),"")</f>
        <v>4</v>
      </c>
      <c r="H4438" s="12">
        <f>IFERROR(INDEX(Products!$D$2:$D$86,MATCH(C4438,Products!$A$2:$A$86,0)),"")</f>
        <v>297.2</v>
      </c>
      <c r="I4438" s="12">
        <f t="shared" si="276"/>
        <v>419.14</v>
      </c>
      <c r="J4438" s="12">
        <f t="shared" si="277"/>
        <v>297.2</v>
      </c>
      <c r="K4438" s="12">
        <f t="shared" si="278"/>
        <v>121.94</v>
      </c>
      <c r="L4438" s="7">
        <f t="shared" si="279"/>
        <v>0.29092904518776541</v>
      </c>
      <c r="M4438" s="5" t="str">
        <f>IF(COUNTIF(Returns!$B$2:$B$248,A4438)&gt;0,"Yes","No")</f>
        <v>No</v>
      </c>
      <c r="N4438" s="13"/>
    </row>
    <row r="4439" spans="1:14" x14ac:dyDescent="0.35">
      <c r="A4439" s="5">
        <v>4438</v>
      </c>
      <c r="B4439" s="5">
        <v>2900</v>
      </c>
      <c r="C4439" s="5">
        <v>1038</v>
      </c>
      <c r="D4439" s="5">
        <v>1</v>
      </c>
      <c r="E4439" s="5">
        <v>930.61</v>
      </c>
      <c r="F4439" s="5">
        <v>0.1</v>
      </c>
      <c r="G4439" s="5">
        <f>IFERROR(INDEX(Products!$C$2:$C$86,MATCH(C4439,Products!$A$2:$A$86,0)),"")</f>
        <v>4</v>
      </c>
      <c r="H4439" s="12">
        <f>IFERROR(INDEX(Products!$D$2:$D$86,MATCH(C4439,Products!$A$2:$A$86,0)),"")</f>
        <v>617.46</v>
      </c>
      <c r="I4439" s="12">
        <f t="shared" si="276"/>
        <v>837.54899999999998</v>
      </c>
      <c r="J4439" s="12">
        <f t="shared" si="277"/>
        <v>617.46</v>
      </c>
      <c r="K4439" s="12">
        <f t="shared" si="278"/>
        <v>220.08899999999994</v>
      </c>
      <c r="L4439" s="7">
        <f t="shared" si="279"/>
        <v>0.26277746137837898</v>
      </c>
      <c r="M4439" s="5" t="str">
        <f>IF(COUNTIF(Returns!$B$2:$B$248,A4439)&gt;0,"Yes","No")</f>
        <v>No</v>
      </c>
      <c r="N4439" s="13"/>
    </row>
    <row r="4440" spans="1:14" x14ac:dyDescent="0.35">
      <c r="A4440" s="5">
        <v>4439</v>
      </c>
      <c r="B4440" s="5">
        <v>2901</v>
      </c>
      <c r="C4440" s="5">
        <v>1061</v>
      </c>
      <c r="D4440" s="5">
        <v>1</v>
      </c>
      <c r="E4440" s="5">
        <v>1128.8399999999999</v>
      </c>
      <c r="F4440" s="5">
        <v>0.2</v>
      </c>
      <c r="G4440" s="5">
        <f>IFERROR(INDEX(Products!$C$2:$C$86,MATCH(C4440,Products!$A$2:$A$86,0)),"")</f>
        <v>6</v>
      </c>
      <c r="H4440" s="12">
        <f>IFERROR(INDEX(Products!$D$2:$D$86,MATCH(C4440,Products!$A$2:$A$86,0)),"")</f>
        <v>705.26</v>
      </c>
      <c r="I4440" s="12">
        <f t="shared" si="276"/>
        <v>903.072</v>
      </c>
      <c r="J4440" s="12">
        <f t="shared" si="277"/>
        <v>705.26</v>
      </c>
      <c r="K4440" s="12">
        <f t="shared" si="278"/>
        <v>197.81200000000001</v>
      </c>
      <c r="L4440" s="7">
        <f t="shared" si="279"/>
        <v>0.21904344282626415</v>
      </c>
      <c r="M4440" s="5" t="str">
        <f>IF(COUNTIF(Returns!$B$2:$B$248,A4440)&gt;0,"Yes","No")</f>
        <v>No</v>
      </c>
      <c r="N4440" s="13"/>
    </row>
    <row r="4441" spans="1:14" x14ac:dyDescent="0.35">
      <c r="A4441" s="5">
        <v>4440</v>
      </c>
      <c r="B4441" s="5">
        <v>2902</v>
      </c>
      <c r="C4441" s="5">
        <v>1051</v>
      </c>
      <c r="D4441" s="5">
        <v>1</v>
      </c>
      <c r="E4441" s="5">
        <v>304.13</v>
      </c>
      <c r="F4441" s="5">
        <v>0</v>
      </c>
      <c r="G4441" s="5">
        <f>IFERROR(INDEX(Products!$C$2:$C$86,MATCH(C4441,Products!$A$2:$A$86,0)),"")</f>
        <v>5</v>
      </c>
      <c r="H4441" s="12">
        <f>IFERROR(INDEX(Products!$D$2:$D$86,MATCH(C4441,Products!$A$2:$A$86,0)),"")</f>
        <v>176.98</v>
      </c>
      <c r="I4441" s="12">
        <f t="shared" si="276"/>
        <v>304.13</v>
      </c>
      <c r="J4441" s="12">
        <f t="shared" si="277"/>
        <v>176.98</v>
      </c>
      <c r="K4441" s="12">
        <f t="shared" si="278"/>
        <v>127.15</v>
      </c>
      <c r="L4441" s="7">
        <f t="shared" si="279"/>
        <v>0.41807779567947917</v>
      </c>
      <c r="M4441" s="5" t="str">
        <f>IF(COUNTIF(Returns!$B$2:$B$248,A4441)&gt;0,"Yes","No")</f>
        <v>No</v>
      </c>
      <c r="N4441" s="13"/>
    </row>
    <row r="4442" spans="1:14" x14ac:dyDescent="0.35">
      <c r="A4442" s="5">
        <v>4441</v>
      </c>
      <c r="B4442" s="5">
        <v>2903</v>
      </c>
      <c r="C4442" s="5">
        <v>1038</v>
      </c>
      <c r="D4442" s="5">
        <v>1</v>
      </c>
      <c r="E4442" s="5">
        <v>930.61</v>
      </c>
      <c r="F4442" s="5">
        <v>0</v>
      </c>
      <c r="G4442" s="5">
        <f>IFERROR(INDEX(Products!$C$2:$C$86,MATCH(C4442,Products!$A$2:$A$86,0)),"")</f>
        <v>4</v>
      </c>
      <c r="H4442" s="12">
        <f>IFERROR(INDEX(Products!$D$2:$D$86,MATCH(C4442,Products!$A$2:$A$86,0)),"")</f>
        <v>617.46</v>
      </c>
      <c r="I4442" s="12">
        <f t="shared" si="276"/>
        <v>930.61</v>
      </c>
      <c r="J4442" s="12">
        <f t="shared" si="277"/>
        <v>617.46</v>
      </c>
      <c r="K4442" s="12">
        <f t="shared" si="278"/>
        <v>313.14999999999998</v>
      </c>
      <c r="L4442" s="7">
        <f t="shared" si="279"/>
        <v>0.33649971524054112</v>
      </c>
      <c r="M4442" s="5" t="str">
        <f>IF(COUNTIF(Returns!$B$2:$B$248,A4442)&gt;0,"Yes","No")</f>
        <v>No</v>
      </c>
      <c r="N4442" s="13"/>
    </row>
    <row r="4443" spans="1:14" x14ac:dyDescent="0.35">
      <c r="A4443" s="5">
        <v>4442</v>
      </c>
      <c r="B4443" s="5">
        <v>2903</v>
      </c>
      <c r="C4443" s="5">
        <v>1043</v>
      </c>
      <c r="D4443" s="5">
        <v>3</v>
      </c>
      <c r="E4443" s="5">
        <v>567.48</v>
      </c>
      <c r="F4443" s="5">
        <v>0.1</v>
      </c>
      <c r="G4443" s="5">
        <f>IFERROR(INDEX(Products!$C$2:$C$86,MATCH(C4443,Products!$A$2:$A$86,0)),"")</f>
        <v>4</v>
      </c>
      <c r="H4443" s="12">
        <f>IFERROR(INDEX(Products!$D$2:$D$86,MATCH(C4443,Products!$A$2:$A$86,0)),"")</f>
        <v>407.51</v>
      </c>
      <c r="I4443" s="12">
        <f t="shared" si="276"/>
        <v>1532.1960000000001</v>
      </c>
      <c r="J4443" s="12">
        <f t="shared" si="277"/>
        <v>1222.53</v>
      </c>
      <c r="K4443" s="12">
        <f t="shared" si="278"/>
        <v>309.66600000000017</v>
      </c>
      <c r="L4443" s="7">
        <f t="shared" si="279"/>
        <v>0.2021059968829054</v>
      </c>
      <c r="M4443" s="5" t="str">
        <f>IF(COUNTIF(Returns!$B$2:$B$248,A4443)&gt;0,"Yes","No")</f>
        <v>No</v>
      </c>
      <c r="N4443" s="13"/>
    </row>
    <row r="4444" spans="1:14" x14ac:dyDescent="0.35">
      <c r="A4444" s="5">
        <v>4443</v>
      </c>
      <c r="B4444" s="5">
        <v>2904</v>
      </c>
      <c r="C4444" s="5">
        <v>1081</v>
      </c>
      <c r="D4444" s="5">
        <v>1</v>
      </c>
      <c r="E4444" s="5">
        <v>163.27000000000001</v>
      </c>
      <c r="F4444" s="5">
        <v>0</v>
      </c>
      <c r="G4444" s="5">
        <f>IFERROR(INDEX(Products!$C$2:$C$86,MATCH(C4444,Products!$A$2:$A$86,0)),"")</f>
        <v>8</v>
      </c>
      <c r="H4444" s="12">
        <f>IFERROR(INDEX(Products!$D$2:$D$86,MATCH(C4444,Products!$A$2:$A$86,0)),"")</f>
        <v>98.34</v>
      </c>
      <c r="I4444" s="12">
        <f t="shared" si="276"/>
        <v>163.27000000000001</v>
      </c>
      <c r="J4444" s="12">
        <f t="shared" si="277"/>
        <v>98.34</v>
      </c>
      <c r="K4444" s="12">
        <f t="shared" si="278"/>
        <v>64.930000000000007</v>
      </c>
      <c r="L4444" s="7">
        <f t="shared" si="279"/>
        <v>0.39768481656152388</v>
      </c>
      <c r="M4444" s="5" t="str">
        <f>IF(COUNTIF(Returns!$B$2:$B$248,A4444)&gt;0,"Yes","No")</f>
        <v>No</v>
      </c>
      <c r="N4444" s="13"/>
    </row>
    <row r="4445" spans="1:14" x14ac:dyDescent="0.35">
      <c r="A4445" s="5">
        <v>4444</v>
      </c>
      <c r="B4445" s="5">
        <v>2904</v>
      </c>
      <c r="C4445" s="5">
        <v>1019</v>
      </c>
      <c r="D4445" s="5">
        <v>1</v>
      </c>
      <c r="E4445" s="5">
        <v>1255.73</v>
      </c>
      <c r="F4445" s="5">
        <v>0.05</v>
      </c>
      <c r="G4445" s="5">
        <f>IFERROR(INDEX(Products!$C$2:$C$86,MATCH(C4445,Products!$A$2:$A$86,0)),"")</f>
        <v>2</v>
      </c>
      <c r="H4445" s="12">
        <f>IFERROR(INDEX(Products!$D$2:$D$86,MATCH(C4445,Products!$A$2:$A$86,0)),"")</f>
        <v>760.11</v>
      </c>
      <c r="I4445" s="12">
        <f t="shared" si="276"/>
        <v>1192.9434999999999</v>
      </c>
      <c r="J4445" s="12">
        <f t="shared" si="277"/>
        <v>760.11</v>
      </c>
      <c r="K4445" s="12">
        <f t="shared" si="278"/>
        <v>432.83349999999984</v>
      </c>
      <c r="L4445" s="7">
        <f t="shared" si="279"/>
        <v>0.3628281641167414</v>
      </c>
      <c r="M4445" s="5" t="str">
        <f>IF(COUNTIF(Returns!$B$2:$B$248,A4445)&gt;0,"Yes","No")</f>
        <v>No</v>
      </c>
      <c r="N4445" s="13"/>
    </row>
    <row r="4446" spans="1:14" x14ac:dyDescent="0.35">
      <c r="A4446" s="5">
        <v>4445</v>
      </c>
      <c r="B4446" s="5">
        <v>2905</v>
      </c>
      <c r="C4446" s="5">
        <v>1007</v>
      </c>
      <c r="D4446" s="5">
        <v>1</v>
      </c>
      <c r="E4446" s="5">
        <v>701.76</v>
      </c>
      <c r="F4446" s="5">
        <v>0.3</v>
      </c>
      <c r="G4446" s="5">
        <f>IFERROR(INDEX(Products!$C$2:$C$86,MATCH(C4446,Products!$A$2:$A$86,0)),"")</f>
        <v>1</v>
      </c>
      <c r="H4446" s="12">
        <f>IFERROR(INDEX(Products!$D$2:$D$86,MATCH(C4446,Products!$A$2:$A$86,0)),"")</f>
        <v>508.8</v>
      </c>
      <c r="I4446" s="12">
        <f t="shared" si="276"/>
        <v>491.23199999999997</v>
      </c>
      <c r="J4446" s="12">
        <f t="shared" si="277"/>
        <v>508.8</v>
      </c>
      <c r="K4446" s="12">
        <f t="shared" si="278"/>
        <v>-17.56800000000004</v>
      </c>
      <c r="L4446" s="7">
        <f t="shared" si="279"/>
        <v>-3.5763142466288929E-2</v>
      </c>
      <c r="M4446" s="5" t="str">
        <f>IF(COUNTIF(Returns!$B$2:$B$248,A4446)&gt;0,"Yes","No")</f>
        <v>No</v>
      </c>
      <c r="N4446" s="13"/>
    </row>
    <row r="4447" spans="1:14" x14ac:dyDescent="0.35">
      <c r="A4447" s="5">
        <v>4446</v>
      </c>
      <c r="B4447" s="5">
        <v>2906</v>
      </c>
      <c r="C4447" s="5">
        <v>1033</v>
      </c>
      <c r="D4447" s="5">
        <v>1</v>
      </c>
      <c r="E4447" s="5">
        <v>3738.1</v>
      </c>
      <c r="F4447" s="5">
        <v>0.3</v>
      </c>
      <c r="G4447" s="5">
        <f>IFERROR(INDEX(Products!$C$2:$C$86,MATCH(C4447,Products!$A$2:$A$86,0)),"")</f>
        <v>3</v>
      </c>
      <c r="H4447" s="12">
        <f>IFERROR(INDEX(Products!$D$2:$D$86,MATCH(C4447,Products!$A$2:$A$86,0)),"")</f>
        <v>2130.6999999999998</v>
      </c>
      <c r="I4447" s="12">
        <f t="shared" si="276"/>
        <v>2616.6699999999996</v>
      </c>
      <c r="J4447" s="12">
        <f t="shared" si="277"/>
        <v>2130.6999999999998</v>
      </c>
      <c r="K4447" s="12">
        <f t="shared" si="278"/>
        <v>485.9699999999998</v>
      </c>
      <c r="L4447" s="7">
        <f t="shared" si="279"/>
        <v>0.18572078252129609</v>
      </c>
      <c r="M4447" s="5" t="str">
        <f>IF(COUNTIF(Returns!$B$2:$B$248,A4447)&gt;0,"Yes","No")</f>
        <v>No</v>
      </c>
      <c r="N4447" s="13"/>
    </row>
    <row r="4448" spans="1:14" x14ac:dyDescent="0.35">
      <c r="A4448" s="5">
        <v>4447</v>
      </c>
      <c r="B4448" s="5">
        <v>2906</v>
      </c>
      <c r="C4448" s="5">
        <v>1001</v>
      </c>
      <c r="D4448" s="5">
        <v>1</v>
      </c>
      <c r="E4448" s="5">
        <v>3826.19</v>
      </c>
      <c r="F4448" s="5">
        <v>0.25</v>
      </c>
      <c r="G4448" s="5">
        <f>IFERROR(INDEX(Products!$C$2:$C$86,MATCH(C4448,Products!$A$2:$A$86,0)),"")</f>
        <v>1</v>
      </c>
      <c r="H4448" s="12">
        <f>IFERROR(INDEX(Products!$D$2:$D$86,MATCH(C4448,Products!$A$2:$A$86,0)),"")</f>
        <v>3021.65</v>
      </c>
      <c r="I4448" s="12">
        <f t="shared" si="276"/>
        <v>2869.6424999999999</v>
      </c>
      <c r="J4448" s="12">
        <f t="shared" si="277"/>
        <v>3021.65</v>
      </c>
      <c r="K4448" s="12">
        <f t="shared" si="278"/>
        <v>-152.00750000000016</v>
      </c>
      <c r="L4448" s="7">
        <f t="shared" si="279"/>
        <v>-5.2970884003843741E-2</v>
      </c>
      <c r="M4448" s="5" t="str">
        <f>IF(COUNTIF(Returns!$B$2:$B$248,A4448)&gt;0,"Yes","No")</f>
        <v>No</v>
      </c>
      <c r="N4448" s="13"/>
    </row>
    <row r="4449" spans="1:14" x14ac:dyDescent="0.35">
      <c r="A4449" s="5">
        <v>4448</v>
      </c>
      <c r="B4449" s="5">
        <v>2907</v>
      </c>
      <c r="C4449" s="5">
        <v>1068</v>
      </c>
      <c r="D4449" s="5">
        <v>1</v>
      </c>
      <c r="E4449" s="5">
        <v>550.08000000000004</v>
      </c>
      <c r="F4449" s="5">
        <v>0</v>
      </c>
      <c r="G4449" s="5">
        <f>IFERROR(INDEX(Products!$C$2:$C$86,MATCH(C4449,Products!$A$2:$A$86,0)),"")</f>
        <v>7</v>
      </c>
      <c r="H4449" s="12">
        <f>IFERROR(INDEX(Products!$D$2:$D$86,MATCH(C4449,Products!$A$2:$A$86,0)),"")</f>
        <v>351.29</v>
      </c>
      <c r="I4449" s="12">
        <f t="shared" si="276"/>
        <v>550.08000000000004</v>
      </c>
      <c r="J4449" s="12">
        <f t="shared" si="277"/>
        <v>351.29</v>
      </c>
      <c r="K4449" s="12">
        <f t="shared" si="278"/>
        <v>198.79000000000002</v>
      </c>
      <c r="L4449" s="7">
        <f t="shared" si="279"/>
        <v>0.36138379872018617</v>
      </c>
      <c r="M4449" s="5" t="str">
        <f>IF(COUNTIF(Returns!$B$2:$B$248,A4449)&gt;0,"Yes","No")</f>
        <v>No</v>
      </c>
      <c r="N4449" s="13"/>
    </row>
    <row r="4450" spans="1:14" x14ac:dyDescent="0.35">
      <c r="A4450" s="5">
        <v>4449</v>
      </c>
      <c r="B4450" s="5">
        <v>2908</v>
      </c>
      <c r="C4450" s="5">
        <v>1041</v>
      </c>
      <c r="D4450" s="5">
        <v>1</v>
      </c>
      <c r="E4450" s="5">
        <v>767.68</v>
      </c>
      <c r="F4450" s="5">
        <v>0.15</v>
      </c>
      <c r="G4450" s="5">
        <f>IFERROR(INDEX(Products!$C$2:$C$86,MATCH(C4450,Products!$A$2:$A$86,0)),"")</f>
        <v>4</v>
      </c>
      <c r="H4450" s="12">
        <f>IFERROR(INDEX(Products!$D$2:$D$86,MATCH(C4450,Products!$A$2:$A$86,0)),"")</f>
        <v>540.32000000000005</v>
      </c>
      <c r="I4450" s="12">
        <f t="shared" si="276"/>
        <v>652.52799999999991</v>
      </c>
      <c r="J4450" s="12">
        <f t="shared" si="277"/>
        <v>540.32000000000005</v>
      </c>
      <c r="K4450" s="12">
        <f t="shared" si="278"/>
        <v>112.20799999999986</v>
      </c>
      <c r="L4450" s="7">
        <f t="shared" si="279"/>
        <v>0.17195890444547954</v>
      </c>
      <c r="M4450" s="5" t="str">
        <f>IF(COUNTIF(Returns!$B$2:$B$248,A4450)&gt;0,"Yes","No")</f>
        <v>No</v>
      </c>
      <c r="N4450" s="13"/>
    </row>
    <row r="4451" spans="1:14" x14ac:dyDescent="0.35">
      <c r="A4451" s="5">
        <v>4450</v>
      </c>
      <c r="B4451" s="5">
        <v>2909</v>
      </c>
      <c r="C4451" s="5">
        <v>1032</v>
      </c>
      <c r="D4451" s="5">
        <v>1</v>
      </c>
      <c r="E4451" s="5">
        <v>2472.7199999999998</v>
      </c>
      <c r="F4451" s="5">
        <v>0</v>
      </c>
      <c r="G4451" s="5">
        <f>IFERROR(INDEX(Products!$C$2:$C$86,MATCH(C4451,Products!$A$2:$A$86,0)),"")</f>
        <v>3</v>
      </c>
      <c r="H4451" s="12">
        <f>IFERROR(INDEX(Products!$D$2:$D$86,MATCH(C4451,Products!$A$2:$A$86,0)),"")</f>
        <v>1458.83</v>
      </c>
      <c r="I4451" s="12">
        <f t="shared" si="276"/>
        <v>2472.7199999999998</v>
      </c>
      <c r="J4451" s="12">
        <f t="shared" si="277"/>
        <v>1458.83</v>
      </c>
      <c r="K4451" s="12">
        <f t="shared" si="278"/>
        <v>1013.8899999999999</v>
      </c>
      <c r="L4451" s="7">
        <f t="shared" si="279"/>
        <v>0.41003025008897082</v>
      </c>
      <c r="M4451" s="5" t="str">
        <f>IF(COUNTIF(Returns!$B$2:$B$248,A4451)&gt;0,"Yes","No")</f>
        <v>No</v>
      </c>
      <c r="N4451" s="13"/>
    </row>
    <row r="4452" spans="1:14" x14ac:dyDescent="0.35">
      <c r="A4452" s="5">
        <v>4451</v>
      </c>
      <c r="B4452" s="5">
        <v>2909</v>
      </c>
      <c r="C4452" s="5">
        <v>1001</v>
      </c>
      <c r="D4452" s="5">
        <v>1</v>
      </c>
      <c r="E4452" s="5">
        <v>3826.19</v>
      </c>
      <c r="F4452" s="5">
        <v>0.3</v>
      </c>
      <c r="G4452" s="5">
        <f>IFERROR(INDEX(Products!$C$2:$C$86,MATCH(C4452,Products!$A$2:$A$86,0)),"")</f>
        <v>1</v>
      </c>
      <c r="H4452" s="12">
        <f>IFERROR(INDEX(Products!$D$2:$D$86,MATCH(C4452,Products!$A$2:$A$86,0)),"")</f>
        <v>3021.65</v>
      </c>
      <c r="I4452" s="12">
        <f t="shared" si="276"/>
        <v>2678.3330000000001</v>
      </c>
      <c r="J4452" s="12">
        <f t="shared" si="277"/>
        <v>3021.65</v>
      </c>
      <c r="K4452" s="12">
        <f t="shared" si="278"/>
        <v>-343.31700000000001</v>
      </c>
      <c r="L4452" s="7">
        <f t="shared" si="279"/>
        <v>-0.12818309000411823</v>
      </c>
      <c r="M4452" s="5" t="str">
        <f>IF(COUNTIF(Returns!$B$2:$B$248,A4452)&gt;0,"Yes","No")</f>
        <v>No</v>
      </c>
      <c r="N4452" s="13"/>
    </row>
    <row r="4453" spans="1:14" x14ac:dyDescent="0.35">
      <c r="A4453" s="5">
        <v>4452</v>
      </c>
      <c r="B4453" s="5">
        <v>2909</v>
      </c>
      <c r="C4453" s="5">
        <v>1080</v>
      </c>
      <c r="D4453" s="5">
        <v>2</v>
      </c>
      <c r="E4453" s="5">
        <v>256.7</v>
      </c>
      <c r="F4453" s="5">
        <v>0.1</v>
      </c>
      <c r="G4453" s="5">
        <f>IFERROR(INDEX(Products!$C$2:$C$86,MATCH(C4453,Products!$A$2:$A$86,0)),"")</f>
        <v>8</v>
      </c>
      <c r="H4453" s="12">
        <f>IFERROR(INDEX(Products!$D$2:$D$86,MATCH(C4453,Products!$A$2:$A$86,0)),"")</f>
        <v>184.26</v>
      </c>
      <c r="I4453" s="12">
        <f t="shared" si="276"/>
        <v>462.06</v>
      </c>
      <c r="J4453" s="12">
        <f t="shared" si="277"/>
        <v>368.52</v>
      </c>
      <c r="K4453" s="12">
        <f t="shared" si="278"/>
        <v>93.54000000000002</v>
      </c>
      <c r="L4453" s="7">
        <f t="shared" si="279"/>
        <v>0.20244124139722119</v>
      </c>
      <c r="M4453" s="5" t="str">
        <f>IF(COUNTIF(Returns!$B$2:$B$248,A4453)&gt;0,"Yes","No")</f>
        <v>No</v>
      </c>
      <c r="N4453" s="13"/>
    </row>
    <row r="4454" spans="1:14" x14ac:dyDescent="0.35">
      <c r="A4454" s="5">
        <v>4453</v>
      </c>
      <c r="B4454" s="5">
        <v>2910</v>
      </c>
      <c r="C4454" s="5">
        <v>1017</v>
      </c>
      <c r="D4454" s="5">
        <v>2</v>
      </c>
      <c r="E4454" s="5">
        <v>978.37</v>
      </c>
      <c r="F4454" s="5">
        <v>0.05</v>
      </c>
      <c r="G4454" s="5">
        <f>IFERROR(INDEX(Products!$C$2:$C$86,MATCH(C4454,Products!$A$2:$A$86,0)),"")</f>
        <v>2</v>
      </c>
      <c r="H4454" s="12">
        <f>IFERROR(INDEX(Products!$D$2:$D$86,MATCH(C4454,Products!$A$2:$A$86,0)),"")</f>
        <v>519.71</v>
      </c>
      <c r="I4454" s="12">
        <f t="shared" si="276"/>
        <v>1858.903</v>
      </c>
      <c r="J4454" s="12">
        <f t="shared" si="277"/>
        <v>1039.42</v>
      </c>
      <c r="K4454" s="12">
        <f t="shared" si="278"/>
        <v>819.48299999999995</v>
      </c>
      <c r="L4454" s="7">
        <f t="shared" si="279"/>
        <v>0.44084226019324296</v>
      </c>
      <c r="M4454" s="5" t="str">
        <f>IF(COUNTIF(Returns!$B$2:$B$248,A4454)&gt;0,"Yes","No")</f>
        <v>No</v>
      </c>
      <c r="N4454" s="13"/>
    </row>
    <row r="4455" spans="1:14" x14ac:dyDescent="0.35">
      <c r="A4455" s="5">
        <v>4454</v>
      </c>
      <c r="B4455" s="5">
        <v>2911</v>
      </c>
      <c r="C4455" s="5">
        <v>1067</v>
      </c>
      <c r="D4455" s="5">
        <v>1</v>
      </c>
      <c r="E4455" s="5">
        <v>4128.99</v>
      </c>
      <c r="F4455" s="5">
        <v>0.1</v>
      </c>
      <c r="G4455" s="5">
        <f>IFERROR(INDEX(Products!$C$2:$C$86,MATCH(C4455,Products!$A$2:$A$86,0)),"")</f>
        <v>7</v>
      </c>
      <c r="H4455" s="12">
        <f>IFERROR(INDEX(Products!$D$2:$D$86,MATCH(C4455,Products!$A$2:$A$86,0)),"")</f>
        <v>2213.3200000000002</v>
      </c>
      <c r="I4455" s="12">
        <f t="shared" si="276"/>
        <v>3716.0909999999999</v>
      </c>
      <c r="J4455" s="12">
        <f t="shared" si="277"/>
        <v>2213.3200000000002</v>
      </c>
      <c r="K4455" s="12">
        <f t="shared" si="278"/>
        <v>1502.7709999999997</v>
      </c>
      <c r="L4455" s="7">
        <f t="shared" si="279"/>
        <v>0.40439564047274401</v>
      </c>
      <c r="M4455" s="5" t="str">
        <f>IF(COUNTIF(Returns!$B$2:$B$248,A4455)&gt;0,"Yes","No")</f>
        <v>No</v>
      </c>
      <c r="N4455" s="13"/>
    </row>
    <row r="4456" spans="1:14" x14ac:dyDescent="0.35">
      <c r="A4456" s="5">
        <v>4455</v>
      </c>
      <c r="B4456" s="5">
        <v>2912</v>
      </c>
      <c r="C4456" s="5">
        <v>1043</v>
      </c>
      <c r="D4456" s="5">
        <v>1</v>
      </c>
      <c r="E4456" s="5">
        <v>567.48</v>
      </c>
      <c r="F4456" s="5">
        <v>0.25</v>
      </c>
      <c r="G4456" s="5">
        <f>IFERROR(INDEX(Products!$C$2:$C$86,MATCH(C4456,Products!$A$2:$A$86,0)),"")</f>
        <v>4</v>
      </c>
      <c r="H4456" s="12">
        <f>IFERROR(INDEX(Products!$D$2:$D$86,MATCH(C4456,Products!$A$2:$A$86,0)),"")</f>
        <v>407.51</v>
      </c>
      <c r="I4456" s="12">
        <f t="shared" si="276"/>
        <v>425.61</v>
      </c>
      <c r="J4456" s="12">
        <f t="shared" si="277"/>
        <v>407.51</v>
      </c>
      <c r="K4456" s="12">
        <f t="shared" si="278"/>
        <v>18.100000000000023</v>
      </c>
      <c r="L4456" s="7">
        <f t="shared" si="279"/>
        <v>4.2527196259486436E-2</v>
      </c>
      <c r="M4456" s="5" t="str">
        <f>IF(COUNTIF(Returns!$B$2:$B$248,A4456)&gt;0,"Yes","No")</f>
        <v>No</v>
      </c>
      <c r="N4456" s="13"/>
    </row>
    <row r="4457" spans="1:14" x14ac:dyDescent="0.35">
      <c r="A4457" s="5">
        <v>4456</v>
      </c>
      <c r="B4457" s="5">
        <v>2913</v>
      </c>
      <c r="C4457" s="5">
        <v>1085</v>
      </c>
      <c r="D4457" s="5">
        <v>1</v>
      </c>
      <c r="E4457" s="5">
        <v>234.72</v>
      </c>
      <c r="F4457" s="5">
        <v>0</v>
      </c>
      <c r="G4457" s="5">
        <f>IFERROR(INDEX(Products!$C$2:$C$86,MATCH(C4457,Products!$A$2:$A$86,0)),"")</f>
        <v>8</v>
      </c>
      <c r="H4457" s="12">
        <f>IFERROR(INDEX(Products!$D$2:$D$86,MATCH(C4457,Products!$A$2:$A$86,0)),"")</f>
        <v>175.69</v>
      </c>
      <c r="I4457" s="12">
        <f t="shared" si="276"/>
        <v>234.72</v>
      </c>
      <c r="J4457" s="12">
        <f t="shared" si="277"/>
        <v>175.69</v>
      </c>
      <c r="K4457" s="12">
        <f t="shared" si="278"/>
        <v>59.03</v>
      </c>
      <c r="L4457" s="7">
        <f t="shared" si="279"/>
        <v>0.25149113837764148</v>
      </c>
      <c r="M4457" s="5" t="str">
        <f>IF(COUNTIF(Returns!$B$2:$B$248,A4457)&gt;0,"Yes","No")</f>
        <v>No</v>
      </c>
      <c r="N4457" s="13"/>
    </row>
    <row r="4458" spans="1:14" x14ac:dyDescent="0.35">
      <c r="A4458" s="5">
        <v>4457</v>
      </c>
      <c r="B4458" s="5">
        <v>2914</v>
      </c>
      <c r="C4458" s="5">
        <v>1056</v>
      </c>
      <c r="D4458" s="5">
        <v>2</v>
      </c>
      <c r="E4458" s="5">
        <v>1134.4000000000001</v>
      </c>
      <c r="F4458" s="5">
        <v>0.15</v>
      </c>
      <c r="G4458" s="5">
        <f>IFERROR(INDEX(Products!$C$2:$C$86,MATCH(C4458,Products!$A$2:$A$86,0)),"")</f>
        <v>6</v>
      </c>
      <c r="H4458" s="12">
        <f>IFERROR(INDEX(Products!$D$2:$D$86,MATCH(C4458,Products!$A$2:$A$86,0)),"")</f>
        <v>798.2</v>
      </c>
      <c r="I4458" s="12">
        <f t="shared" si="276"/>
        <v>1928.48</v>
      </c>
      <c r="J4458" s="12">
        <f t="shared" si="277"/>
        <v>1596.4</v>
      </c>
      <c r="K4458" s="12">
        <f t="shared" si="278"/>
        <v>332.07999999999993</v>
      </c>
      <c r="L4458" s="7">
        <f t="shared" si="279"/>
        <v>0.17219779308056082</v>
      </c>
      <c r="M4458" s="5" t="str">
        <f>IF(COUNTIF(Returns!$B$2:$B$248,A4458)&gt;0,"Yes","No")</f>
        <v>No</v>
      </c>
      <c r="N4458" s="13"/>
    </row>
    <row r="4459" spans="1:14" x14ac:dyDescent="0.35">
      <c r="A4459" s="5">
        <v>4458</v>
      </c>
      <c r="B4459" s="5">
        <v>2915</v>
      </c>
      <c r="C4459" s="5">
        <v>1021</v>
      </c>
      <c r="D4459" s="5">
        <v>1</v>
      </c>
      <c r="E4459" s="5">
        <v>841.78</v>
      </c>
      <c r="F4459" s="5">
        <v>0.25</v>
      </c>
      <c r="G4459" s="5">
        <f>IFERROR(INDEX(Products!$C$2:$C$86,MATCH(C4459,Products!$A$2:$A$86,0)),"")</f>
        <v>2</v>
      </c>
      <c r="H4459" s="12">
        <f>IFERROR(INDEX(Products!$D$2:$D$86,MATCH(C4459,Products!$A$2:$A$86,0)),"")</f>
        <v>657.75</v>
      </c>
      <c r="I4459" s="12">
        <f t="shared" si="276"/>
        <v>631.33500000000004</v>
      </c>
      <c r="J4459" s="12">
        <f t="shared" si="277"/>
        <v>657.75</v>
      </c>
      <c r="K4459" s="12">
        <f t="shared" si="278"/>
        <v>-26.414999999999964</v>
      </c>
      <c r="L4459" s="7">
        <f t="shared" si="279"/>
        <v>-4.1839910665494487E-2</v>
      </c>
      <c r="M4459" s="5" t="str">
        <f>IF(COUNTIF(Returns!$B$2:$B$248,A4459)&gt;0,"Yes","No")</f>
        <v>No</v>
      </c>
      <c r="N4459" s="13"/>
    </row>
    <row r="4460" spans="1:14" x14ac:dyDescent="0.35">
      <c r="A4460" s="5">
        <v>4459</v>
      </c>
      <c r="B4460" s="5">
        <v>2916</v>
      </c>
      <c r="C4460" s="5">
        <v>1046</v>
      </c>
      <c r="D4460" s="5">
        <v>2</v>
      </c>
      <c r="E4460" s="5">
        <v>675.87</v>
      </c>
      <c r="F4460" s="5">
        <v>0.15</v>
      </c>
      <c r="G4460" s="5">
        <f>IFERROR(INDEX(Products!$C$2:$C$86,MATCH(C4460,Products!$A$2:$A$86,0)),"")</f>
        <v>5</v>
      </c>
      <c r="H4460" s="12">
        <f>IFERROR(INDEX(Products!$D$2:$D$86,MATCH(C4460,Products!$A$2:$A$86,0)),"")</f>
        <v>407.68</v>
      </c>
      <c r="I4460" s="12">
        <f t="shared" si="276"/>
        <v>1148.979</v>
      </c>
      <c r="J4460" s="12">
        <f t="shared" si="277"/>
        <v>815.36</v>
      </c>
      <c r="K4460" s="12">
        <f t="shared" si="278"/>
        <v>333.61900000000003</v>
      </c>
      <c r="L4460" s="7">
        <f t="shared" si="279"/>
        <v>0.29036126856974759</v>
      </c>
      <c r="M4460" s="5" t="str">
        <f>IF(COUNTIF(Returns!$B$2:$B$248,A4460)&gt;0,"Yes","No")</f>
        <v>No</v>
      </c>
      <c r="N4460" s="13"/>
    </row>
    <row r="4461" spans="1:14" x14ac:dyDescent="0.35">
      <c r="A4461" s="5">
        <v>4460</v>
      </c>
      <c r="B4461" s="5">
        <v>2917</v>
      </c>
      <c r="C4461" s="5">
        <v>1080</v>
      </c>
      <c r="D4461" s="5">
        <v>1</v>
      </c>
      <c r="E4461" s="5">
        <v>256.7</v>
      </c>
      <c r="F4461" s="5">
        <v>0</v>
      </c>
      <c r="G4461" s="5">
        <f>IFERROR(INDEX(Products!$C$2:$C$86,MATCH(C4461,Products!$A$2:$A$86,0)),"")</f>
        <v>8</v>
      </c>
      <c r="H4461" s="12">
        <f>IFERROR(INDEX(Products!$D$2:$D$86,MATCH(C4461,Products!$A$2:$A$86,0)),"")</f>
        <v>184.26</v>
      </c>
      <c r="I4461" s="12">
        <f t="shared" si="276"/>
        <v>256.7</v>
      </c>
      <c r="J4461" s="12">
        <f t="shared" si="277"/>
        <v>184.26</v>
      </c>
      <c r="K4461" s="12">
        <f t="shared" si="278"/>
        <v>72.44</v>
      </c>
      <c r="L4461" s="7">
        <f t="shared" si="279"/>
        <v>0.28219711725749902</v>
      </c>
      <c r="M4461" s="5" t="str">
        <f>IF(COUNTIF(Returns!$B$2:$B$248,A4461)&gt;0,"Yes","No")</f>
        <v>No</v>
      </c>
      <c r="N4461" s="13"/>
    </row>
    <row r="4462" spans="1:14" x14ac:dyDescent="0.35">
      <c r="A4462" s="5">
        <v>4461</v>
      </c>
      <c r="B4462" s="5">
        <v>2918</v>
      </c>
      <c r="C4462" s="5">
        <v>1066</v>
      </c>
      <c r="D4462" s="5">
        <v>2</v>
      </c>
      <c r="E4462" s="5">
        <v>1123.68</v>
      </c>
      <c r="F4462" s="5">
        <v>0.15</v>
      </c>
      <c r="G4462" s="5">
        <f>IFERROR(INDEX(Products!$C$2:$C$86,MATCH(C4462,Products!$A$2:$A$86,0)),"")</f>
        <v>7</v>
      </c>
      <c r="H4462" s="12">
        <f>IFERROR(INDEX(Products!$D$2:$D$86,MATCH(C4462,Products!$A$2:$A$86,0)),"")</f>
        <v>872.66</v>
      </c>
      <c r="I4462" s="12">
        <f t="shared" si="276"/>
        <v>1910.2560000000001</v>
      </c>
      <c r="J4462" s="12">
        <f t="shared" si="277"/>
        <v>1745.32</v>
      </c>
      <c r="K4462" s="12">
        <f t="shared" si="278"/>
        <v>164.93600000000015</v>
      </c>
      <c r="L4462" s="7">
        <f t="shared" si="279"/>
        <v>8.6342354113794248E-2</v>
      </c>
      <c r="M4462" s="5" t="str">
        <f>IF(COUNTIF(Returns!$B$2:$B$248,A4462)&gt;0,"Yes","No")</f>
        <v>No</v>
      </c>
      <c r="N4462" s="13"/>
    </row>
    <row r="4463" spans="1:14" x14ac:dyDescent="0.35">
      <c r="A4463" s="5">
        <v>4462</v>
      </c>
      <c r="B4463" s="5">
        <v>2918</v>
      </c>
      <c r="C4463" s="5">
        <v>1061</v>
      </c>
      <c r="D4463" s="5">
        <v>1</v>
      </c>
      <c r="E4463" s="5">
        <v>1128.8399999999999</v>
      </c>
      <c r="F4463" s="5">
        <v>0.2</v>
      </c>
      <c r="G4463" s="5">
        <f>IFERROR(INDEX(Products!$C$2:$C$86,MATCH(C4463,Products!$A$2:$A$86,0)),"")</f>
        <v>6</v>
      </c>
      <c r="H4463" s="12">
        <f>IFERROR(INDEX(Products!$D$2:$D$86,MATCH(C4463,Products!$A$2:$A$86,0)),"")</f>
        <v>705.26</v>
      </c>
      <c r="I4463" s="12">
        <f t="shared" si="276"/>
        <v>903.072</v>
      </c>
      <c r="J4463" s="12">
        <f t="shared" si="277"/>
        <v>705.26</v>
      </c>
      <c r="K4463" s="12">
        <f t="shared" si="278"/>
        <v>197.81200000000001</v>
      </c>
      <c r="L4463" s="7">
        <f t="shared" si="279"/>
        <v>0.21904344282626415</v>
      </c>
      <c r="M4463" s="5" t="str">
        <f>IF(COUNTIF(Returns!$B$2:$B$248,A4463)&gt;0,"Yes","No")</f>
        <v>No</v>
      </c>
      <c r="N4463" s="13"/>
    </row>
    <row r="4464" spans="1:14" x14ac:dyDescent="0.35">
      <c r="A4464" s="5">
        <v>4463</v>
      </c>
      <c r="B4464" s="5">
        <v>2918</v>
      </c>
      <c r="C4464" s="5">
        <v>1084</v>
      </c>
      <c r="D4464" s="5">
        <v>1</v>
      </c>
      <c r="E4464" s="5">
        <v>317.63</v>
      </c>
      <c r="F4464" s="5">
        <v>0.1</v>
      </c>
      <c r="G4464" s="5">
        <f>IFERROR(INDEX(Products!$C$2:$C$86,MATCH(C4464,Products!$A$2:$A$86,0)),"")</f>
        <v>8</v>
      </c>
      <c r="H4464" s="12">
        <f>IFERROR(INDEX(Products!$D$2:$D$86,MATCH(C4464,Products!$A$2:$A$86,0)),"")</f>
        <v>188.52</v>
      </c>
      <c r="I4464" s="12">
        <f t="shared" si="276"/>
        <v>285.86700000000002</v>
      </c>
      <c r="J4464" s="12">
        <f t="shared" si="277"/>
        <v>188.52</v>
      </c>
      <c r="K4464" s="12">
        <f t="shared" si="278"/>
        <v>97.347000000000008</v>
      </c>
      <c r="L4464" s="7">
        <f t="shared" si="279"/>
        <v>0.34053248538656089</v>
      </c>
      <c r="M4464" s="5" t="str">
        <f>IF(COUNTIF(Returns!$B$2:$B$248,A4464)&gt;0,"Yes","No")</f>
        <v>No</v>
      </c>
      <c r="N4464" s="13"/>
    </row>
    <row r="4465" spans="1:14" x14ac:dyDescent="0.35">
      <c r="A4465" s="5">
        <v>4464</v>
      </c>
      <c r="B4465" s="5">
        <v>2919</v>
      </c>
      <c r="C4465" s="5">
        <v>1056</v>
      </c>
      <c r="D4465" s="5">
        <v>1</v>
      </c>
      <c r="E4465" s="5">
        <v>1134.4000000000001</v>
      </c>
      <c r="F4465" s="5">
        <v>0.1</v>
      </c>
      <c r="G4465" s="5">
        <f>IFERROR(INDEX(Products!$C$2:$C$86,MATCH(C4465,Products!$A$2:$A$86,0)),"")</f>
        <v>6</v>
      </c>
      <c r="H4465" s="12">
        <f>IFERROR(INDEX(Products!$D$2:$D$86,MATCH(C4465,Products!$A$2:$A$86,0)),"")</f>
        <v>798.2</v>
      </c>
      <c r="I4465" s="12">
        <f t="shared" si="276"/>
        <v>1020.9600000000002</v>
      </c>
      <c r="J4465" s="12">
        <f t="shared" si="277"/>
        <v>798.2</v>
      </c>
      <c r="K4465" s="12">
        <f t="shared" si="278"/>
        <v>222.7600000000001</v>
      </c>
      <c r="L4465" s="7">
        <f t="shared" si="279"/>
        <v>0.21818680457608533</v>
      </c>
      <c r="M4465" s="5" t="str">
        <f>IF(COUNTIF(Returns!$B$2:$B$248,A4465)&gt;0,"Yes","No")</f>
        <v>No</v>
      </c>
      <c r="N4465" s="13"/>
    </row>
    <row r="4466" spans="1:14" x14ac:dyDescent="0.35">
      <c r="A4466" s="5">
        <v>4465</v>
      </c>
      <c r="B4466" s="5">
        <v>2919</v>
      </c>
      <c r="C4466" s="5">
        <v>1007</v>
      </c>
      <c r="D4466" s="5">
        <v>1</v>
      </c>
      <c r="E4466" s="5">
        <v>701.76</v>
      </c>
      <c r="F4466" s="5">
        <v>0.1</v>
      </c>
      <c r="G4466" s="5">
        <f>IFERROR(INDEX(Products!$C$2:$C$86,MATCH(C4466,Products!$A$2:$A$86,0)),"")</f>
        <v>1</v>
      </c>
      <c r="H4466" s="12">
        <f>IFERROR(INDEX(Products!$D$2:$D$86,MATCH(C4466,Products!$A$2:$A$86,0)),"")</f>
        <v>508.8</v>
      </c>
      <c r="I4466" s="12">
        <f t="shared" si="276"/>
        <v>631.58400000000006</v>
      </c>
      <c r="J4466" s="12">
        <f t="shared" si="277"/>
        <v>508.8</v>
      </c>
      <c r="K4466" s="12">
        <f t="shared" si="278"/>
        <v>122.78400000000005</v>
      </c>
      <c r="L4466" s="7">
        <f t="shared" si="279"/>
        <v>0.19440644474844207</v>
      </c>
      <c r="M4466" s="5" t="str">
        <f>IF(COUNTIF(Returns!$B$2:$B$248,A4466)&gt;0,"Yes","No")</f>
        <v>No</v>
      </c>
      <c r="N4466" s="13"/>
    </row>
    <row r="4467" spans="1:14" x14ac:dyDescent="0.35">
      <c r="A4467" s="5">
        <v>4466</v>
      </c>
      <c r="B4467" s="5">
        <v>2920</v>
      </c>
      <c r="C4467" s="5">
        <v>1029</v>
      </c>
      <c r="D4467" s="5">
        <v>1</v>
      </c>
      <c r="E4467" s="5">
        <v>951.92</v>
      </c>
      <c r="F4467" s="5">
        <v>0</v>
      </c>
      <c r="G4467" s="5">
        <f>IFERROR(INDEX(Products!$C$2:$C$86,MATCH(C4467,Products!$A$2:$A$86,0)),"")</f>
        <v>3</v>
      </c>
      <c r="H4467" s="12">
        <f>IFERROR(INDEX(Products!$D$2:$D$86,MATCH(C4467,Products!$A$2:$A$86,0)),"")</f>
        <v>552.17999999999995</v>
      </c>
      <c r="I4467" s="12">
        <f t="shared" si="276"/>
        <v>951.92</v>
      </c>
      <c r="J4467" s="12">
        <f t="shared" si="277"/>
        <v>552.17999999999995</v>
      </c>
      <c r="K4467" s="12">
        <f t="shared" si="278"/>
        <v>399.74</v>
      </c>
      <c r="L4467" s="7">
        <f t="shared" si="279"/>
        <v>0.41993024623917979</v>
      </c>
      <c r="M4467" s="5" t="str">
        <f>IF(COUNTIF(Returns!$B$2:$B$248,A4467)&gt;0,"Yes","No")</f>
        <v>No</v>
      </c>
      <c r="N4467" s="13"/>
    </row>
    <row r="4468" spans="1:14" x14ac:dyDescent="0.35">
      <c r="A4468" s="5">
        <v>4467</v>
      </c>
      <c r="B4468" s="5">
        <v>2920</v>
      </c>
      <c r="C4468" s="5">
        <v>1053</v>
      </c>
      <c r="D4468" s="5">
        <v>1</v>
      </c>
      <c r="E4468" s="5">
        <v>1295.03</v>
      </c>
      <c r="F4468" s="5">
        <v>0.3</v>
      </c>
      <c r="G4468" s="5">
        <f>IFERROR(INDEX(Products!$C$2:$C$86,MATCH(C4468,Products!$A$2:$A$86,0)),"")</f>
        <v>5</v>
      </c>
      <c r="H4468" s="12">
        <f>IFERROR(INDEX(Products!$D$2:$D$86,MATCH(C4468,Products!$A$2:$A$86,0)),"")</f>
        <v>777.04</v>
      </c>
      <c r="I4468" s="12">
        <f t="shared" si="276"/>
        <v>906.52099999999996</v>
      </c>
      <c r="J4468" s="12">
        <f t="shared" si="277"/>
        <v>777.04</v>
      </c>
      <c r="K4468" s="12">
        <f t="shared" si="278"/>
        <v>129.48099999999999</v>
      </c>
      <c r="L4468" s="7">
        <f t="shared" si="279"/>
        <v>0.1428328742522236</v>
      </c>
      <c r="M4468" s="5" t="str">
        <f>IF(COUNTIF(Returns!$B$2:$B$248,A4468)&gt;0,"Yes","No")</f>
        <v>No</v>
      </c>
      <c r="N4468" s="13"/>
    </row>
    <row r="4469" spans="1:14" x14ac:dyDescent="0.35">
      <c r="A4469" s="5">
        <v>4468</v>
      </c>
      <c r="B4469" s="5">
        <v>2920</v>
      </c>
      <c r="C4469" s="5">
        <v>1067</v>
      </c>
      <c r="D4469" s="5">
        <v>1</v>
      </c>
      <c r="E4469" s="5">
        <v>4128.99</v>
      </c>
      <c r="F4469" s="5">
        <v>0.2</v>
      </c>
      <c r="G4469" s="5">
        <f>IFERROR(INDEX(Products!$C$2:$C$86,MATCH(C4469,Products!$A$2:$A$86,0)),"")</f>
        <v>7</v>
      </c>
      <c r="H4469" s="12">
        <f>IFERROR(INDEX(Products!$D$2:$D$86,MATCH(C4469,Products!$A$2:$A$86,0)),"")</f>
        <v>2213.3200000000002</v>
      </c>
      <c r="I4469" s="12">
        <f t="shared" si="276"/>
        <v>3303.192</v>
      </c>
      <c r="J4469" s="12">
        <f t="shared" si="277"/>
        <v>2213.3200000000002</v>
      </c>
      <c r="K4469" s="12">
        <f t="shared" si="278"/>
        <v>1089.8719999999998</v>
      </c>
      <c r="L4469" s="7">
        <f t="shared" si="279"/>
        <v>0.32994509553183704</v>
      </c>
      <c r="M4469" s="5" t="str">
        <f>IF(COUNTIF(Returns!$B$2:$B$248,A4469)&gt;0,"Yes","No")</f>
        <v>No</v>
      </c>
      <c r="N4469" s="13"/>
    </row>
    <row r="4470" spans="1:14" x14ac:dyDescent="0.35">
      <c r="A4470" s="5">
        <v>4469</v>
      </c>
      <c r="B4470" s="5">
        <v>2921</v>
      </c>
      <c r="C4470" s="5">
        <v>1040</v>
      </c>
      <c r="D4470" s="5">
        <v>1</v>
      </c>
      <c r="E4470" s="5">
        <v>419.14</v>
      </c>
      <c r="F4470" s="5">
        <v>0</v>
      </c>
      <c r="G4470" s="5">
        <f>IFERROR(INDEX(Products!$C$2:$C$86,MATCH(C4470,Products!$A$2:$A$86,0)),"")</f>
        <v>4</v>
      </c>
      <c r="H4470" s="12">
        <f>IFERROR(INDEX(Products!$D$2:$D$86,MATCH(C4470,Products!$A$2:$A$86,0)),"")</f>
        <v>297.2</v>
      </c>
      <c r="I4470" s="12">
        <f t="shared" si="276"/>
        <v>419.14</v>
      </c>
      <c r="J4470" s="12">
        <f t="shared" si="277"/>
        <v>297.2</v>
      </c>
      <c r="K4470" s="12">
        <f t="shared" si="278"/>
        <v>121.94</v>
      </c>
      <c r="L4470" s="7">
        <f t="shared" si="279"/>
        <v>0.29092904518776541</v>
      </c>
      <c r="M4470" s="5" t="str">
        <f>IF(COUNTIF(Returns!$B$2:$B$248,A4470)&gt;0,"Yes","No")</f>
        <v>No</v>
      </c>
      <c r="N4470" s="13"/>
    </row>
    <row r="4471" spans="1:14" x14ac:dyDescent="0.35">
      <c r="A4471" s="5">
        <v>4470</v>
      </c>
      <c r="B4471" s="5">
        <v>2922</v>
      </c>
      <c r="C4471" s="5">
        <v>1026</v>
      </c>
      <c r="D4471" s="5">
        <v>1</v>
      </c>
      <c r="E4471" s="5">
        <v>1413.81</v>
      </c>
      <c r="F4471" s="5">
        <v>0.25</v>
      </c>
      <c r="G4471" s="5">
        <f>IFERROR(INDEX(Products!$C$2:$C$86,MATCH(C4471,Products!$A$2:$A$86,0)),"")</f>
        <v>3</v>
      </c>
      <c r="H4471" s="12">
        <f>IFERROR(INDEX(Products!$D$2:$D$86,MATCH(C4471,Products!$A$2:$A$86,0)),"")</f>
        <v>1019.93</v>
      </c>
      <c r="I4471" s="12">
        <f t="shared" si="276"/>
        <v>1060.3575000000001</v>
      </c>
      <c r="J4471" s="12">
        <f t="shared" si="277"/>
        <v>1019.93</v>
      </c>
      <c r="K4471" s="12">
        <f t="shared" si="278"/>
        <v>40.427500000000123</v>
      </c>
      <c r="L4471" s="7">
        <f t="shared" si="279"/>
        <v>3.8126292311791182E-2</v>
      </c>
      <c r="M4471" s="5" t="str">
        <f>IF(COUNTIF(Returns!$B$2:$B$248,A4471)&gt;0,"Yes","No")</f>
        <v>No</v>
      </c>
      <c r="N4471" s="13"/>
    </row>
    <row r="4472" spans="1:14" x14ac:dyDescent="0.35">
      <c r="A4472" s="5">
        <v>4471</v>
      </c>
      <c r="B4472" s="5">
        <v>2923</v>
      </c>
      <c r="C4472" s="5">
        <v>1001</v>
      </c>
      <c r="D4472" s="5">
        <v>1</v>
      </c>
      <c r="E4472" s="5">
        <v>3826.19</v>
      </c>
      <c r="F4472" s="5">
        <v>0.1</v>
      </c>
      <c r="G4472" s="5">
        <f>IFERROR(INDEX(Products!$C$2:$C$86,MATCH(C4472,Products!$A$2:$A$86,0)),"")</f>
        <v>1</v>
      </c>
      <c r="H4472" s="12">
        <f>IFERROR(INDEX(Products!$D$2:$D$86,MATCH(C4472,Products!$A$2:$A$86,0)),"")</f>
        <v>3021.65</v>
      </c>
      <c r="I4472" s="12">
        <f t="shared" si="276"/>
        <v>3443.5709999999999</v>
      </c>
      <c r="J4472" s="12">
        <f t="shared" si="277"/>
        <v>3021.65</v>
      </c>
      <c r="K4472" s="12">
        <f t="shared" si="278"/>
        <v>421.92099999999982</v>
      </c>
      <c r="L4472" s="7">
        <f t="shared" si="279"/>
        <v>0.12252426333013021</v>
      </c>
      <c r="M4472" s="5" t="str">
        <f>IF(COUNTIF(Returns!$B$2:$B$248,A4472)&gt;0,"Yes","No")</f>
        <v>No</v>
      </c>
      <c r="N4472" s="13"/>
    </row>
    <row r="4473" spans="1:14" x14ac:dyDescent="0.35">
      <c r="A4473" s="5">
        <v>4472</v>
      </c>
      <c r="B4473" s="5">
        <v>2924</v>
      </c>
      <c r="C4473" s="5">
        <v>1061</v>
      </c>
      <c r="D4473" s="5">
        <v>1</v>
      </c>
      <c r="E4473" s="5">
        <v>1128.8399999999999</v>
      </c>
      <c r="F4473" s="5">
        <v>0</v>
      </c>
      <c r="G4473" s="5">
        <f>IFERROR(INDEX(Products!$C$2:$C$86,MATCH(C4473,Products!$A$2:$A$86,0)),"")</f>
        <v>6</v>
      </c>
      <c r="H4473" s="12">
        <f>IFERROR(INDEX(Products!$D$2:$D$86,MATCH(C4473,Products!$A$2:$A$86,0)),"")</f>
        <v>705.26</v>
      </c>
      <c r="I4473" s="12">
        <f t="shared" si="276"/>
        <v>1128.8399999999999</v>
      </c>
      <c r="J4473" s="12">
        <f t="shared" si="277"/>
        <v>705.26</v>
      </c>
      <c r="K4473" s="12">
        <f t="shared" si="278"/>
        <v>423.57999999999993</v>
      </c>
      <c r="L4473" s="7">
        <f t="shared" si="279"/>
        <v>0.37523475426101127</v>
      </c>
      <c r="M4473" s="5" t="str">
        <f>IF(COUNTIF(Returns!$B$2:$B$248,A4473)&gt;0,"Yes","No")</f>
        <v>No</v>
      </c>
      <c r="N4473" s="13"/>
    </row>
    <row r="4474" spans="1:14" x14ac:dyDescent="0.35">
      <c r="A4474" s="5">
        <v>4473</v>
      </c>
      <c r="B4474" s="5">
        <v>2925</v>
      </c>
      <c r="C4474" s="5">
        <v>1005</v>
      </c>
      <c r="D4474" s="5">
        <v>1</v>
      </c>
      <c r="E4474" s="5">
        <v>2703.6</v>
      </c>
      <c r="F4474" s="5">
        <v>0.05</v>
      </c>
      <c r="G4474" s="5">
        <f>IFERROR(INDEX(Products!$C$2:$C$86,MATCH(C4474,Products!$A$2:$A$86,0)),"")</f>
        <v>1</v>
      </c>
      <c r="H4474" s="12">
        <f>IFERROR(INDEX(Products!$D$2:$D$86,MATCH(C4474,Products!$A$2:$A$86,0)),"")</f>
        <v>2129.88</v>
      </c>
      <c r="I4474" s="12">
        <f t="shared" si="276"/>
        <v>2568.4199999999996</v>
      </c>
      <c r="J4474" s="12">
        <f t="shared" si="277"/>
        <v>2129.88</v>
      </c>
      <c r="K4474" s="12">
        <f t="shared" si="278"/>
        <v>438.53999999999951</v>
      </c>
      <c r="L4474" s="7">
        <f t="shared" si="279"/>
        <v>0.17074310276356655</v>
      </c>
      <c r="M4474" s="5" t="str">
        <f>IF(COUNTIF(Returns!$B$2:$B$248,A4474)&gt;0,"Yes","No")</f>
        <v>No</v>
      </c>
      <c r="N4474" s="13"/>
    </row>
    <row r="4475" spans="1:14" x14ac:dyDescent="0.35">
      <c r="A4475" s="5">
        <v>4474</v>
      </c>
      <c r="B4475" s="5">
        <v>2925</v>
      </c>
      <c r="C4475" s="5">
        <v>1069</v>
      </c>
      <c r="D4475" s="5">
        <v>2</v>
      </c>
      <c r="E4475" s="5">
        <v>545.38</v>
      </c>
      <c r="F4475" s="5">
        <v>0.25</v>
      </c>
      <c r="G4475" s="5">
        <f>IFERROR(INDEX(Products!$C$2:$C$86,MATCH(C4475,Products!$A$2:$A$86,0)),"")</f>
        <v>7</v>
      </c>
      <c r="H4475" s="12">
        <f>IFERROR(INDEX(Products!$D$2:$D$86,MATCH(C4475,Products!$A$2:$A$86,0)),"")</f>
        <v>312.64999999999998</v>
      </c>
      <c r="I4475" s="12">
        <f t="shared" si="276"/>
        <v>818.06999999999994</v>
      </c>
      <c r="J4475" s="12">
        <f t="shared" si="277"/>
        <v>625.29999999999995</v>
      </c>
      <c r="K4475" s="12">
        <f t="shared" si="278"/>
        <v>192.76999999999998</v>
      </c>
      <c r="L4475" s="7">
        <f t="shared" si="279"/>
        <v>0.23563998190863863</v>
      </c>
      <c r="M4475" s="5" t="str">
        <f>IF(COUNTIF(Returns!$B$2:$B$248,A4475)&gt;0,"Yes","No")</f>
        <v>No</v>
      </c>
      <c r="N4475" s="13"/>
    </row>
    <row r="4476" spans="1:14" x14ac:dyDescent="0.35">
      <c r="A4476" s="5">
        <v>4475</v>
      </c>
      <c r="B4476" s="5">
        <v>2926</v>
      </c>
      <c r="C4476" s="5">
        <v>1067</v>
      </c>
      <c r="D4476" s="5">
        <v>1</v>
      </c>
      <c r="E4476" s="5">
        <v>4128.99</v>
      </c>
      <c r="F4476" s="5">
        <v>0</v>
      </c>
      <c r="G4476" s="5">
        <f>IFERROR(INDEX(Products!$C$2:$C$86,MATCH(C4476,Products!$A$2:$A$86,0)),"")</f>
        <v>7</v>
      </c>
      <c r="H4476" s="12">
        <f>IFERROR(INDEX(Products!$D$2:$D$86,MATCH(C4476,Products!$A$2:$A$86,0)),"")</f>
        <v>2213.3200000000002</v>
      </c>
      <c r="I4476" s="12">
        <f t="shared" si="276"/>
        <v>4128.99</v>
      </c>
      <c r="J4476" s="12">
        <f t="shared" si="277"/>
        <v>2213.3200000000002</v>
      </c>
      <c r="K4476" s="12">
        <f t="shared" si="278"/>
        <v>1915.6699999999996</v>
      </c>
      <c r="L4476" s="7">
        <f t="shared" si="279"/>
        <v>0.4639560764254696</v>
      </c>
      <c r="M4476" s="5" t="str">
        <f>IF(COUNTIF(Returns!$B$2:$B$248,A4476)&gt;0,"Yes","No")</f>
        <v>No</v>
      </c>
      <c r="N4476" s="13"/>
    </row>
    <row r="4477" spans="1:14" x14ac:dyDescent="0.35">
      <c r="A4477" s="5">
        <v>4476</v>
      </c>
      <c r="B4477" s="5">
        <v>2926</v>
      </c>
      <c r="C4477" s="5">
        <v>1064</v>
      </c>
      <c r="D4477" s="5">
        <v>2</v>
      </c>
      <c r="E4477" s="5">
        <v>177.92</v>
      </c>
      <c r="F4477" s="5">
        <v>0</v>
      </c>
      <c r="G4477" s="5">
        <f>IFERROR(INDEX(Products!$C$2:$C$86,MATCH(C4477,Products!$A$2:$A$86,0)),"")</f>
        <v>6</v>
      </c>
      <c r="H4477" s="12">
        <f>IFERROR(INDEX(Products!$D$2:$D$86,MATCH(C4477,Products!$A$2:$A$86,0)),"")</f>
        <v>95.97</v>
      </c>
      <c r="I4477" s="12">
        <f t="shared" si="276"/>
        <v>355.84</v>
      </c>
      <c r="J4477" s="12">
        <f t="shared" si="277"/>
        <v>191.94</v>
      </c>
      <c r="K4477" s="12">
        <f t="shared" si="278"/>
        <v>163.89999999999998</v>
      </c>
      <c r="L4477" s="7">
        <f t="shared" si="279"/>
        <v>0.46060026978417262</v>
      </c>
      <c r="M4477" s="5" t="str">
        <f>IF(COUNTIF(Returns!$B$2:$B$248,A4477)&gt;0,"Yes","No")</f>
        <v>No</v>
      </c>
      <c r="N4477" s="13"/>
    </row>
    <row r="4478" spans="1:14" x14ac:dyDescent="0.35">
      <c r="A4478" s="5">
        <v>4477</v>
      </c>
      <c r="B4478" s="5">
        <v>2927</v>
      </c>
      <c r="C4478" s="5">
        <v>1049</v>
      </c>
      <c r="D4478" s="5">
        <v>1</v>
      </c>
      <c r="E4478" s="5">
        <v>3970.29</v>
      </c>
      <c r="F4478" s="5">
        <v>0.1</v>
      </c>
      <c r="G4478" s="5">
        <f>IFERROR(INDEX(Products!$C$2:$C$86,MATCH(C4478,Products!$A$2:$A$86,0)),"")</f>
        <v>5</v>
      </c>
      <c r="H4478" s="12">
        <f>IFERROR(INDEX(Products!$D$2:$D$86,MATCH(C4478,Products!$A$2:$A$86,0)),"")</f>
        <v>2490.89</v>
      </c>
      <c r="I4478" s="12">
        <f t="shared" si="276"/>
        <v>3573.261</v>
      </c>
      <c r="J4478" s="12">
        <f t="shared" si="277"/>
        <v>2490.89</v>
      </c>
      <c r="K4478" s="12">
        <f t="shared" si="278"/>
        <v>1082.3710000000001</v>
      </c>
      <c r="L4478" s="7">
        <f t="shared" si="279"/>
        <v>0.30290846372543179</v>
      </c>
      <c r="M4478" s="5" t="str">
        <f>IF(COUNTIF(Returns!$B$2:$B$248,A4478)&gt;0,"Yes","No")</f>
        <v>No</v>
      </c>
      <c r="N4478" s="13"/>
    </row>
    <row r="4479" spans="1:14" x14ac:dyDescent="0.35">
      <c r="A4479" s="5">
        <v>4478</v>
      </c>
      <c r="B4479" s="5">
        <v>2928</v>
      </c>
      <c r="C4479" s="5">
        <v>1001</v>
      </c>
      <c r="D4479" s="5">
        <v>1</v>
      </c>
      <c r="E4479" s="5">
        <v>3826.19</v>
      </c>
      <c r="F4479" s="5">
        <v>0.25</v>
      </c>
      <c r="G4479" s="5">
        <f>IFERROR(INDEX(Products!$C$2:$C$86,MATCH(C4479,Products!$A$2:$A$86,0)),"")</f>
        <v>1</v>
      </c>
      <c r="H4479" s="12">
        <f>IFERROR(INDEX(Products!$D$2:$D$86,MATCH(C4479,Products!$A$2:$A$86,0)),"")</f>
        <v>3021.65</v>
      </c>
      <c r="I4479" s="12">
        <f t="shared" si="276"/>
        <v>2869.6424999999999</v>
      </c>
      <c r="J4479" s="12">
        <f t="shared" si="277"/>
        <v>3021.65</v>
      </c>
      <c r="K4479" s="12">
        <f t="shared" si="278"/>
        <v>-152.00750000000016</v>
      </c>
      <c r="L4479" s="7">
        <f t="shared" si="279"/>
        <v>-5.2970884003843741E-2</v>
      </c>
      <c r="M4479" s="5" t="str">
        <f>IF(COUNTIF(Returns!$B$2:$B$248,A4479)&gt;0,"Yes","No")</f>
        <v>No</v>
      </c>
      <c r="N4479" s="13"/>
    </row>
    <row r="4480" spans="1:14" x14ac:dyDescent="0.35">
      <c r="A4480" s="5">
        <v>4479</v>
      </c>
      <c r="B4480" s="5">
        <v>2928</v>
      </c>
      <c r="C4480" s="5">
        <v>1043</v>
      </c>
      <c r="D4480" s="5">
        <v>1</v>
      </c>
      <c r="E4480" s="5">
        <v>567.48</v>
      </c>
      <c r="F4480" s="5">
        <v>0</v>
      </c>
      <c r="G4480" s="5">
        <f>IFERROR(INDEX(Products!$C$2:$C$86,MATCH(C4480,Products!$A$2:$A$86,0)),"")</f>
        <v>4</v>
      </c>
      <c r="H4480" s="12">
        <f>IFERROR(INDEX(Products!$D$2:$D$86,MATCH(C4480,Products!$A$2:$A$86,0)),"")</f>
        <v>407.51</v>
      </c>
      <c r="I4480" s="12">
        <f t="shared" si="276"/>
        <v>567.48</v>
      </c>
      <c r="J4480" s="12">
        <f t="shared" si="277"/>
        <v>407.51</v>
      </c>
      <c r="K4480" s="12">
        <f t="shared" si="278"/>
        <v>159.97000000000003</v>
      </c>
      <c r="L4480" s="7">
        <f t="shared" si="279"/>
        <v>0.28189539719461482</v>
      </c>
      <c r="M4480" s="5" t="str">
        <f>IF(COUNTIF(Returns!$B$2:$B$248,A4480)&gt;0,"Yes","No")</f>
        <v>No</v>
      </c>
      <c r="N4480" s="13"/>
    </row>
    <row r="4481" spans="1:14" x14ac:dyDescent="0.35">
      <c r="A4481" s="5">
        <v>4480</v>
      </c>
      <c r="B4481" s="5">
        <v>2929</v>
      </c>
      <c r="C4481" s="5">
        <v>1001</v>
      </c>
      <c r="D4481" s="5">
        <v>1</v>
      </c>
      <c r="E4481" s="5">
        <v>3826.19</v>
      </c>
      <c r="F4481" s="5">
        <v>0.1</v>
      </c>
      <c r="G4481" s="5">
        <f>IFERROR(INDEX(Products!$C$2:$C$86,MATCH(C4481,Products!$A$2:$A$86,0)),"")</f>
        <v>1</v>
      </c>
      <c r="H4481" s="12">
        <f>IFERROR(INDEX(Products!$D$2:$D$86,MATCH(C4481,Products!$A$2:$A$86,0)),"")</f>
        <v>3021.65</v>
      </c>
      <c r="I4481" s="12">
        <f t="shared" si="276"/>
        <v>3443.5709999999999</v>
      </c>
      <c r="J4481" s="12">
        <f t="shared" si="277"/>
        <v>3021.65</v>
      </c>
      <c r="K4481" s="12">
        <f t="shared" si="278"/>
        <v>421.92099999999982</v>
      </c>
      <c r="L4481" s="7">
        <f t="shared" si="279"/>
        <v>0.12252426333013021</v>
      </c>
      <c r="M4481" s="5" t="str">
        <f>IF(COUNTIF(Returns!$B$2:$B$248,A4481)&gt;0,"Yes","No")</f>
        <v>No</v>
      </c>
      <c r="N4481" s="13"/>
    </row>
    <row r="4482" spans="1:14" x14ac:dyDescent="0.35">
      <c r="A4482" s="5">
        <v>4481</v>
      </c>
      <c r="B4482" s="5">
        <v>2929</v>
      </c>
      <c r="C4482" s="5">
        <v>1049</v>
      </c>
      <c r="D4482" s="5">
        <v>1</v>
      </c>
      <c r="E4482" s="5">
        <v>3970.29</v>
      </c>
      <c r="F4482" s="5">
        <v>0</v>
      </c>
      <c r="G4482" s="5">
        <f>IFERROR(INDEX(Products!$C$2:$C$86,MATCH(C4482,Products!$A$2:$A$86,0)),"")</f>
        <v>5</v>
      </c>
      <c r="H4482" s="12">
        <f>IFERROR(INDEX(Products!$D$2:$D$86,MATCH(C4482,Products!$A$2:$A$86,0)),"")</f>
        <v>2490.89</v>
      </c>
      <c r="I4482" s="12">
        <f t="shared" ref="I4482:I4545" si="280">D4482*E4482*(1-F4482)</f>
        <v>3970.29</v>
      </c>
      <c r="J4482" s="12">
        <f t="shared" ref="J4482:J4545" si="281">D4482*H4482</f>
        <v>2490.89</v>
      </c>
      <c r="K4482" s="12">
        <f t="shared" ref="K4482:K4545" si="282">I4482-J4482</f>
        <v>1479.4</v>
      </c>
      <c r="L4482" s="7">
        <f t="shared" ref="L4482:L4545" si="283">IFERROR(K4482/I4482,0)</f>
        <v>0.37261761735288862</v>
      </c>
      <c r="M4482" s="5" t="str">
        <f>IF(COUNTIF(Returns!$B$2:$B$248,A4482)&gt;0,"Yes","No")</f>
        <v>No</v>
      </c>
      <c r="N4482" s="13"/>
    </row>
    <row r="4483" spans="1:14" x14ac:dyDescent="0.35">
      <c r="A4483" s="5">
        <v>4482</v>
      </c>
      <c r="B4483" s="5">
        <v>2930</v>
      </c>
      <c r="C4483" s="5">
        <v>1028</v>
      </c>
      <c r="D4483" s="5">
        <v>1</v>
      </c>
      <c r="E4483" s="5">
        <v>2753.45</v>
      </c>
      <c r="F4483" s="5">
        <v>0.3</v>
      </c>
      <c r="G4483" s="5">
        <f>IFERROR(INDEX(Products!$C$2:$C$86,MATCH(C4483,Products!$A$2:$A$86,0)),"")</f>
        <v>3</v>
      </c>
      <c r="H4483" s="12">
        <f>IFERROR(INDEX(Products!$D$2:$D$86,MATCH(C4483,Products!$A$2:$A$86,0)),"")</f>
        <v>1672.88</v>
      </c>
      <c r="I4483" s="12">
        <f t="shared" si="280"/>
        <v>1927.4149999999997</v>
      </c>
      <c r="J4483" s="12">
        <f t="shared" si="281"/>
        <v>1672.88</v>
      </c>
      <c r="K4483" s="12">
        <f t="shared" si="282"/>
        <v>254.53499999999963</v>
      </c>
      <c r="L4483" s="7">
        <f t="shared" si="283"/>
        <v>0.13206029837891667</v>
      </c>
      <c r="M4483" s="5" t="str">
        <f>IF(COUNTIF(Returns!$B$2:$B$248,A4483)&gt;0,"Yes","No")</f>
        <v>No</v>
      </c>
      <c r="N4483" s="13"/>
    </row>
    <row r="4484" spans="1:14" x14ac:dyDescent="0.35">
      <c r="A4484" s="5">
        <v>4483</v>
      </c>
      <c r="B4484" s="5">
        <v>2931</v>
      </c>
      <c r="C4484" s="5">
        <v>1025</v>
      </c>
      <c r="D4484" s="5">
        <v>1</v>
      </c>
      <c r="E4484" s="5">
        <v>894.16</v>
      </c>
      <c r="F4484" s="5">
        <v>0.1</v>
      </c>
      <c r="G4484" s="5">
        <f>IFERROR(INDEX(Products!$C$2:$C$86,MATCH(C4484,Products!$A$2:$A$86,0)),"")</f>
        <v>2</v>
      </c>
      <c r="H4484" s="12">
        <f>IFERROR(INDEX(Products!$D$2:$D$86,MATCH(C4484,Products!$A$2:$A$86,0)),"")</f>
        <v>601.26</v>
      </c>
      <c r="I4484" s="12">
        <f t="shared" si="280"/>
        <v>804.74400000000003</v>
      </c>
      <c r="J4484" s="12">
        <f t="shared" si="281"/>
        <v>601.26</v>
      </c>
      <c r="K4484" s="12">
        <f t="shared" si="282"/>
        <v>203.48400000000004</v>
      </c>
      <c r="L4484" s="7">
        <f t="shared" si="283"/>
        <v>0.25285556649071012</v>
      </c>
      <c r="M4484" s="5" t="str">
        <f>IF(COUNTIF(Returns!$B$2:$B$248,A4484)&gt;0,"Yes","No")</f>
        <v>No</v>
      </c>
      <c r="N4484" s="13"/>
    </row>
    <row r="4485" spans="1:14" x14ac:dyDescent="0.35">
      <c r="A4485" s="5">
        <v>4484</v>
      </c>
      <c r="B4485" s="5">
        <v>2932</v>
      </c>
      <c r="C4485" s="5">
        <v>1085</v>
      </c>
      <c r="D4485" s="5">
        <v>1</v>
      </c>
      <c r="E4485" s="5">
        <v>234.72</v>
      </c>
      <c r="F4485" s="5">
        <v>0.15</v>
      </c>
      <c r="G4485" s="5">
        <f>IFERROR(INDEX(Products!$C$2:$C$86,MATCH(C4485,Products!$A$2:$A$86,0)),"")</f>
        <v>8</v>
      </c>
      <c r="H4485" s="12">
        <f>IFERROR(INDEX(Products!$D$2:$D$86,MATCH(C4485,Products!$A$2:$A$86,0)),"")</f>
        <v>175.69</v>
      </c>
      <c r="I4485" s="12">
        <f t="shared" si="280"/>
        <v>199.512</v>
      </c>
      <c r="J4485" s="12">
        <f t="shared" si="281"/>
        <v>175.69</v>
      </c>
      <c r="K4485" s="12">
        <f t="shared" si="282"/>
        <v>23.822000000000003</v>
      </c>
      <c r="L4485" s="7">
        <f t="shared" si="283"/>
        <v>0.11940133926781347</v>
      </c>
      <c r="M4485" s="5" t="str">
        <f>IF(COUNTIF(Returns!$B$2:$B$248,A4485)&gt;0,"Yes","No")</f>
        <v>No</v>
      </c>
      <c r="N4485" s="13"/>
    </row>
    <row r="4486" spans="1:14" x14ac:dyDescent="0.35">
      <c r="A4486" s="5">
        <v>4485</v>
      </c>
      <c r="B4486" s="5">
        <v>2933</v>
      </c>
      <c r="C4486" s="5">
        <v>1053</v>
      </c>
      <c r="D4486" s="5">
        <v>2</v>
      </c>
      <c r="E4486" s="5">
        <v>1295.03</v>
      </c>
      <c r="F4486" s="5">
        <v>0.1</v>
      </c>
      <c r="G4486" s="5">
        <f>IFERROR(INDEX(Products!$C$2:$C$86,MATCH(C4486,Products!$A$2:$A$86,0)),"")</f>
        <v>5</v>
      </c>
      <c r="H4486" s="12">
        <f>IFERROR(INDEX(Products!$D$2:$D$86,MATCH(C4486,Products!$A$2:$A$86,0)),"")</f>
        <v>777.04</v>
      </c>
      <c r="I4486" s="12">
        <f t="shared" si="280"/>
        <v>2331.0540000000001</v>
      </c>
      <c r="J4486" s="12">
        <f t="shared" si="281"/>
        <v>1554.08</v>
      </c>
      <c r="K4486" s="12">
        <f t="shared" si="282"/>
        <v>776.97400000000016</v>
      </c>
      <c r="L4486" s="7">
        <f t="shared" si="283"/>
        <v>0.33331445775172952</v>
      </c>
      <c r="M4486" s="5" t="str">
        <f>IF(COUNTIF(Returns!$B$2:$B$248,A4486)&gt;0,"Yes","No")</f>
        <v>No</v>
      </c>
      <c r="N4486" s="13"/>
    </row>
    <row r="4487" spans="1:14" x14ac:dyDescent="0.35">
      <c r="A4487" s="5">
        <v>4486</v>
      </c>
      <c r="B4487" s="5">
        <v>2934</v>
      </c>
      <c r="C4487" s="5">
        <v>1061</v>
      </c>
      <c r="D4487" s="5">
        <v>1</v>
      </c>
      <c r="E4487" s="5">
        <v>1128.8399999999999</v>
      </c>
      <c r="F4487" s="5">
        <v>0</v>
      </c>
      <c r="G4487" s="5">
        <f>IFERROR(INDEX(Products!$C$2:$C$86,MATCH(C4487,Products!$A$2:$A$86,0)),"")</f>
        <v>6</v>
      </c>
      <c r="H4487" s="12">
        <f>IFERROR(INDEX(Products!$D$2:$D$86,MATCH(C4487,Products!$A$2:$A$86,0)),"")</f>
        <v>705.26</v>
      </c>
      <c r="I4487" s="12">
        <f t="shared" si="280"/>
        <v>1128.8399999999999</v>
      </c>
      <c r="J4487" s="12">
        <f t="shared" si="281"/>
        <v>705.26</v>
      </c>
      <c r="K4487" s="12">
        <f t="shared" si="282"/>
        <v>423.57999999999993</v>
      </c>
      <c r="L4487" s="7">
        <f t="shared" si="283"/>
        <v>0.37523475426101127</v>
      </c>
      <c r="M4487" s="5" t="str">
        <f>IF(COUNTIF(Returns!$B$2:$B$248,A4487)&gt;0,"Yes","No")</f>
        <v>No</v>
      </c>
      <c r="N4487" s="13"/>
    </row>
    <row r="4488" spans="1:14" x14ac:dyDescent="0.35">
      <c r="A4488" s="5">
        <v>4487</v>
      </c>
      <c r="B4488" s="5">
        <v>2934</v>
      </c>
      <c r="C4488" s="5">
        <v>1056</v>
      </c>
      <c r="D4488" s="5">
        <v>1</v>
      </c>
      <c r="E4488" s="5">
        <v>1134.4000000000001</v>
      </c>
      <c r="F4488" s="5">
        <v>0.1</v>
      </c>
      <c r="G4488" s="5">
        <f>IFERROR(INDEX(Products!$C$2:$C$86,MATCH(C4488,Products!$A$2:$A$86,0)),"")</f>
        <v>6</v>
      </c>
      <c r="H4488" s="12">
        <f>IFERROR(INDEX(Products!$D$2:$D$86,MATCH(C4488,Products!$A$2:$A$86,0)),"")</f>
        <v>798.2</v>
      </c>
      <c r="I4488" s="12">
        <f t="shared" si="280"/>
        <v>1020.9600000000002</v>
      </c>
      <c r="J4488" s="12">
        <f t="shared" si="281"/>
        <v>798.2</v>
      </c>
      <c r="K4488" s="12">
        <f t="shared" si="282"/>
        <v>222.7600000000001</v>
      </c>
      <c r="L4488" s="7">
        <f t="shared" si="283"/>
        <v>0.21818680457608533</v>
      </c>
      <c r="M4488" s="5" t="str">
        <f>IF(COUNTIF(Returns!$B$2:$B$248,A4488)&gt;0,"Yes","No")</f>
        <v>No</v>
      </c>
      <c r="N4488" s="13"/>
    </row>
    <row r="4489" spans="1:14" x14ac:dyDescent="0.35">
      <c r="A4489" s="5">
        <v>4488</v>
      </c>
      <c r="B4489" s="5">
        <v>2935</v>
      </c>
      <c r="C4489" s="5">
        <v>1038</v>
      </c>
      <c r="D4489" s="5">
        <v>2</v>
      </c>
      <c r="E4489" s="5">
        <v>930.61</v>
      </c>
      <c r="F4489" s="5">
        <v>0.1</v>
      </c>
      <c r="G4489" s="5">
        <f>IFERROR(INDEX(Products!$C$2:$C$86,MATCH(C4489,Products!$A$2:$A$86,0)),"")</f>
        <v>4</v>
      </c>
      <c r="H4489" s="12">
        <f>IFERROR(INDEX(Products!$D$2:$D$86,MATCH(C4489,Products!$A$2:$A$86,0)),"")</f>
        <v>617.46</v>
      </c>
      <c r="I4489" s="12">
        <f t="shared" si="280"/>
        <v>1675.098</v>
      </c>
      <c r="J4489" s="12">
        <f t="shared" si="281"/>
        <v>1234.92</v>
      </c>
      <c r="K4489" s="12">
        <f t="shared" si="282"/>
        <v>440.17799999999988</v>
      </c>
      <c r="L4489" s="7">
        <f t="shared" si="283"/>
        <v>0.26277746137837898</v>
      </c>
      <c r="M4489" s="5" t="str">
        <f>IF(COUNTIF(Returns!$B$2:$B$248,A4489)&gt;0,"Yes","No")</f>
        <v>No</v>
      </c>
      <c r="N4489" s="13"/>
    </row>
    <row r="4490" spans="1:14" x14ac:dyDescent="0.35">
      <c r="A4490" s="5">
        <v>4489</v>
      </c>
      <c r="B4490" s="5">
        <v>2936</v>
      </c>
      <c r="C4490" s="5">
        <v>1047</v>
      </c>
      <c r="D4490" s="5">
        <v>2</v>
      </c>
      <c r="E4490" s="5">
        <v>3066.17</v>
      </c>
      <c r="F4490" s="5">
        <v>0.2</v>
      </c>
      <c r="G4490" s="5">
        <f>IFERROR(INDEX(Products!$C$2:$C$86,MATCH(C4490,Products!$A$2:$A$86,0)),"")</f>
        <v>5</v>
      </c>
      <c r="H4490" s="12">
        <f>IFERROR(INDEX(Products!$D$2:$D$86,MATCH(C4490,Products!$A$2:$A$86,0)),"")</f>
        <v>2011.39</v>
      </c>
      <c r="I4490" s="12">
        <f t="shared" si="280"/>
        <v>4905.8720000000003</v>
      </c>
      <c r="J4490" s="12">
        <f t="shared" si="281"/>
        <v>4022.78</v>
      </c>
      <c r="K4490" s="12">
        <f t="shared" si="282"/>
        <v>883.0920000000001</v>
      </c>
      <c r="L4490" s="7">
        <f t="shared" si="283"/>
        <v>0.18000714246111599</v>
      </c>
      <c r="M4490" s="5" t="str">
        <f>IF(COUNTIF(Returns!$B$2:$B$248,A4490)&gt;0,"Yes","No")</f>
        <v>Yes</v>
      </c>
      <c r="N4490" s="13"/>
    </row>
    <row r="4491" spans="1:14" x14ac:dyDescent="0.35">
      <c r="A4491" s="5">
        <v>4490</v>
      </c>
      <c r="B4491" s="5">
        <v>2936</v>
      </c>
      <c r="C4491" s="5">
        <v>1005</v>
      </c>
      <c r="D4491" s="5">
        <v>1</v>
      </c>
      <c r="E4491" s="5">
        <v>2703.6</v>
      </c>
      <c r="F4491" s="5">
        <v>0.05</v>
      </c>
      <c r="G4491" s="5">
        <f>IFERROR(INDEX(Products!$C$2:$C$86,MATCH(C4491,Products!$A$2:$A$86,0)),"")</f>
        <v>1</v>
      </c>
      <c r="H4491" s="12">
        <f>IFERROR(INDEX(Products!$D$2:$D$86,MATCH(C4491,Products!$A$2:$A$86,0)),"")</f>
        <v>2129.88</v>
      </c>
      <c r="I4491" s="12">
        <f t="shared" si="280"/>
        <v>2568.4199999999996</v>
      </c>
      <c r="J4491" s="12">
        <f t="shared" si="281"/>
        <v>2129.88</v>
      </c>
      <c r="K4491" s="12">
        <f t="shared" si="282"/>
        <v>438.53999999999951</v>
      </c>
      <c r="L4491" s="7">
        <f t="shared" si="283"/>
        <v>0.17074310276356655</v>
      </c>
      <c r="M4491" s="5" t="str">
        <f>IF(COUNTIF(Returns!$B$2:$B$248,A4491)&gt;0,"Yes","No")</f>
        <v>Yes</v>
      </c>
      <c r="N4491" s="13"/>
    </row>
    <row r="4492" spans="1:14" x14ac:dyDescent="0.35">
      <c r="A4492" s="5">
        <v>4491</v>
      </c>
      <c r="B4492" s="5">
        <v>2937</v>
      </c>
      <c r="C4492" s="5">
        <v>1085</v>
      </c>
      <c r="D4492" s="5">
        <v>1</v>
      </c>
      <c r="E4492" s="5">
        <v>234.72</v>
      </c>
      <c r="F4492" s="5">
        <v>0.3</v>
      </c>
      <c r="G4492" s="5">
        <f>IFERROR(INDEX(Products!$C$2:$C$86,MATCH(C4492,Products!$A$2:$A$86,0)),"")</f>
        <v>8</v>
      </c>
      <c r="H4492" s="12">
        <f>IFERROR(INDEX(Products!$D$2:$D$86,MATCH(C4492,Products!$A$2:$A$86,0)),"")</f>
        <v>175.69</v>
      </c>
      <c r="I4492" s="12">
        <f t="shared" si="280"/>
        <v>164.304</v>
      </c>
      <c r="J4492" s="12">
        <f t="shared" si="281"/>
        <v>175.69</v>
      </c>
      <c r="K4492" s="12">
        <f t="shared" si="282"/>
        <v>-11.385999999999996</v>
      </c>
      <c r="L4492" s="7">
        <f t="shared" si="283"/>
        <v>-6.929837374622648E-2</v>
      </c>
      <c r="M4492" s="5" t="str">
        <f>IF(COUNTIF(Returns!$B$2:$B$248,A4492)&gt;0,"Yes","No")</f>
        <v>No</v>
      </c>
      <c r="N4492" s="13"/>
    </row>
    <row r="4493" spans="1:14" x14ac:dyDescent="0.35">
      <c r="A4493" s="5">
        <v>4492</v>
      </c>
      <c r="B4493" s="5">
        <v>2938</v>
      </c>
      <c r="C4493" s="5">
        <v>1023</v>
      </c>
      <c r="D4493" s="5">
        <v>1</v>
      </c>
      <c r="E4493" s="5">
        <v>203.79</v>
      </c>
      <c r="F4493" s="5">
        <v>0.1</v>
      </c>
      <c r="G4493" s="5">
        <f>IFERROR(INDEX(Products!$C$2:$C$86,MATCH(C4493,Products!$A$2:$A$86,0)),"")</f>
        <v>2</v>
      </c>
      <c r="H4493" s="12">
        <f>IFERROR(INDEX(Products!$D$2:$D$86,MATCH(C4493,Products!$A$2:$A$86,0)),"")</f>
        <v>145.43</v>
      </c>
      <c r="I4493" s="12">
        <f t="shared" si="280"/>
        <v>183.411</v>
      </c>
      <c r="J4493" s="12">
        <f t="shared" si="281"/>
        <v>145.43</v>
      </c>
      <c r="K4493" s="12">
        <f t="shared" si="282"/>
        <v>37.980999999999995</v>
      </c>
      <c r="L4493" s="7">
        <f t="shared" si="283"/>
        <v>0.20708136371319055</v>
      </c>
      <c r="M4493" s="5" t="str">
        <f>IF(COUNTIF(Returns!$B$2:$B$248,A4493)&gt;0,"Yes","No")</f>
        <v>Yes</v>
      </c>
      <c r="N4493" s="13"/>
    </row>
    <row r="4494" spans="1:14" x14ac:dyDescent="0.35">
      <c r="A4494" s="5">
        <v>4493</v>
      </c>
      <c r="B4494" s="5">
        <v>2939</v>
      </c>
      <c r="C4494" s="5">
        <v>1064</v>
      </c>
      <c r="D4494" s="5">
        <v>1</v>
      </c>
      <c r="E4494" s="5">
        <v>177.92</v>
      </c>
      <c r="F4494" s="5">
        <v>0.2</v>
      </c>
      <c r="G4494" s="5">
        <f>IFERROR(INDEX(Products!$C$2:$C$86,MATCH(C4494,Products!$A$2:$A$86,0)),"")</f>
        <v>6</v>
      </c>
      <c r="H4494" s="12">
        <f>IFERROR(INDEX(Products!$D$2:$D$86,MATCH(C4494,Products!$A$2:$A$86,0)),"")</f>
        <v>95.97</v>
      </c>
      <c r="I4494" s="12">
        <f t="shared" si="280"/>
        <v>142.33599999999998</v>
      </c>
      <c r="J4494" s="12">
        <f t="shared" si="281"/>
        <v>95.97</v>
      </c>
      <c r="K4494" s="12">
        <f t="shared" si="282"/>
        <v>46.365999999999985</v>
      </c>
      <c r="L4494" s="7">
        <f t="shared" si="283"/>
        <v>0.32575033723021574</v>
      </c>
      <c r="M4494" s="5" t="str">
        <f>IF(COUNTIF(Returns!$B$2:$B$248,A4494)&gt;0,"Yes","No")</f>
        <v>No</v>
      </c>
      <c r="N4494" s="13"/>
    </row>
    <row r="4495" spans="1:14" x14ac:dyDescent="0.35">
      <c r="A4495" s="5">
        <v>4494</v>
      </c>
      <c r="B4495" s="5">
        <v>2940</v>
      </c>
      <c r="C4495" s="5">
        <v>1016</v>
      </c>
      <c r="D4495" s="5">
        <v>3</v>
      </c>
      <c r="E4495" s="5">
        <v>1279.19</v>
      </c>
      <c r="F4495" s="5">
        <v>0.15</v>
      </c>
      <c r="G4495" s="5">
        <f>IFERROR(INDEX(Products!$C$2:$C$86,MATCH(C4495,Products!$A$2:$A$86,0)),"")</f>
        <v>2</v>
      </c>
      <c r="H4495" s="12">
        <f>IFERROR(INDEX(Products!$D$2:$D$86,MATCH(C4495,Products!$A$2:$A$86,0)),"")</f>
        <v>741.85</v>
      </c>
      <c r="I4495" s="12">
        <f t="shared" si="280"/>
        <v>3261.9344999999998</v>
      </c>
      <c r="J4495" s="12">
        <f t="shared" si="281"/>
        <v>2225.5500000000002</v>
      </c>
      <c r="K4495" s="12">
        <f t="shared" si="282"/>
        <v>1036.3844999999997</v>
      </c>
      <c r="L4495" s="7">
        <f t="shared" si="283"/>
        <v>0.31772081873501745</v>
      </c>
      <c r="M4495" s="5" t="str">
        <f>IF(COUNTIF(Returns!$B$2:$B$248,A4495)&gt;0,"Yes","No")</f>
        <v>No</v>
      </c>
      <c r="N4495" s="13"/>
    </row>
    <row r="4496" spans="1:14" x14ac:dyDescent="0.35">
      <c r="A4496" s="5">
        <v>4495</v>
      </c>
      <c r="B4496" s="5">
        <v>2941</v>
      </c>
      <c r="C4496" s="5">
        <v>1056</v>
      </c>
      <c r="D4496" s="5">
        <v>1</v>
      </c>
      <c r="E4496" s="5">
        <v>1134.4000000000001</v>
      </c>
      <c r="F4496" s="5">
        <v>0</v>
      </c>
      <c r="G4496" s="5">
        <f>IFERROR(INDEX(Products!$C$2:$C$86,MATCH(C4496,Products!$A$2:$A$86,0)),"")</f>
        <v>6</v>
      </c>
      <c r="H4496" s="12">
        <f>IFERROR(INDEX(Products!$D$2:$D$86,MATCH(C4496,Products!$A$2:$A$86,0)),"")</f>
        <v>798.2</v>
      </c>
      <c r="I4496" s="12">
        <f t="shared" si="280"/>
        <v>1134.4000000000001</v>
      </c>
      <c r="J4496" s="12">
        <f t="shared" si="281"/>
        <v>798.2</v>
      </c>
      <c r="K4496" s="12">
        <f t="shared" si="282"/>
        <v>336.20000000000005</v>
      </c>
      <c r="L4496" s="7">
        <f t="shared" si="283"/>
        <v>0.29636812411847674</v>
      </c>
      <c r="M4496" s="5" t="str">
        <f>IF(COUNTIF(Returns!$B$2:$B$248,A4496)&gt;0,"Yes","No")</f>
        <v>No</v>
      </c>
      <c r="N4496" s="13"/>
    </row>
    <row r="4497" spans="1:14" x14ac:dyDescent="0.35">
      <c r="A4497" s="5">
        <v>4496</v>
      </c>
      <c r="B4497" s="5">
        <v>2942</v>
      </c>
      <c r="C4497" s="5">
        <v>1028</v>
      </c>
      <c r="D4497" s="5">
        <v>1</v>
      </c>
      <c r="E4497" s="5">
        <v>2753.45</v>
      </c>
      <c r="F4497" s="5">
        <v>0.1</v>
      </c>
      <c r="G4497" s="5">
        <f>IFERROR(INDEX(Products!$C$2:$C$86,MATCH(C4497,Products!$A$2:$A$86,0)),"")</f>
        <v>3</v>
      </c>
      <c r="H4497" s="12">
        <f>IFERROR(INDEX(Products!$D$2:$D$86,MATCH(C4497,Products!$A$2:$A$86,0)),"")</f>
        <v>1672.88</v>
      </c>
      <c r="I4497" s="12">
        <f t="shared" si="280"/>
        <v>2478.105</v>
      </c>
      <c r="J4497" s="12">
        <f t="shared" si="281"/>
        <v>1672.88</v>
      </c>
      <c r="K4497" s="12">
        <f t="shared" si="282"/>
        <v>805.22499999999991</v>
      </c>
      <c r="L4497" s="7">
        <f t="shared" si="283"/>
        <v>0.32493578762804637</v>
      </c>
      <c r="M4497" s="5" t="str">
        <f>IF(COUNTIF(Returns!$B$2:$B$248,A4497)&gt;0,"Yes","No")</f>
        <v>No</v>
      </c>
      <c r="N4497" s="13"/>
    </row>
    <row r="4498" spans="1:14" x14ac:dyDescent="0.35">
      <c r="A4498" s="5">
        <v>4497</v>
      </c>
      <c r="B4498" s="5">
        <v>2943</v>
      </c>
      <c r="C4498" s="5">
        <v>1012</v>
      </c>
      <c r="D4498" s="5">
        <v>1</v>
      </c>
      <c r="E4498" s="5">
        <v>2425.1999999999998</v>
      </c>
      <c r="F4498" s="5">
        <v>0.1</v>
      </c>
      <c r="G4498" s="5">
        <f>IFERROR(INDEX(Products!$C$2:$C$86,MATCH(C4498,Products!$A$2:$A$86,0)),"")</f>
        <v>1</v>
      </c>
      <c r="H4498" s="12">
        <f>IFERROR(INDEX(Products!$D$2:$D$86,MATCH(C4498,Products!$A$2:$A$86,0)),"")</f>
        <v>1795.03</v>
      </c>
      <c r="I4498" s="12">
        <f t="shared" si="280"/>
        <v>2182.6799999999998</v>
      </c>
      <c r="J4498" s="12">
        <f t="shared" si="281"/>
        <v>1795.03</v>
      </c>
      <c r="K4498" s="12">
        <f t="shared" si="282"/>
        <v>387.64999999999986</v>
      </c>
      <c r="L4498" s="7">
        <f t="shared" si="283"/>
        <v>0.17760276357505447</v>
      </c>
      <c r="M4498" s="5" t="str">
        <f>IF(COUNTIF(Returns!$B$2:$B$248,A4498)&gt;0,"Yes","No")</f>
        <v>No</v>
      </c>
      <c r="N4498" s="13"/>
    </row>
    <row r="4499" spans="1:14" x14ac:dyDescent="0.35">
      <c r="A4499" s="5">
        <v>4498</v>
      </c>
      <c r="B4499" s="5">
        <v>2943</v>
      </c>
      <c r="C4499" s="5">
        <v>1002</v>
      </c>
      <c r="D4499" s="5">
        <v>1</v>
      </c>
      <c r="E4499" s="5">
        <v>2131.16</v>
      </c>
      <c r="F4499" s="5">
        <v>0.15</v>
      </c>
      <c r="G4499" s="5">
        <f>IFERROR(INDEX(Products!$C$2:$C$86,MATCH(C4499,Products!$A$2:$A$86,0)),"")</f>
        <v>1</v>
      </c>
      <c r="H4499" s="12">
        <f>IFERROR(INDEX(Products!$D$2:$D$86,MATCH(C4499,Products!$A$2:$A$86,0)),"")</f>
        <v>1527.62</v>
      </c>
      <c r="I4499" s="12">
        <f t="shared" si="280"/>
        <v>1811.4859999999999</v>
      </c>
      <c r="J4499" s="12">
        <f t="shared" si="281"/>
        <v>1527.62</v>
      </c>
      <c r="K4499" s="12">
        <f t="shared" si="282"/>
        <v>283.86599999999999</v>
      </c>
      <c r="L4499" s="7">
        <f t="shared" si="283"/>
        <v>0.1567033915801723</v>
      </c>
      <c r="M4499" s="5" t="str">
        <f>IF(COUNTIF(Returns!$B$2:$B$248,A4499)&gt;0,"Yes","No")</f>
        <v>No</v>
      </c>
      <c r="N4499" s="13"/>
    </row>
    <row r="4500" spans="1:14" x14ac:dyDescent="0.35">
      <c r="A4500" s="5">
        <v>4499</v>
      </c>
      <c r="B4500" s="5">
        <v>2944</v>
      </c>
      <c r="C4500" s="5">
        <v>1061</v>
      </c>
      <c r="D4500" s="5">
        <v>1</v>
      </c>
      <c r="E4500" s="5">
        <v>1128.8399999999999</v>
      </c>
      <c r="F4500" s="5">
        <v>0.1</v>
      </c>
      <c r="G4500" s="5">
        <f>IFERROR(INDEX(Products!$C$2:$C$86,MATCH(C4500,Products!$A$2:$A$86,0)),"")</f>
        <v>6</v>
      </c>
      <c r="H4500" s="12">
        <f>IFERROR(INDEX(Products!$D$2:$D$86,MATCH(C4500,Products!$A$2:$A$86,0)),"")</f>
        <v>705.26</v>
      </c>
      <c r="I4500" s="12">
        <f t="shared" si="280"/>
        <v>1015.9559999999999</v>
      </c>
      <c r="J4500" s="12">
        <f t="shared" si="281"/>
        <v>705.26</v>
      </c>
      <c r="K4500" s="12">
        <f t="shared" si="282"/>
        <v>310.69599999999991</v>
      </c>
      <c r="L4500" s="7">
        <f t="shared" si="283"/>
        <v>0.30581639362334584</v>
      </c>
      <c r="M4500" s="5" t="str">
        <f>IF(COUNTIF(Returns!$B$2:$B$248,A4500)&gt;0,"Yes","No")</f>
        <v>No</v>
      </c>
      <c r="N4500" s="13"/>
    </row>
    <row r="4501" spans="1:14" x14ac:dyDescent="0.35">
      <c r="A4501" s="5">
        <v>4500</v>
      </c>
      <c r="B4501" s="5">
        <v>2945</v>
      </c>
      <c r="C4501" s="5">
        <v>1005</v>
      </c>
      <c r="D4501" s="5">
        <v>1</v>
      </c>
      <c r="E4501" s="5">
        <v>2703.6</v>
      </c>
      <c r="F4501" s="5">
        <v>0.15</v>
      </c>
      <c r="G4501" s="5">
        <f>IFERROR(INDEX(Products!$C$2:$C$86,MATCH(C4501,Products!$A$2:$A$86,0)),"")</f>
        <v>1</v>
      </c>
      <c r="H4501" s="12">
        <f>IFERROR(INDEX(Products!$D$2:$D$86,MATCH(C4501,Products!$A$2:$A$86,0)),"")</f>
        <v>2129.88</v>
      </c>
      <c r="I4501" s="12">
        <f t="shared" si="280"/>
        <v>2298.06</v>
      </c>
      <c r="J4501" s="12">
        <f t="shared" si="281"/>
        <v>2129.88</v>
      </c>
      <c r="K4501" s="12">
        <f t="shared" si="282"/>
        <v>168.17999999999984</v>
      </c>
      <c r="L4501" s="7">
        <f t="shared" si="283"/>
        <v>7.3183467794574492E-2</v>
      </c>
      <c r="M4501" s="5" t="str">
        <f>IF(COUNTIF(Returns!$B$2:$B$248,A4501)&gt;0,"Yes","No")</f>
        <v>No</v>
      </c>
      <c r="N4501" s="13"/>
    </row>
    <row r="4502" spans="1:14" x14ac:dyDescent="0.35">
      <c r="A4502" s="5">
        <v>4501</v>
      </c>
      <c r="B4502" s="5">
        <v>2946</v>
      </c>
      <c r="C4502" s="5">
        <v>1085</v>
      </c>
      <c r="D4502" s="5">
        <v>1</v>
      </c>
      <c r="E4502" s="5">
        <v>234.72</v>
      </c>
      <c r="F4502" s="5">
        <v>0.2</v>
      </c>
      <c r="G4502" s="5">
        <f>IFERROR(INDEX(Products!$C$2:$C$86,MATCH(C4502,Products!$A$2:$A$86,0)),"")</f>
        <v>8</v>
      </c>
      <c r="H4502" s="12">
        <f>IFERROR(INDEX(Products!$D$2:$D$86,MATCH(C4502,Products!$A$2:$A$86,0)),"")</f>
        <v>175.69</v>
      </c>
      <c r="I4502" s="12">
        <f t="shared" si="280"/>
        <v>187.77600000000001</v>
      </c>
      <c r="J4502" s="12">
        <f t="shared" si="281"/>
        <v>175.69</v>
      </c>
      <c r="K4502" s="12">
        <f t="shared" si="282"/>
        <v>12.086000000000013</v>
      </c>
      <c r="L4502" s="7">
        <f t="shared" si="283"/>
        <v>6.4363922972051874E-2</v>
      </c>
      <c r="M4502" s="5" t="str">
        <f>IF(COUNTIF(Returns!$B$2:$B$248,A4502)&gt;0,"Yes","No")</f>
        <v>No</v>
      </c>
      <c r="N4502" s="13"/>
    </row>
    <row r="4503" spans="1:14" x14ac:dyDescent="0.35">
      <c r="A4503" s="5">
        <v>4502</v>
      </c>
      <c r="B4503" s="5">
        <v>2946</v>
      </c>
      <c r="C4503" s="5">
        <v>1028</v>
      </c>
      <c r="D4503" s="5">
        <v>1</v>
      </c>
      <c r="E4503" s="5">
        <v>2753.45</v>
      </c>
      <c r="F4503" s="5">
        <v>0.1</v>
      </c>
      <c r="G4503" s="5">
        <f>IFERROR(INDEX(Products!$C$2:$C$86,MATCH(C4503,Products!$A$2:$A$86,0)),"")</f>
        <v>3</v>
      </c>
      <c r="H4503" s="12">
        <f>IFERROR(INDEX(Products!$D$2:$D$86,MATCH(C4503,Products!$A$2:$A$86,0)),"")</f>
        <v>1672.88</v>
      </c>
      <c r="I4503" s="12">
        <f t="shared" si="280"/>
        <v>2478.105</v>
      </c>
      <c r="J4503" s="12">
        <f t="shared" si="281"/>
        <v>1672.88</v>
      </c>
      <c r="K4503" s="12">
        <f t="shared" si="282"/>
        <v>805.22499999999991</v>
      </c>
      <c r="L4503" s="7">
        <f t="shared" si="283"/>
        <v>0.32493578762804637</v>
      </c>
      <c r="M4503" s="5" t="str">
        <f>IF(COUNTIF(Returns!$B$2:$B$248,A4503)&gt;0,"Yes","No")</f>
        <v>No</v>
      </c>
      <c r="N4503" s="13"/>
    </row>
    <row r="4504" spans="1:14" x14ac:dyDescent="0.35">
      <c r="A4504" s="5">
        <v>4503</v>
      </c>
      <c r="B4504" s="5">
        <v>2947</v>
      </c>
      <c r="C4504" s="5">
        <v>1019</v>
      </c>
      <c r="D4504" s="5">
        <v>1</v>
      </c>
      <c r="E4504" s="5">
        <v>1255.73</v>
      </c>
      <c r="F4504" s="5">
        <v>0</v>
      </c>
      <c r="G4504" s="5">
        <f>IFERROR(INDEX(Products!$C$2:$C$86,MATCH(C4504,Products!$A$2:$A$86,0)),"")</f>
        <v>2</v>
      </c>
      <c r="H4504" s="12">
        <f>IFERROR(INDEX(Products!$D$2:$D$86,MATCH(C4504,Products!$A$2:$A$86,0)),"")</f>
        <v>760.11</v>
      </c>
      <c r="I4504" s="12">
        <f t="shared" si="280"/>
        <v>1255.73</v>
      </c>
      <c r="J4504" s="12">
        <f t="shared" si="281"/>
        <v>760.11</v>
      </c>
      <c r="K4504" s="12">
        <f t="shared" si="282"/>
        <v>495.62</v>
      </c>
      <c r="L4504" s="7">
        <f t="shared" si="283"/>
        <v>0.39468675591090441</v>
      </c>
      <c r="M4504" s="5" t="str">
        <f>IF(COUNTIF(Returns!$B$2:$B$248,A4504)&gt;0,"Yes","No")</f>
        <v>No</v>
      </c>
      <c r="N4504" s="13"/>
    </row>
    <row r="4505" spans="1:14" x14ac:dyDescent="0.35">
      <c r="A4505" s="5">
        <v>4504</v>
      </c>
      <c r="B4505" s="5">
        <v>2948</v>
      </c>
      <c r="C4505" s="5">
        <v>1017</v>
      </c>
      <c r="D4505" s="5">
        <v>1</v>
      </c>
      <c r="E4505" s="5">
        <v>978.37</v>
      </c>
      <c r="F4505" s="5">
        <v>0.05</v>
      </c>
      <c r="G4505" s="5">
        <f>IFERROR(INDEX(Products!$C$2:$C$86,MATCH(C4505,Products!$A$2:$A$86,0)),"")</f>
        <v>2</v>
      </c>
      <c r="H4505" s="12">
        <f>IFERROR(INDEX(Products!$D$2:$D$86,MATCH(C4505,Products!$A$2:$A$86,0)),"")</f>
        <v>519.71</v>
      </c>
      <c r="I4505" s="12">
        <f t="shared" si="280"/>
        <v>929.45150000000001</v>
      </c>
      <c r="J4505" s="12">
        <f t="shared" si="281"/>
        <v>519.71</v>
      </c>
      <c r="K4505" s="12">
        <f t="shared" si="282"/>
        <v>409.74149999999997</v>
      </c>
      <c r="L4505" s="7">
        <f t="shared" si="283"/>
        <v>0.44084226019324296</v>
      </c>
      <c r="M4505" s="5" t="str">
        <f>IF(COUNTIF(Returns!$B$2:$B$248,A4505)&gt;0,"Yes","No")</f>
        <v>No</v>
      </c>
      <c r="N4505" s="13"/>
    </row>
    <row r="4506" spans="1:14" x14ac:dyDescent="0.35">
      <c r="A4506" s="5">
        <v>4505</v>
      </c>
      <c r="B4506" s="5">
        <v>2948</v>
      </c>
      <c r="C4506" s="5">
        <v>1016</v>
      </c>
      <c r="D4506" s="5">
        <v>1</v>
      </c>
      <c r="E4506" s="5">
        <v>1279.19</v>
      </c>
      <c r="F4506" s="5">
        <v>0.3</v>
      </c>
      <c r="G4506" s="5">
        <f>IFERROR(INDEX(Products!$C$2:$C$86,MATCH(C4506,Products!$A$2:$A$86,0)),"")</f>
        <v>2</v>
      </c>
      <c r="H4506" s="12">
        <f>IFERROR(INDEX(Products!$D$2:$D$86,MATCH(C4506,Products!$A$2:$A$86,0)),"")</f>
        <v>741.85</v>
      </c>
      <c r="I4506" s="12">
        <f t="shared" si="280"/>
        <v>895.43299999999999</v>
      </c>
      <c r="J4506" s="12">
        <f t="shared" si="281"/>
        <v>741.85</v>
      </c>
      <c r="K4506" s="12">
        <f t="shared" si="282"/>
        <v>153.58299999999997</v>
      </c>
      <c r="L4506" s="7">
        <f t="shared" si="283"/>
        <v>0.17151813703537838</v>
      </c>
      <c r="M4506" s="5" t="str">
        <f>IF(COUNTIF(Returns!$B$2:$B$248,A4506)&gt;0,"Yes","No")</f>
        <v>No</v>
      </c>
      <c r="N4506" s="13"/>
    </row>
    <row r="4507" spans="1:14" x14ac:dyDescent="0.35">
      <c r="A4507" s="5">
        <v>4506</v>
      </c>
      <c r="B4507" s="5">
        <v>2949</v>
      </c>
      <c r="C4507" s="5">
        <v>1038</v>
      </c>
      <c r="D4507" s="5">
        <v>2</v>
      </c>
      <c r="E4507" s="5">
        <v>930.61</v>
      </c>
      <c r="F4507" s="5">
        <v>0.2</v>
      </c>
      <c r="G4507" s="5">
        <f>IFERROR(INDEX(Products!$C$2:$C$86,MATCH(C4507,Products!$A$2:$A$86,0)),"")</f>
        <v>4</v>
      </c>
      <c r="H4507" s="12">
        <f>IFERROR(INDEX(Products!$D$2:$D$86,MATCH(C4507,Products!$A$2:$A$86,0)),"")</f>
        <v>617.46</v>
      </c>
      <c r="I4507" s="12">
        <f t="shared" si="280"/>
        <v>1488.9760000000001</v>
      </c>
      <c r="J4507" s="12">
        <f t="shared" si="281"/>
        <v>1234.92</v>
      </c>
      <c r="K4507" s="12">
        <f t="shared" si="282"/>
        <v>254.05600000000004</v>
      </c>
      <c r="L4507" s="7">
        <f t="shared" si="283"/>
        <v>0.17062464405067646</v>
      </c>
      <c r="M4507" s="5" t="str">
        <f>IF(COUNTIF(Returns!$B$2:$B$248,A4507)&gt;0,"Yes","No")</f>
        <v>No</v>
      </c>
      <c r="N4507" s="13"/>
    </row>
    <row r="4508" spans="1:14" x14ac:dyDescent="0.35">
      <c r="A4508" s="5">
        <v>4507</v>
      </c>
      <c r="B4508" s="5">
        <v>2949</v>
      </c>
      <c r="C4508" s="5">
        <v>1085</v>
      </c>
      <c r="D4508" s="5">
        <v>1</v>
      </c>
      <c r="E4508" s="5">
        <v>234.72</v>
      </c>
      <c r="F4508" s="5">
        <v>0.25</v>
      </c>
      <c r="G4508" s="5">
        <f>IFERROR(INDEX(Products!$C$2:$C$86,MATCH(C4508,Products!$A$2:$A$86,0)),"")</f>
        <v>8</v>
      </c>
      <c r="H4508" s="12">
        <f>IFERROR(INDEX(Products!$D$2:$D$86,MATCH(C4508,Products!$A$2:$A$86,0)),"")</f>
        <v>175.69</v>
      </c>
      <c r="I4508" s="12">
        <f t="shared" si="280"/>
        <v>176.04</v>
      </c>
      <c r="J4508" s="12">
        <f t="shared" si="281"/>
        <v>175.69</v>
      </c>
      <c r="K4508" s="12">
        <f t="shared" si="282"/>
        <v>0.34999999999999432</v>
      </c>
      <c r="L4508" s="7">
        <f t="shared" si="283"/>
        <v>1.9881845035218948E-3</v>
      </c>
      <c r="M4508" s="5" t="str">
        <f>IF(COUNTIF(Returns!$B$2:$B$248,A4508)&gt;0,"Yes","No")</f>
        <v>No</v>
      </c>
      <c r="N4508" s="13"/>
    </row>
    <row r="4509" spans="1:14" x14ac:dyDescent="0.35">
      <c r="A4509" s="5">
        <v>4508</v>
      </c>
      <c r="B4509" s="5">
        <v>2950</v>
      </c>
      <c r="C4509" s="5">
        <v>1076</v>
      </c>
      <c r="D4509" s="5">
        <v>1</v>
      </c>
      <c r="E4509" s="5">
        <v>999.07</v>
      </c>
      <c r="F4509" s="5">
        <v>0.15</v>
      </c>
      <c r="G4509" s="5">
        <f>IFERROR(INDEX(Products!$C$2:$C$86,MATCH(C4509,Products!$A$2:$A$86,0)),"")</f>
        <v>8</v>
      </c>
      <c r="H4509" s="12">
        <f>IFERROR(INDEX(Products!$D$2:$D$86,MATCH(C4509,Products!$A$2:$A$86,0)),"")</f>
        <v>597.38</v>
      </c>
      <c r="I4509" s="12">
        <f t="shared" si="280"/>
        <v>849.20950000000005</v>
      </c>
      <c r="J4509" s="12">
        <f t="shared" si="281"/>
        <v>597.38</v>
      </c>
      <c r="K4509" s="12">
        <f t="shared" si="282"/>
        <v>251.82950000000005</v>
      </c>
      <c r="L4509" s="7">
        <f t="shared" si="283"/>
        <v>0.2965457875824517</v>
      </c>
      <c r="M4509" s="5" t="str">
        <f>IF(COUNTIF(Returns!$B$2:$B$248,A4509)&gt;0,"Yes","No")</f>
        <v>No</v>
      </c>
      <c r="N4509" s="13"/>
    </row>
    <row r="4510" spans="1:14" x14ac:dyDescent="0.35">
      <c r="A4510" s="5">
        <v>4509</v>
      </c>
      <c r="B4510" s="5">
        <v>2950</v>
      </c>
      <c r="C4510" s="5">
        <v>1061</v>
      </c>
      <c r="D4510" s="5">
        <v>2</v>
      </c>
      <c r="E4510" s="5">
        <v>1128.8399999999999</v>
      </c>
      <c r="F4510" s="5">
        <v>0</v>
      </c>
      <c r="G4510" s="5">
        <f>IFERROR(INDEX(Products!$C$2:$C$86,MATCH(C4510,Products!$A$2:$A$86,0)),"")</f>
        <v>6</v>
      </c>
      <c r="H4510" s="12">
        <f>IFERROR(INDEX(Products!$D$2:$D$86,MATCH(C4510,Products!$A$2:$A$86,0)),"")</f>
        <v>705.26</v>
      </c>
      <c r="I4510" s="12">
        <f t="shared" si="280"/>
        <v>2257.6799999999998</v>
      </c>
      <c r="J4510" s="12">
        <f t="shared" si="281"/>
        <v>1410.52</v>
      </c>
      <c r="K4510" s="12">
        <f t="shared" si="282"/>
        <v>847.15999999999985</v>
      </c>
      <c r="L4510" s="7">
        <f t="shared" si="283"/>
        <v>0.37523475426101127</v>
      </c>
      <c r="M4510" s="5" t="str">
        <f>IF(COUNTIF(Returns!$B$2:$B$248,A4510)&gt;0,"Yes","No")</f>
        <v>No</v>
      </c>
      <c r="N4510" s="13"/>
    </row>
    <row r="4511" spans="1:14" x14ac:dyDescent="0.35">
      <c r="A4511" s="5">
        <v>4510</v>
      </c>
      <c r="B4511" s="5">
        <v>2951</v>
      </c>
      <c r="C4511" s="5">
        <v>1067</v>
      </c>
      <c r="D4511" s="5">
        <v>1</v>
      </c>
      <c r="E4511" s="5">
        <v>4128.99</v>
      </c>
      <c r="F4511" s="5">
        <v>0.1</v>
      </c>
      <c r="G4511" s="5">
        <f>IFERROR(INDEX(Products!$C$2:$C$86,MATCH(C4511,Products!$A$2:$A$86,0)),"")</f>
        <v>7</v>
      </c>
      <c r="H4511" s="12">
        <f>IFERROR(INDEX(Products!$D$2:$D$86,MATCH(C4511,Products!$A$2:$A$86,0)),"")</f>
        <v>2213.3200000000002</v>
      </c>
      <c r="I4511" s="12">
        <f t="shared" si="280"/>
        <v>3716.0909999999999</v>
      </c>
      <c r="J4511" s="12">
        <f t="shared" si="281"/>
        <v>2213.3200000000002</v>
      </c>
      <c r="K4511" s="12">
        <f t="shared" si="282"/>
        <v>1502.7709999999997</v>
      </c>
      <c r="L4511" s="7">
        <f t="shared" si="283"/>
        <v>0.40439564047274401</v>
      </c>
      <c r="M4511" s="5" t="str">
        <f>IF(COUNTIF(Returns!$B$2:$B$248,A4511)&gt;0,"Yes","No")</f>
        <v>No</v>
      </c>
      <c r="N4511" s="13"/>
    </row>
    <row r="4512" spans="1:14" x14ac:dyDescent="0.35">
      <c r="A4512" s="5">
        <v>4511</v>
      </c>
      <c r="B4512" s="5">
        <v>2952</v>
      </c>
      <c r="C4512" s="5">
        <v>1006</v>
      </c>
      <c r="D4512" s="5">
        <v>1</v>
      </c>
      <c r="E4512" s="5">
        <v>2046.37</v>
      </c>
      <c r="F4512" s="5">
        <v>0</v>
      </c>
      <c r="G4512" s="5">
        <f>IFERROR(INDEX(Products!$C$2:$C$86,MATCH(C4512,Products!$A$2:$A$86,0)),"")</f>
        <v>1</v>
      </c>
      <c r="H4512" s="12">
        <f>IFERROR(INDEX(Products!$D$2:$D$86,MATCH(C4512,Products!$A$2:$A$86,0)),"")</f>
        <v>1296.42</v>
      </c>
      <c r="I4512" s="12">
        <f t="shared" si="280"/>
        <v>2046.37</v>
      </c>
      <c r="J4512" s="12">
        <f t="shared" si="281"/>
        <v>1296.42</v>
      </c>
      <c r="K4512" s="12">
        <f t="shared" si="282"/>
        <v>749.94999999999982</v>
      </c>
      <c r="L4512" s="7">
        <f t="shared" si="283"/>
        <v>0.3664782028665392</v>
      </c>
      <c r="M4512" s="5" t="str">
        <f>IF(COUNTIF(Returns!$B$2:$B$248,A4512)&gt;0,"Yes","No")</f>
        <v>No</v>
      </c>
      <c r="N4512" s="13"/>
    </row>
    <row r="4513" spans="1:14" x14ac:dyDescent="0.35">
      <c r="A4513" s="5">
        <v>4512</v>
      </c>
      <c r="B4513" s="5">
        <v>2953</v>
      </c>
      <c r="C4513" s="5">
        <v>1053</v>
      </c>
      <c r="D4513" s="5">
        <v>1</v>
      </c>
      <c r="E4513" s="5">
        <v>1295.03</v>
      </c>
      <c r="F4513" s="5">
        <v>0</v>
      </c>
      <c r="G4513" s="5">
        <f>IFERROR(INDEX(Products!$C$2:$C$86,MATCH(C4513,Products!$A$2:$A$86,0)),"")</f>
        <v>5</v>
      </c>
      <c r="H4513" s="12">
        <f>IFERROR(INDEX(Products!$D$2:$D$86,MATCH(C4513,Products!$A$2:$A$86,0)),"")</f>
        <v>777.04</v>
      </c>
      <c r="I4513" s="12">
        <f t="shared" si="280"/>
        <v>1295.03</v>
      </c>
      <c r="J4513" s="12">
        <f t="shared" si="281"/>
        <v>777.04</v>
      </c>
      <c r="K4513" s="12">
        <f t="shared" si="282"/>
        <v>517.99</v>
      </c>
      <c r="L4513" s="7">
        <f t="shared" si="283"/>
        <v>0.39998301197655656</v>
      </c>
      <c r="M4513" s="5" t="str">
        <f>IF(COUNTIF(Returns!$B$2:$B$248,A4513)&gt;0,"Yes","No")</f>
        <v>No</v>
      </c>
      <c r="N4513" s="13"/>
    </row>
    <row r="4514" spans="1:14" x14ac:dyDescent="0.35">
      <c r="A4514" s="5">
        <v>4513</v>
      </c>
      <c r="B4514" s="5">
        <v>2954</v>
      </c>
      <c r="C4514" s="5">
        <v>1038</v>
      </c>
      <c r="D4514" s="5">
        <v>1</v>
      </c>
      <c r="E4514" s="5">
        <v>930.61</v>
      </c>
      <c r="F4514" s="5">
        <v>0.1</v>
      </c>
      <c r="G4514" s="5">
        <f>IFERROR(INDEX(Products!$C$2:$C$86,MATCH(C4514,Products!$A$2:$A$86,0)),"")</f>
        <v>4</v>
      </c>
      <c r="H4514" s="12">
        <f>IFERROR(INDEX(Products!$D$2:$D$86,MATCH(C4514,Products!$A$2:$A$86,0)),"")</f>
        <v>617.46</v>
      </c>
      <c r="I4514" s="12">
        <f t="shared" si="280"/>
        <v>837.54899999999998</v>
      </c>
      <c r="J4514" s="12">
        <f t="shared" si="281"/>
        <v>617.46</v>
      </c>
      <c r="K4514" s="12">
        <f t="shared" si="282"/>
        <v>220.08899999999994</v>
      </c>
      <c r="L4514" s="7">
        <f t="shared" si="283"/>
        <v>0.26277746137837898</v>
      </c>
      <c r="M4514" s="5" t="str">
        <f>IF(COUNTIF(Returns!$B$2:$B$248,A4514)&gt;0,"Yes","No")</f>
        <v>No</v>
      </c>
      <c r="N4514" s="13"/>
    </row>
    <row r="4515" spans="1:14" x14ac:dyDescent="0.35">
      <c r="A4515" s="5">
        <v>4514</v>
      </c>
      <c r="B4515" s="5">
        <v>2955</v>
      </c>
      <c r="C4515" s="5">
        <v>1053</v>
      </c>
      <c r="D4515" s="5">
        <v>1</v>
      </c>
      <c r="E4515" s="5">
        <v>1295.03</v>
      </c>
      <c r="F4515" s="5">
        <v>0.25</v>
      </c>
      <c r="G4515" s="5">
        <f>IFERROR(INDEX(Products!$C$2:$C$86,MATCH(C4515,Products!$A$2:$A$86,0)),"")</f>
        <v>5</v>
      </c>
      <c r="H4515" s="12">
        <f>IFERROR(INDEX(Products!$D$2:$D$86,MATCH(C4515,Products!$A$2:$A$86,0)),"")</f>
        <v>777.04</v>
      </c>
      <c r="I4515" s="12">
        <f t="shared" si="280"/>
        <v>971.27250000000004</v>
      </c>
      <c r="J4515" s="12">
        <f t="shared" si="281"/>
        <v>777.04</v>
      </c>
      <c r="K4515" s="12">
        <f t="shared" si="282"/>
        <v>194.23250000000007</v>
      </c>
      <c r="L4515" s="7">
        <f t="shared" si="283"/>
        <v>0.19997734930207545</v>
      </c>
      <c r="M4515" s="5" t="str">
        <f>IF(COUNTIF(Returns!$B$2:$B$248,A4515)&gt;0,"Yes","No")</f>
        <v>No</v>
      </c>
      <c r="N4515" s="13"/>
    </row>
    <row r="4516" spans="1:14" x14ac:dyDescent="0.35">
      <c r="A4516" s="5">
        <v>4515</v>
      </c>
      <c r="B4516" s="5">
        <v>2956</v>
      </c>
      <c r="C4516" s="5">
        <v>1017</v>
      </c>
      <c r="D4516" s="5">
        <v>3</v>
      </c>
      <c r="E4516" s="5">
        <v>978.37</v>
      </c>
      <c r="F4516" s="5">
        <v>0.2</v>
      </c>
      <c r="G4516" s="5">
        <f>IFERROR(INDEX(Products!$C$2:$C$86,MATCH(C4516,Products!$A$2:$A$86,0)),"")</f>
        <v>2</v>
      </c>
      <c r="H4516" s="12">
        <f>IFERROR(INDEX(Products!$D$2:$D$86,MATCH(C4516,Products!$A$2:$A$86,0)),"")</f>
        <v>519.71</v>
      </c>
      <c r="I4516" s="12">
        <f t="shared" si="280"/>
        <v>2348.0880000000002</v>
      </c>
      <c r="J4516" s="12">
        <f t="shared" si="281"/>
        <v>1559.13</v>
      </c>
      <c r="K4516" s="12">
        <f t="shared" si="282"/>
        <v>788.95800000000008</v>
      </c>
      <c r="L4516" s="7">
        <f t="shared" si="283"/>
        <v>0.33600018397947606</v>
      </c>
      <c r="M4516" s="5" t="str">
        <f>IF(COUNTIF(Returns!$B$2:$B$248,A4516)&gt;0,"Yes","No")</f>
        <v>No</v>
      </c>
      <c r="N4516" s="13"/>
    </row>
    <row r="4517" spans="1:14" x14ac:dyDescent="0.35">
      <c r="A4517" s="5">
        <v>4516</v>
      </c>
      <c r="B4517" s="5">
        <v>2957</v>
      </c>
      <c r="C4517" s="5">
        <v>1033</v>
      </c>
      <c r="D4517" s="5">
        <v>1</v>
      </c>
      <c r="E4517" s="5">
        <v>3738.1</v>
      </c>
      <c r="F4517" s="5">
        <v>0.25</v>
      </c>
      <c r="G4517" s="5">
        <f>IFERROR(INDEX(Products!$C$2:$C$86,MATCH(C4517,Products!$A$2:$A$86,0)),"")</f>
        <v>3</v>
      </c>
      <c r="H4517" s="12">
        <f>IFERROR(INDEX(Products!$D$2:$D$86,MATCH(C4517,Products!$A$2:$A$86,0)),"")</f>
        <v>2130.6999999999998</v>
      </c>
      <c r="I4517" s="12">
        <f t="shared" si="280"/>
        <v>2803.5749999999998</v>
      </c>
      <c r="J4517" s="12">
        <f t="shared" si="281"/>
        <v>2130.6999999999998</v>
      </c>
      <c r="K4517" s="12">
        <f t="shared" si="282"/>
        <v>672.875</v>
      </c>
      <c r="L4517" s="7">
        <f t="shared" si="283"/>
        <v>0.24000606368654309</v>
      </c>
      <c r="M4517" s="5" t="str">
        <f>IF(COUNTIF(Returns!$B$2:$B$248,A4517)&gt;0,"Yes","No")</f>
        <v>No</v>
      </c>
      <c r="N4517" s="13"/>
    </row>
    <row r="4518" spans="1:14" x14ac:dyDescent="0.35">
      <c r="A4518" s="5">
        <v>4517</v>
      </c>
      <c r="B4518" s="5">
        <v>2958</v>
      </c>
      <c r="C4518" s="5">
        <v>1080</v>
      </c>
      <c r="D4518" s="5">
        <v>1</v>
      </c>
      <c r="E4518" s="5">
        <v>256.7</v>
      </c>
      <c r="F4518" s="5">
        <v>0.15</v>
      </c>
      <c r="G4518" s="5">
        <f>IFERROR(INDEX(Products!$C$2:$C$86,MATCH(C4518,Products!$A$2:$A$86,0)),"")</f>
        <v>8</v>
      </c>
      <c r="H4518" s="12">
        <f>IFERROR(INDEX(Products!$D$2:$D$86,MATCH(C4518,Products!$A$2:$A$86,0)),"")</f>
        <v>184.26</v>
      </c>
      <c r="I4518" s="12">
        <f t="shared" si="280"/>
        <v>218.19499999999999</v>
      </c>
      <c r="J4518" s="12">
        <f t="shared" si="281"/>
        <v>184.26</v>
      </c>
      <c r="K4518" s="12">
        <f t="shared" si="282"/>
        <v>33.935000000000002</v>
      </c>
      <c r="L4518" s="7">
        <f t="shared" si="283"/>
        <v>0.15552602030294005</v>
      </c>
      <c r="M4518" s="5" t="str">
        <f>IF(COUNTIF(Returns!$B$2:$B$248,A4518)&gt;0,"Yes","No")</f>
        <v>No</v>
      </c>
      <c r="N4518" s="13"/>
    </row>
    <row r="4519" spans="1:14" x14ac:dyDescent="0.35">
      <c r="A4519" s="5">
        <v>4518</v>
      </c>
      <c r="B4519" s="5">
        <v>2958</v>
      </c>
      <c r="C4519" s="5">
        <v>1035</v>
      </c>
      <c r="D4519" s="5">
        <v>3</v>
      </c>
      <c r="E4519" s="5">
        <v>1269.25</v>
      </c>
      <c r="F4519" s="5">
        <v>0</v>
      </c>
      <c r="G4519" s="5">
        <f>IFERROR(INDEX(Products!$C$2:$C$86,MATCH(C4519,Products!$A$2:$A$86,0)),"")</f>
        <v>3</v>
      </c>
      <c r="H4519" s="12">
        <f>IFERROR(INDEX(Products!$D$2:$D$86,MATCH(C4519,Products!$A$2:$A$86,0)),"")</f>
        <v>891.31</v>
      </c>
      <c r="I4519" s="12">
        <f t="shared" si="280"/>
        <v>3807.75</v>
      </c>
      <c r="J4519" s="12">
        <f t="shared" si="281"/>
        <v>2673.93</v>
      </c>
      <c r="K4519" s="12">
        <f t="shared" si="282"/>
        <v>1133.8200000000002</v>
      </c>
      <c r="L4519" s="7">
        <f t="shared" si="283"/>
        <v>0.29776639747882611</v>
      </c>
      <c r="M4519" s="5" t="str">
        <f>IF(COUNTIF(Returns!$B$2:$B$248,A4519)&gt;0,"Yes","No")</f>
        <v>No</v>
      </c>
      <c r="N4519" s="13"/>
    </row>
    <row r="4520" spans="1:14" x14ac:dyDescent="0.35">
      <c r="A4520" s="5">
        <v>4519</v>
      </c>
      <c r="B4520" s="5">
        <v>2959</v>
      </c>
      <c r="C4520" s="5">
        <v>1085</v>
      </c>
      <c r="D4520" s="5">
        <v>1</v>
      </c>
      <c r="E4520" s="5">
        <v>234.72</v>
      </c>
      <c r="F4520" s="5">
        <v>0.1</v>
      </c>
      <c r="G4520" s="5">
        <f>IFERROR(INDEX(Products!$C$2:$C$86,MATCH(C4520,Products!$A$2:$A$86,0)),"")</f>
        <v>8</v>
      </c>
      <c r="H4520" s="12">
        <f>IFERROR(INDEX(Products!$D$2:$D$86,MATCH(C4520,Products!$A$2:$A$86,0)),"")</f>
        <v>175.69</v>
      </c>
      <c r="I4520" s="12">
        <f t="shared" si="280"/>
        <v>211.24799999999999</v>
      </c>
      <c r="J4520" s="12">
        <f t="shared" si="281"/>
        <v>175.69</v>
      </c>
      <c r="K4520" s="12">
        <f t="shared" si="282"/>
        <v>35.557999999999993</v>
      </c>
      <c r="L4520" s="7">
        <f t="shared" si="283"/>
        <v>0.16832348708626824</v>
      </c>
      <c r="M4520" s="5" t="str">
        <f>IF(COUNTIF(Returns!$B$2:$B$248,A4520)&gt;0,"Yes","No")</f>
        <v>No</v>
      </c>
      <c r="N4520" s="13"/>
    </row>
    <row r="4521" spans="1:14" x14ac:dyDescent="0.35">
      <c r="A4521" s="5">
        <v>4520</v>
      </c>
      <c r="B4521" s="5">
        <v>2960</v>
      </c>
      <c r="C4521" s="5">
        <v>1029</v>
      </c>
      <c r="D4521" s="5">
        <v>2</v>
      </c>
      <c r="E4521" s="5">
        <v>951.92</v>
      </c>
      <c r="F4521" s="5">
        <v>0.15</v>
      </c>
      <c r="G4521" s="5">
        <f>IFERROR(INDEX(Products!$C$2:$C$86,MATCH(C4521,Products!$A$2:$A$86,0)),"")</f>
        <v>3</v>
      </c>
      <c r="H4521" s="12">
        <f>IFERROR(INDEX(Products!$D$2:$D$86,MATCH(C4521,Products!$A$2:$A$86,0)),"")</f>
        <v>552.17999999999995</v>
      </c>
      <c r="I4521" s="12">
        <f t="shared" si="280"/>
        <v>1618.2639999999999</v>
      </c>
      <c r="J4521" s="12">
        <f t="shared" si="281"/>
        <v>1104.3599999999999</v>
      </c>
      <c r="K4521" s="12">
        <f t="shared" si="282"/>
        <v>513.904</v>
      </c>
      <c r="L4521" s="7">
        <f t="shared" si="283"/>
        <v>0.3175649955755056</v>
      </c>
      <c r="M4521" s="5" t="str">
        <f>IF(COUNTIF(Returns!$B$2:$B$248,A4521)&gt;0,"Yes","No")</f>
        <v>No</v>
      </c>
      <c r="N4521" s="13"/>
    </row>
    <row r="4522" spans="1:14" x14ac:dyDescent="0.35">
      <c r="A4522" s="5">
        <v>4521</v>
      </c>
      <c r="B4522" s="5">
        <v>2961</v>
      </c>
      <c r="C4522" s="5">
        <v>1053</v>
      </c>
      <c r="D4522" s="5">
        <v>1</v>
      </c>
      <c r="E4522" s="5">
        <v>1295.03</v>
      </c>
      <c r="F4522" s="5">
        <v>0.1</v>
      </c>
      <c r="G4522" s="5">
        <f>IFERROR(INDEX(Products!$C$2:$C$86,MATCH(C4522,Products!$A$2:$A$86,0)),"")</f>
        <v>5</v>
      </c>
      <c r="H4522" s="12">
        <f>IFERROR(INDEX(Products!$D$2:$D$86,MATCH(C4522,Products!$A$2:$A$86,0)),"")</f>
        <v>777.04</v>
      </c>
      <c r="I4522" s="12">
        <f t="shared" si="280"/>
        <v>1165.527</v>
      </c>
      <c r="J4522" s="12">
        <f t="shared" si="281"/>
        <v>777.04</v>
      </c>
      <c r="K4522" s="12">
        <f t="shared" si="282"/>
        <v>388.48700000000008</v>
      </c>
      <c r="L4522" s="7">
        <f t="shared" si="283"/>
        <v>0.33331445775172952</v>
      </c>
      <c r="M4522" s="5" t="str">
        <f>IF(COUNTIF(Returns!$B$2:$B$248,A4522)&gt;0,"Yes","No")</f>
        <v>No</v>
      </c>
      <c r="N4522" s="13"/>
    </row>
    <row r="4523" spans="1:14" x14ac:dyDescent="0.35">
      <c r="A4523" s="5">
        <v>4522</v>
      </c>
      <c r="B4523" s="5">
        <v>2961</v>
      </c>
      <c r="C4523" s="5">
        <v>1064</v>
      </c>
      <c r="D4523" s="5">
        <v>1</v>
      </c>
      <c r="E4523" s="5">
        <v>177.92</v>
      </c>
      <c r="F4523" s="5">
        <v>0.15</v>
      </c>
      <c r="G4523" s="5">
        <f>IFERROR(INDEX(Products!$C$2:$C$86,MATCH(C4523,Products!$A$2:$A$86,0)),"")</f>
        <v>6</v>
      </c>
      <c r="H4523" s="12">
        <f>IFERROR(INDEX(Products!$D$2:$D$86,MATCH(C4523,Products!$A$2:$A$86,0)),"")</f>
        <v>95.97</v>
      </c>
      <c r="I4523" s="12">
        <f t="shared" si="280"/>
        <v>151.232</v>
      </c>
      <c r="J4523" s="12">
        <f t="shared" si="281"/>
        <v>95.97</v>
      </c>
      <c r="K4523" s="12">
        <f t="shared" si="282"/>
        <v>55.262</v>
      </c>
      <c r="L4523" s="7">
        <f t="shared" si="283"/>
        <v>0.36541208209902665</v>
      </c>
      <c r="M4523" s="5" t="str">
        <f>IF(COUNTIF(Returns!$B$2:$B$248,A4523)&gt;0,"Yes","No")</f>
        <v>No</v>
      </c>
      <c r="N4523" s="13"/>
    </row>
    <row r="4524" spans="1:14" x14ac:dyDescent="0.35">
      <c r="A4524" s="5">
        <v>4523</v>
      </c>
      <c r="B4524" s="5">
        <v>2962</v>
      </c>
      <c r="C4524" s="5">
        <v>1076</v>
      </c>
      <c r="D4524" s="5">
        <v>1</v>
      </c>
      <c r="E4524" s="5">
        <v>999.07</v>
      </c>
      <c r="F4524" s="5">
        <v>0.25</v>
      </c>
      <c r="G4524" s="5">
        <f>IFERROR(INDEX(Products!$C$2:$C$86,MATCH(C4524,Products!$A$2:$A$86,0)),"")</f>
        <v>8</v>
      </c>
      <c r="H4524" s="12">
        <f>IFERROR(INDEX(Products!$D$2:$D$86,MATCH(C4524,Products!$A$2:$A$86,0)),"")</f>
        <v>597.38</v>
      </c>
      <c r="I4524" s="12">
        <f t="shared" si="280"/>
        <v>749.30250000000001</v>
      </c>
      <c r="J4524" s="12">
        <f t="shared" si="281"/>
        <v>597.38</v>
      </c>
      <c r="K4524" s="12">
        <f t="shared" si="282"/>
        <v>151.92250000000001</v>
      </c>
      <c r="L4524" s="7">
        <f t="shared" si="283"/>
        <v>0.20275189259344525</v>
      </c>
      <c r="M4524" s="5" t="str">
        <f>IF(COUNTIF(Returns!$B$2:$B$248,A4524)&gt;0,"Yes","No")</f>
        <v>No</v>
      </c>
      <c r="N4524" s="13"/>
    </row>
    <row r="4525" spans="1:14" x14ac:dyDescent="0.35">
      <c r="A4525" s="5">
        <v>4524</v>
      </c>
      <c r="B4525" s="5">
        <v>2963</v>
      </c>
      <c r="C4525" s="5">
        <v>1085</v>
      </c>
      <c r="D4525" s="5">
        <v>1</v>
      </c>
      <c r="E4525" s="5">
        <v>234.72</v>
      </c>
      <c r="F4525" s="5">
        <v>0.1</v>
      </c>
      <c r="G4525" s="5">
        <f>IFERROR(INDEX(Products!$C$2:$C$86,MATCH(C4525,Products!$A$2:$A$86,0)),"")</f>
        <v>8</v>
      </c>
      <c r="H4525" s="12">
        <f>IFERROR(INDEX(Products!$D$2:$D$86,MATCH(C4525,Products!$A$2:$A$86,0)),"")</f>
        <v>175.69</v>
      </c>
      <c r="I4525" s="12">
        <f t="shared" si="280"/>
        <v>211.24799999999999</v>
      </c>
      <c r="J4525" s="12">
        <f t="shared" si="281"/>
        <v>175.69</v>
      </c>
      <c r="K4525" s="12">
        <f t="shared" si="282"/>
        <v>35.557999999999993</v>
      </c>
      <c r="L4525" s="7">
        <f t="shared" si="283"/>
        <v>0.16832348708626824</v>
      </c>
      <c r="M4525" s="5" t="str">
        <f>IF(COUNTIF(Returns!$B$2:$B$248,A4525)&gt;0,"Yes","No")</f>
        <v>No</v>
      </c>
      <c r="N4525" s="13"/>
    </row>
    <row r="4526" spans="1:14" x14ac:dyDescent="0.35">
      <c r="A4526" s="5">
        <v>4525</v>
      </c>
      <c r="B4526" s="5">
        <v>2963</v>
      </c>
      <c r="C4526" s="5">
        <v>1056</v>
      </c>
      <c r="D4526" s="5">
        <v>3</v>
      </c>
      <c r="E4526" s="5">
        <v>1134.4000000000001</v>
      </c>
      <c r="F4526" s="5">
        <v>0</v>
      </c>
      <c r="G4526" s="5">
        <f>IFERROR(INDEX(Products!$C$2:$C$86,MATCH(C4526,Products!$A$2:$A$86,0)),"")</f>
        <v>6</v>
      </c>
      <c r="H4526" s="12">
        <f>IFERROR(INDEX(Products!$D$2:$D$86,MATCH(C4526,Products!$A$2:$A$86,0)),"")</f>
        <v>798.2</v>
      </c>
      <c r="I4526" s="12">
        <f t="shared" si="280"/>
        <v>3403.2000000000003</v>
      </c>
      <c r="J4526" s="12">
        <f t="shared" si="281"/>
        <v>2394.6000000000004</v>
      </c>
      <c r="K4526" s="12">
        <f t="shared" si="282"/>
        <v>1008.5999999999999</v>
      </c>
      <c r="L4526" s="7">
        <f t="shared" si="283"/>
        <v>0.29636812411847668</v>
      </c>
      <c r="M4526" s="5" t="str">
        <f>IF(COUNTIF(Returns!$B$2:$B$248,A4526)&gt;0,"Yes","No")</f>
        <v>No</v>
      </c>
      <c r="N4526" s="13"/>
    </row>
    <row r="4527" spans="1:14" x14ac:dyDescent="0.35">
      <c r="A4527" s="5">
        <v>4526</v>
      </c>
      <c r="B4527" s="5">
        <v>2964</v>
      </c>
      <c r="C4527" s="5">
        <v>1083</v>
      </c>
      <c r="D4527" s="5">
        <v>1</v>
      </c>
      <c r="E4527" s="5">
        <v>679.39</v>
      </c>
      <c r="F4527" s="5">
        <v>0.1</v>
      </c>
      <c r="G4527" s="5">
        <f>IFERROR(INDEX(Products!$C$2:$C$86,MATCH(C4527,Products!$A$2:$A$86,0)),"")</f>
        <v>8</v>
      </c>
      <c r="H4527" s="12">
        <f>IFERROR(INDEX(Products!$D$2:$D$86,MATCH(C4527,Products!$A$2:$A$86,0)),"")</f>
        <v>524.20000000000005</v>
      </c>
      <c r="I4527" s="12">
        <f t="shared" si="280"/>
        <v>611.45100000000002</v>
      </c>
      <c r="J4527" s="12">
        <f t="shared" si="281"/>
        <v>524.20000000000005</v>
      </c>
      <c r="K4527" s="12">
        <f t="shared" si="282"/>
        <v>87.250999999999976</v>
      </c>
      <c r="L4527" s="7">
        <f t="shared" si="283"/>
        <v>0.14269499927222293</v>
      </c>
      <c r="M4527" s="5" t="str">
        <f>IF(COUNTIF(Returns!$B$2:$B$248,A4527)&gt;0,"Yes","No")</f>
        <v>Yes</v>
      </c>
      <c r="N4527" s="13"/>
    </row>
    <row r="4528" spans="1:14" x14ac:dyDescent="0.35">
      <c r="A4528" s="5">
        <v>4527</v>
      </c>
      <c r="B4528" s="5">
        <v>2965</v>
      </c>
      <c r="C4528" s="5">
        <v>1067</v>
      </c>
      <c r="D4528" s="5">
        <v>1</v>
      </c>
      <c r="E4528" s="5">
        <v>4128.99</v>
      </c>
      <c r="F4528" s="5">
        <v>0.2</v>
      </c>
      <c r="G4528" s="5">
        <f>IFERROR(INDEX(Products!$C$2:$C$86,MATCH(C4528,Products!$A$2:$A$86,0)),"")</f>
        <v>7</v>
      </c>
      <c r="H4528" s="12">
        <f>IFERROR(INDEX(Products!$D$2:$D$86,MATCH(C4528,Products!$A$2:$A$86,0)),"")</f>
        <v>2213.3200000000002</v>
      </c>
      <c r="I4528" s="12">
        <f t="shared" si="280"/>
        <v>3303.192</v>
      </c>
      <c r="J4528" s="12">
        <f t="shared" si="281"/>
        <v>2213.3200000000002</v>
      </c>
      <c r="K4528" s="12">
        <f t="shared" si="282"/>
        <v>1089.8719999999998</v>
      </c>
      <c r="L4528" s="7">
        <f t="shared" si="283"/>
        <v>0.32994509553183704</v>
      </c>
      <c r="M4528" s="5" t="str">
        <f>IF(COUNTIF(Returns!$B$2:$B$248,A4528)&gt;0,"Yes","No")</f>
        <v>No</v>
      </c>
      <c r="N4528" s="13"/>
    </row>
    <row r="4529" spans="1:14" x14ac:dyDescent="0.35">
      <c r="A4529" s="5">
        <v>4528</v>
      </c>
      <c r="B4529" s="5">
        <v>2966</v>
      </c>
      <c r="C4529" s="5">
        <v>1023</v>
      </c>
      <c r="D4529" s="5">
        <v>1</v>
      </c>
      <c r="E4529" s="5">
        <v>203.79</v>
      </c>
      <c r="F4529" s="5">
        <v>0</v>
      </c>
      <c r="G4529" s="5">
        <f>IFERROR(INDEX(Products!$C$2:$C$86,MATCH(C4529,Products!$A$2:$A$86,0)),"")</f>
        <v>2</v>
      </c>
      <c r="H4529" s="12">
        <f>IFERROR(INDEX(Products!$D$2:$D$86,MATCH(C4529,Products!$A$2:$A$86,0)),"")</f>
        <v>145.43</v>
      </c>
      <c r="I4529" s="12">
        <f t="shared" si="280"/>
        <v>203.79</v>
      </c>
      <c r="J4529" s="12">
        <f t="shared" si="281"/>
        <v>145.43</v>
      </c>
      <c r="K4529" s="12">
        <f t="shared" si="282"/>
        <v>58.359999999999985</v>
      </c>
      <c r="L4529" s="7">
        <f t="shared" si="283"/>
        <v>0.28637322734187148</v>
      </c>
      <c r="M4529" s="5" t="str">
        <f>IF(COUNTIF(Returns!$B$2:$B$248,A4529)&gt;0,"Yes","No")</f>
        <v>No</v>
      </c>
      <c r="N4529" s="13"/>
    </row>
    <row r="4530" spans="1:14" x14ac:dyDescent="0.35">
      <c r="A4530" s="5">
        <v>4529</v>
      </c>
      <c r="B4530" s="5">
        <v>2966</v>
      </c>
      <c r="C4530" s="5">
        <v>1056</v>
      </c>
      <c r="D4530" s="5">
        <v>1</v>
      </c>
      <c r="E4530" s="5">
        <v>1134.4000000000001</v>
      </c>
      <c r="F4530" s="5">
        <v>0</v>
      </c>
      <c r="G4530" s="5">
        <f>IFERROR(INDEX(Products!$C$2:$C$86,MATCH(C4530,Products!$A$2:$A$86,0)),"")</f>
        <v>6</v>
      </c>
      <c r="H4530" s="12">
        <f>IFERROR(INDEX(Products!$D$2:$D$86,MATCH(C4530,Products!$A$2:$A$86,0)),"")</f>
        <v>798.2</v>
      </c>
      <c r="I4530" s="12">
        <f t="shared" si="280"/>
        <v>1134.4000000000001</v>
      </c>
      <c r="J4530" s="12">
        <f t="shared" si="281"/>
        <v>798.2</v>
      </c>
      <c r="K4530" s="12">
        <f t="shared" si="282"/>
        <v>336.20000000000005</v>
      </c>
      <c r="L4530" s="7">
        <f t="shared" si="283"/>
        <v>0.29636812411847674</v>
      </c>
      <c r="M4530" s="5" t="str">
        <f>IF(COUNTIF(Returns!$B$2:$B$248,A4530)&gt;0,"Yes","No")</f>
        <v>No</v>
      </c>
      <c r="N4530" s="13"/>
    </row>
    <row r="4531" spans="1:14" x14ac:dyDescent="0.35">
      <c r="A4531" s="5">
        <v>4530</v>
      </c>
      <c r="B4531" s="5">
        <v>2967</v>
      </c>
      <c r="C4531" s="5">
        <v>1067</v>
      </c>
      <c r="D4531" s="5">
        <v>1</v>
      </c>
      <c r="E4531" s="5">
        <v>4128.99</v>
      </c>
      <c r="F4531" s="5">
        <v>0.25</v>
      </c>
      <c r="G4531" s="5">
        <f>IFERROR(INDEX(Products!$C$2:$C$86,MATCH(C4531,Products!$A$2:$A$86,0)),"")</f>
        <v>7</v>
      </c>
      <c r="H4531" s="12">
        <f>IFERROR(INDEX(Products!$D$2:$D$86,MATCH(C4531,Products!$A$2:$A$86,0)),"")</f>
        <v>2213.3200000000002</v>
      </c>
      <c r="I4531" s="12">
        <f t="shared" si="280"/>
        <v>3096.7424999999998</v>
      </c>
      <c r="J4531" s="12">
        <f t="shared" si="281"/>
        <v>2213.3200000000002</v>
      </c>
      <c r="K4531" s="12">
        <f t="shared" si="282"/>
        <v>883.42249999999967</v>
      </c>
      <c r="L4531" s="7">
        <f t="shared" si="283"/>
        <v>0.28527476856729278</v>
      </c>
      <c r="M4531" s="5" t="str">
        <f>IF(COUNTIF(Returns!$B$2:$B$248,A4531)&gt;0,"Yes","No")</f>
        <v>No</v>
      </c>
      <c r="N4531" s="13"/>
    </row>
    <row r="4532" spans="1:14" x14ac:dyDescent="0.35">
      <c r="A4532" s="5">
        <v>4531</v>
      </c>
      <c r="B4532" s="5">
        <v>2968</v>
      </c>
      <c r="C4532" s="5">
        <v>1023</v>
      </c>
      <c r="D4532" s="5">
        <v>1</v>
      </c>
      <c r="E4532" s="5">
        <v>203.79</v>
      </c>
      <c r="F4532" s="5">
        <v>0.3</v>
      </c>
      <c r="G4532" s="5">
        <f>IFERROR(INDEX(Products!$C$2:$C$86,MATCH(C4532,Products!$A$2:$A$86,0)),"")</f>
        <v>2</v>
      </c>
      <c r="H4532" s="12">
        <f>IFERROR(INDEX(Products!$D$2:$D$86,MATCH(C4532,Products!$A$2:$A$86,0)),"")</f>
        <v>145.43</v>
      </c>
      <c r="I4532" s="12">
        <f t="shared" si="280"/>
        <v>142.65299999999999</v>
      </c>
      <c r="J4532" s="12">
        <f t="shared" si="281"/>
        <v>145.43</v>
      </c>
      <c r="K4532" s="12">
        <f t="shared" si="282"/>
        <v>-2.7770000000000152</v>
      </c>
      <c r="L4532" s="7">
        <f t="shared" si="283"/>
        <v>-1.9466818083040772E-2</v>
      </c>
      <c r="M4532" s="5" t="str">
        <f>IF(COUNTIF(Returns!$B$2:$B$248,A4532)&gt;0,"Yes","No")</f>
        <v>No</v>
      </c>
      <c r="N4532" s="13"/>
    </row>
    <row r="4533" spans="1:14" x14ac:dyDescent="0.35">
      <c r="A4533" s="5">
        <v>4532</v>
      </c>
      <c r="B4533" s="5">
        <v>2968</v>
      </c>
      <c r="C4533" s="5">
        <v>1061</v>
      </c>
      <c r="D4533" s="5">
        <v>1</v>
      </c>
      <c r="E4533" s="5">
        <v>1128.8399999999999</v>
      </c>
      <c r="F4533" s="5">
        <v>0.1</v>
      </c>
      <c r="G4533" s="5">
        <f>IFERROR(INDEX(Products!$C$2:$C$86,MATCH(C4533,Products!$A$2:$A$86,0)),"")</f>
        <v>6</v>
      </c>
      <c r="H4533" s="12">
        <f>IFERROR(INDEX(Products!$D$2:$D$86,MATCH(C4533,Products!$A$2:$A$86,0)),"")</f>
        <v>705.26</v>
      </c>
      <c r="I4533" s="12">
        <f t="shared" si="280"/>
        <v>1015.9559999999999</v>
      </c>
      <c r="J4533" s="12">
        <f t="shared" si="281"/>
        <v>705.26</v>
      </c>
      <c r="K4533" s="12">
        <f t="shared" si="282"/>
        <v>310.69599999999991</v>
      </c>
      <c r="L4533" s="7">
        <f t="shared" si="283"/>
        <v>0.30581639362334584</v>
      </c>
      <c r="M4533" s="5" t="str">
        <f>IF(COUNTIF(Returns!$B$2:$B$248,A4533)&gt;0,"Yes","No")</f>
        <v>No</v>
      </c>
      <c r="N4533" s="13"/>
    </row>
    <row r="4534" spans="1:14" x14ac:dyDescent="0.35">
      <c r="A4534" s="5">
        <v>4533</v>
      </c>
      <c r="B4534" s="5">
        <v>2969</v>
      </c>
      <c r="C4534" s="5">
        <v>1044</v>
      </c>
      <c r="D4534" s="5">
        <v>1</v>
      </c>
      <c r="E4534" s="5">
        <v>1419.88</v>
      </c>
      <c r="F4534" s="5">
        <v>0.1</v>
      </c>
      <c r="G4534" s="5">
        <f>IFERROR(INDEX(Products!$C$2:$C$86,MATCH(C4534,Products!$A$2:$A$86,0)),"")</f>
        <v>4</v>
      </c>
      <c r="H4534" s="12">
        <f>IFERROR(INDEX(Products!$D$2:$D$86,MATCH(C4534,Products!$A$2:$A$86,0)),"")</f>
        <v>897.98</v>
      </c>
      <c r="I4534" s="12">
        <f t="shared" si="280"/>
        <v>1277.8920000000001</v>
      </c>
      <c r="J4534" s="12">
        <f t="shared" si="281"/>
        <v>897.98</v>
      </c>
      <c r="K4534" s="12">
        <f t="shared" si="282"/>
        <v>379.91200000000003</v>
      </c>
      <c r="L4534" s="7">
        <f t="shared" si="283"/>
        <v>0.29729585911798495</v>
      </c>
      <c r="M4534" s="5" t="str">
        <f>IF(COUNTIF(Returns!$B$2:$B$248,A4534)&gt;0,"Yes","No")</f>
        <v>No</v>
      </c>
      <c r="N4534" s="13"/>
    </row>
    <row r="4535" spans="1:14" x14ac:dyDescent="0.35">
      <c r="A4535" s="5">
        <v>4534</v>
      </c>
      <c r="B4535" s="5">
        <v>2969</v>
      </c>
      <c r="C4535" s="5">
        <v>1069</v>
      </c>
      <c r="D4535" s="5">
        <v>1</v>
      </c>
      <c r="E4535" s="5">
        <v>545.38</v>
      </c>
      <c r="F4535" s="5">
        <v>0.3</v>
      </c>
      <c r="G4535" s="5">
        <f>IFERROR(INDEX(Products!$C$2:$C$86,MATCH(C4535,Products!$A$2:$A$86,0)),"")</f>
        <v>7</v>
      </c>
      <c r="H4535" s="12">
        <f>IFERROR(INDEX(Products!$D$2:$D$86,MATCH(C4535,Products!$A$2:$A$86,0)),"")</f>
        <v>312.64999999999998</v>
      </c>
      <c r="I4535" s="12">
        <f t="shared" si="280"/>
        <v>381.76599999999996</v>
      </c>
      <c r="J4535" s="12">
        <f t="shared" si="281"/>
        <v>312.64999999999998</v>
      </c>
      <c r="K4535" s="12">
        <f t="shared" si="282"/>
        <v>69.115999999999985</v>
      </c>
      <c r="L4535" s="7">
        <f t="shared" si="283"/>
        <v>0.18104283775925564</v>
      </c>
      <c r="M4535" s="5" t="str">
        <f>IF(COUNTIF(Returns!$B$2:$B$248,A4535)&gt;0,"Yes","No")</f>
        <v>No</v>
      </c>
      <c r="N4535" s="13"/>
    </row>
    <row r="4536" spans="1:14" x14ac:dyDescent="0.35">
      <c r="A4536" s="5">
        <v>4535</v>
      </c>
      <c r="B4536" s="5">
        <v>2970</v>
      </c>
      <c r="C4536" s="5">
        <v>1071</v>
      </c>
      <c r="D4536" s="5">
        <v>1</v>
      </c>
      <c r="E4536" s="5">
        <v>2036.4</v>
      </c>
      <c r="F4536" s="5">
        <v>0.1</v>
      </c>
      <c r="G4536" s="5">
        <f>IFERROR(INDEX(Products!$C$2:$C$86,MATCH(C4536,Products!$A$2:$A$86,0)),"")</f>
        <v>7</v>
      </c>
      <c r="H4536" s="12">
        <f>IFERROR(INDEX(Products!$D$2:$D$86,MATCH(C4536,Products!$A$2:$A$86,0)),"")</f>
        <v>1266.9100000000001</v>
      </c>
      <c r="I4536" s="12">
        <f t="shared" si="280"/>
        <v>1832.7600000000002</v>
      </c>
      <c r="J4536" s="12">
        <f t="shared" si="281"/>
        <v>1266.9100000000001</v>
      </c>
      <c r="K4536" s="12">
        <f t="shared" si="282"/>
        <v>565.85000000000014</v>
      </c>
      <c r="L4536" s="7">
        <f t="shared" si="283"/>
        <v>0.3087420065911522</v>
      </c>
      <c r="M4536" s="5" t="str">
        <f>IF(COUNTIF(Returns!$B$2:$B$248,A4536)&gt;0,"Yes","No")</f>
        <v>No</v>
      </c>
      <c r="N4536" s="13"/>
    </row>
    <row r="4537" spans="1:14" x14ac:dyDescent="0.35">
      <c r="A4537" s="5">
        <v>4536</v>
      </c>
      <c r="B4537" s="5">
        <v>2971</v>
      </c>
      <c r="C4537" s="5">
        <v>1081</v>
      </c>
      <c r="D4537" s="5">
        <v>1</v>
      </c>
      <c r="E4537" s="5">
        <v>163.27000000000001</v>
      </c>
      <c r="F4537" s="5">
        <v>0.1</v>
      </c>
      <c r="G4537" s="5">
        <f>IFERROR(INDEX(Products!$C$2:$C$86,MATCH(C4537,Products!$A$2:$A$86,0)),"")</f>
        <v>8</v>
      </c>
      <c r="H4537" s="12">
        <f>IFERROR(INDEX(Products!$D$2:$D$86,MATCH(C4537,Products!$A$2:$A$86,0)),"")</f>
        <v>98.34</v>
      </c>
      <c r="I4537" s="12">
        <f t="shared" si="280"/>
        <v>146.94300000000001</v>
      </c>
      <c r="J4537" s="12">
        <f t="shared" si="281"/>
        <v>98.34</v>
      </c>
      <c r="K4537" s="12">
        <f t="shared" si="282"/>
        <v>48.603000000000009</v>
      </c>
      <c r="L4537" s="7">
        <f t="shared" si="283"/>
        <v>0.33076090729058211</v>
      </c>
      <c r="M4537" s="5" t="str">
        <f>IF(COUNTIF(Returns!$B$2:$B$248,A4537)&gt;0,"Yes","No")</f>
        <v>No</v>
      </c>
      <c r="N4537" s="13"/>
    </row>
    <row r="4538" spans="1:14" x14ac:dyDescent="0.35">
      <c r="A4538" s="5">
        <v>4537</v>
      </c>
      <c r="B4538" s="5">
        <v>2971</v>
      </c>
      <c r="C4538" s="5">
        <v>1067</v>
      </c>
      <c r="D4538" s="5">
        <v>2</v>
      </c>
      <c r="E4538" s="5">
        <v>4128.99</v>
      </c>
      <c r="F4538" s="5">
        <v>0.05</v>
      </c>
      <c r="G4538" s="5">
        <f>IFERROR(INDEX(Products!$C$2:$C$86,MATCH(C4538,Products!$A$2:$A$86,0)),"")</f>
        <v>7</v>
      </c>
      <c r="H4538" s="12">
        <f>IFERROR(INDEX(Products!$D$2:$D$86,MATCH(C4538,Products!$A$2:$A$86,0)),"")</f>
        <v>2213.3200000000002</v>
      </c>
      <c r="I4538" s="12">
        <f t="shared" si="280"/>
        <v>7845.0809999999992</v>
      </c>
      <c r="J4538" s="12">
        <f t="shared" si="281"/>
        <v>4426.6400000000003</v>
      </c>
      <c r="K4538" s="12">
        <f t="shared" si="282"/>
        <v>3418.4409999999989</v>
      </c>
      <c r="L4538" s="7">
        <f t="shared" si="283"/>
        <v>0.43574323834259954</v>
      </c>
      <c r="M4538" s="5" t="str">
        <f>IF(COUNTIF(Returns!$B$2:$B$248,A4538)&gt;0,"Yes","No")</f>
        <v>No</v>
      </c>
      <c r="N4538" s="13"/>
    </row>
    <row r="4539" spans="1:14" x14ac:dyDescent="0.35">
      <c r="A4539" s="5">
        <v>4538</v>
      </c>
      <c r="B4539" s="5">
        <v>2972</v>
      </c>
      <c r="C4539" s="5">
        <v>1084</v>
      </c>
      <c r="D4539" s="5">
        <v>1</v>
      </c>
      <c r="E4539" s="5">
        <v>317.63</v>
      </c>
      <c r="F4539" s="5">
        <v>0</v>
      </c>
      <c r="G4539" s="5">
        <f>IFERROR(INDEX(Products!$C$2:$C$86,MATCH(C4539,Products!$A$2:$A$86,0)),"")</f>
        <v>8</v>
      </c>
      <c r="H4539" s="12">
        <f>IFERROR(INDEX(Products!$D$2:$D$86,MATCH(C4539,Products!$A$2:$A$86,0)),"")</f>
        <v>188.52</v>
      </c>
      <c r="I4539" s="12">
        <f t="shared" si="280"/>
        <v>317.63</v>
      </c>
      <c r="J4539" s="12">
        <f t="shared" si="281"/>
        <v>188.52</v>
      </c>
      <c r="K4539" s="12">
        <f t="shared" si="282"/>
        <v>129.10999999999999</v>
      </c>
      <c r="L4539" s="7">
        <f t="shared" si="283"/>
        <v>0.40647923684790477</v>
      </c>
      <c r="M4539" s="5" t="str">
        <f>IF(COUNTIF(Returns!$B$2:$B$248,A4539)&gt;0,"Yes","No")</f>
        <v>No</v>
      </c>
      <c r="N4539" s="13"/>
    </row>
    <row r="4540" spans="1:14" x14ac:dyDescent="0.35">
      <c r="A4540" s="5">
        <v>4539</v>
      </c>
      <c r="B4540" s="5">
        <v>2973</v>
      </c>
      <c r="C4540" s="5">
        <v>1061</v>
      </c>
      <c r="D4540" s="5">
        <v>1</v>
      </c>
      <c r="E4540" s="5">
        <v>1128.8399999999999</v>
      </c>
      <c r="F4540" s="5">
        <v>0.25</v>
      </c>
      <c r="G4540" s="5">
        <f>IFERROR(INDEX(Products!$C$2:$C$86,MATCH(C4540,Products!$A$2:$A$86,0)),"")</f>
        <v>6</v>
      </c>
      <c r="H4540" s="12">
        <f>IFERROR(INDEX(Products!$D$2:$D$86,MATCH(C4540,Products!$A$2:$A$86,0)),"")</f>
        <v>705.26</v>
      </c>
      <c r="I4540" s="12">
        <f t="shared" si="280"/>
        <v>846.62999999999988</v>
      </c>
      <c r="J4540" s="12">
        <f t="shared" si="281"/>
        <v>705.26</v>
      </c>
      <c r="K4540" s="12">
        <f t="shared" si="282"/>
        <v>141.36999999999989</v>
      </c>
      <c r="L4540" s="7">
        <f t="shared" si="283"/>
        <v>0.16697967234801497</v>
      </c>
      <c r="M4540" s="5" t="str">
        <f>IF(COUNTIF(Returns!$B$2:$B$248,A4540)&gt;0,"Yes","No")</f>
        <v>No</v>
      </c>
      <c r="N4540" s="13"/>
    </row>
    <row r="4541" spans="1:14" x14ac:dyDescent="0.35">
      <c r="A4541" s="5">
        <v>4540</v>
      </c>
      <c r="B4541" s="5">
        <v>2974</v>
      </c>
      <c r="C4541" s="5">
        <v>1085</v>
      </c>
      <c r="D4541" s="5">
        <v>3</v>
      </c>
      <c r="E4541" s="5">
        <v>234.72</v>
      </c>
      <c r="F4541" s="5">
        <v>0</v>
      </c>
      <c r="G4541" s="5">
        <f>IFERROR(INDEX(Products!$C$2:$C$86,MATCH(C4541,Products!$A$2:$A$86,0)),"")</f>
        <v>8</v>
      </c>
      <c r="H4541" s="12">
        <f>IFERROR(INDEX(Products!$D$2:$D$86,MATCH(C4541,Products!$A$2:$A$86,0)),"")</f>
        <v>175.69</v>
      </c>
      <c r="I4541" s="12">
        <f t="shared" si="280"/>
        <v>704.16</v>
      </c>
      <c r="J4541" s="12">
        <f t="shared" si="281"/>
        <v>527.06999999999994</v>
      </c>
      <c r="K4541" s="12">
        <f t="shared" si="282"/>
        <v>177.09000000000003</v>
      </c>
      <c r="L4541" s="7">
        <f t="shared" si="283"/>
        <v>0.25149113837764148</v>
      </c>
      <c r="M4541" s="5" t="str">
        <f>IF(COUNTIF(Returns!$B$2:$B$248,A4541)&gt;0,"Yes","No")</f>
        <v>No</v>
      </c>
      <c r="N4541" s="13"/>
    </row>
    <row r="4542" spans="1:14" x14ac:dyDescent="0.35">
      <c r="A4542" s="5">
        <v>4541</v>
      </c>
      <c r="B4542" s="5">
        <v>2974</v>
      </c>
      <c r="C4542" s="5">
        <v>1044</v>
      </c>
      <c r="D4542" s="5">
        <v>1</v>
      </c>
      <c r="E4542" s="5">
        <v>1419.88</v>
      </c>
      <c r="F4542" s="5">
        <v>0.3</v>
      </c>
      <c r="G4542" s="5">
        <f>IFERROR(INDEX(Products!$C$2:$C$86,MATCH(C4542,Products!$A$2:$A$86,0)),"")</f>
        <v>4</v>
      </c>
      <c r="H4542" s="12">
        <f>IFERROR(INDEX(Products!$D$2:$D$86,MATCH(C4542,Products!$A$2:$A$86,0)),"")</f>
        <v>897.98</v>
      </c>
      <c r="I4542" s="12">
        <f t="shared" si="280"/>
        <v>993.91600000000005</v>
      </c>
      <c r="J4542" s="12">
        <f t="shared" si="281"/>
        <v>897.98</v>
      </c>
      <c r="K4542" s="12">
        <f t="shared" si="282"/>
        <v>95.936000000000035</v>
      </c>
      <c r="L4542" s="7">
        <f t="shared" si="283"/>
        <v>9.6523247437409226E-2</v>
      </c>
      <c r="M4542" s="5" t="str">
        <f>IF(COUNTIF(Returns!$B$2:$B$248,A4542)&gt;0,"Yes","No")</f>
        <v>No</v>
      </c>
      <c r="N4542" s="13"/>
    </row>
    <row r="4543" spans="1:14" x14ac:dyDescent="0.35">
      <c r="A4543" s="5">
        <v>4542</v>
      </c>
      <c r="B4543" s="5">
        <v>2974</v>
      </c>
      <c r="C4543" s="5">
        <v>1001</v>
      </c>
      <c r="D4543" s="5">
        <v>1</v>
      </c>
      <c r="E4543" s="5">
        <v>3826.19</v>
      </c>
      <c r="F4543" s="5">
        <v>0.15</v>
      </c>
      <c r="G4543" s="5">
        <f>IFERROR(INDEX(Products!$C$2:$C$86,MATCH(C4543,Products!$A$2:$A$86,0)),"")</f>
        <v>1</v>
      </c>
      <c r="H4543" s="12">
        <f>IFERROR(INDEX(Products!$D$2:$D$86,MATCH(C4543,Products!$A$2:$A$86,0)),"")</f>
        <v>3021.65</v>
      </c>
      <c r="I4543" s="12">
        <f t="shared" si="280"/>
        <v>3252.2615000000001</v>
      </c>
      <c r="J4543" s="12">
        <f t="shared" si="281"/>
        <v>3021.65</v>
      </c>
      <c r="K4543" s="12">
        <f t="shared" si="282"/>
        <v>230.61149999999998</v>
      </c>
      <c r="L4543" s="7">
        <f t="shared" si="283"/>
        <v>7.0908043526020273E-2</v>
      </c>
      <c r="M4543" s="5" t="str">
        <f>IF(COUNTIF(Returns!$B$2:$B$248,A4543)&gt;0,"Yes","No")</f>
        <v>No</v>
      </c>
      <c r="N4543" s="13"/>
    </row>
    <row r="4544" spans="1:14" x14ac:dyDescent="0.35">
      <c r="A4544" s="5">
        <v>4543</v>
      </c>
      <c r="B4544" s="5">
        <v>2975</v>
      </c>
      <c r="C4544" s="5">
        <v>1033</v>
      </c>
      <c r="D4544" s="5">
        <v>1</v>
      </c>
      <c r="E4544" s="5">
        <v>3738.1</v>
      </c>
      <c r="F4544" s="5">
        <v>0</v>
      </c>
      <c r="G4544" s="5">
        <f>IFERROR(INDEX(Products!$C$2:$C$86,MATCH(C4544,Products!$A$2:$A$86,0)),"")</f>
        <v>3</v>
      </c>
      <c r="H4544" s="12">
        <f>IFERROR(INDEX(Products!$D$2:$D$86,MATCH(C4544,Products!$A$2:$A$86,0)),"")</f>
        <v>2130.6999999999998</v>
      </c>
      <c r="I4544" s="12">
        <f t="shared" si="280"/>
        <v>3738.1</v>
      </c>
      <c r="J4544" s="12">
        <f t="shared" si="281"/>
        <v>2130.6999999999998</v>
      </c>
      <c r="K4544" s="12">
        <f t="shared" si="282"/>
        <v>1607.4</v>
      </c>
      <c r="L4544" s="7">
        <f t="shared" si="283"/>
        <v>0.43000454776490732</v>
      </c>
      <c r="M4544" s="5" t="str">
        <f>IF(COUNTIF(Returns!$B$2:$B$248,A4544)&gt;0,"Yes","No")</f>
        <v>No</v>
      </c>
      <c r="N4544" s="13"/>
    </row>
    <row r="4545" spans="1:14" x14ac:dyDescent="0.35">
      <c r="A4545" s="5">
        <v>4544</v>
      </c>
      <c r="B4545" s="5">
        <v>2976</v>
      </c>
      <c r="C4545" s="5">
        <v>1064</v>
      </c>
      <c r="D4545" s="5">
        <v>1</v>
      </c>
      <c r="E4545" s="5">
        <v>177.92</v>
      </c>
      <c r="F4545" s="5">
        <v>0.1</v>
      </c>
      <c r="G4545" s="5">
        <f>IFERROR(INDEX(Products!$C$2:$C$86,MATCH(C4545,Products!$A$2:$A$86,0)),"")</f>
        <v>6</v>
      </c>
      <c r="H4545" s="12">
        <f>IFERROR(INDEX(Products!$D$2:$D$86,MATCH(C4545,Products!$A$2:$A$86,0)),"")</f>
        <v>95.97</v>
      </c>
      <c r="I4545" s="12">
        <f t="shared" si="280"/>
        <v>160.12799999999999</v>
      </c>
      <c r="J4545" s="12">
        <f t="shared" si="281"/>
        <v>95.97</v>
      </c>
      <c r="K4545" s="12">
        <f t="shared" si="282"/>
        <v>64.157999999999987</v>
      </c>
      <c r="L4545" s="7">
        <f t="shared" si="283"/>
        <v>0.40066696642685845</v>
      </c>
      <c r="M4545" s="5" t="str">
        <f>IF(COUNTIF(Returns!$B$2:$B$248,A4545)&gt;0,"Yes","No")</f>
        <v>No</v>
      </c>
      <c r="N4545" s="13"/>
    </row>
    <row r="4546" spans="1:14" x14ac:dyDescent="0.35">
      <c r="A4546" s="5">
        <v>4545</v>
      </c>
      <c r="B4546" s="5">
        <v>2977</v>
      </c>
      <c r="C4546" s="5">
        <v>1067</v>
      </c>
      <c r="D4546" s="5">
        <v>1</v>
      </c>
      <c r="E4546" s="5">
        <v>4128.99</v>
      </c>
      <c r="F4546" s="5">
        <v>0</v>
      </c>
      <c r="G4546" s="5">
        <f>IFERROR(INDEX(Products!$C$2:$C$86,MATCH(C4546,Products!$A$2:$A$86,0)),"")</f>
        <v>7</v>
      </c>
      <c r="H4546" s="12">
        <f>IFERROR(INDEX(Products!$D$2:$D$86,MATCH(C4546,Products!$A$2:$A$86,0)),"")</f>
        <v>2213.3200000000002</v>
      </c>
      <c r="I4546" s="12">
        <f t="shared" ref="I4546:I4584" si="284">D4546*E4546*(1-F4546)</f>
        <v>4128.99</v>
      </c>
      <c r="J4546" s="12">
        <f t="shared" ref="J4546:J4584" si="285">D4546*H4546</f>
        <v>2213.3200000000002</v>
      </c>
      <c r="K4546" s="12">
        <f t="shared" ref="K4546:K4584" si="286">I4546-J4546</f>
        <v>1915.6699999999996</v>
      </c>
      <c r="L4546" s="7">
        <f t="shared" ref="L4546:L4584" si="287">IFERROR(K4546/I4546,0)</f>
        <v>0.4639560764254696</v>
      </c>
      <c r="M4546" s="5" t="str">
        <f>IF(COUNTIF(Returns!$B$2:$B$248,A4546)&gt;0,"Yes","No")</f>
        <v>No</v>
      </c>
      <c r="N4546" s="13"/>
    </row>
    <row r="4547" spans="1:14" x14ac:dyDescent="0.35">
      <c r="A4547" s="5">
        <v>4546</v>
      </c>
      <c r="B4547" s="5">
        <v>2977</v>
      </c>
      <c r="C4547" s="5">
        <v>1072</v>
      </c>
      <c r="D4547" s="5">
        <v>2</v>
      </c>
      <c r="E4547" s="5">
        <v>1404.39</v>
      </c>
      <c r="F4547" s="5">
        <v>0</v>
      </c>
      <c r="G4547" s="5">
        <f>IFERROR(INDEX(Products!$C$2:$C$86,MATCH(C4547,Products!$A$2:$A$86,0)),"")</f>
        <v>7</v>
      </c>
      <c r="H4547" s="12">
        <f>IFERROR(INDEX(Products!$D$2:$D$86,MATCH(C4547,Products!$A$2:$A$86,0)),"")</f>
        <v>772.88</v>
      </c>
      <c r="I4547" s="12">
        <f t="shared" si="284"/>
        <v>2808.78</v>
      </c>
      <c r="J4547" s="12">
        <f t="shared" si="285"/>
        <v>1545.76</v>
      </c>
      <c r="K4547" s="12">
        <f t="shared" si="286"/>
        <v>1263.0200000000002</v>
      </c>
      <c r="L4547" s="7">
        <f t="shared" si="287"/>
        <v>0.44966853936584572</v>
      </c>
      <c r="M4547" s="5" t="str">
        <f>IF(COUNTIF(Returns!$B$2:$B$248,A4547)&gt;0,"Yes","No")</f>
        <v>No</v>
      </c>
      <c r="N4547" s="13"/>
    </row>
    <row r="4548" spans="1:14" x14ac:dyDescent="0.35">
      <c r="A4548" s="5">
        <v>4547</v>
      </c>
      <c r="B4548" s="5">
        <v>2978</v>
      </c>
      <c r="C4548" s="5">
        <v>1037</v>
      </c>
      <c r="D4548" s="5">
        <v>2</v>
      </c>
      <c r="E4548" s="5">
        <v>1161.6300000000001</v>
      </c>
      <c r="F4548" s="5">
        <v>0</v>
      </c>
      <c r="G4548" s="5">
        <f>IFERROR(INDEX(Products!$C$2:$C$86,MATCH(C4548,Products!$A$2:$A$86,0)),"")</f>
        <v>4</v>
      </c>
      <c r="H4548" s="12">
        <f>IFERROR(INDEX(Products!$D$2:$D$86,MATCH(C4548,Products!$A$2:$A$86,0)),"")</f>
        <v>798.62</v>
      </c>
      <c r="I4548" s="12">
        <f t="shared" si="284"/>
        <v>2323.2600000000002</v>
      </c>
      <c r="J4548" s="12">
        <f t="shared" si="285"/>
        <v>1597.24</v>
      </c>
      <c r="K4548" s="12">
        <f t="shared" si="286"/>
        <v>726.02000000000021</v>
      </c>
      <c r="L4548" s="7">
        <f t="shared" si="287"/>
        <v>0.31250053803706868</v>
      </c>
      <c r="M4548" s="5" t="str">
        <f>IF(COUNTIF(Returns!$B$2:$B$248,A4548)&gt;0,"Yes","No")</f>
        <v>No</v>
      </c>
      <c r="N4548" s="13"/>
    </row>
    <row r="4549" spans="1:14" x14ac:dyDescent="0.35">
      <c r="A4549" s="5">
        <v>4548</v>
      </c>
      <c r="B4549" s="5">
        <v>2978</v>
      </c>
      <c r="C4549" s="5">
        <v>1009</v>
      </c>
      <c r="D4549" s="5">
        <v>1</v>
      </c>
      <c r="E4549" s="5">
        <v>2129.15</v>
      </c>
      <c r="F4549" s="5">
        <v>0.15</v>
      </c>
      <c r="G4549" s="5">
        <f>IFERROR(INDEX(Products!$C$2:$C$86,MATCH(C4549,Products!$A$2:$A$86,0)),"")</f>
        <v>1</v>
      </c>
      <c r="H4549" s="12">
        <f>IFERROR(INDEX(Products!$D$2:$D$86,MATCH(C4549,Products!$A$2:$A$86,0)),"")</f>
        <v>1303.81</v>
      </c>
      <c r="I4549" s="12">
        <f t="shared" si="284"/>
        <v>1809.7774999999999</v>
      </c>
      <c r="J4549" s="12">
        <f t="shared" si="285"/>
        <v>1303.81</v>
      </c>
      <c r="K4549" s="12">
        <f t="shared" si="286"/>
        <v>505.96749999999997</v>
      </c>
      <c r="L4549" s="7">
        <f t="shared" si="287"/>
        <v>0.27957442282269507</v>
      </c>
      <c r="M4549" s="5" t="str">
        <f>IF(COUNTIF(Returns!$B$2:$B$248,A4549)&gt;0,"Yes","No")</f>
        <v>No</v>
      </c>
      <c r="N4549" s="13"/>
    </row>
    <row r="4550" spans="1:14" x14ac:dyDescent="0.35">
      <c r="A4550" s="5">
        <v>4549</v>
      </c>
      <c r="B4550" s="5">
        <v>2979</v>
      </c>
      <c r="C4550" s="5">
        <v>1085</v>
      </c>
      <c r="D4550" s="5">
        <v>1</v>
      </c>
      <c r="E4550" s="5">
        <v>234.72</v>
      </c>
      <c r="F4550" s="5">
        <v>0.15</v>
      </c>
      <c r="G4550" s="5">
        <f>IFERROR(INDEX(Products!$C$2:$C$86,MATCH(C4550,Products!$A$2:$A$86,0)),"")</f>
        <v>8</v>
      </c>
      <c r="H4550" s="12">
        <f>IFERROR(INDEX(Products!$D$2:$D$86,MATCH(C4550,Products!$A$2:$A$86,0)),"")</f>
        <v>175.69</v>
      </c>
      <c r="I4550" s="12">
        <f t="shared" si="284"/>
        <v>199.512</v>
      </c>
      <c r="J4550" s="12">
        <f t="shared" si="285"/>
        <v>175.69</v>
      </c>
      <c r="K4550" s="12">
        <f t="shared" si="286"/>
        <v>23.822000000000003</v>
      </c>
      <c r="L4550" s="7">
        <f t="shared" si="287"/>
        <v>0.11940133926781347</v>
      </c>
      <c r="M4550" s="5" t="str">
        <f>IF(COUNTIF(Returns!$B$2:$B$248,A4550)&gt;0,"Yes","No")</f>
        <v>No</v>
      </c>
      <c r="N4550" s="13"/>
    </row>
    <row r="4551" spans="1:14" x14ac:dyDescent="0.35">
      <c r="A4551" s="5">
        <v>4550</v>
      </c>
      <c r="B4551" s="5">
        <v>2980</v>
      </c>
      <c r="C4551" s="5">
        <v>1084</v>
      </c>
      <c r="D4551" s="5">
        <v>1</v>
      </c>
      <c r="E4551" s="5">
        <v>317.63</v>
      </c>
      <c r="F4551" s="5">
        <v>0.1</v>
      </c>
      <c r="G4551" s="5">
        <f>IFERROR(INDEX(Products!$C$2:$C$86,MATCH(C4551,Products!$A$2:$A$86,0)),"")</f>
        <v>8</v>
      </c>
      <c r="H4551" s="12">
        <f>IFERROR(INDEX(Products!$D$2:$D$86,MATCH(C4551,Products!$A$2:$A$86,0)),"")</f>
        <v>188.52</v>
      </c>
      <c r="I4551" s="12">
        <f t="shared" si="284"/>
        <v>285.86700000000002</v>
      </c>
      <c r="J4551" s="12">
        <f t="shared" si="285"/>
        <v>188.52</v>
      </c>
      <c r="K4551" s="12">
        <f t="shared" si="286"/>
        <v>97.347000000000008</v>
      </c>
      <c r="L4551" s="7">
        <f t="shared" si="287"/>
        <v>0.34053248538656089</v>
      </c>
      <c r="M4551" s="5" t="str">
        <f>IF(COUNTIF(Returns!$B$2:$B$248,A4551)&gt;0,"Yes","No")</f>
        <v>No</v>
      </c>
      <c r="N4551" s="13"/>
    </row>
    <row r="4552" spans="1:14" x14ac:dyDescent="0.35">
      <c r="A4552" s="5">
        <v>4551</v>
      </c>
      <c r="B4552" s="5">
        <v>2980</v>
      </c>
      <c r="C4552" s="5">
        <v>1067</v>
      </c>
      <c r="D4552" s="5">
        <v>2</v>
      </c>
      <c r="E4552" s="5">
        <v>4128.99</v>
      </c>
      <c r="F4552" s="5">
        <v>0.15</v>
      </c>
      <c r="G4552" s="5">
        <f>IFERROR(INDEX(Products!$C$2:$C$86,MATCH(C4552,Products!$A$2:$A$86,0)),"")</f>
        <v>7</v>
      </c>
      <c r="H4552" s="12">
        <f>IFERROR(INDEX(Products!$D$2:$D$86,MATCH(C4552,Products!$A$2:$A$86,0)),"")</f>
        <v>2213.3200000000002</v>
      </c>
      <c r="I4552" s="12">
        <f t="shared" si="284"/>
        <v>7019.2829999999994</v>
      </c>
      <c r="J4552" s="12">
        <f t="shared" si="285"/>
        <v>4426.6400000000003</v>
      </c>
      <c r="K4552" s="12">
        <f t="shared" si="286"/>
        <v>2592.6429999999991</v>
      </c>
      <c r="L4552" s="7">
        <f t="shared" si="287"/>
        <v>0.36936008991231717</v>
      </c>
      <c r="M4552" s="5" t="str">
        <f>IF(COUNTIF(Returns!$B$2:$B$248,A4552)&gt;0,"Yes","No")</f>
        <v>No</v>
      </c>
      <c r="N4552" s="13"/>
    </row>
    <row r="4553" spans="1:14" x14ac:dyDescent="0.35">
      <c r="A4553" s="5">
        <v>4552</v>
      </c>
      <c r="B4553" s="5">
        <v>2981</v>
      </c>
      <c r="C4553" s="5">
        <v>1029</v>
      </c>
      <c r="D4553" s="5">
        <v>1</v>
      </c>
      <c r="E4553" s="5">
        <v>951.92</v>
      </c>
      <c r="F4553" s="5">
        <v>0.15</v>
      </c>
      <c r="G4553" s="5">
        <f>IFERROR(INDEX(Products!$C$2:$C$86,MATCH(C4553,Products!$A$2:$A$86,0)),"")</f>
        <v>3</v>
      </c>
      <c r="H4553" s="12">
        <f>IFERROR(INDEX(Products!$D$2:$D$86,MATCH(C4553,Products!$A$2:$A$86,0)),"")</f>
        <v>552.17999999999995</v>
      </c>
      <c r="I4553" s="12">
        <f t="shared" si="284"/>
        <v>809.13199999999995</v>
      </c>
      <c r="J4553" s="12">
        <f t="shared" si="285"/>
        <v>552.17999999999995</v>
      </c>
      <c r="K4553" s="12">
        <f t="shared" si="286"/>
        <v>256.952</v>
      </c>
      <c r="L4553" s="7">
        <f t="shared" si="287"/>
        <v>0.3175649955755056</v>
      </c>
      <c r="M4553" s="5" t="str">
        <f>IF(COUNTIF(Returns!$B$2:$B$248,A4553)&gt;0,"Yes","No")</f>
        <v>No</v>
      </c>
      <c r="N4553" s="13"/>
    </row>
    <row r="4554" spans="1:14" x14ac:dyDescent="0.35">
      <c r="A4554" s="5">
        <v>4553</v>
      </c>
      <c r="B4554" s="5">
        <v>2982</v>
      </c>
      <c r="C4554" s="5">
        <v>1067</v>
      </c>
      <c r="D4554" s="5">
        <v>3</v>
      </c>
      <c r="E4554" s="5">
        <v>4128.99</v>
      </c>
      <c r="F4554" s="5">
        <v>0.2</v>
      </c>
      <c r="G4554" s="5">
        <f>IFERROR(INDEX(Products!$C$2:$C$86,MATCH(C4554,Products!$A$2:$A$86,0)),"")</f>
        <v>7</v>
      </c>
      <c r="H4554" s="12">
        <f>IFERROR(INDEX(Products!$D$2:$D$86,MATCH(C4554,Products!$A$2:$A$86,0)),"")</f>
        <v>2213.3200000000002</v>
      </c>
      <c r="I4554" s="12">
        <f t="shared" si="284"/>
        <v>9909.5760000000009</v>
      </c>
      <c r="J4554" s="12">
        <f t="shared" si="285"/>
        <v>6639.9600000000009</v>
      </c>
      <c r="K4554" s="12">
        <f t="shared" si="286"/>
        <v>3269.616</v>
      </c>
      <c r="L4554" s="7">
        <f t="shared" si="287"/>
        <v>0.32994509553183704</v>
      </c>
      <c r="M4554" s="5" t="str">
        <f>IF(COUNTIF(Returns!$B$2:$B$248,A4554)&gt;0,"Yes","No")</f>
        <v>No</v>
      </c>
      <c r="N4554" s="13"/>
    </row>
    <row r="4555" spans="1:14" x14ac:dyDescent="0.35">
      <c r="A4555" s="5">
        <v>4554</v>
      </c>
      <c r="B4555" s="5">
        <v>2983</v>
      </c>
      <c r="C4555" s="5">
        <v>1049</v>
      </c>
      <c r="D4555" s="5">
        <v>2</v>
      </c>
      <c r="E4555" s="5">
        <v>3970.29</v>
      </c>
      <c r="F4555" s="5">
        <v>0.1</v>
      </c>
      <c r="G4555" s="5">
        <f>IFERROR(INDEX(Products!$C$2:$C$86,MATCH(C4555,Products!$A$2:$A$86,0)),"")</f>
        <v>5</v>
      </c>
      <c r="H4555" s="12">
        <f>IFERROR(INDEX(Products!$D$2:$D$86,MATCH(C4555,Products!$A$2:$A$86,0)),"")</f>
        <v>2490.89</v>
      </c>
      <c r="I4555" s="12">
        <f t="shared" si="284"/>
        <v>7146.5219999999999</v>
      </c>
      <c r="J4555" s="12">
        <f t="shared" si="285"/>
        <v>4981.78</v>
      </c>
      <c r="K4555" s="12">
        <f t="shared" si="286"/>
        <v>2164.7420000000002</v>
      </c>
      <c r="L4555" s="7">
        <f t="shared" si="287"/>
        <v>0.30290846372543179</v>
      </c>
      <c r="M4555" s="5" t="str">
        <f>IF(COUNTIF(Returns!$B$2:$B$248,A4555)&gt;0,"Yes","No")</f>
        <v>No</v>
      </c>
      <c r="N4555" s="13"/>
    </row>
    <row r="4556" spans="1:14" x14ac:dyDescent="0.35">
      <c r="A4556" s="5">
        <v>4555</v>
      </c>
      <c r="B4556" s="5">
        <v>2983</v>
      </c>
      <c r="C4556" s="5">
        <v>1061</v>
      </c>
      <c r="D4556" s="5">
        <v>1</v>
      </c>
      <c r="E4556" s="5">
        <v>1128.8399999999999</v>
      </c>
      <c r="F4556" s="5">
        <v>0.1</v>
      </c>
      <c r="G4556" s="5">
        <f>IFERROR(INDEX(Products!$C$2:$C$86,MATCH(C4556,Products!$A$2:$A$86,0)),"")</f>
        <v>6</v>
      </c>
      <c r="H4556" s="12">
        <f>IFERROR(INDEX(Products!$D$2:$D$86,MATCH(C4556,Products!$A$2:$A$86,0)),"")</f>
        <v>705.26</v>
      </c>
      <c r="I4556" s="12">
        <f t="shared" si="284"/>
        <v>1015.9559999999999</v>
      </c>
      <c r="J4556" s="12">
        <f t="shared" si="285"/>
        <v>705.26</v>
      </c>
      <c r="K4556" s="12">
        <f t="shared" si="286"/>
        <v>310.69599999999991</v>
      </c>
      <c r="L4556" s="7">
        <f t="shared" si="287"/>
        <v>0.30581639362334584</v>
      </c>
      <c r="M4556" s="5" t="str">
        <f>IF(COUNTIF(Returns!$B$2:$B$248,A4556)&gt;0,"Yes","No")</f>
        <v>No</v>
      </c>
      <c r="N4556" s="13"/>
    </row>
    <row r="4557" spans="1:14" x14ac:dyDescent="0.35">
      <c r="A4557" s="5">
        <v>4556</v>
      </c>
      <c r="B4557" s="5">
        <v>2983</v>
      </c>
      <c r="C4557" s="5">
        <v>1072</v>
      </c>
      <c r="D4557" s="5">
        <v>1</v>
      </c>
      <c r="E4557" s="5">
        <v>1404.39</v>
      </c>
      <c r="F4557" s="5">
        <v>0</v>
      </c>
      <c r="G4557" s="5">
        <f>IFERROR(INDEX(Products!$C$2:$C$86,MATCH(C4557,Products!$A$2:$A$86,0)),"")</f>
        <v>7</v>
      </c>
      <c r="H4557" s="12">
        <f>IFERROR(INDEX(Products!$D$2:$D$86,MATCH(C4557,Products!$A$2:$A$86,0)),"")</f>
        <v>772.88</v>
      </c>
      <c r="I4557" s="12">
        <f t="shared" si="284"/>
        <v>1404.39</v>
      </c>
      <c r="J4557" s="12">
        <f t="shared" si="285"/>
        <v>772.88</v>
      </c>
      <c r="K4557" s="12">
        <f t="shared" si="286"/>
        <v>631.5100000000001</v>
      </c>
      <c r="L4557" s="7">
        <f t="shared" si="287"/>
        <v>0.44966853936584572</v>
      </c>
      <c r="M4557" s="5" t="str">
        <f>IF(COUNTIF(Returns!$B$2:$B$248,A4557)&gt;0,"Yes","No")</f>
        <v>No</v>
      </c>
      <c r="N4557" s="13"/>
    </row>
    <row r="4558" spans="1:14" x14ac:dyDescent="0.35">
      <c r="A4558" s="5">
        <v>4557</v>
      </c>
      <c r="B4558" s="5">
        <v>2983</v>
      </c>
      <c r="C4558" s="5">
        <v>1052</v>
      </c>
      <c r="D4558" s="5">
        <v>1</v>
      </c>
      <c r="E4558" s="5">
        <v>2801.53</v>
      </c>
      <c r="F4558" s="5">
        <v>0</v>
      </c>
      <c r="G4558" s="5">
        <f>IFERROR(INDEX(Products!$C$2:$C$86,MATCH(C4558,Products!$A$2:$A$86,0)),"")</f>
        <v>5</v>
      </c>
      <c r="H4558" s="12">
        <f>IFERROR(INDEX(Products!$D$2:$D$86,MATCH(C4558,Products!$A$2:$A$86,0)),"")</f>
        <v>1752.02</v>
      </c>
      <c r="I4558" s="12">
        <f t="shared" si="284"/>
        <v>2801.53</v>
      </c>
      <c r="J4558" s="12">
        <f t="shared" si="285"/>
        <v>1752.02</v>
      </c>
      <c r="K4558" s="12">
        <f t="shared" si="286"/>
        <v>1049.5100000000002</v>
      </c>
      <c r="L4558" s="7">
        <f t="shared" si="287"/>
        <v>0.37462029676640984</v>
      </c>
      <c r="M4558" s="5" t="str">
        <f>IF(COUNTIF(Returns!$B$2:$B$248,A4558)&gt;0,"Yes","No")</f>
        <v>No</v>
      </c>
      <c r="N4558" s="13"/>
    </row>
    <row r="4559" spans="1:14" x14ac:dyDescent="0.35">
      <c r="A4559" s="5">
        <v>4558</v>
      </c>
      <c r="B4559" s="5">
        <v>2984</v>
      </c>
      <c r="C4559" s="5">
        <v>1033</v>
      </c>
      <c r="D4559" s="5">
        <v>1</v>
      </c>
      <c r="E4559" s="5">
        <v>3738.1</v>
      </c>
      <c r="F4559" s="5">
        <v>0.25</v>
      </c>
      <c r="G4559" s="5">
        <f>IFERROR(INDEX(Products!$C$2:$C$86,MATCH(C4559,Products!$A$2:$A$86,0)),"")</f>
        <v>3</v>
      </c>
      <c r="H4559" s="12">
        <f>IFERROR(INDEX(Products!$D$2:$D$86,MATCH(C4559,Products!$A$2:$A$86,0)),"")</f>
        <v>2130.6999999999998</v>
      </c>
      <c r="I4559" s="12">
        <f t="shared" si="284"/>
        <v>2803.5749999999998</v>
      </c>
      <c r="J4559" s="12">
        <f t="shared" si="285"/>
        <v>2130.6999999999998</v>
      </c>
      <c r="K4559" s="12">
        <f t="shared" si="286"/>
        <v>672.875</v>
      </c>
      <c r="L4559" s="7">
        <f t="shared" si="287"/>
        <v>0.24000606368654309</v>
      </c>
      <c r="M4559" s="5" t="str">
        <f>IF(COUNTIF(Returns!$B$2:$B$248,A4559)&gt;0,"Yes","No")</f>
        <v>No</v>
      </c>
      <c r="N4559" s="13"/>
    </row>
    <row r="4560" spans="1:14" x14ac:dyDescent="0.35">
      <c r="A4560" s="5">
        <v>4559</v>
      </c>
      <c r="B4560" s="5">
        <v>2984</v>
      </c>
      <c r="C4560" s="5">
        <v>1049</v>
      </c>
      <c r="D4560" s="5">
        <v>1</v>
      </c>
      <c r="E4560" s="5">
        <v>3970.29</v>
      </c>
      <c r="F4560" s="5">
        <v>0.25</v>
      </c>
      <c r="G4560" s="5">
        <f>IFERROR(INDEX(Products!$C$2:$C$86,MATCH(C4560,Products!$A$2:$A$86,0)),"")</f>
        <v>5</v>
      </c>
      <c r="H4560" s="12">
        <f>IFERROR(INDEX(Products!$D$2:$D$86,MATCH(C4560,Products!$A$2:$A$86,0)),"")</f>
        <v>2490.89</v>
      </c>
      <c r="I4560" s="12">
        <f t="shared" si="284"/>
        <v>2977.7174999999997</v>
      </c>
      <c r="J4560" s="12">
        <f t="shared" si="285"/>
        <v>2490.89</v>
      </c>
      <c r="K4560" s="12">
        <f t="shared" si="286"/>
        <v>486.82749999999987</v>
      </c>
      <c r="L4560" s="7">
        <f t="shared" si="287"/>
        <v>0.16349015647051807</v>
      </c>
      <c r="M4560" s="5" t="str">
        <f>IF(COUNTIF(Returns!$B$2:$B$248,A4560)&gt;0,"Yes","No")</f>
        <v>No</v>
      </c>
      <c r="N4560" s="13"/>
    </row>
    <row r="4561" spans="1:14" x14ac:dyDescent="0.35">
      <c r="A4561" s="5">
        <v>4560</v>
      </c>
      <c r="B4561" s="5">
        <v>2984</v>
      </c>
      <c r="C4561" s="5">
        <v>1063</v>
      </c>
      <c r="D4561" s="5">
        <v>1</v>
      </c>
      <c r="E4561" s="5">
        <v>117.54</v>
      </c>
      <c r="F4561" s="5">
        <v>0.15</v>
      </c>
      <c r="G4561" s="5">
        <f>IFERROR(INDEX(Products!$C$2:$C$86,MATCH(C4561,Products!$A$2:$A$86,0)),"")</f>
        <v>6</v>
      </c>
      <c r="H4561" s="12">
        <f>IFERROR(INDEX(Products!$D$2:$D$86,MATCH(C4561,Products!$A$2:$A$86,0)),"")</f>
        <v>80.47</v>
      </c>
      <c r="I4561" s="12">
        <f t="shared" si="284"/>
        <v>99.909000000000006</v>
      </c>
      <c r="J4561" s="12">
        <f t="shared" si="285"/>
        <v>80.47</v>
      </c>
      <c r="K4561" s="12">
        <f t="shared" si="286"/>
        <v>19.439000000000007</v>
      </c>
      <c r="L4561" s="7">
        <f t="shared" si="287"/>
        <v>0.19456705602097915</v>
      </c>
      <c r="M4561" s="5" t="str">
        <f>IF(COUNTIF(Returns!$B$2:$B$248,A4561)&gt;0,"Yes","No")</f>
        <v>No</v>
      </c>
      <c r="N4561" s="13"/>
    </row>
    <row r="4562" spans="1:14" x14ac:dyDescent="0.35">
      <c r="A4562" s="5">
        <v>4561</v>
      </c>
      <c r="B4562" s="5">
        <v>2985</v>
      </c>
      <c r="C4562" s="5">
        <v>1061</v>
      </c>
      <c r="D4562" s="5">
        <v>2</v>
      </c>
      <c r="E4562" s="5">
        <v>1128.8399999999999</v>
      </c>
      <c r="F4562" s="5">
        <v>0.1</v>
      </c>
      <c r="G4562" s="5">
        <f>IFERROR(INDEX(Products!$C$2:$C$86,MATCH(C4562,Products!$A$2:$A$86,0)),"")</f>
        <v>6</v>
      </c>
      <c r="H4562" s="12">
        <f>IFERROR(INDEX(Products!$D$2:$D$86,MATCH(C4562,Products!$A$2:$A$86,0)),"")</f>
        <v>705.26</v>
      </c>
      <c r="I4562" s="12">
        <f t="shared" si="284"/>
        <v>2031.9119999999998</v>
      </c>
      <c r="J4562" s="12">
        <f t="shared" si="285"/>
        <v>1410.52</v>
      </c>
      <c r="K4562" s="12">
        <f t="shared" si="286"/>
        <v>621.39199999999983</v>
      </c>
      <c r="L4562" s="7">
        <f t="shared" si="287"/>
        <v>0.30581639362334584</v>
      </c>
      <c r="M4562" s="5" t="str">
        <f>IF(COUNTIF(Returns!$B$2:$B$248,A4562)&gt;0,"Yes","No")</f>
        <v>No</v>
      </c>
      <c r="N4562" s="13"/>
    </row>
    <row r="4563" spans="1:14" x14ac:dyDescent="0.35">
      <c r="A4563" s="5">
        <v>4562</v>
      </c>
      <c r="B4563" s="5">
        <v>2985</v>
      </c>
      <c r="C4563" s="5">
        <v>1085</v>
      </c>
      <c r="D4563" s="5">
        <v>1</v>
      </c>
      <c r="E4563" s="5">
        <v>234.72</v>
      </c>
      <c r="F4563" s="5">
        <v>0</v>
      </c>
      <c r="G4563" s="5">
        <f>IFERROR(INDEX(Products!$C$2:$C$86,MATCH(C4563,Products!$A$2:$A$86,0)),"")</f>
        <v>8</v>
      </c>
      <c r="H4563" s="12">
        <f>IFERROR(INDEX(Products!$D$2:$D$86,MATCH(C4563,Products!$A$2:$A$86,0)),"")</f>
        <v>175.69</v>
      </c>
      <c r="I4563" s="12">
        <f t="shared" si="284"/>
        <v>234.72</v>
      </c>
      <c r="J4563" s="12">
        <f t="shared" si="285"/>
        <v>175.69</v>
      </c>
      <c r="K4563" s="12">
        <f t="shared" si="286"/>
        <v>59.03</v>
      </c>
      <c r="L4563" s="7">
        <f t="shared" si="287"/>
        <v>0.25149113837764148</v>
      </c>
      <c r="M4563" s="5" t="str">
        <f>IF(COUNTIF(Returns!$B$2:$B$248,A4563)&gt;0,"Yes","No")</f>
        <v>No</v>
      </c>
      <c r="N4563" s="13"/>
    </row>
    <row r="4564" spans="1:14" x14ac:dyDescent="0.35">
      <c r="A4564" s="5">
        <v>4563</v>
      </c>
      <c r="B4564" s="5">
        <v>2986</v>
      </c>
      <c r="C4564" s="5">
        <v>1056</v>
      </c>
      <c r="D4564" s="5">
        <v>2</v>
      </c>
      <c r="E4564" s="5">
        <v>1134.4000000000001</v>
      </c>
      <c r="F4564" s="5">
        <v>0.05</v>
      </c>
      <c r="G4564" s="5">
        <f>IFERROR(INDEX(Products!$C$2:$C$86,MATCH(C4564,Products!$A$2:$A$86,0)),"")</f>
        <v>6</v>
      </c>
      <c r="H4564" s="12">
        <f>IFERROR(INDEX(Products!$D$2:$D$86,MATCH(C4564,Products!$A$2:$A$86,0)),"")</f>
        <v>798.2</v>
      </c>
      <c r="I4564" s="12">
        <f t="shared" si="284"/>
        <v>2155.36</v>
      </c>
      <c r="J4564" s="12">
        <f t="shared" si="285"/>
        <v>1596.4</v>
      </c>
      <c r="K4564" s="12">
        <f t="shared" si="286"/>
        <v>558.96</v>
      </c>
      <c r="L4564" s="7">
        <f t="shared" si="287"/>
        <v>0.25933486749313339</v>
      </c>
      <c r="M4564" s="5" t="str">
        <f>IF(COUNTIF(Returns!$B$2:$B$248,A4564)&gt;0,"Yes","No")</f>
        <v>No</v>
      </c>
      <c r="N4564" s="13"/>
    </row>
    <row r="4565" spans="1:14" x14ac:dyDescent="0.35">
      <c r="A4565" s="5">
        <v>4564</v>
      </c>
      <c r="B4565" s="5">
        <v>2987</v>
      </c>
      <c r="C4565" s="5">
        <v>1038</v>
      </c>
      <c r="D4565" s="5">
        <v>1</v>
      </c>
      <c r="E4565" s="5">
        <v>930.61</v>
      </c>
      <c r="F4565" s="5">
        <v>0.1</v>
      </c>
      <c r="G4565" s="5">
        <f>IFERROR(INDEX(Products!$C$2:$C$86,MATCH(C4565,Products!$A$2:$A$86,0)),"")</f>
        <v>4</v>
      </c>
      <c r="H4565" s="12">
        <f>IFERROR(INDEX(Products!$D$2:$D$86,MATCH(C4565,Products!$A$2:$A$86,0)),"")</f>
        <v>617.46</v>
      </c>
      <c r="I4565" s="12">
        <f t="shared" si="284"/>
        <v>837.54899999999998</v>
      </c>
      <c r="J4565" s="12">
        <f t="shared" si="285"/>
        <v>617.46</v>
      </c>
      <c r="K4565" s="12">
        <f t="shared" si="286"/>
        <v>220.08899999999994</v>
      </c>
      <c r="L4565" s="7">
        <f t="shared" si="287"/>
        <v>0.26277746137837898</v>
      </c>
      <c r="M4565" s="5" t="str">
        <f>IF(COUNTIF(Returns!$B$2:$B$248,A4565)&gt;0,"Yes","No")</f>
        <v>No</v>
      </c>
      <c r="N4565" s="13"/>
    </row>
    <row r="4566" spans="1:14" x14ac:dyDescent="0.35">
      <c r="A4566" s="5">
        <v>4565</v>
      </c>
      <c r="B4566" s="5">
        <v>2988</v>
      </c>
      <c r="C4566" s="5">
        <v>1061</v>
      </c>
      <c r="D4566" s="5">
        <v>1</v>
      </c>
      <c r="E4566" s="5">
        <v>1128.8399999999999</v>
      </c>
      <c r="F4566" s="5">
        <v>0</v>
      </c>
      <c r="G4566" s="5">
        <f>IFERROR(INDEX(Products!$C$2:$C$86,MATCH(C4566,Products!$A$2:$A$86,0)),"")</f>
        <v>6</v>
      </c>
      <c r="H4566" s="12">
        <f>IFERROR(INDEX(Products!$D$2:$D$86,MATCH(C4566,Products!$A$2:$A$86,0)),"")</f>
        <v>705.26</v>
      </c>
      <c r="I4566" s="12">
        <f t="shared" si="284"/>
        <v>1128.8399999999999</v>
      </c>
      <c r="J4566" s="12">
        <f t="shared" si="285"/>
        <v>705.26</v>
      </c>
      <c r="K4566" s="12">
        <f t="shared" si="286"/>
        <v>423.57999999999993</v>
      </c>
      <c r="L4566" s="7">
        <f t="shared" si="287"/>
        <v>0.37523475426101127</v>
      </c>
      <c r="M4566" s="5" t="str">
        <f>IF(COUNTIF(Returns!$B$2:$B$248,A4566)&gt;0,"Yes","No")</f>
        <v>No</v>
      </c>
      <c r="N4566" s="13"/>
    </row>
    <row r="4567" spans="1:14" x14ac:dyDescent="0.35">
      <c r="A4567" s="5">
        <v>4566</v>
      </c>
      <c r="B4567" s="5">
        <v>2989</v>
      </c>
      <c r="C4567" s="5">
        <v>1001</v>
      </c>
      <c r="D4567" s="5">
        <v>2</v>
      </c>
      <c r="E4567" s="5">
        <v>3826.19</v>
      </c>
      <c r="F4567" s="5">
        <v>0.15</v>
      </c>
      <c r="G4567" s="5">
        <f>IFERROR(INDEX(Products!$C$2:$C$86,MATCH(C4567,Products!$A$2:$A$86,0)),"")</f>
        <v>1</v>
      </c>
      <c r="H4567" s="12">
        <f>IFERROR(INDEX(Products!$D$2:$D$86,MATCH(C4567,Products!$A$2:$A$86,0)),"")</f>
        <v>3021.65</v>
      </c>
      <c r="I4567" s="12">
        <f t="shared" si="284"/>
        <v>6504.5230000000001</v>
      </c>
      <c r="J4567" s="12">
        <f t="shared" si="285"/>
        <v>6043.3</v>
      </c>
      <c r="K4567" s="12">
        <f t="shared" si="286"/>
        <v>461.22299999999996</v>
      </c>
      <c r="L4567" s="7">
        <f t="shared" si="287"/>
        <v>7.0908043526020273E-2</v>
      </c>
      <c r="M4567" s="5" t="str">
        <f>IF(COUNTIF(Returns!$B$2:$B$248,A4567)&gt;0,"Yes","No")</f>
        <v>No</v>
      </c>
      <c r="N4567" s="13"/>
    </row>
    <row r="4568" spans="1:14" x14ac:dyDescent="0.35">
      <c r="A4568" s="5">
        <v>4567</v>
      </c>
      <c r="B4568" s="5">
        <v>2989</v>
      </c>
      <c r="C4568" s="5">
        <v>1058</v>
      </c>
      <c r="D4568" s="5">
        <v>2</v>
      </c>
      <c r="E4568" s="5">
        <v>1504.15</v>
      </c>
      <c r="F4568" s="5">
        <v>0</v>
      </c>
      <c r="G4568" s="5">
        <f>IFERROR(INDEX(Products!$C$2:$C$86,MATCH(C4568,Products!$A$2:$A$86,0)),"")</f>
        <v>6</v>
      </c>
      <c r="H4568" s="12">
        <f>IFERROR(INDEX(Products!$D$2:$D$86,MATCH(C4568,Products!$A$2:$A$86,0)),"")</f>
        <v>828.35</v>
      </c>
      <c r="I4568" s="12">
        <f t="shared" si="284"/>
        <v>3008.3</v>
      </c>
      <c r="J4568" s="12">
        <f t="shared" si="285"/>
        <v>1656.7</v>
      </c>
      <c r="K4568" s="12">
        <f t="shared" si="286"/>
        <v>1351.6000000000001</v>
      </c>
      <c r="L4568" s="7">
        <f t="shared" si="287"/>
        <v>0.44929029684539445</v>
      </c>
      <c r="M4568" s="5" t="str">
        <f>IF(COUNTIF(Returns!$B$2:$B$248,A4568)&gt;0,"Yes","No")</f>
        <v>No</v>
      </c>
      <c r="N4568" s="13"/>
    </row>
    <row r="4569" spans="1:14" x14ac:dyDescent="0.35">
      <c r="A4569" s="5">
        <v>4568</v>
      </c>
      <c r="B4569" s="5">
        <v>2990</v>
      </c>
      <c r="C4569" s="5">
        <v>1019</v>
      </c>
      <c r="D4569" s="5">
        <v>2</v>
      </c>
      <c r="E4569" s="5">
        <v>1255.73</v>
      </c>
      <c r="F4569" s="5">
        <v>0.25</v>
      </c>
      <c r="G4569" s="5">
        <f>IFERROR(INDEX(Products!$C$2:$C$86,MATCH(C4569,Products!$A$2:$A$86,0)),"")</f>
        <v>2</v>
      </c>
      <c r="H4569" s="12">
        <f>IFERROR(INDEX(Products!$D$2:$D$86,MATCH(C4569,Products!$A$2:$A$86,0)),"")</f>
        <v>760.11</v>
      </c>
      <c r="I4569" s="12">
        <f t="shared" si="284"/>
        <v>1883.595</v>
      </c>
      <c r="J4569" s="12">
        <f t="shared" si="285"/>
        <v>1520.22</v>
      </c>
      <c r="K4569" s="12">
        <f t="shared" si="286"/>
        <v>363.375</v>
      </c>
      <c r="L4569" s="7">
        <f t="shared" si="287"/>
        <v>0.19291567454787256</v>
      </c>
      <c r="M4569" s="5" t="str">
        <f>IF(COUNTIF(Returns!$B$2:$B$248,A4569)&gt;0,"Yes","No")</f>
        <v>No</v>
      </c>
      <c r="N4569" s="13"/>
    </row>
    <row r="4570" spans="1:14" x14ac:dyDescent="0.35">
      <c r="A4570" s="5">
        <v>4569</v>
      </c>
      <c r="B4570" s="5">
        <v>2991</v>
      </c>
      <c r="C4570" s="5">
        <v>1037</v>
      </c>
      <c r="D4570" s="5">
        <v>1</v>
      </c>
      <c r="E4570" s="5">
        <v>1161.6300000000001</v>
      </c>
      <c r="F4570" s="5">
        <v>0</v>
      </c>
      <c r="G4570" s="5">
        <f>IFERROR(INDEX(Products!$C$2:$C$86,MATCH(C4570,Products!$A$2:$A$86,0)),"")</f>
        <v>4</v>
      </c>
      <c r="H4570" s="12">
        <f>IFERROR(INDEX(Products!$D$2:$D$86,MATCH(C4570,Products!$A$2:$A$86,0)),"")</f>
        <v>798.62</v>
      </c>
      <c r="I4570" s="12">
        <f t="shared" si="284"/>
        <v>1161.6300000000001</v>
      </c>
      <c r="J4570" s="12">
        <f t="shared" si="285"/>
        <v>798.62</v>
      </c>
      <c r="K4570" s="12">
        <f t="shared" si="286"/>
        <v>363.0100000000001</v>
      </c>
      <c r="L4570" s="7">
        <f t="shared" si="287"/>
        <v>0.31250053803706868</v>
      </c>
      <c r="M4570" s="5" t="str">
        <f>IF(COUNTIF(Returns!$B$2:$B$248,A4570)&gt;0,"Yes","No")</f>
        <v>No</v>
      </c>
      <c r="N4570" s="13"/>
    </row>
    <row r="4571" spans="1:14" x14ac:dyDescent="0.35">
      <c r="A4571" s="5">
        <v>4570</v>
      </c>
      <c r="B4571" s="5">
        <v>2992</v>
      </c>
      <c r="C4571" s="5">
        <v>1072</v>
      </c>
      <c r="D4571" s="5">
        <v>1</v>
      </c>
      <c r="E4571" s="5">
        <v>1404.39</v>
      </c>
      <c r="F4571" s="5">
        <v>0.3</v>
      </c>
      <c r="G4571" s="5">
        <f>IFERROR(INDEX(Products!$C$2:$C$86,MATCH(C4571,Products!$A$2:$A$86,0)),"")</f>
        <v>7</v>
      </c>
      <c r="H4571" s="12">
        <f>IFERROR(INDEX(Products!$D$2:$D$86,MATCH(C4571,Products!$A$2:$A$86,0)),"")</f>
        <v>772.88</v>
      </c>
      <c r="I4571" s="12">
        <f t="shared" si="284"/>
        <v>983.07299999999998</v>
      </c>
      <c r="J4571" s="12">
        <f t="shared" si="285"/>
        <v>772.88</v>
      </c>
      <c r="K4571" s="12">
        <f t="shared" si="286"/>
        <v>210.19299999999998</v>
      </c>
      <c r="L4571" s="7">
        <f t="shared" si="287"/>
        <v>0.21381219909406524</v>
      </c>
      <c r="M4571" s="5" t="str">
        <f>IF(COUNTIF(Returns!$B$2:$B$248,A4571)&gt;0,"Yes","No")</f>
        <v>No</v>
      </c>
      <c r="N4571" s="13"/>
    </row>
    <row r="4572" spans="1:14" x14ac:dyDescent="0.35">
      <c r="A4572" s="5">
        <v>4571</v>
      </c>
      <c r="B4572" s="5">
        <v>2992</v>
      </c>
      <c r="C4572" s="5">
        <v>1067</v>
      </c>
      <c r="D4572" s="5">
        <v>1</v>
      </c>
      <c r="E4572" s="5">
        <v>4128.99</v>
      </c>
      <c r="F4572" s="5">
        <v>0.05</v>
      </c>
      <c r="G4572" s="5">
        <f>IFERROR(INDEX(Products!$C$2:$C$86,MATCH(C4572,Products!$A$2:$A$86,0)),"")</f>
        <v>7</v>
      </c>
      <c r="H4572" s="12">
        <f>IFERROR(INDEX(Products!$D$2:$D$86,MATCH(C4572,Products!$A$2:$A$86,0)),"")</f>
        <v>2213.3200000000002</v>
      </c>
      <c r="I4572" s="12">
        <f t="shared" si="284"/>
        <v>3922.5404999999996</v>
      </c>
      <c r="J4572" s="12">
        <f t="shared" si="285"/>
        <v>2213.3200000000002</v>
      </c>
      <c r="K4572" s="12">
        <f t="shared" si="286"/>
        <v>1709.2204999999994</v>
      </c>
      <c r="L4572" s="7">
        <f t="shared" si="287"/>
        <v>0.43574323834259954</v>
      </c>
      <c r="M4572" s="5" t="str">
        <f>IF(COUNTIF(Returns!$B$2:$B$248,A4572)&gt;0,"Yes","No")</f>
        <v>No</v>
      </c>
      <c r="N4572" s="13"/>
    </row>
    <row r="4573" spans="1:14" x14ac:dyDescent="0.35">
      <c r="A4573" s="5">
        <v>4572</v>
      </c>
      <c r="B4573" s="5">
        <v>2992</v>
      </c>
      <c r="C4573" s="5">
        <v>1006</v>
      </c>
      <c r="D4573" s="5">
        <v>2</v>
      </c>
      <c r="E4573" s="5">
        <v>2046.37</v>
      </c>
      <c r="F4573" s="5">
        <v>0.3</v>
      </c>
      <c r="G4573" s="5">
        <f>IFERROR(INDEX(Products!$C$2:$C$86,MATCH(C4573,Products!$A$2:$A$86,0)),"")</f>
        <v>1</v>
      </c>
      <c r="H4573" s="12">
        <f>IFERROR(INDEX(Products!$D$2:$D$86,MATCH(C4573,Products!$A$2:$A$86,0)),"")</f>
        <v>1296.42</v>
      </c>
      <c r="I4573" s="12">
        <f t="shared" si="284"/>
        <v>2864.9179999999997</v>
      </c>
      <c r="J4573" s="12">
        <f t="shared" si="285"/>
        <v>2592.84</v>
      </c>
      <c r="K4573" s="12">
        <f t="shared" si="286"/>
        <v>272.07799999999952</v>
      </c>
      <c r="L4573" s="7">
        <f t="shared" si="287"/>
        <v>9.4968861237913108E-2</v>
      </c>
      <c r="M4573" s="5" t="str">
        <f>IF(COUNTIF(Returns!$B$2:$B$248,A4573)&gt;0,"Yes","No")</f>
        <v>No</v>
      </c>
      <c r="N4573" s="13"/>
    </row>
    <row r="4574" spans="1:14" x14ac:dyDescent="0.35">
      <c r="A4574" s="5">
        <v>4573</v>
      </c>
      <c r="B4574" s="5">
        <v>2993</v>
      </c>
      <c r="C4574" s="5">
        <v>1061</v>
      </c>
      <c r="D4574" s="5">
        <v>1</v>
      </c>
      <c r="E4574" s="5">
        <v>1128.8399999999999</v>
      </c>
      <c r="F4574" s="5">
        <v>0.15</v>
      </c>
      <c r="G4574" s="5">
        <f>IFERROR(INDEX(Products!$C$2:$C$86,MATCH(C4574,Products!$A$2:$A$86,0)),"")</f>
        <v>6</v>
      </c>
      <c r="H4574" s="12">
        <f>IFERROR(INDEX(Products!$D$2:$D$86,MATCH(C4574,Products!$A$2:$A$86,0)),"")</f>
        <v>705.26</v>
      </c>
      <c r="I4574" s="12">
        <f t="shared" si="284"/>
        <v>959.5139999999999</v>
      </c>
      <c r="J4574" s="12">
        <f t="shared" si="285"/>
        <v>705.26</v>
      </c>
      <c r="K4574" s="12">
        <f t="shared" si="286"/>
        <v>254.25399999999991</v>
      </c>
      <c r="L4574" s="7">
        <f t="shared" si="287"/>
        <v>0.26498206383648382</v>
      </c>
      <c r="M4574" s="5" t="str">
        <f>IF(COUNTIF(Returns!$B$2:$B$248,A4574)&gt;0,"Yes","No")</f>
        <v>No</v>
      </c>
      <c r="N4574" s="13"/>
    </row>
    <row r="4575" spans="1:14" x14ac:dyDescent="0.35">
      <c r="A4575" s="5">
        <v>4574</v>
      </c>
      <c r="B4575" s="5">
        <v>2994</v>
      </c>
      <c r="C4575" s="5">
        <v>1084</v>
      </c>
      <c r="D4575" s="5">
        <v>1</v>
      </c>
      <c r="E4575" s="5">
        <v>317.63</v>
      </c>
      <c r="F4575" s="5">
        <v>0.15</v>
      </c>
      <c r="G4575" s="5">
        <f>IFERROR(INDEX(Products!$C$2:$C$86,MATCH(C4575,Products!$A$2:$A$86,0)),"")</f>
        <v>8</v>
      </c>
      <c r="H4575" s="12">
        <f>IFERROR(INDEX(Products!$D$2:$D$86,MATCH(C4575,Products!$A$2:$A$86,0)),"")</f>
        <v>188.52</v>
      </c>
      <c r="I4575" s="12">
        <f t="shared" si="284"/>
        <v>269.9855</v>
      </c>
      <c r="J4575" s="12">
        <f t="shared" si="285"/>
        <v>188.52</v>
      </c>
      <c r="K4575" s="12">
        <f t="shared" si="286"/>
        <v>81.465499999999992</v>
      </c>
      <c r="L4575" s="7">
        <f t="shared" si="287"/>
        <v>0.30174027864459385</v>
      </c>
      <c r="M4575" s="5" t="str">
        <f>IF(COUNTIF(Returns!$B$2:$B$248,A4575)&gt;0,"Yes","No")</f>
        <v>No</v>
      </c>
      <c r="N4575" s="13"/>
    </row>
    <row r="4576" spans="1:14" x14ac:dyDescent="0.35">
      <c r="A4576" s="5">
        <v>4575</v>
      </c>
      <c r="B4576" s="5">
        <v>2995</v>
      </c>
      <c r="C4576" s="5">
        <v>1022</v>
      </c>
      <c r="D4576" s="5">
        <v>1</v>
      </c>
      <c r="E4576" s="5">
        <v>383.8</v>
      </c>
      <c r="F4576" s="5">
        <v>0.05</v>
      </c>
      <c r="G4576" s="5">
        <f>IFERROR(INDEX(Products!$C$2:$C$86,MATCH(C4576,Products!$A$2:$A$86,0)),"")</f>
        <v>2</v>
      </c>
      <c r="H4576" s="12">
        <f>IFERROR(INDEX(Products!$D$2:$D$86,MATCH(C4576,Products!$A$2:$A$86,0)),"")</f>
        <v>266.88</v>
      </c>
      <c r="I4576" s="12">
        <f t="shared" si="284"/>
        <v>364.61</v>
      </c>
      <c r="J4576" s="12">
        <f t="shared" si="285"/>
        <v>266.88</v>
      </c>
      <c r="K4576" s="12">
        <f t="shared" si="286"/>
        <v>97.730000000000018</v>
      </c>
      <c r="L4576" s="7">
        <f t="shared" si="287"/>
        <v>0.26803982337291904</v>
      </c>
      <c r="M4576" s="5" t="str">
        <f>IF(COUNTIF(Returns!$B$2:$B$248,A4576)&gt;0,"Yes","No")</f>
        <v>No</v>
      </c>
      <c r="N4576" s="13"/>
    </row>
    <row r="4577" spans="1:14" x14ac:dyDescent="0.35">
      <c r="A4577" s="5">
        <v>4576</v>
      </c>
      <c r="B4577" s="5">
        <v>2995</v>
      </c>
      <c r="C4577" s="5">
        <v>1009</v>
      </c>
      <c r="D4577" s="5">
        <v>2</v>
      </c>
      <c r="E4577" s="5">
        <v>2129.15</v>
      </c>
      <c r="F4577" s="5">
        <v>0.3</v>
      </c>
      <c r="G4577" s="5">
        <f>IFERROR(INDEX(Products!$C$2:$C$86,MATCH(C4577,Products!$A$2:$A$86,0)),"")</f>
        <v>1</v>
      </c>
      <c r="H4577" s="12">
        <f>IFERROR(INDEX(Products!$D$2:$D$86,MATCH(C4577,Products!$A$2:$A$86,0)),"")</f>
        <v>1303.81</v>
      </c>
      <c r="I4577" s="12">
        <f t="shared" si="284"/>
        <v>2980.81</v>
      </c>
      <c r="J4577" s="12">
        <f t="shared" si="285"/>
        <v>2607.62</v>
      </c>
      <c r="K4577" s="12">
        <f t="shared" si="286"/>
        <v>373.19000000000005</v>
      </c>
      <c r="L4577" s="7">
        <f t="shared" si="287"/>
        <v>0.1251975134275583</v>
      </c>
      <c r="M4577" s="5" t="str">
        <f>IF(COUNTIF(Returns!$B$2:$B$248,A4577)&gt;0,"Yes","No")</f>
        <v>No</v>
      </c>
      <c r="N4577" s="13"/>
    </row>
    <row r="4578" spans="1:14" x14ac:dyDescent="0.35">
      <c r="A4578" s="5">
        <v>4577</v>
      </c>
      <c r="B4578" s="5">
        <v>2996</v>
      </c>
      <c r="C4578" s="5">
        <v>1009</v>
      </c>
      <c r="D4578" s="5">
        <v>2</v>
      </c>
      <c r="E4578" s="5">
        <v>2129.15</v>
      </c>
      <c r="F4578" s="5">
        <v>0.1</v>
      </c>
      <c r="G4578" s="5">
        <f>IFERROR(INDEX(Products!$C$2:$C$86,MATCH(C4578,Products!$A$2:$A$86,0)),"")</f>
        <v>1</v>
      </c>
      <c r="H4578" s="12">
        <f>IFERROR(INDEX(Products!$D$2:$D$86,MATCH(C4578,Products!$A$2:$A$86,0)),"")</f>
        <v>1303.81</v>
      </c>
      <c r="I4578" s="12">
        <f t="shared" si="284"/>
        <v>3832.4700000000003</v>
      </c>
      <c r="J4578" s="12">
        <f t="shared" si="285"/>
        <v>2607.62</v>
      </c>
      <c r="K4578" s="12">
        <f t="shared" si="286"/>
        <v>1224.8500000000004</v>
      </c>
      <c r="L4578" s="7">
        <f t="shared" si="287"/>
        <v>0.31959806599921209</v>
      </c>
      <c r="M4578" s="5" t="str">
        <f>IF(COUNTIF(Returns!$B$2:$B$248,A4578)&gt;0,"Yes","No")</f>
        <v>No</v>
      </c>
      <c r="N4578" s="13"/>
    </row>
    <row r="4579" spans="1:14" x14ac:dyDescent="0.35">
      <c r="A4579" s="5">
        <v>4578</v>
      </c>
      <c r="B4579" s="5">
        <v>2997</v>
      </c>
      <c r="C4579" s="5">
        <v>1068</v>
      </c>
      <c r="D4579" s="5">
        <v>2</v>
      </c>
      <c r="E4579" s="5">
        <v>550.08000000000004</v>
      </c>
      <c r="F4579" s="5">
        <v>0</v>
      </c>
      <c r="G4579" s="5">
        <f>IFERROR(INDEX(Products!$C$2:$C$86,MATCH(C4579,Products!$A$2:$A$86,0)),"")</f>
        <v>7</v>
      </c>
      <c r="H4579" s="12">
        <f>IFERROR(INDEX(Products!$D$2:$D$86,MATCH(C4579,Products!$A$2:$A$86,0)),"")</f>
        <v>351.29</v>
      </c>
      <c r="I4579" s="12">
        <f t="shared" si="284"/>
        <v>1100.1600000000001</v>
      </c>
      <c r="J4579" s="12">
        <f t="shared" si="285"/>
        <v>702.58</v>
      </c>
      <c r="K4579" s="12">
        <f t="shared" si="286"/>
        <v>397.58000000000004</v>
      </c>
      <c r="L4579" s="7">
        <f t="shared" si="287"/>
        <v>0.36138379872018617</v>
      </c>
      <c r="M4579" s="5" t="str">
        <f>IF(COUNTIF(Returns!$B$2:$B$248,A4579)&gt;0,"Yes","No")</f>
        <v>No</v>
      </c>
      <c r="N4579" s="13"/>
    </row>
    <row r="4580" spans="1:14" x14ac:dyDescent="0.35">
      <c r="A4580" s="5">
        <v>4579</v>
      </c>
      <c r="B4580" s="5">
        <v>2998</v>
      </c>
      <c r="C4580" s="5">
        <v>1029</v>
      </c>
      <c r="D4580" s="5">
        <v>2</v>
      </c>
      <c r="E4580" s="5">
        <v>951.92</v>
      </c>
      <c r="F4580" s="5">
        <v>0</v>
      </c>
      <c r="G4580" s="5">
        <f>IFERROR(INDEX(Products!$C$2:$C$86,MATCH(C4580,Products!$A$2:$A$86,0)),"")</f>
        <v>3</v>
      </c>
      <c r="H4580" s="12">
        <f>IFERROR(INDEX(Products!$D$2:$D$86,MATCH(C4580,Products!$A$2:$A$86,0)),"")</f>
        <v>552.17999999999995</v>
      </c>
      <c r="I4580" s="12">
        <f t="shared" si="284"/>
        <v>1903.84</v>
      </c>
      <c r="J4580" s="12">
        <f t="shared" si="285"/>
        <v>1104.3599999999999</v>
      </c>
      <c r="K4580" s="12">
        <f t="shared" si="286"/>
        <v>799.48</v>
      </c>
      <c r="L4580" s="7">
        <f t="shared" si="287"/>
        <v>0.41993024623917979</v>
      </c>
      <c r="M4580" s="5" t="str">
        <f>IF(COUNTIF(Returns!$B$2:$B$248,A4580)&gt;0,"Yes","No")</f>
        <v>No</v>
      </c>
      <c r="N4580" s="13"/>
    </row>
    <row r="4581" spans="1:14" x14ac:dyDescent="0.35">
      <c r="A4581" s="5">
        <v>4580</v>
      </c>
      <c r="B4581" s="5">
        <v>2998</v>
      </c>
      <c r="C4581" s="5">
        <v>1060</v>
      </c>
      <c r="D4581" s="5">
        <v>1</v>
      </c>
      <c r="E4581" s="5">
        <v>781.76</v>
      </c>
      <c r="F4581" s="5">
        <v>0.05</v>
      </c>
      <c r="G4581" s="5">
        <f>IFERROR(INDEX(Products!$C$2:$C$86,MATCH(C4581,Products!$A$2:$A$86,0)),"")</f>
        <v>6</v>
      </c>
      <c r="H4581" s="12">
        <f>IFERROR(INDEX(Products!$D$2:$D$86,MATCH(C4581,Products!$A$2:$A$86,0)),"")</f>
        <v>579.36</v>
      </c>
      <c r="I4581" s="12">
        <f t="shared" si="284"/>
        <v>742.67199999999991</v>
      </c>
      <c r="J4581" s="12">
        <f t="shared" si="285"/>
        <v>579.36</v>
      </c>
      <c r="K4581" s="12">
        <f t="shared" si="286"/>
        <v>163.3119999999999</v>
      </c>
      <c r="L4581" s="7">
        <f t="shared" si="287"/>
        <v>0.21989788224142007</v>
      </c>
      <c r="M4581" s="5" t="str">
        <f>IF(COUNTIF(Returns!$B$2:$B$248,A4581)&gt;0,"Yes","No")</f>
        <v>No</v>
      </c>
      <c r="N4581" s="13"/>
    </row>
    <row r="4582" spans="1:14" x14ac:dyDescent="0.35">
      <c r="A4582" s="5">
        <v>4581</v>
      </c>
      <c r="B4582" s="5">
        <v>2999</v>
      </c>
      <c r="C4582" s="5">
        <v>1001</v>
      </c>
      <c r="D4582" s="5">
        <v>2</v>
      </c>
      <c r="E4582" s="5">
        <v>3826.19</v>
      </c>
      <c r="F4582" s="5">
        <v>0.05</v>
      </c>
      <c r="G4582" s="5">
        <f>IFERROR(INDEX(Products!$C$2:$C$86,MATCH(C4582,Products!$A$2:$A$86,0)),"")</f>
        <v>1</v>
      </c>
      <c r="H4582" s="12">
        <f>IFERROR(INDEX(Products!$D$2:$D$86,MATCH(C4582,Products!$A$2:$A$86,0)),"")</f>
        <v>3021.65</v>
      </c>
      <c r="I4582" s="12">
        <f t="shared" si="284"/>
        <v>7269.7609999999995</v>
      </c>
      <c r="J4582" s="12">
        <f t="shared" si="285"/>
        <v>6043.3</v>
      </c>
      <c r="K4582" s="12">
        <f t="shared" si="286"/>
        <v>1226.4609999999993</v>
      </c>
      <c r="L4582" s="7">
        <f t="shared" si="287"/>
        <v>0.16870719683907071</v>
      </c>
      <c r="M4582" s="5" t="str">
        <f>IF(COUNTIF(Returns!$B$2:$B$248,A4582)&gt;0,"Yes","No")</f>
        <v>No</v>
      </c>
      <c r="N4582" s="13"/>
    </row>
    <row r="4583" spans="1:14" x14ac:dyDescent="0.35">
      <c r="A4583" s="5">
        <v>4582</v>
      </c>
      <c r="B4583" s="5">
        <v>3000</v>
      </c>
      <c r="C4583" s="5">
        <v>1080</v>
      </c>
      <c r="D4583" s="5">
        <v>1</v>
      </c>
      <c r="E4583" s="5">
        <v>256.7</v>
      </c>
      <c r="F4583" s="5">
        <v>0.25</v>
      </c>
      <c r="G4583" s="5">
        <f>IFERROR(INDEX(Products!$C$2:$C$86,MATCH(C4583,Products!$A$2:$A$86,0)),"")</f>
        <v>8</v>
      </c>
      <c r="H4583" s="12">
        <f>IFERROR(INDEX(Products!$D$2:$D$86,MATCH(C4583,Products!$A$2:$A$86,0)),"")</f>
        <v>184.26</v>
      </c>
      <c r="I4583" s="12">
        <f t="shared" si="284"/>
        <v>192.52499999999998</v>
      </c>
      <c r="J4583" s="12">
        <f t="shared" si="285"/>
        <v>184.26</v>
      </c>
      <c r="K4583" s="12">
        <f t="shared" si="286"/>
        <v>8.2649999999999864</v>
      </c>
      <c r="L4583" s="7">
        <f t="shared" si="287"/>
        <v>4.2929489676665301E-2</v>
      </c>
      <c r="M4583" s="5" t="str">
        <f>IF(COUNTIF(Returns!$B$2:$B$248,A4583)&gt;0,"Yes","No")</f>
        <v>No</v>
      </c>
      <c r="N4583" s="13"/>
    </row>
    <row r="4584" spans="1:14" x14ac:dyDescent="0.35">
      <c r="A4584" s="5">
        <v>4583</v>
      </c>
      <c r="B4584" s="5">
        <v>3000</v>
      </c>
      <c r="C4584" s="5">
        <v>1061</v>
      </c>
      <c r="D4584" s="5">
        <v>2</v>
      </c>
      <c r="E4584" s="5">
        <v>1128.8399999999999</v>
      </c>
      <c r="F4584" s="5">
        <v>0</v>
      </c>
      <c r="G4584" s="5">
        <f>IFERROR(INDEX(Products!$C$2:$C$86,MATCH(C4584,Products!$A$2:$A$86,0)),"")</f>
        <v>6</v>
      </c>
      <c r="H4584" s="12">
        <f>IFERROR(INDEX(Products!$D$2:$D$86,MATCH(C4584,Products!$A$2:$A$86,0)),"")</f>
        <v>705.26</v>
      </c>
      <c r="I4584" s="12">
        <f t="shared" si="284"/>
        <v>2257.6799999999998</v>
      </c>
      <c r="J4584" s="12">
        <f t="shared" si="285"/>
        <v>1410.52</v>
      </c>
      <c r="K4584" s="12">
        <f t="shared" si="286"/>
        <v>847.15999999999985</v>
      </c>
      <c r="L4584" s="7">
        <f t="shared" si="287"/>
        <v>0.37523475426101127</v>
      </c>
      <c r="M4584" s="5" t="str">
        <f>IF(COUNTIF(Returns!$B$2:$B$248,A4584)&gt;0,"Yes","No")</f>
        <v>No</v>
      </c>
      <c r="N4584" s="13"/>
    </row>
  </sheetData>
  <pageMargins left="0.75" right="0.75" top="1" bottom="1"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3001"/>
  <sheetViews>
    <sheetView zoomScaleNormal="100" workbookViewId="0">
      <pane ySplit="1" topLeftCell="A2" activePane="bottomLeft" state="frozen"/>
      <selection pane="bottomLeft"/>
    </sheetView>
  </sheetViews>
  <sheetFormatPr defaultColWidth="8.6328125" defaultRowHeight="14.5" x14ac:dyDescent="0.35"/>
  <cols>
    <col min="1" max="1" width="12.453125" customWidth="1"/>
    <col min="2" max="2" width="12" customWidth="1"/>
    <col min="3" max="3" width="14" customWidth="1"/>
    <col min="4" max="4" width="16" customWidth="1"/>
  </cols>
  <sheetData>
    <row r="1" spans="1:4" x14ac:dyDescent="0.35">
      <c r="A1" s="4" t="s">
        <v>676</v>
      </c>
      <c r="B1" s="4" t="s">
        <v>691</v>
      </c>
      <c r="C1" s="4" t="s">
        <v>692</v>
      </c>
      <c r="D1" s="4" t="s">
        <v>693</v>
      </c>
    </row>
    <row r="2" spans="1:4" x14ac:dyDescent="0.35">
      <c r="A2" s="5">
        <v>1</v>
      </c>
      <c r="B2" s="6">
        <v>45383</v>
      </c>
      <c r="C2" s="6">
        <v>45388</v>
      </c>
      <c r="D2" s="5" t="s">
        <v>694</v>
      </c>
    </row>
    <row r="3" spans="1:4" x14ac:dyDescent="0.35">
      <c r="A3" s="5">
        <v>2</v>
      </c>
      <c r="B3" s="6">
        <v>45385</v>
      </c>
      <c r="C3" s="6">
        <v>45390</v>
      </c>
      <c r="D3" s="5" t="s">
        <v>694</v>
      </c>
    </row>
    <row r="4" spans="1:4" x14ac:dyDescent="0.35">
      <c r="A4" s="5">
        <v>3</v>
      </c>
      <c r="B4" s="6">
        <v>45383</v>
      </c>
      <c r="C4" s="6">
        <v>45389</v>
      </c>
      <c r="D4" s="5" t="s">
        <v>694</v>
      </c>
    </row>
    <row r="5" spans="1:4" x14ac:dyDescent="0.35">
      <c r="A5" s="5">
        <v>4</v>
      </c>
      <c r="B5" s="6">
        <v>45383</v>
      </c>
      <c r="C5" s="6">
        <v>45393</v>
      </c>
      <c r="D5" s="5" t="s">
        <v>695</v>
      </c>
    </row>
    <row r="6" spans="1:4" x14ac:dyDescent="0.35">
      <c r="A6" s="5">
        <v>5</v>
      </c>
      <c r="B6" s="6">
        <v>45384</v>
      </c>
      <c r="C6" s="6">
        <v>45386</v>
      </c>
      <c r="D6" s="5" t="s">
        <v>694</v>
      </c>
    </row>
    <row r="7" spans="1:4" x14ac:dyDescent="0.35">
      <c r="A7" s="5">
        <v>6</v>
      </c>
      <c r="B7" s="6">
        <v>45385</v>
      </c>
      <c r="C7" s="5"/>
      <c r="D7" s="5" t="s">
        <v>696</v>
      </c>
    </row>
    <row r="8" spans="1:4" x14ac:dyDescent="0.35">
      <c r="A8" s="5">
        <v>7</v>
      </c>
      <c r="B8" s="6">
        <v>45385</v>
      </c>
      <c r="C8" s="6">
        <v>45388</v>
      </c>
      <c r="D8" s="5" t="s">
        <v>694</v>
      </c>
    </row>
    <row r="9" spans="1:4" x14ac:dyDescent="0.35">
      <c r="A9" s="5">
        <v>8</v>
      </c>
      <c r="B9" s="6">
        <v>45385</v>
      </c>
      <c r="C9" s="6">
        <v>45387</v>
      </c>
      <c r="D9" s="5" t="s">
        <v>694</v>
      </c>
    </row>
    <row r="10" spans="1:4" x14ac:dyDescent="0.35">
      <c r="A10" s="5">
        <v>9</v>
      </c>
      <c r="B10" s="6">
        <v>45386</v>
      </c>
      <c r="C10" s="6">
        <v>45392</v>
      </c>
      <c r="D10" s="5" t="s">
        <v>694</v>
      </c>
    </row>
    <row r="11" spans="1:4" x14ac:dyDescent="0.35">
      <c r="A11" s="5">
        <v>10</v>
      </c>
      <c r="B11" s="6">
        <v>45386</v>
      </c>
      <c r="C11" s="6">
        <v>45390</v>
      </c>
      <c r="D11" s="5" t="s">
        <v>694</v>
      </c>
    </row>
    <row r="12" spans="1:4" x14ac:dyDescent="0.35">
      <c r="A12" s="5">
        <v>11</v>
      </c>
      <c r="B12" s="6">
        <v>45387</v>
      </c>
      <c r="C12" s="6">
        <v>45389</v>
      </c>
      <c r="D12" s="5" t="s">
        <v>694</v>
      </c>
    </row>
    <row r="13" spans="1:4" x14ac:dyDescent="0.35">
      <c r="A13" s="5">
        <v>12</v>
      </c>
      <c r="B13" s="6">
        <v>45387</v>
      </c>
      <c r="C13" s="6">
        <v>45389</v>
      </c>
      <c r="D13" s="5" t="s">
        <v>694</v>
      </c>
    </row>
    <row r="14" spans="1:4" x14ac:dyDescent="0.35">
      <c r="A14" s="5">
        <v>13</v>
      </c>
      <c r="B14" s="6">
        <v>45385</v>
      </c>
      <c r="C14" s="6">
        <v>45387</v>
      </c>
      <c r="D14" s="5" t="s">
        <v>694</v>
      </c>
    </row>
    <row r="15" spans="1:4" x14ac:dyDescent="0.35">
      <c r="A15" s="5">
        <v>14</v>
      </c>
      <c r="B15" s="6">
        <v>45386</v>
      </c>
      <c r="C15" s="6">
        <v>45389</v>
      </c>
      <c r="D15" s="5" t="s">
        <v>694</v>
      </c>
    </row>
    <row r="16" spans="1:4" x14ac:dyDescent="0.35">
      <c r="A16" s="5">
        <v>15</v>
      </c>
      <c r="B16" s="6">
        <v>45388</v>
      </c>
      <c r="C16" s="6">
        <v>45393</v>
      </c>
      <c r="D16" s="5" t="s">
        <v>694</v>
      </c>
    </row>
    <row r="17" spans="1:4" x14ac:dyDescent="0.35">
      <c r="A17" s="5">
        <v>16</v>
      </c>
      <c r="B17" s="6">
        <v>45387</v>
      </c>
      <c r="C17" s="6">
        <v>45390</v>
      </c>
      <c r="D17" s="5" t="s">
        <v>694</v>
      </c>
    </row>
    <row r="18" spans="1:4" x14ac:dyDescent="0.35">
      <c r="A18" s="5">
        <v>17</v>
      </c>
      <c r="B18" s="6">
        <v>45388</v>
      </c>
      <c r="C18" s="6">
        <v>45393</v>
      </c>
      <c r="D18" s="5" t="s">
        <v>694</v>
      </c>
    </row>
    <row r="19" spans="1:4" x14ac:dyDescent="0.35">
      <c r="A19" s="5">
        <v>18</v>
      </c>
      <c r="B19" s="6">
        <v>45387</v>
      </c>
      <c r="C19" s="6">
        <v>45390</v>
      </c>
      <c r="D19" s="5" t="s">
        <v>694</v>
      </c>
    </row>
    <row r="20" spans="1:4" x14ac:dyDescent="0.35">
      <c r="A20" s="5">
        <v>19</v>
      </c>
      <c r="B20" s="6">
        <v>45387</v>
      </c>
      <c r="C20" s="5"/>
      <c r="D20" s="5" t="s">
        <v>696</v>
      </c>
    </row>
    <row r="21" spans="1:4" x14ac:dyDescent="0.35">
      <c r="A21" s="5">
        <v>20</v>
      </c>
      <c r="B21" s="6">
        <v>45389</v>
      </c>
      <c r="C21" s="6">
        <v>45391</v>
      </c>
      <c r="D21" s="5" t="s">
        <v>694</v>
      </c>
    </row>
    <row r="22" spans="1:4" x14ac:dyDescent="0.35">
      <c r="A22" s="5">
        <v>21</v>
      </c>
      <c r="B22" s="6">
        <v>45389</v>
      </c>
      <c r="C22" s="6">
        <v>45395</v>
      </c>
      <c r="D22" s="5" t="s">
        <v>694</v>
      </c>
    </row>
    <row r="23" spans="1:4" x14ac:dyDescent="0.35">
      <c r="A23" s="5">
        <v>22</v>
      </c>
      <c r="B23" s="6">
        <v>45388</v>
      </c>
      <c r="C23" s="6">
        <v>45392</v>
      </c>
      <c r="D23" s="5" t="s">
        <v>694</v>
      </c>
    </row>
    <row r="24" spans="1:4" x14ac:dyDescent="0.35">
      <c r="A24" s="5">
        <v>23</v>
      </c>
      <c r="B24" s="6">
        <v>45387</v>
      </c>
      <c r="C24" s="6">
        <v>45396</v>
      </c>
      <c r="D24" s="5" t="s">
        <v>695</v>
      </c>
    </row>
    <row r="25" spans="1:4" x14ac:dyDescent="0.35">
      <c r="A25" s="5">
        <v>24</v>
      </c>
      <c r="B25" s="6">
        <v>45388</v>
      </c>
      <c r="C25" s="6">
        <v>45393</v>
      </c>
      <c r="D25" s="5" t="s">
        <v>694</v>
      </c>
    </row>
    <row r="26" spans="1:4" x14ac:dyDescent="0.35">
      <c r="A26" s="5">
        <v>25</v>
      </c>
      <c r="B26" s="6">
        <v>45389</v>
      </c>
      <c r="C26" s="6">
        <v>45393</v>
      </c>
      <c r="D26" s="5" t="s">
        <v>694</v>
      </c>
    </row>
    <row r="27" spans="1:4" x14ac:dyDescent="0.35">
      <c r="A27" s="5">
        <v>26</v>
      </c>
      <c r="B27" s="6">
        <v>45388</v>
      </c>
      <c r="C27" s="6">
        <v>45392</v>
      </c>
      <c r="D27" s="5" t="s">
        <v>694</v>
      </c>
    </row>
    <row r="28" spans="1:4" x14ac:dyDescent="0.35">
      <c r="A28" s="5">
        <v>27</v>
      </c>
      <c r="B28" s="6">
        <v>45388</v>
      </c>
      <c r="C28" s="6">
        <v>45391</v>
      </c>
      <c r="D28" s="5" t="s">
        <v>694</v>
      </c>
    </row>
    <row r="29" spans="1:4" x14ac:dyDescent="0.35">
      <c r="A29" s="5">
        <v>28</v>
      </c>
      <c r="B29" s="6">
        <v>45390</v>
      </c>
      <c r="C29" s="6">
        <v>45392</v>
      </c>
      <c r="D29" s="5" t="s">
        <v>694</v>
      </c>
    </row>
    <row r="30" spans="1:4" x14ac:dyDescent="0.35">
      <c r="A30" s="5">
        <v>29</v>
      </c>
      <c r="B30" s="6">
        <v>45389</v>
      </c>
      <c r="C30" s="6">
        <v>45395</v>
      </c>
      <c r="D30" s="5" t="s">
        <v>694</v>
      </c>
    </row>
    <row r="31" spans="1:4" x14ac:dyDescent="0.35">
      <c r="A31" s="5">
        <v>30</v>
      </c>
      <c r="B31" s="6">
        <v>45390</v>
      </c>
      <c r="C31" s="6">
        <v>45397</v>
      </c>
      <c r="D31" s="5" t="s">
        <v>695</v>
      </c>
    </row>
    <row r="32" spans="1:4" x14ac:dyDescent="0.35">
      <c r="A32" s="5">
        <v>31</v>
      </c>
      <c r="B32" s="6">
        <v>45391</v>
      </c>
      <c r="C32" s="5"/>
      <c r="D32" s="5" t="s">
        <v>696</v>
      </c>
    </row>
    <row r="33" spans="1:4" x14ac:dyDescent="0.35">
      <c r="A33" s="5">
        <v>32</v>
      </c>
      <c r="B33" s="6">
        <v>45390</v>
      </c>
      <c r="C33" s="6">
        <v>45400</v>
      </c>
      <c r="D33" s="5" t="s">
        <v>695</v>
      </c>
    </row>
    <row r="34" spans="1:4" x14ac:dyDescent="0.35">
      <c r="A34" s="5">
        <v>33</v>
      </c>
      <c r="B34" s="6">
        <v>45389</v>
      </c>
      <c r="C34" s="6">
        <v>45392</v>
      </c>
      <c r="D34" s="5" t="s">
        <v>694</v>
      </c>
    </row>
    <row r="35" spans="1:4" x14ac:dyDescent="0.35">
      <c r="A35" s="5">
        <v>34</v>
      </c>
      <c r="B35" s="6">
        <v>45391</v>
      </c>
      <c r="C35" s="6">
        <v>45395</v>
      </c>
      <c r="D35" s="5" t="s">
        <v>694</v>
      </c>
    </row>
    <row r="36" spans="1:4" x14ac:dyDescent="0.35">
      <c r="A36" s="5">
        <v>35</v>
      </c>
      <c r="B36" s="6">
        <v>45390</v>
      </c>
      <c r="C36" s="5"/>
      <c r="D36" s="5" t="s">
        <v>696</v>
      </c>
    </row>
    <row r="37" spans="1:4" x14ac:dyDescent="0.35">
      <c r="A37" s="5">
        <v>36</v>
      </c>
      <c r="B37" s="6">
        <v>45390</v>
      </c>
      <c r="C37" s="6">
        <v>45392</v>
      </c>
      <c r="D37" s="5" t="s">
        <v>694</v>
      </c>
    </row>
    <row r="38" spans="1:4" x14ac:dyDescent="0.35">
      <c r="A38" s="5">
        <v>37</v>
      </c>
      <c r="B38" s="6">
        <v>45390</v>
      </c>
      <c r="C38" s="6">
        <v>45393</v>
      </c>
      <c r="D38" s="5" t="s">
        <v>694</v>
      </c>
    </row>
    <row r="39" spans="1:4" x14ac:dyDescent="0.35">
      <c r="A39" s="5">
        <v>38</v>
      </c>
      <c r="B39" s="6">
        <v>45392</v>
      </c>
      <c r="C39" s="6">
        <v>45395</v>
      </c>
      <c r="D39" s="5" t="s">
        <v>694</v>
      </c>
    </row>
    <row r="40" spans="1:4" x14ac:dyDescent="0.35">
      <c r="A40" s="5">
        <v>39</v>
      </c>
      <c r="B40" s="6">
        <v>45394</v>
      </c>
      <c r="C40" s="6">
        <v>45400</v>
      </c>
      <c r="D40" s="5" t="s">
        <v>694</v>
      </c>
    </row>
    <row r="41" spans="1:4" x14ac:dyDescent="0.35">
      <c r="A41" s="5">
        <v>40</v>
      </c>
      <c r="B41" s="6">
        <v>45394</v>
      </c>
      <c r="C41" s="6">
        <v>45399</v>
      </c>
      <c r="D41" s="5" t="s">
        <v>694</v>
      </c>
    </row>
    <row r="42" spans="1:4" x14ac:dyDescent="0.35">
      <c r="A42" s="5">
        <v>41</v>
      </c>
      <c r="B42" s="6">
        <v>45392</v>
      </c>
      <c r="C42" s="5"/>
      <c r="D42" s="5" t="s">
        <v>696</v>
      </c>
    </row>
    <row r="43" spans="1:4" x14ac:dyDescent="0.35">
      <c r="A43" s="5">
        <v>42</v>
      </c>
      <c r="B43" s="6">
        <v>45392</v>
      </c>
      <c r="C43" s="6">
        <v>45397</v>
      </c>
      <c r="D43" s="5" t="s">
        <v>694</v>
      </c>
    </row>
    <row r="44" spans="1:4" x14ac:dyDescent="0.35">
      <c r="A44" s="5">
        <v>43</v>
      </c>
      <c r="B44" s="6">
        <v>45394</v>
      </c>
      <c r="C44" s="6">
        <v>45397</v>
      </c>
      <c r="D44" s="5" t="s">
        <v>694</v>
      </c>
    </row>
    <row r="45" spans="1:4" x14ac:dyDescent="0.35">
      <c r="A45" s="5">
        <v>44</v>
      </c>
      <c r="B45" s="6">
        <v>45392</v>
      </c>
      <c r="C45" s="6">
        <v>45398</v>
      </c>
      <c r="D45" s="5" t="s">
        <v>694</v>
      </c>
    </row>
    <row r="46" spans="1:4" x14ac:dyDescent="0.35">
      <c r="A46" s="5">
        <v>45</v>
      </c>
      <c r="B46" s="6">
        <v>45392</v>
      </c>
      <c r="C46" s="6">
        <v>45397</v>
      </c>
      <c r="D46" s="5" t="s">
        <v>694</v>
      </c>
    </row>
    <row r="47" spans="1:4" x14ac:dyDescent="0.35">
      <c r="A47" s="5">
        <v>46</v>
      </c>
      <c r="B47" s="6">
        <v>45395</v>
      </c>
      <c r="C47" s="6">
        <v>45397</v>
      </c>
      <c r="D47" s="5" t="s">
        <v>694</v>
      </c>
    </row>
    <row r="48" spans="1:4" x14ac:dyDescent="0.35">
      <c r="A48" s="5">
        <v>47</v>
      </c>
      <c r="B48" s="6">
        <v>45394</v>
      </c>
      <c r="C48" s="6">
        <v>45398</v>
      </c>
      <c r="D48" s="5" t="s">
        <v>694</v>
      </c>
    </row>
    <row r="49" spans="1:4" x14ac:dyDescent="0.35">
      <c r="A49" s="5">
        <v>48</v>
      </c>
      <c r="B49" s="6">
        <v>45395</v>
      </c>
      <c r="C49" s="6">
        <v>45397</v>
      </c>
      <c r="D49" s="5" t="s">
        <v>694</v>
      </c>
    </row>
    <row r="50" spans="1:4" x14ac:dyDescent="0.35">
      <c r="A50" s="5">
        <v>49</v>
      </c>
      <c r="B50" s="6">
        <v>45394</v>
      </c>
      <c r="C50" s="6">
        <v>45397</v>
      </c>
      <c r="D50" s="5" t="s">
        <v>694</v>
      </c>
    </row>
    <row r="51" spans="1:4" x14ac:dyDescent="0.35">
      <c r="A51" s="5">
        <v>50</v>
      </c>
      <c r="B51" s="6">
        <v>45394</v>
      </c>
      <c r="C51" s="6">
        <v>45398</v>
      </c>
      <c r="D51" s="5" t="s">
        <v>694</v>
      </c>
    </row>
    <row r="52" spans="1:4" x14ac:dyDescent="0.35">
      <c r="A52" s="5">
        <v>51</v>
      </c>
      <c r="B52" s="6">
        <v>45396</v>
      </c>
      <c r="C52" s="6">
        <v>45399</v>
      </c>
      <c r="D52" s="5" t="s">
        <v>694</v>
      </c>
    </row>
    <row r="53" spans="1:4" x14ac:dyDescent="0.35">
      <c r="A53" s="5">
        <v>52</v>
      </c>
      <c r="B53" s="6">
        <v>45397</v>
      </c>
      <c r="C53" s="6">
        <v>45399</v>
      </c>
      <c r="D53" s="5" t="s">
        <v>694</v>
      </c>
    </row>
    <row r="54" spans="1:4" x14ac:dyDescent="0.35">
      <c r="A54" s="5">
        <v>53</v>
      </c>
      <c r="B54" s="6">
        <v>45396</v>
      </c>
      <c r="C54" s="6">
        <v>45402</v>
      </c>
      <c r="D54" s="5" t="s">
        <v>694</v>
      </c>
    </row>
    <row r="55" spans="1:4" x14ac:dyDescent="0.35">
      <c r="A55" s="5">
        <v>54</v>
      </c>
      <c r="B55" s="6">
        <v>45398</v>
      </c>
      <c r="C55" s="6">
        <v>45400</v>
      </c>
      <c r="D55" s="5" t="s">
        <v>694</v>
      </c>
    </row>
    <row r="56" spans="1:4" x14ac:dyDescent="0.35">
      <c r="A56" s="5">
        <v>55</v>
      </c>
      <c r="B56" s="6">
        <v>45396</v>
      </c>
      <c r="C56" s="6">
        <v>45399</v>
      </c>
      <c r="D56" s="5" t="s">
        <v>694</v>
      </c>
    </row>
    <row r="57" spans="1:4" x14ac:dyDescent="0.35">
      <c r="A57" s="5">
        <v>56</v>
      </c>
      <c r="B57" s="6">
        <v>45397</v>
      </c>
      <c r="C57" s="5"/>
      <c r="D57" s="5" t="s">
        <v>696</v>
      </c>
    </row>
    <row r="58" spans="1:4" x14ac:dyDescent="0.35">
      <c r="A58" s="5">
        <v>57</v>
      </c>
      <c r="B58" s="6">
        <v>45397</v>
      </c>
      <c r="C58" s="6">
        <v>45403</v>
      </c>
      <c r="D58" s="5" t="s">
        <v>694</v>
      </c>
    </row>
    <row r="59" spans="1:4" x14ac:dyDescent="0.35">
      <c r="A59" s="5">
        <v>58</v>
      </c>
      <c r="B59" s="6">
        <v>45397</v>
      </c>
      <c r="C59" s="6">
        <v>45400</v>
      </c>
      <c r="D59" s="5" t="s">
        <v>694</v>
      </c>
    </row>
    <row r="60" spans="1:4" x14ac:dyDescent="0.35">
      <c r="A60" s="5">
        <v>59</v>
      </c>
      <c r="B60" s="6">
        <v>45398</v>
      </c>
      <c r="C60" s="5"/>
      <c r="D60" s="5" t="s">
        <v>696</v>
      </c>
    </row>
    <row r="61" spans="1:4" x14ac:dyDescent="0.35">
      <c r="A61" s="5">
        <v>60</v>
      </c>
      <c r="B61" s="6">
        <v>45397</v>
      </c>
      <c r="C61" s="6">
        <v>45399</v>
      </c>
      <c r="D61" s="5" t="s">
        <v>694</v>
      </c>
    </row>
    <row r="62" spans="1:4" x14ac:dyDescent="0.35">
      <c r="A62" s="5">
        <v>61</v>
      </c>
      <c r="B62" s="6">
        <v>45398</v>
      </c>
      <c r="C62" s="6">
        <v>45400</v>
      </c>
      <c r="D62" s="5" t="s">
        <v>694</v>
      </c>
    </row>
    <row r="63" spans="1:4" x14ac:dyDescent="0.35">
      <c r="A63" s="5">
        <v>62</v>
      </c>
      <c r="B63" s="6">
        <v>45398</v>
      </c>
      <c r="C63" s="5"/>
      <c r="D63" s="5" t="s">
        <v>696</v>
      </c>
    </row>
    <row r="64" spans="1:4" x14ac:dyDescent="0.35">
      <c r="A64" s="5">
        <v>63</v>
      </c>
      <c r="B64" s="6">
        <v>45398</v>
      </c>
      <c r="C64" s="6">
        <v>45404</v>
      </c>
      <c r="D64" s="5" t="s">
        <v>694</v>
      </c>
    </row>
    <row r="65" spans="1:4" x14ac:dyDescent="0.35">
      <c r="A65" s="5">
        <v>64</v>
      </c>
      <c r="B65" s="6">
        <v>45399</v>
      </c>
      <c r="C65" s="6">
        <v>45404</v>
      </c>
      <c r="D65" s="5" t="s">
        <v>694</v>
      </c>
    </row>
    <row r="66" spans="1:4" x14ac:dyDescent="0.35">
      <c r="A66" s="5">
        <v>65</v>
      </c>
      <c r="B66" s="6">
        <v>45398</v>
      </c>
      <c r="C66" s="6">
        <v>45401</v>
      </c>
      <c r="D66" s="5" t="s">
        <v>694</v>
      </c>
    </row>
    <row r="67" spans="1:4" x14ac:dyDescent="0.35">
      <c r="A67" s="5">
        <v>66</v>
      </c>
      <c r="B67" s="6">
        <v>45398</v>
      </c>
      <c r="C67" s="6">
        <v>45400</v>
      </c>
      <c r="D67" s="5" t="s">
        <v>694</v>
      </c>
    </row>
    <row r="68" spans="1:4" x14ac:dyDescent="0.35">
      <c r="A68" s="5">
        <v>67</v>
      </c>
      <c r="B68" s="6">
        <v>45398</v>
      </c>
      <c r="C68" s="6">
        <v>45403</v>
      </c>
      <c r="D68" s="5" t="s">
        <v>694</v>
      </c>
    </row>
    <row r="69" spans="1:4" x14ac:dyDescent="0.35">
      <c r="A69" s="5">
        <v>68</v>
      </c>
      <c r="B69" s="6">
        <v>45398</v>
      </c>
      <c r="C69" s="6">
        <v>45400</v>
      </c>
      <c r="D69" s="5" t="s">
        <v>694</v>
      </c>
    </row>
    <row r="70" spans="1:4" x14ac:dyDescent="0.35">
      <c r="A70" s="5">
        <v>69</v>
      </c>
      <c r="B70" s="6">
        <v>45401</v>
      </c>
      <c r="C70" s="6">
        <v>45404</v>
      </c>
      <c r="D70" s="5" t="s">
        <v>694</v>
      </c>
    </row>
    <row r="71" spans="1:4" x14ac:dyDescent="0.35">
      <c r="A71" s="5">
        <v>70</v>
      </c>
      <c r="B71" s="6">
        <v>45400</v>
      </c>
      <c r="C71" s="6">
        <v>45408</v>
      </c>
      <c r="D71" s="5" t="s">
        <v>695</v>
      </c>
    </row>
    <row r="72" spans="1:4" x14ac:dyDescent="0.35">
      <c r="A72" s="5">
        <v>71</v>
      </c>
      <c r="B72" s="6">
        <v>45401</v>
      </c>
      <c r="C72" s="6">
        <v>45404</v>
      </c>
      <c r="D72" s="5" t="s">
        <v>694</v>
      </c>
    </row>
    <row r="73" spans="1:4" x14ac:dyDescent="0.35">
      <c r="A73" s="5">
        <v>72</v>
      </c>
      <c r="B73" s="6">
        <v>45402</v>
      </c>
      <c r="C73" s="6">
        <v>45405</v>
      </c>
      <c r="D73" s="5" t="s">
        <v>694</v>
      </c>
    </row>
    <row r="74" spans="1:4" x14ac:dyDescent="0.35">
      <c r="A74" s="5">
        <v>73</v>
      </c>
      <c r="B74" s="6">
        <v>45400</v>
      </c>
      <c r="C74" s="6">
        <v>45403</v>
      </c>
      <c r="D74" s="5" t="s">
        <v>694</v>
      </c>
    </row>
    <row r="75" spans="1:4" x14ac:dyDescent="0.35">
      <c r="A75" s="5">
        <v>74</v>
      </c>
      <c r="B75" s="6">
        <v>45402</v>
      </c>
      <c r="C75" s="6">
        <v>45414</v>
      </c>
      <c r="D75" s="5" t="s">
        <v>695</v>
      </c>
    </row>
    <row r="76" spans="1:4" x14ac:dyDescent="0.35">
      <c r="A76" s="5">
        <v>75</v>
      </c>
      <c r="B76" s="6">
        <v>45400</v>
      </c>
      <c r="C76" s="5"/>
      <c r="D76" s="5" t="s">
        <v>696</v>
      </c>
    </row>
    <row r="77" spans="1:4" x14ac:dyDescent="0.35">
      <c r="A77" s="5">
        <v>76</v>
      </c>
      <c r="B77" s="6">
        <v>45403</v>
      </c>
      <c r="C77" s="6">
        <v>45415</v>
      </c>
      <c r="D77" s="5" t="s">
        <v>695</v>
      </c>
    </row>
    <row r="78" spans="1:4" x14ac:dyDescent="0.35">
      <c r="A78" s="5">
        <v>77</v>
      </c>
      <c r="B78" s="6">
        <v>45403</v>
      </c>
      <c r="C78" s="6">
        <v>45405</v>
      </c>
      <c r="D78" s="5" t="s">
        <v>694</v>
      </c>
    </row>
    <row r="79" spans="1:4" x14ac:dyDescent="0.35">
      <c r="A79" s="5">
        <v>78</v>
      </c>
      <c r="B79" s="6">
        <v>45402</v>
      </c>
      <c r="C79" s="6">
        <v>45404</v>
      </c>
      <c r="D79" s="5" t="s">
        <v>694</v>
      </c>
    </row>
    <row r="80" spans="1:4" x14ac:dyDescent="0.35">
      <c r="A80" s="5">
        <v>79</v>
      </c>
      <c r="B80" s="6">
        <v>45402</v>
      </c>
      <c r="C80" s="5"/>
      <c r="D80" s="5" t="s">
        <v>696</v>
      </c>
    </row>
    <row r="81" spans="1:4" x14ac:dyDescent="0.35">
      <c r="A81" s="5">
        <v>80</v>
      </c>
      <c r="B81" s="6">
        <v>45401</v>
      </c>
      <c r="C81" s="6">
        <v>45405</v>
      </c>
      <c r="D81" s="5" t="s">
        <v>694</v>
      </c>
    </row>
    <row r="82" spans="1:4" x14ac:dyDescent="0.35">
      <c r="A82" s="5">
        <v>81</v>
      </c>
      <c r="B82" s="6">
        <v>45404</v>
      </c>
      <c r="C82" s="5"/>
      <c r="D82" s="5" t="s">
        <v>696</v>
      </c>
    </row>
    <row r="83" spans="1:4" x14ac:dyDescent="0.35">
      <c r="A83" s="5">
        <v>82</v>
      </c>
      <c r="B83" s="6">
        <v>45403</v>
      </c>
      <c r="C83" s="6">
        <v>45406</v>
      </c>
      <c r="D83" s="5" t="s">
        <v>694</v>
      </c>
    </row>
    <row r="84" spans="1:4" x14ac:dyDescent="0.35">
      <c r="A84" s="5">
        <v>83</v>
      </c>
      <c r="B84" s="6">
        <v>45403</v>
      </c>
      <c r="C84" s="6">
        <v>45407</v>
      </c>
      <c r="D84" s="5" t="s">
        <v>694</v>
      </c>
    </row>
    <row r="85" spans="1:4" x14ac:dyDescent="0.35">
      <c r="A85" s="5">
        <v>84</v>
      </c>
      <c r="B85" s="6">
        <v>45404</v>
      </c>
      <c r="C85" s="6">
        <v>45410</v>
      </c>
      <c r="D85" s="5" t="s">
        <v>694</v>
      </c>
    </row>
    <row r="86" spans="1:4" x14ac:dyDescent="0.35">
      <c r="A86" s="5">
        <v>85</v>
      </c>
      <c r="B86" s="6">
        <v>45404</v>
      </c>
      <c r="C86" s="6">
        <v>45410</v>
      </c>
      <c r="D86" s="5" t="s">
        <v>694</v>
      </c>
    </row>
    <row r="87" spans="1:4" x14ac:dyDescent="0.35">
      <c r="A87" s="5">
        <v>86</v>
      </c>
      <c r="B87" s="6">
        <v>45403</v>
      </c>
      <c r="C87" s="6">
        <v>45413</v>
      </c>
      <c r="D87" s="5" t="s">
        <v>695</v>
      </c>
    </row>
    <row r="88" spans="1:4" x14ac:dyDescent="0.35">
      <c r="A88" s="5">
        <v>87</v>
      </c>
      <c r="B88" s="6">
        <v>45403</v>
      </c>
      <c r="C88" s="6">
        <v>45413</v>
      </c>
      <c r="D88" s="5" t="s">
        <v>695</v>
      </c>
    </row>
    <row r="89" spans="1:4" x14ac:dyDescent="0.35">
      <c r="A89" s="5">
        <v>88</v>
      </c>
      <c r="B89" s="6">
        <v>45406</v>
      </c>
      <c r="C89" s="6">
        <v>45412</v>
      </c>
      <c r="D89" s="5" t="s">
        <v>694</v>
      </c>
    </row>
    <row r="90" spans="1:4" x14ac:dyDescent="0.35">
      <c r="A90" s="5">
        <v>89</v>
      </c>
      <c r="B90" s="6">
        <v>45405</v>
      </c>
      <c r="C90" s="6">
        <v>45411</v>
      </c>
      <c r="D90" s="5" t="s">
        <v>694</v>
      </c>
    </row>
    <row r="91" spans="1:4" x14ac:dyDescent="0.35">
      <c r="A91" s="5">
        <v>90</v>
      </c>
      <c r="B91" s="6">
        <v>45406</v>
      </c>
      <c r="C91" s="6">
        <v>45413</v>
      </c>
      <c r="D91" s="5" t="s">
        <v>695</v>
      </c>
    </row>
    <row r="92" spans="1:4" x14ac:dyDescent="0.35">
      <c r="A92" s="5">
        <v>91</v>
      </c>
      <c r="B92" s="6">
        <v>45405</v>
      </c>
      <c r="C92" s="5"/>
      <c r="D92" s="5" t="s">
        <v>696</v>
      </c>
    </row>
    <row r="93" spans="1:4" x14ac:dyDescent="0.35">
      <c r="A93" s="5">
        <v>92</v>
      </c>
      <c r="B93" s="6">
        <v>45406</v>
      </c>
      <c r="C93" s="6">
        <v>45410</v>
      </c>
      <c r="D93" s="5" t="s">
        <v>694</v>
      </c>
    </row>
    <row r="94" spans="1:4" x14ac:dyDescent="0.35">
      <c r="A94" s="5">
        <v>93</v>
      </c>
      <c r="B94" s="6">
        <v>45405</v>
      </c>
      <c r="C94" s="6">
        <v>45410</v>
      </c>
      <c r="D94" s="5" t="s">
        <v>694</v>
      </c>
    </row>
    <row r="95" spans="1:4" x14ac:dyDescent="0.35">
      <c r="A95" s="5">
        <v>94</v>
      </c>
      <c r="B95" s="6">
        <v>45405</v>
      </c>
      <c r="C95" s="6">
        <v>45407</v>
      </c>
      <c r="D95" s="5" t="s">
        <v>694</v>
      </c>
    </row>
    <row r="96" spans="1:4" x14ac:dyDescent="0.35">
      <c r="A96" s="5">
        <v>95</v>
      </c>
      <c r="B96" s="6">
        <v>45407</v>
      </c>
      <c r="C96" s="6">
        <v>45413</v>
      </c>
      <c r="D96" s="5" t="s">
        <v>694</v>
      </c>
    </row>
    <row r="97" spans="1:4" x14ac:dyDescent="0.35">
      <c r="A97" s="5">
        <v>96</v>
      </c>
      <c r="B97" s="6">
        <v>45407</v>
      </c>
      <c r="C97" s="6">
        <v>45412</v>
      </c>
      <c r="D97" s="5" t="s">
        <v>694</v>
      </c>
    </row>
    <row r="98" spans="1:4" x14ac:dyDescent="0.35">
      <c r="A98" s="5">
        <v>97</v>
      </c>
      <c r="B98" s="6">
        <v>45407</v>
      </c>
      <c r="C98" s="6">
        <v>45417</v>
      </c>
      <c r="D98" s="5" t="s">
        <v>695</v>
      </c>
    </row>
    <row r="99" spans="1:4" x14ac:dyDescent="0.35">
      <c r="A99" s="5">
        <v>98</v>
      </c>
      <c r="B99" s="6">
        <v>45407</v>
      </c>
      <c r="C99" s="6">
        <v>45409</v>
      </c>
      <c r="D99" s="5" t="s">
        <v>694</v>
      </c>
    </row>
    <row r="100" spans="1:4" x14ac:dyDescent="0.35">
      <c r="A100" s="5">
        <v>99</v>
      </c>
      <c r="B100" s="6">
        <v>45406</v>
      </c>
      <c r="C100" s="6">
        <v>45408</v>
      </c>
      <c r="D100" s="5" t="s">
        <v>694</v>
      </c>
    </row>
    <row r="101" spans="1:4" x14ac:dyDescent="0.35">
      <c r="A101" s="5">
        <v>100</v>
      </c>
      <c r="B101" s="6">
        <v>45409</v>
      </c>
      <c r="C101" s="6">
        <v>45411</v>
      </c>
      <c r="D101" s="5" t="s">
        <v>694</v>
      </c>
    </row>
    <row r="102" spans="1:4" x14ac:dyDescent="0.35">
      <c r="A102" s="5">
        <v>101</v>
      </c>
      <c r="B102" s="6">
        <v>45407</v>
      </c>
      <c r="C102" s="6">
        <v>45413</v>
      </c>
      <c r="D102" s="5" t="s">
        <v>694</v>
      </c>
    </row>
    <row r="103" spans="1:4" x14ac:dyDescent="0.35">
      <c r="A103" s="5">
        <v>102</v>
      </c>
      <c r="B103" s="6">
        <v>45408</v>
      </c>
      <c r="C103" s="6">
        <v>45413</v>
      </c>
      <c r="D103" s="5" t="s">
        <v>694</v>
      </c>
    </row>
    <row r="104" spans="1:4" x14ac:dyDescent="0.35">
      <c r="A104" s="5">
        <v>103</v>
      </c>
      <c r="B104" s="6">
        <v>45407</v>
      </c>
      <c r="C104" s="6">
        <v>45412</v>
      </c>
      <c r="D104" s="5" t="s">
        <v>694</v>
      </c>
    </row>
    <row r="105" spans="1:4" x14ac:dyDescent="0.35">
      <c r="A105" s="5">
        <v>104</v>
      </c>
      <c r="B105" s="6">
        <v>45408</v>
      </c>
      <c r="C105" s="6">
        <v>45411</v>
      </c>
      <c r="D105" s="5" t="s">
        <v>694</v>
      </c>
    </row>
    <row r="106" spans="1:4" x14ac:dyDescent="0.35">
      <c r="A106" s="5">
        <v>105</v>
      </c>
      <c r="B106" s="6">
        <v>45409</v>
      </c>
      <c r="C106" s="6">
        <v>45411</v>
      </c>
      <c r="D106" s="5" t="s">
        <v>694</v>
      </c>
    </row>
    <row r="107" spans="1:4" x14ac:dyDescent="0.35">
      <c r="A107" s="5">
        <v>106</v>
      </c>
      <c r="B107" s="6">
        <v>45408</v>
      </c>
      <c r="C107" s="6">
        <v>45413</v>
      </c>
      <c r="D107" s="5" t="s">
        <v>694</v>
      </c>
    </row>
    <row r="108" spans="1:4" x14ac:dyDescent="0.35">
      <c r="A108" s="5">
        <v>107</v>
      </c>
      <c r="B108" s="6">
        <v>45409</v>
      </c>
      <c r="C108" s="5"/>
      <c r="D108" s="5" t="s">
        <v>696</v>
      </c>
    </row>
    <row r="109" spans="1:4" x14ac:dyDescent="0.35">
      <c r="A109" s="5">
        <v>108</v>
      </c>
      <c r="B109" s="6">
        <v>45408</v>
      </c>
      <c r="C109" s="6">
        <v>45414</v>
      </c>
      <c r="D109" s="5" t="s">
        <v>694</v>
      </c>
    </row>
    <row r="110" spans="1:4" x14ac:dyDescent="0.35">
      <c r="A110" s="5">
        <v>109</v>
      </c>
      <c r="B110" s="6">
        <v>45411</v>
      </c>
      <c r="C110" s="5"/>
      <c r="D110" s="5" t="s">
        <v>696</v>
      </c>
    </row>
    <row r="111" spans="1:4" x14ac:dyDescent="0.35">
      <c r="A111" s="5">
        <v>110</v>
      </c>
      <c r="B111" s="6">
        <v>45411</v>
      </c>
      <c r="C111" s="6">
        <v>45414</v>
      </c>
      <c r="D111" s="5" t="s">
        <v>694</v>
      </c>
    </row>
    <row r="112" spans="1:4" x14ac:dyDescent="0.35">
      <c r="A112" s="5">
        <v>111</v>
      </c>
      <c r="B112" s="6">
        <v>45411</v>
      </c>
      <c r="C112" s="6">
        <v>45416</v>
      </c>
      <c r="D112" s="5" t="s">
        <v>694</v>
      </c>
    </row>
    <row r="113" spans="1:4" x14ac:dyDescent="0.35">
      <c r="A113" s="5">
        <v>112</v>
      </c>
      <c r="B113" s="6">
        <v>45411</v>
      </c>
      <c r="C113" s="5"/>
      <c r="D113" s="5" t="s">
        <v>696</v>
      </c>
    </row>
    <row r="114" spans="1:4" x14ac:dyDescent="0.35">
      <c r="A114" s="5">
        <v>113</v>
      </c>
      <c r="B114" s="6">
        <v>45411</v>
      </c>
      <c r="C114" s="6">
        <v>45422</v>
      </c>
      <c r="D114" s="5" t="s">
        <v>695</v>
      </c>
    </row>
    <row r="115" spans="1:4" x14ac:dyDescent="0.35">
      <c r="A115" s="5">
        <v>114</v>
      </c>
      <c r="B115" s="6">
        <v>45410</v>
      </c>
      <c r="C115" s="6">
        <v>45414</v>
      </c>
      <c r="D115" s="5" t="s">
        <v>694</v>
      </c>
    </row>
    <row r="116" spans="1:4" x14ac:dyDescent="0.35">
      <c r="A116" s="5">
        <v>115</v>
      </c>
      <c r="B116" s="6">
        <v>45410</v>
      </c>
      <c r="C116" s="6">
        <v>45415</v>
      </c>
      <c r="D116" s="5" t="s">
        <v>694</v>
      </c>
    </row>
    <row r="117" spans="1:4" x14ac:dyDescent="0.35">
      <c r="A117" s="5">
        <v>116</v>
      </c>
      <c r="B117" s="6">
        <v>45412</v>
      </c>
      <c r="C117" s="6">
        <v>45414</v>
      </c>
      <c r="D117" s="5" t="s">
        <v>694</v>
      </c>
    </row>
    <row r="118" spans="1:4" x14ac:dyDescent="0.35">
      <c r="A118" s="5">
        <v>117</v>
      </c>
      <c r="B118" s="6">
        <v>45413</v>
      </c>
      <c r="C118" s="6">
        <v>45415</v>
      </c>
      <c r="D118" s="5" t="s">
        <v>694</v>
      </c>
    </row>
    <row r="119" spans="1:4" x14ac:dyDescent="0.35">
      <c r="A119" s="5">
        <v>118</v>
      </c>
      <c r="B119" s="6">
        <v>45413</v>
      </c>
      <c r="C119" s="6">
        <v>45419</v>
      </c>
      <c r="D119" s="5" t="s">
        <v>694</v>
      </c>
    </row>
    <row r="120" spans="1:4" x14ac:dyDescent="0.35">
      <c r="A120" s="5">
        <v>119</v>
      </c>
      <c r="B120" s="6">
        <v>45412</v>
      </c>
      <c r="C120" s="6">
        <v>45414</v>
      </c>
      <c r="D120" s="5" t="s">
        <v>694</v>
      </c>
    </row>
    <row r="121" spans="1:4" x14ac:dyDescent="0.35">
      <c r="A121" s="5">
        <v>120</v>
      </c>
      <c r="B121" s="6">
        <v>45411</v>
      </c>
      <c r="C121" s="6">
        <v>45414</v>
      </c>
      <c r="D121" s="5" t="s">
        <v>694</v>
      </c>
    </row>
    <row r="122" spans="1:4" x14ac:dyDescent="0.35">
      <c r="A122" s="5">
        <v>121</v>
      </c>
      <c r="B122" s="6">
        <v>45413</v>
      </c>
      <c r="C122" s="6">
        <v>45417</v>
      </c>
      <c r="D122" s="5" t="s">
        <v>694</v>
      </c>
    </row>
    <row r="123" spans="1:4" x14ac:dyDescent="0.35">
      <c r="A123" s="5">
        <v>122</v>
      </c>
      <c r="B123" s="6">
        <v>45413</v>
      </c>
      <c r="C123" s="5"/>
      <c r="D123" s="5" t="s">
        <v>696</v>
      </c>
    </row>
    <row r="124" spans="1:4" x14ac:dyDescent="0.35">
      <c r="A124" s="5">
        <v>123</v>
      </c>
      <c r="B124" s="6">
        <v>45413</v>
      </c>
      <c r="C124" s="6">
        <v>45417</v>
      </c>
      <c r="D124" s="5" t="s">
        <v>694</v>
      </c>
    </row>
    <row r="125" spans="1:4" x14ac:dyDescent="0.35">
      <c r="A125" s="5">
        <v>124</v>
      </c>
      <c r="B125" s="6">
        <v>45411</v>
      </c>
      <c r="C125" s="6">
        <v>45415</v>
      </c>
      <c r="D125" s="5" t="s">
        <v>694</v>
      </c>
    </row>
    <row r="126" spans="1:4" x14ac:dyDescent="0.35">
      <c r="A126" s="5">
        <v>125</v>
      </c>
      <c r="B126" s="6">
        <v>45414</v>
      </c>
      <c r="C126" s="6">
        <v>45417</v>
      </c>
      <c r="D126" s="5" t="s">
        <v>694</v>
      </c>
    </row>
    <row r="127" spans="1:4" x14ac:dyDescent="0.35">
      <c r="A127" s="5">
        <v>126</v>
      </c>
      <c r="B127" s="6">
        <v>45414</v>
      </c>
      <c r="C127" s="6">
        <v>45421</v>
      </c>
      <c r="D127" s="5" t="s">
        <v>695</v>
      </c>
    </row>
    <row r="128" spans="1:4" x14ac:dyDescent="0.35">
      <c r="A128" s="5">
        <v>127</v>
      </c>
      <c r="B128" s="6">
        <v>45412</v>
      </c>
      <c r="C128" s="5"/>
      <c r="D128" s="5" t="s">
        <v>696</v>
      </c>
    </row>
    <row r="129" spans="1:4" x14ac:dyDescent="0.35">
      <c r="A129" s="5">
        <v>128</v>
      </c>
      <c r="B129" s="6">
        <v>45414</v>
      </c>
      <c r="C129" s="6">
        <v>45419</v>
      </c>
      <c r="D129" s="5" t="s">
        <v>694</v>
      </c>
    </row>
    <row r="130" spans="1:4" x14ac:dyDescent="0.35">
      <c r="A130" s="5">
        <v>129</v>
      </c>
      <c r="B130" s="6">
        <v>45413</v>
      </c>
      <c r="C130" s="6">
        <v>45418</v>
      </c>
      <c r="D130" s="5" t="s">
        <v>694</v>
      </c>
    </row>
    <row r="131" spans="1:4" x14ac:dyDescent="0.35">
      <c r="A131" s="5">
        <v>130</v>
      </c>
      <c r="B131" s="6">
        <v>45414</v>
      </c>
      <c r="C131" s="6">
        <v>45419</v>
      </c>
      <c r="D131" s="5" t="s">
        <v>694</v>
      </c>
    </row>
    <row r="132" spans="1:4" x14ac:dyDescent="0.35">
      <c r="A132" s="5">
        <v>131</v>
      </c>
      <c r="B132" s="6">
        <v>45415</v>
      </c>
      <c r="C132" s="6">
        <v>45418</v>
      </c>
      <c r="D132" s="5" t="s">
        <v>694</v>
      </c>
    </row>
    <row r="133" spans="1:4" x14ac:dyDescent="0.35">
      <c r="A133" s="5">
        <v>132</v>
      </c>
      <c r="B133" s="6">
        <v>45415</v>
      </c>
      <c r="C133" s="6">
        <v>45421</v>
      </c>
      <c r="D133" s="5" t="s">
        <v>694</v>
      </c>
    </row>
    <row r="134" spans="1:4" x14ac:dyDescent="0.35">
      <c r="A134" s="5">
        <v>133</v>
      </c>
      <c r="B134" s="6">
        <v>45414</v>
      </c>
      <c r="C134" s="6">
        <v>45417</v>
      </c>
      <c r="D134" s="5" t="s">
        <v>694</v>
      </c>
    </row>
    <row r="135" spans="1:4" x14ac:dyDescent="0.35">
      <c r="A135" s="5">
        <v>134</v>
      </c>
      <c r="B135" s="6">
        <v>45413</v>
      </c>
      <c r="C135" s="6">
        <v>45417</v>
      </c>
      <c r="D135" s="5" t="s">
        <v>694</v>
      </c>
    </row>
    <row r="136" spans="1:4" x14ac:dyDescent="0.35">
      <c r="A136" s="5">
        <v>135</v>
      </c>
      <c r="B136" s="6">
        <v>45415</v>
      </c>
      <c r="C136" s="6">
        <v>45417</v>
      </c>
      <c r="D136" s="5" t="s">
        <v>694</v>
      </c>
    </row>
    <row r="137" spans="1:4" x14ac:dyDescent="0.35">
      <c r="A137" s="5">
        <v>136</v>
      </c>
      <c r="B137" s="6">
        <v>45414</v>
      </c>
      <c r="C137" s="6">
        <v>45424</v>
      </c>
      <c r="D137" s="5" t="s">
        <v>695</v>
      </c>
    </row>
    <row r="138" spans="1:4" x14ac:dyDescent="0.35">
      <c r="A138" s="5">
        <v>137</v>
      </c>
      <c r="B138" s="6">
        <v>45414</v>
      </c>
      <c r="C138" s="6">
        <v>45420</v>
      </c>
      <c r="D138" s="5" t="s">
        <v>694</v>
      </c>
    </row>
    <row r="139" spans="1:4" x14ac:dyDescent="0.35">
      <c r="A139" s="5">
        <v>138</v>
      </c>
      <c r="B139" s="6">
        <v>45415</v>
      </c>
      <c r="C139" s="6">
        <v>45418</v>
      </c>
      <c r="D139" s="5" t="s">
        <v>694</v>
      </c>
    </row>
    <row r="140" spans="1:4" x14ac:dyDescent="0.35">
      <c r="A140" s="5">
        <v>139</v>
      </c>
      <c r="B140" s="6">
        <v>45415</v>
      </c>
      <c r="C140" s="6">
        <v>45422</v>
      </c>
      <c r="D140" s="5" t="s">
        <v>695</v>
      </c>
    </row>
    <row r="141" spans="1:4" x14ac:dyDescent="0.35">
      <c r="A141" s="5">
        <v>140</v>
      </c>
      <c r="B141" s="6">
        <v>45415</v>
      </c>
      <c r="C141" s="6">
        <v>45418</v>
      </c>
      <c r="D141" s="5" t="s">
        <v>694</v>
      </c>
    </row>
    <row r="142" spans="1:4" x14ac:dyDescent="0.35">
      <c r="A142" s="5">
        <v>141</v>
      </c>
      <c r="B142" s="6">
        <v>45416</v>
      </c>
      <c r="C142" s="6">
        <v>45418</v>
      </c>
      <c r="D142" s="5" t="s">
        <v>694</v>
      </c>
    </row>
    <row r="143" spans="1:4" x14ac:dyDescent="0.35">
      <c r="A143" s="5">
        <v>142</v>
      </c>
      <c r="B143" s="6">
        <v>45416</v>
      </c>
      <c r="C143" s="6">
        <v>45419</v>
      </c>
      <c r="D143" s="5" t="s">
        <v>694</v>
      </c>
    </row>
    <row r="144" spans="1:4" x14ac:dyDescent="0.35">
      <c r="A144" s="5">
        <v>143</v>
      </c>
      <c r="B144" s="6">
        <v>45418</v>
      </c>
      <c r="C144" s="6">
        <v>45424</v>
      </c>
      <c r="D144" s="5" t="s">
        <v>694</v>
      </c>
    </row>
    <row r="145" spans="1:4" x14ac:dyDescent="0.35">
      <c r="A145" s="5">
        <v>144</v>
      </c>
      <c r="B145" s="6">
        <v>45416</v>
      </c>
      <c r="C145" s="6">
        <v>45419</v>
      </c>
      <c r="D145" s="5" t="s">
        <v>694</v>
      </c>
    </row>
    <row r="146" spans="1:4" x14ac:dyDescent="0.35">
      <c r="A146" s="5">
        <v>145</v>
      </c>
      <c r="B146" s="6">
        <v>45417</v>
      </c>
      <c r="C146" s="6">
        <v>45423</v>
      </c>
      <c r="D146" s="5" t="s">
        <v>694</v>
      </c>
    </row>
    <row r="147" spans="1:4" x14ac:dyDescent="0.35">
      <c r="A147" s="5">
        <v>146</v>
      </c>
      <c r="B147" s="6">
        <v>45416</v>
      </c>
      <c r="C147" s="6">
        <v>45422</v>
      </c>
      <c r="D147" s="5" t="s">
        <v>694</v>
      </c>
    </row>
    <row r="148" spans="1:4" x14ac:dyDescent="0.35">
      <c r="A148" s="5">
        <v>147</v>
      </c>
      <c r="B148" s="6">
        <v>45418</v>
      </c>
      <c r="C148" s="6">
        <v>45420</v>
      </c>
      <c r="D148" s="5" t="s">
        <v>694</v>
      </c>
    </row>
    <row r="149" spans="1:4" x14ac:dyDescent="0.35">
      <c r="A149" s="5">
        <v>148</v>
      </c>
      <c r="B149" s="6">
        <v>45418</v>
      </c>
      <c r="C149" s="5"/>
      <c r="D149" s="5" t="s">
        <v>696</v>
      </c>
    </row>
    <row r="150" spans="1:4" x14ac:dyDescent="0.35">
      <c r="A150" s="5">
        <v>149</v>
      </c>
      <c r="B150" s="6">
        <v>45416</v>
      </c>
      <c r="C150" s="6">
        <v>45421</v>
      </c>
      <c r="D150" s="5" t="s">
        <v>694</v>
      </c>
    </row>
    <row r="151" spans="1:4" x14ac:dyDescent="0.35">
      <c r="A151" s="5">
        <v>150</v>
      </c>
      <c r="B151" s="6">
        <v>45418</v>
      </c>
      <c r="C151" s="6">
        <v>45421</v>
      </c>
      <c r="D151" s="5" t="s">
        <v>694</v>
      </c>
    </row>
    <row r="152" spans="1:4" x14ac:dyDescent="0.35">
      <c r="A152" s="5">
        <v>151</v>
      </c>
      <c r="B152" s="6">
        <v>45417</v>
      </c>
      <c r="C152" s="6">
        <v>45423</v>
      </c>
      <c r="D152" s="5" t="s">
        <v>694</v>
      </c>
    </row>
    <row r="153" spans="1:4" x14ac:dyDescent="0.35">
      <c r="A153" s="5">
        <v>152</v>
      </c>
      <c r="B153" s="6">
        <v>45419</v>
      </c>
      <c r="C153" s="6">
        <v>45429</v>
      </c>
      <c r="D153" s="5" t="s">
        <v>695</v>
      </c>
    </row>
    <row r="154" spans="1:4" x14ac:dyDescent="0.35">
      <c r="A154" s="5">
        <v>153</v>
      </c>
      <c r="B154" s="6">
        <v>45418</v>
      </c>
      <c r="C154" s="6">
        <v>45422</v>
      </c>
      <c r="D154" s="5" t="s">
        <v>694</v>
      </c>
    </row>
    <row r="155" spans="1:4" x14ac:dyDescent="0.35">
      <c r="A155" s="5">
        <v>154</v>
      </c>
      <c r="B155" s="6">
        <v>45417</v>
      </c>
      <c r="C155" s="6">
        <v>45420</v>
      </c>
      <c r="D155" s="5" t="s">
        <v>694</v>
      </c>
    </row>
    <row r="156" spans="1:4" x14ac:dyDescent="0.35">
      <c r="A156" s="5">
        <v>155</v>
      </c>
      <c r="B156" s="6">
        <v>45418</v>
      </c>
      <c r="C156" s="6">
        <v>45422</v>
      </c>
      <c r="D156" s="5" t="s">
        <v>694</v>
      </c>
    </row>
    <row r="157" spans="1:4" x14ac:dyDescent="0.35">
      <c r="A157" s="5">
        <v>156</v>
      </c>
      <c r="B157" s="6">
        <v>45419</v>
      </c>
      <c r="C157" s="6">
        <v>45421</v>
      </c>
      <c r="D157" s="5" t="s">
        <v>694</v>
      </c>
    </row>
    <row r="158" spans="1:4" x14ac:dyDescent="0.35">
      <c r="A158" s="5">
        <v>157</v>
      </c>
      <c r="B158" s="6">
        <v>45420</v>
      </c>
      <c r="C158" s="6">
        <v>45423</v>
      </c>
      <c r="D158" s="5" t="s">
        <v>694</v>
      </c>
    </row>
    <row r="159" spans="1:4" x14ac:dyDescent="0.35">
      <c r="A159" s="5">
        <v>158</v>
      </c>
      <c r="B159" s="6">
        <v>45420</v>
      </c>
      <c r="C159" s="6">
        <v>45423</v>
      </c>
      <c r="D159" s="5" t="s">
        <v>694</v>
      </c>
    </row>
    <row r="160" spans="1:4" x14ac:dyDescent="0.35">
      <c r="A160" s="5">
        <v>159</v>
      </c>
      <c r="B160" s="6">
        <v>45419</v>
      </c>
      <c r="C160" s="6">
        <v>45423</v>
      </c>
      <c r="D160" s="5" t="s">
        <v>694</v>
      </c>
    </row>
    <row r="161" spans="1:4" x14ac:dyDescent="0.35">
      <c r="A161" s="5">
        <v>160</v>
      </c>
      <c r="B161" s="6">
        <v>45418</v>
      </c>
      <c r="C161" s="6">
        <v>45420</v>
      </c>
      <c r="D161" s="5" t="s">
        <v>694</v>
      </c>
    </row>
    <row r="162" spans="1:4" x14ac:dyDescent="0.35">
      <c r="A162" s="5">
        <v>161</v>
      </c>
      <c r="B162" s="6">
        <v>45420</v>
      </c>
      <c r="C162" s="6">
        <v>45424</v>
      </c>
      <c r="D162" s="5" t="s">
        <v>694</v>
      </c>
    </row>
    <row r="163" spans="1:4" x14ac:dyDescent="0.35">
      <c r="A163" s="5">
        <v>162</v>
      </c>
      <c r="B163" s="6">
        <v>45421</v>
      </c>
      <c r="C163" s="6">
        <v>45424</v>
      </c>
      <c r="D163" s="5" t="s">
        <v>694</v>
      </c>
    </row>
    <row r="164" spans="1:4" x14ac:dyDescent="0.35">
      <c r="A164" s="5">
        <v>163</v>
      </c>
      <c r="B164" s="6">
        <v>45420</v>
      </c>
      <c r="C164" s="6">
        <v>45423</v>
      </c>
      <c r="D164" s="5" t="s">
        <v>694</v>
      </c>
    </row>
    <row r="165" spans="1:4" x14ac:dyDescent="0.35">
      <c r="A165" s="5">
        <v>164</v>
      </c>
      <c r="B165" s="6">
        <v>45421</v>
      </c>
      <c r="C165" s="6">
        <v>45429</v>
      </c>
      <c r="D165" s="5" t="s">
        <v>695</v>
      </c>
    </row>
    <row r="166" spans="1:4" x14ac:dyDescent="0.35">
      <c r="A166" s="5">
        <v>165</v>
      </c>
      <c r="B166" s="6">
        <v>45421</v>
      </c>
      <c r="C166" s="6">
        <v>45424</v>
      </c>
      <c r="D166" s="5" t="s">
        <v>694</v>
      </c>
    </row>
    <row r="167" spans="1:4" x14ac:dyDescent="0.35">
      <c r="A167" s="5">
        <v>166</v>
      </c>
      <c r="B167" s="6">
        <v>45422</v>
      </c>
      <c r="C167" s="6">
        <v>45431</v>
      </c>
      <c r="D167" s="5" t="s">
        <v>695</v>
      </c>
    </row>
    <row r="168" spans="1:4" x14ac:dyDescent="0.35">
      <c r="A168" s="5">
        <v>167</v>
      </c>
      <c r="B168" s="6">
        <v>45420</v>
      </c>
      <c r="C168" s="6">
        <v>45423</v>
      </c>
      <c r="D168" s="5" t="s">
        <v>694</v>
      </c>
    </row>
    <row r="169" spans="1:4" x14ac:dyDescent="0.35">
      <c r="A169" s="5">
        <v>168</v>
      </c>
      <c r="B169" s="6">
        <v>45420</v>
      </c>
      <c r="C169" s="6">
        <v>45426</v>
      </c>
      <c r="D169" s="5" t="s">
        <v>695</v>
      </c>
    </row>
    <row r="170" spans="1:4" x14ac:dyDescent="0.35">
      <c r="A170" s="5">
        <v>169</v>
      </c>
      <c r="B170" s="6">
        <v>45423</v>
      </c>
      <c r="C170" s="6">
        <v>45429</v>
      </c>
      <c r="D170" s="5" t="s">
        <v>694</v>
      </c>
    </row>
    <row r="171" spans="1:4" x14ac:dyDescent="0.35">
      <c r="A171" s="5">
        <v>170</v>
      </c>
      <c r="B171" s="6">
        <v>45423</v>
      </c>
      <c r="C171" s="6">
        <v>45425</v>
      </c>
      <c r="D171" s="5" t="s">
        <v>694</v>
      </c>
    </row>
    <row r="172" spans="1:4" x14ac:dyDescent="0.35">
      <c r="A172" s="5">
        <v>171</v>
      </c>
      <c r="B172" s="6">
        <v>45423</v>
      </c>
      <c r="C172" s="6">
        <v>45428</v>
      </c>
      <c r="D172" s="5" t="s">
        <v>694</v>
      </c>
    </row>
    <row r="173" spans="1:4" x14ac:dyDescent="0.35">
      <c r="A173" s="5">
        <v>172</v>
      </c>
      <c r="B173" s="6">
        <v>45422</v>
      </c>
      <c r="C173" s="6">
        <v>45427</v>
      </c>
      <c r="D173" s="5" t="s">
        <v>694</v>
      </c>
    </row>
    <row r="174" spans="1:4" x14ac:dyDescent="0.35">
      <c r="A174" s="5">
        <v>173</v>
      </c>
      <c r="B174" s="6">
        <v>45421</v>
      </c>
      <c r="C174" s="6">
        <v>45423</v>
      </c>
      <c r="D174" s="5" t="s">
        <v>694</v>
      </c>
    </row>
    <row r="175" spans="1:4" x14ac:dyDescent="0.35">
      <c r="A175" s="5">
        <v>174</v>
      </c>
      <c r="B175" s="6">
        <v>45422</v>
      </c>
      <c r="C175" s="5"/>
      <c r="D175" s="5" t="s">
        <v>696</v>
      </c>
    </row>
    <row r="176" spans="1:4" x14ac:dyDescent="0.35">
      <c r="A176" s="5">
        <v>175</v>
      </c>
      <c r="B176" s="6">
        <v>45424</v>
      </c>
      <c r="C176" s="5"/>
      <c r="D176" s="5" t="s">
        <v>696</v>
      </c>
    </row>
    <row r="177" spans="1:4" x14ac:dyDescent="0.35">
      <c r="A177" s="5">
        <v>176</v>
      </c>
      <c r="B177" s="6">
        <v>45422</v>
      </c>
      <c r="C177" s="6">
        <v>45427</v>
      </c>
      <c r="D177" s="5" t="s">
        <v>694</v>
      </c>
    </row>
    <row r="178" spans="1:4" x14ac:dyDescent="0.35">
      <c r="A178" s="5">
        <v>177</v>
      </c>
      <c r="B178" s="6">
        <v>45422</v>
      </c>
      <c r="C178" s="6">
        <v>45426</v>
      </c>
      <c r="D178" s="5" t="s">
        <v>694</v>
      </c>
    </row>
    <row r="179" spans="1:4" x14ac:dyDescent="0.35">
      <c r="A179" s="5">
        <v>178</v>
      </c>
      <c r="B179" s="6">
        <v>45423</v>
      </c>
      <c r="C179" s="6">
        <v>45426</v>
      </c>
      <c r="D179" s="5" t="s">
        <v>694</v>
      </c>
    </row>
    <row r="180" spans="1:4" x14ac:dyDescent="0.35">
      <c r="A180" s="5">
        <v>179</v>
      </c>
      <c r="B180" s="6">
        <v>45425</v>
      </c>
      <c r="C180" s="6">
        <v>45431</v>
      </c>
      <c r="D180" s="5" t="s">
        <v>694</v>
      </c>
    </row>
    <row r="181" spans="1:4" x14ac:dyDescent="0.35">
      <c r="A181" s="5">
        <v>180</v>
      </c>
      <c r="B181" s="6">
        <v>45423</v>
      </c>
      <c r="C181" s="6">
        <v>45426</v>
      </c>
      <c r="D181" s="5" t="s">
        <v>694</v>
      </c>
    </row>
    <row r="182" spans="1:4" x14ac:dyDescent="0.35">
      <c r="A182" s="5">
        <v>181</v>
      </c>
      <c r="B182" s="6">
        <v>45424</v>
      </c>
      <c r="C182" s="6">
        <v>45434</v>
      </c>
      <c r="D182" s="5" t="s">
        <v>695</v>
      </c>
    </row>
    <row r="183" spans="1:4" x14ac:dyDescent="0.35">
      <c r="A183" s="5">
        <v>182</v>
      </c>
      <c r="B183" s="6">
        <v>45425</v>
      </c>
      <c r="C183" s="6">
        <v>45428</v>
      </c>
      <c r="D183" s="5" t="s">
        <v>694</v>
      </c>
    </row>
    <row r="184" spans="1:4" x14ac:dyDescent="0.35">
      <c r="A184" s="5">
        <v>183</v>
      </c>
      <c r="B184" s="6">
        <v>45426</v>
      </c>
      <c r="C184" s="6">
        <v>45434</v>
      </c>
      <c r="D184" s="5" t="s">
        <v>695</v>
      </c>
    </row>
    <row r="185" spans="1:4" x14ac:dyDescent="0.35">
      <c r="A185" s="5">
        <v>184</v>
      </c>
      <c r="B185" s="6">
        <v>45425</v>
      </c>
      <c r="C185" s="6">
        <v>45427</v>
      </c>
      <c r="D185" s="5" t="s">
        <v>694</v>
      </c>
    </row>
    <row r="186" spans="1:4" x14ac:dyDescent="0.35">
      <c r="A186" s="5">
        <v>185</v>
      </c>
      <c r="B186" s="6">
        <v>45424</v>
      </c>
      <c r="C186" s="6">
        <v>45430</v>
      </c>
      <c r="D186" s="5" t="s">
        <v>694</v>
      </c>
    </row>
    <row r="187" spans="1:4" x14ac:dyDescent="0.35">
      <c r="A187" s="5">
        <v>186</v>
      </c>
      <c r="B187" s="6">
        <v>45424</v>
      </c>
      <c r="C187" s="6">
        <v>45430</v>
      </c>
      <c r="D187" s="5" t="s">
        <v>694</v>
      </c>
    </row>
    <row r="188" spans="1:4" x14ac:dyDescent="0.35">
      <c r="A188" s="5">
        <v>187</v>
      </c>
      <c r="B188" s="6">
        <v>45427</v>
      </c>
      <c r="C188" s="6">
        <v>45433</v>
      </c>
      <c r="D188" s="5" t="s">
        <v>694</v>
      </c>
    </row>
    <row r="189" spans="1:4" x14ac:dyDescent="0.35">
      <c r="A189" s="5">
        <v>188</v>
      </c>
      <c r="B189" s="6">
        <v>45425</v>
      </c>
      <c r="C189" s="6">
        <v>45430</v>
      </c>
      <c r="D189" s="5" t="s">
        <v>694</v>
      </c>
    </row>
    <row r="190" spans="1:4" x14ac:dyDescent="0.35">
      <c r="A190" s="5">
        <v>189</v>
      </c>
      <c r="B190" s="6">
        <v>45427</v>
      </c>
      <c r="C190" s="6">
        <v>45430</v>
      </c>
      <c r="D190" s="5" t="s">
        <v>694</v>
      </c>
    </row>
    <row r="191" spans="1:4" x14ac:dyDescent="0.35">
      <c r="A191" s="5">
        <v>190</v>
      </c>
      <c r="B191" s="6">
        <v>45427</v>
      </c>
      <c r="C191" s="6">
        <v>45430</v>
      </c>
      <c r="D191" s="5" t="s">
        <v>694</v>
      </c>
    </row>
    <row r="192" spans="1:4" x14ac:dyDescent="0.35">
      <c r="A192" s="5">
        <v>191</v>
      </c>
      <c r="B192" s="6">
        <v>45428</v>
      </c>
      <c r="C192" s="6">
        <v>45436</v>
      </c>
      <c r="D192" s="5" t="s">
        <v>695</v>
      </c>
    </row>
    <row r="193" spans="1:4" x14ac:dyDescent="0.35">
      <c r="A193" s="5">
        <v>192</v>
      </c>
      <c r="B193" s="6">
        <v>45428</v>
      </c>
      <c r="C193" s="6">
        <v>45430</v>
      </c>
      <c r="D193" s="5" t="s">
        <v>694</v>
      </c>
    </row>
    <row r="194" spans="1:4" x14ac:dyDescent="0.35">
      <c r="A194" s="5">
        <v>193</v>
      </c>
      <c r="B194" s="6">
        <v>45426</v>
      </c>
      <c r="C194" s="6">
        <v>45431</v>
      </c>
      <c r="D194" s="5" t="s">
        <v>694</v>
      </c>
    </row>
    <row r="195" spans="1:4" x14ac:dyDescent="0.35">
      <c r="A195" s="5">
        <v>194</v>
      </c>
      <c r="B195" s="6">
        <v>45428</v>
      </c>
      <c r="C195" s="6">
        <v>45433</v>
      </c>
      <c r="D195" s="5" t="s">
        <v>694</v>
      </c>
    </row>
    <row r="196" spans="1:4" x14ac:dyDescent="0.35">
      <c r="A196" s="5">
        <v>195</v>
      </c>
      <c r="B196" s="6">
        <v>45426</v>
      </c>
      <c r="C196" s="6">
        <v>45430</v>
      </c>
      <c r="D196" s="5" t="s">
        <v>694</v>
      </c>
    </row>
    <row r="197" spans="1:4" x14ac:dyDescent="0.35">
      <c r="A197" s="5">
        <v>196</v>
      </c>
      <c r="B197" s="6">
        <v>45427</v>
      </c>
      <c r="C197" s="6">
        <v>45432</v>
      </c>
      <c r="D197" s="5" t="s">
        <v>694</v>
      </c>
    </row>
    <row r="198" spans="1:4" x14ac:dyDescent="0.35">
      <c r="A198" s="5">
        <v>197</v>
      </c>
      <c r="B198" s="6">
        <v>45427</v>
      </c>
      <c r="C198" s="6">
        <v>45432</v>
      </c>
      <c r="D198" s="5" t="s">
        <v>694</v>
      </c>
    </row>
    <row r="199" spans="1:4" x14ac:dyDescent="0.35">
      <c r="A199" s="5">
        <v>198</v>
      </c>
      <c r="B199" s="6">
        <v>45429</v>
      </c>
      <c r="C199" s="6">
        <v>45435</v>
      </c>
      <c r="D199" s="5" t="s">
        <v>694</v>
      </c>
    </row>
    <row r="200" spans="1:4" x14ac:dyDescent="0.35">
      <c r="A200" s="5">
        <v>199</v>
      </c>
      <c r="B200" s="6">
        <v>45429</v>
      </c>
      <c r="C200" s="6">
        <v>45431</v>
      </c>
      <c r="D200" s="5" t="s">
        <v>694</v>
      </c>
    </row>
    <row r="201" spans="1:4" x14ac:dyDescent="0.35">
      <c r="A201" s="5">
        <v>200</v>
      </c>
      <c r="B201" s="6">
        <v>45429</v>
      </c>
      <c r="C201" s="5"/>
      <c r="D201" s="5" t="s">
        <v>696</v>
      </c>
    </row>
    <row r="202" spans="1:4" x14ac:dyDescent="0.35">
      <c r="A202" s="5">
        <v>201</v>
      </c>
      <c r="B202" s="6">
        <v>45429</v>
      </c>
      <c r="C202" s="6">
        <v>45432</v>
      </c>
      <c r="D202" s="5" t="s">
        <v>694</v>
      </c>
    </row>
    <row r="203" spans="1:4" x14ac:dyDescent="0.35">
      <c r="A203" s="5">
        <v>202</v>
      </c>
      <c r="B203" s="6">
        <v>45430</v>
      </c>
      <c r="C203" s="6">
        <v>45433</v>
      </c>
      <c r="D203" s="5" t="s">
        <v>694</v>
      </c>
    </row>
    <row r="204" spans="1:4" x14ac:dyDescent="0.35">
      <c r="A204" s="5">
        <v>203</v>
      </c>
      <c r="B204" s="6">
        <v>45429</v>
      </c>
      <c r="C204" s="6">
        <v>45434</v>
      </c>
      <c r="D204" s="5" t="s">
        <v>694</v>
      </c>
    </row>
    <row r="205" spans="1:4" x14ac:dyDescent="0.35">
      <c r="A205" s="5">
        <v>204</v>
      </c>
      <c r="B205" s="6">
        <v>45428</v>
      </c>
      <c r="C205" s="6">
        <v>45434</v>
      </c>
      <c r="D205" s="5" t="s">
        <v>694</v>
      </c>
    </row>
    <row r="206" spans="1:4" x14ac:dyDescent="0.35">
      <c r="A206" s="5">
        <v>205</v>
      </c>
      <c r="B206" s="6">
        <v>45430</v>
      </c>
      <c r="C206" s="5"/>
      <c r="D206" s="5" t="s">
        <v>696</v>
      </c>
    </row>
    <row r="207" spans="1:4" x14ac:dyDescent="0.35">
      <c r="A207" s="5">
        <v>206</v>
      </c>
      <c r="B207" s="6">
        <v>45430</v>
      </c>
      <c r="C207" s="6">
        <v>45435</v>
      </c>
      <c r="D207" s="5" t="s">
        <v>694</v>
      </c>
    </row>
    <row r="208" spans="1:4" x14ac:dyDescent="0.35">
      <c r="A208" s="5">
        <v>207</v>
      </c>
      <c r="B208" s="6">
        <v>45430</v>
      </c>
      <c r="C208" s="6">
        <v>45442</v>
      </c>
      <c r="D208" s="5" t="s">
        <v>695</v>
      </c>
    </row>
    <row r="209" spans="1:4" x14ac:dyDescent="0.35">
      <c r="A209" s="5">
        <v>208</v>
      </c>
      <c r="B209" s="6">
        <v>45431</v>
      </c>
      <c r="C209" s="6">
        <v>45433</v>
      </c>
      <c r="D209" s="5" t="s">
        <v>694</v>
      </c>
    </row>
    <row r="210" spans="1:4" x14ac:dyDescent="0.35">
      <c r="A210" s="5">
        <v>209</v>
      </c>
      <c r="B210" s="6">
        <v>45431</v>
      </c>
      <c r="C210" s="6">
        <v>45436</v>
      </c>
      <c r="D210" s="5" t="s">
        <v>694</v>
      </c>
    </row>
    <row r="211" spans="1:4" x14ac:dyDescent="0.35">
      <c r="A211" s="5">
        <v>210</v>
      </c>
      <c r="B211" s="6">
        <v>45431</v>
      </c>
      <c r="C211" s="6">
        <v>45435</v>
      </c>
      <c r="D211" s="5" t="s">
        <v>694</v>
      </c>
    </row>
    <row r="212" spans="1:4" x14ac:dyDescent="0.35">
      <c r="A212" s="5">
        <v>211</v>
      </c>
      <c r="B212" s="6">
        <v>45431</v>
      </c>
      <c r="C212" s="5"/>
      <c r="D212" s="5" t="s">
        <v>696</v>
      </c>
    </row>
    <row r="213" spans="1:4" x14ac:dyDescent="0.35">
      <c r="A213" s="5">
        <v>212</v>
      </c>
      <c r="B213" s="6">
        <v>45432</v>
      </c>
      <c r="C213" s="6">
        <v>45438</v>
      </c>
      <c r="D213" s="5" t="s">
        <v>694</v>
      </c>
    </row>
    <row r="214" spans="1:4" x14ac:dyDescent="0.35">
      <c r="A214" s="5">
        <v>213</v>
      </c>
      <c r="B214" s="6">
        <v>45432</v>
      </c>
      <c r="C214" s="6">
        <v>45436</v>
      </c>
      <c r="D214" s="5" t="s">
        <v>694</v>
      </c>
    </row>
    <row r="215" spans="1:4" x14ac:dyDescent="0.35">
      <c r="A215" s="5">
        <v>214</v>
      </c>
      <c r="B215" s="6">
        <v>45430</v>
      </c>
      <c r="C215" s="6">
        <v>45434</v>
      </c>
      <c r="D215" s="5" t="s">
        <v>694</v>
      </c>
    </row>
    <row r="216" spans="1:4" x14ac:dyDescent="0.35">
      <c r="A216" s="5">
        <v>215</v>
      </c>
      <c r="B216" s="6">
        <v>45433</v>
      </c>
      <c r="C216" s="6">
        <v>45435</v>
      </c>
      <c r="D216" s="5" t="s">
        <v>694</v>
      </c>
    </row>
    <row r="217" spans="1:4" x14ac:dyDescent="0.35">
      <c r="A217" s="5">
        <v>216</v>
      </c>
      <c r="B217" s="6">
        <v>45431</v>
      </c>
      <c r="C217" s="5"/>
      <c r="D217" s="5" t="s">
        <v>696</v>
      </c>
    </row>
    <row r="218" spans="1:4" x14ac:dyDescent="0.35">
      <c r="A218" s="5">
        <v>217</v>
      </c>
      <c r="B218" s="6">
        <v>45432</v>
      </c>
      <c r="C218" s="6">
        <v>45436</v>
      </c>
      <c r="D218" s="5" t="s">
        <v>694</v>
      </c>
    </row>
    <row r="219" spans="1:4" x14ac:dyDescent="0.35">
      <c r="A219" s="5">
        <v>218</v>
      </c>
      <c r="B219" s="6">
        <v>45431</v>
      </c>
      <c r="C219" s="6">
        <v>45434</v>
      </c>
      <c r="D219" s="5" t="s">
        <v>694</v>
      </c>
    </row>
    <row r="220" spans="1:4" x14ac:dyDescent="0.35">
      <c r="A220" s="5">
        <v>219</v>
      </c>
      <c r="B220" s="6">
        <v>45432</v>
      </c>
      <c r="C220" s="6">
        <v>45438</v>
      </c>
      <c r="D220" s="5" t="s">
        <v>694</v>
      </c>
    </row>
    <row r="221" spans="1:4" x14ac:dyDescent="0.35">
      <c r="A221" s="5">
        <v>220</v>
      </c>
      <c r="B221" s="6">
        <v>45432</v>
      </c>
      <c r="C221" s="6">
        <v>45438</v>
      </c>
      <c r="D221" s="5" t="s">
        <v>694</v>
      </c>
    </row>
    <row r="222" spans="1:4" x14ac:dyDescent="0.35">
      <c r="A222" s="5">
        <v>221</v>
      </c>
      <c r="B222" s="6">
        <v>45431</v>
      </c>
      <c r="C222" s="6">
        <v>45436</v>
      </c>
      <c r="D222" s="5" t="s">
        <v>694</v>
      </c>
    </row>
    <row r="223" spans="1:4" x14ac:dyDescent="0.35">
      <c r="A223" s="5">
        <v>222</v>
      </c>
      <c r="B223" s="6">
        <v>45433</v>
      </c>
      <c r="C223" s="6">
        <v>45436</v>
      </c>
      <c r="D223" s="5" t="s">
        <v>694</v>
      </c>
    </row>
    <row r="224" spans="1:4" x14ac:dyDescent="0.35">
      <c r="A224" s="5">
        <v>223</v>
      </c>
      <c r="B224" s="6">
        <v>45431</v>
      </c>
      <c r="C224" s="6">
        <v>45437</v>
      </c>
      <c r="D224" s="5" t="s">
        <v>694</v>
      </c>
    </row>
    <row r="225" spans="1:4" x14ac:dyDescent="0.35">
      <c r="A225" s="5">
        <v>224</v>
      </c>
      <c r="B225" s="6">
        <v>45432</v>
      </c>
      <c r="C225" s="6">
        <v>45435</v>
      </c>
      <c r="D225" s="5" t="s">
        <v>694</v>
      </c>
    </row>
    <row r="226" spans="1:4" x14ac:dyDescent="0.35">
      <c r="A226" s="5">
        <v>225</v>
      </c>
      <c r="B226" s="6">
        <v>45432</v>
      </c>
      <c r="C226" s="6">
        <v>45434</v>
      </c>
      <c r="D226" s="5" t="s">
        <v>694</v>
      </c>
    </row>
    <row r="227" spans="1:4" x14ac:dyDescent="0.35">
      <c r="A227" s="5">
        <v>226</v>
      </c>
      <c r="B227" s="6">
        <v>45433</v>
      </c>
      <c r="C227" s="6">
        <v>45435</v>
      </c>
      <c r="D227" s="5" t="s">
        <v>694</v>
      </c>
    </row>
    <row r="228" spans="1:4" x14ac:dyDescent="0.35">
      <c r="A228" s="5">
        <v>227</v>
      </c>
      <c r="B228" s="6">
        <v>45432</v>
      </c>
      <c r="C228" s="5"/>
      <c r="D228" s="5" t="s">
        <v>696</v>
      </c>
    </row>
    <row r="229" spans="1:4" x14ac:dyDescent="0.35">
      <c r="A229" s="5">
        <v>228</v>
      </c>
      <c r="B229" s="6">
        <v>45435</v>
      </c>
      <c r="C229" s="6">
        <v>45441</v>
      </c>
      <c r="D229" s="5" t="s">
        <v>695</v>
      </c>
    </row>
    <row r="230" spans="1:4" x14ac:dyDescent="0.35">
      <c r="A230" s="5">
        <v>229</v>
      </c>
      <c r="B230" s="6">
        <v>45435</v>
      </c>
      <c r="C230" s="6">
        <v>45441</v>
      </c>
      <c r="D230" s="5" t="s">
        <v>694</v>
      </c>
    </row>
    <row r="231" spans="1:4" x14ac:dyDescent="0.35">
      <c r="A231" s="5">
        <v>230</v>
      </c>
      <c r="B231" s="6">
        <v>45435</v>
      </c>
      <c r="C231" s="6">
        <v>45440</v>
      </c>
      <c r="D231" s="5" t="s">
        <v>694</v>
      </c>
    </row>
    <row r="232" spans="1:4" x14ac:dyDescent="0.35">
      <c r="A232" s="5">
        <v>231</v>
      </c>
      <c r="B232" s="6">
        <v>45435</v>
      </c>
      <c r="C232" s="6">
        <v>45445</v>
      </c>
      <c r="D232" s="5" t="s">
        <v>695</v>
      </c>
    </row>
    <row r="233" spans="1:4" x14ac:dyDescent="0.35">
      <c r="A233" s="5">
        <v>232</v>
      </c>
      <c r="B233" s="6">
        <v>45435</v>
      </c>
      <c r="C233" s="6">
        <v>45437</v>
      </c>
      <c r="D233" s="5" t="s">
        <v>694</v>
      </c>
    </row>
    <row r="234" spans="1:4" x14ac:dyDescent="0.35">
      <c r="A234" s="5">
        <v>233</v>
      </c>
      <c r="B234" s="6">
        <v>45436</v>
      </c>
      <c r="C234" s="6">
        <v>45439</v>
      </c>
      <c r="D234" s="5" t="s">
        <v>694</v>
      </c>
    </row>
    <row r="235" spans="1:4" x14ac:dyDescent="0.35">
      <c r="A235" s="5">
        <v>234</v>
      </c>
      <c r="B235" s="6">
        <v>45435</v>
      </c>
      <c r="C235" s="6">
        <v>45440</v>
      </c>
      <c r="D235" s="5" t="s">
        <v>694</v>
      </c>
    </row>
    <row r="236" spans="1:4" x14ac:dyDescent="0.35">
      <c r="A236" s="5">
        <v>235</v>
      </c>
      <c r="B236" s="6">
        <v>45436</v>
      </c>
      <c r="C236" s="6">
        <v>45442</v>
      </c>
      <c r="D236" s="5" t="s">
        <v>694</v>
      </c>
    </row>
    <row r="237" spans="1:4" x14ac:dyDescent="0.35">
      <c r="A237" s="5">
        <v>236</v>
      </c>
      <c r="B237" s="6">
        <v>45437</v>
      </c>
      <c r="C237" s="6">
        <v>45442</v>
      </c>
      <c r="D237" s="5" t="s">
        <v>694</v>
      </c>
    </row>
    <row r="238" spans="1:4" x14ac:dyDescent="0.35">
      <c r="A238" s="5">
        <v>237</v>
      </c>
      <c r="B238" s="6">
        <v>45435</v>
      </c>
      <c r="C238" s="6">
        <v>45440</v>
      </c>
      <c r="D238" s="5" t="s">
        <v>694</v>
      </c>
    </row>
    <row r="239" spans="1:4" x14ac:dyDescent="0.35">
      <c r="A239" s="5">
        <v>238</v>
      </c>
      <c r="B239" s="6">
        <v>45435</v>
      </c>
      <c r="C239" s="5"/>
      <c r="D239" s="5" t="s">
        <v>696</v>
      </c>
    </row>
    <row r="240" spans="1:4" x14ac:dyDescent="0.35">
      <c r="A240" s="5">
        <v>239</v>
      </c>
      <c r="B240" s="6">
        <v>45437</v>
      </c>
      <c r="C240" s="6">
        <v>45441</v>
      </c>
      <c r="D240" s="5" t="s">
        <v>694</v>
      </c>
    </row>
    <row r="241" spans="1:4" x14ac:dyDescent="0.35">
      <c r="A241" s="5">
        <v>240</v>
      </c>
      <c r="B241" s="6">
        <v>45436</v>
      </c>
      <c r="C241" s="6">
        <v>45439</v>
      </c>
      <c r="D241" s="5" t="s">
        <v>694</v>
      </c>
    </row>
    <row r="242" spans="1:4" x14ac:dyDescent="0.35">
      <c r="A242" s="5">
        <v>241</v>
      </c>
      <c r="B242" s="6">
        <v>45435</v>
      </c>
      <c r="C242" s="6">
        <v>45439</v>
      </c>
      <c r="D242" s="5" t="s">
        <v>694</v>
      </c>
    </row>
    <row r="243" spans="1:4" x14ac:dyDescent="0.35">
      <c r="A243" s="5">
        <v>242</v>
      </c>
      <c r="B243" s="6">
        <v>45437</v>
      </c>
      <c r="C243" s="6">
        <v>45441</v>
      </c>
      <c r="D243" s="5" t="s">
        <v>694</v>
      </c>
    </row>
    <row r="244" spans="1:4" x14ac:dyDescent="0.35">
      <c r="A244" s="5">
        <v>243</v>
      </c>
      <c r="B244" s="6">
        <v>45436</v>
      </c>
      <c r="C244" s="6">
        <v>45441</v>
      </c>
      <c r="D244" s="5" t="s">
        <v>694</v>
      </c>
    </row>
    <row r="245" spans="1:4" x14ac:dyDescent="0.35">
      <c r="A245" s="5">
        <v>244</v>
      </c>
      <c r="B245" s="6">
        <v>45436</v>
      </c>
      <c r="C245" s="6">
        <v>45439</v>
      </c>
      <c r="D245" s="5" t="s">
        <v>694</v>
      </c>
    </row>
    <row r="246" spans="1:4" x14ac:dyDescent="0.35">
      <c r="A246" s="5">
        <v>245</v>
      </c>
      <c r="B246" s="6">
        <v>45436</v>
      </c>
      <c r="C246" s="5"/>
      <c r="D246" s="5" t="s">
        <v>696</v>
      </c>
    </row>
    <row r="247" spans="1:4" x14ac:dyDescent="0.35">
      <c r="A247" s="5">
        <v>246</v>
      </c>
      <c r="B247" s="6">
        <v>45436</v>
      </c>
      <c r="C247" s="6">
        <v>45439</v>
      </c>
      <c r="D247" s="5" t="s">
        <v>694</v>
      </c>
    </row>
    <row r="248" spans="1:4" x14ac:dyDescent="0.35">
      <c r="A248" s="5">
        <v>247</v>
      </c>
      <c r="B248" s="6">
        <v>45438</v>
      </c>
      <c r="C248" s="6">
        <v>45441</v>
      </c>
      <c r="D248" s="5" t="s">
        <v>694</v>
      </c>
    </row>
    <row r="249" spans="1:4" x14ac:dyDescent="0.35">
      <c r="A249" s="5">
        <v>248</v>
      </c>
      <c r="B249" s="6">
        <v>45438</v>
      </c>
      <c r="C249" s="6">
        <v>45443</v>
      </c>
      <c r="D249" s="5" t="s">
        <v>694</v>
      </c>
    </row>
    <row r="250" spans="1:4" x14ac:dyDescent="0.35">
      <c r="A250" s="5">
        <v>249</v>
      </c>
      <c r="B250" s="6">
        <v>45436</v>
      </c>
      <c r="C250" s="6">
        <v>45439</v>
      </c>
      <c r="D250" s="5" t="s">
        <v>694</v>
      </c>
    </row>
    <row r="251" spans="1:4" x14ac:dyDescent="0.35">
      <c r="A251" s="5">
        <v>250</v>
      </c>
      <c r="B251" s="6">
        <v>45439</v>
      </c>
      <c r="C251" s="6">
        <v>45445</v>
      </c>
      <c r="D251" s="5" t="s">
        <v>694</v>
      </c>
    </row>
    <row r="252" spans="1:4" x14ac:dyDescent="0.35">
      <c r="A252" s="5">
        <v>251</v>
      </c>
      <c r="B252" s="6">
        <v>45437</v>
      </c>
      <c r="C252" s="6">
        <v>45440</v>
      </c>
      <c r="D252" s="5" t="s">
        <v>694</v>
      </c>
    </row>
    <row r="253" spans="1:4" x14ac:dyDescent="0.35">
      <c r="A253" s="5">
        <v>252</v>
      </c>
      <c r="B253" s="6">
        <v>45437</v>
      </c>
      <c r="C253" s="5"/>
      <c r="D253" s="5" t="s">
        <v>696</v>
      </c>
    </row>
    <row r="254" spans="1:4" x14ac:dyDescent="0.35">
      <c r="A254" s="5">
        <v>253</v>
      </c>
      <c r="B254" s="6">
        <v>45439</v>
      </c>
      <c r="C254" s="6">
        <v>45442</v>
      </c>
      <c r="D254" s="5" t="s">
        <v>694</v>
      </c>
    </row>
    <row r="255" spans="1:4" x14ac:dyDescent="0.35">
      <c r="A255" s="5">
        <v>254</v>
      </c>
      <c r="B255" s="6">
        <v>45437</v>
      </c>
      <c r="C255" s="6">
        <v>45443</v>
      </c>
      <c r="D255" s="5" t="s">
        <v>694</v>
      </c>
    </row>
    <row r="256" spans="1:4" x14ac:dyDescent="0.35">
      <c r="A256" s="5">
        <v>255</v>
      </c>
      <c r="B256" s="6">
        <v>45440</v>
      </c>
      <c r="C256" s="6">
        <v>45445</v>
      </c>
      <c r="D256" s="5" t="s">
        <v>694</v>
      </c>
    </row>
    <row r="257" spans="1:4" x14ac:dyDescent="0.35">
      <c r="A257" s="5">
        <v>256</v>
      </c>
      <c r="B257" s="6">
        <v>45440</v>
      </c>
      <c r="C257" s="6">
        <v>45444</v>
      </c>
      <c r="D257" s="5" t="s">
        <v>694</v>
      </c>
    </row>
    <row r="258" spans="1:4" x14ac:dyDescent="0.35">
      <c r="A258" s="5">
        <v>257</v>
      </c>
      <c r="B258" s="6">
        <v>45440</v>
      </c>
      <c r="C258" s="6">
        <v>45446</v>
      </c>
      <c r="D258" s="5" t="s">
        <v>694</v>
      </c>
    </row>
    <row r="259" spans="1:4" x14ac:dyDescent="0.35">
      <c r="A259" s="5">
        <v>258</v>
      </c>
      <c r="B259" s="6">
        <v>45441</v>
      </c>
      <c r="C259" s="6">
        <v>45446</v>
      </c>
      <c r="D259" s="5" t="s">
        <v>694</v>
      </c>
    </row>
    <row r="260" spans="1:4" x14ac:dyDescent="0.35">
      <c r="A260" s="5">
        <v>259</v>
      </c>
      <c r="B260" s="6">
        <v>45443</v>
      </c>
      <c r="C260" s="6">
        <v>45446</v>
      </c>
      <c r="D260" s="5" t="s">
        <v>694</v>
      </c>
    </row>
    <row r="261" spans="1:4" x14ac:dyDescent="0.35">
      <c r="A261" s="5">
        <v>260</v>
      </c>
      <c r="B261" s="6">
        <v>45441</v>
      </c>
      <c r="C261" s="6">
        <v>45445</v>
      </c>
      <c r="D261" s="5" t="s">
        <v>694</v>
      </c>
    </row>
    <row r="262" spans="1:4" x14ac:dyDescent="0.35">
      <c r="A262" s="5">
        <v>261</v>
      </c>
      <c r="B262" s="6">
        <v>45442</v>
      </c>
      <c r="C262" s="6">
        <v>45448</v>
      </c>
      <c r="D262" s="5" t="s">
        <v>694</v>
      </c>
    </row>
    <row r="263" spans="1:4" x14ac:dyDescent="0.35">
      <c r="A263" s="5">
        <v>262</v>
      </c>
      <c r="B263" s="6">
        <v>45441</v>
      </c>
      <c r="C263" s="6">
        <v>45445</v>
      </c>
      <c r="D263" s="5" t="s">
        <v>694</v>
      </c>
    </row>
    <row r="264" spans="1:4" x14ac:dyDescent="0.35">
      <c r="A264" s="5">
        <v>263</v>
      </c>
      <c r="B264" s="6">
        <v>45442</v>
      </c>
      <c r="C264" s="6">
        <v>45446</v>
      </c>
      <c r="D264" s="5" t="s">
        <v>694</v>
      </c>
    </row>
    <row r="265" spans="1:4" x14ac:dyDescent="0.35">
      <c r="A265" s="5">
        <v>264</v>
      </c>
      <c r="B265" s="6">
        <v>45443</v>
      </c>
      <c r="C265" s="6">
        <v>45445</v>
      </c>
      <c r="D265" s="5" t="s">
        <v>694</v>
      </c>
    </row>
    <row r="266" spans="1:4" x14ac:dyDescent="0.35">
      <c r="A266" s="5">
        <v>265</v>
      </c>
      <c r="B266" s="6">
        <v>45442</v>
      </c>
      <c r="C266" s="6">
        <v>45448</v>
      </c>
      <c r="D266" s="5" t="s">
        <v>694</v>
      </c>
    </row>
    <row r="267" spans="1:4" x14ac:dyDescent="0.35">
      <c r="A267" s="5">
        <v>266</v>
      </c>
      <c r="B267" s="6">
        <v>45442</v>
      </c>
      <c r="C267" s="6">
        <v>45446</v>
      </c>
      <c r="D267" s="5" t="s">
        <v>694</v>
      </c>
    </row>
    <row r="268" spans="1:4" x14ac:dyDescent="0.35">
      <c r="A268" s="5">
        <v>267</v>
      </c>
      <c r="B268" s="6">
        <v>45442</v>
      </c>
      <c r="C268" s="6">
        <v>45446</v>
      </c>
      <c r="D268" s="5" t="s">
        <v>694</v>
      </c>
    </row>
    <row r="269" spans="1:4" x14ac:dyDescent="0.35">
      <c r="A269" s="5">
        <v>268</v>
      </c>
      <c r="B269" s="6">
        <v>45443</v>
      </c>
      <c r="C269" s="6">
        <v>45445</v>
      </c>
      <c r="D269" s="5" t="s">
        <v>694</v>
      </c>
    </row>
    <row r="270" spans="1:4" x14ac:dyDescent="0.35">
      <c r="A270" s="5">
        <v>269</v>
      </c>
      <c r="B270" s="6">
        <v>45443</v>
      </c>
      <c r="C270" s="6">
        <v>45446</v>
      </c>
      <c r="D270" s="5" t="s">
        <v>694</v>
      </c>
    </row>
    <row r="271" spans="1:4" x14ac:dyDescent="0.35">
      <c r="A271" s="5">
        <v>270</v>
      </c>
      <c r="B271" s="6">
        <v>45442</v>
      </c>
      <c r="C271" s="6">
        <v>45447</v>
      </c>
      <c r="D271" s="5" t="s">
        <v>694</v>
      </c>
    </row>
    <row r="272" spans="1:4" x14ac:dyDescent="0.35">
      <c r="A272" s="5">
        <v>271</v>
      </c>
      <c r="B272" s="6">
        <v>45445</v>
      </c>
      <c r="C272" s="6">
        <v>45450</v>
      </c>
      <c r="D272" s="5" t="s">
        <v>694</v>
      </c>
    </row>
    <row r="273" spans="1:4" x14ac:dyDescent="0.35">
      <c r="A273" s="5">
        <v>272</v>
      </c>
      <c r="B273" s="6">
        <v>45443</v>
      </c>
      <c r="C273" s="6">
        <v>45451</v>
      </c>
      <c r="D273" s="5" t="s">
        <v>695</v>
      </c>
    </row>
    <row r="274" spans="1:4" x14ac:dyDescent="0.35">
      <c r="A274" s="5">
        <v>273</v>
      </c>
      <c r="B274" s="6">
        <v>45445</v>
      </c>
      <c r="C274" s="6">
        <v>45447</v>
      </c>
      <c r="D274" s="5" t="s">
        <v>694</v>
      </c>
    </row>
    <row r="275" spans="1:4" x14ac:dyDescent="0.35">
      <c r="A275" s="5">
        <v>274</v>
      </c>
      <c r="B275" s="6">
        <v>45444</v>
      </c>
      <c r="C275" s="6">
        <v>45450</v>
      </c>
      <c r="D275" s="5" t="s">
        <v>694</v>
      </c>
    </row>
    <row r="276" spans="1:4" x14ac:dyDescent="0.35">
      <c r="A276" s="5">
        <v>275</v>
      </c>
      <c r="B276" s="6">
        <v>45445</v>
      </c>
      <c r="C276" s="6">
        <v>45448</v>
      </c>
      <c r="D276" s="5" t="s">
        <v>694</v>
      </c>
    </row>
    <row r="277" spans="1:4" x14ac:dyDescent="0.35">
      <c r="A277" s="5">
        <v>276</v>
      </c>
      <c r="B277" s="6">
        <v>45444</v>
      </c>
      <c r="C277" s="6">
        <v>45450</v>
      </c>
      <c r="D277" s="5" t="s">
        <v>694</v>
      </c>
    </row>
    <row r="278" spans="1:4" x14ac:dyDescent="0.35">
      <c r="A278" s="5">
        <v>277</v>
      </c>
      <c r="B278" s="6">
        <v>45444</v>
      </c>
      <c r="C278" s="6">
        <v>45446</v>
      </c>
      <c r="D278" s="5" t="s">
        <v>694</v>
      </c>
    </row>
    <row r="279" spans="1:4" x14ac:dyDescent="0.35">
      <c r="A279" s="5">
        <v>278</v>
      </c>
      <c r="B279" s="6">
        <v>45445</v>
      </c>
      <c r="C279" s="6">
        <v>45448</v>
      </c>
      <c r="D279" s="5" t="s">
        <v>694</v>
      </c>
    </row>
    <row r="280" spans="1:4" x14ac:dyDescent="0.35">
      <c r="A280" s="5">
        <v>279</v>
      </c>
      <c r="B280" s="6">
        <v>45446</v>
      </c>
      <c r="C280" s="6">
        <v>45449</v>
      </c>
      <c r="D280" s="5" t="s">
        <v>694</v>
      </c>
    </row>
    <row r="281" spans="1:4" x14ac:dyDescent="0.35">
      <c r="A281" s="5">
        <v>280</v>
      </c>
      <c r="B281" s="6">
        <v>45447</v>
      </c>
      <c r="C281" s="6">
        <v>45450</v>
      </c>
      <c r="D281" s="5" t="s">
        <v>694</v>
      </c>
    </row>
    <row r="282" spans="1:4" x14ac:dyDescent="0.35">
      <c r="A282" s="5">
        <v>281</v>
      </c>
      <c r="B282" s="6">
        <v>45447</v>
      </c>
      <c r="C282" s="6">
        <v>45453</v>
      </c>
      <c r="D282" s="5" t="s">
        <v>694</v>
      </c>
    </row>
    <row r="283" spans="1:4" x14ac:dyDescent="0.35">
      <c r="A283" s="5">
        <v>282</v>
      </c>
      <c r="B283" s="6">
        <v>45446</v>
      </c>
      <c r="C283" s="6">
        <v>45450</v>
      </c>
      <c r="D283" s="5" t="s">
        <v>694</v>
      </c>
    </row>
    <row r="284" spans="1:4" x14ac:dyDescent="0.35">
      <c r="A284" s="5">
        <v>283</v>
      </c>
      <c r="B284" s="6">
        <v>45447</v>
      </c>
      <c r="C284" s="5"/>
      <c r="D284" s="5" t="s">
        <v>696</v>
      </c>
    </row>
    <row r="285" spans="1:4" x14ac:dyDescent="0.35">
      <c r="A285" s="5">
        <v>284</v>
      </c>
      <c r="B285" s="6">
        <v>45445</v>
      </c>
      <c r="C285" s="6">
        <v>45450</v>
      </c>
      <c r="D285" s="5" t="s">
        <v>694</v>
      </c>
    </row>
    <row r="286" spans="1:4" x14ac:dyDescent="0.35">
      <c r="A286" s="5">
        <v>285</v>
      </c>
      <c r="B286" s="6">
        <v>45445</v>
      </c>
      <c r="C286" s="6">
        <v>45449</v>
      </c>
      <c r="D286" s="5" t="s">
        <v>694</v>
      </c>
    </row>
    <row r="287" spans="1:4" x14ac:dyDescent="0.35">
      <c r="A287" s="5">
        <v>286</v>
      </c>
      <c r="B287" s="6">
        <v>45448</v>
      </c>
      <c r="C287" s="6">
        <v>45452</v>
      </c>
      <c r="D287" s="5" t="s">
        <v>694</v>
      </c>
    </row>
    <row r="288" spans="1:4" x14ac:dyDescent="0.35">
      <c r="A288" s="5">
        <v>287</v>
      </c>
      <c r="B288" s="6">
        <v>45449</v>
      </c>
      <c r="C288" s="6">
        <v>45451</v>
      </c>
      <c r="D288" s="5" t="s">
        <v>694</v>
      </c>
    </row>
    <row r="289" spans="1:4" x14ac:dyDescent="0.35">
      <c r="A289" s="5">
        <v>288</v>
      </c>
      <c r="B289" s="6">
        <v>45447</v>
      </c>
      <c r="C289" s="6">
        <v>45451</v>
      </c>
      <c r="D289" s="5" t="s">
        <v>694</v>
      </c>
    </row>
    <row r="290" spans="1:4" x14ac:dyDescent="0.35">
      <c r="A290" s="5">
        <v>289</v>
      </c>
      <c r="B290" s="6">
        <v>45449</v>
      </c>
      <c r="C290" s="6">
        <v>45452</v>
      </c>
      <c r="D290" s="5" t="s">
        <v>694</v>
      </c>
    </row>
    <row r="291" spans="1:4" x14ac:dyDescent="0.35">
      <c r="A291" s="5">
        <v>290</v>
      </c>
      <c r="B291" s="6">
        <v>45450</v>
      </c>
      <c r="C291" s="6">
        <v>45452</v>
      </c>
      <c r="D291" s="5" t="s">
        <v>694</v>
      </c>
    </row>
    <row r="292" spans="1:4" x14ac:dyDescent="0.35">
      <c r="A292" s="5">
        <v>291</v>
      </c>
      <c r="B292" s="6">
        <v>45450</v>
      </c>
      <c r="C292" s="5"/>
      <c r="D292" s="5" t="s">
        <v>696</v>
      </c>
    </row>
    <row r="293" spans="1:4" x14ac:dyDescent="0.35">
      <c r="A293" s="5">
        <v>292</v>
      </c>
      <c r="B293" s="6">
        <v>45449</v>
      </c>
      <c r="C293" s="6">
        <v>45452</v>
      </c>
      <c r="D293" s="5" t="s">
        <v>694</v>
      </c>
    </row>
    <row r="294" spans="1:4" x14ac:dyDescent="0.35">
      <c r="A294" s="5">
        <v>293</v>
      </c>
      <c r="B294" s="6">
        <v>45451</v>
      </c>
      <c r="C294" s="6">
        <v>45453</v>
      </c>
      <c r="D294" s="5" t="s">
        <v>694</v>
      </c>
    </row>
    <row r="295" spans="1:4" x14ac:dyDescent="0.35">
      <c r="A295" s="5">
        <v>294</v>
      </c>
      <c r="B295" s="6">
        <v>45449</v>
      </c>
      <c r="C295" s="6">
        <v>45454</v>
      </c>
      <c r="D295" s="5" t="s">
        <v>694</v>
      </c>
    </row>
    <row r="296" spans="1:4" x14ac:dyDescent="0.35">
      <c r="A296" s="5">
        <v>295</v>
      </c>
      <c r="B296" s="6">
        <v>45449</v>
      </c>
      <c r="C296" s="6">
        <v>45455</v>
      </c>
      <c r="D296" s="5" t="s">
        <v>694</v>
      </c>
    </row>
    <row r="297" spans="1:4" x14ac:dyDescent="0.35">
      <c r="A297" s="5">
        <v>296</v>
      </c>
      <c r="B297" s="6">
        <v>45449</v>
      </c>
      <c r="C297" s="6">
        <v>45454</v>
      </c>
      <c r="D297" s="5" t="s">
        <v>694</v>
      </c>
    </row>
    <row r="298" spans="1:4" x14ac:dyDescent="0.35">
      <c r="A298" s="5">
        <v>297</v>
      </c>
      <c r="B298" s="6">
        <v>45450</v>
      </c>
      <c r="C298" s="6">
        <v>45453</v>
      </c>
      <c r="D298" s="5" t="s">
        <v>694</v>
      </c>
    </row>
    <row r="299" spans="1:4" x14ac:dyDescent="0.35">
      <c r="A299" s="5">
        <v>298</v>
      </c>
      <c r="B299" s="6">
        <v>45452</v>
      </c>
      <c r="C299" s="6">
        <v>45454</v>
      </c>
      <c r="D299" s="5" t="s">
        <v>694</v>
      </c>
    </row>
    <row r="300" spans="1:4" x14ac:dyDescent="0.35">
      <c r="A300" s="5">
        <v>299</v>
      </c>
      <c r="B300" s="6">
        <v>45450</v>
      </c>
      <c r="C300" s="6">
        <v>45452</v>
      </c>
      <c r="D300" s="5" t="s">
        <v>694</v>
      </c>
    </row>
    <row r="301" spans="1:4" x14ac:dyDescent="0.35">
      <c r="A301" s="5">
        <v>300</v>
      </c>
      <c r="B301" s="6">
        <v>45450</v>
      </c>
      <c r="C301" s="6">
        <v>45452</v>
      </c>
      <c r="D301" s="5" t="s">
        <v>694</v>
      </c>
    </row>
    <row r="302" spans="1:4" x14ac:dyDescent="0.35">
      <c r="A302" s="5">
        <v>301</v>
      </c>
      <c r="B302" s="6">
        <v>45451</v>
      </c>
      <c r="C302" s="6">
        <v>45453</v>
      </c>
      <c r="D302" s="5" t="s">
        <v>694</v>
      </c>
    </row>
    <row r="303" spans="1:4" x14ac:dyDescent="0.35">
      <c r="A303" s="5">
        <v>302</v>
      </c>
      <c r="B303" s="6">
        <v>45453</v>
      </c>
      <c r="C303" s="6">
        <v>45455</v>
      </c>
      <c r="D303" s="5" t="s">
        <v>694</v>
      </c>
    </row>
    <row r="304" spans="1:4" x14ac:dyDescent="0.35">
      <c r="A304" s="5">
        <v>303</v>
      </c>
      <c r="B304" s="6">
        <v>45451</v>
      </c>
      <c r="C304" s="6">
        <v>45461</v>
      </c>
      <c r="D304" s="5" t="s">
        <v>695</v>
      </c>
    </row>
    <row r="305" spans="1:4" x14ac:dyDescent="0.35">
      <c r="A305" s="5">
        <v>304</v>
      </c>
      <c r="B305" s="6">
        <v>45452</v>
      </c>
      <c r="C305" s="6">
        <v>45456</v>
      </c>
      <c r="D305" s="5" t="s">
        <v>694</v>
      </c>
    </row>
    <row r="306" spans="1:4" x14ac:dyDescent="0.35">
      <c r="A306" s="5">
        <v>305</v>
      </c>
      <c r="B306" s="6">
        <v>45452</v>
      </c>
      <c r="C306" s="6">
        <v>45458</v>
      </c>
      <c r="D306" s="5" t="s">
        <v>694</v>
      </c>
    </row>
    <row r="307" spans="1:4" x14ac:dyDescent="0.35">
      <c r="A307" s="5">
        <v>306</v>
      </c>
      <c r="B307" s="6">
        <v>45451</v>
      </c>
      <c r="C307" s="6">
        <v>45455</v>
      </c>
      <c r="D307" s="5" t="s">
        <v>694</v>
      </c>
    </row>
    <row r="308" spans="1:4" x14ac:dyDescent="0.35">
      <c r="A308" s="5">
        <v>307</v>
      </c>
      <c r="B308" s="6">
        <v>45451</v>
      </c>
      <c r="C308" s="6">
        <v>45455</v>
      </c>
      <c r="D308" s="5" t="s">
        <v>694</v>
      </c>
    </row>
    <row r="309" spans="1:4" x14ac:dyDescent="0.35">
      <c r="A309" s="5">
        <v>308</v>
      </c>
      <c r="B309" s="6">
        <v>45452</v>
      </c>
      <c r="C309" s="6">
        <v>45456</v>
      </c>
      <c r="D309" s="5" t="s">
        <v>694</v>
      </c>
    </row>
    <row r="310" spans="1:4" x14ac:dyDescent="0.35">
      <c r="A310" s="5">
        <v>309</v>
      </c>
      <c r="B310" s="6">
        <v>45453</v>
      </c>
      <c r="C310" s="6">
        <v>45459</v>
      </c>
      <c r="D310" s="5" t="s">
        <v>694</v>
      </c>
    </row>
    <row r="311" spans="1:4" x14ac:dyDescent="0.35">
      <c r="A311" s="5">
        <v>310</v>
      </c>
      <c r="B311" s="6">
        <v>45453</v>
      </c>
      <c r="C311" s="6">
        <v>45456</v>
      </c>
      <c r="D311" s="5" t="s">
        <v>694</v>
      </c>
    </row>
    <row r="312" spans="1:4" x14ac:dyDescent="0.35">
      <c r="A312" s="5">
        <v>311</v>
      </c>
      <c r="B312" s="6">
        <v>45454</v>
      </c>
      <c r="C312" s="6">
        <v>45456</v>
      </c>
      <c r="D312" s="5" t="s">
        <v>694</v>
      </c>
    </row>
    <row r="313" spans="1:4" x14ac:dyDescent="0.35">
      <c r="A313" s="5">
        <v>312</v>
      </c>
      <c r="B313" s="6">
        <v>45453</v>
      </c>
      <c r="C313" s="6">
        <v>45455</v>
      </c>
      <c r="D313" s="5" t="s">
        <v>694</v>
      </c>
    </row>
    <row r="314" spans="1:4" x14ac:dyDescent="0.35">
      <c r="A314" s="5">
        <v>313</v>
      </c>
      <c r="B314" s="6">
        <v>45453</v>
      </c>
      <c r="C314" s="6">
        <v>45456</v>
      </c>
      <c r="D314" s="5" t="s">
        <v>694</v>
      </c>
    </row>
    <row r="315" spans="1:4" x14ac:dyDescent="0.35">
      <c r="A315" s="5">
        <v>314</v>
      </c>
      <c r="B315" s="6">
        <v>45454</v>
      </c>
      <c r="C315" s="6">
        <v>45460</v>
      </c>
      <c r="D315" s="5" t="s">
        <v>694</v>
      </c>
    </row>
    <row r="316" spans="1:4" x14ac:dyDescent="0.35">
      <c r="A316" s="5">
        <v>315</v>
      </c>
      <c r="B316" s="6">
        <v>45453</v>
      </c>
      <c r="C316" s="6">
        <v>45455</v>
      </c>
      <c r="D316" s="5" t="s">
        <v>694</v>
      </c>
    </row>
    <row r="317" spans="1:4" x14ac:dyDescent="0.35">
      <c r="A317" s="5">
        <v>316</v>
      </c>
      <c r="B317" s="6">
        <v>45453</v>
      </c>
      <c r="C317" s="6">
        <v>45459</v>
      </c>
      <c r="D317" s="5" t="s">
        <v>694</v>
      </c>
    </row>
    <row r="318" spans="1:4" x14ac:dyDescent="0.35">
      <c r="A318" s="5">
        <v>317</v>
      </c>
      <c r="B318" s="6">
        <v>45456</v>
      </c>
      <c r="C318" s="6">
        <v>45463</v>
      </c>
      <c r="D318" s="5" t="s">
        <v>695</v>
      </c>
    </row>
    <row r="319" spans="1:4" x14ac:dyDescent="0.35">
      <c r="A319" s="5">
        <v>318</v>
      </c>
      <c r="B319" s="6">
        <v>45454</v>
      </c>
      <c r="C319" s="6">
        <v>45460</v>
      </c>
      <c r="D319" s="5" t="s">
        <v>694</v>
      </c>
    </row>
    <row r="320" spans="1:4" x14ac:dyDescent="0.35">
      <c r="A320" s="5">
        <v>319</v>
      </c>
      <c r="B320" s="6">
        <v>45456</v>
      </c>
      <c r="C320" s="6">
        <v>45462</v>
      </c>
      <c r="D320" s="5" t="s">
        <v>694</v>
      </c>
    </row>
    <row r="321" spans="1:4" x14ac:dyDescent="0.35">
      <c r="A321" s="5">
        <v>320</v>
      </c>
      <c r="B321" s="6">
        <v>45455</v>
      </c>
      <c r="C321" s="6">
        <v>45458</v>
      </c>
      <c r="D321" s="5" t="s">
        <v>694</v>
      </c>
    </row>
    <row r="322" spans="1:4" x14ac:dyDescent="0.35">
      <c r="A322" s="5">
        <v>321</v>
      </c>
      <c r="B322" s="6">
        <v>45457</v>
      </c>
      <c r="C322" s="6">
        <v>45462</v>
      </c>
      <c r="D322" s="5" t="s">
        <v>694</v>
      </c>
    </row>
    <row r="323" spans="1:4" x14ac:dyDescent="0.35">
      <c r="A323" s="5">
        <v>322</v>
      </c>
      <c r="B323" s="6">
        <v>45456</v>
      </c>
      <c r="C323" s="6">
        <v>45459</v>
      </c>
      <c r="D323" s="5" t="s">
        <v>694</v>
      </c>
    </row>
    <row r="324" spans="1:4" x14ac:dyDescent="0.35">
      <c r="A324" s="5">
        <v>323</v>
      </c>
      <c r="B324" s="6">
        <v>45457</v>
      </c>
      <c r="C324" s="6">
        <v>45462</v>
      </c>
      <c r="D324" s="5" t="s">
        <v>694</v>
      </c>
    </row>
    <row r="325" spans="1:4" x14ac:dyDescent="0.35">
      <c r="A325" s="5">
        <v>324</v>
      </c>
      <c r="B325" s="6">
        <v>45457</v>
      </c>
      <c r="C325" s="6">
        <v>45460</v>
      </c>
      <c r="D325" s="5" t="s">
        <v>694</v>
      </c>
    </row>
    <row r="326" spans="1:4" x14ac:dyDescent="0.35">
      <c r="A326" s="5">
        <v>325</v>
      </c>
      <c r="B326" s="6">
        <v>45457</v>
      </c>
      <c r="C326" s="6">
        <v>45460</v>
      </c>
      <c r="D326" s="5" t="s">
        <v>694</v>
      </c>
    </row>
    <row r="327" spans="1:4" x14ac:dyDescent="0.35">
      <c r="A327" s="5">
        <v>326</v>
      </c>
      <c r="B327" s="6">
        <v>45457</v>
      </c>
      <c r="C327" s="6">
        <v>45460</v>
      </c>
      <c r="D327" s="5" t="s">
        <v>694</v>
      </c>
    </row>
    <row r="328" spans="1:4" x14ac:dyDescent="0.35">
      <c r="A328" s="5">
        <v>327</v>
      </c>
      <c r="B328" s="6">
        <v>45456</v>
      </c>
      <c r="C328" s="5"/>
      <c r="D328" s="5" t="s">
        <v>696</v>
      </c>
    </row>
    <row r="329" spans="1:4" x14ac:dyDescent="0.35">
      <c r="A329" s="5">
        <v>328</v>
      </c>
      <c r="B329" s="6">
        <v>45457</v>
      </c>
      <c r="C329" s="6">
        <v>45460</v>
      </c>
      <c r="D329" s="5" t="s">
        <v>694</v>
      </c>
    </row>
    <row r="330" spans="1:4" x14ac:dyDescent="0.35">
      <c r="A330" s="5">
        <v>329</v>
      </c>
      <c r="B330" s="6">
        <v>45456</v>
      </c>
      <c r="C330" s="5"/>
      <c r="D330" s="5" t="s">
        <v>696</v>
      </c>
    </row>
    <row r="331" spans="1:4" x14ac:dyDescent="0.35">
      <c r="A331" s="5">
        <v>330</v>
      </c>
      <c r="B331" s="6">
        <v>45457</v>
      </c>
      <c r="C331" s="6">
        <v>45462</v>
      </c>
      <c r="D331" s="5" t="s">
        <v>694</v>
      </c>
    </row>
    <row r="332" spans="1:4" x14ac:dyDescent="0.35">
      <c r="A332" s="5">
        <v>331</v>
      </c>
      <c r="B332" s="6">
        <v>45458</v>
      </c>
      <c r="C332" s="6">
        <v>45464</v>
      </c>
      <c r="D332" s="5" t="s">
        <v>694</v>
      </c>
    </row>
    <row r="333" spans="1:4" x14ac:dyDescent="0.35">
      <c r="A333" s="5">
        <v>332</v>
      </c>
      <c r="B333" s="6">
        <v>45458</v>
      </c>
      <c r="C333" s="6">
        <v>45464</v>
      </c>
      <c r="D333" s="5" t="s">
        <v>694</v>
      </c>
    </row>
    <row r="334" spans="1:4" x14ac:dyDescent="0.35">
      <c r="A334" s="5">
        <v>333</v>
      </c>
      <c r="B334" s="6">
        <v>45457</v>
      </c>
      <c r="C334" s="5"/>
      <c r="D334" s="5" t="s">
        <v>696</v>
      </c>
    </row>
    <row r="335" spans="1:4" x14ac:dyDescent="0.35">
      <c r="A335" s="5">
        <v>334</v>
      </c>
      <c r="B335" s="6">
        <v>45457</v>
      </c>
      <c r="C335" s="6">
        <v>45461</v>
      </c>
      <c r="D335" s="5" t="s">
        <v>694</v>
      </c>
    </row>
    <row r="336" spans="1:4" x14ac:dyDescent="0.35">
      <c r="A336" s="5">
        <v>335</v>
      </c>
      <c r="B336" s="6">
        <v>45460</v>
      </c>
      <c r="C336" s="6">
        <v>45462</v>
      </c>
      <c r="D336" s="5" t="s">
        <v>694</v>
      </c>
    </row>
    <row r="337" spans="1:4" x14ac:dyDescent="0.35">
      <c r="A337" s="5">
        <v>336</v>
      </c>
      <c r="B337" s="6">
        <v>45460</v>
      </c>
      <c r="C337" s="6">
        <v>45465</v>
      </c>
      <c r="D337" s="5" t="s">
        <v>694</v>
      </c>
    </row>
    <row r="338" spans="1:4" x14ac:dyDescent="0.35">
      <c r="A338" s="5">
        <v>337</v>
      </c>
      <c r="B338" s="6">
        <v>45458</v>
      </c>
      <c r="C338" s="5"/>
      <c r="D338" s="5" t="s">
        <v>696</v>
      </c>
    </row>
    <row r="339" spans="1:4" x14ac:dyDescent="0.35">
      <c r="A339" s="5">
        <v>338</v>
      </c>
      <c r="B339" s="6">
        <v>45459</v>
      </c>
      <c r="C339" s="6">
        <v>45465</v>
      </c>
      <c r="D339" s="5" t="s">
        <v>694</v>
      </c>
    </row>
    <row r="340" spans="1:4" x14ac:dyDescent="0.35">
      <c r="A340" s="5">
        <v>339</v>
      </c>
      <c r="B340" s="6">
        <v>45460</v>
      </c>
      <c r="C340" s="6">
        <v>45465</v>
      </c>
      <c r="D340" s="5" t="s">
        <v>694</v>
      </c>
    </row>
    <row r="341" spans="1:4" x14ac:dyDescent="0.35">
      <c r="A341" s="5">
        <v>340</v>
      </c>
      <c r="B341" s="6">
        <v>45461</v>
      </c>
      <c r="C341" s="6">
        <v>45464</v>
      </c>
      <c r="D341" s="5" t="s">
        <v>694</v>
      </c>
    </row>
    <row r="342" spans="1:4" x14ac:dyDescent="0.35">
      <c r="A342" s="5">
        <v>341</v>
      </c>
      <c r="B342" s="6">
        <v>45461</v>
      </c>
      <c r="C342" s="6">
        <v>45464</v>
      </c>
      <c r="D342" s="5" t="s">
        <v>694</v>
      </c>
    </row>
    <row r="343" spans="1:4" x14ac:dyDescent="0.35">
      <c r="A343" s="5">
        <v>342</v>
      </c>
      <c r="B343" s="6">
        <v>45460</v>
      </c>
      <c r="C343" s="6">
        <v>45463</v>
      </c>
      <c r="D343" s="5" t="s">
        <v>694</v>
      </c>
    </row>
    <row r="344" spans="1:4" x14ac:dyDescent="0.35">
      <c r="A344" s="5">
        <v>343</v>
      </c>
      <c r="B344" s="6">
        <v>45459</v>
      </c>
      <c r="C344" s="6">
        <v>45463</v>
      </c>
      <c r="D344" s="5" t="s">
        <v>694</v>
      </c>
    </row>
    <row r="345" spans="1:4" x14ac:dyDescent="0.35">
      <c r="A345" s="5">
        <v>344</v>
      </c>
      <c r="B345" s="6">
        <v>45462</v>
      </c>
      <c r="C345" s="6">
        <v>45466</v>
      </c>
      <c r="D345" s="5" t="s">
        <v>694</v>
      </c>
    </row>
    <row r="346" spans="1:4" x14ac:dyDescent="0.35">
      <c r="A346" s="5">
        <v>345</v>
      </c>
      <c r="B346" s="6">
        <v>45461</v>
      </c>
      <c r="C346" s="6">
        <v>45472</v>
      </c>
      <c r="D346" s="5" t="s">
        <v>695</v>
      </c>
    </row>
    <row r="347" spans="1:4" x14ac:dyDescent="0.35">
      <c r="A347" s="5">
        <v>346</v>
      </c>
      <c r="B347" s="6">
        <v>45460</v>
      </c>
      <c r="C347" s="6">
        <v>45466</v>
      </c>
      <c r="D347" s="5" t="s">
        <v>694</v>
      </c>
    </row>
    <row r="348" spans="1:4" x14ac:dyDescent="0.35">
      <c r="A348" s="5">
        <v>347</v>
      </c>
      <c r="B348" s="6">
        <v>45462</v>
      </c>
      <c r="C348" s="6">
        <v>45464</v>
      </c>
      <c r="D348" s="5" t="s">
        <v>694</v>
      </c>
    </row>
    <row r="349" spans="1:4" x14ac:dyDescent="0.35">
      <c r="A349" s="5">
        <v>348</v>
      </c>
      <c r="B349" s="6">
        <v>45462</v>
      </c>
      <c r="C349" s="6">
        <v>45465</v>
      </c>
      <c r="D349" s="5" t="s">
        <v>694</v>
      </c>
    </row>
    <row r="350" spans="1:4" x14ac:dyDescent="0.35">
      <c r="A350" s="5">
        <v>349</v>
      </c>
      <c r="B350" s="6">
        <v>45461</v>
      </c>
      <c r="C350" s="6">
        <v>45466</v>
      </c>
      <c r="D350" s="5" t="s">
        <v>694</v>
      </c>
    </row>
    <row r="351" spans="1:4" x14ac:dyDescent="0.35">
      <c r="A351" s="5">
        <v>350</v>
      </c>
      <c r="B351" s="6">
        <v>45461</v>
      </c>
      <c r="C351" s="6">
        <v>45473</v>
      </c>
      <c r="D351" s="5" t="s">
        <v>695</v>
      </c>
    </row>
    <row r="352" spans="1:4" x14ac:dyDescent="0.35">
      <c r="A352" s="5">
        <v>351</v>
      </c>
      <c r="B352" s="6">
        <v>45461</v>
      </c>
      <c r="C352" s="6">
        <v>45470</v>
      </c>
      <c r="D352" s="5" t="s">
        <v>695</v>
      </c>
    </row>
    <row r="353" spans="1:4" x14ac:dyDescent="0.35">
      <c r="A353" s="5">
        <v>352</v>
      </c>
      <c r="B353" s="6">
        <v>45462</v>
      </c>
      <c r="C353" s="6">
        <v>45468</v>
      </c>
      <c r="D353" s="5" t="s">
        <v>694</v>
      </c>
    </row>
    <row r="354" spans="1:4" x14ac:dyDescent="0.35">
      <c r="A354" s="5">
        <v>353</v>
      </c>
      <c r="B354" s="6">
        <v>45462</v>
      </c>
      <c r="C354" s="6">
        <v>45468</v>
      </c>
      <c r="D354" s="5" t="s">
        <v>694</v>
      </c>
    </row>
    <row r="355" spans="1:4" x14ac:dyDescent="0.35">
      <c r="A355" s="5">
        <v>354</v>
      </c>
      <c r="B355" s="6">
        <v>45463</v>
      </c>
      <c r="C355" s="6">
        <v>45469</v>
      </c>
      <c r="D355" s="5" t="s">
        <v>694</v>
      </c>
    </row>
    <row r="356" spans="1:4" x14ac:dyDescent="0.35">
      <c r="A356" s="5">
        <v>355</v>
      </c>
      <c r="B356" s="6">
        <v>45463</v>
      </c>
      <c r="C356" s="6">
        <v>45467</v>
      </c>
      <c r="D356" s="5" t="s">
        <v>694</v>
      </c>
    </row>
    <row r="357" spans="1:4" x14ac:dyDescent="0.35">
      <c r="A357" s="5">
        <v>356</v>
      </c>
      <c r="B357" s="6">
        <v>45462</v>
      </c>
      <c r="C357" s="6">
        <v>45468</v>
      </c>
      <c r="D357" s="5" t="s">
        <v>694</v>
      </c>
    </row>
    <row r="358" spans="1:4" x14ac:dyDescent="0.35">
      <c r="A358" s="5">
        <v>357</v>
      </c>
      <c r="B358" s="6">
        <v>45465</v>
      </c>
      <c r="C358" s="6">
        <v>45467</v>
      </c>
      <c r="D358" s="5" t="s">
        <v>694</v>
      </c>
    </row>
    <row r="359" spans="1:4" x14ac:dyDescent="0.35">
      <c r="A359" s="5">
        <v>358</v>
      </c>
      <c r="B359" s="6">
        <v>45465</v>
      </c>
      <c r="C359" s="6">
        <v>45469</v>
      </c>
      <c r="D359" s="5" t="s">
        <v>694</v>
      </c>
    </row>
    <row r="360" spans="1:4" x14ac:dyDescent="0.35">
      <c r="A360" s="5">
        <v>359</v>
      </c>
      <c r="B360" s="6">
        <v>45464</v>
      </c>
      <c r="C360" s="6">
        <v>45470</v>
      </c>
      <c r="D360" s="5" t="s">
        <v>694</v>
      </c>
    </row>
    <row r="361" spans="1:4" x14ac:dyDescent="0.35">
      <c r="A361" s="5">
        <v>360</v>
      </c>
      <c r="B361" s="6">
        <v>45465</v>
      </c>
      <c r="C361" s="6">
        <v>45468</v>
      </c>
      <c r="D361" s="5" t="s">
        <v>694</v>
      </c>
    </row>
    <row r="362" spans="1:4" x14ac:dyDescent="0.35">
      <c r="A362" s="5">
        <v>361</v>
      </c>
      <c r="B362" s="6">
        <v>45465</v>
      </c>
      <c r="C362" s="6">
        <v>45467</v>
      </c>
      <c r="D362" s="5" t="s">
        <v>694</v>
      </c>
    </row>
    <row r="363" spans="1:4" x14ac:dyDescent="0.35">
      <c r="A363" s="5">
        <v>362</v>
      </c>
      <c r="B363" s="6">
        <v>45466</v>
      </c>
      <c r="C363" s="6">
        <v>45470</v>
      </c>
      <c r="D363" s="5" t="s">
        <v>694</v>
      </c>
    </row>
    <row r="364" spans="1:4" x14ac:dyDescent="0.35">
      <c r="A364" s="5">
        <v>363</v>
      </c>
      <c r="B364" s="6">
        <v>45466</v>
      </c>
      <c r="C364" s="6">
        <v>45469</v>
      </c>
      <c r="D364" s="5" t="s">
        <v>694</v>
      </c>
    </row>
    <row r="365" spans="1:4" x14ac:dyDescent="0.35">
      <c r="A365" s="5">
        <v>364</v>
      </c>
      <c r="B365" s="6">
        <v>45466</v>
      </c>
      <c r="C365" s="6">
        <v>45468</v>
      </c>
      <c r="D365" s="5" t="s">
        <v>694</v>
      </c>
    </row>
    <row r="366" spans="1:4" x14ac:dyDescent="0.35">
      <c r="A366" s="5">
        <v>365</v>
      </c>
      <c r="B366" s="6">
        <v>45466</v>
      </c>
      <c r="C366" s="6">
        <v>45476</v>
      </c>
      <c r="D366" s="5" t="s">
        <v>695</v>
      </c>
    </row>
    <row r="367" spans="1:4" x14ac:dyDescent="0.35">
      <c r="A367" s="5">
        <v>366</v>
      </c>
      <c r="B367" s="6">
        <v>45466</v>
      </c>
      <c r="C367" s="6">
        <v>45471</v>
      </c>
      <c r="D367" s="5" t="s">
        <v>694</v>
      </c>
    </row>
    <row r="368" spans="1:4" x14ac:dyDescent="0.35">
      <c r="A368" s="5">
        <v>367</v>
      </c>
      <c r="B368" s="6">
        <v>45467</v>
      </c>
      <c r="C368" s="6">
        <v>45472</v>
      </c>
      <c r="D368" s="5" t="s">
        <v>694</v>
      </c>
    </row>
    <row r="369" spans="1:4" x14ac:dyDescent="0.35">
      <c r="A369" s="5">
        <v>368</v>
      </c>
      <c r="B369" s="6">
        <v>45466</v>
      </c>
      <c r="C369" s="5"/>
      <c r="D369" s="5" t="s">
        <v>696</v>
      </c>
    </row>
    <row r="370" spans="1:4" x14ac:dyDescent="0.35">
      <c r="A370" s="5">
        <v>369</v>
      </c>
      <c r="B370" s="6">
        <v>45468</v>
      </c>
      <c r="C370" s="6">
        <v>45473</v>
      </c>
      <c r="D370" s="5" t="s">
        <v>694</v>
      </c>
    </row>
    <row r="371" spans="1:4" x14ac:dyDescent="0.35">
      <c r="A371" s="5">
        <v>370</v>
      </c>
      <c r="B371" s="6">
        <v>45466</v>
      </c>
      <c r="C371" s="6">
        <v>45470</v>
      </c>
      <c r="D371" s="5" t="s">
        <v>694</v>
      </c>
    </row>
    <row r="372" spans="1:4" x14ac:dyDescent="0.35">
      <c r="A372" s="5">
        <v>371</v>
      </c>
      <c r="B372" s="6">
        <v>45468</v>
      </c>
      <c r="C372" s="6">
        <v>45471</v>
      </c>
      <c r="D372" s="5" t="s">
        <v>694</v>
      </c>
    </row>
    <row r="373" spans="1:4" x14ac:dyDescent="0.35">
      <c r="A373" s="5">
        <v>372</v>
      </c>
      <c r="B373" s="6">
        <v>45469</v>
      </c>
      <c r="C373" s="6">
        <v>45474</v>
      </c>
      <c r="D373" s="5" t="s">
        <v>694</v>
      </c>
    </row>
    <row r="374" spans="1:4" x14ac:dyDescent="0.35">
      <c r="A374" s="5">
        <v>373</v>
      </c>
      <c r="B374" s="6">
        <v>45468</v>
      </c>
      <c r="C374" s="6">
        <v>45474</v>
      </c>
      <c r="D374" s="5" t="s">
        <v>694</v>
      </c>
    </row>
    <row r="375" spans="1:4" x14ac:dyDescent="0.35">
      <c r="A375" s="5">
        <v>374</v>
      </c>
      <c r="B375" s="6">
        <v>45470</v>
      </c>
      <c r="C375" s="6">
        <v>45472</v>
      </c>
      <c r="D375" s="5" t="s">
        <v>694</v>
      </c>
    </row>
    <row r="376" spans="1:4" x14ac:dyDescent="0.35">
      <c r="A376" s="5">
        <v>375</v>
      </c>
      <c r="B376" s="6">
        <v>45470</v>
      </c>
      <c r="C376" s="6">
        <v>45474</v>
      </c>
      <c r="D376" s="5" t="s">
        <v>694</v>
      </c>
    </row>
    <row r="377" spans="1:4" x14ac:dyDescent="0.35">
      <c r="A377" s="5">
        <v>376</v>
      </c>
      <c r="B377" s="6">
        <v>45469</v>
      </c>
      <c r="C377" s="6">
        <v>45475</v>
      </c>
      <c r="D377" s="5" t="s">
        <v>694</v>
      </c>
    </row>
    <row r="378" spans="1:4" x14ac:dyDescent="0.35">
      <c r="A378" s="5">
        <v>377</v>
      </c>
      <c r="B378" s="6">
        <v>45469</v>
      </c>
      <c r="C378" s="6">
        <v>45475</v>
      </c>
      <c r="D378" s="5" t="s">
        <v>695</v>
      </c>
    </row>
    <row r="379" spans="1:4" x14ac:dyDescent="0.35">
      <c r="A379" s="5">
        <v>378</v>
      </c>
      <c r="B379" s="6">
        <v>45469</v>
      </c>
      <c r="C379" s="6">
        <v>45472</v>
      </c>
      <c r="D379" s="5" t="s">
        <v>694</v>
      </c>
    </row>
    <row r="380" spans="1:4" x14ac:dyDescent="0.35">
      <c r="A380" s="5">
        <v>379</v>
      </c>
      <c r="B380" s="6">
        <v>45468</v>
      </c>
      <c r="C380" s="6">
        <v>45472</v>
      </c>
      <c r="D380" s="5" t="s">
        <v>694</v>
      </c>
    </row>
    <row r="381" spans="1:4" x14ac:dyDescent="0.35">
      <c r="A381" s="5">
        <v>380</v>
      </c>
      <c r="B381" s="6">
        <v>45471</v>
      </c>
      <c r="C381" s="6">
        <v>45474</v>
      </c>
      <c r="D381" s="5" t="s">
        <v>694</v>
      </c>
    </row>
    <row r="382" spans="1:4" x14ac:dyDescent="0.35">
      <c r="A382" s="5">
        <v>381</v>
      </c>
      <c r="B382" s="6">
        <v>45471</v>
      </c>
      <c r="C382" s="6">
        <v>45475</v>
      </c>
      <c r="D382" s="5" t="s">
        <v>694</v>
      </c>
    </row>
    <row r="383" spans="1:4" x14ac:dyDescent="0.35">
      <c r="A383" s="5">
        <v>382</v>
      </c>
      <c r="B383" s="6">
        <v>45471</v>
      </c>
      <c r="C383" s="6">
        <v>45482</v>
      </c>
      <c r="D383" s="5" t="s">
        <v>695</v>
      </c>
    </row>
    <row r="384" spans="1:4" x14ac:dyDescent="0.35">
      <c r="A384" s="5">
        <v>383</v>
      </c>
      <c r="B384" s="6">
        <v>45471</v>
      </c>
      <c r="C384" s="5"/>
      <c r="D384" s="5" t="s">
        <v>696</v>
      </c>
    </row>
    <row r="385" spans="1:4" x14ac:dyDescent="0.35">
      <c r="A385" s="5">
        <v>384</v>
      </c>
      <c r="B385" s="6">
        <v>45469</v>
      </c>
      <c r="C385" s="6">
        <v>45471</v>
      </c>
      <c r="D385" s="5" t="s">
        <v>694</v>
      </c>
    </row>
    <row r="386" spans="1:4" x14ac:dyDescent="0.35">
      <c r="A386" s="5">
        <v>385</v>
      </c>
      <c r="B386" s="6">
        <v>45472</v>
      </c>
      <c r="C386" s="6">
        <v>45478</v>
      </c>
      <c r="D386" s="5" t="s">
        <v>694</v>
      </c>
    </row>
    <row r="387" spans="1:4" x14ac:dyDescent="0.35">
      <c r="A387" s="5">
        <v>386</v>
      </c>
      <c r="B387" s="6">
        <v>45472</v>
      </c>
      <c r="C387" s="6">
        <v>45475</v>
      </c>
      <c r="D387" s="5" t="s">
        <v>694</v>
      </c>
    </row>
    <row r="388" spans="1:4" x14ac:dyDescent="0.35">
      <c r="A388" s="5">
        <v>387</v>
      </c>
      <c r="B388" s="6">
        <v>45471</v>
      </c>
      <c r="C388" s="6">
        <v>45475</v>
      </c>
      <c r="D388" s="5" t="s">
        <v>694</v>
      </c>
    </row>
    <row r="389" spans="1:4" x14ac:dyDescent="0.35">
      <c r="A389" s="5">
        <v>388</v>
      </c>
      <c r="B389" s="6">
        <v>45471</v>
      </c>
      <c r="C389" s="6">
        <v>45474</v>
      </c>
      <c r="D389" s="5" t="s">
        <v>694</v>
      </c>
    </row>
    <row r="390" spans="1:4" x14ac:dyDescent="0.35">
      <c r="A390" s="5">
        <v>389</v>
      </c>
      <c r="B390" s="6">
        <v>45471</v>
      </c>
      <c r="C390" s="6">
        <v>45477</v>
      </c>
      <c r="D390" s="5" t="s">
        <v>694</v>
      </c>
    </row>
    <row r="391" spans="1:4" x14ac:dyDescent="0.35">
      <c r="A391" s="5">
        <v>390</v>
      </c>
      <c r="B391" s="6">
        <v>45472</v>
      </c>
      <c r="C391" s="6">
        <v>45475</v>
      </c>
      <c r="D391" s="5" t="s">
        <v>694</v>
      </c>
    </row>
    <row r="392" spans="1:4" x14ac:dyDescent="0.35">
      <c r="A392" s="5">
        <v>391</v>
      </c>
      <c r="B392" s="6">
        <v>45472</v>
      </c>
      <c r="C392" s="6">
        <v>45476</v>
      </c>
      <c r="D392" s="5" t="s">
        <v>694</v>
      </c>
    </row>
    <row r="393" spans="1:4" x14ac:dyDescent="0.35">
      <c r="A393" s="5">
        <v>392</v>
      </c>
      <c r="B393" s="6">
        <v>45471</v>
      </c>
      <c r="C393" s="6">
        <v>45477</v>
      </c>
      <c r="D393" s="5" t="s">
        <v>694</v>
      </c>
    </row>
    <row r="394" spans="1:4" x14ac:dyDescent="0.35">
      <c r="A394" s="5">
        <v>393</v>
      </c>
      <c r="B394" s="6">
        <v>45471</v>
      </c>
      <c r="C394" s="6">
        <v>45473</v>
      </c>
      <c r="D394" s="5" t="s">
        <v>694</v>
      </c>
    </row>
    <row r="395" spans="1:4" x14ac:dyDescent="0.35">
      <c r="A395" s="5">
        <v>394</v>
      </c>
      <c r="B395" s="6">
        <v>45472</v>
      </c>
      <c r="C395" s="6">
        <v>45474</v>
      </c>
      <c r="D395" s="5" t="s">
        <v>694</v>
      </c>
    </row>
    <row r="396" spans="1:4" x14ac:dyDescent="0.35">
      <c r="A396" s="5">
        <v>395</v>
      </c>
      <c r="B396" s="6">
        <v>45472</v>
      </c>
      <c r="C396" s="6">
        <v>45478</v>
      </c>
      <c r="D396" s="5" t="s">
        <v>694</v>
      </c>
    </row>
    <row r="397" spans="1:4" x14ac:dyDescent="0.35">
      <c r="A397" s="5">
        <v>396</v>
      </c>
      <c r="B397" s="6">
        <v>45472</v>
      </c>
      <c r="C397" s="6">
        <v>45476</v>
      </c>
      <c r="D397" s="5" t="s">
        <v>694</v>
      </c>
    </row>
    <row r="398" spans="1:4" x14ac:dyDescent="0.35">
      <c r="A398" s="5">
        <v>397</v>
      </c>
      <c r="B398" s="6">
        <v>45472</v>
      </c>
      <c r="C398" s="6">
        <v>45474</v>
      </c>
      <c r="D398" s="5" t="s">
        <v>694</v>
      </c>
    </row>
    <row r="399" spans="1:4" x14ac:dyDescent="0.35">
      <c r="A399" s="5">
        <v>398</v>
      </c>
      <c r="B399" s="6">
        <v>45474</v>
      </c>
      <c r="C399" s="5"/>
      <c r="D399" s="5" t="s">
        <v>696</v>
      </c>
    </row>
    <row r="400" spans="1:4" x14ac:dyDescent="0.35">
      <c r="A400" s="5">
        <v>399</v>
      </c>
      <c r="B400" s="6">
        <v>45473</v>
      </c>
      <c r="C400" s="6">
        <v>45477</v>
      </c>
      <c r="D400" s="5" t="s">
        <v>694</v>
      </c>
    </row>
    <row r="401" spans="1:4" x14ac:dyDescent="0.35">
      <c r="A401" s="5">
        <v>400</v>
      </c>
      <c r="B401" s="6">
        <v>45474</v>
      </c>
      <c r="C401" s="6">
        <v>45476</v>
      </c>
      <c r="D401" s="5" t="s">
        <v>694</v>
      </c>
    </row>
    <row r="402" spans="1:4" x14ac:dyDescent="0.35">
      <c r="A402" s="5">
        <v>401</v>
      </c>
      <c r="B402" s="6">
        <v>45473</v>
      </c>
      <c r="C402" s="6">
        <v>45478</v>
      </c>
      <c r="D402" s="5" t="s">
        <v>694</v>
      </c>
    </row>
    <row r="403" spans="1:4" x14ac:dyDescent="0.35">
      <c r="A403" s="5">
        <v>402</v>
      </c>
      <c r="B403" s="6">
        <v>45473</v>
      </c>
      <c r="C403" s="6">
        <v>45478</v>
      </c>
      <c r="D403" s="5" t="s">
        <v>694</v>
      </c>
    </row>
    <row r="404" spans="1:4" x14ac:dyDescent="0.35">
      <c r="A404" s="5">
        <v>403</v>
      </c>
      <c r="B404" s="6">
        <v>45473</v>
      </c>
      <c r="C404" s="6">
        <v>45479</v>
      </c>
      <c r="D404" s="5" t="s">
        <v>694</v>
      </c>
    </row>
    <row r="405" spans="1:4" x14ac:dyDescent="0.35">
      <c r="A405" s="5">
        <v>404</v>
      </c>
      <c r="B405" s="6">
        <v>45473</v>
      </c>
      <c r="C405" s="6">
        <v>45476</v>
      </c>
      <c r="D405" s="5" t="s">
        <v>694</v>
      </c>
    </row>
    <row r="406" spans="1:4" x14ac:dyDescent="0.35">
      <c r="A406" s="5">
        <v>405</v>
      </c>
      <c r="B406" s="6">
        <v>45475</v>
      </c>
      <c r="C406" s="6">
        <v>45481</v>
      </c>
      <c r="D406" s="5" t="s">
        <v>694</v>
      </c>
    </row>
    <row r="407" spans="1:4" x14ac:dyDescent="0.35">
      <c r="A407" s="5">
        <v>406</v>
      </c>
      <c r="B407" s="6">
        <v>45474</v>
      </c>
      <c r="C407" s="6">
        <v>45479</v>
      </c>
      <c r="D407" s="5" t="s">
        <v>694</v>
      </c>
    </row>
    <row r="408" spans="1:4" x14ac:dyDescent="0.35">
      <c r="A408" s="5">
        <v>407</v>
      </c>
      <c r="B408" s="6">
        <v>45475</v>
      </c>
      <c r="C408" s="6">
        <v>45481</v>
      </c>
      <c r="D408" s="5" t="s">
        <v>694</v>
      </c>
    </row>
    <row r="409" spans="1:4" x14ac:dyDescent="0.35">
      <c r="A409" s="5">
        <v>408</v>
      </c>
      <c r="B409" s="6">
        <v>45476</v>
      </c>
      <c r="C409" s="6">
        <v>45479</v>
      </c>
      <c r="D409" s="5" t="s">
        <v>694</v>
      </c>
    </row>
    <row r="410" spans="1:4" x14ac:dyDescent="0.35">
      <c r="A410" s="5">
        <v>409</v>
      </c>
      <c r="B410" s="6">
        <v>45476</v>
      </c>
      <c r="C410" s="6">
        <v>45481</v>
      </c>
      <c r="D410" s="5" t="s">
        <v>694</v>
      </c>
    </row>
    <row r="411" spans="1:4" x14ac:dyDescent="0.35">
      <c r="A411" s="5">
        <v>410</v>
      </c>
      <c r="B411" s="6">
        <v>45475</v>
      </c>
      <c r="C411" s="6">
        <v>45479</v>
      </c>
      <c r="D411" s="5" t="s">
        <v>694</v>
      </c>
    </row>
    <row r="412" spans="1:4" x14ac:dyDescent="0.35">
      <c r="A412" s="5">
        <v>411</v>
      </c>
      <c r="B412" s="6">
        <v>45475</v>
      </c>
      <c r="C412" s="6">
        <v>45479</v>
      </c>
      <c r="D412" s="5" t="s">
        <v>694</v>
      </c>
    </row>
    <row r="413" spans="1:4" x14ac:dyDescent="0.35">
      <c r="A413" s="5">
        <v>412</v>
      </c>
      <c r="B413" s="6">
        <v>45477</v>
      </c>
      <c r="C413" s="6">
        <v>45479</v>
      </c>
      <c r="D413" s="5" t="s">
        <v>694</v>
      </c>
    </row>
    <row r="414" spans="1:4" x14ac:dyDescent="0.35">
      <c r="A414" s="5">
        <v>413</v>
      </c>
      <c r="B414" s="6">
        <v>45477</v>
      </c>
      <c r="C414" s="6">
        <v>45481</v>
      </c>
      <c r="D414" s="5" t="s">
        <v>694</v>
      </c>
    </row>
    <row r="415" spans="1:4" x14ac:dyDescent="0.35">
      <c r="A415" s="5">
        <v>414</v>
      </c>
      <c r="B415" s="6">
        <v>45475</v>
      </c>
      <c r="C415" s="6">
        <v>45480</v>
      </c>
      <c r="D415" s="5" t="s">
        <v>694</v>
      </c>
    </row>
    <row r="416" spans="1:4" x14ac:dyDescent="0.35">
      <c r="A416" s="5">
        <v>415</v>
      </c>
      <c r="B416" s="6">
        <v>45477</v>
      </c>
      <c r="C416" s="6">
        <v>45481</v>
      </c>
      <c r="D416" s="5" t="s">
        <v>694</v>
      </c>
    </row>
    <row r="417" spans="1:4" x14ac:dyDescent="0.35">
      <c r="A417" s="5">
        <v>416</v>
      </c>
      <c r="B417" s="6">
        <v>45476</v>
      </c>
      <c r="C417" s="6">
        <v>45481</v>
      </c>
      <c r="D417" s="5" t="s">
        <v>694</v>
      </c>
    </row>
    <row r="418" spans="1:4" x14ac:dyDescent="0.35">
      <c r="A418" s="5">
        <v>417</v>
      </c>
      <c r="B418" s="6">
        <v>45475</v>
      </c>
      <c r="C418" s="6">
        <v>45483</v>
      </c>
      <c r="D418" s="5" t="s">
        <v>695</v>
      </c>
    </row>
    <row r="419" spans="1:4" x14ac:dyDescent="0.35">
      <c r="A419" s="5">
        <v>418</v>
      </c>
      <c r="B419" s="6">
        <v>45476</v>
      </c>
      <c r="C419" s="6">
        <v>45479</v>
      </c>
      <c r="D419" s="5" t="s">
        <v>694</v>
      </c>
    </row>
    <row r="420" spans="1:4" x14ac:dyDescent="0.35">
      <c r="A420" s="5">
        <v>419</v>
      </c>
      <c r="B420" s="6">
        <v>45478</v>
      </c>
      <c r="C420" s="6">
        <v>45481</v>
      </c>
      <c r="D420" s="5" t="s">
        <v>694</v>
      </c>
    </row>
    <row r="421" spans="1:4" x14ac:dyDescent="0.35">
      <c r="A421" s="5">
        <v>420</v>
      </c>
      <c r="B421" s="6">
        <v>45477</v>
      </c>
      <c r="C421" s="6">
        <v>45483</v>
      </c>
      <c r="D421" s="5" t="s">
        <v>694</v>
      </c>
    </row>
    <row r="422" spans="1:4" x14ac:dyDescent="0.35">
      <c r="A422" s="5">
        <v>421</v>
      </c>
      <c r="B422" s="6">
        <v>45478</v>
      </c>
      <c r="C422" s="6">
        <v>45487</v>
      </c>
      <c r="D422" s="5" t="s">
        <v>695</v>
      </c>
    </row>
    <row r="423" spans="1:4" x14ac:dyDescent="0.35">
      <c r="A423" s="5">
        <v>422</v>
      </c>
      <c r="B423" s="6">
        <v>45477</v>
      </c>
      <c r="C423" s="6">
        <v>45483</v>
      </c>
      <c r="D423" s="5" t="s">
        <v>694</v>
      </c>
    </row>
    <row r="424" spans="1:4" x14ac:dyDescent="0.35">
      <c r="A424" s="5">
        <v>423</v>
      </c>
      <c r="B424" s="6">
        <v>45476</v>
      </c>
      <c r="C424" s="6">
        <v>45482</v>
      </c>
      <c r="D424" s="5" t="s">
        <v>694</v>
      </c>
    </row>
    <row r="425" spans="1:4" x14ac:dyDescent="0.35">
      <c r="A425" s="5">
        <v>424</v>
      </c>
      <c r="B425" s="6">
        <v>45478</v>
      </c>
      <c r="C425" s="6">
        <v>45481</v>
      </c>
      <c r="D425" s="5" t="s">
        <v>694</v>
      </c>
    </row>
    <row r="426" spans="1:4" x14ac:dyDescent="0.35">
      <c r="A426" s="5">
        <v>425</v>
      </c>
      <c r="B426" s="6">
        <v>45478</v>
      </c>
      <c r="C426" s="6">
        <v>45481</v>
      </c>
      <c r="D426" s="5" t="s">
        <v>694</v>
      </c>
    </row>
    <row r="427" spans="1:4" x14ac:dyDescent="0.35">
      <c r="A427" s="5">
        <v>426</v>
      </c>
      <c r="B427" s="6">
        <v>45478</v>
      </c>
      <c r="C427" s="6">
        <v>45480</v>
      </c>
      <c r="D427" s="5" t="s">
        <v>694</v>
      </c>
    </row>
    <row r="428" spans="1:4" x14ac:dyDescent="0.35">
      <c r="A428" s="5">
        <v>427</v>
      </c>
      <c r="B428" s="6">
        <v>45477</v>
      </c>
      <c r="C428" s="6">
        <v>45479</v>
      </c>
      <c r="D428" s="5" t="s">
        <v>694</v>
      </c>
    </row>
    <row r="429" spans="1:4" x14ac:dyDescent="0.35">
      <c r="A429" s="5">
        <v>428</v>
      </c>
      <c r="B429" s="6">
        <v>45478</v>
      </c>
      <c r="C429" s="5"/>
      <c r="D429" s="5" t="s">
        <v>696</v>
      </c>
    </row>
    <row r="430" spans="1:4" x14ac:dyDescent="0.35">
      <c r="A430" s="5">
        <v>429</v>
      </c>
      <c r="B430" s="6">
        <v>45478</v>
      </c>
      <c r="C430" s="5"/>
      <c r="D430" s="5" t="s">
        <v>696</v>
      </c>
    </row>
    <row r="431" spans="1:4" x14ac:dyDescent="0.35">
      <c r="A431" s="5">
        <v>430</v>
      </c>
      <c r="B431" s="6">
        <v>45479</v>
      </c>
      <c r="C431" s="6">
        <v>45485</v>
      </c>
      <c r="D431" s="5" t="s">
        <v>694</v>
      </c>
    </row>
    <row r="432" spans="1:4" x14ac:dyDescent="0.35">
      <c r="A432" s="5">
        <v>431</v>
      </c>
      <c r="B432" s="6">
        <v>45478</v>
      </c>
      <c r="C432" s="6">
        <v>45482</v>
      </c>
      <c r="D432" s="5" t="s">
        <v>694</v>
      </c>
    </row>
    <row r="433" spans="1:4" x14ac:dyDescent="0.35">
      <c r="A433" s="5">
        <v>432</v>
      </c>
      <c r="B433" s="6">
        <v>45478</v>
      </c>
      <c r="C433" s="5"/>
      <c r="D433" s="5" t="s">
        <v>696</v>
      </c>
    </row>
    <row r="434" spans="1:4" x14ac:dyDescent="0.35">
      <c r="A434" s="5">
        <v>433</v>
      </c>
      <c r="B434" s="6">
        <v>45479</v>
      </c>
      <c r="C434" s="6">
        <v>45482</v>
      </c>
      <c r="D434" s="5" t="s">
        <v>694</v>
      </c>
    </row>
    <row r="435" spans="1:4" x14ac:dyDescent="0.35">
      <c r="A435" s="5">
        <v>434</v>
      </c>
      <c r="B435" s="6">
        <v>45479</v>
      </c>
      <c r="C435" s="6">
        <v>45484</v>
      </c>
      <c r="D435" s="5" t="s">
        <v>694</v>
      </c>
    </row>
    <row r="436" spans="1:4" x14ac:dyDescent="0.35">
      <c r="A436" s="5">
        <v>435</v>
      </c>
      <c r="B436" s="6">
        <v>45480</v>
      </c>
      <c r="C436" s="6">
        <v>45484</v>
      </c>
      <c r="D436" s="5" t="s">
        <v>694</v>
      </c>
    </row>
    <row r="437" spans="1:4" x14ac:dyDescent="0.35">
      <c r="A437" s="5">
        <v>436</v>
      </c>
      <c r="B437" s="6">
        <v>45481</v>
      </c>
      <c r="C437" s="6">
        <v>45483</v>
      </c>
      <c r="D437" s="5" t="s">
        <v>694</v>
      </c>
    </row>
    <row r="438" spans="1:4" x14ac:dyDescent="0.35">
      <c r="A438" s="5">
        <v>437</v>
      </c>
      <c r="B438" s="6">
        <v>45480</v>
      </c>
      <c r="C438" s="6">
        <v>45487</v>
      </c>
      <c r="D438" s="5" t="s">
        <v>695</v>
      </c>
    </row>
    <row r="439" spans="1:4" x14ac:dyDescent="0.35">
      <c r="A439" s="5">
        <v>438</v>
      </c>
      <c r="B439" s="6">
        <v>45480</v>
      </c>
      <c r="C439" s="6">
        <v>45486</v>
      </c>
      <c r="D439" s="5" t="s">
        <v>694</v>
      </c>
    </row>
    <row r="440" spans="1:4" x14ac:dyDescent="0.35">
      <c r="A440" s="5">
        <v>439</v>
      </c>
      <c r="B440" s="6">
        <v>45482</v>
      </c>
      <c r="C440" s="6">
        <v>45486</v>
      </c>
      <c r="D440" s="5" t="s">
        <v>694</v>
      </c>
    </row>
    <row r="441" spans="1:4" x14ac:dyDescent="0.35">
      <c r="A441" s="5">
        <v>440</v>
      </c>
      <c r="B441" s="6">
        <v>45482</v>
      </c>
      <c r="C441" s="6">
        <v>45484</v>
      </c>
      <c r="D441" s="5" t="s">
        <v>694</v>
      </c>
    </row>
    <row r="442" spans="1:4" x14ac:dyDescent="0.35">
      <c r="A442" s="5">
        <v>441</v>
      </c>
      <c r="B442" s="6">
        <v>45482</v>
      </c>
      <c r="C442" s="6">
        <v>45484</v>
      </c>
      <c r="D442" s="5" t="s">
        <v>694</v>
      </c>
    </row>
    <row r="443" spans="1:4" x14ac:dyDescent="0.35">
      <c r="A443" s="5">
        <v>442</v>
      </c>
      <c r="B443" s="6">
        <v>45481</v>
      </c>
      <c r="C443" s="6">
        <v>45485</v>
      </c>
      <c r="D443" s="5" t="s">
        <v>694</v>
      </c>
    </row>
    <row r="444" spans="1:4" x14ac:dyDescent="0.35">
      <c r="A444" s="5">
        <v>443</v>
      </c>
      <c r="B444" s="6">
        <v>45481</v>
      </c>
      <c r="C444" s="6">
        <v>45484</v>
      </c>
      <c r="D444" s="5" t="s">
        <v>694</v>
      </c>
    </row>
    <row r="445" spans="1:4" x14ac:dyDescent="0.35">
      <c r="A445" s="5">
        <v>444</v>
      </c>
      <c r="B445" s="6">
        <v>45483</v>
      </c>
      <c r="C445" s="6">
        <v>45489</v>
      </c>
      <c r="D445" s="5" t="s">
        <v>694</v>
      </c>
    </row>
    <row r="446" spans="1:4" x14ac:dyDescent="0.35">
      <c r="A446" s="5">
        <v>445</v>
      </c>
      <c r="B446" s="6">
        <v>45481</v>
      </c>
      <c r="C446" s="6">
        <v>45487</v>
      </c>
      <c r="D446" s="5" t="s">
        <v>694</v>
      </c>
    </row>
    <row r="447" spans="1:4" x14ac:dyDescent="0.35">
      <c r="A447" s="5">
        <v>446</v>
      </c>
      <c r="B447" s="6">
        <v>45481</v>
      </c>
      <c r="C447" s="6">
        <v>45487</v>
      </c>
      <c r="D447" s="5" t="s">
        <v>694</v>
      </c>
    </row>
    <row r="448" spans="1:4" x14ac:dyDescent="0.35">
      <c r="A448" s="5">
        <v>447</v>
      </c>
      <c r="B448" s="6">
        <v>45483</v>
      </c>
      <c r="C448" s="6">
        <v>45485</v>
      </c>
      <c r="D448" s="5" t="s">
        <v>694</v>
      </c>
    </row>
    <row r="449" spans="1:4" x14ac:dyDescent="0.35">
      <c r="A449" s="5">
        <v>448</v>
      </c>
      <c r="B449" s="6">
        <v>45482</v>
      </c>
      <c r="C449" s="6">
        <v>45487</v>
      </c>
      <c r="D449" s="5" t="s">
        <v>694</v>
      </c>
    </row>
    <row r="450" spans="1:4" x14ac:dyDescent="0.35">
      <c r="A450" s="5">
        <v>449</v>
      </c>
      <c r="B450" s="6">
        <v>45484</v>
      </c>
      <c r="C450" s="6">
        <v>45490</v>
      </c>
      <c r="D450" s="5" t="s">
        <v>694</v>
      </c>
    </row>
    <row r="451" spans="1:4" x14ac:dyDescent="0.35">
      <c r="A451" s="5">
        <v>450</v>
      </c>
      <c r="B451" s="6">
        <v>45483</v>
      </c>
      <c r="C451" s="6">
        <v>45488</v>
      </c>
      <c r="D451" s="5" t="s">
        <v>694</v>
      </c>
    </row>
    <row r="452" spans="1:4" x14ac:dyDescent="0.35">
      <c r="A452" s="5">
        <v>451</v>
      </c>
      <c r="B452" s="6">
        <v>45483</v>
      </c>
      <c r="C452" s="6">
        <v>45485</v>
      </c>
      <c r="D452" s="5" t="s">
        <v>694</v>
      </c>
    </row>
    <row r="453" spans="1:4" x14ac:dyDescent="0.35">
      <c r="A453" s="5">
        <v>452</v>
      </c>
      <c r="B453" s="6">
        <v>45483</v>
      </c>
      <c r="C453" s="6">
        <v>45486</v>
      </c>
      <c r="D453" s="5" t="s">
        <v>694</v>
      </c>
    </row>
    <row r="454" spans="1:4" x14ac:dyDescent="0.35">
      <c r="A454" s="5">
        <v>453</v>
      </c>
      <c r="B454" s="6">
        <v>45484</v>
      </c>
      <c r="C454" s="6">
        <v>45487</v>
      </c>
      <c r="D454" s="5" t="s">
        <v>694</v>
      </c>
    </row>
    <row r="455" spans="1:4" x14ac:dyDescent="0.35">
      <c r="A455" s="5">
        <v>454</v>
      </c>
      <c r="B455" s="6">
        <v>45482</v>
      </c>
      <c r="C455" s="6">
        <v>45487</v>
      </c>
      <c r="D455" s="5" t="s">
        <v>694</v>
      </c>
    </row>
    <row r="456" spans="1:4" x14ac:dyDescent="0.35">
      <c r="A456" s="5">
        <v>455</v>
      </c>
      <c r="B456" s="6">
        <v>45485</v>
      </c>
      <c r="C456" s="6">
        <v>45491</v>
      </c>
      <c r="D456" s="5" t="s">
        <v>694</v>
      </c>
    </row>
    <row r="457" spans="1:4" x14ac:dyDescent="0.35">
      <c r="A457" s="5">
        <v>456</v>
      </c>
      <c r="B457" s="6">
        <v>45483</v>
      </c>
      <c r="C457" s="6">
        <v>45489</v>
      </c>
      <c r="D457" s="5" t="s">
        <v>694</v>
      </c>
    </row>
    <row r="458" spans="1:4" x14ac:dyDescent="0.35">
      <c r="A458" s="5">
        <v>457</v>
      </c>
      <c r="B458" s="6">
        <v>45483</v>
      </c>
      <c r="C458" s="6">
        <v>45487</v>
      </c>
      <c r="D458" s="5" t="s">
        <v>694</v>
      </c>
    </row>
    <row r="459" spans="1:4" x14ac:dyDescent="0.35">
      <c r="A459" s="5">
        <v>458</v>
      </c>
      <c r="B459" s="6">
        <v>45483</v>
      </c>
      <c r="C459" s="6">
        <v>45486</v>
      </c>
      <c r="D459" s="5" t="s">
        <v>694</v>
      </c>
    </row>
    <row r="460" spans="1:4" x14ac:dyDescent="0.35">
      <c r="A460" s="5">
        <v>459</v>
      </c>
      <c r="B460" s="6">
        <v>45484</v>
      </c>
      <c r="C460" s="6">
        <v>45487</v>
      </c>
      <c r="D460" s="5" t="s">
        <v>694</v>
      </c>
    </row>
    <row r="461" spans="1:4" x14ac:dyDescent="0.35">
      <c r="A461" s="5">
        <v>460</v>
      </c>
      <c r="B461" s="6">
        <v>45485</v>
      </c>
      <c r="C461" s="5"/>
      <c r="D461" s="5" t="s">
        <v>696</v>
      </c>
    </row>
    <row r="462" spans="1:4" x14ac:dyDescent="0.35">
      <c r="A462" s="5">
        <v>461</v>
      </c>
      <c r="B462" s="6">
        <v>45483</v>
      </c>
      <c r="C462" s="6">
        <v>45486</v>
      </c>
      <c r="D462" s="5" t="s">
        <v>694</v>
      </c>
    </row>
    <row r="463" spans="1:4" x14ac:dyDescent="0.35">
      <c r="A463" s="5">
        <v>462</v>
      </c>
      <c r="B463" s="6">
        <v>45483</v>
      </c>
      <c r="C463" s="6">
        <v>45488</v>
      </c>
      <c r="D463" s="5" t="s">
        <v>694</v>
      </c>
    </row>
    <row r="464" spans="1:4" x14ac:dyDescent="0.35">
      <c r="A464" s="5">
        <v>463</v>
      </c>
      <c r="B464" s="6">
        <v>45485</v>
      </c>
      <c r="C464" s="6">
        <v>45488</v>
      </c>
      <c r="D464" s="5" t="s">
        <v>694</v>
      </c>
    </row>
    <row r="465" spans="1:4" x14ac:dyDescent="0.35">
      <c r="A465" s="5">
        <v>464</v>
      </c>
      <c r="B465" s="6">
        <v>45484</v>
      </c>
      <c r="C465" s="6">
        <v>45488</v>
      </c>
      <c r="D465" s="5" t="s">
        <v>694</v>
      </c>
    </row>
    <row r="466" spans="1:4" x14ac:dyDescent="0.35">
      <c r="A466" s="5">
        <v>465</v>
      </c>
      <c r="B466" s="6">
        <v>45485</v>
      </c>
      <c r="C466" s="6">
        <v>45489</v>
      </c>
      <c r="D466" s="5" t="s">
        <v>694</v>
      </c>
    </row>
    <row r="467" spans="1:4" x14ac:dyDescent="0.35">
      <c r="A467" s="5">
        <v>466</v>
      </c>
      <c r="B467" s="6">
        <v>45485</v>
      </c>
      <c r="C467" s="6">
        <v>45489</v>
      </c>
      <c r="D467" s="5" t="s">
        <v>694</v>
      </c>
    </row>
    <row r="468" spans="1:4" x14ac:dyDescent="0.35">
      <c r="A468" s="5">
        <v>467</v>
      </c>
      <c r="B468" s="6">
        <v>45484</v>
      </c>
      <c r="C468" s="5"/>
      <c r="D468" s="5" t="s">
        <v>696</v>
      </c>
    </row>
    <row r="469" spans="1:4" x14ac:dyDescent="0.35">
      <c r="A469" s="5">
        <v>468</v>
      </c>
      <c r="B469" s="6">
        <v>45484</v>
      </c>
      <c r="C469" s="6">
        <v>45490</v>
      </c>
      <c r="D469" s="5" t="s">
        <v>694</v>
      </c>
    </row>
    <row r="470" spans="1:4" x14ac:dyDescent="0.35">
      <c r="A470" s="5">
        <v>469</v>
      </c>
      <c r="B470" s="6">
        <v>45484</v>
      </c>
      <c r="C470" s="6">
        <v>45487</v>
      </c>
      <c r="D470" s="5" t="s">
        <v>694</v>
      </c>
    </row>
    <row r="471" spans="1:4" x14ac:dyDescent="0.35">
      <c r="A471" s="5">
        <v>470</v>
      </c>
      <c r="B471" s="6">
        <v>45487</v>
      </c>
      <c r="C471" s="6">
        <v>45493</v>
      </c>
      <c r="D471" s="5" t="s">
        <v>694</v>
      </c>
    </row>
    <row r="472" spans="1:4" x14ac:dyDescent="0.35">
      <c r="A472" s="5">
        <v>471</v>
      </c>
      <c r="B472" s="6">
        <v>45487</v>
      </c>
      <c r="C472" s="6">
        <v>45490</v>
      </c>
      <c r="D472" s="5" t="s">
        <v>694</v>
      </c>
    </row>
    <row r="473" spans="1:4" x14ac:dyDescent="0.35">
      <c r="A473" s="5">
        <v>472</v>
      </c>
      <c r="B473" s="6">
        <v>45487</v>
      </c>
      <c r="C473" s="5"/>
      <c r="D473" s="5" t="s">
        <v>696</v>
      </c>
    </row>
    <row r="474" spans="1:4" x14ac:dyDescent="0.35">
      <c r="A474" s="5">
        <v>473</v>
      </c>
      <c r="B474" s="6">
        <v>45486</v>
      </c>
      <c r="C474" s="6">
        <v>45489</v>
      </c>
      <c r="D474" s="5" t="s">
        <v>694</v>
      </c>
    </row>
    <row r="475" spans="1:4" x14ac:dyDescent="0.35">
      <c r="A475" s="5">
        <v>474</v>
      </c>
      <c r="B475" s="6">
        <v>45488</v>
      </c>
      <c r="C475" s="6">
        <v>45494</v>
      </c>
      <c r="D475" s="5" t="s">
        <v>694</v>
      </c>
    </row>
    <row r="476" spans="1:4" x14ac:dyDescent="0.35">
      <c r="A476" s="5">
        <v>475</v>
      </c>
      <c r="B476" s="6">
        <v>45486</v>
      </c>
      <c r="C476" s="5"/>
      <c r="D476" s="5" t="s">
        <v>696</v>
      </c>
    </row>
    <row r="477" spans="1:4" x14ac:dyDescent="0.35">
      <c r="A477" s="5">
        <v>476</v>
      </c>
      <c r="B477" s="6">
        <v>45486</v>
      </c>
      <c r="C477" s="6">
        <v>45489</v>
      </c>
      <c r="D477" s="5" t="s">
        <v>694</v>
      </c>
    </row>
    <row r="478" spans="1:4" x14ac:dyDescent="0.35">
      <c r="A478" s="5">
        <v>477</v>
      </c>
      <c r="B478" s="6">
        <v>45487</v>
      </c>
      <c r="C478" s="6">
        <v>45492</v>
      </c>
      <c r="D478" s="5" t="s">
        <v>694</v>
      </c>
    </row>
    <row r="479" spans="1:4" x14ac:dyDescent="0.35">
      <c r="A479" s="5">
        <v>478</v>
      </c>
      <c r="B479" s="6">
        <v>45488</v>
      </c>
      <c r="C479" s="6">
        <v>45494</v>
      </c>
      <c r="D479" s="5" t="s">
        <v>694</v>
      </c>
    </row>
    <row r="480" spans="1:4" x14ac:dyDescent="0.35">
      <c r="A480" s="5">
        <v>479</v>
      </c>
      <c r="B480" s="6">
        <v>45487</v>
      </c>
      <c r="C480" s="6">
        <v>45490</v>
      </c>
      <c r="D480" s="5" t="s">
        <v>694</v>
      </c>
    </row>
    <row r="481" spans="1:4" x14ac:dyDescent="0.35">
      <c r="A481" s="5">
        <v>480</v>
      </c>
      <c r="B481" s="6">
        <v>45486</v>
      </c>
      <c r="C481" s="6">
        <v>45498</v>
      </c>
      <c r="D481" s="5" t="s">
        <v>695</v>
      </c>
    </row>
    <row r="482" spans="1:4" x14ac:dyDescent="0.35">
      <c r="A482" s="5">
        <v>481</v>
      </c>
      <c r="B482" s="6">
        <v>45489</v>
      </c>
      <c r="C482" s="6">
        <v>45495</v>
      </c>
      <c r="D482" s="5" t="s">
        <v>695</v>
      </c>
    </row>
    <row r="483" spans="1:4" x14ac:dyDescent="0.35">
      <c r="A483" s="5">
        <v>482</v>
      </c>
      <c r="B483" s="6">
        <v>45488</v>
      </c>
      <c r="C483" s="6">
        <v>45490</v>
      </c>
      <c r="D483" s="5" t="s">
        <v>694</v>
      </c>
    </row>
    <row r="484" spans="1:4" x14ac:dyDescent="0.35">
      <c r="A484" s="5">
        <v>483</v>
      </c>
      <c r="B484" s="6">
        <v>45489</v>
      </c>
      <c r="C484" s="6">
        <v>45498</v>
      </c>
      <c r="D484" s="5" t="s">
        <v>695</v>
      </c>
    </row>
    <row r="485" spans="1:4" x14ac:dyDescent="0.35">
      <c r="A485" s="5">
        <v>484</v>
      </c>
      <c r="B485" s="6">
        <v>45488</v>
      </c>
      <c r="C485" s="6">
        <v>45493</v>
      </c>
      <c r="D485" s="5" t="s">
        <v>694</v>
      </c>
    </row>
    <row r="486" spans="1:4" x14ac:dyDescent="0.35">
      <c r="A486" s="5">
        <v>485</v>
      </c>
      <c r="B486" s="6">
        <v>45487</v>
      </c>
      <c r="C486" s="6">
        <v>45489</v>
      </c>
      <c r="D486" s="5" t="s">
        <v>694</v>
      </c>
    </row>
    <row r="487" spans="1:4" x14ac:dyDescent="0.35">
      <c r="A487" s="5">
        <v>486</v>
      </c>
      <c r="B487" s="6">
        <v>45488</v>
      </c>
      <c r="C487" s="6">
        <v>45492</v>
      </c>
      <c r="D487" s="5" t="s">
        <v>694</v>
      </c>
    </row>
    <row r="488" spans="1:4" x14ac:dyDescent="0.35">
      <c r="A488" s="5">
        <v>487</v>
      </c>
      <c r="B488" s="6">
        <v>45489</v>
      </c>
      <c r="C488" s="6">
        <v>45491</v>
      </c>
      <c r="D488" s="5" t="s">
        <v>694</v>
      </c>
    </row>
    <row r="489" spans="1:4" x14ac:dyDescent="0.35">
      <c r="A489" s="5">
        <v>488</v>
      </c>
      <c r="B489" s="6">
        <v>45489</v>
      </c>
      <c r="C489" s="6">
        <v>45494</v>
      </c>
      <c r="D489" s="5" t="s">
        <v>694</v>
      </c>
    </row>
    <row r="490" spans="1:4" x14ac:dyDescent="0.35">
      <c r="A490" s="5">
        <v>489</v>
      </c>
      <c r="B490" s="6">
        <v>45490</v>
      </c>
      <c r="C490" s="6">
        <v>45495</v>
      </c>
      <c r="D490" s="5" t="s">
        <v>694</v>
      </c>
    </row>
    <row r="491" spans="1:4" x14ac:dyDescent="0.35">
      <c r="A491" s="5">
        <v>490</v>
      </c>
      <c r="B491" s="6">
        <v>45488</v>
      </c>
      <c r="C491" s="6">
        <v>45492</v>
      </c>
      <c r="D491" s="5" t="s">
        <v>694</v>
      </c>
    </row>
    <row r="492" spans="1:4" x14ac:dyDescent="0.35">
      <c r="A492" s="5">
        <v>491</v>
      </c>
      <c r="B492" s="6">
        <v>45490</v>
      </c>
      <c r="C492" s="6">
        <v>45493</v>
      </c>
      <c r="D492" s="5" t="s">
        <v>694</v>
      </c>
    </row>
    <row r="493" spans="1:4" x14ac:dyDescent="0.35">
      <c r="A493" s="5">
        <v>492</v>
      </c>
      <c r="B493" s="6">
        <v>45491</v>
      </c>
      <c r="C493" s="6">
        <v>45498</v>
      </c>
      <c r="D493" s="5" t="s">
        <v>695</v>
      </c>
    </row>
    <row r="494" spans="1:4" x14ac:dyDescent="0.35">
      <c r="A494" s="5">
        <v>493</v>
      </c>
      <c r="B494" s="6">
        <v>45491</v>
      </c>
      <c r="C494" s="6">
        <v>45497</v>
      </c>
      <c r="D494" s="5" t="s">
        <v>694</v>
      </c>
    </row>
    <row r="495" spans="1:4" x14ac:dyDescent="0.35">
      <c r="A495" s="5">
        <v>494</v>
      </c>
      <c r="B495" s="6">
        <v>45491</v>
      </c>
      <c r="C495" s="5"/>
      <c r="D495" s="5" t="s">
        <v>696</v>
      </c>
    </row>
    <row r="496" spans="1:4" x14ac:dyDescent="0.35">
      <c r="A496" s="5">
        <v>495</v>
      </c>
      <c r="B496" s="6">
        <v>45490</v>
      </c>
      <c r="C496" s="6">
        <v>45493</v>
      </c>
      <c r="D496" s="5" t="s">
        <v>694</v>
      </c>
    </row>
    <row r="497" spans="1:4" x14ac:dyDescent="0.35">
      <c r="A497" s="5">
        <v>496</v>
      </c>
      <c r="B497" s="6">
        <v>45490</v>
      </c>
      <c r="C497" s="6">
        <v>45493</v>
      </c>
      <c r="D497" s="5" t="s">
        <v>694</v>
      </c>
    </row>
    <row r="498" spans="1:4" x14ac:dyDescent="0.35">
      <c r="A498" s="5">
        <v>497</v>
      </c>
      <c r="B498" s="6">
        <v>45491</v>
      </c>
      <c r="C498" s="5"/>
      <c r="D498" s="5" t="s">
        <v>696</v>
      </c>
    </row>
    <row r="499" spans="1:4" x14ac:dyDescent="0.35">
      <c r="A499" s="5">
        <v>498</v>
      </c>
      <c r="B499" s="6">
        <v>45491</v>
      </c>
      <c r="C499" s="6">
        <v>45503</v>
      </c>
      <c r="D499" s="5" t="s">
        <v>695</v>
      </c>
    </row>
    <row r="500" spans="1:4" x14ac:dyDescent="0.35">
      <c r="A500" s="5">
        <v>499</v>
      </c>
      <c r="B500" s="6">
        <v>45492</v>
      </c>
      <c r="C500" s="6">
        <v>45496</v>
      </c>
      <c r="D500" s="5" t="s">
        <v>694</v>
      </c>
    </row>
    <row r="501" spans="1:4" x14ac:dyDescent="0.35">
      <c r="A501" s="5">
        <v>500</v>
      </c>
      <c r="B501" s="6">
        <v>45491</v>
      </c>
      <c r="C501" s="6">
        <v>45496</v>
      </c>
      <c r="D501" s="5" t="s">
        <v>694</v>
      </c>
    </row>
    <row r="502" spans="1:4" x14ac:dyDescent="0.35">
      <c r="A502" s="5">
        <v>501</v>
      </c>
      <c r="B502" s="6">
        <v>45492</v>
      </c>
      <c r="C502" s="5"/>
      <c r="D502" s="5" t="s">
        <v>696</v>
      </c>
    </row>
    <row r="503" spans="1:4" x14ac:dyDescent="0.35">
      <c r="A503" s="5">
        <v>502</v>
      </c>
      <c r="B503" s="6">
        <v>45493</v>
      </c>
      <c r="C503" s="6">
        <v>45499</v>
      </c>
      <c r="D503" s="5" t="s">
        <v>694</v>
      </c>
    </row>
    <row r="504" spans="1:4" x14ac:dyDescent="0.35">
      <c r="A504" s="5">
        <v>503</v>
      </c>
      <c r="B504" s="6">
        <v>45491</v>
      </c>
      <c r="C504" s="6">
        <v>45495</v>
      </c>
      <c r="D504" s="5" t="s">
        <v>694</v>
      </c>
    </row>
    <row r="505" spans="1:4" x14ac:dyDescent="0.35">
      <c r="A505" s="5">
        <v>504</v>
      </c>
      <c r="B505" s="6">
        <v>45492</v>
      </c>
      <c r="C505" s="6">
        <v>45504</v>
      </c>
      <c r="D505" s="5" t="s">
        <v>695</v>
      </c>
    </row>
    <row r="506" spans="1:4" x14ac:dyDescent="0.35">
      <c r="A506" s="5">
        <v>505</v>
      </c>
      <c r="B506" s="6">
        <v>45493</v>
      </c>
      <c r="C506" s="5"/>
      <c r="D506" s="5" t="s">
        <v>696</v>
      </c>
    </row>
    <row r="507" spans="1:4" x14ac:dyDescent="0.35">
      <c r="A507" s="5">
        <v>506</v>
      </c>
      <c r="B507" s="6">
        <v>45494</v>
      </c>
      <c r="C507" s="6">
        <v>45497</v>
      </c>
      <c r="D507" s="5" t="s">
        <v>694</v>
      </c>
    </row>
    <row r="508" spans="1:4" x14ac:dyDescent="0.35">
      <c r="A508" s="5">
        <v>507</v>
      </c>
      <c r="B508" s="6">
        <v>45494</v>
      </c>
      <c r="C508" s="6">
        <v>45499</v>
      </c>
      <c r="D508" s="5" t="s">
        <v>694</v>
      </c>
    </row>
    <row r="509" spans="1:4" x14ac:dyDescent="0.35">
      <c r="A509" s="5">
        <v>508</v>
      </c>
      <c r="B509" s="6">
        <v>45493</v>
      </c>
      <c r="C509" s="6">
        <v>45495</v>
      </c>
      <c r="D509" s="5" t="s">
        <v>694</v>
      </c>
    </row>
    <row r="510" spans="1:4" x14ac:dyDescent="0.35">
      <c r="A510" s="5">
        <v>509</v>
      </c>
      <c r="B510" s="6">
        <v>45492</v>
      </c>
      <c r="C510" s="6">
        <v>45494</v>
      </c>
      <c r="D510" s="5" t="s">
        <v>694</v>
      </c>
    </row>
    <row r="511" spans="1:4" x14ac:dyDescent="0.35">
      <c r="A511" s="5">
        <v>510</v>
      </c>
      <c r="B511" s="6">
        <v>45492</v>
      </c>
      <c r="C511" s="6">
        <v>45497</v>
      </c>
      <c r="D511" s="5" t="s">
        <v>694</v>
      </c>
    </row>
    <row r="512" spans="1:4" x14ac:dyDescent="0.35">
      <c r="A512" s="5">
        <v>511</v>
      </c>
      <c r="B512" s="6">
        <v>45492</v>
      </c>
      <c r="C512" s="5"/>
      <c r="D512" s="5" t="s">
        <v>696</v>
      </c>
    </row>
    <row r="513" spans="1:4" x14ac:dyDescent="0.35">
      <c r="A513" s="5">
        <v>512</v>
      </c>
      <c r="B513" s="6">
        <v>45494</v>
      </c>
      <c r="C513" s="6">
        <v>45497</v>
      </c>
      <c r="D513" s="5" t="s">
        <v>694</v>
      </c>
    </row>
    <row r="514" spans="1:4" x14ac:dyDescent="0.35">
      <c r="A514" s="5">
        <v>513</v>
      </c>
      <c r="B514" s="6">
        <v>45494</v>
      </c>
      <c r="C514" s="6">
        <v>45496</v>
      </c>
      <c r="D514" s="5" t="s">
        <v>694</v>
      </c>
    </row>
    <row r="515" spans="1:4" x14ac:dyDescent="0.35">
      <c r="A515" s="5">
        <v>514</v>
      </c>
      <c r="B515" s="6">
        <v>45493</v>
      </c>
      <c r="C515" s="6">
        <v>45499</v>
      </c>
      <c r="D515" s="5" t="s">
        <v>694</v>
      </c>
    </row>
    <row r="516" spans="1:4" x14ac:dyDescent="0.35">
      <c r="A516" s="5">
        <v>515</v>
      </c>
      <c r="B516" s="6">
        <v>45493</v>
      </c>
      <c r="C516" s="6">
        <v>45498</v>
      </c>
      <c r="D516" s="5" t="s">
        <v>694</v>
      </c>
    </row>
    <row r="517" spans="1:4" x14ac:dyDescent="0.35">
      <c r="A517" s="5">
        <v>516</v>
      </c>
      <c r="B517" s="6">
        <v>45495</v>
      </c>
      <c r="C517" s="6">
        <v>45498</v>
      </c>
      <c r="D517" s="5" t="s">
        <v>694</v>
      </c>
    </row>
    <row r="518" spans="1:4" x14ac:dyDescent="0.35">
      <c r="A518" s="5">
        <v>517</v>
      </c>
      <c r="B518" s="6">
        <v>45494</v>
      </c>
      <c r="C518" s="6">
        <v>45500</v>
      </c>
      <c r="D518" s="5" t="s">
        <v>694</v>
      </c>
    </row>
    <row r="519" spans="1:4" x14ac:dyDescent="0.35">
      <c r="A519" s="5">
        <v>518</v>
      </c>
      <c r="B519" s="6">
        <v>45493</v>
      </c>
      <c r="C519" s="6">
        <v>45495</v>
      </c>
      <c r="D519" s="5" t="s">
        <v>694</v>
      </c>
    </row>
    <row r="520" spans="1:4" x14ac:dyDescent="0.35">
      <c r="A520" s="5">
        <v>519</v>
      </c>
      <c r="B520" s="6">
        <v>45493</v>
      </c>
      <c r="C520" s="5"/>
      <c r="D520" s="5" t="s">
        <v>696</v>
      </c>
    </row>
    <row r="521" spans="1:4" x14ac:dyDescent="0.35">
      <c r="A521" s="5">
        <v>520</v>
      </c>
      <c r="B521" s="6">
        <v>45496</v>
      </c>
      <c r="C521" s="6">
        <v>45499</v>
      </c>
      <c r="D521" s="5" t="s">
        <v>694</v>
      </c>
    </row>
    <row r="522" spans="1:4" x14ac:dyDescent="0.35">
      <c r="A522" s="5">
        <v>521</v>
      </c>
      <c r="B522" s="6">
        <v>45494</v>
      </c>
      <c r="C522" s="6">
        <v>45500</v>
      </c>
      <c r="D522" s="5" t="s">
        <v>694</v>
      </c>
    </row>
    <row r="523" spans="1:4" x14ac:dyDescent="0.35">
      <c r="A523" s="5">
        <v>522</v>
      </c>
      <c r="B523" s="6">
        <v>45496</v>
      </c>
      <c r="C523" s="6">
        <v>45502</v>
      </c>
      <c r="D523" s="5" t="s">
        <v>695</v>
      </c>
    </row>
    <row r="524" spans="1:4" x14ac:dyDescent="0.35">
      <c r="A524" s="5">
        <v>523</v>
      </c>
      <c r="B524" s="6">
        <v>45495</v>
      </c>
      <c r="C524" s="6">
        <v>45500</v>
      </c>
      <c r="D524" s="5" t="s">
        <v>694</v>
      </c>
    </row>
    <row r="525" spans="1:4" x14ac:dyDescent="0.35">
      <c r="A525" s="5">
        <v>524</v>
      </c>
      <c r="B525" s="6">
        <v>45495</v>
      </c>
      <c r="C525" s="6">
        <v>45497</v>
      </c>
      <c r="D525" s="5" t="s">
        <v>694</v>
      </c>
    </row>
    <row r="526" spans="1:4" x14ac:dyDescent="0.35">
      <c r="A526" s="5">
        <v>525</v>
      </c>
      <c r="B526" s="6">
        <v>45496</v>
      </c>
      <c r="C526" s="5"/>
      <c r="D526" s="5" t="s">
        <v>696</v>
      </c>
    </row>
    <row r="527" spans="1:4" x14ac:dyDescent="0.35">
      <c r="A527" s="5">
        <v>526</v>
      </c>
      <c r="B527" s="6">
        <v>45495</v>
      </c>
      <c r="C527" s="6">
        <v>45505</v>
      </c>
      <c r="D527" s="5" t="s">
        <v>695</v>
      </c>
    </row>
    <row r="528" spans="1:4" x14ac:dyDescent="0.35">
      <c r="A528" s="5">
        <v>527</v>
      </c>
      <c r="B528" s="6">
        <v>45495</v>
      </c>
      <c r="C528" s="6">
        <v>45499</v>
      </c>
      <c r="D528" s="5" t="s">
        <v>694</v>
      </c>
    </row>
    <row r="529" spans="1:4" x14ac:dyDescent="0.35">
      <c r="A529" s="5">
        <v>528</v>
      </c>
      <c r="B529" s="6">
        <v>45497</v>
      </c>
      <c r="C529" s="6">
        <v>45502</v>
      </c>
      <c r="D529" s="5" t="s">
        <v>694</v>
      </c>
    </row>
    <row r="530" spans="1:4" x14ac:dyDescent="0.35">
      <c r="A530" s="5">
        <v>529</v>
      </c>
      <c r="B530" s="6">
        <v>45495</v>
      </c>
      <c r="C530" s="6">
        <v>45498</v>
      </c>
      <c r="D530" s="5" t="s">
        <v>694</v>
      </c>
    </row>
    <row r="531" spans="1:4" x14ac:dyDescent="0.35">
      <c r="A531" s="5">
        <v>530</v>
      </c>
      <c r="B531" s="6">
        <v>45496</v>
      </c>
      <c r="C531" s="6">
        <v>45501</v>
      </c>
      <c r="D531" s="5" t="s">
        <v>694</v>
      </c>
    </row>
    <row r="532" spans="1:4" x14ac:dyDescent="0.35">
      <c r="A532" s="5">
        <v>531</v>
      </c>
      <c r="B532" s="6">
        <v>45495</v>
      </c>
      <c r="C532" s="6">
        <v>45501</v>
      </c>
      <c r="D532" s="5" t="s">
        <v>694</v>
      </c>
    </row>
    <row r="533" spans="1:4" x14ac:dyDescent="0.35">
      <c r="A533" s="5">
        <v>532</v>
      </c>
      <c r="B533" s="6">
        <v>45497</v>
      </c>
      <c r="C533" s="6">
        <v>45503</v>
      </c>
      <c r="D533" s="5" t="s">
        <v>694</v>
      </c>
    </row>
    <row r="534" spans="1:4" x14ac:dyDescent="0.35">
      <c r="A534" s="5">
        <v>533</v>
      </c>
      <c r="B534" s="6">
        <v>45496</v>
      </c>
      <c r="C534" s="5"/>
      <c r="D534" s="5" t="s">
        <v>696</v>
      </c>
    </row>
    <row r="535" spans="1:4" x14ac:dyDescent="0.35">
      <c r="A535" s="5">
        <v>534</v>
      </c>
      <c r="B535" s="6">
        <v>45497</v>
      </c>
      <c r="C535" s="6">
        <v>45500</v>
      </c>
      <c r="D535" s="5" t="s">
        <v>694</v>
      </c>
    </row>
    <row r="536" spans="1:4" x14ac:dyDescent="0.35">
      <c r="A536" s="5">
        <v>535</v>
      </c>
      <c r="B536" s="6">
        <v>45498</v>
      </c>
      <c r="C536" s="6">
        <v>45503</v>
      </c>
      <c r="D536" s="5" t="s">
        <v>694</v>
      </c>
    </row>
    <row r="537" spans="1:4" x14ac:dyDescent="0.35">
      <c r="A537" s="5">
        <v>536</v>
      </c>
      <c r="B537" s="6">
        <v>45497</v>
      </c>
      <c r="C537" s="6">
        <v>45499</v>
      </c>
      <c r="D537" s="5" t="s">
        <v>694</v>
      </c>
    </row>
    <row r="538" spans="1:4" x14ac:dyDescent="0.35">
      <c r="A538" s="5">
        <v>537</v>
      </c>
      <c r="B538" s="6">
        <v>45497</v>
      </c>
      <c r="C538" s="6">
        <v>45503</v>
      </c>
      <c r="D538" s="5" t="s">
        <v>694</v>
      </c>
    </row>
    <row r="539" spans="1:4" x14ac:dyDescent="0.35">
      <c r="A539" s="5">
        <v>538</v>
      </c>
      <c r="B539" s="6">
        <v>45498</v>
      </c>
      <c r="C539" s="6">
        <v>45501</v>
      </c>
      <c r="D539" s="5" t="s">
        <v>694</v>
      </c>
    </row>
    <row r="540" spans="1:4" x14ac:dyDescent="0.35">
      <c r="A540" s="5">
        <v>539</v>
      </c>
      <c r="B540" s="6">
        <v>45498</v>
      </c>
      <c r="C540" s="6">
        <v>45500</v>
      </c>
      <c r="D540" s="5" t="s">
        <v>694</v>
      </c>
    </row>
    <row r="541" spans="1:4" x14ac:dyDescent="0.35">
      <c r="A541" s="5">
        <v>540</v>
      </c>
      <c r="B541" s="6">
        <v>45498</v>
      </c>
      <c r="C541" s="6">
        <v>45500</v>
      </c>
      <c r="D541" s="5" t="s">
        <v>694</v>
      </c>
    </row>
    <row r="542" spans="1:4" x14ac:dyDescent="0.35">
      <c r="A542" s="5">
        <v>541</v>
      </c>
      <c r="B542" s="6">
        <v>45498</v>
      </c>
      <c r="C542" s="6">
        <v>45500</v>
      </c>
      <c r="D542" s="5" t="s">
        <v>694</v>
      </c>
    </row>
    <row r="543" spans="1:4" x14ac:dyDescent="0.35">
      <c r="A543" s="5">
        <v>542</v>
      </c>
      <c r="B543" s="6">
        <v>45498</v>
      </c>
      <c r="C543" s="6">
        <v>45501</v>
      </c>
      <c r="D543" s="5" t="s">
        <v>694</v>
      </c>
    </row>
    <row r="544" spans="1:4" x14ac:dyDescent="0.35">
      <c r="A544" s="5">
        <v>543</v>
      </c>
      <c r="B544" s="6">
        <v>45498</v>
      </c>
      <c r="C544" s="6">
        <v>45504</v>
      </c>
      <c r="D544" s="5" t="s">
        <v>694</v>
      </c>
    </row>
    <row r="545" spans="1:4" x14ac:dyDescent="0.35">
      <c r="A545" s="5">
        <v>544</v>
      </c>
      <c r="B545" s="6">
        <v>45500</v>
      </c>
      <c r="C545" s="6">
        <v>45506</v>
      </c>
      <c r="D545" s="5" t="s">
        <v>695</v>
      </c>
    </row>
    <row r="546" spans="1:4" x14ac:dyDescent="0.35">
      <c r="A546" s="5">
        <v>545</v>
      </c>
      <c r="B546" s="6">
        <v>45500</v>
      </c>
      <c r="C546" s="6">
        <v>45506</v>
      </c>
      <c r="D546" s="5" t="s">
        <v>694</v>
      </c>
    </row>
    <row r="547" spans="1:4" x14ac:dyDescent="0.35">
      <c r="A547" s="5">
        <v>546</v>
      </c>
      <c r="B547" s="6">
        <v>45501</v>
      </c>
      <c r="C547" s="6">
        <v>45504</v>
      </c>
      <c r="D547" s="5" t="s">
        <v>694</v>
      </c>
    </row>
    <row r="548" spans="1:4" x14ac:dyDescent="0.35">
      <c r="A548" s="5">
        <v>547</v>
      </c>
      <c r="B548" s="6">
        <v>45499</v>
      </c>
      <c r="C548" s="6">
        <v>45501</v>
      </c>
      <c r="D548" s="5" t="s">
        <v>694</v>
      </c>
    </row>
    <row r="549" spans="1:4" x14ac:dyDescent="0.35">
      <c r="A549" s="5">
        <v>548</v>
      </c>
      <c r="B549" s="6">
        <v>45500</v>
      </c>
      <c r="C549" s="6">
        <v>45504</v>
      </c>
      <c r="D549" s="5" t="s">
        <v>694</v>
      </c>
    </row>
    <row r="550" spans="1:4" x14ac:dyDescent="0.35">
      <c r="A550" s="5">
        <v>549</v>
      </c>
      <c r="B550" s="6">
        <v>45500</v>
      </c>
      <c r="C550" s="6">
        <v>45502</v>
      </c>
      <c r="D550" s="5" t="s">
        <v>694</v>
      </c>
    </row>
    <row r="551" spans="1:4" x14ac:dyDescent="0.35">
      <c r="A551" s="5">
        <v>550</v>
      </c>
      <c r="B551" s="6">
        <v>45500</v>
      </c>
      <c r="C551" s="6">
        <v>45503</v>
      </c>
      <c r="D551" s="5" t="s">
        <v>694</v>
      </c>
    </row>
    <row r="552" spans="1:4" x14ac:dyDescent="0.35">
      <c r="A552" s="5">
        <v>551</v>
      </c>
      <c r="B552" s="6">
        <v>45502</v>
      </c>
      <c r="C552" s="6">
        <v>45511</v>
      </c>
      <c r="D552" s="5" t="s">
        <v>695</v>
      </c>
    </row>
    <row r="553" spans="1:4" x14ac:dyDescent="0.35">
      <c r="A553" s="5">
        <v>552</v>
      </c>
      <c r="B553" s="6">
        <v>45501</v>
      </c>
      <c r="C553" s="6">
        <v>45506</v>
      </c>
      <c r="D553" s="5" t="s">
        <v>694</v>
      </c>
    </row>
    <row r="554" spans="1:4" x14ac:dyDescent="0.35">
      <c r="A554" s="5">
        <v>553</v>
      </c>
      <c r="B554" s="6">
        <v>45501</v>
      </c>
      <c r="C554" s="6">
        <v>45505</v>
      </c>
      <c r="D554" s="5" t="s">
        <v>694</v>
      </c>
    </row>
    <row r="555" spans="1:4" x14ac:dyDescent="0.35">
      <c r="A555" s="5">
        <v>554</v>
      </c>
      <c r="B555" s="6">
        <v>45500</v>
      </c>
      <c r="C555" s="6">
        <v>45503</v>
      </c>
      <c r="D555" s="5" t="s">
        <v>694</v>
      </c>
    </row>
    <row r="556" spans="1:4" x14ac:dyDescent="0.35">
      <c r="A556" s="5">
        <v>555</v>
      </c>
      <c r="B556" s="6">
        <v>45501</v>
      </c>
      <c r="C556" s="5"/>
      <c r="D556" s="5" t="s">
        <v>696</v>
      </c>
    </row>
    <row r="557" spans="1:4" x14ac:dyDescent="0.35">
      <c r="A557" s="5">
        <v>556</v>
      </c>
      <c r="B557" s="6">
        <v>45501</v>
      </c>
      <c r="C557" s="6">
        <v>45505</v>
      </c>
      <c r="D557" s="5" t="s">
        <v>694</v>
      </c>
    </row>
    <row r="558" spans="1:4" x14ac:dyDescent="0.35">
      <c r="A558" s="5">
        <v>557</v>
      </c>
      <c r="B558" s="6">
        <v>45503</v>
      </c>
      <c r="C558" s="6">
        <v>45506</v>
      </c>
      <c r="D558" s="5" t="s">
        <v>694</v>
      </c>
    </row>
    <row r="559" spans="1:4" x14ac:dyDescent="0.35">
      <c r="A559" s="5">
        <v>558</v>
      </c>
      <c r="B559" s="6">
        <v>45502</v>
      </c>
      <c r="C559" s="5"/>
      <c r="D559" s="5" t="s">
        <v>696</v>
      </c>
    </row>
    <row r="560" spans="1:4" x14ac:dyDescent="0.35">
      <c r="A560" s="5">
        <v>559</v>
      </c>
      <c r="B560" s="6">
        <v>45502</v>
      </c>
      <c r="C560" s="6">
        <v>45511</v>
      </c>
      <c r="D560" s="5" t="s">
        <v>695</v>
      </c>
    </row>
    <row r="561" spans="1:4" x14ac:dyDescent="0.35">
      <c r="A561" s="5">
        <v>560</v>
      </c>
      <c r="B561" s="6">
        <v>45504</v>
      </c>
      <c r="C561" s="6">
        <v>45507</v>
      </c>
      <c r="D561" s="5" t="s">
        <v>694</v>
      </c>
    </row>
    <row r="562" spans="1:4" x14ac:dyDescent="0.35">
      <c r="A562" s="5">
        <v>561</v>
      </c>
      <c r="B562" s="6">
        <v>45502</v>
      </c>
      <c r="C562" s="6">
        <v>45507</v>
      </c>
      <c r="D562" s="5" t="s">
        <v>694</v>
      </c>
    </row>
    <row r="563" spans="1:4" x14ac:dyDescent="0.35">
      <c r="A563" s="5">
        <v>562</v>
      </c>
      <c r="B563" s="6">
        <v>45503</v>
      </c>
      <c r="C563" s="6">
        <v>45505</v>
      </c>
      <c r="D563" s="5" t="s">
        <v>694</v>
      </c>
    </row>
    <row r="564" spans="1:4" x14ac:dyDescent="0.35">
      <c r="A564" s="5">
        <v>563</v>
      </c>
      <c r="B564" s="6">
        <v>45505</v>
      </c>
      <c r="C564" s="6">
        <v>45511</v>
      </c>
      <c r="D564" s="5" t="s">
        <v>694</v>
      </c>
    </row>
    <row r="565" spans="1:4" x14ac:dyDescent="0.35">
      <c r="A565" s="5">
        <v>564</v>
      </c>
      <c r="B565" s="6">
        <v>45503</v>
      </c>
      <c r="C565" s="6">
        <v>45506</v>
      </c>
      <c r="D565" s="5" t="s">
        <v>694</v>
      </c>
    </row>
    <row r="566" spans="1:4" x14ac:dyDescent="0.35">
      <c r="A566" s="5">
        <v>565</v>
      </c>
      <c r="B566" s="6">
        <v>45504</v>
      </c>
      <c r="C566" s="6">
        <v>45506</v>
      </c>
      <c r="D566" s="5" t="s">
        <v>694</v>
      </c>
    </row>
    <row r="567" spans="1:4" x14ac:dyDescent="0.35">
      <c r="A567" s="5">
        <v>566</v>
      </c>
      <c r="B567" s="6">
        <v>45504</v>
      </c>
      <c r="C567" s="6">
        <v>45510</v>
      </c>
      <c r="D567" s="5" t="s">
        <v>694</v>
      </c>
    </row>
    <row r="568" spans="1:4" x14ac:dyDescent="0.35">
      <c r="A568" s="5">
        <v>567</v>
      </c>
      <c r="B568" s="6">
        <v>45505</v>
      </c>
      <c r="C568" s="6">
        <v>45510</v>
      </c>
      <c r="D568" s="5" t="s">
        <v>694</v>
      </c>
    </row>
    <row r="569" spans="1:4" x14ac:dyDescent="0.35">
      <c r="A569" s="5">
        <v>568</v>
      </c>
      <c r="B569" s="6">
        <v>45504</v>
      </c>
      <c r="C569" s="6">
        <v>45516</v>
      </c>
      <c r="D569" s="5" t="s">
        <v>695</v>
      </c>
    </row>
    <row r="570" spans="1:4" x14ac:dyDescent="0.35">
      <c r="A570" s="5">
        <v>569</v>
      </c>
      <c r="B570" s="6">
        <v>45505</v>
      </c>
      <c r="C570" s="6">
        <v>45515</v>
      </c>
      <c r="D570" s="5" t="s">
        <v>695</v>
      </c>
    </row>
    <row r="571" spans="1:4" x14ac:dyDescent="0.35">
      <c r="A571" s="5">
        <v>570</v>
      </c>
      <c r="B571" s="6">
        <v>45507</v>
      </c>
      <c r="C571" s="6">
        <v>45513</v>
      </c>
      <c r="D571" s="5" t="s">
        <v>695</v>
      </c>
    </row>
    <row r="572" spans="1:4" x14ac:dyDescent="0.35">
      <c r="A572" s="5">
        <v>571</v>
      </c>
      <c r="B572" s="6">
        <v>45505</v>
      </c>
      <c r="C572" s="6">
        <v>45511</v>
      </c>
      <c r="D572" s="5" t="s">
        <v>694</v>
      </c>
    </row>
    <row r="573" spans="1:4" x14ac:dyDescent="0.35">
      <c r="A573" s="5">
        <v>572</v>
      </c>
      <c r="B573" s="6">
        <v>45506</v>
      </c>
      <c r="C573" s="6">
        <v>45510</v>
      </c>
      <c r="D573" s="5" t="s">
        <v>694</v>
      </c>
    </row>
    <row r="574" spans="1:4" x14ac:dyDescent="0.35">
      <c r="A574" s="5">
        <v>573</v>
      </c>
      <c r="B574" s="6">
        <v>45507</v>
      </c>
      <c r="C574" s="5"/>
      <c r="D574" s="5" t="s">
        <v>696</v>
      </c>
    </row>
    <row r="575" spans="1:4" x14ac:dyDescent="0.35">
      <c r="A575" s="5">
        <v>574</v>
      </c>
      <c r="B575" s="6">
        <v>45508</v>
      </c>
      <c r="C575" s="6">
        <v>45511</v>
      </c>
      <c r="D575" s="5" t="s">
        <v>694</v>
      </c>
    </row>
    <row r="576" spans="1:4" x14ac:dyDescent="0.35">
      <c r="A576" s="5">
        <v>575</v>
      </c>
      <c r="B576" s="6">
        <v>45507</v>
      </c>
      <c r="C576" s="6">
        <v>45510</v>
      </c>
      <c r="D576" s="5" t="s">
        <v>694</v>
      </c>
    </row>
    <row r="577" spans="1:4" x14ac:dyDescent="0.35">
      <c r="A577" s="5">
        <v>576</v>
      </c>
      <c r="B577" s="6">
        <v>45509</v>
      </c>
      <c r="C577" s="6">
        <v>45521</v>
      </c>
      <c r="D577" s="5" t="s">
        <v>695</v>
      </c>
    </row>
    <row r="578" spans="1:4" x14ac:dyDescent="0.35">
      <c r="A578" s="5">
        <v>577</v>
      </c>
      <c r="B578" s="6">
        <v>45508</v>
      </c>
      <c r="C578" s="6">
        <v>45513</v>
      </c>
      <c r="D578" s="5" t="s">
        <v>694</v>
      </c>
    </row>
    <row r="579" spans="1:4" x14ac:dyDescent="0.35">
      <c r="A579" s="5">
        <v>578</v>
      </c>
      <c r="B579" s="6">
        <v>45507</v>
      </c>
      <c r="C579" s="6">
        <v>45510</v>
      </c>
      <c r="D579" s="5" t="s">
        <v>694</v>
      </c>
    </row>
    <row r="580" spans="1:4" x14ac:dyDescent="0.35">
      <c r="A580" s="5">
        <v>579</v>
      </c>
      <c r="B580" s="6">
        <v>45507</v>
      </c>
      <c r="C580" s="6">
        <v>45510</v>
      </c>
      <c r="D580" s="5" t="s">
        <v>694</v>
      </c>
    </row>
    <row r="581" spans="1:4" x14ac:dyDescent="0.35">
      <c r="A581" s="5">
        <v>580</v>
      </c>
      <c r="B581" s="6">
        <v>45508</v>
      </c>
      <c r="C581" s="6">
        <v>45512</v>
      </c>
      <c r="D581" s="5" t="s">
        <v>694</v>
      </c>
    </row>
    <row r="582" spans="1:4" x14ac:dyDescent="0.35">
      <c r="A582" s="5">
        <v>581</v>
      </c>
      <c r="B582" s="6">
        <v>45510</v>
      </c>
      <c r="C582" s="6">
        <v>45516</v>
      </c>
      <c r="D582" s="5" t="s">
        <v>694</v>
      </c>
    </row>
    <row r="583" spans="1:4" x14ac:dyDescent="0.35">
      <c r="A583" s="5">
        <v>582</v>
      </c>
      <c r="B583" s="6">
        <v>45509</v>
      </c>
      <c r="C583" s="6">
        <v>45518</v>
      </c>
      <c r="D583" s="5" t="s">
        <v>695</v>
      </c>
    </row>
    <row r="584" spans="1:4" x14ac:dyDescent="0.35">
      <c r="A584" s="5">
        <v>583</v>
      </c>
      <c r="B584" s="6">
        <v>45508</v>
      </c>
      <c r="C584" s="6">
        <v>45514</v>
      </c>
      <c r="D584" s="5" t="s">
        <v>695</v>
      </c>
    </row>
    <row r="585" spans="1:4" x14ac:dyDescent="0.35">
      <c r="A585" s="5">
        <v>584</v>
      </c>
      <c r="B585" s="6">
        <v>45508</v>
      </c>
      <c r="C585" s="6">
        <v>45514</v>
      </c>
      <c r="D585" s="5" t="s">
        <v>694</v>
      </c>
    </row>
    <row r="586" spans="1:4" x14ac:dyDescent="0.35">
      <c r="A586" s="5">
        <v>585</v>
      </c>
      <c r="B586" s="6">
        <v>45508</v>
      </c>
      <c r="C586" s="6">
        <v>45510</v>
      </c>
      <c r="D586" s="5" t="s">
        <v>694</v>
      </c>
    </row>
    <row r="587" spans="1:4" x14ac:dyDescent="0.35">
      <c r="A587" s="5">
        <v>586</v>
      </c>
      <c r="B587" s="6">
        <v>45509</v>
      </c>
      <c r="C587" s="6">
        <v>45513</v>
      </c>
      <c r="D587" s="5" t="s">
        <v>694</v>
      </c>
    </row>
    <row r="588" spans="1:4" x14ac:dyDescent="0.35">
      <c r="A588" s="5">
        <v>587</v>
      </c>
      <c r="B588" s="6">
        <v>45510</v>
      </c>
      <c r="C588" s="6">
        <v>45516</v>
      </c>
      <c r="D588" s="5" t="s">
        <v>694</v>
      </c>
    </row>
    <row r="589" spans="1:4" x14ac:dyDescent="0.35">
      <c r="A589" s="5">
        <v>588</v>
      </c>
      <c r="B589" s="6">
        <v>45511</v>
      </c>
      <c r="C589" s="5"/>
      <c r="D589" s="5" t="s">
        <v>696</v>
      </c>
    </row>
    <row r="590" spans="1:4" x14ac:dyDescent="0.35">
      <c r="A590" s="5">
        <v>589</v>
      </c>
      <c r="B590" s="6">
        <v>45512</v>
      </c>
      <c r="C590" s="6">
        <v>45515</v>
      </c>
      <c r="D590" s="5" t="s">
        <v>694</v>
      </c>
    </row>
    <row r="591" spans="1:4" x14ac:dyDescent="0.35">
      <c r="A591" s="5">
        <v>590</v>
      </c>
      <c r="B591" s="6">
        <v>45510</v>
      </c>
      <c r="C591" s="6">
        <v>45512</v>
      </c>
      <c r="D591" s="5" t="s">
        <v>694</v>
      </c>
    </row>
    <row r="592" spans="1:4" x14ac:dyDescent="0.35">
      <c r="A592" s="5">
        <v>591</v>
      </c>
      <c r="B592" s="6">
        <v>45512</v>
      </c>
      <c r="C592" s="6">
        <v>45517</v>
      </c>
      <c r="D592" s="5" t="s">
        <v>694</v>
      </c>
    </row>
    <row r="593" spans="1:4" x14ac:dyDescent="0.35">
      <c r="A593" s="5">
        <v>592</v>
      </c>
      <c r="B593" s="6">
        <v>45512</v>
      </c>
      <c r="C593" s="6">
        <v>45518</v>
      </c>
      <c r="D593" s="5" t="s">
        <v>694</v>
      </c>
    </row>
    <row r="594" spans="1:4" x14ac:dyDescent="0.35">
      <c r="A594" s="5">
        <v>593</v>
      </c>
      <c r="B594" s="6">
        <v>45511</v>
      </c>
      <c r="C594" s="6">
        <v>45514</v>
      </c>
      <c r="D594" s="5" t="s">
        <v>694</v>
      </c>
    </row>
    <row r="595" spans="1:4" x14ac:dyDescent="0.35">
      <c r="A595" s="5">
        <v>594</v>
      </c>
      <c r="B595" s="6">
        <v>45512</v>
      </c>
      <c r="C595" s="6">
        <v>45516</v>
      </c>
      <c r="D595" s="5" t="s">
        <v>694</v>
      </c>
    </row>
    <row r="596" spans="1:4" x14ac:dyDescent="0.35">
      <c r="A596" s="5">
        <v>595</v>
      </c>
      <c r="B596" s="6">
        <v>45512</v>
      </c>
      <c r="C596" s="5"/>
      <c r="D596" s="5" t="s">
        <v>696</v>
      </c>
    </row>
    <row r="597" spans="1:4" x14ac:dyDescent="0.35">
      <c r="A597" s="5">
        <v>596</v>
      </c>
      <c r="B597" s="6">
        <v>45513</v>
      </c>
      <c r="C597" s="6">
        <v>45516</v>
      </c>
      <c r="D597" s="5" t="s">
        <v>694</v>
      </c>
    </row>
    <row r="598" spans="1:4" x14ac:dyDescent="0.35">
      <c r="A598" s="5">
        <v>597</v>
      </c>
      <c r="B598" s="6">
        <v>45513</v>
      </c>
      <c r="C598" s="6">
        <v>45517</v>
      </c>
      <c r="D598" s="5" t="s">
        <v>694</v>
      </c>
    </row>
    <row r="599" spans="1:4" x14ac:dyDescent="0.35">
      <c r="A599" s="5">
        <v>598</v>
      </c>
      <c r="B599" s="6">
        <v>45513</v>
      </c>
      <c r="C599" s="6">
        <v>45519</v>
      </c>
      <c r="D599" s="5" t="s">
        <v>694</v>
      </c>
    </row>
    <row r="600" spans="1:4" x14ac:dyDescent="0.35">
      <c r="A600" s="5">
        <v>599</v>
      </c>
      <c r="B600" s="6">
        <v>45511</v>
      </c>
      <c r="C600" s="6">
        <v>45513</v>
      </c>
      <c r="D600" s="5" t="s">
        <v>694</v>
      </c>
    </row>
    <row r="601" spans="1:4" x14ac:dyDescent="0.35">
      <c r="A601" s="5">
        <v>600</v>
      </c>
      <c r="B601" s="6">
        <v>45514</v>
      </c>
      <c r="C601" s="6">
        <v>45519</v>
      </c>
      <c r="D601" s="5" t="s">
        <v>694</v>
      </c>
    </row>
    <row r="602" spans="1:4" x14ac:dyDescent="0.35">
      <c r="A602" s="5">
        <v>601</v>
      </c>
      <c r="B602" s="6">
        <v>45513</v>
      </c>
      <c r="C602" s="6">
        <v>45519</v>
      </c>
      <c r="D602" s="5" t="s">
        <v>694</v>
      </c>
    </row>
    <row r="603" spans="1:4" x14ac:dyDescent="0.35">
      <c r="A603" s="5">
        <v>602</v>
      </c>
      <c r="B603" s="6">
        <v>45514</v>
      </c>
      <c r="C603" s="6">
        <v>45516</v>
      </c>
      <c r="D603" s="5" t="s">
        <v>694</v>
      </c>
    </row>
    <row r="604" spans="1:4" x14ac:dyDescent="0.35">
      <c r="A604" s="5">
        <v>603</v>
      </c>
      <c r="B604" s="6">
        <v>45513</v>
      </c>
      <c r="C604" s="6">
        <v>45515</v>
      </c>
      <c r="D604" s="5" t="s">
        <v>694</v>
      </c>
    </row>
    <row r="605" spans="1:4" x14ac:dyDescent="0.35">
      <c r="A605" s="5">
        <v>604</v>
      </c>
      <c r="B605" s="6">
        <v>45514</v>
      </c>
      <c r="C605" s="6">
        <v>45519</v>
      </c>
      <c r="D605" s="5" t="s">
        <v>694</v>
      </c>
    </row>
    <row r="606" spans="1:4" x14ac:dyDescent="0.35">
      <c r="A606" s="5">
        <v>605</v>
      </c>
      <c r="B606" s="6">
        <v>45514</v>
      </c>
      <c r="C606" s="6">
        <v>45519</v>
      </c>
      <c r="D606" s="5" t="s">
        <v>694</v>
      </c>
    </row>
    <row r="607" spans="1:4" x14ac:dyDescent="0.35">
      <c r="A607" s="5">
        <v>606</v>
      </c>
      <c r="B607" s="6">
        <v>45512</v>
      </c>
      <c r="C607" s="6">
        <v>45514</v>
      </c>
      <c r="D607" s="5" t="s">
        <v>694</v>
      </c>
    </row>
    <row r="608" spans="1:4" x14ac:dyDescent="0.35">
      <c r="A608" s="5">
        <v>607</v>
      </c>
      <c r="B608" s="6">
        <v>45513</v>
      </c>
      <c r="C608" s="6">
        <v>45515</v>
      </c>
      <c r="D608" s="5" t="s">
        <v>694</v>
      </c>
    </row>
    <row r="609" spans="1:4" x14ac:dyDescent="0.35">
      <c r="A609" s="5">
        <v>608</v>
      </c>
      <c r="B609" s="6">
        <v>45513</v>
      </c>
      <c r="C609" s="6">
        <v>45515</v>
      </c>
      <c r="D609" s="5" t="s">
        <v>694</v>
      </c>
    </row>
    <row r="610" spans="1:4" x14ac:dyDescent="0.35">
      <c r="A610" s="5">
        <v>609</v>
      </c>
      <c r="B610" s="6">
        <v>45514</v>
      </c>
      <c r="C610" s="6">
        <v>45520</v>
      </c>
      <c r="D610" s="5" t="s">
        <v>694</v>
      </c>
    </row>
    <row r="611" spans="1:4" x14ac:dyDescent="0.35">
      <c r="A611" s="5">
        <v>610</v>
      </c>
      <c r="B611" s="6">
        <v>45515</v>
      </c>
      <c r="C611" s="6">
        <v>45520</v>
      </c>
      <c r="D611" s="5" t="s">
        <v>694</v>
      </c>
    </row>
    <row r="612" spans="1:4" x14ac:dyDescent="0.35">
      <c r="A612" s="5">
        <v>611</v>
      </c>
      <c r="B612" s="6">
        <v>45515</v>
      </c>
      <c r="C612" s="6">
        <v>45518</v>
      </c>
      <c r="D612" s="5" t="s">
        <v>694</v>
      </c>
    </row>
    <row r="613" spans="1:4" x14ac:dyDescent="0.35">
      <c r="A613" s="5">
        <v>612</v>
      </c>
      <c r="B613" s="6">
        <v>45514</v>
      </c>
      <c r="C613" s="5"/>
      <c r="D613" s="5" t="s">
        <v>696</v>
      </c>
    </row>
    <row r="614" spans="1:4" x14ac:dyDescent="0.35">
      <c r="A614" s="5">
        <v>613</v>
      </c>
      <c r="B614" s="6">
        <v>45514</v>
      </c>
      <c r="C614" s="5"/>
      <c r="D614" s="5" t="s">
        <v>696</v>
      </c>
    </row>
    <row r="615" spans="1:4" x14ac:dyDescent="0.35">
      <c r="A615" s="5">
        <v>614</v>
      </c>
      <c r="B615" s="6">
        <v>45514</v>
      </c>
      <c r="C615" s="6">
        <v>45524</v>
      </c>
      <c r="D615" s="5" t="s">
        <v>695</v>
      </c>
    </row>
    <row r="616" spans="1:4" x14ac:dyDescent="0.35">
      <c r="A616" s="5">
        <v>615</v>
      </c>
      <c r="B616" s="6">
        <v>45514</v>
      </c>
      <c r="C616" s="5"/>
      <c r="D616" s="5" t="s">
        <v>696</v>
      </c>
    </row>
    <row r="617" spans="1:4" x14ac:dyDescent="0.35">
      <c r="A617" s="5">
        <v>616</v>
      </c>
      <c r="B617" s="6">
        <v>45514</v>
      </c>
      <c r="C617" s="6">
        <v>45518</v>
      </c>
      <c r="D617" s="5" t="s">
        <v>694</v>
      </c>
    </row>
    <row r="618" spans="1:4" x14ac:dyDescent="0.35">
      <c r="A618" s="5">
        <v>617</v>
      </c>
      <c r="B618" s="6">
        <v>45514</v>
      </c>
      <c r="C618" s="6">
        <v>45516</v>
      </c>
      <c r="D618" s="5" t="s">
        <v>694</v>
      </c>
    </row>
    <row r="619" spans="1:4" x14ac:dyDescent="0.35">
      <c r="A619" s="5">
        <v>618</v>
      </c>
      <c r="B619" s="6">
        <v>45515</v>
      </c>
      <c r="C619" s="6">
        <v>45520</v>
      </c>
      <c r="D619" s="5" t="s">
        <v>694</v>
      </c>
    </row>
    <row r="620" spans="1:4" x14ac:dyDescent="0.35">
      <c r="A620" s="5">
        <v>619</v>
      </c>
      <c r="B620" s="6">
        <v>45515</v>
      </c>
      <c r="C620" s="6">
        <v>45520</v>
      </c>
      <c r="D620" s="5" t="s">
        <v>694</v>
      </c>
    </row>
    <row r="621" spans="1:4" x14ac:dyDescent="0.35">
      <c r="A621" s="5">
        <v>620</v>
      </c>
      <c r="B621" s="6">
        <v>45515</v>
      </c>
      <c r="C621" s="6">
        <v>45519</v>
      </c>
      <c r="D621" s="5" t="s">
        <v>694</v>
      </c>
    </row>
    <row r="622" spans="1:4" x14ac:dyDescent="0.35">
      <c r="A622" s="5">
        <v>621</v>
      </c>
      <c r="B622" s="6">
        <v>45518</v>
      </c>
      <c r="C622" s="6">
        <v>45521</v>
      </c>
      <c r="D622" s="5" t="s">
        <v>694</v>
      </c>
    </row>
    <row r="623" spans="1:4" x14ac:dyDescent="0.35">
      <c r="A623" s="5">
        <v>622</v>
      </c>
      <c r="B623" s="6">
        <v>45516</v>
      </c>
      <c r="C623" s="6">
        <v>45522</v>
      </c>
      <c r="D623" s="5" t="s">
        <v>695</v>
      </c>
    </row>
    <row r="624" spans="1:4" x14ac:dyDescent="0.35">
      <c r="A624" s="5">
        <v>623</v>
      </c>
      <c r="B624" s="6">
        <v>45517</v>
      </c>
      <c r="C624" s="6">
        <v>45523</v>
      </c>
      <c r="D624" s="5" t="s">
        <v>694</v>
      </c>
    </row>
    <row r="625" spans="1:4" x14ac:dyDescent="0.35">
      <c r="A625" s="5">
        <v>624</v>
      </c>
      <c r="B625" s="6">
        <v>45516</v>
      </c>
      <c r="C625" s="6">
        <v>45522</v>
      </c>
      <c r="D625" s="5" t="s">
        <v>694</v>
      </c>
    </row>
    <row r="626" spans="1:4" x14ac:dyDescent="0.35">
      <c r="A626" s="5">
        <v>625</v>
      </c>
      <c r="B626" s="6">
        <v>45517</v>
      </c>
      <c r="C626" s="6">
        <v>45519</v>
      </c>
      <c r="D626" s="5" t="s">
        <v>694</v>
      </c>
    </row>
    <row r="627" spans="1:4" x14ac:dyDescent="0.35">
      <c r="A627" s="5">
        <v>626</v>
      </c>
      <c r="B627" s="6">
        <v>45518</v>
      </c>
      <c r="C627" s="6">
        <v>45520</v>
      </c>
      <c r="D627" s="5" t="s">
        <v>694</v>
      </c>
    </row>
    <row r="628" spans="1:4" x14ac:dyDescent="0.35">
      <c r="A628" s="5">
        <v>627</v>
      </c>
      <c r="B628" s="6">
        <v>45517</v>
      </c>
      <c r="C628" s="5"/>
      <c r="D628" s="5" t="s">
        <v>696</v>
      </c>
    </row>
    <row r="629" spans="1:4" x14ac:dyDescent="0.35">
      <c r="A629" s="5">
        <v>628</v>
      </c>
      <c r="B629" s="6">
        <v>45518</v>
      </c>
      <c r="C629" s="6">
        <v>45523</v>
      </c>
      <c r="D629" s="5" t="s">
        <v>694</v>
      </c>
    </row>
    <row r="630" spans="1:4" x14ac:dyDescent="0.35">
      <c r="A630" s="5">
        <v>629</v>
      </c>
      <c r="B630" s="6">
        <v>45517</v>
      </c>
      <c r="C630" s="6">
        <v>45520</v>
      </c>
      <c r="D630" s="5" t="s">
        <v>694</v>
      </c>
    </row>
    <row r="631" spans="1:4" x14ac:dyDescent="0.35">
      <c r="A631" s="5">
        <v>630</v>
      </c>
      <c r="B631" s="6">
        <v>45518</v>
      </c>
      <c r="C631" s="6">
        <v>45524</v>
      </c>
      <c r="D631" s="5" t="s">
        <v>694</v>
      </c>
    </row>
    <row r="632" spans="1:4" x14ac:dyDescent="0.35">
      <c r="A632" s="5">
        <v>631</v>
      </c>
      <c r="B632" s="6">
        <v>45520</v>
      </c>
      <c r="C632" s="6">
        <v>45522</v>
      </c>
      <c r="D632" s="5" t="s">
        <v>694</v>
      </c>
    </row>
    <row r="633" spans="1:4" x14ac:dyDescent="0.35">
      <c r="A633" s="5">
        <v>632</v>
      </c>
      <c r="B633" s="6">
        <v>45520</v>
      </c>
      <c r="C633" s="6">
        <v>45532</v>
      </c>
      <c r="D633" s="5" t="s">
        <v>695</v>
      </c>
    </row>
    <row r="634" spans="1:4" x14ac:dyDescent="0.35">
      <c r="A634" s="5">
        <v>633</v>
      </c>
      <c r="B634" s="6">
        <v>45519</v>
      </c>
      <c r="C634" s="6">
        <v>45525</v>
      </c>
      <c r="D634" s="5" t="s">
        <v>694</v>
      </c>
    </row>
    <row r="635" spans="1:4" x14ac:dyDescent="0.35">
      <c r="A635" s="5">
        <v>634</v>
      </c>
      <c r="B635" s="6">
        <v>45519</v>
      </c>
      <c r="C635" s="6">
        <v>45522</v>
      </c>
      <c r="D635" s="5" t="s">
        <v>694</v>
      </c>
    </row>
    <row r="636" spans="1:4" x14ac:dyDescent="0.35">
      <c r="A636" s="5">
        <v>635</v>
      </c>
      <c r="B636" s="6">
        <v>45519</v>
      </c>
      <c r="C636" s="6">
        <v>45525</v>
      </c>
      <c r="D636" s="5" t="s">
        <v>694</v>
      </c>
    </row>
    <row r="637" spans="1:4" x14ac:dyDescent="0.35">
      <c r="A637" s="5">
        <v>636</v>
      </c>
      <c r="B637" s="6">
        <v>45520</v>
      </c>
      <c r="C637" s="6">
        <v>45525</v>
      </c>
      <c r="D637" s="5" t="s">
        <v>694</v>
      </c>
    </row>
    <row r="638" spans="1:4" x14ac:dyDescent="0.35">
      <c r="A638" s="5">
        <v>637</v>
      </c>
      <c r="B638" s="6">
        <v>45521</v>
      </c>
      <c r="C638" s="5"/>
      <c r="D638" s="5" t="s">
        <v>696</v>
      </c>
    </row>
    <row r="639" spans="1:4" x14ac:dyDescent="0.35">
      <c r="A639" s="5">
        <v>638</v>
      </c>
      <c r="B639" s="6">
        <v>45520</v>
      </c>
      <c r="C639" s="6">
        <v>45526</v>
      </c>
      <c r="D639" s="5" t="s">
        <v>694</v>
      </c>
    </row>
    <row r="640" spans="1:4" x14ac:dyDescent="0.35">
      <c r="A640" s="5">
        <v>639</v>
      </c>
      <c r="B640" s="6">
        <v>45520</v>
      </c>
      <c r="C640" s="5"/>
      <c r="D640" s="5" t="s">
        <v>696</v>
      </c>
    </row>
    <row r="641" spans="1:4" x14ac:dyDescent="0.35">
      <c r="A641" s="5">
        <v>640</v>
      </c>
      <c r="B641" s="6">
        <v>45522</v>
      </c>
      <c r="C641" s="5"/>
      <c r="D641" s="5" t="s">
        <v>696</v>
      </c>
    </row>
    <row r="642" spans="1:4" x14ac:dyDescent="0.35">
      <c r="A642" s="5">
        <v>641</v>
      </c>
      <c r="B642" s="6">
        <v>45521</v>
      </c>
      <c r="C642" s="6">
        <v>45525</v>
      </c>
      <c r="D642" s="5" t="s">
        <v>694</v>
      </c>
    </row>
    <row r="643" spans="1:4" x14ac:dyDescent="0.35">
      <c r="A643" s="5">
        <v>642</v>
      </c>
      <c r="B643" s="6">
        <v>45522</v>
      </c>
      <c r="C643" s="6">
        <v>45526</v>
      </c>
      <c r="D643" s="5" t="s">
        <v>694</v>
      </c>
    </row>
    <row r="644" spans="1:4" x14ac:dyDescent="0.35">
      <c r="A644" s="5">
        <v>643</v>
      </c>
      <c r="B644" s="6">
        <v>45523</v>
      </c>
      <c r="C644" s="5"/>
      <c r="D644" s="5" t="s">
        <v>696</v>
      </c>
    </row>
    <row r="645" spans="1:4" x14ac:dyDescent="0.35">
      <c r="A645" s="5">
        <v>644</v>
      </c>
      <c r="B645" s="6">
        <v>45523</v>
      </c>
      <c r="C645" s="6">
        <v>45525</v>
      </c>
      <c r="D645" s="5" t="s">
        <v>694</v>
      </c>
    </row>
    <row r="646" spans="1:4" x14ac:dyDescent="0.35">
      <c r="A646" s="5">
        <v>645</v>
      </c>
      <c r="B646" s="6">
        <v>45521</v>
      </c>
      <c r="C646" s="6">
        <v>45527</v>
      </c>
      <c r="D646" s="5" t="s">
        <v>694</v>
      </c>
    </row>
    <row r="647" spans="1:4" x14ac:dyDescent="0.35">
      <c r="A647" s="5">
        <v>646</v>
      </c>
      <c r="B647" s="6">
        <v>45523</v>
      </c>
      <c r="C647" s="6">
        <v>45529</v>
      </c>
      <c r="D647" s="5" t="s">
        <v>695</v>
      </c>
    </row>
    <row r="648" spans="1:4" x14ac:dyDescent="0.35">
      <c r="A648" s="5">
        <v>647</v>
      </c>
      <c r="B648" s="6">
        <v>45523</v>
      </c>
      <c r="C648" s="6">
        <v>45526</v>
      </c>
      <c r="D648" s="5" t="s">
        <v>694</v>
      </c>
    </row>
    <row r="649" spans="1:4" x14ac:dyDescent="0.35">
      <c r="A649" s="5">
        <v>648</v>
      </c>
      <c r="B649" s="6">
        <v>45523</v>
      </c>
      <c r="C649" s="6">
        <v>45529</v>
      </c>
      <c r="D649" s="5" t="s">
        <v>694</v>
      </c>
    </row>
    <row r="650" spans="1:4" x14ac:dyDescent="0.35">
      <c r="A650" s="5">
        <v>649</v>
      </c>
      <c r="B650" s="6">
        <v>45524</v>
      </c>
      <c r="C650" s="6">
        <v>45526</v>
      </c>
      <c r="D650" s="5" t="s">
        <v>694</v>
      </c>
    </row>
    <row r="651" spans="1:4" x14ac:dyDescent="0.35">
      <c r="A651" s="5">
        <v>650</v>
      </c>
      <c r="B651" s="6">
        <v>45524</v>
      </c>
      <c r="C651" s="6">
        <v>45527</v>
      </c>
      <c r="D651" s="5" t="s">
        <v>694</v>
      </c>
    </row>
    <row r="652" spans="1:4" x14ac:dyDescent="0.35">
      <c r="A652" s="5">
        <v>651</v>
      </c>
      <c r="B652" s="6">
        <v>45525</v>
      </c>
      <c r="C652" s="6">
        <v>45530</v>
      </c>
      <c r="D652" s="5" t="s">
        <v>694</v>
      </c>
    </row>
    <row r="653" spans="1:4" x14ac:dyDescent="0.35">
      <c r="A653" s="5">
        <v>652</v>
      </c>
      <c r="B653" s="6">
        <v>45524</v>
      </c>
      <c r="C653" s="6">
        <v>45530</v>
      </c>
      <c r="D653" s="5" t="s">
        <v>694</v>
      </c>
    </row>
    <row r="654" spans="1:4" x14ac:dyDescent="0.35">
      <c r="A654" s="5">
        <v>653</v>
      </c>
      <c r="B654" s="6">
        <v>45525</v>
      </c>
      <c r="C654" s="6">
        <v>45528</v>
      </c>
      <c r="D654" s="5" t="s">
        <v>694</v>
      </c>
    </row>
    <row r="655" spans="1:4" x14ac:dyDescent="0.35">
      <c r="A655" s="5">
        <v>654</v>
      </c>
      <c r="B655" s="6">
        <v>45523</v>
      </c>
      <c r="C655" s="6">
        <v>45528</v>
      </c>
      <c r="D655" s="5" t="s">
        <v>694</v>
      </c>
    </row>
    <row r="656" spans="1:4" x14ac:dyDescent="0.35">
      <c r="A656" s="5">
        <v>655</v>
      </c>
      <c r="B656" s="6">
        <v>45523</v>
      </c>
      <c r="C656" s="6">
        <v>45526</v>
      </c>
      <c r="D656" s="5" t="s">
        <v>694</v>
      </c>
    </row>
    <row r="657" spans="1:4" x14ac:dyDescent="0.35">
      <c r="A657" s="5">
        <v>656</v>
      </c>
      <c r="B657" s="6">
        <v>45523</v>
      </c>
      <c r="C657" s="6">
        <v>45527</v>
      </c>
      <c r="D657" s="5" t="s">
        <v>694</v>
      </c>
    </row>
    <row r="658" spans="1:4" x14ac:dyDescent="0.35">
      <c r="A658" s="5">
        <v>657</v>
      </c>
      <c r="B658" s="6">
        <v>45525</v>
      </c>
      <c r="C658" s="6">
        <v>45531</v>
      </c>
      <c r="D658" s="5" t="s">
        <v>694</v>
      </c>
    </row>
    <row r="659" spans="1:4" x14ac:dyDescent="0.35">
      <c r="A659" s="5">
        <v>658</v>
      </c>
      <c r="B659" s="6">
        <v>45524</v>
      </c>
      <c r="C659" s="6">
        <v>45529</v>
      </c>
      <c r="D659" s="5" t="s">
        <v>694</v>
      </c>
    </row>
    <row r="660" spans="1:4" x14ac:dyDescent="0.35">
      <c r="A660" s="5">
        <v>659</v>
      </c>
      <c r="B660" s="6">
        <v>45523</v>
      </c>
      <c r="C660" s="6">
        <v>45527</v>
      </c>
      <c r="D660" s="5" t="s">
        <v>694</v>
      </c>
    </row>
    <row r="661" spans="1:4" x14ac:dyDescent="0.35">
      <c r="A661" s="5">
        <v>660</v>
      </c>
      <c r="B661" s="6">
        <v>45526</v>
      </c>
      <c r="C661" s="6">
        <v>45528</v>
      </c>
      <c r="D661" s="5" t="s">
        <v>694</v>
      </c>
    </row>
    <row r="662" spans="1:4" x14ac:dyDescent="0.35">
      <c r="A662" s="5">
        <v>661</v>
      </c>
      <c r="B662" s="6">
        <v>45525</v>
      </c>
      <c r="C662" s="6">
        <v>45529</v>
      </c>
      <c r="D662" s="5" t="s">
        <v>694</v>
      </c>
    </row>
    <row r="663" spans="1:4" x14ac:dyDescent="0.35">
      <c r="A663" s="5">
        <v>662</v>
      </c>
      <c r="B663" s="6">
        <v>45525</v>
      </c>
      <c r="C663" s="6">
        <v>45528</v>
      </c>
      <c r="D663" s="5" t="s">
        <v>694</v>
      </c>
    </row>
    <row r="664" spans="1:4" x14ac:dyDescent="0.35">
      <c r="A664" s="5">
        <v>663</v>
      </c>
      <c r="B664" s="6">
        <v>45524</v>
      </c>
      <c r="C664" s="6">
        <v>45526</v>
      </c>
      <c r="D664" s="5" t="s">
        <v>694</v>
      </c>
    </row>
    <row r="665" spans="1:4" x14ac:dyDescent="0.35">
      <c r="A665" s="5">
        <v>664</v>
      </c>
      <c r="B665" s="6">
        <v>45525</v>
      </c>
      <c r="C665" s="6">
        <v>45530</v>
      </c>
      <c r="D665" s="5" t="s">
        <v>694</v>
      </c>
    </row>
    <row r="666" spans="1:4" x14ac:dyDescent="0.35">
      <c r="A666" s="5">
        <v>665</v>
      </c>
      <c r="B666" s="6">
        <v>45527</v>
      </c>
      <c r="C666" s="6">
        <v>45529</v>
      </c>
      <c r="D666" s="5" t="s">
        <v>694</v>
      </c>
    </row>
    <row r="667" spans="1:4" x14ac:dyDescent="0.35">
      <c r="A667" s="5">
        <v>666</v>
      </c>
      <c r="B667" s="6">
        <v>45525</v>
      </c>
      <c r="C667" s="6">
        <v>45529</v>
      </c>
      <c r="D667" s="5" t="s">
        <v>694</v>
      </c>
    </row>
    <row r="668" spans="1:4" x14ac:dyDescent="0.35">
      <c r="A668" s="5">
        <v>667</v>
      </c>
      <c r="B668" s="6">
        <v>45527</v>
      </c>
      <c r="C668" s="6">
        <v>45529</v>
      </c>
      <c r="D668" s="5" t="s">
        <v>694</v>
      </c>
    </row>
    <row r="669" spans="1:4" x14ac:dyDescent="0.35">
      <c r="A669" s="5">
        <v>668</v>
      </c>
      <c r="B669" s="6">
        <v>45525</v>
      </c>
      <c r="C669" s="6">
        <v>45528</v>
      </c>
      <c r="D669" s="5" t="s">
        <v>694</v>
      </c>
    </row>
    <row r="670" spans="1:4" x14ac:dyDescent="0.35">
      <c r="A670" s="5">
        <v>669</v>
      </c>
      <c r="B670" s="6">
        <v>45527</v>
      </c>
      <c r="C670" s="6">
        <v>45531</v>
      </c>
      <c r="D670" s="5" t="s">
        <v>694</v>
      </c>
    </row>
    <row r="671" spans="1:4" x14ac:dyDescent="0.35">
      <c r="A671" s="5">
        <v>670</v>
      </c>
      <c r="B671" s="6">
        <v>45526</v>
      </c>
      <c r="C671" s="6">
        <v>45530</v>
      </c>
      <c r="D671" s="5" t="s">
        <v>694</v>
      </c>
    </row>
    <row r="672" spans="1:4" x14ac:dyDescent="0.35">
      <c r="A672" s="5">
        <v>671</v>
      </c>
      <c r="B672" s="6">
        <v>45526</v>
      </c>
      <c r="C672" s="6">
        <v>45531</v>
      </c>
      <c r="D672" s="5" t="s">
        <v>694</v>
      </c>
    </row>
    <row r="673" spans="1:4" x14ac:dyDescent="0.35">
      <c r="A673" s="5">
        <v>672</v>
      </c>
      <c r="B673" s="6">
        <v>45529</v>
      </c>
      <c r="C673" s="6">
        <v>45534</v>
      </c>
      <c r="D673" s="5" t="s">
        <v>694</v>
      </c>
    </row>
    <row r="674" spans="1:4" x14ac:dyDescent="0.35">
      <c r="A674" s="5">
        <v>673</v>
      </c>
      <c r="B674" s="6">
        <v>45527</v>
      </c>
      <c r="C674" s="6">
        <v>45533</v>
      </c>
      <c r="D674" s="5" t="s">
        <v>694</v>
      </c>
    </row>
    <row r="675" spans="1:4" x14ac:dyDescent="0.35">
      <c r="A675" s="5">
        <v>674</v>
      </c>
      <c r="B675" s="6">
        <v>45527</v>
      </c>
      <c r="C675" s="6">
        <v>45529</v>
      </c>
      <c r="D675" s="5" t="s">
        <v>694</v>
      </c>
    </row>
    <row r="676" spans="1:4" x14ac:dyDescent="0.35">
      <c r="A676" s="5">
        <v>675</v>
      </c>
      <c r="B676" s="6">
        <v>45530</v>
      </c>
      <c r="C676" s="6">
        <v>45535</v>
      </c>
      <c r="D676" s="5" t="s">
        <v>694</v>
      </c>
    </row>
    <row r="677" spans="1:4" x14ac:dyDescent="0.35">
      <c r="A677" s="5">
        <v>676</v>
      </c>
      <c r="B677" s="6">
        <v>45528</v>
      </c>
      <c r="C677" s="6">
        <v>45533</v>
      </c>
      <c r="D677" s="5" t="s">
        <v>694</v>
      </c>
    </row>
    <row r="678" spans="1:4" x14ac:dyDescent="0.35">
      <c r="A678" s="5">
        <v>677</v>
      </c>
      <c r="B678" s="6">
        <v>45528</v>
      </c>
      <c r="C678" s="6">
        <v>45533</v>
      </c>
      <c r="D678" s="5" t="s">
        <v>694</v>
      </c>
    </row>
    <row r="679" spans="1:4" x14ac:dyDescent="0.35">
      <c r="A679" s="5">
        <v>678</v>
      </c>
      <c r="B679" s="6">
        <v>45530</v>
      </c>
      <c r="C679" s="5"/>
      <c r="D679" s="5" t="s">
        <v>696</v>
      </c>
    </row>
    <row r="680" spans="1:4" x14ac:dyDescent="0.35">
      <c r="A680" s="5">
        <v>679</v>
      </c>
      <c r="B680" s="6">
        <v>45529</v>
      </c>
      <c r="C680" s="6">
        <v>45535</v>
      </c>
      <c r="D680" s="5" t="s">
        <v>694</v>
      </c>
    </row>
    <row r="681" spans="1:4" x14ac:dyDescent="0.35">
      <c r="A681" s="5">
        <v>680</v>
      </c>
      <c r="B681" s="6">
        <v>45530</v>
      </c>
      <c r="C681" s="6">
        <v>45532</v>
      </c>
      <c r="D681" s="5" t="s">
        <v>694</v>
      </c>
    </row>
    <row r="682" spans="1:4" x14ac:dyDescent="0.35">
      <c r="A682" s="5">
        <v>681</v>
      </c>
      <c r="B682" s="6">
        <v>45529</v>
      </c>
      <c r="C682" s="6">
        <v>45535</v>
      </c>
      <c r="D682" s="5" t="s">
        <v>694</v>
      </c>
    </row>
    <row r="683" spans="1:4" x14ac:dyDescent="0.35">
      <c r="A683" s="5">
        <v>682</v>
      </c>
      <c r="B683" s="6">
        <v>45529</v>
      </c>
      <c r="C683" s="6">
        <v>45534</v>
      </c>
      <c r="D683" s="5" t="s">
        <v>694</v>
      </c>
    </row>
    <row r="684" spans="1:4" x14ac:dyDescent="0.35">
      <c r="A684" s="5">
        <v>683</v>
      </c>
      <c r="B684" s="6">
        <v>45530</v>
      </c>
      <c r="C684" s="6">
        <v>45536</v>
      </c>
      <c r="D684" s="5" t="s">
        <v>694</v>
      </c>
    </row>
    <row r="685" spans="1:4" x14ac:dyDescent="0.35">
      <c r="A685" s="5">
        <v>684</v>
      </c>
      <c r="B685" s="6">
        <v>45529</v>
      </c>
      <c r="C685" s="6">
        <v>45535</v>
      </c>
      <c r="D685" s="5" t="s">
        <v>694</v>
      </c>
    </row>
    <row r="686" spans="1:4" x14ac:dyDescent="0.35">
      <c r="A686" s="5">
        <v>685</v>
      </c>
      <c r="B686" s="6">
        <v>45530</v>
      </c>
      <c r="C686" s="6">
        <v>45535</v>
      </c>
      <c r="D686" s="5" t="s">
        <v>694</v>
      </c>
    </row>
    <row r="687" spans="1:4" x14ac:dyDescent="0.35">
      <c r="A687" s="5">
        <v>686</v>
      </c>
      <c r="B687" s="6">
        <v>45530</v>
      </c>
      <c r="C687" s="6">
        <v>45539</v>
      </c>
      <c r="D687" s="5" t="s">
        <v>695</v>
      </c>
    </row>
    <row r="688" spans="1:4" x14ac:dyDescent="0.35">
      <c r="A688" s="5">
        <v>687</v>
      </c>
      <c r="B688" s="6">
        <v>45530</v>
      </c>
      <c r="C688" s="6">
        <v>45536</v>
      </c>
      <c r="D688" s="5" t="s">
        <v>694</v>
      </c>
    </row>
    <row r="689" spans="1:4" x14ac:dyDescent="0.35">
      <c r="A689" s="5">
        <v>688</v>
      </c>
      <c r="B689" s="6">
        <v>45531</v>
      </c>
      <c r="C689" s="6">
        <v>45533</v>
      </c>
      <c r="D689" s="5" t="s">
        <v>694</v>
      </c>
    </row>
    <row r="690" spans="1:4" x14ac:dyDescent="0.35">
      <c r="A690" s="5">
        <v>689</v>
      </c>
      <c r="B690" s="6">
        <v>45530</v>
      </c>
      <c r="C690" s="5"/>
      <c r="D690" s="5" t="s">
        <v>696</v>
      </c>
    </row>
    <row r="691" spans="1:4" x14ac:dyDescent="0.35">
      <c r="A691" s="5">
        <v>690</v>
      </c>
      <c r="B691" s="6">
        <v>45531</v>
      </c>
      <c r="C691" s="5"/>
      <c r="D691" s="5" t="s">
        <v>696</v>
      </c>
    </row>
    <row r="692" spans="1:4" x14ac:dyDescent="0.35">
      <c r="A692" s="5">
        <v>691</v>
      </c>
      <c r="B692" s="6">
        <v>45531</v>
      </c>
      <c r="C692" s="6">
        <v>45533</v>
      </c>
      <c r="D692" s="5" t="s">
        <v>694</v>
      </c>
    </row>
    <row r="693" spans="1:4" x14ac:dyDescent="0.35">
      <c r="A693" s="5">
        <v>692</v>
      </c>
      <c r="B693" s="6">
        <v>45530</v>
      </c>
      <c r="C693" s="6">
        <v>45534</v>
      </c>
      <c r="D693" s="5" t="s">
        <v>694</v>
      </c>
    </row>
    <row r="694" spans="1:4" x14ac:dyDescent="0.35">
      <c r="A694" s="5">
        <v>693</v>
      </c>
      <c r="B694" s="6">
        <v>45531</v>
      </c>
      <c r="C694" s="5"/>
      <c r="D694" s="5" t="s">
        <v>696</v>
      </c>
    </row>
    <row r="695" spans="1:4" x14ac:dyDescent="0.35">
      <c r="A695" s="5">
        <v>694</v>
      </c>
      <c r="B695" s="6">
        <v>45532</v>
      </c>
      <c r="C695" s="6">
        <v>45534</v>
      </c>
      <c r="D695" s="5" t="s">
        <v>694</v>
      </c>
    </row>
    <row r="696" spans="1:4" x14ac:dyDescent="0.35">
      <c r="A696" s="5">
        <v>695</v>
      </c>
      <c r="B696" s="6">
        <v>45533</v>
      </c>
      <c r="C696" s="6">
        <v>45545</v>
      </c>
      <c r="D696" s="5" t="s">
        <v>695</v>
      </c>
    </row>
    <row r="697" spans="1:4" x14ac:dyDescent="0.35">
      <c r="A697" s="5">
        <v>696</v>
      </c>
      <c r="B697" s="6">
        <v>45533</v>
      </c>
      <c r="C697" s="6">
        <v>45538</v>
      </c>
      <c r="D697" s="5" t="s">
        <v>694</v>
      </c>
    </row>
    <row r="698" spans="1:4" x14ac:dyDescent="0.35">
      <c r="A698" s="5">
        <v>697</v>
      </c>
      <c r="B698" s="6">
        <v>45531</v>
      </c>
      <c r="C698" s="6">
        <v>45534</v>
      </c>
      <c r="D698" s="5" t="s">
        <v>694</v>
      </c>
    </row>
    <row r="699" spans="1:4" x14ac:dyDescent="0.35">
      <c r="A699" s="5">
        <v>698</v>
      </c>
      <c r="B699" s="6">
        <v>45532</v>
      </c>
      <c r="C699" s="6">
        <v>45535</v>
      </c>
      <c r="D699" s="5" t="s">
        <v>694</v>
      </c>
    </row>
    <row r="700" spans="1:4" x14ac:dyDescent="0.35">
      <c r="A700" s="5">
        <v>699</v>
      </c>
      <c r="B700" s="6">
        <v>45533</v>
      </c>
      <c r="C700" s="6">
        <v>45535</v>
      </c>
      <c r="D700" s="5" t="s">
        <v>694</v>
      </c>
    </row>
    <row r="701" spans="1:4" x14ac:dyDescent="0.35">
      <c r="A701" s="5">
        <v>700</v>
      </c>
      <c r="B701" s="6">
        <v>45535</v>
      </c>
      <c r="C701" s="6">
        <v>45538</v>
      </c>
      <c r="D701" s="5" t="s">
        <v>694</v>
      </c>
    </row>
    <row r="702" spans="1:4" x14ac:dyDescent="0.35">
      <c r="A702" s="5">
        <v>701</v>
      </c>
      <c r="B702" s="6">
        <v>45535</v>
      </c>
      <c r="C702" s="5"/>
      <c r="D702" s="5" t="s">
        <v>696</v>
      </c>
    </row>
    <row r="703" spans="1:4" x14ac:dyDescent="0.35">
      <c r="A703" s="5">
        <v>702</v>
      </c>
      <c r="B703" s="6">
        <v>45534</v>
      </c>
      <c r="C703" s="6">
        <v>45540</v>
      </c>
      <c r="D703" s="5" t="s">
        <v>694</v>
      </c>
    </row>
    <row r="704" spans="1:4" x14ac:dyDescent="0.35">
      <c r="A704" s="5">
        <v>703</v>
      </c>
      <c r="B704" s="6">
        <v>45533</v>
      </c>
      <c r="C704" s="6">
        <v>45535</v>
      </c>
      <c r="D704" s="5" t="s">
        <v>694</v>
      </c>
    </row>
    <row r="705" spans="1:4" x14ac:dyDescent="0.35">
      <c r="A705" s="5">
        <v>704</v>
      </c>
      <c r="B705" s="6">
        <v>45535</v>
      </c>
      <c r="C705" s="5"/>
      <c r="D705" s="5" t="s">
        <v>696</v>
      </c>
    </row>
    <row r="706" spans="1:4" x14ac:dyDescent="0.35">
      <c r="A706" s="5">
        <v>705</v>
      </c>
      <c r="B706" s="6">
        <v>45536</v>
      </c>
      <c r="C706" s="6">
        <v>45538</v>
      </c>
      <c r="D706" s="5" t="s">
        <v>694</v>
      </c>
    </row>
    <row r="707" spans="1:4" x14ac:dyDescent="0.35">
      <c r="A707" s="5">
        <v>706</v>
      </c>
      <c r="B707" s="6">
        <v>45536</v>
      </c>
      <c r="C707" s="6">
        <v>45542</v>
      </c>
      <c r="D707" s="5" t="s">
        <v>694</v>
      </c>
    </row>
    <row r="708" spans="1:4" x14ac:dyDescent="0.35">
      <c r="A708" s="5">
        <v>707</v>
      </c>
      <c r="B708" s="6">
        <v>45537</v>
      </c>
      <c r="C708" s="6">
        <v>45539</v>
      </c>
      <c r="D708" s="5" t="s">
        <v>694</v>
      </c>
    </row>
    <row r="709" spans="1:4" x14ac:dyDescent="0.35">
      <c r="A709" s="5">
        <v>708</v>
      </c>
      <c r="B709" s="6">
        <v>45535</v>
      </c>
      <c r="C709" s="6">
        <v>45541</v>
      </c>
      <c r="D709" s="5" t="s">
        <v>694</v>
      </c>
    </row>
    <row r="710" spans="1:4" x14ac:dyDescent="0.35">
      <c r="A710" s="5">
        <v>709</v>
      </c>
      <c r="B710" s="6">
        <v>45535</v>
      </c>
      <c r="C710" s="6">
        <v>45537</v>
      </c>
      <c r="D710" s="5" t="s">
        <v>694</v>
      </c>
    </row>
    <row r="711" spans="1:4" x14ac:dyDescent="0.35">
      <c r="A711" s="5">
        <v>710</v>
      </c>
      <c r="B711" s="6">
        <v>45535</v>
      </c>
      <c r="C711" s="6">
        <v>45539</v>
      </c>
      <c r="D711" s="5" t="s">
        <v>694</v>
      </c>
    </row>
    <row r="712" spans="1:4" x14ac:dyDescent="0.35">
      <c r="A712" s="5">
        <v>711</v>
      </c>
      <c r="B712" s="6">
        <v>45536</v>
      </c>
      <c r="C712" s="6">
        <v>45541</v>
      </c>
      <c r="D712" s="5" t="s">
        <v>694</v>
      </c>
    </row>
    <row r="713" spans="1:4" x14ac:dyDescent="0.35">
      <c r="A713" s="5">
        <v>712</v>
      </c>
      <c r="B713" s="6">
        <v>45535</v>
      </c>
      <c r="C713" s="6">
        <v>45538</v>
      </c>
      <c r="D713" s="5" t="s">
        <v>694</v>
      </c>
    </row>
    <row r="714" spans="1:4" x14ac:dyDescent="0.35">
      <c r="A714" s="5">
        <v>713</v>
      </c>
      <c r="B714" s="6">
        <v>45537</v>
      </c>
      <c r="C714" s="6">
        <v>45541</v>
      </c>
      <c r="D714" s="5" t="s">
        <v>694</v>
      </c>
    </row>
    <row r="715" spans="1:4" x14ac:dyDescent="0.35">
      <c r="A715" s="5">
        <v>714</v>
      </c>
      <c r="B715" s="6">
        <v>45537</v>
      </c>
      <c r="C715" s="6">
        <v>45540</v>
      </c>
      <c r="D715" s="5" t="s">
        <v>694</v>
      </c>
    </row>
    <row r="716" spans="1:4" x14ac:dyDescent="0.35">
      <c r="A716" s="5">
        <v>715</v>
      </c>
      <c r="B716" s="6">
        <v>45538</v>
      </c>
      <c r="C716" s="6">
        <v>45544</v>
      </c>
      <c r="D716" s="5" t="s">
        <v>694</v>
      </c>
    </row>
    <row r="717" spans="1:4" x14ac:dyDescent="0.35">
      <c r="A717" s="5">
        <v>716</v>
      </c>
      <c r="B717" s="6">
        <v>45536</v>
      </c>
      <c r="C717" s="6">
        <v>45542</v>
      </c>
      <c r="D717" s="5" t="s">
        <v>694</v>
      </c>
    </row>
    <row r="718" spans="1:4" x14ac:dyDescent="0.35">
      <c r="A718" s="5">
        <v>717</v>
      </c>
      <c r="B718" s="6">
        <v>45536</v>
      </c>
      <c r="C718" s="6">
        <v>45540</v>
      </c>
      <c r="D718" s="5" t="s">
        <v>694</v>
      </c>
    </row>
    <row r="719" spans="1:4" x14ac:dyDescent="0.35">
      <c r="A719" s="5">
        <v>718</v>
      </c>
      <c r="B719" s="6">
        <v>45537</v>
      </c>
      <c r="C719" s="5"/>
      <c r="D719" s="5" t="s">
        <v>696</v>
      </c>
    </row>
    <row r="720" spans="1:4" x14ac:dyDescent="0.35">
      <c r="A720" s="5">
        <v>719</v>
      </c>
      <c r="B720" s="6">
        <v>45537</v>
      </c>
      <c r="C720" s="5"/>
      <c r="D720" s="5" t="s">
        <v>696</v>
      </c>
    </row>
    <row r="721" spans="1:4" x14ac:dyDescent="0.35">
      <c r="A721" s="5">
        <v>720</v>
      </c>
      <c r="B721" s="6">
        <v>45537</v>
      </c>
      <c r="C721" s="6">
        <v>45540</v>
      </c>
      <c r="D721" s="5" t="s">
        <v>694</v>
      </c>
    </row>
    <row r="722" spans="1:4" x14ac:dyDescent="0.35">
      <c r="A722" s="5">
        <v>721</v>
      </c>
      <c r="B722" s="6">
        <v>45536</v>
      </c>
      <c r="C722" s="6">
        <v>45547</v>
      </c>
      <c r="D722" s="5" t="s">
        <v>695</v>
      </c>
    </row>
    <row r="723" spans="1:4" x14ac:dyDescent="0.35">
      <c r="A723" s="5">
        <v>722</v>
      </c>
      <c r="B723" s="6">
        <v>45539</v>
      </c>
      <c r="C723" s="6">
        <v>45541</v>
      </c>
      <c r="D723" s="5" t="s">
        <v>694</v>
      </c>
    </row>
    <row r="724" spans="1:4" x14ac:dyDescent="0.35">
      <c r="A724" s="5">
        <v>723</v>
      </c>
      <c r="B724" s="6">
        <v>45538</v>
      </c>
      <c r="C724" s="6">
        <v>45540</v>
      </c>
      <c r="D724" s="5" t="s">
        <v>694</v>
      </c>
    </row>
    <row r="725" spans="1:4" x14ac:dyDescent="0.35">
      <c r="A725" s="5">
        <v>724</v>
      </c>
      <c r="B725" s="6">
        <v>45538</v>
      </c>
      <c r="C725" s="6">
        <v>45541</v>
      </c>
      <c r="D725" s="5" t="s">
        <v>694</v>
      </c>
    </row>
    <row r="726" spans="1:4" x14ac:dyDescent="0.35">
      <c r="A726" s="5">
        <v>725</v>
      </c>
      <c r="B726" s="6">
        <v>45540</v>
      </c>
      <c r="C726" s="6">
        <v>45543</v>
      </c>
      <c r="D726" s="5" t="s">
        <v>694</v>
      </c>
    </row>
    <row r="727" spans="1:4" x14ac:dyDescent="0.35">
      <c r="A727" s="5">
        <v>726</v>
      </c>
      <c r="B727" s="6">
        <v>45539</v>
      </c>
      <c r="C727" s="6">
        <v>45545</v>
      </c>
      <c r="D727" s="5" t="s">
        <v>694</v>
      </c>
    </row>
    <row r="728" spans="1:4" x14ac:dyDescent="0.35">
      <c r="A728" s="5">
        <v>727</v>
      </c>
      <c r="B728" s="6">
        <v>45540</v>
      </c>
      <c r="C728" s="6">
        <v>45542</v>
      </c>
      <c r="D728" s="5" t="s">
        <v>694</v>
      </c>
    </row>
    <row r="729" spans="1:4" x14ac:dyDescent="0.35">
      <c r="A729" s="5">
        <v>728</v>
      </c>
      <c r="B729" s="6">
        <v>45538</v>
      </c>
      <c r="C729" s="6">
        <v>45541</v>
      </c>
      <c r="D729" s="5" t="s">
        <v>694</v>
      </c>
    </row>
    <row r="730" spans="1:4" x14ac:dyDescent="0.35">
      <c r="A730" s="5">
        <v>729</v>
      </c>
      <c r="B730" s="6">
        <v>45538</v>
      </c>
      <c r="C730" s="6">
        <v>45543</v>
      </c>
      <c r="D730" s="5" t="s">
        <v>694</v>
      </c>
    </row>
    <row r="731" spans="1:4" x14ac:dyDescent="0.35">
      <c r="A731" s="5">
        <v>730</v>
      </c>
      <c r="B731" s="6">
        <v>45539</v>
      </c>
      <c r="C731" s="6">
        <v>45543</v>
      </c>
      <c r="D731" s="5" t="s">
        <v>694</v>
      </c>
    </row>
    <row r="732" spans="1:4" x14ac:dyDescent="0.35">
      <c r="A732" s="5">
        <v>731</v>
      </c>
      <c r="B732" s="6">
        <v>45539</v>
      </c>
      <c r="C732" s="6">
        <v>45542</v>
      </c>
      <c r="D732" s="5" t="s">
        <v>694</v>
      </c>
    </row>
    <row r="733" spans="1:4" x14ac:dyDescent="0.35">
      <c r="A733" s="5">
        <v>732</v>
      </c>
      <c r="B733" s="6">
        <v>45540</v>
      </c>
      <c r="C733" s="6">
        <v>45544</v>
      </c>
      <c r="D733" s="5" t="s">
        <v>694</v>
      </c>
    </row>
    <row r="734" spans="1:4" x14ac:dyDescent="0.35">
      <c r="A734" s="5">
        <v>733</v>
      </c>
      <c r="B734" s="6">
        <v>45540</v>
      </c>
      <c r="C734" s="6">
        <v>45544</v>
      </c>
      <c r="D734" s="5" t="s">
        <v>694</v>
      </c>
    </row>
    <row r="735" spans="1:4" x14ac:dyDescent="0.35">
      <c r="A735" s="5">
        <v>734</v>
      </c>
      <c r="B735" s="6">
        <v>45539</v>
      </c>
      <c r="C735" s="5"/>
      <c r="D735" s="5" t="s">
        <v>696</v>
      </c>
    </row>
    <row r="736" spans="1:4" x14ac:dyDescent="0.35">
      <c r="A736" s="5">
        <v>735</v>
      </c>
      <c r="B736" s="6">
        <v>45541</v>
      </c>
      <c r="C736" s="6">
        <v>45545</v>
      </c>
      <c r="D736" s="5" t="s">
        <v>694</v>
      </c>
    </row>
    <row r="737" spans="1:4" x14ac:dyDescent="0.35">
      <c r="A737" s="5">
        <v>736</v>
      </c>
      <c r="B737" s="6">
        <v>45541</v>
      </c>
      <c r="C737" s="6">
        <v>45547</v>
      </c>
      <c r="D737" s="5" t="s">
        <v>694</v>
      </c>
    </row>
    <row r="738" spans="1:4" x14ac:dyDescent="0.35">
      <c r="A738" s="5">
        <v>737</v>
      </c>
      <c r="B738" s="6">
        <v>45540</v>
      </c>
      <c r="C738" s="6">
        <v>45542</v>
      </c>
      <c r="D738" s="5" t="s">
        <v>694</v>
      </c>
    </row>
    <row r="739" spans="1:4" x14ac:dyDescent="0.35">
      <c r="A739" s="5">
        <v>738</v>
      </c>
      <c r="B739" s="6">
        <v>45541</v>
      </c>
      <c r="C739" s="6">
        <v>45549</v>
      </c>
      <c r="D739" s="5" t="s">
        <v>695</v>
      </c>
    </row>
    <row r="740" spans="1:4" x14ac:dyDescent="0.35">
      <c r="A740" s="5">
        <v>739</v>
      </c>
      <c r="B740" s="6">
        <v>45539</v>
      </c>
      <c r="C740" s="6">
        <v>45545</v>
      </c>
      <c r="D740" s="5" t="s">
        <v>694</v>
      </c>
    </row>
    <row r="741" spans="1:4" x14ac:dyDescent="0.35">
      <c r="A741" s="5">
        <v>740</v>
      </c>
      <c r="B741" s="6">
        <v>45541</v>
      </c>
      <c r="C741" s="6">
        <v>45543</v>
      </c>
      <c r="D741" s="5" t="s">
        <v>694</v>
      </c>
    </row>
    <row r="742" spans="1:4" x14ac:dyDescent="0.35">
      <c r="A742" s="5">
        <v>741</v>
      </c>
      <c r="B742" s="6">
        <v>45542</v>
      </c>
      <c r="C742" s="5"/>
      <c r="D742" s="5" t="s">
        <v>696</v>
      </c>
    </row>
    <row r="743" spans="1:4" x14ac:dyDescent="0.35">
      <c r="A743" s="5">
        <v>742</v>
      </c>
      <c r="B743" s="6">
        <v>45540</v>
      </c>
      <c r="C743" s="6">
        <v>45552</v>
      </c>
      <c r="D743" s="5" t="s">
        <v>695</v>
      </c>
    </row>
    <row r="744" spans="1:4" x14ac:dyDescent="0.35">
      <c r="A744" s="5">
        <v>743</v>
      </c>
      <c r="B744" s="6">
        <v>45541</v>
      </c>
      <c r="C744" s="6">
        <v>45546</v>
      </c>
      <c r="D744" s="5" t="s">
        <v>694</v>
      </c>
    </row>
    <row r="745" spans="1:4" x14ac:dyDescent="0.35">
      <c r="A745" s="5">
        <v>744</v>
      </c>
      <c r="B745" s="6">
        <v>45541</v>
      </c>
      <c r="C745" s="5"/>
      <c r="D745" s="5" t="s">
        <v>696</v>
      </c>
    </row>
    <row r="746" spans="1:4" x14ac:dyDescent="0.35">
      <c r="A746" s="5">
        <v>745</v>
      </c>
      <c r="B746" s="6">
        <v>45542</v>
      </c>
      <c r="C746" s="6">
        <v>45548</v>
      </c>
      <c r="D746" s="5" t="s">
        <v>694</v>
      </c>
    </row>
    <row r="747" spans="1:4" x14ac:dyDescent="0.35">
      <c r="A747" s="5">
        <v>746</v>
      </c>
      <c r="B747" s="6">
        <v>45543</v>
      </c>
      <c r="C747" s="6">
        <v>45546</v>
      </c>
      <c r="D747" s="5" t="s">
        <v>694</v>
      </c>
    </row>
    <row r="748" spans="1:4" x14ac:dyDescent="0.35">
      <c r="A748" s="5">
        <v>747</v>
      </c>
      <c r="B748" s="6">
        <v>45542</v>
      </c>
      <c r="C748" s="6">
        <v>45554</v>
      </c>
      <c r="D748" s="5" t="s">
        <v>695</v>
      </c>
    </row>
    <row r="749" spans="1:4" x14ac:dyDescent="0.35">
      <c r="A749" s="5">
        <v>748</v>
      </c>
      <c r="B749" s="6">
        <v>45543</v>
      </c>
      <c r="C749" s="5"/>
      <c r="D749" s="5" t="s">
        <v>696</v>
      </c>
    </row>
    <row r="750" spans="1:4" x14ac:dyDescent="0.35">
      <c r="A750" s="5">
        <v>749</v>
      </c>
      <c r="B750" s="6">
        <v>45543</v>
      </c>
      <c r="C750" s="6">
        <v>45554</v>
      </c>
      <c r="D750" s="5" t="s">
        <v>695</v>
      </c>
    </row>
    <row r="751" spans="1:4" x14ac:dyDescent="0.35">
      <c r="A751" s="5">
        <v>750</v>
      </c>
      <c r="B751" s="6">
        <v>45542</v>
      </c>
      <c r="C751" s="6">
        <v>45548</v>
      </c>
      <c r="D751" s="5" t="s">
        <v>694</v>
      </c>
    </row>
    <row r="752" spans="1:4" x14ac:dyDescent="0.35">
      <c r="A752" s="5">
        <v>751</v>
      </c>
      <c r="B752" s="6">
        <v>45543</v>
      </c>
      <c r="C752" s="6">
        <v>45545</v>
      </c>
      <c r="D752" s="5" t="s">
        <v>694</v>
      </c>
    </row>
    <row r="753" spans="1:4" x14ac:dyDescent="0.35">
      <c r="A753" s="5">
        <v>752</v>
      </c>
      <c r="B753" s="6">
        <v>45543</v>
      </c>
      <c r="C753" s="6">
        <v>45545</v>
      </c>
      <c r="D753" s="5" t="s">
        <v>694</v>
      </c>
    </row>
    <row r="754" spans="1:4" x14ac:dyDescent="0.35">
      <c r="A754" s="5">
        <v>753</v>
      </c>
      <c r="B754" s="6">
        <v>45544</v>
      </c>
      <c r="C754" s="6">
        <v>45546</v>
      </c>
      <c r="D754" s="5" t="s">
        <v>694</v>
      </c>
    </row>
    <row r="755" spans="1:4" x14ac:dyDescent="0.35">
      <c r="A755" s="5">
        <v>754</v>
      </c>
      <c r="B755" s="6">
        <v>45542</v>
      </c>
      <c r="C755" s="6">
        <v>45548</v>
      </c>
      <c r="D755" s="5" t="s">
        <v>694</v>
      </c>
    </row>
    <row r="756" spans="1:4" x14ac:dyDescent="0.35">
      <c r="A756" s="5">
        <v>755</v>
      </c>
      <c r="B756" s="6">
        <v>45545</v>
      </c>
      <c r="C756" s="6">
        <v>45550</v>
      </c>
      <c r="D756" s="5" t="s">
        <v>694</v>
      </c>
    </row>
    <row r="757" spans="1:4" x14ac:dyDescent="0.35">
      <c r="A757" s="5">
        <v>756</v>
      </c>
      <c r="B757" s="6">
        <v>45543</v>
      </c>
      <c r="C757" s="6">
        <v>45548</v>
      </c>
      <c r="D757" s="5" t="s">
        <v>694</v>
      </c>
    </row>
    <row r="758" spans="1:4" x14ac:dyDescent="0.35">
      <c r="A758" s="5">
        <v>757</v>
      </c>
      <c r="B758" s="6">
        <v>45544</v>
      </c>
      <c r="C758" s="6">
        <v>45548</v>
      </c>
      <c r="D758" s="5" t="s">
        <v>694</v>
      </c>
    </row>
    <row r="759" spans="1:4" x14ac:dyDescent="0.35">
      <c r="A759" s="5">
        <v>758</v>
      </c>
      <c r="B759" s="6">
        <v>45545</v>
      </c>
      <c r="C759" s="6">
        <v>45555</v>
      </c>
      <c r="D759" s="5" t="s">
        <v>695</v>
      </c>
    </row>
    <row r="760" spans="1:4" x14ac:dyDescent="0.35">
      <c r="A760" s="5">
        <v>759</v>
      </c>
      <c r="B760" s="6">
        <v>45543</v>
      </c>
      <c r="C760" s="6">
        <v>45546</v>
      </c>
      <c r="D760" s="5" t="s">
        <v>694</v>
      </c>
    </row>
    <row r="761" spans="1:4" x14ac:dyDescent="0.35">
      <c r="A761" s="5">
        <v>760</v>
      </c>
      <c r="B761" s="6">
        <v>45543</v>
      </c>
      <c r="C761" s="6">
        <v>45549</v>
      </c>
      <c r="D761" s="5" t="s">
        <v>694</v>
      </c>
    </row>
    <row r="762" spans="1:4" x14ac:dyDescent="0.35">
      <c r="A762" s="5">
        <v>761</v>
      </c>
      <c r="B762" s="6">
        <v>45545</v>
      </c>
      <c r="C762" s="6">
        <v>45551</v>
      </c>
      <c r="D762" s="5" t="s">
        <v>694</v>
      </c>
    </row>
    <row r="763" spans="1:4" x14ac:dyDescent="0.35">
      <c r="A763" s="5">
        <v>762</v>
      </c>
      <c r="B763" s="6">
        <v>45546</v>
      </c>
      <c r="C763" s="6">
        <v>45548</v>
      </c>
      <c r="D763" s="5" t="s">
        <v>694</v>
      </c>
    </row>
    <row r="764" spans="1:4" x14ac:dyDescent="0.35">
      <c r="A764" s="5">
        <v>763</v>
      </c>
      <c r="B764" s="6">
        <v>45544</v>
      </c>
      <c r="C764" s="6">
        <v>45546</v>
      </c>
      <c r="D764" s="5" t="s">
        <v>694</v>
      </c>
    </row>
    <row r="765" spans="1:4" x14ac:dyDescent="0.35">
      <c r="A765" s="5">
        <v>764</v>
      </c>
      <c r="B765" s="6">
        <v>45545</v>
      </c>
      <c r="C765" s="6">
        <v>45549</v>
      </c>
      <c r="D765" s="5" t="s">
        <v>694</v>
      </c>
    </row>
    <row r="766" spans="1:4" x14ac:dyDescent="0.35">
      <c r="A766" s="5">
        <v>765</v>
      </c>
      <c r="B766" s="6">
        <v>45545</v>
      </c>
      <c r="C766" s="5"/>
      <c r="D766" s="5" t="s">
        <v>696</v>
      </c>
    </row>
    <row r="767" spans="1:4" x14ac:dyDescent="0.35">
      <c r="A767" s="5">
        <v>766</v>
      </c>
      <c r="B767" s="6">
        <v>45546</v>
      </c>
      <c r="C767" s="6">
        <v>45550</v>
      </c>
      <c r="D767" s="5" t="s">
        <v>694</v>
      </c>
    </row>
    <row r="768" spans="1:4" x14ac:dyDescent="0.35">
      <c r="A768" s="5">
        <v>767</v>
      </c>
      <c r="B768" s="6">
        <v>45546</v>
      </c>
      <c r="C768" s="6">
        <v>45551</v>
      </c>
      <c r="D768" s="5" t="s">
        <v>694</v>
      </c>
    </row>
    <row r="769" spans="1:4" x14ac:dyDescent="0.35">
      <c r="A769" s="5">
        <v>768</v>
      </c>
      <c r="B769" s="6">
        <v>45547</v>
      </c>
      <c r="C769" s="5"/>
      <c r="D769" s="5" t="s">
        <v>696</v>
      </c>
    </row>
    <row r="770" spans="1:4" x14ac:dyDescent="0.35">
      <c r="A770" s="5">
        <v>769</v>
      </c>
      <c r="B770" s="6">
        <v>45545</v>
      </c>
      <c r="C770" s="6">
        <v>45547</v>
      </c>
      <c r="D770" s="5" t="s">
        <v>694</v>
      </c>
    </row>
    <row r="771" spans="1:4" x14ac:dyDescent="0.35">
      <c r="A771" s="5">
        <v>770</v>
      </c>
      <c r="B771" s="6">
        <v>45547</v>
      </c>
      <c r="C771" s="6">
        <v>45559</v>
      </c>
      <c r="D771" s="5" t="s">
        <v>695</v>
      </c>
    </row>
    <row r="772" spans="1:4" x14ac:dyDescent="0.35">
      <c r="A772" s="5">
        <v>771</v>
      </c>
      <c r="B772" s="6">
        <v>45547</v>
      </c>
      <c r="C772" s="6">
        <v>45553</v>
      </c>
      <c r="D772" s="5" t="s">
        <v>694</v>
      </c>
    </row>
    <row r="773" spans="1:4" x14ac:dyDescent="0.35">
      <c r="A773" s="5">
        <v>772</v>
      </c>
      <c r="B773" s="6">
        <v>45547</v>
      </c>
      <c r="C773" s="6">
        <v>45550</v>
      </c>
      <c r="D773" s="5" t="s">
        <v>694</v>
      </c>
    </row>
    <row r="774" spans="1:4" x14ac:dyDescent="0.35">
      <c r="A774" s="5">
        <v>773</v>
      </c>
      <c r="B774" s="6">
        <v>45547</v>
      </c>
      <c r="C774" s="5"/>
      <c r="D774" s="5" t="s">
        <v>696</v>
      </c>
    </row>
    <row r="775" spans="1:4" x14ac:dyDescent="0.35">
      <c r="A775" s="5">
        <v>774</v>
      </c>
      <c r="B775" s="6">
        <v>45546</v>
      </c>
      <c r="C775" s="6">
        <v>45552</v>
      </c>
      <c r="D775" s="5" t="s">
        <v>694</v>
      </c>
    </row>
    <row r="776" spans="1:4" x14ac:dyDescent="0.35">
      <c r="A776" s="5">
        <v>775</v>
      </c>
      <c r="B776" s="6">
        <v>45546</v>
      </c>
      <c r="C776" s="6">
        <v>45550</v>
      </c>
      <c r="D776" s="5" t="s">
        <v>694</v>
      </c>
    </row>
    <row r="777" spans="1:4" x14ac:dyDescent="0.35">
      <c r="A777" s="5">
        <v>776</v>
      </c>
      <c r="B777" s="6">
        <v>45547</v>
      </c>
      <c r="C777" s="6">
        <v>45551</v>
      </c>
      <c r="D777" s="5" t="s">
        <v>694</v>
      </c>
    </row>
    <row r="778" spans="1:4" x14ac:dyDescent="0.35">
      <c r="A778" s="5">
        <v>777</v>
      </c>
      <c r="B778" s="6">
        <v>45548</v>
      </c>
      <c r="C778" s="6">
        <v>45553</v>
      </c>
      <c r="D778" s="5" t="s">
        <v>694</v>
      </c>
    </row>
    <row r="779" spans="1:4" x14ac:dyDescent="0.35">
      <c r="A779" s="5">
        <v>778</v>
      </c>
      <c r="B779" s="6">
        <v>45549</v>
      </c>
      <c r="C779" s="6">
        <v>45553</v>
      </c>
      <c r="D779" s="5" t="s">
        <v>694</v>
      </c>
    </row>
    <row r="780" spans="1:4" x14ac:dyDescent="0.35">
      <c r="A780" s="5">
        <v>779</v>
      </c>
      <c r="B780" s="6">
        <v>45547</v>
      </c>
      <c r="C780" s="6">
        <v>45553</v>
      </c>
      <c r="D780" s="5" t="s">
        <v>694</v>
      </c>
    </row>
    <row r="781" spans="1:4" x14ac:dyDescent="0.35">
      <c r="A781" s="5">
        <v>780</v>
      </c>
      <c r="B781" s="6">
        <v>45549</v>
      </c>
      <c r="C781" s="6">
        <v>45554</v>
      </c>
      <c r="D781" s="5" t="s">
        <v>694</v>
      </c>
    </row>
    <row r="782" spans="1:4" x14ac:dyDescent="0.35">
      <c r="A782" s="5">
        <v>781</v>
      </c>
      <c r="B782" s="6">
        <v>45547</v>
      </c>
      <c r="C782" s="6">
        <v>45553</v>
      </c>
      <c r="D782" s="5" t="s">
        <v>694</v>
      </c>
    </row>
    <row r="783" spans="1:4" x14ac:dyDescent="0.35">
      <c r="A783" s="5">
        <v>782</v>
      </c>
      <c r="B783" s="6">
        <v>45550</v>
      </c>
      <c r="C783" s="6">
        <v>45553</v>
      </c>
      <c r="D783" s="5" t="s">
        <v>694</v>
      </c>
    </row>
    <row r="784" spans="1:4" x14ac:dyDescent="0.35">
      <c r="A784" s="5">
        <v>783</v>
      </c>
      <c r="B784" s="6">
        <v>45549</v>
      </c>
      <c r="C784" s="6">
        <v>45551</v>
      </c>
      <c r="D784" s="5" t="s">
        <v>694</v>
      </c>
    </row>
    <row r="785" spans="1:4" x14ac:dyDescent="0.35">
      <c r="A785" s="5">
        <v>784</v>
      </c>
      <c r="B785" s="6">
        <v>45548</v>
      </c>
      <c r="C785" s="6">
        <v>45552</v>
      </c>
      <c r="D785" s="5" t="s">
        <v>694</v>
      </c>
    </row>
    <row r="786" spans="1:4" x14ac:dyDescent="0.35">
      <c r="A786" s="5">
        <v>785</v>
      </c>
      <c r="B786" s="6">
        <v>45550</v>
      </c>
      <c r="C786" s="6">
        <v>45552</v>
      </c>
      <c r="D786" s="5" t="s">
        <v>694</v>
      </c>
    </row>
    <row r="787" spans="1:4" x14ac:dyDescent="0.35">
      <c r="A787" s="5">
        <v>786</v>
      </c>
      <c r="B787" s="6">
        <v>45549</v>
      </c>
      <c r="C787" s="6">
        <v>45556</v>
      </c>
      <c r="D787" s="5" t="s">
        <v>695</v>
      </c>
    </row>
    <row r="788" spans="1:4" x14ac:dyDescent="0.35">
      <c r="A788" s="5">
        <v>787</v>
      </c>
      <c r="B788" s="6">
        <v>45551</v>
      </c>
      <c r="C788" s="6">
        <v>45554</v>
      </c>
      <c r="D788" s="5" t="s">
        <v>694</v>
      </c>
    </row>
    <row r="789" spans="1:4" x14ac:dyDescent="0.35">
      <c r="A789" s="5">
        <v>788</v>
      </c>
      <c r="B789" s="6">
        <v>45551</v>
      </c>
      <c r="C789" s="6">
        <v>45553</v>
      </c>
      <c r="D789" s="5" t="s">
        <v>694</v>
      </c>
    </row>
    <row r="790" spans="1:4" x14ac:dyDescent="0.35">
      <c r="A790" s="5">
        <v>789</v>
      </c>
      <c r="B790" s="6">
        <v>45549</v>
      </c>
      <c r="C790" s="6">
        <v>45557</v>
      </c>
      <c r="D790" s="5" t="s">
        <v>695</v>
      </c>
    </row>
    <row r="791" spans="1:4" x14ac:dyDescent="0.35">
      <c r="A791" s="5">
        <v>790</v>
      </c>
      <c r="B791" s="6">
        <v>45549</v>
      </c>
      <c r="C791" s="6">
        <v>45554</v>
      </c>
      <c r="D791" s="5" t="s">
        <v>694</v>
      </c>
    </row>
    <row r="792" spans="1:4" x14ac:dyDescent="0.35">
      <c r="A792" s="5">
        <v>791</v>
      </c>
      <c r="B792" s="6">
        <v>45550</v>
      </c>
      <c r="C792" s="6">
        <v>45553</v>
      </c>
      <c r="D792" s="5" t="s">
        <v>694</v>
      </c>
    </row>
    <row r="793" spans="1:4" x14ac:dyDescent="0.35">
      <c r="A793" s="5">
        <v>792</v>
      </c>
      <c r="B793" s="6">
        <v>45549</v>
      </c>
      <c r="C793" s="5"/>
      <c r="D793" s="5" t="s">
        <v>696</v>
      </c>
    </row>
    <row r="794" spans="1:4" x14ac:dyDescent="0.35">
      <c r="A794" s="5">
        <v>793</v>
      </c>
      <c r="B794" s="6">
        <v>45550</v>
      </c>
      <c r="C794" s="6">
        <v>45553</v>
      </c>
      <c r="D794" s="5" t="s">
        <v>694</v>
      </c>
    </row>
    <row r="795" spans="1:4" x14ac:dyDescent="0.35">
      <c r="A795" s="5">
        <v>794</v>
      </c>
      <c r="B795" s="6">
        <v>45552</v>
      </c>
      <c r="C795" s="6">
        <v>45557</v>
      </c>
      <c r="D795" s="5" t="s">
        <v>694</v>
      </c>
    </row>
    <row r="796" spans="1:4" x14ac:dyDescent="0.35">
      <c r="A796" s="5">
        <v>795</v>
      </c>
      <c r="B796" s="6">
        <v>45552</v>
      </c>
      <c r="C796" s="6">
        <v>45555</v>
      </c>
      <c r="D796" s="5" t="s">
        <v>694</v>
      </c>
    </row>
    <row r="797" spans="1:4" x14ac:dyDescent="0.35">
      <c r="A797" s="5">
        <v>796</v>
      </c>
      <c r="B797" s="6">
        <v>45551</v>
      </c>
      <c r="C797" s="6">
        <v>45557</v>
      </c>
      <c r="D797" s="5" t="s">
        <v>695</v>
      </c>
    </row>
    <row r="798" spans="1:4" x14ac:dyDescent="0.35">
      <c r="A798" s="5">
        <v>797</v>
      </c>
      <c r="B798" s="6">
        <v>45551</v>
      </c>
      <c r="C798" s="6">
        <v>45557</v>
      </c>
      <c r="D798" s="5" t="s">
        <v>694</v>
      </c>
    </row>
    <row r="799" spans="1:4" x14ac:dyDescent="0.35">
      <c r="A799" s="5">
        <v>798</v>
      </c>
      <c r="B799" s="6">
        <v>45552</v>
      </c>
      <c r="C799" s="6">
        <v>45555</v>
      </c>
      <c r="D799" s="5" t="s">
        <v>694</v>
      </c>
    </row>
    <row r="800" spans="1:4" x14ac:dyDescent="0.35">
      <c r="A800" s="5">
        <v>799</v>
      </c>
      <c r="B800" s="6">
        <v>45552</v>
      </c>
      <c r="C800" s="6">
        <v>45556</v>
      </c>
      <c r="D800" s="5" t="s">
        <v>694</v>
      </c>
    </row>
    <row r="801" spans="1:4" x14ac:dyDescent="0.35">
      <c r="A801" s="5">
        <v>800</v>
      </c>
      <c r="B801" s="6">
        <v>45551</v>
      </c>
      <c r="C801" s="6">
        <v>45556</v>
      </c>
      <c r="D801" s="5" t="s">
        <v>694</v>
      </c>
    </row>
    <row r="802" spans="1:4" x14ac:dyDescent="0.35">
      <c r="A802" s="5">
        <v>801</v>
      </c>
      <c r="B802" s="6">
        <v>45553</v>
      </c>
      <c r="C802" s="6">
        <v>45555</v>
      </c>
      <c r="D802" s="5" t="s">
        <v>694</v>
      </c>
    </row>
    <row r="803" spans="1:4" x14ac:dyDescent="0.35">
      <c r="A803" s="5">
        <v>802</v>
      </c>
      <c r="B803" s="6">
        <v>45553</v>
      </c>
      <c r="C803" s="6">
        <v>45557</v>
      </c>
      <c r="D803" s="5" t="s">
        <v>694</v>
      </c>
    </row>
    <row r="804" spans="1:4" x14ac:dyDescent="0.35">
      <c r="A804" s="5">
        <v>803</v>
      </c>
      <c r="B804" s="6">
        <v>45553</v>
      </c>
      <c r="C804" s="6">
        <v>45558</v>
      </c>
      <c r="D804" s="5" t="s">
        <v>694</v>
      </c>
    </row>
    <row r="805" spans="1:4" x14ac:dyDescent="0.35">
      <c r="A805" s="5">
        <v>804</v>
      </c>
      <c r="B805" s="6">
        <v>45553</v>
      </c>
      <c r="C805" s="6">
        <v>45556</v>
      </c>
      <c r="D805" s="5" t="s">
        <v>694</v>
      </c>
    </row>
    <row r="806" spans="1:4" x14ac:dyDescent="0.35">
      <c r="A806" s="5">
        <v>805</v>
      </c>
      <c r="B806" s="6">
        <v>45551</v>
      </c>
      <c r="C806" s="6">
        <v>45555</v>
      </c>
      <c r="D806" s="5" t="s">
        <v>694</v>
      </c>
    </row>
    <row r="807" spans="1:4" x14ac:dyDescent="0.35">
      <c r="A807" s="5">
        <v>806</v>
      </c>
      <c r="B807" s="6">
        <v>45552</v>
      </c>
      <c r="C807" s="6">
        <v>45556</v>
      </c>
      <c r="D807" s="5" t="s">
        <v>694</v>
      </c>
    </row>
    <row r="808" spans="1:4" x14ac:dyDescent="0.35">
      <c r="A808" s="5">
        <v>807</v>
      </c>
      <c r="B808" s="6">
        <v>45553</v>
      </c>
      <c r="C808" s="6">
        <v>45556</v>
      </c>
      <c r="D808" s="5" t="s">
        <v>694</v>
      </c>
    </row>
    <row r="809" spans="1:4" x14ac:dyDescent="0.35">
      <c r="A809" s="5">
        <v>808</v>
      </c>
      <c r="B809" s="6">
        <v>45553</v>
      </c>
      <c r="C809" s="6">
        <v>45558</v>
      </c>
      <c r="D809" s="5" t="s">
        <v>694</v>
      </c>
    </row>
    <row r="810" spans="1:4" x14ac:dyDescent="0.35">
      <c r="A810" s="5">
        <v>809</v>
      </c>
      <c r="B810" s="6">
        <v>45552</v>
      </c>
      <c r="C810" s="6">
        <v>45554</v>
      </c>
      <c r="D810" s="5" t="s">
        <v>694</v>
      </c>
    </row>
    <row r="811" spans="1:4" x14ac:dyDescent="0.35">
      <c r="A811" s="5">
        <v>810</v>
      </c>
      <c r="B811" s="6">
        <v>45554</v>
      </c>
      <c r="C811" s="6">
        <v>45560</v>
      </c>
      <c r="D811" s="5" t="s">
        <v>694</v>
      </c>
    </row>
    <row r="812" spans="1:4" x14ac:dyDescent="0.35">
      <c r="A812" s="5">
        <v>811</v>
      </c>
      <c r="B812" s="6">
        <v>45554</v>
      </c>
      <c r="C812" s="6">
        <v>45556</v>
      </c>
      <c r="D812" s="5" t="s">
        <v>694</v>
      </c>
    </row>
    <row r="813" spans="1:4" x14ac:dyDescent="0.35">
      <c r="A813" s="5">
        <v>812</v>
      </c>
      <c r="B813" s="6">
        <v>45555</v>
      </c>
      <c r="C813" s="5"/>
      <c r="D813" s="5" t="s">
        <v>696</v>
      </c>
    </row>
    <row r="814" spans="1:4" x14ac:dyDescent="0.35">
      <c r="A814" s="5">
        <v>813</v>
      </c>
      <c r="B814" s="6">
        <v>45556</v>
      </c>
      <c r="C814" s="6">
        <v>45562</v>
      </c>
      <c r="D814" s="5" t="s">
        <v>695</v>
      </c>
    </row>
    <row r="815" spans="1:4" x14ac:dyDescent="0.35">
      <c r="A815" s="5">
        <v>814</v>
      </c>
      <c r="B815" s="6">
        <v>45556</v>
      </c>
      <c r="C815" s="6">
        <v>45558</v>
      </c>
      <c r="D815" s="5" t="s">
        <v>694</v>
      </c>
    </row>
    <row r="816" spans="1:4" x14ac:dyDescent="0.35">
      <c r="A816" s="5">
        <v>815</v>
      </c>
      <c r="B816" s="6">
        <v>45555</v>
      </c>
      <c r="C816" s="6">
        <v>45561</v>
      </c>
      <c r="D816" s="5" t="s">
        <v>694</v>
      </c>
    </row>
    <row r="817" spans="1:4" x14ac:dyDescent="0.35">
      <c r="A817" s="5">
        <v>816</v>
      </c>
      <c r="B817" s="6">
        <v>45555</v>
      </c>
      <c r="C817" s="6">
        <v>45557</v>
      </c>
      <c r="D817" s="5" t="s">
        <v>694</v>
      </c>
    </row>
    <row r="818" spans="1:4" x14ac:dyDescent="0.35">
      <c r="A818" s="5">
        <v>817</v>
      </c>
      <c r="B818" s="6">
        <v>45555</v>
      </c>
      <c r="C818" s="6">
        <v>45559</v>
      </c>
      <c r="D818" s="5" t="s">
        <v>694</v>
      </c>
    </row>
    <row r="819" spans="1:4" x14ac:dyDescent="0.35">
      <c r="A819" s="5">
        <v>818</v>
      </c>
      <c r="B819" s="6">
        <v>45556</v>
      </c>
      <c r="C819" s="6">
        <v>45558</v>
      </c>
      <c r="D819" s="5" t="s">
        <v>694</v>
      </c>
    </row>
    <row r="820" spans="1:4" x14ac:dyDescent="0.35">
      <c r="A820" s="5">
        <v>819</v>
      </c>
      <c r="B820" s="6">
        <v>45556</v>
      </c>
      <c r="C820" s="6">
        <v>45559</v>
      </c>
      <c r="D820" s="5" t="s">
        <v>694</v>
      </c>
    </row>
    <row r="821" spans="1:4" x14ac:dyDescent="0.35">
      <c r="A821" s="5">
        <v>820</v>
      </c>
      <c r="B821" s="6">
        <v>45555</v>
      </c>
      <c r="C821" s="6">
        <v>45565</v>
      </c>
      <c r="D821" s="5" t="s">
        <v>695</v>
      </c>
    </row>
    <row r="822" spans="1:4" x14ac:dyDescent="0.35">
      <c r="A822" s="5">
        <v>821</v>
      </c>
      <c r="B822" s="6">
        <v>45555</v>
      </c>
      <c r="C822" s="6">
        <v>45566</v>
      </c>
      <c r="D822" s="5" t="s">
        <v>695</v>
      </c>
    </row>
    <row r="823" spans="1:4" x14ac:dyDescent="0.35">
      <c r="A823" s="5">
        <v>822</v>
      </c>
      <c r="B823" s="6">
        <v>45556</v>
      </c>
      <c r="C823" s="6">
        <v>45568</v>
      </c>
      <c r="D823" s="5" t="s">
        <v>695</v>
      </c>
    </row>
    <row r="824" spans="1:4" x14ac:dyDescent="0.35">
      <c r="A824" s="5">
        <v>823</v>
      </c>
      <c r="B824" s="6">
        <v>45558</v>
      </c>
      <c r="C824" s="5"/>
      <c r="D824" s="5" t="s">
        <v>696</v>
      </c>
    </row>
    <row r="825" spans="1:4" x14ac:dyDescent="0.35">
      <c r="A825" s="5">
        <v>824</v>
      </c>
      <c r="B825" s="6">
        <v>45556</v>
      </c>
      <c r="C825" s="6">
        <v>45561</v>
      </c>
      <c r="D825" s="5" t="s">
        <v>694</v>
      </c>
    </row>
    <row r="826" spans="1:4" x14ac:dyDescent="0.35">
      <c r="A826" s="5">
        <v>825</v>
      </c>
      <c r="B826" s="6">
        <v>45559</v>
      </c>
      <c r="C826" s="6">
        <v>45563</v>
      </c>
      <c r="D826" s="5" t="s">
        <v>694</v>
      </c>
    </row>
    <row r="827" spans="1:4" x14ac:dyDescent="0.35">
      <c r="A827" s="5">
        <v>826</v>
      </c>
      <c r="B827" s="6">
        <v>45557</v>
      </c>
      <c r="C827" s="6">
        <v>45562</v>
      </c>
      <c r="D827" s="5" t="s">
        <v>694</v>
      </c>
    </row>
    <row r="828" spans="1:4" x14ac:dyDescent="0.35">
      <c r="A828" s="5">
        <v>827</v>
      </c>
      <c r="B828" s="6">
        <v>45558</v>
      </c>
      <c r="C828" s="6">
        <v>45561</v>
      </c>
      <c r="D828" s="5" t="s">
        <v>694</v>
      </c>
    </row>
    <row r="829" spans="1:4" x14ac:dyDescent="0.35">
      <c r="A829" s="5">
        <v>828</v>
      </c>
      <c r="B829" s="6">
        <v>45558</v>
      </c>
      <c r="C829" s="6">
        <v>45562</v>
      </c>
      <c r="D829" s="5" t="s">
        <v>694</v>
      </c>
    </row>
    <row r="830" spans="1:4" x14ac:dyDescent="0.35">
      <c r="A830" s="5">
        <v>829</v>
      </c>
      <c r="B830" s="6">
        <v>45557</v>
      </c>
      <c r="C830" s="6">
        <v>45565</v>
      </c>
      <c r="D830" s="5" t="s">
        <v>695</v>
      </c>
    </row>
    <row r="831" spans="1:4" x14ac:dyDescent="0.35">
      <c r="A831" s="5">
        <v>830</v>
      </c>
      <c r="B831" s="6">
        <v>45558</v>
      </c>
      <c r="C831" s="6">
        <v>45561</v>
      </c>
      <c r="D831" s="5" t="s">
        <v>694</v>
      </c>
    </row>
    <row r="832" spans="1:4" x14ac:dyDescent="0.35">
      <c r="A832" s="5">
        <v>831</v>
      </c>
      <c r="B832" s="6">
        <v>45559</v>
      </c>
      <c r="C832" s="6">
        <v>45563</v>
      </c>
      <c r="D832" s="5" t="s">
        <v>694</v>
      </c>
    </row>
    <row r="833" spans="1:4" x14ac:dyDescent="0.35">
      <c r="A833" s="5">
        <v>832</v>
      </c>
      <c r="B833" s="6">
        <v>45560</v>
      </c>
      <c r="C833" s="6">
        <v>45565</v>
      </c>
      <c r="D833" s="5" t="s">
        <v>694</v>
      </c>
    </row>
    <row r="834" spans="1:4" x14ac:dyDescent="0.35">
      <c r="A834" s="5">
        <v>833</v>
      </c>
      <c r="B834" s="6">
        <v>45558</v>
      </c>
      <c r="C834" s="6">
        <v>45561</v>
      </c>
      <c r="D834" s="5" t="s">
        <v>694</v>
      </c>
    </row>
    <row r="835" spans="1:4" x14ac:dyDescent="0.35">
      <c r="A835" s="5">
        <v>834</v>
      </c>
      <c r="B835" s="6">
        <v>45558</v>
      </c>
      <c r="C835" s="6">
        <v>45562</v>
      </c>
      <c r="D835" s="5" t="s">
        <v>694</v>
      </c>
    </row>
    <row r="836" spans="1:4" x14ac:dyDescent="0.35">
      <c r="A836" s="5">
        <v>835</v>
      </c>
      <c r="B836" s="6">
        <v>45559</v>
      </c>
      <c r="C836" s="6">
        <v>45565</v>
      </c>
      <c r="D836" s="5" t="s">
        <v>694</v>
      </c>
    </row>
    <row r="837" spans="1:4" x14ac:dyDescent="0.35">
      <c r="A837" s="5">
        <v>836</v>
      </c>
      <c r="B837" s="6">
        <v>45558</v>
      </c>
      <c r="C837" s="6">
        <v>45563</v>
      </c>
      <c r="D837" s="5" t="s">
        <v>694</v>
      </c>
    </row>
    <row r="838" spans="1:4" x14ac:dyDescent="0.35">
      <c r="A838" s="5">
        <v>837</v>
      </c>
      <c r="B838" s="6">
        <v>45560</v>
      </c>
      <c r="C838" s="6">
        <v>45564</v>
      </c>
      <c r="D838" s="5" t="s">
        <v>694</v>
      </c>
    </row>
    <row r="839" spans="1:4" x14ac:dyDescent="0.35">
      <c r="A839" s="5">
        <v>838</v>
      </c>
      <c r="B839" s="6">
        <v>45560</v>
      </c>
      <c r="C839" s="6">
        <v>45566</v>
      </c>
      <c r="D839" s="5" t="s">
        <v>694</v>
      </c>
    </row>
    <row r="840" spans="1:4" x14ac:dyDescent="0.35">
      <c r="A840" s="5">
        <v>839</v>
      </c>
      <c r="B840" s="6">
        <v>45560</v>
      </c>
      <c r="C840" s="6">
        <v>45563</v>
      </c>
      <c r="D840" s="5" t="s">
        <v>694</v>
      </c>
    </row>
    <row r="841" spans="1:4" x14ac:dyDescent="0.35">
      <c r="A841" s="5">
        <v>840</v>
      </c>
      <c r="B841" s="6">
        <v>45559</v>
      </c>
      <c r="C841" s="6">
        <v>45565</v>
      </c>
      <c r="D841" s="5" t="s">
        <v>695</v>
      </c>
    </row>
    <row r="842" spans="1:4" x14ac:dyDescent="0.35">
      <c r="A842" s="5">
        <v>841</v>
      </c>
      <c r="B842" s="6">
        <v>45561</v>
      </c>
      <c r="C842" s="6">
        <v>45563</v>
      </c>
      <c r="D842" s="5" t="s">
        <v>694</v>
      </c>
    </row>
    <row r="843" spans="1:4" x14ac:dyDescent="0.35">
      <c r="A843" s="5">
        <v>842</v>
      </c>
      <c r="B843" s="6">
        <v>45560</v>
      </c>
      <c r="C843" s="6">
        <v>45562</v>
      </c>
      <c r="D843" s="5" t="s">
        <v>694</v>
      </c>
    </row>
    <row r="844" spans="1:4" x14ac:dyDescent="0.35">
      <c r="A844" s="5">
        <v>843</v>
      </c>
      <c r="B844" s="6">
        <v>45559</v>
      </c>
      <c r="C844" s="6">
        <v>45562</v>
      </c>
      <c r="D844" s="5" t="s">
        <v>694</v>
      </c>
    </row>
    <row r="845" spans="1:4" x14ac:dyDescent="0.35">
      <c r="A845" s="5">
        <v>844</v>
      </c>
      <c r="B845" s="6">
        <v>45561</v>
      </c>
      <c r="C845" s="6">
        <v>45563</v>
      </c>
      <c r="D845" s="5" t="s">
        <v>694</v>
      </c>
    </row>
    <row r="846" spans="1:4" x14ac:dyDescent="0.35">
      <c r="A846" s="5">
        <v>845</v>
      </c>
      <c r="B846" s="6">
        <v>45561</v>
      </c>
      <c r="C846" s="6">
        <v>45564</v>
      </c>
      <c r="D846" s="5" t="s">
        <v>694</v>
      </c>
    </row>
    <row r="847" spans="1:4" x14ac:dyDescent="0.35">
      <c r="A847" s="5">
        <v>846</v>
      </c>
      <c r="B847" s="6">
        <v>45561</v>
      </c>
      <c r="C847" s="6">
        <v>45567</v>
      </c>
      <c r="D847" s="5" t="s">
        <v>694</v>
      </c>
    </row>
    <row r="848" spans="1:4" x14ac:dyDescent="0.35">
      <c r="A848" s="5">
        <v>847</v>
      </c>
      <c r="B848" s="6">
        <v>45560</v>
      </c>
      <c r="C848" s="6">
        <v>45566</v>
      </c>
      <c r="D848" s="5" t="s">
        <v>694</v>
      </c>
    </row>
    <row r="849" spans="1:4" x14ac:dyDescent="0.35">
      <c r="A849" s="5">
        <v>848</v>
      </c>
      <c r="B849" s="6">
        <v>45562</v>
      </c>
      <c r="C849" s="5"/>
      <c r="D849" s="5" t="s">
        <v>696</v>
      </c>
    </row>
    <row r="850" spans="1:4" x14ac:dyDescent="0.35">
      <c r="A850" s="5">
        <v>849</v>
      </c>
      <c r="B850" s="6">
        <v>45561</v>
      </c>
      <c r="C850" s="5"/>
      <c r="D850" s="5" t="s">
        <v>696</v>
      </c>
    </row>
    <row r="851" spans="1:4" x14ac:dyDescent="0.35">
      <c r="A851" s="5">
        <v>850</v>
      </c>
      <c r="B851" s="6">
        <v>45562</v>
      </c>
      <c r="C851" s="6">
        <v>45564</v>
      </c>
      <c r="D851" s="5" t="s">
        <v>694</v>
      </c>
    </row>
    <row r="852" spans="1:4" x14ac:dyDescent="0.35">
      <c r="A852" s="5">
        <v>851</v>
      </c>
      <c r="B852" s="6">
        <v>45563</v>
      </c>
      <c r="C852" s="6">
        <v>45569</v>
      </c>
      <c r="D852" s="5" t="s">
        <v>694</v>
      </c>
    </row>
    <row r="853" spans="1:4" x14ac:dyDescent="0.35">
      <c r="A853" s="5">
        <v>852</v>
      </c>
      <c r="B853" s="6">
        <v>45561</v>
      </c>
      <c r="C853" s="6">
        <v>45566</v>
      </c>
      <c r="D853" s="5" t="s">
        <v>694</v>
      </c>
    </row>
    <row r="854" spans="1:4" x14ac:dyDescent="0.35">
      <c r="A854" s="5">
        <v>853</v>
      </c>
      <c r="B854" s="6">
        <v>45561</v>
      </c>
      <c r="C854" s="6">
        <v>45566</v>
      </c>
      <c r="D854" s="5" t="s">
        <v>694</v>
      </c>
    </row>
    <row r="855" spans="1:4" x14ac:dyDescent="0.35">
      <c r="A855" s="5">
        <v>854</v>
      </c>
      <c r="B855" s="6">
        <v>45561</v>
      </c>
      <c r="C855" s="6">
        <v>45566</v>
      </c>
      <c r="D855" s="5" t="s">
        <v>694</v>
      </c>
    </row>
    <row r="856" spans="1:4" x14ac:dyDescent="0.35">
      <c r="A856" s="5">
        <v>855</v>
      </c>
      <c r="B856" s="6">
        <v>45563</v>
      </c>
      <c r="C856" s="6">
        <v>45568</v>
      </c>
      <c r="D856" s="5" t="s">
        <v>694</v>
      </c>
    </row>
    <row r="857" spans="1:4" x14ac:dyDescent="0.35">
      <c r="A857" s="5">
        <v>856</v>
      </c>
      <c r="B857" s="6">
        <v>45564</v>
      </c>
      <c r="C857" s="5"/>
      <c r="D857" s="5" t="s">
        <v>696</v>
      </c>
    </row>
    <row r="858" spans="1:4" x14ac:dyDescent="0.35">
      <c r="A858" s="5">
        <v>857</v>
      </c>
      <c r="B858" s="6">
        <v>45565</v>
      </c>
      <c r="C858" s="6">
        <v>45567</v>
      </c>
      <c r="D858" s="5" t="s">
        <v>694</v>
      </c>
    </row>
    <row r="859" spans="1:4" x14ac:dyDescent="0.35">
      <c r="A859" s="5">
        <v>858</v>
      </c>
      <c r="B859" s="6">
        <v>45565</v>
      </c>
      <c r="C859" s="6">
        <v>45569</v>
      </c>
      <c r="D859" s="5" t="s">
        <v>694</v>
      </c>
    </row>
    <row r="860" spans="1:4" x14ac:dyDescent="0.35">
      <c r="A860" s="5">
        <v>859</v>
      </c>
      <c r="B860" s="6">
        <v>45563</v>
      </c>
      <c r="C860" s="6">
        <v>45567</v>
      </c>
      <c r="D860" s="5" t="s">
        <v>694</v>
      </c>
    </row>
    <row r="861" spans="1:4" x14ac:dyDescent="0.35">
      <c r="A861" s="5">
        <v>860</v>
      </c>
      <c r="B861" s="6">
        <v>45565</v>
      </c>
      <c r="C861" s="6">
        <v>45567</v>
      </c>
      <c r="D861" s="5" t="s">
        <v>694</v>
      </c>
    </row>
    <row r="862" spans="1:4" x14ac:dyDescent="0.35">
      <c r="A862" s="5">
        <v>861</v>
      </c>
      <c r="B862" s="6">
        <v>45565</v>
      </c>
      <c r="C862" s="6">
        <v>45571</v>
      </c>
      <c r="D862" s="5" t="s">
        <v>694</v>
      </c>
    </row>
    <row r="863" spans="1:4" x14ac:dyDescent="0.35">
      <c r="A863" s="5">
        <v>862</v>
      </c>
      <c r="B863" s="6">
        <v>45563</v>
      </c>
      <c r="C863" s="6">
        <v>45566</v>
      </c>
      <c r="D863" s="5" t="s">
        <v>694</v>
      </c>
    </row>
    <row r="864" spans="1:4" x14ac:dyDescent="0.35">
      <c r="A864" s="5">
        <v>863</v>
      </c>
      <c r="B864" s="6">
        <v>45563</v>
      </c>
      <c r="C864" s="6">
        <v>45565</v>
      </c>
      <c r="D864" s="5" t="s">
        <v>694</v>
      </c>
    </row>
    <row r="865" spans="1:4" x14ac:dyDescent="0.35">
      <c r="A865" s="5">
        <v>864</v>
      </c>
      <c r="B865" s="6">
        <v>45563</v>
      </c>
      <c r="C865" s="6">
        <v>45567</v>
      </c>
      <c r="D865" s="5" t="s">
        <v>694</v>
      </c>
    </row>
    <row r="866" spans="1:4" x14ac:dyDescent="0.35">
      <c r="A866" s="5">
        <v>865</v>
      </c>
      <c r="B866" s="6">
        <v>45563</v>
      </c>
      <c r="C866" s="6">
        <v>45565</v>
      </c>
      <c r="D866" s="5" t="s">
        <v>694</v>
      </c>
    </row>
    <row r="867" spans="1:4" x14ac:dyDescent="0.35">
      <c r="A867" s="5">
        <v>866</v>
      </c>
      <c r="B867" s="6">
        <v>45563</v>
      </c>
      <c r="C867" s="6">
        <v>45565</v>
      </c>
      <c r="D867" s="5" t="s">
        <v>694</v>
      </c>
    </row>
    <row r="868" spans="1:4" x14ac:dyDescent="0.35">
      <c r="A868" s="5">
        <v>867</v>
      </c>
      <c r="B868" s="6">
        <v>45564</v>
      </c>
      <c r="C868" s="6">
        <v>45570</v>
      </c>
      <c r="D868" s="5" t="s">
        <v>694</v>
      </c>
    </row>
    <row r="869" spans="1:4" x14ac:dyDescent="0.35">
      <c r="A869" s="5">
        <v>868</v>
      </c>
      <c r="B869" s="6">
        <v>45566</v>
      </c>
      <c r="C869" s="6">
        <v>45568</v>
      </c>
      <c r="D869" s="5" t="s">
        <v>694</v>
      </c>
    </row>
    <row r="870" spans="1:4" x14ac:dyDescent="0.35">
      <c r="A870" s="5">
        <v>869</v>
      </c>
      <c r="B870" s="6">
        <v>45566</v>
      </c>
      <c r="C870" s="5"/>
      <c r="D870" s="5" t="s">
        <v>696</v>
      </c>
    </row>
    <row r="871" spans="1:4" x14ac:dyDescent="0.35">
      <c r="A871" s="5">
        <v>870</v>
      </c>
      <c r="B871" s="6">
        <v>45565</v>
      </c>
      <c r="C871" s="6">
        <v>45570</v>
      </c>
      <c r="D871" s="5" t="s">
        <v>694</v>
      </c>
    </row>
    <row r="872" spans="1:4" x14ac:dyDescent="0.35">
      <c r="A872" s="5">
        <v>871</v>
      </c>
      <c r="B872" s="6">
        <v>45564</v>
      </c>
      <c r="C872" s="6">
        <v>45568</v>
      </c>
      <c r="D872" s="5" t="s">
        <v>694</v>
      </c>
    </row>
    <row r="873" spans="1:4" x14ac:dyDescent="0.35">
      <c r="A873" s="5">
        <v>872</v>
      </c>
      <c r="B873" s="6">
        <v>45564</v>
      </c>
      <c r="C873" s="5"/>
      <c r="D873" s="5" t="s">
        <v>696</v>
      </c>
    </row>
    <row r="874" spans="1:4" x14ac:dyDescent="0.35">
      <c r="A874" s="5">
        <v>873</v>
      </c>
      <c r="B874" s="6">
        <v>45566</v>
      </c>
      <c r="C874" s="5"/>
      <c r="D874" s="5" t="s">
        <v>696</v>
      </c>
    </row>
    <row r="875" spans="1:4" x14ac:dyDescent="0.35">
      <c r="A875" s="5">
        <v>874</v>
      </c>
      <c r="B875" s="6">
        <v>45565</v>
      </c>
      <c r="C875" s="6">
        <v>45571</v>
      </c>
      <c r="D875" s="5" t="s">
        <v>694</v>
      </c>
    </row>
    <row r="876" spans="1:4" x14ac:dyDescent="0.35">
      <c r="A876" s="5">
        <v>875</v>
      </c>
      <c r="B876" s="6">
        <v>45564</v>
      </c>
      <c r="C876" s="6">
        <v>45573</v>
      </c>
      <c r="D876" s="5" t="s">
        <v>695</v>
      </c>
    </row>
    <row r="877" spans="1:4" x14ac:dyDescent="0.35">
      <c r="A877" s="5">
        <v>876</v>
      </c>
      <c r="B877" s="6">
        <v>45566</v>
      </c>
      <c r="C877" s="6">
        <v>45571</v>
      </c>
      <c r="D877" s="5" t="s">
        <v>694</v>
      </c>
    </row>
    <row r="878" spans="1:4" x14ac:dyDescent="0.35">
      <c r="A878" s="5">
        <v>877</v>
      </c>
      <c r="B878" s="6">
        <v>45564</v>
      </c>
      <c r="C878" s="6">
        <v>45570</v>
      </c>
      <c r="D878" s="5" t="s">
        <v>694</v>
      </c>
    </row>
    <row r="879" spans="1:4" x14ac:dyDescent="0.35">
      <c r="A879" s="5">
        <v>878</v>
      </c>
      <c r="B879" s="6">
        <v>45566</v>
      </c>
      <c r="C879" s="6">
        <v>45573</v>
      </c>
      <c r="D879" s="5" t="s">
        <v>695</v>
      </c>
    </row>
    <row r="880" spans="1:4" x14ac:dyDescent="0.35">
      <c r="A880" s="5">
        <v>879</v>
      </c>
      <c r="B880" s="6">
        <v>45564</v>
      </c>
      <c r="C880" s="6">
        <v>45570</v>
      </c>
      <c r="D880" s="5" t="s">
        <v>694</v>
      </c>
    </row>
    <row r="881" spans="1:4" x14ac:dyDescent="0.35">
      <c r="A881" s="5">
        <v>880</v>
      </c>
      <c r="B881" s="6">
        <v>45566</v>
      </c>
      <c r="C881" s="6">
        <v>45571</v>
      </c>
      <c r="D881" s="5" t="s">
        <v>694</v>
      </c>
    </row>
    <row r="882" spans="1:4" x14ac:dyDescent="0.35">
      <c r="A882" s="5">
        <v>881</v>
      </c>
      <c r="B882" s="6">
        <v>45567</v>
      </c>
      <c r="C882" s="6">
        <v>45573</v>
      </c>
      <c r="D882" s="5" t="s">
        <v>694</v>
      </c>
    </row>
    <row r="883" spans="1:4" x14ac:dyDescent="0.35">
      <c r="A883" s="5">
        <v>882</v>
      </c>
      <c r="B883" s="6">
        <v>45565</v>
      </c>
      <c r="C883" s="6">
        <v>45571</v>
      </c>
      <c r="D883" s="5" t="s">
        <v>694</v>
      </c>
    </row>
    <row r="884" spans="1:4" x14ac:dyDescent="0.35">
      <c r="A884" s="5">
        <v>883</v>
      </c>
      <c r="B884" s="6">
        <v>45567</v>
      </c>
      <c r="C884" s="6">
        <v>45570</v>
      </c>
      <c r="D884" s="5" t="s">
        <v>694</v>
      </c>
    </row>
    <row r="885" spans="1:4" x14ac:dyDescent="0.35">
      <c r="A885" s="5">
        <v>884</v>
      </c>
      <c r="B885" s="6">
        <v>45567</v>
      </c>
      <c r="C885" s="6">
        <v>45573</v>
      </c>
      <c r="D885" s="5" t="s">
        <v>694</v>
      </c>
    </row>
    <row r="886" spans="1:4" x14ac:dyDescent="0.35">
      <c r="A886" s="5">
        <v>885</v>
      </c>
      <c r="B886" s="6">
        <v>45567</v>
      </c>
      <c r="C886" s="6">
        <v>45570</v>
      </c>
      <c r="D886" s="5" t="s">
        <v>694</v>
      </c>
    </row>
    <row r="887" spans="1:4" x14ac:dyDescent="0.35">
      <c r="A887" s="5">
        <v>886</v>
      </c>
      <c r="B887" s="6">
        <v>45566</v>
      </c>
      <c r="C887" s="6">
        <v>45576</v>
      </c>
      <c r="D887" s="5" t="s">
        <v>695</v>
      </c>
    </row>
    <row r="888" spans="1:4" x14ac:dyDescent="0.35">
      <c r="A888" s="5">
        <v>887</v>
      </c>
      <c r="B888" s="6">
        <v>45566</v>
      </c>
      <c r="C888" s="6">
        <v>45572</v>
      </c>
      <c r="D888" s="5" t="s">
        <v>694</v>
      </c>
    </row>
    <row r="889" spans="1:4" x14ac:dyDescent="0.35">
      <c r="A889" s="5">
        <v>888</v>
      </c>
      <c r="B889" s="6">
        <v>45568</v>
      </c>
      <c r="C889" s="6">
        <v>45574</v>
      </c>
      <c r="D889" s="5" t="s">
        <v>694</v>
      </c>
    </row>
    <row r="890" spans="1:4" x14ac:dyDescent="0.35">
      <c r="A890" s="5">
        <v>889</v>
      </c>
      <c r="B890" s="6">
        <v>45568</v>
      </c>
      <c r="C890" s="6">
        <v>45570</v>
      </c>
      <c r="D890" s="5" t="s">
        <v>694</v>
      </c>
    </row>
    <row r="891" spans="1:4" x14ac:dyDescent="0.35">
      <c r="A891" s="5">
        <v>890</v>
      </c>
      <c r="B891" s="6">
        <v>45568</v>
      </c>
      <c r="C891" s="6">
        <v>45570</v>
      </c>
      <c r="D891" s="5" t="s">
        <v>694</v>
      </c>
    </row>
    <row r="892" spans="1:4" x14ac:dyDescent="0.35">
      <c r="A892" s="5">
        <v>891</v>
      </c>
      <c r="B892" s="6">
        <v>45568</v>
      </c>
      <c r="C892" s="6">
        <v>45573</v>
      </c>
      <c r="D892" s="5" t="s">
        <v>694</v>
      </c>
    </row>
    <row r="893" spans="1:4" x14ac:dyDescent="0.35">
      <c r="A893" s="5">
        <v>892</v>
      </c>
      <c r="B893" s="6">
        <v>45569</v>
      </c>
      <c r="C893" s="6">
        <v>45575</v>
      </c>
      <c r="D893" s="5" t="s">
        <v>694</v>
      </c>
    </row>
    <row r="894" spans="1:4" x14ac:dyDescent="0.35">
      <c r="A894" s="5">
        <v>893</v>
      </c>
      <c r="B894" s="6">
        <v>45567</v>
      </c>
      <c r="C894" s="6">
        <v>45578</v>
      </c>
      <c r="D894" s="5" t="s">
        <v>695</v>
      </c>
    </row>
    <row r="895" spans="1:4" x14ac:dyDescent="0.35">
      <c r="A895" s="5">
        <v>894</v>
      </c>
      <c r="B895" s="6">
        <v>45568</v>
      </c>
      <c r="C895" s="6">
        <v>45573</v>
      </c>
      <c r="D895" s="5" t="s">
        <v>694</v>
      </c>
    </row>
    <row r="896" spans="1:4" x14ac:dyDescent="0.35">
      <c r="A896" s="5">
        <v>895</v>
      </c>
      <c r="B896" s="6">
        <v>45568</v>
      </c>
      <c r="C896" s="6">
        <v>45574</v>
      </c>
      <c r="D896" s="5" t="s">
        <v>694</v>
      </c>
    </row>
    <row r="897" spans="1:4" x14ac:dyDescent="0.35">
      <c r="A897" s="5">
        <v>896</v>
      </c>
      <c r="B897" s="6">
        <v>45569</v>
      </c>
      <c r="C897" s="6">
        <v>45577</v>
      </c>
      <c r="D897" s="5" t="s">
        <v>695</v>
      </c>
    </row>
    <row r="898" spans="1:4" x14ac:dyDescent="0.35">
      <c r="A898" s="5">
        <v>897</v>
      </c>
      <c r="B898" s="6">
        <v>45567</v>
      </c>
      <c r="C898" s="6">
        <v>45572</v>
      </c>
      <c r="D898" s="5" t="s">
        <v>694</v>
      </c>
    </row>
    <row r="899" spans="1:4" x14ac:dyDescent="0.35">
      <c r="A899" s="5">
        <v>898</v>
      </c>
      <c r="B899" s="6">
        <v>45567</v>
      </c>
      <c r="C899" s="6">
        <v>45571</v>
      </c>
      <c r="D899" s="5" t="s">
        <v>694</v>
      </c>
    </row>
    <row r="900" spans="1:4" x14ac:dyDescent="0.35">
      <c r="A900" s="5">
        <v>899</v>
      </c>
      <c r="B900" s="6">
        <v>45567</v>
      </c>
      <c r="C900" s="6">
        <v>45569</v>
      </c>
      <c r="D900" s="5" t="s">
        <v>694</v>
      </c>
    </row>
    <row r="901" spans="1:4" x14ac:dyDescent="0.35">
      <c r="A901" s="5">
        <v>900</v>
      </c>
      <c r="B901" s="6">
        <v>45568</v>
      </c>
      <c r="C901" s="6">
        <v>45573</v>
      </c>
      <c r="D901" s="5" t="s">
        <v>694</v>
      </c>
    </row>
    <row r="902" spans="1:4" x14ac:dyDescent="0.35">
      <c r="A902" s="5">
        <v>901</v>
      </c>
      <c r="B902" s="6">
        <v>45567</v>
      </c>
      <c r="C902" s="6">
        <v>45569</v>
      </c>
      <c r="D902" s="5" t="s">
        <v>694</v>
      </c>
    </row>
    <row r="903" spans="1:4" x14ac:dyDescent="0.35">
      <c r="A903" s="5">
        <v>902</v>
      </c>
      <c r="B903" s="6">
        <v>45568</v>
      </c>
      <c r="C903" s="6">
        <v>45572</v>
      </c>
      <c r="D903" s="5" t="s">
        <v>694</v>
      </c>
    </row>
    <row r="904" spans="1:4" x14ac:dyDescent="0.35">
      <c r="A904" s="5">
        <v>903</v>
      </c>
      <c r="B904" s="6">
        <v>45568</v>
      </c>
      <c r="C904" s="6">
        <v>45573</v>
      </c>
      <c r="D904" s="5" t="s">
        <v>694</v>
      </c>
    </row>
    <row r="905" spans="1:4" x14ac:dyDescent="0.35">
      <c r="A905" s="5">
        <v>904</v>
      </c>
      <c r="B905" s="6">
        <v>45568</v>
      </c>
      <c r="C905" s="6">
        <v>45571</v>
      </c>
      <c r="D905" s="5" t="s">
        <v>694</v>
      </c>
    </row>
    <row r="906" spans="1:4" x14ac:dyDescent="0.35">
      <c r="A906" s="5">
        <v>905</v>
      </c>
      <c r="B906" s="6">
        <v>45568</v>
      </c>
      <c r="C906" s="6">
        <v>45571</v>
      </c>
      <c r="D906" s="5" t="s">
        <v>694</v>
      </c>
    </row>
    <row r="907" spans="1:4" x14ac:dyDescent="0.35">
      <c r="A907" s="5">
        <v>906</v>
      </c>
      <c r="B907" s="6">
        <v>45569</v>
      </c>
      <c r="C907" s="6">
        <v>45574</v>
      </c>
      <c r="D907" s="5" t="s">
        <v>694</v>
      </c>
    </row>
    <row r="908" spans="1:4" x14ac:dyDescent="0.35">
      <c r="A908" s="5">
        <v>907</v>
      </c>
      <c r="B908" s="6">
        <v>45568</v>
      </c>
      <c r="C908" s="6">
        <v>45573</v>
      </c>
      <c r="D908" s="5" t="s">
        <v>694</v>
      </c>
    </row>
    <row r="909" spans="1:4" x14ac:dyDescent="0.35">
      <c r="A909" s="5">
        <v>908</v>
      </c>
      <c r="B909" s="6">
        <v>45569</v>
      </c>
      <c r="C909" s="6">
        <v>45572</v>
      </c>
      <c r="D909" s="5" t="s">
        <v>694</v>
      </c>
    </row>
    <row r="910" spans="1:4" x14ac:dyDescent="0.35">
      <c r="A910" s="5">
        <v>909</v>
      </c>
      <c r="B910" s="6">
        <v>45568</v>
      </c>
      <c r="C910" s="6">
        <v>45573</v>
      </c>
      <c r="D910" s="5" t="s">
        <v>694</v>
      </c>
    </row>
    <row r="911" spans="1:4" x14ac:dyDescent="0.35">
      <c r="A911" s="5">
        <v>910</v>
      </c>
      <c r="B911" s="6">
        <v>45570</v>
      </c>
      <c r="C911" s="6">
        <v>45576</v>
      </c>
      <c r="D911" s="5" t="s">
        <v>694</v>
      </c>
    </row>
    <row r="912" spans="1:4" x14ac:dyDescent="0.35">
      <c r="A912" s="5">
        <v>911</v>
      </c>
      <c r="B912" s="6">
        <v>45570</v>
      </c>
      <c r="C912" s="6">
        <v>45581</v>
      </c>
      <c r="D912" s="5" t="s">
        <v>695</v>
      </c>
    </row>
    <row r="913" spans="1:4" x14ac:dyDescent="0.35">
      <c r="A913" s="5">
        <v>912</v>
      </c>
      <c r="B913" s="6">
        <v>45569</v>
      </c>
      <c r="C913" s="6">
        <v>45571</v>
      </c>
      <c r="D913" s="5" t="s">
        <v>694</v>
      </c>
    </row>
    <row r="914" spans="1:4" x14ac:dyDescent="0.35">
      <c r="A914" s="5">
        <v>913</v>
      </c>
      <c r="B914" s="6">
        <v>45569</v>
      </c>
      <c r="C914" s="6">
        <v>45575</v>
      </c>
      <c r="D914" s="5" t="s">
        <v>694</v>
      </c>
    </row>
    <row r="915" spans="1:4" x14ac:dyDescent="0.35">
      <c r="A915" s="5">
        <v>914</v>
      </c>
      <c r="B915" s="6">
        <v>45570</v>
      </c>
      <c r="C915" s="6">
        <v>45572</v>
      </c>
      <c r="D915" s="5" t="s">
        <v>694</v>
      </c>
    </row>
    <row r="916" spans="1:4" x14ac:dyDescent="0.35">
      <c r="A916" s="5">
        <v>915</v>
      </c>
      <c r="B916" s="6">
        <v>45570</v>
      </c>
      <c r="C916" s="6">
        <v>45577</v>
      </c>
      <c r="D916" s="5" t="s">
        <v>695</v>
      </c>
    </row>
    <row r="917" spans="1:4" x14ac:dyDescent="0.35">
      <c r="A917" s="5">
        <v>916</v>
      </c>
      <c r="B917" s="6">
        <v>45570</v>
      </c>
      <c r="C917" s="6">
        <v>45573</v>
      </c>
      <c r="D917" s="5" t="s">
        <v>694</v>
      </c>
    </row>
    <row r="918" spans="1:4" x14ac:dyDescent="0.35">
      <c r="A918" s="5">
        <v>917</v>
      </c>
      <c r="B918" s="6">
        <v>45570</v>
      </c>
      <c r="C918" s="6">
        <v>45582</v>
      </c>
      <c r="D918" s="5" t="s">
        <v>695</v>
      </c>
    </row>
    <row r="919" spans="1:4" x14ac:dyDescent="0.35">
      <c r="A919" s="5">
        <v>918</v>
      </c>
      <c r="B919" s="6">
        <v>45571</v>
      </c>
      <c r="C919" s="6">
        <v>45583</v>
      </c>
      <c r="D919" s="5" t="s">
        <v>695</v>
      </c>
    </row>
    <row r="920" spans="1:4" x14ac:dyDescent="0.35">
      <c r="A920" s="5">
        <v>919</v>
      </c>
      <c r="B920" s="6">
        <v>45570</v>
      </c>
      <c r="C920" s="6">
        <v>45572</v>
      </c>
      <c r="D920" s="5" t="s">
        <v>694</v>
      </c>
    </row>
    <row r="921" spans="1:4" x14ac:dyDescent="0.35">
      <c r="A921" s="5">
        <v>920</v>
      </c>
      <c r="B921" s="6">
        <v>45570</v>
      </c>
      <c r="C921" s="6">
        <v>45575</v>
      </c>
      <c r="D921" s="5" t="s">
        <v>694</v>
      </c>
    </row>
    <row r="922" spans="1:4" x14ac:dyDescent="0.35">
      <c r="A922" s="5">
        <v>921</v>
      </c>
      <c r="B922" s="6">
        <v>45570</v>
      </c>
      <c r="C922" s="6">
        <v>45574</v>
      </c>
      <c r="D922" s="5" t="s">
        <v>694</v>
      </c>
    </row>
    <row r="923" spans="1:4" x14ac:dyDescent="0.35">
      <c r="A923" s="5">
        <v>922</v>
      </c>
      <c r="B923" s="6">
        <v>45571</v>
      </c>
      <c r="C923" s="6">
        <v>45576</v>
      </c>
      <c r="D923" s="5" t="s">
        <v>694</v>
      </c>
    </row>
    <row r="924" spans="1:4" x14ac:dyDescent="0.35">
      <c r="A924" s="5">
        <v>923</v>
      </c>
      <c r="B924" s="6">
        <v>45572</v>
      </c>
      <c r="C924" s="6">
        <v>45580</v>
      </c>
      <c r="D924" s="5" t="s">
        <v>695</v>
      </c>
    </row>
    <row r="925" spans="1:4" x14ac:dyDescent="0.35">
      <c r="A925" s="5">
        <v>924</v>
      </c>
      <c r="B925" s="6">
        <v>45570</v>
      </c>
      <c r="C925" s="6">
        <v>45572</v>
      </c>
      <c r="D925" s="5" t="s">
        <v>694</v>
      </c>
    </row>
    <row r="926" spans="1:4" x14ac:dyDescent="0.35">
      <c r="A926" s="5">
        <v>925</v>
      </c>
      <c r="B926" s="6">
        <v>45571</v>
      </c>
      <c r="C926" s="6">
        <v>45575</v>
      </c>
      <c r="D926" s="5" t="s">
        <v>694</v>
      </c>
    </row>
    <row r="927" spans="1:4" x14ac:dyDescent="0.35">
      <c r="A927" s="5">
        <v>926</v>
      </c>
      <c r="B927" s="6">
        <v>45570</v>
      </c>
      <c r="C927" s="6">
        <v>45574</v>
      </c>
      <c r="D927" s="5" t="s">
        <v>694</v>
      </c>
    </row>
    <row r="928" spans="1:4" x14ac:dyDescent="0.35">
      <c r="A928" s="5">
        <v>927</v>
      </c>
      <c r="B928" s="6">
        <v>45573</v>
      </c>
      <c r="C928" s="6">
        <v>45578</v>
      </c>
      <c r="D928" s="5" t="s">
        <v>694</v>
      </c>
    </row>
    <row r="929" spans="1:4" x14ac:dyDescent="0.35">
      <c r="A929" s="5">
        <v>928</v>
      </c>
      <c r="B929" s="6">
        <v>45572</v>
      </c>
      <c r="C929" s="5"/>
      <c r="D929" s="5" t="s">
        <v>696</v>
      </c>
    </row>
    <row r="930" spans="1:4" x14ac:dyDescent="0.35">
      <c r="A930" s="5">
        <v>929</v>
      </c>
      <c r="B930" s="6">
        <v>45572</v>
      </c>
      <c r="C930" s="6">
        <v>45574</v>
      </c>
      <c r="D930" s="5" t="s">
        <v>694</v>
      </c>
    </row>
    <row r="931" spans="1:4" x14ac:dyDescent="0.35">
      <c r="A931" s="5">
        <v>930</v>
      </c>
      <c r="B931" s="6">
        <v>45573</v>
      </c>
      <c r="C931" s="6">
        <v>45575</v>
      </c>
      <c r="D931" s="5" t="s">
        <v>694</v>
      </c>
    </row>
    <row r="932" spans="1:4" x14ac:dyDescent="0.35">
      <c r="A932" s="5">
        <v>931</v>
      </c>
      <c r="B932" s="6">
        <v>45571</v>
      </c>
      <c r="C932" s="6">
        <v>45576</v>
      </c>
      <c r="D932" s="5" t="s">
        <v>694</v>
      </c>
    </row>
    <row r="933" spans="1:4" x14ac:dyDescent="0.35">
      <c r="A933" s="5">
        <v>932</v>
      </c>
      <c r="B933" s="6">
        <v>45572</v>
      </c>
      <c r="C933" s="6">
        <v>45580</v>
      </c>
      <c r="D933" s="5" t="s">
        <v>695</v>
      </c>
    </row>
    <row r="934" spans="1:4" x14ac:dyDescent="0.35">
      <c r="A934" s="5">
        <v>933</v>
      </c>
      <c r="B934" s="6">
        <v>45572</v>
      </c>
      <c r="C934" s="6">
        <v>45577</v>
      </c>
      <c r="D934" s="5" t="s">
        <v>694</v>
      </c>
    </row>
    <row r="935" spans="1:4" x14ac:dyDescent="0.35">
      <c r="A935" s="5">
        <v>934</v>
      </c>
      <c r="B935" s="6">
        <v>45571</v>
      </c>
      <c r="C935" s="5"/>
      <c r="D935" s="5" t="s">
        <v>696</v>
      </c>
    </row>
    <row r="936" spans="1:4" x14ac:dyDescent="0.35">
      <c r="A936" s="5">
        <v>935</v>
      </c>
      <c r="B936" s="6">
        <v>45572</v>
      </c>
      <c r="C936" s="6">
        <v>45575</v>
      </c>
      <c r="D936" s="5" t="s">
        <v>694</v>
      </c>
    </row>
    <row r="937" spans="1:4" x14ac:dyDescent="0.35">
      <c r="A937" s="5">
        <v>936</v>
      </c>
      <c r="B937" s="6">
        <v>45571</v>
      </c>
      <c r="C937" s="6">
        <v>45581</v>
      </c>
      <c r="D937" s="5" t="s">
        <v>695</v>
      </c>
    </row>
    <row r="938" spans="1:4" x14ac:dyDescent="0.35">
      <c r="A938" s="5">
        <v>937</v>
      </c>
      <c r="B938" s="6">
        <v>45574</v>
      </c>
      <c r="C938" s="5"/>
      <c r="D938" s="5" t="s">
        <v>696</v>
      </c>
    </row>
    <row r="939" spans="1:4" x14ac:dyDescent="0.35">
      <c r="A939" s="5">
        <v>938</v>
      </c>
      <c r="B939" s="6">
        <v>45572</v>
      </c>
      <c r="C939" s="6">
        <v>45576</v>
      </c>
      <c r="D939" s="5" t="s">
        <v>694</v>
      </c>
    </row>
    <row r="940" spans="1:4" x14ac:dyDescent="0.35">
      <c r="A940" s="5">
        <v>939</v>
      </c>
      <c r="B940" s="6">
        <v>45574</v>
      </c>
      <c r="C940" s="6">
        <v>45583</v>
      </c>
      <c r="D940" s="5" t="s">
        <v>695</v>
      </c>
    </row>
    <row r="941" spans="1:4" x14ac:dyDescent="0.35">
      <c r="A941" s="5">
        <v>940</v>
      </c>
      <c r="B941" s="6">
        <v>45574</v>
      </c>
      <c r="C941" s="6">
        <v>45582</v>
      </c>
      <c r="D941" s="5" t="s">
        <v>695</v>
      </c>
    </row>
    <row r="942" spans="1:4" x14ac:dyDescent="0.35">
      <c r="A942" s="5">
        <v>941</v>
      </c>
      <c r="B942" s="6">
        <v>45573</v>
      </c>
      <c r="C942" s="6">
        <v>45575</v>
      </c>
      <c r="D942" s="5" t="s">
        <v>694</v>
      </c>
    </row>
    <row r="943" spans="1:4" x14ac:dyDescent="0.35">
      <c r="A943" s="5">
        <v>942</v>
      </c>
      <c r="B943" s="6">
        <v>45574</v>
      </c>
      <c r="C943" s="6">
        <v>45576</v>
      </c>
      <c r="D943" s="5" t="s">
        <v>694</v>
      </c>
    </row>
    <row r="944" spans="1:4" x14ac:dyDescent="0.35">
      <c r="A944" s="5">
        <v>943</v>
      </c>
      <c r="B944" s="6">
        <v>45574</v>
      </c>
      <c r="C944" s="5"/>
      <c r="D944" s="5" t="s">
        <v>696</v>
      </c>
    </row>
    <row r="945" spans="1:4" x14ac:dyDescent="0.35">
      <c r="A945" s="5">
        <v>944</v>
      </c>
      <c r="B945" s="6">
        <v>45574</v>
      </c>
      <c r="C945" s="6">
        <v>45578</v>
      </c>
      <c r="D945" s="5" t="s">
        <v>694</v>
      </c>
    </row>
    <row r="946" spans="1:4" x14ac:dyDescent="0.35">
      <c r="A946" s="5">
        <v>945</v>
      </c>
      <c r="B946" s="6">
        <v>45572</v>
      </c>
      <c r="C946" s="6">
        <v>45576</v>
      </c>
      <c r="D946" s="5" t="s">
        <v>694</v>
      </c>
    </row>
    <row r="947" spans="1:4" x14ac:dyDescent="0.35">
      <c r="A947" s="5">
        <v>946</v>
      </c>
      <c r="B947" s="6">
        <v>45574</v>
      </c>
      <c r="C947" s="6">
        <v>45584</v>
      </c>
      <c r="D947" s="5" t="s">
        <v>695</v>
      </c>
    </row>
    <row r="948" spans="1:4" x14ac:dyDescent="0.35">
      <c r="A948" s="5">
        <v>947</v>
      </c>
      <c r="B948" s="6">
        <v>45575</v>
      </c>
      <c r="C948" s="5"/>
      <c r="D948" s="5" t="s">
        <v>696</v>
      </c>
    </row>
    <row r="949" spans="1:4" x14ac:dyDescent="0.35">
      <c r="A949" s="5">
        <v>948</v>
      </c>
      <c r="B949" s="6">
        <v>45573</v>
      </c>
      <c r="C949" s="6">
        <v>45579</v>
      </c>
      <c r="D949" s="5" t="s">
        <v>694</v>
      </c>
    </row>
    <row r="950" spans="1:4" x14ac:dyDescent="0.35">
      <c r="A950" s="5">
        <v>949</v>
      </c>
      <c r="B950" s="6">
        <v>45574</v>
      </c>
      <c r="C950" s="6">
        <v>45578</v>
      </c>
      <c r="D950" s="5" t="s">
        <v>694</v>
      </c>
    </row>
    <row r="951" spans="1:4" x14ac:dyDescent="0.35">
      <c r="A951" s="5">
        <v>950</v>
      </c>
      <c r="B951" s="6">
        <v>45573</v>
      </c>
      <c r="C951" s="6">
        <v>45575</v>
      </c>
      <c r="D951" s="5" t="s">
        <v>694</v>
      </c>
    </row>
    <row r="952" spans="1:4" x14ac:dyDescent="0.35">
      <c r="A952" s="5">
        <v>951</v>
      </c>
      <c r="B952" s="6">
        <v>45574</v>
      </c>
      <c r="C952" s="6">
        <v>45580</v>
      </c>
      <c r="D952" s="5" t="s">
        <v>694</v>
      </c>
    </row>
    <row r="953" spans="1:4" x14ac:dyDescent="0.35">
      <c r="A953" s="5">
        <v>952</v>
      </c>
      <c r="B953" s="6">
        <v>45575</v>
      </c>
      <c r="C953" s="6">
        <v>45577</v>
      </c>
      <c r="D953" s="5" t="s">
        <v>694</v>
      </c>
    </row>
    <row r="954" spans="1:4" x14ac:dyDescent="0.35">
      <c r="A954" s="5">
        <v>953</v>
      </c>
      <c r="B954" s="6">
        <v>45576</v>
      </c>
      <c r="C954" s="6">
        <v>45583</v>
      </c>
      <c r="D954" s="5" t="s">
        <v>695</v>
      </c>
    </row>
    <row r="955" spans="1:4" x14ac:dyDescent="0.35">
      <c r="A955" s="5">
        <v>954</v>
      </c>
      <c r="B955" s="6">
        <v>45576</v>
      </c>
      <c r="C955" s="6">
        <v>45582</v>
      </c>
      <c r="D955" s="5" t="s">
        <v>694</v>
      </c>
    </row>
    <row r="956" spans="1:4" x14ac:dyDescent="0.35">
      <c r="A956" s="5">
        <v>955</v>
      </c>
      <c r="B956" s="6">
        <v>45575</v>
      </c>
      <c r="C956" s="6">
        <v>45577</v>
      </c>
      <c r="D956" s="5" t="s">
        <v>694</v>
      </c>
    </row>
    <row r="957" spans="1:4" x14ac:dyDescent="0.35">
      <c r="A957" s="5">
        <v>956</v>
      </c>
      <c r="B957" s="6">
        <v>45575</v>
      </c>
      <c r="C957" s="6">
        <v>45578</v>
      </c>
      <c r="D957" s="5" t="s">
        <v>694</v>
      </c>
    </row>
    <row r="958" spans="1:4" x14ac:dyDescent="0.35">
      <c r="A958" s="5">
        <v>957</v>
      </c>
      <c r="B958" s="6">
        <v>45575</v>
      </c>
      <c r="C958" s="6">
        <v>45581</v>
      </c>
      <c r="D958" s="5" t="s">
        <v>694</v>
      </c>
    </row>
    <row r="959" spans="1:4" x14ac:dyDescent="0.35">
      <c r="A959" s="5">
        <v>958</v>
      </c>
      <c r="B959" s="6">
        <v>45576</v>
      </c>
      <c r="C959" s="6">
        <v>45580</v>
      </c>
      <c r="D959" s="5" t="s">
        <v>694</v>
      </c>
    </row>
    <row r="960" spans="1:4" x14ac:dyDescent="0.35">
      <c r="A960" s="5">
        <v>959</v>
      </c>
      <c r="B960" s="6">
        <v>45577</v>
      </c>
      <c r="C960" s="6">
        <v>45579</v>
      </c>
      <c r="D960" s="5" t="s">
        <v>694</v>
      </c>
    </row>
    <row r="961" spans="1:4" x14ac:dyDescent="0.35">
      <c r="A961" s="5">
        <v>960</v>
      </c>
      <c r="B961" s="6">
        <v>45575</v>
      </c>
      <c r="C961" s="6">
        <v>45577</v>
      </c>
      <c r="D961" s="5" t="s">
        <v>694</v>
      </c>
    </row>
    <row r="962" spans="1:4" x14ac:dyDescent="0.35">
      <c r="A962" s="5">
        <v>961</v>
      </c>
      <c r="B962" s="6">
        <v>45575</v>
      </c>
      <c r="C962" s="6">
        <v>45578</v>
      </c>
      <c r="D962" s="5" t="s">
        <v>694</v>
      </c>
    </row>
    <row r="963" spans="1:4" x14ac:dyDescent="0.35">
      <c r="A963" s="5">
        <v>962</v>
      </c>
      <c r="B963" s="6">
        <v>45577</v>
      </c>
      <c r="C963" s="6">
        <v>45580</v>
      </c>
      <c r="D963" s="5" t="s">
        <v>694</v>
      </c>
    </row>
    <row r="964" spans="1:4" x14ac:dyDescent="0.35">
      <c r="A964" s="5">
        <v>963</v>
      </c>
      <c r="B964" s="6">
        <v>45575</v>
      </c>
      <c r="C964" s="6">
        <v>45577</v>
      </c>
      <c r="D964" s="5" t="s">
        <v>694</v>
      </c>
    </row>
    <row r="965" spans="1:4" x14ac:dyDescent="0.35">
      <c r="A965" s="5">
        <v>964</v>
      </c>
      <c r="B965" s="6">
        <v>45577</v>
      </c>
      <c r="C965" s="5"/>
      <c r="D965" s="5" t="s">
        <v>696</v>
      </c>
    </row>
    <row r="966" spans="1:4" x14ac:dyDescent="0.35">
      <c r="A966" s="5">
        <v>965</v>
      </c>
      <c r="B966" s="6">
        <v>45576</v>
      </c>
      <c r="C966" s="6">
        <v>45579</v>
      </c>
      <c r="D966" s="5" t="s">
        <v>694</v>
      </c>
    </row>
    <row r="967" spans="1:4" x14ac:dyDescent="0.35">
      <c r="A967" s="5">
        <v>966</v>
      </c>
      <c r="B967" s="6">
        <v>45577</v>
      </c>
      <c r="C967" s="6">
        <v>45580</v>
      </c>
      <c r="D967" s="5" t="s">
        <v>694</v>
      </c>
    </row>
    <row r="968" spans="1:4" x14ac:dyDescent="0.35">
      <c r="A968" s="5">
        <v>967</v>
      </c>
      <c r="B968" s="6">
        <v>45577</v>
      </c>
      <c r="C968" s="6">
        <v>45579</v>
      </c>
      <c r="D968" s="5" t="s">
        <v>694</v>
      </c>
    </row>
    <row r="969" spans="1:4" x14ac:dyDescent="0.35">
      <c r="A969" s="5">
        <v>968</v>
      </c>
      <c r="B969" s="6">
        <v>45577</v>
      </c>
      <c r="C969" s="6">
        <v>45582</v>
      </c>
      <c r="D969" s="5" t="s">
        <v>694</v>
      </c>
    </row>
    <row r="970" spans="1:4" x14ac:dyDescent="0.35">
      <c r="A970" s="5">
        <v>969</v>
      </c>
      <c r="B970" s="6">
        <v>45578</v>
      </c>
      <c r="C970" s="6">
        <v>45586</v>
      </c>
      <c r="D970" s="5" t="s">
        <v>695</v>
      </c>
    </row>
    <row r="971" spans="1:4" x14ac:dyDescent="0.35">
      <c r="A971" s="5">
        <v>970</v>
      </c>
      <c r="B971" s="6">
        <v>45577</v>
      </c>
      <c r="C971" s="6">
        <v>45588</v>
      </c>
      <c r="D971" s="5" t="s">
        <v>695</v>
      </c>
    </row>
    <row r="972" spans="1:4" x14ac:dyDescent="0.35">
      <c r="A972" s="5">
        <v>971</v>
      </c>
      <c r="B972" s="6">
        <v>45576</v>
      </c>
      <c r="C972" s="6">
        <v>45580</v>
      </c>
      <c r="D972" s="5" t="s">
        <v>694</v>
      </c>
    </row>
    <row r="973" spans="1:4" x14ac:dyDescent="0.35">
      <c r="A973" s="5">
        <v>972</v>
      </c>
      <c r="B973" s="6">
        <v>45576</v>
      </c>
      <c r="C973" s="6">
        <v>45578</v>
      </c>
      <c r="D973" s="5" t="s">
        <v>694</v>
      </c>
    </row>
    <row r="974" spans="1:4" x14ac:dyDescent="0.35">
      <c r="A974" s="5">
        <v>973</v>
      </c>
      <c r="B974" s="6">
        <v>45579</v>
      </c>
      <c r="C974" s="6">
        <v>45591</v>
      </c>
      <c r="D974" s="5" t="s">
        <v>695</v>
      </c>
    </row>
    <row r="975" spans="1:4" x14ac:dyDescent="0.35">
      <c r="A975" s="5">
        <v>974</v>
      </c>
      <c r="B975" s="6">
        <v>45579</v>
      </c>
      <c r="C975" s="6">
        <v>45582</v>
      </c>
      <c r="D975" s="5" t="s">
        <v>694</v>
      </c>
    </row>
    <row r="976" spans="1:4" x14ac:dyDescent="0.35">
      <c r="A976" s="5">
        <v>975</v>
      </c>
      <c r="B976" s="6">
        <v>45578</v>
      </c>
      <c r="C976" s="6">
        <v>45583</v>
      </c>
      <c r="D976" s="5" t="s">
        <v>694</v>
      </c>
    </row>
    <row r="977" spans="1:4" x14ac:dyDescent="0.35">
      <c r="A977" s="5">
        <v>976</v>
      </c>
      <c r="B977" s="6">
        <v>45579</v>
      </c>
      <c r="C977" s="6">
        <v>45584</v>
      </c>
      <c r="D977" s="5" t="s">
        <v>694</v>
      </c>
    </row>
    <row r="978" spans="1:4" x14ac:dyDescent="0.35">
      <c r="A978" s="5">
        <v>977</v>
      </c>
      <c r="B978" s="6">
        <v>45577</v>
      </c>
      <c r="C978" s="5"/>
      <c r="D978" s="5" t="s">
        <v>696</v>
      </c>
    </row>
    <row r="979" spans="1:4" x14ac:dyDescent="0.35">
      <c r="A979" s="5">
        <v>978</v>
      </c>
      <c r="B979" s="6">
        <v>45577</v>
      </c>
      <c r="C979" s="5"/>
      <c r="D979" s="5" t="s">
        <v>696</v>
      </c>
    </row>
    <row r="980" spans="1:4" x14ac:dyDescent="0.35">
      <c r="A980" s="5">
        <v>979</v>
      </c>
      <c r="B980" s="6">
        <v>45578</v>
      </c>
      <c r="C980" s="6">
        <v>45583</v>
      </c>
      <c r="D980" s="5" t="s">
        <v>694</v>
      </c>
    </row>
    <row r="981" spans="1:4" x14ac:dyDescent="0.35">
      <c r="A981" s="5">
        <v>980</v>
      </c>
      <c r="B981" s="6">
        <v>45577</v>
      </c>
      <c r="C981" s="6">
        <v>45580</v>
      </c>
      <c r="D981" s="5" t="s">
        <v>694</v>
      </c>
    </row>
    <row r="982" spans="1:4" x14ac:dyDescent="0.35">
      <c r="A982" s="5">
        <v>981</v>
      </c>
      <c r="B982" s="6">
        <v>45579</v>
      </c>
      <c r="C982" s="6">
        <v>45584</v>
      </c>
      <c r="D982" s="5" t="s">
        <v>694</v>
      </c>
    </row>
    <row r="983" spans="1:4" x14ac:dyDescent="0.35">
      <c r="A983" s="5">
        <v>982</v>
      </c>
      <c r="B983" s="6">
        <v>45577</v>
      </c>
      <c r="C983" s="6">
        <v>45586</v>
      </c>
      <c r="D983" s="5" t="s">
        <v>695</v>
      </c>
    </row>
    <row r="984" spans="1:4" x14ac:dyDescent="0.35">
      <c r="A984" s="5">
        <v>983</v>
      </c>
      <c r="B984" s="6">
        <v>45579</v>
      </c>
      <c r="C984" s="6">
        <v>45583</v>
      </c>
      <c r="D984" s="5" t="s">
        <v>694</v>
      </c>
    </row>
    <row r="985" spans="1:4" x14ac:dyDescent="0.35">
      <c r="A985" s="5">
        <v>984</v>
      </c>
      <c r="B985" s="6">
        <v>45577</v>
      </c>
      <c r="C985" s="6">
        <v>45580</v>
      </c>
      <c r="D985" s="5" t="s">
        <v>694</v>
      </c>
    </row>
    <row r="986" spans="1:4" x14ac:dyDescent="0.35">
      <c r="A986" s="5">
        <v>985</v>
      </c>
      <c r="B986" s="6">
        <v>45579</v>
      </c>
      <c r="C986" s="6">
        <v>45590</v>
      </c>
      <c r="D986" s="5" t="s">
        <v>695</v>
      </c>
    </row>
    <row r="987" spans="1:4" x14ac:dyDescent="0.35">
      <c r="A987" s="5">
        <v>986</v>
      </c>
      <c r="B987" s="6">
        <v>45580</v>
      </c>
      <c r="C987" s="6">
        <v>45585</v>
      </c>
      <c r="D987" s="5" t="s">
        <v>694</v>
      </c>
    </row>
    <row r="988" spans="1:4" x14ac:dyDescent="0.35">
      <c r="A988" s="5">
        <v>987</v>
      </c>
      <c r="B988" s="6">
        <v>45579</v>
      </c>
      <c r="C988" s="5"/>
      <c r="D988" s="5" t="s">
        <v>696</v>
      </c>
    </row>
    <row r="989" spans="1:4" x14ac:dyDescent="0.35">
      <c r="A989" s="5">
        <v>988</v>
      </c>
      <c r="B989" s="6">
        <v>45578</v>
      </c>
      <c r="C989" s="6">
        <v>45583</v>
      </c>
      <c r="D989" s="5" t="s">
        <v>694</v>
      </c>
    </row>
    <row r="990" spans="1:4" x14ac:dyDescent="0.35">
      <c r="A990" s="5">
        <v>989</v>
      </c>
      <c r="B990" s="6">
        <v>45580</v>
      </c>
      <c r="C990" s="6">
        <v>45588</v>
      </c>
      <c r="D990" s="5" t="s">
        <v>695</v>
      </c>
    </row>
    <row r="991" spans="1:4" x14ac:dyDescent="0.35">
      <c r="A991" s="5">
        <v>990</v>
      </c>
      <c r="B991" s="6">
        <v>45579</v>
      </c>
      <c r="C991" s="6">
        <v>45581</v>
      </c>
      <c r="D991" s="5" t="s">
        <v>694</v>
      </c>
    </row>
    <row r="992" spans="1:4" x14ac:dyDescent="0.35">
      <c r="A992" s="5">
        <v>991</v>
      </c>
      <c r="B992" s="6">
        <v>45579</v>
      </c>
      <c r="C992" s="5"/>
      <c r="D992" s="5" t="s">
        <v>696</v>
      </c>
    </row>
    <row r="993" spans="1:4" x14ac:dyDescent="0.35">
      <c r="A993" s="5">
        <v>992</v>
      </c>
      <c r="B993" s="6">
        <v>45579</v>
      </c>
      <c r="C993" s="6">
        <v>45585</v>
      </c>
      <c r="D993" s="5" t="s">
        <v>694</v>
      </c>
    </row>
    <row r="994" spans="1:4" x14ac:dyDescent="0.35">
      <c r="A994" s="5">
        <v>993</v>
      </c>
      <c r="B994" s="6">
        <v>45580</v>
      </c>
      <c r="C994" s="6">
        <v>45586</v>
      </c>
      <c r="D994" s="5" t="s">
        <v>694</v>
      </c>
    </row>
    <row r="995" spans="1:4" x14ac:dyDescent="0.35">
      <c r="A995" s="5">
        <v>994</v>
      </c>
      <c r="B995" s="6">
        <v>45580</v>
      </c>
      <c r="C995" s="6">
        <v>45584</v>
      </c>
      <c r="D995" s="5" t="s">
        <v>694</v>
      </c>
    </row>
    <row r="996" spans="1:4" x14ac:dyDescent="0.35">
      <c r="A996" s="5">
        <v>995</v>
      </c>
      <c r="B996" s="6">
        <v>45579</v>
      </c>
      <c r="C996" s="6">
        <v>45581</v>
      </c>
      <c r="D996" s="5" t="s">
        <v>694</v>
      </c>
    </row>
    <row r="997" spans="1:4" x14ac:dyDescent="0.35">
      <c r="A997" s="5">
        <v>996</v>
      </c>
      <c r="B997" s="6">
        <v>45579</v>
      </c>
      <c r="C997" s="6">
        <v>45584</v>
      </c>
      <c r="D997" s="5" t="s">
        <v>694</v>
      </c>
    </row>
    <row r="998" spans="1:4" x14ac:dyDescent="0.35">
      <c r="A998" s="5">
        <v>997</v>
      </c>
      <c r="B998" s="6">
        <v>45579</v>
      </c>
      <c r="C998" s="6">
        <v>45584</v>
      </c>
      <c r="D998" s="5" t="s">
        <v>694</v>
      </c>
    </row>
    <row r="999" spans="1:4" x14ac:dyDescent="0.35">
      <c r="A999" s="5">
        <v>998</v>
      </c>
      <c r="B999" s="6">
        <v>45579</v>
      </c>
      <c r="C999" s="6">
        <v>45582</v>
      </c>
      <c r="D999" s="5" t="s">
        <v>694</v>
      </c>
    </row>
    <row r="1000" spans="1:4" x14ac:dyDescent="0.35">
      <c r="A1000" s="5">
        <v>999</v>
      </c>
      <c r="B1000" s="6">
        <v>45581</v>
      </c>
      <c r="C1000" s="6">
        <v>45586</v>
      </c>
      <c r="D1000" s="5" t="s">
        <v>694</v>
      </c>
    </row>
    <row r="1001" spans="1:4" x14ac:dyDescent="0.35">
      <c r="A1001" s="5">
        <v>1000</v>
      </c>
      <c r="B1001" s="6">
        <v>45579</v>
      </c>
      <c r="C1001" s="6">
        <v>45584</v>
      </c>
      <c r="D1001" s="5" t="s">
        <v>694</v>
      </c>
    </row>
    <row r="1002" spans="1:4" x14ac:dyDescent="0.35">
      <c r="A1002" s="5">
        <v>1001</v>
      </c>
      <c r="B1002" s="6">
        <v>45581</v>
      </c>
      <c r="C1002" s="6">
        <v>45586</v>
      </c>
      <c r="D1002" s="5" t="s">
        <v>694</v>
      </c>
    </row>
    <row r="1003" spans="1:4" x14ac:dyDescent="0.35">
      <c r="A1003" s="5">
        <v>1002</v>
      </c>
      <c r="B1003" s="6">
        <v>45579</v>
      </c>
      <c r="C1003" s="6">
        <v>45585</v>
      </c>
      <c r="D1003" s="5" t="s">
        <v>694</v>
      </c>
    </row>
    <row r="1004" spans="1:4" x14ac:dyDescent="0.35">
      <c r="A1004" s="5">
        <v>1003</v>
      </c>
      <c r="B1004" s="6">
        <v>45580</v>
      </c>
      <c r="C1004" s="5"/>
      <c r="D1004" s="5" t="s">
        <v>696</v>
      </c>
    </row>
    <row r="1005" spans="1:4" x14ac:dyDescent="0.35">
      <c r="A1005" s="5">
        <v>1004</v>
      </c>
      <c r="B1005" s="6">
        <v>45581</v>
      </c>
      <c r="C1005" s="6">
        <v>45583</v>
      </c>
      <c r="D1005" s="5" t="s">
        <v>694</v>
      </c>
    </row>
    <row r="1006" spans="1:4" x14ac:dyDescent="0.35">
      <c r="A1006" s="5">
        <v>1005</v>
      </c>
      <c r="B1006" s="6">
        <v>45580</v>
      </c>
      <c r="C1006" s="6">
        <v>45585</v>
      </c>
      <c r="D1006" s="5" t="s">
        <v>694</v>
      </c>
    </row>
    <row r="1007" spans="1:4" x14ac:dyDescent="0.35">
      <c r="A1007" s="5">
        <v>1006</v>
      </c>
      <c r="B1007" s="6">
        <v>45582</v>
      </c>
      <c r="C1007" s="6">
        <v>45589</v>
      </c>
      <c r="D1007" s="5" t="s">
        <v>695</v>
      </c>
    </row>
    <row r="1008" spans="1:4" x14ac:dyDescent="0.35">
      <c r="A1008" s="5">
        <v>1007</v>
      </c>
      <c r="B1008" s="6">
        <v>45582</v>
      </c>
      <c r="C1008" s="5"/>
      <c r="D1008" s="5" t="s">
        <v>696</v>
      </c>
    </row>
    <row r="1009" spans="1:4" x14ac:dyDescent="0.35">
      <c r="A1009" s="5">
        <v>1008</v>
      </c>
      <c r="B1009" s="6">
        <v>45580</v>
      </c>
      <c r="C1009" s="6">
        <v>45584</v>
      </c>
      <c r="D1009" s="5" t="s">
        <v>694</v>
      </c>
    </row>
    <row r="1010" spans="1:4" x14ac:dyDescent="0.35">
      <c r="A1010" s="5">
        <v>1009</v>
      </c>
      <c r="B1010" s="6">
        <v>45582</v>
      </c>
      <c r="C1010" s="6">
        <v>45588</v>
      </c>
      <c r="D1010" s="5" t="s">
        <v>694</v>
      </c>
    </row>
    <row r="1011" spans="1:4" x14ac:dyDescent="0.35">
      <c r="A1011" s="5">
        <v>1010</v>
      </c>
      <c r="B1011" s="6">
        <v>45582</v>
      </c>
      <c r="C1011" s="6">
        <v>45593</v>
      </c>
      <c r="D1011" s="5" t="s">
        <v>695</v>
      </c>
    </row>
    <row r="1012" spans="1:4" x14ac:dyDescent="0.35">
      <c r="A1012" s="5">
        <v>1011</v>
      </c>
      <c r="B1012" s="6">
        <v>45582</v>
      </c>
      <c r="C1012" s="5"/>
      <c r="D1012" s="5" t="s">
        <v>696</v>
      </c>
    </row>
    <row r="1013" spans="1:4" x14ac:dyDescent="0.35">
      <c r="A1013" s="5">
        <v>1012</v>
      </c>
      <c r="B1013" s="6">
        <v>45582</v>
      </c>
      <c r="C1013" s="6">
        <v>45585</v>
      </c>
      <c r="D1013" s="5" t="s">
        <v>694</v>
      </c>
    </row>
    <row r="1014" spans="1:4" x14ac:dyDescent="0.35">
      <c r="A1014" s="5">
        <v>1013</v>
      </c>
      <c r="B1014" s="6">
        <v>45582</v>
      </c>
      <c r="C1014" s="6">
        <v>45584</v>
      </c>
      <c r="D1014" s="5" t="s">
        <v>694</v>
      </c>
    </row>
    <row r="1015" spans="1:4" x14ac:dyDescent="0.35">
      <c r="A1015" s="5">
        <v>1014</v>
      </c>
      <c r="B1015" s="6">
        <v>45582</v>
      </c>
      <c r="C1015" s="6">
        <v>45587</v>
      </c>
      <c r="D1015" s="5" t="s">
        <v>694</v>
      </c>
    </row>
    <row r="1016" spans="1:4" x14ac:dyDescent="0.35">
      <c r="A1016" s="5">
        <v>1015</v>
      </c>
      <c r="B1016" s="6">
        <v>45580</v>
      </c>
      <c r="C1016" s="6">
        <v>45582</v>
      </c>
      <c r="D1016" s="5" t="s">
        <v>694</v>
      </c>
    </row>
    <row r="1017" spans="1:4" x14ac:dyDescent="0.35">
      <c r="A1017" s="5">
        <v>1016</v>
      </c>
      <c r="B1017" s="6">
        <v>45581</v>
      </c>
      <c r="C1017" s="5"/>
      <c r="D1017" s="5" t="s">
        <v>696</v>
      </c>
    </row>
    <row r="1018" spans="1:4" x14ac:dyDescent="0.35">
      <c r="A1018" s="5">
        <v>1017</v>
      </c>
      <c r="B1018" s="6">
        <v>45582</v>
      </c>
      <c r="C1018" s="6">
        <v>45584</v>
      </c>
      <c r="D1018" s="5" t="s">
        <v>694</v>
      </c>
    </row>
    <row r="1019" spans="1:4" x14ac:dyDescent="0.35">
      <c r="A1019" s="5">
        <v>1018</v>
      </c>
      <c r="B1019" s="6">
        <v>45580</v>
      </c>
      <c r="C1019" s="6">
        <v>45591</v>
      </c>
      <c r="D1019" s="5" t="s">
        <v>695</v>
      </c>
    </row>
    <row r="1020" spans="1:4" x14ac:dyDescent="0.35">
      <c r="A1020" s="5">
        <v>1019</v>
      </c>
      <c r="B1020" s="6">
        <v>45582</v>
      </c>
      <c r="C1020" s="6">
        <v>45584</v>
      </c>
      <c r="D1020" s="5" t="s">
        <v>694</v>
      </c>
    </row>
    <row r="1021" spans="1:4" x14ac:dyDescent="0.35">
      <c r="A1021" s="5">
        <v>1020</v>
      </c>
      <c r="B1021" s="6">
        <v>45582</v>
      </c>
      <c r="C1021" s="6">
        <v>45585</v>
      </c>
      <c r="D1021" s="5" t="s">
        <v>694</v>
      </c>
    </row>
    <row r="1022" spans="1:4" x14ac:dyDescent="0.35">
      <c r="A1022" s="5">
        <v>1021</v>
      </c>
      <c r="B1022" s="6">
        <v>45581</v>
      </c>
      <c r="C1022" s="6">
        <v>45589</v>
      </c>
      <c r="D1022" s="5" t="s">
        <v>695</v>
      </c>
    </row>
    <row r="1023" spans="1:4" x14ac:dyDescent="0.35">
      <c r="A1023" s="5">
        <v>1022</v>
      </c>
      <c r="B1023" s="6">
        <v>45582</v>
      </c>
      <c r="C1023" s="6">
        <v>45585</v>
      </c>
      <c r="D1023" s="5" t="s">
        <v>694</v>
      </c>
    </row>
    <row r="1024" spans="1:4" x14ac:dyDescent="0.35">
      <c r="A1024" s="5">
        <v>1023</v>
      </c>
      <c r="B1024" s="6">
        <v>45581</v>
      </c>
      <c r="C1024" s="6">
        <v>45583</v>
      </c>
      <c r="D1024" s="5" t="s">
        <v>694</v>
      </c>
    </row>
    <row r="1025" spans="1:4" x14ac:dyDescent="0.35">
      <c r="A1025" s="5">
        <v>1024</v>
      </c>
      <c r="B1025" s="6">
        <v>45583</v>
      </c>
      <c r="C1025" s="6">
        <v>45591</v>
      </c>
      <c r="D1025" s="5" t="s">
        <v>695</v>
      </c>
    </row>
    <row r="1026" spans="1:4" x14ac:dyDescent="0.35">
      <c r="A1026" s="5">
        <v>1025</v>
      </c>
      <c r="B1026" s="6">
        <v>45581</v>
      </c>
      <c r="C1026" s="6">
        <v>45587</v>
      </c>
      <c r="D1026" s="5" t="s">
        <v>694</v>
      </c>
    </row>
    <row r="1027" spans="1:4" x14ac:dyDescent="0.35">
      <c r="A1027" s="5">
        <v>1026</v>
      </c>
      <c r="B1027" s="6">
        <v>45583</v>
      </c>
      <c r="C1027" s="5"/>
      <c r="D1027" s="5" t="s">
        <v>696</v>
      </c>
    </row>
    <row r="1028" spans="1:4" x14ac:dyDescent="0.35">
      <c r="A1028" s="5">
        <v>1027</v>
      </c>
      <c r="B1028" s="6">
        <v>45582</v>
      </c>
      <c r="C1028" s="6">
        <v>45591</v>
      </c>
      <c r="D1028" s="5" t="s">
        <v>695</v>
      </c>
    </row>
    <row r="1029" spans="1:4" x14ac:dyDescent="0.35">
      <c r="A1029" s="5">
        <v>1028</v>
      </c>
      <c r="B1029" s="6">
        <v>45581</v>
      </c>
      <c r="C1029" s="6">
        <v>45587</v>
      </c>
      <c r="D1029" s="5" t="s">
        <v>694</v>
      </c>
    </row>
    <row r="1030" spans="1:4" x14ac:dyDescent="0.35">
      <c r="A1030" s="5">
        <v>1029</v>
      </c>
      <c r="B1030" s="6">
        <v>45582</v>
      </c>
      <c r="C1030" s="6">
        <v>45587</v>
      </c>
      <c r="D1030" s="5" t="s">
        <v>694</v>
      </c>
    </row>
    <row r="1031" spans="1:4" x14ac:dyDescent="0.35">
      <c r="A1031" s="5">
        <v>1030</v>
      </c>
      <c r="B1031" s="6">
        <v>45584</v>
      </c>
      <c r="C1031" s="6">
        <v>45587</v>
      </c>
      <c r="D1031" s="5" t="s">
        <v>694</v>
      </c>
    </row>
    <row r="1032" spans="1:4" x14ac:dyDescent="0.35">
      <c r="A1032" s="5">
        <v>1031</v>
      </c>
      <c r="B1032" s="6">
        <v>45584</v>
      </c>
      <c r="C1032" s="6">
        <v>45587</v>
      </c>
      <c r="D1032" s="5" t="s">
        <v>694</v>
      </c>
    </row>
    <row r="1033" spans="1:4" x14ac:dyDescent="0.35">
      <c r="A1033" s="5">
        <v>1032</v>
      </c>
      <c r="B1033" s="6">
        <v>45584</v>
      </c>
      <c r="C1033" s="5"/>
      <c r="D1033" s="5" t="s">
        <v>696</v>
      </c>
    </row>
    <row r="1034" spans="1:4" x14ac:dyDescent="0.35">
      <c r="A1034" s="5">
        <v>1033</v>
      </c>
      <c r="B1034" s="6">
        <v>45585</v>
      </c>
      <c r="C1034" s="6">
        <v>45590</v>
      </c>
      <c r="D1034" s="5" t="s">
        <v>694</v>
      </c>
    </row>
    <row r="1035" spans="1:4" x14ac:dyDescent="0.35">
      <c r="A1035" s="5">
        <v>1034</v>
      </c>
      <c r="B1035" s="6">
        <v>45583</v>
      </c>
      <c r="C1035" s="6">
        <v>45586</v>
      </c>
      <c r="D1035" s="5" t="s">
        <v>694</v>
      </c>
    </row>
    <row r="1036" spans="1:4" x14ac:dyDescent="0.35">
      <c r="A1036" s="5">
        <v>1035</v>
      </c>
      <c r="B1036" s="6">
        <v>45584</v>
      </c>
      <c r="C1036" s="6">
        <v>45588</v>
      </c>
      <c r="D1036" s="5" t="s">
        <v>694</v>
      </c>
    </row>
    <row r="1037" spans="1:4" x14ac:dyDescent="0.35">
      <c r="A1037" s="5">
        <v>1036</v>
      </c>
      <c r="B1037" s="6">
        <v>45584</v>
      </c>
      <c r="C1037" s="6">
        <v>45586</v>
      </c>
      <c r="D1037" s="5" t="s">
        <v>694</v>
      </c>
    </row>
    <row r="1038" spans="1:4" x14ac:dyDescent="0.35">
      <c r="A1038" s="5">
        <v>1037</v>
      </c>
      <c r="B1038" s="6">
        <v>45584</v>
      </c>
      <c r="C1038" s="6">
        <v>45586</v>
      </c>
      <c r="D1038" s="5" t="s">
        <v>694</v>
      </c>
    </row>
    <row r="1039" spans="1:4" x14ac:dyDescent="0.35">
      <c r="A1039" s="5">
        <v>1038</v>
      </c>
      <c r="B1039" s="6">
        <v>45586</v>
      </c>
      <c r="C1039" s="6">
        <v>45591</v>
      </c>
      <c r="D1039" s="5" t="s">
        <v>694</v>
      </c>
    </row>
    <row r="1040" spans="1:4" x14ac:dyDescent="0.35">
      <c r="A1040" s="5">
        <v>1039</v>
      </c>
      <c r="B1040" s="6">
        <v>45584</v>
      </c>
      <c r="C1040" s="6">
        <v>45587</v>
      </c>
      <c r="D1040" s="5" t="s">
        <v>694</v>
      </c>
    </row>
    <row r="1041" spans="1:4" x14ac:dyDescent="0.35">
      <c r="A1041" s="5">
        <v>1040</v>
      </c>
      <c r="B1041" s="6">
        <v>45586</v>
      </c>
      <c r="C1041" s="6">
        <v>45588</v>
      </c>
      <c r="D1041" s="5" t="s">
        <v>694</v>
      </c>
    </row>
    <row r="1042" spans="1:4" x14ac:dyDescent="0.35">
      <c r="A1042" s="5">
        <v>1041</v>
      </c>
      <c r="B1042" s="6">
        <v>45584</v>
      </c>
      <c r="C1042" s="6">
        <v>45589</v>
      </c>
      <c r="D1042" s="5" t="s">
        <v>694</v>
      </c>
    </row>
    <row r="1043" spans="1:4" x14ac:dyDescent="0.35">
      <c r="A1043" s="5">
        <v>1042</v>
      </c>
      <c r="B1043" s="6">
        <v>45584</v>
      </c>
      <c r="C1043" s="6">
        <v>45595</v>
      </c>
      <c r="D1043" s="5" t="s">
        <v>695</v>
      </c>
    </row>
    <row r="1044" spans="1:4" x14ac:dyDescent="0.35">
      <c r="A1044" s="5">
        <v>1043</v>
      </c>
      <c r="B1044" s="6">
        <v>45584</v>
      </c>
      <c r="C1044" s="6">
        <v>45586</v>
      </c>
      <c r="D1044" s="5" t="s">
        <v>694</v>
      </c>
    </row>
    <row r="1045" spans="1:4" x14ac:dyDescent="0.35">
      <c r="A1045" s="5">
        <v>1044</v>
      </c>
      <c r="B1045" s="6">
        <v>45586</v>
      </c>
      <c r="C1045" s="5"/>
      <c r="D1045" s="5" t="s">
        <v>696</v>
      </c>
    </row>
    <row r="1046" spans="1:4" x14ac:dyDescent="0.35">
      <c r="A1046" s="5">
        <v>1045</v>
      </c>
      <c r="B1046" s="6">
        <v>45587</v>
      </c>
      <c r="C1046" s="6">
        <v>45592</v>
      </c>
      <c r="D1046" s="5" t="s">
        <v>694</v>
      </c>
    </row>
    <row r="1047" spans="1:4" x14ac:dyDescent="0.35">
      <c r="A1047" s="5">
        <v>1046</v>
      </c>
      <c r="B1047" s="6">
        <v>45585</v>
      </c>
      <c r="C1047" s="6">
        <v>45591</v>
      </c>
      <c r="D1047" s="5" t="s">
        <v>694</v>
      </c>
    </row>
    <row r="1048" spans="1:4" x14ac:dyDescent="0.35">
      <c r="A1048" s="5">
        <v>1047</v>
      </c>
      <c r="B1048" s="6">
        <v>45585</v>
      </c>
      <c r="C1048" s="6">
        <v>45591</v>
      </c>
      <c r="D1048" s="5" t="s">
        <v>694</v>
      </c>
    </row>
    <row r="1049" spans="1:4" x14ac:dyDescent="0.35">
      <c r="A1049" s="5">
        <v>1048</v>
      </c>
      <c r="B1049" s="6">
        <v>45586</v>
      </c>
      <c r="C1049" s="5"/>
      <c r="D1049" s="5" t="s">
        <v>696</v>
      </c>
    </row>
    <row r="1050" spans="1:4" x14ac:dyDescent="0.35">
      <c r="A1050" s="5">
        <v>1049</v>
      </c>
      <c r="B1050" s="6">
        <v>45586</v>
      </c>
      <c r="C1050" s="6">
        <v>45592</v>
      </c>
      <c r="D1050" s="5" t="s">
        <v>694</v>
      </c>
    </row>
    <row r="1051" spans="1:4" x14ac:dyDescent="0.35">
      <c r="A1051" s="5">
        <v>1050</v>
      </c>
      <c r="B1051" s="6">
        <v>45586</v>
      </c>
      <c r="C1051" s="6">
        <v>45591</v>
      </c>
      <c r="D1051" s="5" t="s">
        <v>694</v>
      </c>
    </row>
    <row r="1052" spans="1:4" x14ac:dyDescent="0.35">
      <c r="A1052" s="5">
        <v>1051</v>
      </c>
      <c r="B1052" s="6">
        <v>45586</v>
      </c>
      <c r="C1052" s="6">
        <v>45592</v>
      </c>
      <c r="D1052" s="5" t="s">
        <v>694</v>
      </c>
    </row>
    <row r="1053" spans="1:4" x14ac:dyDescent="0.35">
      <c r="A1053" s="5">
        <v>1052</v>
      </c>
      <c r="B1053" s="6">
        <v>45587</v>
      </c>
      <c r="C1053" s="5"/>
      <c r="D1053" s="5" t="s">
        <v>696</v>
      </c>
    </row>
    <row r="1054" spans="1:4" x14ac:dyDescent="0.35">
      <c r="A1054" s="5">
        <v>1053</v>
      </c>
      <c r="B1054" s="6">
        <v>45587</v>
      </c>
      <c r="C1054" s="6">
        <v>45590</v>
      </c>
      <c r="D1054" s="5" t="s">
        <v>694</v>
      </c>
    </row>
    <row r="1055" spans="1:4" x14ac:dyDescent="0.35">
      <c r="A1055" s="5">
        <v>1054</v>
      </c>
      <c r="B1055" s="6">
        <v>45587</v>
      </c>
      <c r="C1055" s="6">
        <v>45593</v>
      </c>
      <c r="D1055" s="5" t="s">
        <v>695</v>
      </c>
    </row>
    <row r="1056" spans="1:4" x14ac:dyDescent="0.35">
      <c r="A1056" s="5">
        <v>1055</v>
      </c>
      <c r="B1056" s="6">
        <v>45588</v>
      </c>
      <c r="C1056" s="6">
        <v>45593</v>
      </c>
      <c r="D1056" s="5" t="s">
        <v>694</v>
      </c>
    </row>
    <row r="1057" spans="1:4" x14ac:dyDescent="0.35">
      <c r="A1057" s="5">
        <v>1056</v>
      </c>
      <c r="B1057" s="6">
        <v>45587</v>
      </c>
      <c r="C1057" s="6">
        <v>45591</v>
      </c>
      <c r="D1057" s="5" t="s">
        <v>694</v>
      </c>
    </row>
    <row r="1058" spans="1:4" x14ac:dyDescent="0.35">
      <c r="A1058" s="5">
        <v>1057</v>
      </c>
      <c r="B1058" s="6">
        <v>45587</v>
      </c>
      <c r="C1058" s="6">
        <v>45591</v>
      </c>
      <c r="D1058" s="5" t="s">
        <v>694</v>
      </c>
    </row>
    <row r="1059" spans="1:4" x14ac:dyDescent="0.35">
      <c r="A1059" s="5">
        <v>1058</v>
      </c>
      <c r="B1059" s="6">
        <v>45586</v>
      </c>
      <c r="C1059" s="6">
        <v>45592</v>
      </c>
      <c r="D1059" s="5" t="s">
        <v>694</v>
      </c>
    </row>
    <row r="1060" spans="1:4" x14ac:dyDescent="0.35">
      <c r="A1060" s="5">
        <v>1059</v>
      </c>
      <c r="B1060" s="6">
        <v>45589</v>
      </c>
      <c r="C1060" s="6">
        <v>45595</v>
      </c>
      <c r="D1060" s="5" t="s">
        <v>694</v>
      </c>
    </row>
    <row r="1061" spans="1:4" x14ac:dyDescent="0.35">
      <c r="A1061" s="5">
        <v>1060</v>
      </c>
      <c r="B1061" s="6">
        <v>45587</v>
      </c>
      <c r="C1061" s="6">
        <v>45589</v>
      </c>
      <c r="D1061" s="5" t="s">
        <v>694</v>
      </c>
    </row>
    <row r="1062" spans="1:4" x14ac:dyDescent="0.35">
      <c r="A1062" s="5">
        <v>1061</v>
      </c>
      <c r="B1062" s="6">
        <v>45589</v>
      </c>
      <c r="C1062" s="6">
        <v>45595</v>
      </c>
      <c r="D1062" s="5" t="s">
        <v>694</v>
      </c>
    </row>
    <row r="1063" spans="1:4" x14ac:dyDescent="0.35">
      <c r="A1063" s="5">
        <v>1062</v>
      </c>
      <c r="B1063" s="6">
        <v>45588</v>
      </c>
      <c r="C1063" s="6">
        <v>45592</v>
      </c>
      <c r="D1063" s="5" t="s">
        <v>694</v>
      </c>
    </row>
    <row r="1064" spans="1:4" x14ac:dyDescent="0.35">
      <c r="A1064" s="5">
        <v>1063</v>
      </c>
      <c r="B1064" s="6">
        <v>45587</v>
      </c>
      <c r="C1064" s="6">
        <v>45590</v>
      </c>
      <c r="D1064" s="5" t="s">
        <v>694</v>
      </c>
    </row>
    <row r="1065" spans="1:4" x14ac:dyDescent="0.35">
      <c r="A1065" s="5">
        <v>1064</v>
      </c>
      <c r="B1065" s="6">
        <v>45589</v>
      </c>
      <c r="C1065" s="6">
        <v>45592</v>
      </c>
      <c r="D1065" s="5" t="s">
        <v>694</v>
      </c>
    </row>
    <row r="1066" spans="1:4" x14ac:dyDescent="0.35">
      <c r="A1066" s="5">
        <v>1065</v>
      </c>
      <c r="B1066" s="6">
        <v>45589</v>
      </c>
      <c r="C1066" s="5"/>
      <c r="D1066" s="5" t="s">
        <v>696</v>
      </c>
    </row>
    <row r="1067" spans="1:4" x14ac:dyDescent="0.35">
      <c r="A1067" s="5">
        <v>1066</v>
      </c>
      <c r="B1067" s="6">
        <v>45587</v>
      </c>
      <c r="C1067" s="6">
        <v>45590</v>
      </c>
      <c r="D1067" s="5" t="s">
        <v>694</v>
      </c>
    </row>
    <row r="1068" spans="1:4" x14ac:dyDescent="0.35">
      <c r="A1068" s="5">
        <v>1067</v>
      </c>
      <c r="B1068" s="6">
        <v>45590</v>
      </c>
      <c r="C1068" s="6">
        <v>45596</v>
      </c>
      <c r="D1068" s="5" t="s">
        <v>694</v>
      </c>
    </row>
    <row r="1069" spans="1:4" x14ac:dyDescent="0.35">
      <c r="A1069" s="5">
        <v>1068</v>
      </c>
      <c r="B1069" s="6">
        <v>45590</v>
      </c>
      <c r="C1069" s="6">
        <v>45593</v>
      </c>
      <c r="D1069" s="5" t="s">
        <v>694</v>
      </c>
    </row>
    <row r="1070" spans="1:4" x14ac:dyDescent="0.35">
      <c r="A1070" s="5">
        <v>1069</v>
      </c>
      <c r="B1070" s="6">
        <v>45589</v>
      </c>
      <c r="C1070" s="6">
        <v>45599</v>
      </c>
      <c r="D1070" s="5" t="s">
        <v>695</v>
      </c>
    </row>
    <row r="1071" spans="1:4" x14ac:dyDescent="0.35">
      <c r="A1071" s="5">
        <v>1070</v>
      </c>
      <c r="B1071" s="6">
        <v>45590</v>
      </c>
      <c r="C1071" s="6">
        <v>45593</v>
      </c>
      <c r="D1071" s="5" t="s">
        <v>694</v>
      </c>
    </row>
    <row r="1072" spans="1:4" x14ac:dyDescent="0.35">
      <c r="A1072" s="5">
        <v>1071</v>
      </c>
      <c r="B1072" s="6">
        <v>45590</v>
      </c>
      <c r="C1072" s="6">
        <v>45593</v>
      </c>
      <c r="D1072" s="5" t="s">
        <v>694</v>
      </c>
    </row>
    <row r="1073" spans="1:4" x14ac:dyDescent="0.35">
      <c r="A1073" s="5">
        <v>1072</v>
      </c>
      <c r="B1073" s="6">
        <v>45588</v>
      </c>
      <c r="C1073" s="6">
        <v>45592</v>
      </c>
      <c r="D1073" s="5" t="s">
        <v>694</v>
      </c>
    </row>
    <row r="1074" spans="1:4" x14ac:dyDescent="0.35">
      <c r="A1074" s="5">
        <v>1073</v>
      </c>
      <c r="B1074" s="6">
        <v>45589</v>
      </c>
      <c r="C1074" s="6">
        <v>45592</v>
      </c>
      <c r="D1074" s="5" t="s">
        <v>694</v>
      </c>
    </row>
    <row r="1075" spans="1:4" x14ac:dyDescent="0.35">
      <c r="A1075" s="5">
        <v>1074</v>
      </c>
      <c r="B1075" s="6">
        <v>45588</v>
      </c>
      <c r="C1075" s="6">
        <v>45592</v>
      </c>
      <c r="D1075" s="5" t="s">
        <v>694</v>
      </c>
    </row>
    <row r="1076" spans="1:4" x14ac:dyDescent="0.35">
      <c r="A1076" s="5">
        <v>1075</v>
      </c>
      <c r="B1076" s="6">
        <v>45590</v>
      </c>
      <c r="C1076" s="6">
        <v>45594</v>
      </c>
      <c r="D1076" s="5" t="s">
        <v>694</v>
      </c>
    </row>
    <row r="1077" spans="1:4" x14ac:dyDescent="0.35">
      <c r="A1077" s="5">
        <v>1076</v>
      </c>
      <c r="B1077" s="6">
        <v>45588</v>
      </c>
      <c r="C1077" s="6">
        <v>45594</v>
      </c>
      <c r="D1077" s="5" t="s">
        <v>694</v>
      </c>
    </row>
    <row r="1078" spans="1:4" x14ac:dyDescent="0.35">
      <c r="A1078" s="5">
        <v>1077</v>
      </c>
      <c r="B1078" s="6">
        <v>45589</v>
      </c>
      <c r="C1078" s="6">
        <v>45594</v>
      </c>
      <c r="D1078" s="5" t="s">
        <v>694</v>
      </c>
    </row>
    <row r="1079" spans="1:4" x14ac:dyDescent="0.35">
      <c r="A1079" s="5">
        <v>1078</v>
      </c>
      <c r="B1079" s="6">
        <v>45589</v>
      </c>
      <c r="C1079" s="6">
        <v>45593</v>
      </c>
      <c r="D1079" s="5" t="s">
        <v>694</v>
      </c>
    </row>
    <row r="1080" spans="1:4" x14ac:dyDescent="0.35">
      <c r="A1080" s="5">
        <v>1079</v>
      </c>
      <c r="B1080" s="6">
        <v>45589</v>
      </c>
      <c r="C1080" s="6">
        <v>45594</v>
      </c>
      <c r="D1080" s="5" t="s">
        <v>694</v>
      </c>
    </row>
    <row r="1081" spans="1:4" x14ac:dyDescent="0.35">
      <c r="A1081" s="5">
        <v>1080</v>
      </c>
      <c r="B1081" s="6">
        <v>45590</v>
      </c>
      <c r="C1081" s="6">
        <v>45594</v>
      </c>
      <c r="D1081" s="5" t="s">
        <v>694</v>
      </c>
    </row>
    <row r="1082" spans="1:4" x14ac:dyDescent="0.35">
      <c r="A1082" s="5">
        <v>1081</v>
      </c>
      <c r="B1082" s="6">
        <v>45591</v>
      </c>
      <c r="C1082" s="6">
        <v>45593</v>
      </c>
      <c r="D1082" s="5" t="s">
        <v>694</v>
      </c>
    </row>
    <row r="1083" spans="1:4" x14ac:dyDescent="0.35">
      <c r="A1083" s="5">
        <v>1082</v>
      </c>
      <c r="B1083" s="6">
        <v>45589</v>
      </c>
      <c r="C1083" s="6">
        <v>45600</v>
      </c>
      <c r="D1083" s="5" t="s">
        <v>695</v>
      </c>
    </row>
    <row r="1084" spans="1:4" x14ac:dyDescent="0.35">
      <c r="A1084" s="5">
        <v>1083</v>
      </c>
      <c r="B1084" s="6">
        <v>45590</v>
      </c>
      <c r="C1084" s="6">
        <v>45601</v>
      </c>
      <c r="D1084" s="5" t="s">
        <v>695</v>
      </c>
    </row>
    <row r="1085" spans="1:4" x14ac:dyDescent="0.35">
      <c r="A1085" s="5">
        <v>1084</v>
      </c>
      <c r="B1085" s="6">
        <v>45591</v>
      </c>
      <c r="C1085" s="6">
        <v>45594</v>
      </c>
      <c r="D1085" s="5" t="s">
        <v>694</v>
      </c>
    </row>
    <row r="1086" spans="1:4" x14ac:dyDescent="0.35">
      <c r="A1086" s="5">
        <v>1085</v>
      </c>
      <c r="B1086" s="6">
        <v>45590</v>
      </c>
      <c r="C1086" s="6">
        <v>45595</v>
      </c>
      <c r="D1086" s="5" t="s">
        <v>694</v>
      </c>
    </row>
    <row r="1087" spans="1:4" x14ac:dyDescent="0.35">
      <c r="A1087" s="5">
        <v>1086</v>
      </c>
      <c r="B1087" s="6">
        <v>45591</v>
      </c>
      <c r="C1087" s="6">
        <v>45597</v>
      </c>
      <c r="D1087" s="5" t="s">
        <v>694</v>
      </c>
    </row>
    <row r="1088" spans="1:4" x14ac:dyDescent="0.35">
      <c r="A1088" s="5">
        <v>1087</v>
      </c>
      <c r="B1088" s="6">
        <v>45591</v>
      </c>
      <c r="C1088" s="6">
        <v>45596</v>
      </c>
      <c r="D1088" s="5" t="s">
        <v>694</v>
      </c>
    </row>
    <row r="1089" spans="1:4" x14ac:dyDescent="0.35">
      <c r="A1089" s="5">
        <v>1088</v>
      </c>
      <c r="B1089" s="6">
        <v>45590</v>
      </c>
      <c r="C1089" s="6">
        <v>45595</v>
      </c>
      <c r="D1089" s="5" t="s">
        <v>694</v>
      </c>
    </row>
    <row r="1090" spans="1:4" x14ac:dyDescent="0.35">
      <c r="A1090" s="5">
        <v>1089</v>
      </c>
      <c r="B1090" s="6">
        <v>45591</v>
      </c>
      <c r="C1090" s="6">
        <v>45595</v>
      </c>
      <c r="D1090" s="5" t="s">
        <v>694</v>
      </c>
    </row>
    <row r="1091" spans="1:4" x14ac:dyDescent="0.35">
      <c r="A1091" s="5">
        <v>1090</v>
      </c>
      <c r="B1091" s="6">
        <v>45590</v>
      </c>
      <c r="C1091" s="6">
        <v>45596</v>
      </c>
      <c r="D1091" s="5" t="s">
        <v>695</v>
      </c>
    </row>
    <row r="1092" spans="1:4" x14ac:dyDescent="0.35">
      <c r="A1092" s="5">
        <v>1091</v>
      </c>
      <c r="B1092" s="6">
        <v>45590</v>
      </c>
      <c r="C1092" s="6">
        <v>45594</v>
      </c>
      <c r="D1092" s="5" t="s">
        <v>694</v>
      </c>
    </row>
    <row r="1093" spans="1:4" x14ac:dyDescent="0.35">
      <c r="A1093" s="5">
        <v>1092</v>
      </c>
      <c r="B1093" s="6">
        <v>45593</v>
      </c>
      <c r="C1093" s="6">
        <v>45596</v>
      </c>
      <c r="D1093" s="5" t="s">
        <v>694</v>
      </c>
    </row>
    <row r="1094" spans="1:4" x14ac:dyDescent="0.35">
      <c r="A1094" s="5">
        <v>1093</v>
      </c>
      <c r="B1094" s="6">
        <v>45593</v>
      </c>
      <c r="C1094" s="6">
        <v>45596</v>
      </c>
      <c r="D1094" s="5" t="s">
        <v>694</v>
      </c>
    </row>
    <row r="1095" spans="1:4" x14ac:dyDescent="0.35">
      <c r="A1095" s="5">
        <v>1094</v>
      </c>
      <c r="B1095" s="6">
        <v>45591</v>
      </c>
      <c r="C1095" s="6">
        <v>45597</v>
      </c>
      <c r="D1095" s="5" t="s">
        <v>694</v>
      </c>
    </row>
    <row r="1096" spans="1:4" x14ac:dyDescent="0.35">
      <c r="A1096" s="5">
        <v>1095</v>
      </c>
      <c r="B1096" s="6">
        <v>45593</v>
      </c>
      <c r="C1096" s="6">
        <v>45597</v>
      </c>
      <c r="D1096" s="5" t="s">
        <v>694</v>
      </c>
    </row>
    <row r="1097" spans="1:4" x14ac:dyDescent="0.35">
      <c r="A1097" s="5">
        <v>1096</v>
      </c>
      <c r="B1097" s="6">
        <v>45591</v>
      </c>
      <c r="C1097" s="6">
        <v>45596</v>
      </c>
      <c r="D1097" s="5" t="s">
        <v>694</v>
      </c>
    </row>
    <row r="1098" spans="1:4" x14ac:dyDescent="0.35">
      <c r="A1098" s="5">
        <v>1097</v>
      </c>
      <c r="B1098" s="6">
        <v>45592</v>
      </c>
      <c r="C1098" s="5"/>
      <c r="D1098" s="5" t="s">
        <v>696</v>
      </c>
    </row>
    <row r="1099" spans="1:4" x14ac:dyDescent="0.35">
      <c r="A1099" s="5">
        <v>1098</v>
      </c>
      <c r="B1099" s="6">
        <v>45592</v>
      </c>
      <c r="C1099" s="6">
        <v>45598</v>
      </c>
      <c r="D1099" s="5" t="s">
        <v>694</v>
      </c>
    </row>
    <row r="1100" spans="1:4" x14ac:dyDescent="0.35">
      <c r="A1100" s="5">
        <v>1099</v>
      </c>
      <c r="B1100" s="6">
        <v>45594</v>
      </c>
      <c r="C1100" s="6">
        <v>45600</v>
      </c>
      <c r="D1100" s="5" t="s">
        <v>694</v>
      </c>
    </row>
    <row r="1101" spans="1:4" x14ac:dyDescent="0.35">
      <c r="A1101" s="5">
        <v>1100</v>
      </c>
      <c r="B1101" s="6">
        <v>45594</v>
      </c>
      <c r="C1101" s="6">
        <v>45599</v>
      </c>
      <c r="D1101" s="5" t="s">
        <v>694</v>
      </c>
    </row>
    <row r="1102" spans="1:4" x14ac:dyDescent="0.35">
      <c r="A1102" s="5">
        <v>1101</v>
      </c>
      <c r="B1102" s="6">
        <v>45592</v>
      </c>
      <c r="C1102" s="6">
        <v>45596</v>
      </c>
      <c r="D1102" s="5" t="s">
        <v>694</v>
      </c>
    </row>
    <row r="1103" spans="1:4" x14ac:dyDescent="0.35">
      <c r="A1103" s="5">
        <v>1102</v>
      </c>
      <c r="B1103" s="6">
        <v>45592</v>
      </c>
      <c r="C1103" s="6">
        <v>45596</v>
      </c>
      <c r="D1103" s="5" t="s">
        <v>694</v>
      </c>
    </row>
    <row r="1104" spans="1:4" x14ac:dyDescent="0.35">
      <c r="A1104" s="5">
        <v>1103</v>
      </c>
      <c r="B1104" s="6">
        <v>45594</v>
      </c>
      <c r="C1104" s="6">
        <v>45598</v>
      </c>
      <c r="D1104" s="5" t="s">
        <v>694</v>
      </c>
    </row>
    <row r="1105" spans="1:4" x14ac:dyDescent="0.35">
      <c r="A1105" s="5">
        <v>1104</v>
      </c>
      <c r="B1105" s="6">
        <v>45594</v>
      </c>
      <c r="C1105" s="6">
        <v>45598</v>
      </c>
      <c r="D1105" s="5" t="s">
        <v>694</v>
      </c>
    </row>
    <row r="1106" spans="1:4" x14ac:dyDescent="0.35">
      <c r="A1106" s="5">
        <v>1105</v>
      </c>
      <c r="B1106" s="6">
        <v>45594</v>
      </c>
      <c r="C1106" s="5"/>
      <c r="D1106" s="5" t="s">
        <v>696</v>
      </c>
    </row>
    <row r="1107" spans="1:4" x14ac:dyDescent="0.35">
      <c r="A1107" s="5">
        <v>1106</v>
      </c>
      <c r="B1107" s="6">
        <v>45593</v>
      </c>
      <c r="C1107" s="6">
        <v>45599</v>
      </c>
      <c r="D1107" s="5" t="s">
        <v>694</v>
      </c>
    </row>
    <row r="1108" spans="1:4" x14ac:dyDescent="0.35">
      <c r="A1108" s="5">
        <v>1107</v>
      </c>
      <c r="B1108" s="6">
        <v>45595</v>
      </c>
      <c r="C1108" s="6">
        <v>45597</v>
      </c>
      <c r="D1108" s="5" t="s">
        <v>694</v>
      </c>
    </row>
    <row r="1109" spans="1:4" x14ac:dyDescent="0.35">
      <c r="A1109" s="5">
        <v>1108</v>
      </c>
      <c r="B1109" s="6">
        <v>45595</v>
      </c>
      <c r="C1109" s="5"/>
      <c r="D1109" s="5" t="s">
        <v>696</v>
      </c>
    </row>
    <row r="1110" spans="1:4" x14ac:dyDescent="0.35">
      <c r="A1110" s="5">
        <v>1109</v>
      </c>
      <c r="B1110" s="6">
        <v>45595</v>
      </c>
      <c r="C1110" s="6">
        <v>45597</v>
      </c>
      <c r="D1110" s="5" t="s">
        <v>694</v>
      </c>
    </row>
    <row r="1111" spans="1:4" x14ac:dyDescent="0.35">
      <c r="A1111" s="5">
        <v>1110</v>
      </c>
      <c r="B1111" s="6">
        <v>45593</v>
      </c>
      <c r="C1111" s="6">
        <v>45599</v>
      </c>
      <c r="D1111" s="5" t="s">
        <v>694</v>
      </c>
    </row>
    <row r="1112" spans="1:4" x14ac:dyDescent="0.35">
      <c r="A1112" s="5">
        <v>1111</v>
      </c>
      <c r="B1112" s="6">
        <v>45594</v>
      </c>
      <c r="C1112" s="6">
        <v>45600</v>
      </c>
      <c r="D1112" s="5" t="s">
        <v>694</v>
      </c>
    </row>
    <row r="1113" spans="1:4" x14ac:dyDescent="0.35">
      <c r="A1113" s="5">
        <v>1112</v>
      </c>
      <c r="B1113" s="6">
        <v>45594</v>
      </c>
      <c r="C1113" s="6">
        <v>45597</v>
      </c>
      <c r="D1113" s="5" t="s">
        <v>694</v>
      </c>
    </row>
    <row r="1114" spans="1:4" x14ac:dyDescent="0.35">
      <c r="A1114" s="5">
        <v>1113</v>
      </c>
      <c r="B1114" s="6">
        <v>45593</v>
      </c>
      <c r="C1114" s="6">
        <v>45597</v>
      </c>
      <c r="D1114" s="5" t="s">
        <v>694</v>
      </c>
    </row>
    <row r="1115" spans="1:4" x14ac:dyDescent="0.35">
      <c r="A1115" s="5">
        <v>1114</v>
      </c>
      <c r="B1115" s="6">
        <v>45594</v>
      </c>
      <c r="C1115" s="6">
        <v>45597</v>
      </c>
      <c r="D1115" s="5" t="s">
        <v>694</v>
      </c>
    </row>
    <row r="1116" spans="1:4" x14ac:dyDescent="0.35">
      <c r="A1116" s="5">
        <v>1115</v>
      </c>
      <c r="B1116" s="6">
        <v>45594</v>
      </c>
      <c r="C1116" s="6">
        <v>45598</v>
      </c>
      <c r="D1116" s="5" t="s">
        <v>694</v>
      </c>
    </row>
    <row r="1117" spans="1:4" x14ac:dyDescent="0.35">
      <c r="A1117" s="5">
        <v>1116</v>
      </c>
      <c r="B1117" s="6">
        <v>45596</v>
      </c>
      <c r="C1117" s="6">
        <v>45600</v>
      </c>
      <c r="D1117" s="5" t="s">
        <v>694</v>
      </c>
    </row>
    <row r="1118" spans="1:4" x14ac:dyDescent="0.35">
      <c r="A1118" s="5">
        <v>1117</v>
      </c>
      <c r="B1118" s="6">
        <v>45594</v>
      </c>
      <c r="C1118" s="6">
        <v>45600</v>
      </c>
      <c r="D1118" s="5" t="s">
        <v>694</v>
      </c>
    </row>
    <row r="1119" spans="1:4" x14ac:dyDescent="0.35">
      <c r="A1119" s="5">
        <v>1118</v>
      </c>
      <c r="B1119" s="6">
        <v>45596</v>
      </c>
      <c r="C1119" s="6">
        <v>45602</v>
      </c>
      <c r="D1119" s="5" t="s">
        <v>694</v>
      </c>
    </row>
    <row r="1120" spans="1:4" x14ac:dyDescent="0.35">
      <c r="A1120" s="5">
        <v>1119</v>
      </c>
      <c r="B1120" s="6">
        <v>45596</v>
      </c>
      <c r="C1120" s="5"/>
      <c r="D1120" s="5" t="s">
        <v>696</v>
      </c>
    </row>
    <row r="1121" spans="1:4" x14ac:dyDescent="0.35">
      <c r="A1121" s="5">
        <v>1120</v>
      </c>
      <c r="B1121" s="6">
        <v>45595</v>
      </c>
      <c r="C1121" s="6">
        <v>45601</v>
      </c>
      <c r="D1121" s="5" t="s">
        <v>695</v>
      </c>
    </row>
    <row r="1122" spans="1:4" x14ac:dyDescent="0.35">
      <c r="A1122" s="5">
        <v>1121</v>
      </c>
      <c r="B1122" s="6">
        <v>45596</v>
      </c>
      <c r="C1122" s="6">
        <v>45599</v>
      </c>
      <c r="D1122" s="5" t="s">
        <v>694</v>
      </c>
    </row>
    <row r="1123" spans="1:4" x14ac:dyDescent="0.35">
      <c r="A1123" s="5">
        <v>1122</v>
      </c>
      <c r="B1123" s="6">
        <v>45596</v>
      </c>
      <c r="C1123" s="6">
        <v>45601</v>
      </c>
      <c r="D1123" s="5" t="s">
        <v>694</v>
      </c>
    </row>
    <row r="1124" spans="1:4" x14ac:dyDescent="0.35">
      <c r="A1124" s="5">
        <v>1123</v>
      </c>
      <c r="B1124" s="6">
        <v>45598</v>
      </c>
      <c r="C1124" s="6">
        <v>45603</v>
      </c>
      <c r="D1124" s="5" t="s">
        <v>694</v>
      </c>
    </row>
    <row r="1125" spans="1:4" x14ac:dyDescent="0.35">
      <c r="A1125" s="5">
        <v>1124</v>
      </c>
      <c r="B1125" s="6">
        <v>45596</v>
      </c>
      <c r="C1125" s="6">
        <v>45599</v>
      </c>
      <c r="D1125" s="5" t="s">
        <v>694</v>
      </c>
    </row>
    <row r="1126" spans="1:4" x14ac:dyDescent="0.35">
      <c r="A1126" s="5">
        <v>1125</v>
      </c>
      <c r="B1126" s="6">
        <v>45596</v>
      </c>
      <c r="C1126" s="6">
        <v>45598</v>
      </c>
      <c r="D1126" s="5" t="s">
        <v>694</v>
      </c>
    </row>
    <row r="1127" spans="1:4" x14ac:dyDescent="0.35">
      <c r="A1127" s="5">
        <v>1126</v>
      </c>
      <c r="B1127" s="6">
        <v>45597</v>
      </c>
      <c r="C1127" s="6">
        <v>45602</v>
      </c>
      <c r="D1127" s="5" t="s">
        <v>694</v>
      </c>
    </row>
    <row r="1128" spans="1:4" x14ac:dyDescent="0.35">
      <c r="A1128" s="5">
        <v>1127</v>
      </c>
      <c r="B1128" s="6">
        <v>45596</v>
      </c>
      <c r="C1128" s="6">
        <v>45598</v>
      </c>
      <c r="D1128" s="5" t="s">
        <v>694</v>
      </c>
    </row>
    <row r="1129" spans="1:4" x14ac:dyDescent="0.35">
      <c r="A1129" s="5">
        <v>1128</v>
      </c>
      <c r="B1129" s="6">
        <v>45596</v>
      </c>
      <c r="C1129" s="6">
        <v>45602</v>
      </c>
      <c r="D1129" s="5" t="s">
        <v>694</v>
      </c>
    </row>
    <row r="1130" spans="1:4" x14ac:dyDescent="0.35">
      <c r="A1130" s="5">
        <v>1129</v>
      </c>
      <c r="B1130" s="6">
        <v>45596</v>
      </c>
      <c r="C1130" s="5"/>
      <c r="D1130" s="5" t="s">
        <v>696</v>
      </c>
    </row>
    <row r="1131" spans="1:4" x14ac:dyDescent="0.35">
      <c r="A1131" s="5">
        <v>1130</v>
      </c>
      <c r="B1131" s="6">
        <v>45598</v>
      </c>
      <c r="C1131" s="6">
        <v>45604</v>
      </c>
      <c r="D1131" s="5" t="s">
        <v>695</v>
      </c>
    </row>
    <row r="1132" spans="1:4" x14ac:dyDescent="0.35">
      <c r="A1132" s="5">
        <v>1131</v>
      </c>
      <c r="B1132" s="6">
        <v>45597</v>
      </c>
      <c r="C1132" s="6">
        <v>45599</v>
      </c>
      <c r="D1132" s="5" t="s">
        <v>694</v>
      </c>
    </row>
    <row r="1133" spans="1:4" x14ac:dyDescent="0.35">
      <c r="A1133" s="5">
        <v>1132</v>
      </c>
      <c r="B1133" s="6">
        <v>45598</v>
      </c>
      <c r="C1133" s="6">
        <v>45610</v>
      </c>
      <c r="D1133" s="5" t="s">
        <v>695</v>
      </c>
    </row>
    <row r="1134" spans="1:4" x14ac:dyDescent="0.35">
      <c r="A1134" s="5">
        <v>1133</v>
      </c>
      <c r="B1134" s="6">
        <v>45597</v>
      </c>
      <c r="C1134" s="6">
        <v>45601</v>
      </c>
      <c r="D1134" s="5" t="s">
        <v>694</v>
      </c>
    </row>
    <row r="1135" spans="1:4" x14ac:dyDescent="0.35">
      <c r="A1135" s="5">
        <v>1134</v>
      </c>
      <c r="B1135" s="6">
        <v>45599</v>
      </c>
      <c r="C1135" s="6">
        <v>45603</v>
      </c>
      <c r="D1135" s="5" t="s">
        <v>694</v>
      </c>
    </row>
    <row r="1136" spans="1:4" x14ac:dyDescent="0.35">
      <c r="A1136" s="5">
        <v>1135</v>
      </c>
      <c r="B1136" s="6">
        <v>45597</v>
      </c>
      <c r="C1136" s="6">
        <v>45603</v>
      </c>
      <c r="D1136" s="5" t="s">
        <v>694</v>
      </c>
    </row>
    <row r="1137" spans="1:4" x14ac:dyDescent="0.35">
      <c r="A1137" s="5">
        <v>1136</v>
      </c>
      <c r="B1137" s="6">
        <v>45598</v>
      </c>
      <c r="C1137" s="6">
        <v>45603</v>
      </c>
      <c r="D1137" s="5" t="s">
        <v>694</v>
      </c>
    </row>
    <row r="1138" spans="1:4" x14ac:dyDescent="0.35">
      <c r="A1138" s="5">
        <v>1137</v>
      </c>
      <c r="B1138" s="6">
        <v>45599</v>
      </c>
      <c r="C1138" s="6">
        <v>45604</v>
      </c>
      <c r="D1138" s="5" t="s">
        <v>694</v>
      </c>
    </row>
    <row r="1139" spans="1:4" x14ac:dyDescent="0.35">
      <c r="A1139" s="5">
        <v>1138</v>
      </c>
      <c r="B1139" s="6">
        <v>45598</v>
      </c>
      <c r="C1139" s="6">
        <v>45603</v>
      </c>
      <c r="D1139" s="5" t="s">
        <v>694</v>
      </c>
    </row>
    <row r="1140" spans="1:4" x14ac:dyDescent="0.35">
      <c r="A1140" s="5">
        <v>1139</v>
      </c>
      <c r="B1140" s="6">
        <v>45598</v>
      </c>
      <c r="C1140" s="6">
        <v>45600</v>
      </c>
      <c r="D1140" s="5" t="s">
        <v>694</v>
      </c>
    </row>
    <row r="1141" spans="1:4" x14ac:dyDescent="0.35">
      <c r="A1141" s="5">
        <v>1140</v>
      </c>
      <c r="B1141" s="6">
        <v>45597</v>
      </c>
      <c r="C1141" s="6">
        <v>45601</v>
      </c>
      <c r="D1141" s="5" t="s">
        <v>694</v>
      </c>
    </row>
    <row r="1142" spans="1:4" x14ac:dyDescent="0.35">
      <c r="A1142" s="5">
        <v>1141</v>
      </c>
      <c r="B1142" s="6">
        <v>45598</v>
      </c>
      <c r="C1142" s="5"/>
      <c r="D1142" s="5" t="s">
        <v>696</v>
      </c>
    </row>
    <row r="1143" spans="1:4" x14ac:dyDescent="0.35">
      <c r="A1143" s="5">
        <v>1142</v>
      </c>
      <c r="B1143" s="6">
        <v>45598</v>
      </c>
      <c r="C1143" s="6">
        <v>45602</v>
      </c>
      <c r="D1143" s="5" t="s">
        <v>694</v>
      </c>
    </row>
    <row r="1144" spans="1:4" x14ac:dyDescent="0.35">
      <c r="A1144" s="5">
        <v>1143</v>
      </c>
      <c r="B1144" s="6">
        <v>45597</v>
      </c>
      <c r="C1144" s="6">
        <v>45599</v>
      </c>
      <c r="D1144" s="5" t="s">
        <v>694</v>
      </c>
    </row>
    <row r="1145" spans="1:4" x14ac:dyDescent="0.35">
      <c r="A1145" s="5">
        <v>1144</v>
      </c>
      <c r="B1145" s="6">
        <v>45598</v>
      </c>
      <c r="C1145" s="6">
        <v>45601</v>
      </c>
      <c r="D1145" s="5" t="s">
        <v>694</v>
      </c>
    </row>
    <row r="1146" spans="1:4" x14ac:dyDescent="0.35">
      <c r="A1146" s="5">
        <v>1145</v>
      </c>
      <c r="B1146" s="6">
        <v>45599</v>
      </c>
      <c r="C1146" s="6">
        <v>45602</v>
      </c>
      <c r="D1146" s="5" t="s">
        <v>694</v>
      </c>
    </row>
    <row r="1147" spans="1:4" x14ac:dyDescent="0.35">
      <c r="A1147" s="5">
        <v>1146</v>
      </c>
      <c r="B1147" s="6">
        <v>45598</v>
      </c>
      <c r="C1147" s="6">
        <v>45602</v>
      </c>
      <c r="D1147" s="5" t="s">
        <v>694</v>
      </c>
    </row>
    <row r="1148" spans="1:4" x14ac:dyDescent="0.35">
      <c r="A1148" s="5">
        <v>1147</v>
      </c>
      <c r="B1148" s="6">
        <v>45597</v>
      </c>
      <c r="C1148" s="6">
        <v>45608</v>
      </c>
      <c r="D1148" s="5" t="s">
        <v>695</v>
      </c>
    </row>
    <row r="1149" spans="1:4" x14ac:dyDescent="0.35">
      <c r="A1149" s="5">
        <v>1148</v>
      </c>
      <c r="B1149" s="6">
        <v>45600</v>
      </c>
      <c r="C1149" s="6">
        <v>45604</v>
      </c>
      <c r="D1149" s="5" t="s">
        <v>694</v>
      </c>
    </row>
    <row r="1150" spans="1:4" x14ac:dyDescent="0.35">
      <c r="A1150" s="5">
        <v>1149</v>
      </c>
      <c r="B1150" s="6">
        <v>45599</v>
      </c>
      <c r="C1150" s="6">
        <v>45605</v>
      </c>
      <c r="D1150" s="5" t="s">
        <v>694</v>
      </c>
    </row>
    <row r="1151" spans="1:4" x14ac:dyDescent="0.35">
      <c r="A1151" s="5">
        <v>1150</v>
      </c>
      <c r="B1151" s="6">
        <v>45600</v>
      </c>
      <c r="C1151" s="6">
        <v>45606</v>
      </c>
      <c r="D1151" s="5" t="s">
        <v>694</v>
      </c>
    </row>
    <row r="1152" spans="1:4" x14ac:dyDescent="0.35">
      <c r="A1152" s="5">
        <v>1151</v>
      </c>
      <c r="B1152" s="6">
        <v>45600</v>
      </c>
      <c r="C1152" s="6">
        <v>45602</v>
      </c>
      <c r="D1152" s="5" t="s">
        <v>694</v>
      </c>
    </row>
    <row r="1153" spans="1:4" x14ac:dyDescent="0.35">
      <c r="A1153" s="5">
        <v>1152</v>
      </c>
      <c r="B1153" s="6">
        <v>45599</v>
      </c>
      <c r="C1153" s="6">
        <v>45611</v>
      </c>
      <c r="D1153" s="5" t="s">
        <v>695</v>
      </c>
    </row>
    <row r="1154" spans="1:4" x14ac:dyDescent="0.35">
      <c r="A1154" s="5">
        <v>1153</v>
      </c>
      <c r="B1154" s="6">
        <v>45599</v>
      </c>
      <c r="C1154" s="6">
        <v>45610</v>
      </c>
      <c r="D1154" s="5" t="s">
        <v>695</v>
      </c>
    </row>
    <row r="1155" spans="1:4" x14ac:dyDescent="0.35">
      <c r="A1155" s="5">
        <v>1154</v>
      </c>
      <c r="B1155" s="6">
        <v>45600</v>
      </c>
      <c r="C1155" s="5"/>
      <c r="D1155" s="5" t="s">
        <v>696</v>
      </c>
    </row>
    <row r="1156" spans="1:4" x14ac:dyDescent="0.35">
      <c r="A1156" s="5">
        <v>1155</v>
      </c>
      <c r="B1156" s="6">
        <v>45600</v>
      </c>
      <c r="C1156" s="6">
        <v>45605</v>
      </c>
      <c r="D1156" s="5" t="s">
        <v>694</v>
      </c>
    </row>
    <row r="1157" spans="1:4" x14ac:dyDescent="0.35">
      <c r="A1157" s="5">
        <v>1156</v>
      </c>
      <c r="B1157" s="6">
        <v>45599</v>
      </c>
      <c r="C1157" s="6">
        <v>45601</v>
      </c>
      <c r="D1157" s="5" t="s">
        <v>694</v>
      </c>
    </row>
    <row r="1158" spans="1:4" x14ac:dyDescent="0.35">
      <c r="A1158" s="5">
        <v>1157</v>
      </c>
      <c r="B1158" s="6">
        <v>45599</v>
      </c>
      <c r="C1158" s="6">
        <v>45602</v>
      </c>
      <c r="D1158" s="5" t="s">
        <v>694</v>
      </c>
    </row>
    <row r="1159" spans="1:4" x14ac:dyDescent="0.35">
      <c r="A1159" s="5">
        <v>1158</v>
      </c>
      <c r="B1159" s="6">
        <v>45599</v>
      </c>
      <c r="C1159" s="6">
        <v>45601</v>
      </c>
      <c r="D1159" s="5" t="s">
        <v>694</v>
      </c>
    </row>
    <row r="1160" spans="1:4" x14ac:dyDescent="0.35">
      <c r="A1160" s="5">
        <v>1159</v>
      </c>
      <c r="B1160" s="6">
        <v>45601</v>
      </c>
      <c r="C1160" s="5"/>
      <c r="D1160" s="5" t="s">
        <v>696</v>
      </c>
    </row>
    <row r="1161" spans="1:4" x14ac:dyDescent="0.35">
      <c r="A1161" s="5">
        <v>1160</v>
      </c>
      <c r="B1161" s="6">
        <v>45600</v>
      </c>
      <c r="C1161" s="6">
        <v>45602</v>
      </c>
      <c r="D1161" s="5" t="s">
        <v>694</v>
      </c>
    </row>
    <row r="1162" spans="1:4" x14ac:dyDescent="0.35">
      <c r="A1162" s="5">
        <v>1161</v>
      </c>
      <c r="B1162" s="6">
        <v>45599</v>
      </c>
      <c r="C1162" s="6">
        <v>45601</v>
      </c>
      <c r="D1162" s="5" t="s">
        <v>694</v>
      </c>
    </row>
    <row r="1163" spans="1:4" x14ac:dyDescent="0.35">
      <c r="A1163" s="5">
        <v>1162</v>
      </c>
      <c r="B1163" s="6">
        <v>45601</v>
      </c>
      <c r="C1163" s="6">
        <v>45607</v>
      </c>
      <c r="D1163" s="5" t="s">
        <v>694</v>
      </c>
    </row>
    <row r="1164" spans="1:4" x14ac:dyDescent="0.35">
      <c r="A1164" s="5">
        <v>1163</v>
      </c>
      <c r="B1164" s="6">
        <v>45600</v>
      </c>
      <c r="C1164" s="6">
        <v>45606</v>
      </c>
      <c r="D1164" s="5" t="s">
        <v>694</v>
      </c>
    </row>
    <row r="1165" spans="1:4" x14ac:dyDescent="0.35">
      <c r="A1165" s="5">
        <v>1164</v>
      </c>
      <c r="B1165" s="6">
        <v>45600</v>
      </c>
      <c r="C1165" s="6">
        <v>45603</v>
      </c>
      <c r="D1165" s="5" t="s">
        <v>694</v>
      </c>
    </row>
    <row r="1166" spans="1:4" x14ac:dyDescent="0.35">
      <c r="A1166" s="5">
        <v>1165</v>
      </c>
      <c r="B1166" s="6">
        <v>45600</v>
      </c>
      <c r="C1166" s="6">
        <v>45603</v>
      </c>
      <c r="D1166" s="5" t="s">
        <v>694</v>
      </c>
    </row>
    <row r="1167" spans="1:4" x14ac:dyDescent="0.35">
      <c r="A1167" s="5">
        <v>1166</v>
      </c>
      <c r="B1167" s="6">
        <v>45601</v>
      </c>
      <c r="C1167" s="6">
        <v>45607</v>
      </c>
      <c r="D1167" s="5" t="s">
        <v>694</v>
      </c>
    </row>
    <row r="1168" spans="1:4" x14ac:dyDescent="0.35">
      <c r="A1168" s="5">
        <v>1167</v>
      </c>
      <c r="B1168" s="6">
        <v>45602</v>
      </c>
      <c r="C1168" s="6">
        <v>45607</v>
      </c>
      <c r="D1168" s="5" t="s">
        <v>694</v>
      </c>
    </row>
    <row r="1169" spans="1:4" x14ac:dyDescent="0.35">
      <c r="A1169" s="5">
        <v>1168</v>
      </c>
      <c r="B1169" s="6">
        <v>45601</v>
      </c>
      <c r="C1169" s="6">
        <v>45605</v>
      </c>
      <c r="D1169" s="5" t="s">
        <v>694</v>
      </c>
    </row>
    <row r="1170" spans="1:4" x14ac:dyDescent="0.35">
      <c r="A1170" s="5">
        <v>1169</v>
      </c>
      <c r="B1170" s="6">
        <v>45600</v>
      </c>
      <c r="C1170" s="6">
        <v>45607</v>
      </c>
      <c r="D1170" s="5" t="s">
        <v>695</v>
      </c>
    </row>
    <row r="1171" spans="1:4" x14ac:dyDescent="0.35">
      <c r="A1171" s="5">
        <v>1170</v>
      </c>
      <c r="B1171" s="6">
        <v>45601</v>
      </c>
      <c r="C1171" s="6">
        <v>45606</v>
      </c>
      <c r="D1171" s="5" t="s">
        <v>694</v>
      </c>
    </row>
    <row r="1172" spans="1:4" x14ac:dyDescent="0.35">
      <c r="A1172" s="5">
        <v>1171</v>
      </c>
      <c r="B1172" s="6">
        <v>45601</v>
      </c>
      <c r="C1172" s="6">
        <v>45607</v>
      </c>
      <c r="D1172" s="5" t="s">
        <v>694</v>
      </c>
    </row>
    <row r="1173" spans="1:4" x14ac:dyDescent="0.35">
      <c r="A1173" s="5">
        <v>1172</v>
      </c>
      <c r="B1173" s="6">
        <v>45603</v>
      </c>
      <c r="C1173" s="5"/>
      <c r="D1173" s="5" t="s">
        <v>696</v>
      </c>
    </row>
    <row r="1174" spans="1:4" x14ac:dyDescent="0.35">
      <c r="A1174" s="5">
        <v>1173</v>
      </c>
      <c r="B1174" s="6">
        <v>45602</v>
      </c>
      <c r="C1174" s="6">
        <v>45608</v>
      </c>
      <c r="D1174" s="5" t="s">
        <v>694</v>
      </c>
    </row>
    <row r="1175" spans="1:4" x14ac:dyDescent="0.35">
      <c r="A1175" s="5">
        <v>1174</v>
      </c>
      <c r="B1175" s="6">
        <v>45603</v>
      </c>
      <c r="C1175" s="6">
        <v>45608</v>
      </c>
      <c r="D1175" s="5" t="s">
        <v>694</v>
      </c>
    </row>
    <row r="1176" spans="1:4" x14ac:dyDescent="0.35">
      <c r="A1176" s="5">
        <v>1175</v>
      </c>
      <c r="B1176" s="6">
        <v>45601</v>
      </c>
      <c r="C1176" s="6">
        <v>45603</v>
      </c>
      <c r="D1176" s="5" t="s">
        <v>694</v>
      </c>
    </row>
    <row r="1177" spans="1:4" x14ac:dyDescent="0.35">
      <c r="A1177" s="5">
        <v>1176</v>
      </c>
      <c r="B1177" s="6">
        <v>45602</v>
      </c>
      <c r="C1177" s="6">
        <v>45607</v>
      </c>
      <c r="D1177" s="5" t="s">
        <v>694</v>
      </c>
    </row>
    <row r="1178" spans="1:4" x14ac:dyDescent="0.35">
      <c r="A1178" s="5">
        <v>1177</v>
      </c>
      <c r="B1178" s="6">
        <v>45602</v>
      </c>
      <c r="C1178" s="6">
        <v>45605</v>
      </c>
      <c r="D1178" s="5" t="s">
        <v>694</v>
      </c>
    </row>
    <row r="1179" spans="1:4" x14ac:dyDescent="0.35">
      <c r="A1179" s="5">
        <v>1178</v>
      </c>
      <c r="B1179" s="6">
        <v>45601</v>
      </c>
      <c r="C1179" s="6">
        <v>45603</v>
      </c>
      <c r="D1179" s="5" t="s">
        <v>694</v>
      </c>
    </row>
    <row r="1180" spans="1:4" x14ac:dyDescent="0.35">
      <c r="A1180" s="5">
        <v>1179</v>
      </c>
      <c r="B1180" s="6">
        <v>45602</v>
      </c>
      <c r="C1180" s="6">
        <v>45608</v>
      </c>
      <c r="D1180" s="5" t="s">
        <v>694</v>
      </c>
    </row>
    <row r="1181" spans="1:4" x14ac:dyDescent="0.35">
      <c r="A1181" s="5">
        <v>1180</v>
      </c>
      <c r="B1181" s="6">
        <v>45603</v>
      </c>
      <c r="C1181" s="5"/>
      <c r="D1181" s="5" t="s">
        <v>696</v>
      </c>
    </row>
    <row r="1182" spans="1:4" x14ac:dyDescent="0.35">
      <c r="A1182" s="5">
        <v>1181</v>
      </c>
      <c r="B1182" s="6">
        <v>45602</v>
      </c>
      <c r="C1182" s="6">
        <v>45608</v>
      </c>
      <c r="D1182" s="5" t="s">
        <v>694</v>
      </c>
    </row>
    <row r="1183" spans="1:4" x14ac:dyDescent="0.35">
      <c r="A1183" s="5">
        <v>1182</v>
      </c>
      <c r="B1183" s="6">
        <v>45603</v>
      </c>
      <c r="C1183" s="6">
        <v>45608</v>
      </c>
      <c r="D1183" s="5" t="s">
        <v>694</v>
      </c>
    </row>
    <row r="1184" spans="1:4" x14ac:dyDescent="0.35">
      <c r="A1184" s="5">
        <v>1183</v>
      </c>
      <c r="B1184" s="6">
        <v>45604</v>
      </c>
      <c r="C1184" s="6">
        <v>45610</v>
      </c>
      <c r="D1184" s="5" t="s">
        <v>694</v>
      </c>
    </row>
    <row r="1185" spans="1:4" x14ac:dyDescent="0.35">
      <c r="A1185" s="5">
        <v>1184</v>
      </c>
      <c r="B1185" s="6">
        <v>45604</v>
      </c>
      <c r="C1185" s="6">
        <v>45610</v>
      </c>
      <c r="D1185" s="5" t="s">
        <v>694</v>
      </c>
    </row>
    <row r="1186" spans="1:4" x14ac:dyDescent="0.35">
      <c r="A1186" s="5">
        <v>1185</v>
      </c>
      <c r="B1186" s="6">
        <v>45602</v>
      </c>
      <c r="C1186" s="6">
        <v>45604</v>
      </c>
      <c r="D1186" s="5" t="s">
        <v>694</v>
      </c>
    </row>
    <row r="1187" spans="1:4" x14ac:dyDescent="0.35">
      <c r="A1187" s="5">
        <v>1186</v>
      </c>
      <c r="B1187" s="6">
        <v>45603</v>
      </c>
      <c r="C1187" s="6">
        <v>45606</v>
      </c>
      <c r="D1187" s="5" t="s">
        <v>694</v>
      </c>
    </row>
    <row r="1188" spans="1:4" x14ac:dyDescent="0.35">
      <c r="A1188" s="5">
        <v>1187</v>
      </c>
      <c r="B1188" s="6">
        <v>45605</v>
      </c>
      <c r="C1188" s="6">
        <v>45609</v>
      </c>
      <c r="D1188" s="5" t="s">
        <v>694</v>
      </c>
    </row>
    <row r="1189" spans="1:4" x14ac:dyDescent="0.35">
      <c r="A1189" s="5">
        <v>1188</v>
      </c>
      <c r="B1189" s="6">
        <v>45603</v>
      </c>
      <c r="C1189" s="6">
        <v>45605</v>
      </c>
      <c r="D1189" s="5" t="s">
        <v>694</v>
      </c>
    </row>
    <row r="1190" spans="1:4" x14ac:dyDescent="0.35">
      <c r="A1190" s="5">
        <v>1189</v>
      </c>
      <c r="B1190" s="6">
        <v>45603</v>
      </c>
      <c r="C1190" s="6">
        <v>45606</v>
      </c>
      <c r="D1190" s="5" t="s">
        <v>694</v>
      </c>
    </row>
    <row r="1191" spans="1:4" x14ac:dyDescent="0.35">
      <c r="A1191" s="5">
        <v>1190</v>
      </c>
      <c r="B1191" s="6">
        <v>45604</v>
      </c>
      <c r="C1191" s="6">
        <v>45606</v>
      </c>
      <c r="D1191" s="5" t="s">
        <v>694</v>
      </c>
    </row>
    <row r="1192" spans="1:4" x14ac:dyDescent="0.35">
      <c r="A1192" s="5">
        <v>1191</v>
      </c>
      <c r="B1192" s="6">
        <v>45605</v>
      </c>
      <c r="C1192" s="6">
        <v>45607</v>
      </c>
      <c r="D1192" s="5" t="s">
        <v>694</v>
      </c>
    </row>
    <row r="1193" spans="1:4" x14ac:dyDescent="0.35">
      <c r="A1193" s="5">
        <v>1192</v>
      </c>
      <c r="B1193" s="6">
        <v>45605</v>
      </c>
      <c r="C1193" s="6">
        <v>45608</v>
      </c>
      <c r="D1193" s="5" t="s">
        <v>694</v>
      </c>
    </row>
    <row r="1194" spans="1:4" x14ac:dyDescent="0.35">
      <c r="A1194" s="5">
        <v>1193</v>
      </c>
      <c r="B1194" s="6">
        <v>45605</v>
      </c>
      <c r="C1194" s="6">
        <v>45609</v>
      </c>
      <c r="D1194" s="5" t="s">
        <v>694</v>
      </c>
    </row>
    <row r="1195" spans="1:4" x14ac:dyDescent="0.35">
      <c r="A1195" s="5">
        <v>1194</v>
      </c>
      <c r="B1195" s="6">
        <v>45605</v>
      </c>
      <c r="C1195" s="6">
        <v>45611</v>
      </c>
      <c r="D1195" s="5" t="s">
        <v>694</v>
      </c>
    </row>
    <row r="1196" spans="1:4" x14ac:dyDescent="0.35">
      <c r="A1196" s="5">
        <v>1195</v>
      </c>
      <c r="B1196" s="6">
        <v>45605</v>
      </c>
      <c r="C1196" s="6">
        <v>45607</v>
      </c>
      <c r="D1196" s="5" t="s">
        <v>694</v>
      </c>
    </row>
    <row r="1197" spans="1:4" x14ac:dyDescent="0.35">
      <c r="A1197" s="5">
        <v>1196</v>
      </c>
      <c r="B1197" s="6">
        <v>45604</v>
      </c>
      <c r="C1197" s="6">
        <v>45609</v>
      </c>
      <c r="D1197" s="5" t="s">
        <v>694</v>
      </c>
    </row>
    <row r="1198" spans="1:4" x14ac:dyDescent="0.35">
      <c r="A1198" s="5">
        <v>1197</v>
      </c>
      <c r="B1198" s="6">
        <v>45604</v>
      </c>
      <c r="C1198" s="6">
        <v>45610</v>
      </c>
      <c r="D1198" s="5" t="s">
        <v>694</v>
      </c>
    </row>
    <row r="1199" spans="1:4" x14ac:dyDescent="0.35">
      <c r="A1199" s="5">
        <v>1198</v>
      </c>
      <c r="B1199" s="6">
        <v>45606</v>
      </c>
      <c r="C1199" s="6">
        <v>45612</v>
      </c>
      <c r="D1199" s="5" t="s">
        <v>694</v>
      </c>
    </row>
    <row r="1200" spans="1:4" x14ac:dyDescent="0.35">
      <c r="A1200" s="5">
        <v>1199</v>
      </c>
      <c r="B1200" s="6">
        <v>45606</v>
      </c>
      <c r="C1200" s="6">
        <v>45612</v>
      </c>
      <c r="D1200" s="5" t="s">
        <v>694</v>
      </c>
    </row>
    <row r="1201" spans="1:4" x14ac:dyDescent="0.35">
      <c r="A1201" s="5">
        <v>1200</v>
      </c>
      <c r="B1201" s="6">
        <v>45605</v>
      </c>
      <c r="C1201" s="6">
        <v>45608</v>
      </c>
      <c r="D1201" s="5" t="s">
        <v>694</v>
      </c>
    </row>
    <row r="1202" spans="1:4" x14ac:dyDescent="0.35">
      <c r="A1202" s="5">
        <v>1201</v>
      </c>
      <c r="B1202" s="6">
        <v>45605</v>
      </c>
      <c r="C1202" s="6">
        <v>45611</v>
      </c>
      <c r="D1202" s="5" t="s">
        <v>694</v>
      </c>
    </row>
    <row r="1203" spans="1:4" x14ac:dyDescent="0.35">
      <c r="A1203" s="5">
        <v>1202</v>
      </c>
      <c r="B1203" s="6">
        <v>45604</v>
      </c>
      <c r="C1203" s="6">
        <v>45606</v>
      </c>
      <c r="D1203" s="5" t="s">
        <v>694</v>
      </c>
    </row>
    <row r="1204" spans="1:4" x14ac:dyDescent="0.35">
      <c r="A1204" s="5">
        <v>1203</v>
      </c>
      <c r="B1204" s="6">
        <v>45606</v>
      </c>
      <c r="C1204" s="6">
        <v>45609</v>
      </c>
      <c r="D1204" s="5" t="s">
        <v>694</v>
      </c>
    </row>
    <row r="1205" spans="1:4" x14ac:dyDescent="0.35">
      <c r="A1205" s="5">
        <v>1204</v>
      </c>
      <c r="B1205" s="6">
        <v>45606</v>
      </c>
      <c r="C1205" s="6">
        <v>45612</v>
      </c>
      <c r="D1205" s="5" t="s">
        <v>694</v>
      </c>
    </row>
    <row r="1206" spans="1:4" x14ac:dyDescent="0.35">
      <c r="A1206" s="5">
        <v>1205</v>
      </c>
      <c r="B1206" s="6">
        <v>45607</v>
      </c>
      <c r="C1206" s="6">
        <v>45610</v>
      </c>
      <c r="D1206" s="5" t="s">
        <v>694</v>
      </c>
    </row>
    <row r="1207" spans="1:4" x14ac:dyDescent="0.35">
      <c r="A1207" s="5">
        <v>1206</v>
      </c>
      <c r="B1207" s="6">
        <v>45607</v>
      </c>
      <c r="C1207" s="6">
        <v>45618</v>
      </c>
      <c r="D1207" s="5" t="s">
        <v>695</v>
      </c>
    </row>
    <row r="1208" spans="1:4" x14ac:dyDescent="0.35">
      <c r="A1208" s="5">
        <v>1207</v>
      </c>
      <c r="B1208" s="6">
        <v>45606</v>
      </c>
      <c r="C1208" s="6">
        <v>45612</v>
      </c>
      <c r="D1208" s="5" t="s">
        <v>694</v>
      </c>
    </row>
    <row r="1209" spans="1:4" x14ac:dyDescent="0.35">
      <c r="A1209" s="5">
        <v>1208</v>
      </c>
      <c r="B1209" s="6">
        <v>45605</v>
      </c>
      <c r="C1209" s="6">
        <v>45608</v>
      </c>
      <c r="D1209" s="5" t="s">
        <v>694</v>
      </c>
    </row>
    <row r="1210" spans="1:4" x14ac:dyDescent="0.35">
      <c r="A1210" s="5">
        <v>1209</v>
      </c>
      <c r="B1210" s="6">
        <v>45606</v>
      </c>
      <c r="C1210" s="6">
        <v>45609</v>
      </c>
      <c r="D1210" s="5" t="s">
        <v>694</v>
      </c>
    </row>
    <row r="1211" spans="1:4" x14ac:dyDescent="0.35">
      <c r="A1211" s="5">
        <v>1210</v>
      </c>
      <c r="B1211" s="6">
        <v>45605</v>
      </c>
      <c r="C1211" s="6">
        <v>45611</v>
      </c>
      <c r="D1211" s="5" t="s">
        <v>694</v>
      </c>
    </row>
    <row r="1212" spans="1:4" x14ac:dyDescent="0.35">
      <c r="A1212" s="5">
        <v>1211</v>
      </c>
      <c r="B1212" s="6">
        <v>45607</v>
      </c>
      <c r="C1212" s="6">
        <v>45609</v>
      </c>
      <c r="D1212" s="5" t="s">
        <v>694</v>
      </c>
    </row>
    <row r="1213" spans="1:4" x14ac:dyDescent="0.35">
      <c r="A1213" s="5">
        <v>1212</v>
      </c>
      <c r="B1213" s="6">
        <v>45607</v>
      </c>
      <c r="C1213" s="6">
        <v>45611</v>
      </c>
      <c r="D1213" s="5" t="s">
        <v>694</v>
      </c>
    </row>
    <row r="1214" spans="1:4" x14ac:dyDescent="0.35">
      <c r="A1214" s="5">
        <v>1213</v>
      </c>
      <c r="B1214" s="6">
        <v>45606</v>
      </c>
      <c r="C1214" s="6">
        <v>45610</v>
      </c>
      <c r="D1214" s="5" t="s">
        <v>694</v>
      </c>
    </row>
    <row r="1215" spans="1:4" x14ac:dyDescent="0.35">
      <c r="A1215" s="5">
        <v>1214</v>
      </c>
      <c r="B1215" s="6">
        <v>45606</v>
      </c>
      <c r="C1215" s="6">
        <v>45608</v>
      </c>
      <c r="D1215" s="5" t="s">
        <v>694</v>
      </c>
    </row>
    <row r="1216" spans="1:4" x14ac:dyDescent="0.35">
      <c r="A1216" s="5">
        <v>1215</v>
      </c>
      <c r="B1216" s="6">
        <v>45606</v>
      </c>
      <c r="C1216" s="5"/>
      <c r="D1216" s="5" t="s">
        <v>696</v>
      </c>
    </row>
    <row r="1217" spans="1:4" x14ac:dyDescent="0.35">
      <c r="A1217" s="5">
        <v>1216</v>
      </c>
      <c r="B1217" s="6">
        <v>45606</v>
      </c>
      <c r="C1217" s="6">
        <v>45609</v>
      </c>
      <c r="D1217" s="5" t="s">
        <v>694</v>
      </c>
    </row>
    <row r="1218" spans="1:4" x14ac:dyDescent="0.35">
      <c r="A1218" s="5">
        <v>1217</v>
      </c>
      <c r="B1218" s="6">
        <v>45607</v>
      </c>
      <c r="C1218" s="6">
        <v>45613</v>
      </c>
      <c r="D1218" s="5" t="s">
        <v>694</v>
      </c>
    </row>
    <row r="1219" spans="1:4" x14ac:dyDescent="0.35">
      <c r="A1219" s="5">
        <v>1218</v>
      </c>
      <c r="B1219" s="6">
        <v>45607</v>
      </c>
      <c r="C1219" s="6">
        <v>45613</v>
      </c>
      <c r="D1219" s="5" t="s">
        <v>694</v>
      </c>
    </row>
    <row r="1220" spans="1:4" x14ac:dyDescent="0.35">
      <c r="A1220" s="5">
        <v>1219</v>
      </c>
      <c r="B1220" s="6">
        <v>45607</v>
      </c>
      <c r="C1220" s="6">
        <v>45611</v>
      </c>
      <c r="D1220" s="5" t="s">
        <v>694</v>
      </c>
    </row>
    <row r="1221" spans="1:4" x14ac:dyDescent="0.35">
      <c r="A1221" s="5">
        <v>1220</v>
      </c>
      <c r="B1221" s="6">
        <v>45607</v>
      </c>
      <c r="C1221" s="6">
        <v>45613</v>
      </c>
      <c r="D1221" s="5" t="s">
        <v>694</v>
      </c>
    </row>
    <row r="1222" spans="1:4" x14ac:dyDescent="0.35">
      <c r="A1222" s="5">
        <v>1221</v>
      </c>
      <c r="B1222" s="6">
        <v>45607</v>
      </c>
      <c r="C1222" s="6">
        <v>45612</v>
      </c>
      <c r="D1222" s="5" t="s">
        <v>694</v>
      </c>
    </row>
    <row r="1223" spans="1:4" x14ac:dyDescent="0.35">
      <c r="A1223" s="5">
        <v>1222</v>
      </c>
      <c r="B1223" s="6">
        <v>45607</v>
      </c>
      <c r="C1223" s="6">
        <v>45610</v>
      </c>
      <c r="D1223" s="5" t="s">
        <v>694</v>
      </c>
    </row>
    <row r="1224" spans="1:4" x14ac:dyDescent="0.35">
      <c r="A1224" s="5">
        <v>1223</v>
      </c>
      <c r="B1224" s="6">
        <v>45609</v>
      </c>
      <c r="C1224" s="6">
        <v>45612</v>
      </c>
      <c r="D1224" s="5" t="s">
        <v>694</v>
      </c>
    </row>
    <row r="1225" spans="1:4" x14ac:dyDescent="0.35">
      <c r="A1225" s="5">
        <v>1224</v>
      </c>
      <c r="B1225" s="6">
        <v>45607</v>
      </c>
      <c r="C1225" s="6">
        <v>45611</v>
      </c>
      <c r="D1225" s="5" t="s">
        <v>694</v>
      </c>
    </row>
    <row r="1226" spans="1:4" x14ac:dyDescent="0.35">
      <c r="A1226" s="5">
        <v>1225</v>
      </c>
      <c r="B1226" s="6">
        <v>45608</v>
      </c>
      <c r="C1226" s="6">
        <v>45614</v>
      </c>
      <c r="D1226" s="5" t="s">
        <v>694</v>
      </c>
    </row>
    <row r="1227" spans="1:4" x14ac:dyDescent="0.35">
      <c r="A1227" s="5">
        <v>1226</v>
      </c>
      <c r="B1227" s="6">
        <v>45609</v>
      </c>
      <c r="C1227" s="6">
        <v>45612</v>
      </c>
      <c r="D1227" s="5" t="s">
        <v>694</v>
      </c>
    </row>
    <row r="1228" spans="1:4" x14ac:dyDescent="0.35">
      <c r="A1228" s="5">
        <v>1227</v>
      </c>
      <c r="B1228" s="6">
        <v>45609</v>
      </c>
      <c r="C1228" s="6">
        <v>45611</v>
      </c>
      <c r="D1228" s="5" t="s">
        <v>694</v>
      </c>
    </row>
    <row r="1229" spans="1:4" x14ac:dyDescent="0.35">
      <c r="A1229" s="5">
        <v>1228</v>
      </c>
      <c r="B1229" s="6">
        <v>45607</v>
      </c>
      <c r="C1229" s="6">
        <v>45611</v>
      </c>
      <c r="D1229" s="5" t="s">
        <v>694</v>
      </c>
    </row>
    <row r="1230" spans="1:4" x14ac:dyDescent="0.35">
      <c r="A1230" s="5">
        <v>1229</v>
      </c>
      <c r="B1230" s="6">
        <v>45609</v>
      </c>
      <c r="C1230" s="6">
        <v>45615</v>
      </c>
      <c r="D1230" s="5" t="s">
        <v>694</v>
      </c>
    </row>
    <row r="1231" spans="1:4" x14ac:dyDescent="0.35">
      <c r="A1231" s="5">
        <v>1230</v>
      </c>
      <c r="B1231" s="6">
        <v>45609</v>
      </c>
      <c r="C1231" s="6">
        <v>45613</v>
      </c>
      <c r="D1231" s="5" t="s">
        <v>694</v>
      </c>
    </row>
    <row r="1232" spans="1:4" x14ac:dyDescent="0.35">
      <c r="A1232" s="5">
        <v>1231</v>
      </c>
      <c r="B1232" s="6">
        <v>45607</v>
      </c>
      <c r="C1232" s="6">
        <v>45612</v>
      </c>
      <c r="D1232" s="5" t="s">
        <v>694</v>
      </c>
    </row>
    <row r="1233" spans="1:4" x14ac:dyDescent="0.35">
      <c r="A1233" s="5">
        <v>1232</v>
      </c>
      <c r="B1233" s="6">
        <v>45610</v>
      </c>
      <c r="C1233" s="5"/>
      <c r="D1233" s="5" t="s">
        <v>696</v>
      </c>
    </row>
    <row r="1234" spans="1:4" x14ac:dyDescent="0.35">
      <c r="A1234" s="5">
        <v>1233</v>
      </c>
      <c r="B1234" s="6">
        <v>45610</v>
      </c>
      <c r="C1234" s="6">
        <v>45616</v>
      </c>
      <c r="D1234" s="5" t="s">
        <v>694</v>
      </c>
    </row>
    <row r="1235" spans="1:4" x14ac:dyDescent="0.35">
      <c r="A1235" s="5">
        <v>1234</v>
      </c>
      <c r="B1235" s="6">
        <v>45609</v>
      </c>
      <c r="C1235" s="6">
        <v>45615</v>
      </c>
      <c r="D1235" s="5" t="s">
        <v>694</v>
      </c>
    </row>
    <row r="1236" spans="1:4" x14ac:dyDescent="0.35">
      <c r="A1236" s="5">
        <v>1235</v>
      </c>
      <c r="B1236" s="6">
        <v>45609</v>
      </c>
      <c r="C1236" s="6">
        <v>45612</v>
      </c>
      <c r="D1236" s="5" t="s">
        <v>694</v>
      </c>
    </row>
    <row r="1237" spans="1:4" x14ac:dyDescent="0.35">
      <c r="A1237" s="5">
        <v>1236</v>
      </c>
      <c r="B1237" s="6">
        <v>45608</v>
      </c>
      <c r="C1237" s="6">
        <v>45610</v>
      </c>
      <c r="D1237" s="5" t="s">
        <v>694</v>
      </c>
    </row>
    <row r="1238" spans="1:4" x14ac:dyDescent="0.35">
      <c r="A1238" s="5">
        <v>1237</v>
      </c>
      <c r="B1238" s="6">
        <v>45608</v>
      </c>
      <c r="C1238" s="6">
        <v>45614</v>
      </c>
      <c r="D1238" s="5" t="s">
        <v>694</v>
      </c>
    </row>
    <row r="1239" spans="1:4" x14ac:dyDescent="0.35">
      <c r="A1239" s="5">
        <v>1238</v>
      </c>
      <c r="B1239" s="6">
        <v>45609</v>
      </c>
      <c r="C1239" s="6">
        <v>45613</v>
      </c>
      <c r="D1239" s="5" t="s">
        <v>694</v>
      </c>
    </row>
    <row r="1240" spans="1:4" x14ac:dyDescent="0.35">
      <c r="A1240" s="5">
        <v>1239</v>
      </c>
      <c r="B1240" s="6">
        <v>45610</v>
      </c>
      <c r="C1240" s="6">
        <v>45618</v>
      </c>
      <c r="D1240" s="5" t="s">
        <v>695</v>
      </c>
    </row>
    <row r="1241" spans="1:4" x14ac:dyDescent="0.35">
      <c r="A1241" s="5">
        <v>1240</v>
      </c>
      <c r="B1241" s="6">
        <v>45609</v>
      </c>
      <c r="C1241" s="6">
        <v>45614</v>
      </c>
      <c r="D1241" s="5" t="s">
        <v>694</v>
      </c>
    </row>
    <row r="1242" spans="1:4" x14ac:dyDescent="0.35">
      <c r="A1242" s="5">
        <v>1241</v>
      </c>
      <c r="B1242" s="6">
        <v>45610</v>
      </c>
      <c r="C1242" s="5"/>
      <c r="D1242" s="5" t="s">
        <v>696</v>
      </c>
    </row>
    <row r="1243" spans="1:4" x14ac:dyDescent="0.35">
      <c r="A1243" s="5">
        <v>1242</v>
      </c>
      <c r="B1243" s="6">
        <v>45610</v>
      </c>
      <c r="C1243" s="6">
        <v>45616</v>
      </c>
      <c r="D1243" s="5" t="s">
        <v>694</v>
      </c>
    </row>
    <row r="1244" spans="1:4" x14ac:dyDescent="0.35">
      <c r="A1244" s="5">
        <v>1243</v>
      </c>
      <c r="B1244" s="6">
        <v>45609</v>
      </c>
      <c r="C1244" s="6">
        <v>45612</v>
      </c>
      <c r="D1244" s="5" t="s">
        <v>694</v>
      </c>
    </row>
    <row r="1245" spans="1:4" x14ac:dyDescent="0.35">
      <c r="A1245" s="5">
        <v>1244</v>
      </c>
      <c r="B1245" s="6">
        <v>45610</v>
      </c>
      <c r="C1245" s="6">
        <v>45613</v>
      </c>
      <c r="D1245" s="5" t="s">
        <v>694</v>
      </c>
    </row>
    <row r="1246" spans="1:4" x14ac:dyDescent="0.35">
      <c r="A1246" s="5">
        <v>1245</v>
      </c>
      <c r="B1246" s="6">
        <v>45610</v>
      </c>
      <c r="C1246" s="6">
        <v>45614</v>
      </c>
      <c r="D1246" s="5" t="s">
        <v>694</v>
      </c>
    </row>
    <row r="1247" spans="1:4" x14ac:dyDescent="0.35">
      <c r="A1247" s="5">
        <v>1246</v>
      </c>
      <c r="B1247" s="6">
        <v>45611</v>
      </c>
      <c r="C1247" s="6">
        <v>45614</v>
      </c>
      <c r="D1247" s="5" t="s">
        <v>694</v>
      </c>
    </row>
    <row r="1248" spans="1:4" x14ac:dyDescent="0.35">
      <c r="A1248" s="5">
        <v>1247</v>
      </c>
      <c r="B1248" s="6">
        <v>45611</v>
      </c>
      <c r="C1248" s="5"/>
      <c r="D1248" s="5" t="s">
        <v>696</v>
      </c>
    </row>
    <row r="1249" spans="1:4" x14ac:dyDescent="0.35">
      <c r="A1249" s="5">
        <v>1248</v>
      </c>
      <c r="B1249" s="6">
        <v>45612</v>
      </c>
      <c r="C1249" s="5"/>
      <c r="D1249" s="5" t="s">
        <v>696</v>
      </c>
    </row>
    <row r="1250" spans="1:4" x14ac:dyDescent="0.35">
      <c r="A1250" s="5">
        <v>1249</v>
      </c>
      <c r="B1250" s="6">
        <v>45611</v>
      </c>
      <c r="C1250" s="6">
        <v>45614</v>
      </c>
      <c r="D1250" s="5" t="s">
        <v>694</v>
      </c>
    </row>
    <row r="1251" spans="1:4" x14ac:dyDescent="0.35">
      <c r="A1251" s="5">
        <v>1250</v>
      </c>
      <c r="B1251" s="6">
        <v>45612</v>
      </c>
      <c r="C1251" s="6">
        <v>45615</v>
      </c>
      <c r="D1251" s="5" t="s">
        <v>694</v>
      </c>
    </row>
    <row r="1252" spans="1:4" x14ac:dyDescent="0.35">
      <c r="A1252" s="5">
        <v>1251</v>
      </c>
      <c r="B1252" s="6">
        <v>45613</v>
      </c>
      <c r="C1252" s="6">
        <v>45617</v>
      </c>
      <c r="D1252" s="5" t="s">
        <v>694</v>
      </c>
    </row>
    <row r="1253" spans="1:4" x14ac:dyDescent="0.35">
      <c r="A1253" s="5">
        <v>1252</v>
      </c>
      <c r="B1253" s="6">
        <v>45611</v>
      </c>
      <c r="C1253" s="6">
        <v>45616</v>
      </c>
      <c r="D1253" s="5" t="s">
        <v>694</v>
      </c>
    </row>
    <row r="1254" spans="1:4" x14ac:dyDescent="0.35">
      <c r="A1254" s="5">
        <v>1253</v>
      </c>
      <c r="B1254" s="6">
        <v>45612</v>
      </c>
      <c r="C1254" s="6">
        <v>45618</v>
      </c>
      <c r="D1254" s="5" t="s">
        <v>694</v>
      </c>
    </row>
    <row r="1255" spans="1:4" x14ac:dyDescent="0.35">
      <c r="A1255" s="5">
        <v>1254</v>
      </c>
      <c r="B1255" s="6">
        <v>45612</v>
      </c>
      <c r="C1255" s="6">
        <v>45614</v>
      </c>
      <c r="D1255" s="5" t="s">
        <v>694</v>
      </c>
    </row>
    <row r="1256" spans="1:4" x14ac:dyDescent="0.35">
      <c r="A1256" s="5">
        <v>1255</v>
      </c>
      <c r="B1256" s="6">
        <v>45613</v>
      </c>
      <c r="C1256" s="6">
        <v>45621</v>
      </c>
      <c r="D1256" s="5" t="s">
        <v>695</v>
      </c>
    </row>
    <row r="1257" spans="1:4" x14ac:dyDescent="0.35">
      <c r="A1257" s="5">
        <v>1256</v>
      </c>
      <c r="B1257" s="6">
        <v>45611</v>
      </c>
      <c r="C1257" s="6">
        <v>45615</v>
      </c>
      <c r="D1257" s="5" t="s">
        <v>694</v>
      </c>
    </row>
    <row r="1258" spans="1:4" x14ac:dyDescent="0.35">
      <c r="A1258" s="5">
        <v>1257</v>
      </c>
      <c r="B1258" s="6">
        <v>45612</v>
      </c>
      <c r="C1258" s="6">
        <v>45615</v>
      </c>
      <c r="D1258" s="5" t="s">
        <v>694</v>
      </c>
    </row>
    <row r="1259" spans="1:4" x14ac:dyDescent="0.35">
      <c r="A1259" s="5">
        <v>1258</v>
      </c>
      <c r="B1259" s="6">
        <v>45611</v>
      </c>
      <c r="C1259" s="6">
        <v>45623</v>
      </c>
      <c r="D1259" s="5" t="s">
        <v>695</v>
      </c>
    </row>
    <row r="1260" spans="1:4" x14ac:dyDescent="0.35">
      <c r="A1260" s="5">
        <v>1259</v>
      </c>
      <c r="B1260" s="6">
        <v>45611</v>
      </c>
      <c r="C1260" s="6">
        <v>45614</v>
      </c>
      <c r="D1260" s="5" t="s">
        <v>694</v>
      </c>
    </row>
    <row r="1261" spans="1:4" x14ac:dyDescent="0.35">
      <c r="A1261" s="5">
        <v>1260</v>
      </c>
      <c r="B1261" s="6">
        <v>45612</v>
      </c>
      <c r="C1261" s="5"/>
      <c r="D1261" s="5" t="s">
        <v>696</v>
      </c>
    </row>
    <row r="1262" spans="1:4" x14ac:dyDescent="0.35">
      <c r="A1262" s="5">
        <v>1261</v>
      </c>
      <c r="B1262" s="6">
        <v>45613</v>
      </c>
      <c r="C1262" s="6">
        <v>45617</v>
      </c>
      <c r="D1262" s="5" t="s">
        <v>694</v>
      </c>
    </row>
    <row r="1263" spans="1:4" x14ac:dyDescent="0.35">
      <c r="A1263" s="5">
        <v>1262</v>
      </c>
      <c r="B1263" s="6">
        <v>45614</v>
      </c>
      <c r="C1263" s="6">
        <v>45620</v>
      </c>
      <c r="D1263" s="5" t="s">
        <v>694</v>
      </c>
    </row>
    <row r="1264" spans="1:4" x14ac:dyDescent="0.35">
      <c r="A1264" s="5">
        <v>1263</v>
      </c>
      <c r="B1264" s="6">
        <v>45612</v>
      </c>
      <c r="C1264" s="6">
        <v>45621</v>
      </c>
      <c r="D1264" s="5" t="s">
        <v>695</v>
      </c>
    </row>
    <row r="1265" spans="1:4" x14ac:dyDescent="0.35">
      <c r="A1265" s="5">
        <v>1264</v>
      </c>
      <c r="B1265" s="6">
        <v>45612</v>
      </c>
      <c r="C1265" s="6">
        <v>45616</v>
      </c>
      <c r="D1265" s="5" t="s">
        <v>694</v>
      </c>
    </row>
    <row r="1266" spans="1:4" x14ac:dyDescent="0.35">
      <c r="A1266" s="5">
        <v>1265</v>
      </c>
      <c r="B1266" s="6">
        <v>45614</v>
      </c>
      <c r="C1266" s="6">
        <v>45620</v>
      </c>
      <c r="D1266" s="5" t="s">
        <v>694</v>
      </c>
    </row>
    <row r="1267" spans="1:4" x14ac:dyDescent="0.35">
      <c r="A1267" s="5">
        <v>1266</v>
      </c>
      <c r="B1267" s="6">
        <v>45612</v>
      </c>
      <c r="C1267" s="6">
        <v>45615</v>
      </c>
      <c r="D1267" s="5" t="s">
        <v>694</v>
      </c>
    </row>
    <row r="1268" spans="1:4" x14ac:dyDescent="0.35">
      <c r="A1268" s="5">
        <v>1267</v>
      </c>
      <c r="B1268" s="6">
        <v>45614</v>
      </c>
      <c r="C1268" s="6">
        <v>45616</v>
      </c>
      <c r="D1268" s="5" t="s">
        <v>694</v>
      </c>
    </row>
    <row r="1269" spans="1:4" x14ac:dyDescent="0.35">
      <c r="A1269" s="5">
        <v>1268</v>
      </c>
      <c r="B1269" s="6">
        <v>45613</v>
      </c>
      <c r="C1269" s="6">
        <v>45615</v>
      </c>
      <c r="D1269" s="5" t="s">
        <v>694</v>
      </c>
    </row>
    <row r="1270" spans="1:4" x14ac:dyDescent="0.35">
      <c r="A1270" s="5">
        <v>1269</v>
      </c>
      <c r="B1270" s="6">
        <v>45614</v>
      </c>
      <c r="C1270" s="6">
        <v>45620</v>
      </c>
      <c r="D1270" s="5" t="s">
        <v>694</v>
      </c>
    </row>
    <row r="1271" spans="1:4" x14ac:dyDescent="0.35">
      <c r="A1271" s="5">
        <v>1270</v>
      </c>
      <c r="B1271" s="6">
        <v>45612</v>
      </c>
      <c r="C1271" s="6">
        <v>45623</v>
      </c>
      <c r="D1271" s="5" t="s">
        <v>695</v>
      </c>
    </row>
    <row r="1272" spans="1:4" x14ac:dyDescent="0.35">
      <c r="A1272" s="5">
        <v>1271</v>
      </c>
      <c r="B1272" s="6">
        <v>45612</v>
      </c>
      <c r="C1272" s="6">
        <v>45614</v>
      </c>
      <c r="D1272" s="5" t="s">
        <v>694</v>
      </c>
    </row>
    <row r="1273" spans="1:4" x14ac:dyDescent="0.35">
      <c r="A1273" s="5">
        <v>1272</v>
      </c>
      <c r="B1273" s="6">
        <v>45613</v>
      </c>
      <c r="C1273" s="6">
        <v>45615</v>
      </c>
      <c r="D1273" s="5" t="s">
        <v>694</v>
      </c>
    </row>
    <row r="1274" spans="1:4" x14ac:dyDescent="0.35">
      <c r="A1274" s="5">
        <v>1273</v>
      </c>
      <c r="B1274" s="6">
        <v>45614</v>
      </c>
      <c r="C1274" s="6">
        <v>45616</v>
      </c>
      <c r="D1274" s="5" t="s">
        <v>694</v>
      </c>
    </row>
    <row r="1275" spans="1:4" x14ac:dyDescent="0.35">
      <c r="A1275" s="5">
        <v>1274</v>
      </c>
      <c r="B1275" s="6">
        <v>45613</v>
      </c>
      <c r="C1275" s="6">
        <v>45616</v>
      </c>
      <c r="D1275" s="5" t="s">
        <v>694</v>
      </c>
    </row>
    <row r="1276" spans="1:4" x14ac:dyDescent="0.35">
      <c r="A1276" s="5">
        <v>1275</v>
      </c>
      <c r="B1276" s="6">
        <v>45615</v>
      </c>
      <c r="C1276" s="6">
        <v>45617</v>
      </c>
      <c r="D1276" s="5" t="s">
        <v>694</v>
      </c>
    </row>
    <row r="1277" spans="1:4" x14ac:dyDescent="0.35">
      <c r="A1277" s="5">
        <v>1276</v>
      </c>
      <c r="B1277" s="6">
        <v>45613</v>
      </c>
      <c r="C1277" s="6">
        <v>45615</v>
      </c>
      <c r="D1277" s="5" t="s">
        <v>694</v>
      </c>
    </row>
    <row r="1278" spans="1:4" x14ac:dyDescent="0.35">
      <c r="A1278" s="5">
        <v>1277</v>
      </c>
      <c r="B1278" s="6">
        <v>45613</v>
      </c>
      <c r="C1278" s="6">
        <v>45615</v>
      </c>
      <c r="D1278" s="5" t="s">
        <v>694</v>
      </c>
    </row>
    <row r="1279" spans="1:4" x14ac:dyDescent="0.35">
      <c r="A1279" s="5">
        <v>1278</v>
      </c>
      <c r="B1279" s="6">
        <v>45615</v>
      </c>
      <c r="C1279" s="6">
        <v>45621</v>
      </c>
      <c r="D1279" s="5" t="s">
        <v>694</v>
      </c>
    </row>
    <row r="1280" spans="1:4" x14ac:dyDescent="0.35">
      <c r="A1280" s="5">
        <v>1279</v>
      </c>
      <c r="B1280" s="6">
        <v>45614</v>
      </c>
      <c r="C1280" s="6">
        <v>45618</v>
      </c>
      <c r="D1280" s="5" t="s">
        <v>694</v>
      </c>
    </row>
    <row r="1281" spans="1:4" x14ac:dyDescent="0.35">
      <c r="A1281" s="5">
        <v>1280</v>
      </c>
      <c r="B1281" s="6">
        <v>45614</v>
      </c>
      <c r="C1281" s="6">
        <v>45617</v>
      </c>
      <c r="D1281" s="5" t="s">
        <v>694</v>
      </c>
    </row>
    <row r="1282" spans="1:4" x14ac:dyDescent="0.35">
      <c r="A1282" s="5">
        <v>1281</v>
      </c>
      <c r="B1282" s="6">
        <v>45615</v>
      </c>
      <c r="C1282" s="6">
        <v>45621</v>
      </c>
      <c r="D1282" s="5" t="s">
        <v>694</v>
      </c>
    </row>
    <row r="1283" spans="1:4" x14ac:dyDescent="0.35">
      <c r="A1283" s="5">
        <v>1282</v>
      </c>
      <c r="B1283" s="6">
        <v>45614</v>
      </c>
      <c r="C1283" s="6">
        <v>45622</v>
      </c>
      <c r="D1283" s="5" t="s">
        <v>695</v>
      </c>
    </row>
    <row r="1284" spans="1:4" x14ac:dyDescent="0.35">
      <c r="A1284" s="5">
        <v>1283</v>
      </c>
      <c r="B1284" s="6">
        <v>45615</v>
      </c>
      <c r="C1284" s="6">
        <v>45620</v>
      </c>
      <c r="D1284" s="5" t="s">
        <v>694</v>
      </c>
    </row>
    <row r="1285" spans="1:4" x14ac:dyDescent="0.35">
      <c r="A1285" s="5">
        <v>1284</v>
      </c>
      <c r="B1285" s="6">
        <v>45615</v>
      </c>
      <c r="C1285" s="6">
        <v>45626</v>
      </c>
      <c r="D1285" s="5" t="s">
        <v>695</v>
      </c>
    </row>
    <row r="1286" spans="1:4" x14ac:dyDescent="0.35">
      <c r="A1286" s="5">
        <v>1285</v>
      </c>
      <c r="B1286" s="6">
        <v>45615</v>
      </c>
      <c r="C1286" s="6">
        <v>45619</v>
      </c>
      <c r="D1286" s="5" t="s">
        <v>694</v>
      </c>
    </row>
    <row r="1287" spans="1:4" x14ac:dyDescent="0.35">
      <c r="A1287" s="5">
        <v>1286</v>
      </c>
      <c r="B1287" s="6">
        <v>45616</v>
      </c>
      <c r="C1287" s="6">
        <v>45618</v>
      </c>
      <c r="D1287" s="5" t="s">
        <v>694</v>
      </c>
    </row>
    <row r="1288" spans="1:4" x14ac:dyDescent="0.35">
      <c r="A1288" s="5">
        <v>1287</v>
      </c>
      <c r="B1288" s="6">
        <v>45614</v>
      </c>
      <c r="C1288" s="5"/>
      <c r="D1288" s="5" t="s">
        <v>696</v>
      </c>
    </row>
    <row r="1289" spans="1:4" x14ac:dyDescent="0.35">
      <c r="A1289" s="5">
        <v>1288</v>
      </c>
      <c r="B1289" s="6">
        <v>45615</v>
      </c>
      <c r="C1289" s="6">
        <v>45620</v>
      </c>
      <c r="D1289" s="5" t="s">
        <v>694</v>
      </c>
    </row>
    <row r="1290" spans="1:4" x14ac:dyDescent="0.35">
      <c r="A1290" s="5">
        <v>1289</v>
      </c>
      <c r="B1290" s="6">
        <v>45615</v>
      </c>
      <c r="C1290" s="6">
        <v>45621</v>
      </c>
      <c r="D1290" s="5" t="s">
        <v>694</v>
      </c>
    </row>
    <row r="1291" spans="1:4" x14ac:dyDescent="0.35">
      <c r="A1291" s="5">
        <v>1290</v>
      </c>
      <c r="B1291" s="6">
        <v>45615</v>
      </c>
      <c r="C1291" s="6">
        <v>45620</v>
      </c>
      <c r="D1291" s="5" t="s">
        <v>694</v>
      </c>
    </row>
    <row r="1292" spans="1:4" x14ac:dyDescent="0.35">
      <c r="A1292" s="5">
        <v>1291</v>
      </c>
      <c r="B1292" s="6">
        <v>45616</v>
      </c>
      <c r="C1292" s="6">
        <v>45619</v>
      </c>
      <c r="D1292" s="5" t="s">
        <v>694</v>
      </c>
    </row>
    <row r="1293" spans="1:4" x14ac:dyDescent="0.35">
      <c r="A1293" s="5">
        <v>1292</v>
      </c>
      <c r="B1293" s="6">
        <v>45615</v>
      </c>
      <c r="C1293" s="6">
        <v>45626</v>
      </c>
      <c r="D1293" s="5" t="s">
        <v>695</v>
      </c>
    </row>
    <row r="1294" spans="1:4" x14ac:dyDescent="0.35">
      <c r="A1294" s="5">
        <v>1293</v>
      </c>
      <c r="B1294" s="6">
        <v>45616</v>
      </c>
      <c r="C1294" s="6">
        <v>45618</v>
      </c>
      <c r="D1294" s="5" t="s">
        <v>694</v>
      </c>
    </row>
    <row r="1295" spans="1:4" x14ac:dyDescent="0.35">
      <c r="A1295" s="5">
        <v>1294</v>
      </c>
      <c r="B1295" s="6">
        <v>45617</v>
      </c>
      <c r="C1295" s="6">
        <v>45623</v>
      </c>
      <c r="D1295" s="5" t="s">
        <v>694</v>
      </c>
    </row>
    <row r="1296" spans="1:4" x14ac:dyDescent="0.35">
      <c r="A1296" s="5">
        <v>1295</v>
      </c>
      <c r="B1296" s="6">
        <v>45616</v>
      </c>
      <c r="C1296" s="6">
        <v>45621</v>
      </c>
      <c r="D1296" s="5" t="s">
        <v>694</v>
      </c>
    </row>
    <row r="1297" spans="1:4" x14ac:dyDescent="0.35">
      <c r="A1297" s="5">
        <v>1296</v>
      </c>
      <c r="B1297" s="6">
        <v>45615</v>
      </c>
      <c r="C1297" s="6">
        <v>45624</v>
      </c>
      <c r="D1297" s="5" t="s">
        <v>695</v>
      </c>
    </row>
    <row r="1298" spans="1:4" x14ac:dyDescent="0.35">
      <c r="A1298" s="5">
        <v>1297</v>
      </c>
      <c r="B1298" s="6">
        <v>45617</v>
      </c>
      <c r="C1298" s="6">
        <v>45623</v>
      </c>
      <c r="D1298" s="5" t="s">
        <v>694</v>
      </c>
    </row>
    <row r="1299" spans="1:4" x14ac:dyDescent="0.35">
      <c r="A1299" s="5">
        <v>1298</v>
      </c>
      <c r="B1299" s="6">
        <v>45615</v>
      </c>
      <c r="C1299" s="6">
        <v>45618</v>
      </c>
      <c r="D1299" s="5" t="s">
        <v>694</v>
      </c>
    </row>
    <row r="1300" spans="1:4" x14ac:dyDescent="0.35">
      <c r="A1300" s="5">
        <v>1299</v>
      </c>
      <c r="B1300" s="6">
        <v>45616</v>
      </c>
      <c r="C1300" s="6">
        <v>45619</v>
      </c>
      <c r="D1300" s="5" t="s">
        <v>694</v>
      </c>
    </row>
    <row r="1301" spans="1:4" x14ac:dyDescent="0.35">
      <c r="A1301" s="5">
        <v>1300</v>
      </c>
      <c r="B1301" s="6">
        <v>45617</v>
      </c>
      <c r="C1301" s="6">
        <v>45619</v>
      </c>
      <c r="D1301" s="5" t="s">
        <v>694</v>
      </c>
    </row>
    <row r="1302" spans="1:4" x14ac:dyDescent="0.35">
      <c r="A1302" s="5">
        <v>1301</v>
      </c>
      <c r="B1302" s="6">
        <v>45618</v>
      </c>
      <c r="C1302" s="6">
        <v>45624</v>
      </c>
      <c r="D1302" s="5" t="s">
        <v>694</v>
      </c>
    </row>
    <row r="1303" spans="1:4" x14ac:dyDescent="0.35">
      <c r="A1303" s="5">
        <v>1302</v>
      </c>
      <c r="B1303" s="6">
        <v>45618</v>
      </c>
      <c r="C1303" s="5"/>
      <c r="D1303" s="5" t="s">
        <v>696</v>
      </c>
    </row>
    <row r="1304" spans="1:4" x14ac:dyDescent="0.35">
      <c r="A1304" s="5">
        <v>1303</v>
      </c>
      <c r="B1304" s="6">
        <v>45616</v>
      </c>
      <c r="C1304" s="6">
        <v>45627</v>
      </c>
      <c r="D1304" s="5" t="s">
        <v>695</v>
      </c>
    </row>
    <row r="1305" spans="1:4" x14ac:dyDescent="0.35">
      <c r="A1305" s="5">
        <v>1304</v>
      </c>
      <c r="B1305" s="6">
        <v>45616</v>
      </c>
      <c r="C1305" s="6">
        <v>45622</v>
      </c>
      <c r="D1305" s="5" t="s">
        <v>694</v>
      </c>
    </row>
    <row r="1306" spans="1:4" x14ac:dyDescent="0.35">
      <c r="A1306" s="5">
        <v>1305</v>
      </c>
      <c r="B1306" s="6">
        <v>45617</v>
      </c>
      <c r="C1306" s="6">
        <v>45622</v>
      </c>
      <c r="D1306" s="5" t="s">
        <v>694</v>
      </c>
    </row>
    <row r="1307" spans="1:4" x14ac:dyDescent="0.35">
      <c r="A1307" s="5">
        <v>1306</v>
      </c>
      <c r="B1307" s="6">
        <v>45618</v>
      </c>
      <c r="C1307" s="6">
        <v>45620</v>
      </c>
      <c r="D1307" s="5" t="s">
        <v>694</v>
      </c>
    </row>
    <row r="1308" spans="1:4" x14ac:dyDescent="0.35">
      <c r="A1308" s="5">
        <v>1307</v>
      </c>
      <c r="B1308" s="6">
        <v>45618</v>
      </c>
      <c r="C1308" s="6">
        <v>45621</v>
      </c>
      <c r="D1308" s="5" t="s">
        <v>694</v>
      </c>
    </row>
    <row r="1309" spans="1:4" x14ac:dyDescent="0.35">
      <c r="A1309" s="5">
        <v>1308</v>
      </c>
      <c r="B1309" s="6">
        <v>45618</v>
      </c>
      <c r="C1309" s="6">
        <v>45626</v>
      </c>
      <c r="D1309" s="5" t="s">
        <v>695</v>
      </c>
    </row>
    <row r="1310" spans="1:4" x14ac:dyDescent="0.35">
      <c r="A1310" s="5">
        <v>1309</v>
      </c>
      <c r="B1310" s="6">
        <v>45618</v>
      </c>
      <c r="C1310" s="6">
        <v>45626</v>
      </c>
      <c r="D1310" s="5" t="s">
        <v>695</v>
      </c>
    </row>
    <row r="1311" spans="1:4" x14ac:dyDescent="0.35">
      <c r="A1311" s="5">
        <v>1310</v>
      </c>
      <c r="B1311" s="6">
        <v>45616</v>
      </c>
      <c r="C1311" s="6">
        <v>45618</v>
      </c>
      <c r="D1311" s="5" t="s">
        <v>694</v>
      </c>
    </row>
    <row r="1312" spans="1:4" x14ac:dyDescent="0.35">
      <c r="A1312" s="5">
        <v>1311</v>
      </c>
      <c r="B1312" s="6">
        <v>45617</v>
      </c>
      <c r="C1312" s="6">
        <v>45621</v>
      </c>
      <c r="D1312" s="5" t="s">
        <v>694</v>
      </c>
    </row>
    <row r="1313" spans="1:4" x14ac:dyDescent="0.35">
      <c r="A1313" s="5">
        <v>1312</v>
      </c>
      <c r="B1313" s="6">
        <v>45618</v>
      </c>
      <c r="C1313" s="6">
        <v>45620</v>
      </c>
      <c r="D1313" s="5" t="s">
        <v>694</v>
      </c>
    </row>
    <row r="1314" spans="1:4" x14ac:dyDescent="0.35">
      <c r="A1314" s="5">
        <v>1313</v>
      </c>
      <c r="B1314" s="6">
        <v>45617</v>
      </c>
      <c r="C1314" s="6">
        <v>45620</v>
      </c>
      <c r="D1314" s="5" t="s">
        <v>694</v>
      </c>
    </row>
    <row r="1315" spans="1:4" x14ac:dyDescent="0.35">
      <c r="A1315" s="5">
        <v>1314</v>
      </c>
      <c r="B1315" s="6">
        <v>45619</v>
      </c>
      <c r="C1315" s="6">
        <v>45623</v>
      </c>
      <c r="D1315" s="5" t="s">
        <v>694</v>
      </c>
    </row>
    <row r="1316" spans="1:4" x14ac:dyDescent="0.35">
      <c r="A1316" s="5">
        <v>1315</v>
      </c>
      <c r="B1316" s="6">
        <v>45619</v>
      </c>
      <c r="C1316" s="6">
        <v>45625</v>
      </c>
      <c r="D1316" s="5" t="s">
        <v>694</v>
      </c>
    </row>
    <row r="1317" spans="1:4" x14ac:dyDescent="0.35">
      <c r="A1317" s="5">
        <v>1316</v>
      </c>
      <c r="B1317" s="6">
        <v>45619</v>
      </c>
      <c r="C1317" s="6">
        <v>45624</v>
      </c>
      <c r="D1317" s="5" t="s">
        <v>694</v>
      </c>
    </row>
    <row r="1318" spans="1:4" x14ac:dyDescent="0.35">
      <c r="A1318" s="5">
        <v>1317</v>
      </c>
      <c r="B1318" s="6">
        <v>45618</v>
      </c>
      <c r="C1318" s="6">
        <v>45621</v>
      </c>
      <c r="D1318" s="5" t="s">
        <v>694</v>
      </c>
    </row>
    <row r="1319" spans="1:4" x14ac:dyDescent="0.35">
      <c r="A1319" s="5">
        <v>1318</v>
      </c>
      <c r="B1319" s="6">
        <v>45619</v>
      </c>
      <c r="C1319" s="6">
        <v>45628</v>
      </c>
      <c r="D1319" s="5" t="s">
        <v>695</v>
      </c>
    </row>
    <row r="1320" spans="1:4" x14ac:dyDescent="0.35">
      <c r="A1320" s="5">
        <v>1319</v>
      </c>
      <c r="B1320" s="6">
        <v>45618</v>
      </c>
      <c r="C1320" s="6">
        <v>45626</v>
      </c>
      <c r="D1320" s="5" t="s">
        <v>695</v>
      </c>
    </row>
    <row r="1321" spans="1:4" x14ac:dyDescent="0.35">
      <c r="A1321" s="5">
        <v>1320</v>
      </c>
      <c r="B1321" s="6">
        <v>45620</v>
      </c>
      <c r="C1321" s="6">
        <v>45624</v>
      </c>
      <c r="D1321" s="5" t="s">
        <v>694</v>
      </c>
    </row>
    <row r="1322" spans="1:4" x14ac:dyDescent="0.35">
      <c r="A1322" s="5">
        <v>1321</v>
      </c>
      <c r="B1322" s="6">
        <v>45619</v>
      </c>
      <c r="C1322" s="6">
        <v>45624</v>
      </c>
      <c r="D1322" s="5" t="s">
        <v>694</v>
      </c>
    </row>
    <row r="1323" spans="1:4" x14ac:dyDescent="0.35">
      <c r="A1323" s="5">
        <v>1322</v>
      </c>
      <c r="B1323" s="6">
        <v>45619</v>
      </c>
      <c r="C1323" s="6">
        <v>45624</v>
      </c>
      <c r="D1323" s="5" t="s">
        <v>694</v>
      </c>
    </row>
    <row r="1324" spans="1:4" x14ac:dyDescent="0.35">
      <c r="A1324" s="5">
        <v>1323</v>
      </c>
      <c r="B1324" s="6">
        <v>45621</v>
      </c>
      <c r="C1324" s="5"/>
      <c r="D1324" s="5" t="s">
        <v>696</v>
      </c>
    </row>
    <row r="1325" spans="1:4" x14ac:dyDescent="0.35">
      <c r="A1325" s="5">
        <v>1324</v>
      </c>
      <c r="B1325" s="6">
        <v>45619</v>
      </c>
      <c r="C1325" s="6">
        <v>45625</v>
      </c>
      <c r="D1325" s="5" t="s">
        <v>694</v>
      </c>
    </row>
    <row r="1326" spans="1:4" x14ac:dyDescent="0.35">
      <c r="A1326" s="5">
        <v>1325</v>
      </c>
      <c r="B1326" s="6">
        <v>45620</v>
      </c>
      <c r="C1326" s="6">
        <v>45623</v>
      </c>
      <c r="D1326" s="5" t="s">
        <v>694</v>
      </c>
    </row>
    <row r="1327" spans="1:4" x14ac:dyDescent="0.35">
      <c r="A1327" s="5">
        <v>1326</v>
      </c>
      <c r="B1327" s="6">
        <v>45621</v>
      </c>
      <c r="C1327" s="6">
        <v>45624</v>
      </c>
      <c r="D1327" s="5" t="s">
        <v>694</v>
      </c>
    </row>
    <row r="1328" spans="1:4" x14ac:dyDescent="0.35">
      <c r="A1328" s="5">
        <v>1327</v>
      </c>
      <c r="B1328" s="6">
        <v>45620</v>
      </c>
      <c r="C1328" s="6">
        <v>45628</v>
      </c>
      <c r="D1328" s="5" t="s">
        <v>695</v>
      </c>
    </row>
    <row r="1329" spans="1:4" x14ac:dyDescent="0.35">
      <c r="A1329" s="5">
        <v>1328</v>
      </c>
      <c r="B1329" s="6">
        <v>45620</v>
      </c>
      <c r="C1329" s="6">
        <v>45626</v>
      </c>
      <c r="D1329" s="5" t="s">
        <v>694</v>
      </c>
    </row>
    <row r="1330" spans="1:4" x14ac:dyDescent="0.35">
      <c r="A1330" s="5">
        <v>1329</v>
      </c>
      <c r="B1330" s="6">
        <v>45620</v>
      </c>
      <c r="C1330" s="6">
        <v>45622</v>
      </c>
      <c r="D1330" s="5" t="s">
        <v>694</v>
      </c>
    </row>
    <row r="1331" spans="1:4" x14ac:dyDescent="0.35">
      <c r="A1331" s="5">
        <v>1330</v>
      </c>
      <c r="B1331" s="6">
        <v>45621</v>
      </c>
      <c r="C1331" s="6">
        <v>45623</v>
      </c>
      <c r="D1331" s="5" t="s">
        <v>694</v>
      </c>
    </row>
    <row r="1332" spans="1:4" x14ac:dyDescent="0.35">
      <c r="A1332" s="5">
        <v>1331</v>
      </c>
      <c r="B1332" s="6">
        <v>45621</v>
      </c>
      <c r="C1332" s="6">
        <v>45627</v>
      </c>
      <c r="D1332" s="5" t="s">
        <v>694</v>
      </c>
    </row>
    <row r="1333" spans="1:4" x14ac:dyDescent="0.35">
      <c r="A1333" s="5">
        <v>1332</v>
      </c>
      <c r="B1333" s="6">
        <v>45621</v>
      </c>
      <c r="C1333" s="6">
        <v>45623</v>
      </c>
      <c r="D1333" s="5" t="s">
        <v>694</v>
      </c>
    </row>
    <row r="1334" spans="1:4" x14ac:dyDescent="0.35">
      <c r="A1334" s="5">
        <v>1333</v>
      </c>
      <c r="B1334" s="6">
        <v>45622</v>
      </c>
      <c r="C1334" s="6">
        <v>45628</v>
      </c>
      <c r="D1334" s="5" t="s">
        <v>694</v>
      </c>
    </row>
    <row r="1335" spans="1:4" x14ac:dyDescent="0.35">
      <c r="A1335" s="5">
        <v>1334</v>
      </c>
      <c r="B1335" s="6">
        <v>45622</v>
      </c>
      <c r="C1335" s="6">
        <v>45628</v>
      </c>
      <c r="D1335" s="5" t="s">
        <v>694</v>
      </c>
    </row>
    <row r="1336" spans="1:4" x14ac:dyDescent="0.35">
      <c r="A1336" s="5">
        <v>1335</v>
      </c>
      <c r="B1336" s="6">
        <v>45621</v>
      </c>
      <c r="C1336" s="6">
        <v>45623</v>
      </c>
      <c r="D1336" s="5" t="s">
        <v>694</v>
      </c>
    </row>
    <row r="1337" spans="1:4" x14ac:dyDescent="0.35">
      <c r="A1337" s="5">
        <v>1336</v>
      </c>
      <c r="B1337" s="6">
        <v>45621</v>
      </c>
      <c r="C1337" s="6">
        <v>45623</v>
      </c>
      <c r="D1337" s="5" t="s">
        <v>694</v>
      </c>
    </row>
    <row r="1338" spans="1:4" x14ac:dyDescent="0.35">
      <c r="A1338" s="5">
        <v>1337</v>
      </c>
      <c r="B1338" s="6">
        <v>45620</v>
      </c>
      <c r="C1338" s="6">
        <v>45631</v>
      </c>
      <c r="D1338" s="5" t="s">
        <v>695</v>
      </c>
    </row>
    <row r="1339" spans="1:4" x14ac:dyDescent="0.35">
      <c r="A1339" s="5">
        <v>1338</v>
      </c>
      <c r="B1339" s="6">
        <v>45621</v>
      </c>
      <c r="C1339" s="6">
        <v>45623</v>
      </c>
      <c r="D1339" s="5" t="s">
        <v>694</v>
      </c>
    </row>
    <row r="1340" spans="1:4" x14ac:dyDescent="0.35">
      <c r="A1340" s="5">
        <v>1339</v>
      </c>
      <c r="B1340" s="6">
        <v>45620</v>
      </c>
      <c r="C1340" s="5"/>
      <c r="D1340" s="5" t="s">
        <v>696</v>
      </c>
    </row>
    <row r="1341" spans="1:4" x14ac:dyDescent="0.35">
      <c r="A1341" s="5">
        <v>1340</v>
      </c>
      <c r="B1341" s="6">
        <v>45620</v>
      </c>
      <c r="C1341" s="6">
        <v>45622</v>
      </c>
      <c r="D1341" s="5" t="s">
        <v>694</v>
      </c>
    </row>
    <row r="1342" spans="1:4" x14ac:dyDescent="0.35">
      <c r="A1342" s="5">
        <v>1341</v>
      </c>
      <c r="B1342" s="6">
        <v>45623</v>
      </c>
      <c r="C1342" s="6">
        <v>45629</v>
      </c>
      <c r="D1342" s="5" t="s">
        <v>694</v>
      </c>
    </row>
    <row r="1343" spans="1:4" x14ac:dyDescent="0.35">
      <c r="A1343" s="5">
        <v>1342</v>
      </c>
      <c r="B1343" s="6">
        <v>45622</v>
      </c>
      <c r="C1343" s="6">
        <v>45627</v>
      </c>
      <c r="D1343" s="5" t="s">
        <v>694</v>
      </c>
    </row>
    <row r="1344" spans="1:4" x14ac:dyDescent="0.35">
      <c r="A1344" s="5">
        <v>1343</v>
      </c>
      <c r="B1344" s="6">
        <v>45621</v>
      </c>
      <c r="C1344" s="6">
        <v>45623</v>
      </c>
      <c r="D1344" s="5" t="s">
        <v>694</v>
      </c>
    </row>
    <row r="1345" spans="1:4" x14ac:dyDescent="0.35">
      <c r="A1345" s="5">
        <v>1344</v>
      </c>
      <c r="B1345" s="6">
        <v>45623</v>
      </c>
      <c r="C1345" s="6">
        <v>45630</v>
      </c>
      <c r="D1345" s="5" t="s">
        <v>695</v>
      </c>
    </row>
    <row r="1346" spans="1:4" x14ac:dyDescent="0.35">
      <c r="A1346" s="5">
        <v>1345</v>
      </c>
      <c r="B1346" s="6">
        <v>45621</v>
      </c>
      <c r="C1346" s="6">
        <v>45625</v>
      </c>
      <c r="D1346" s="5" t="s">
        <v>694</v>
      </c>
    </row>
    <row r="1347" spans="1:4" x14ac:dyDescent="0.35">
      <c r="A1347" s="5">
        <v>1346</v>
      </c>
      <c r="B1347" s="6">
        <v>45622</v>
      </c>
      <c r="C1347" s="5"/>
      <c r="D1347" s="5" t="s">
        <v>696</v>
      </c>
    </row>
    <row r="1348" spans="1:4" x14ac:dyDescent="0.35">
      <c r="A1348" s="5">
        <v>1347</v>
      </c>
      <c r="B1348" s="6">
        <v>45623</v>
      </c>
      <c r="C1348" s="6">
        <v>45625</v>
      </c>
      <c r="D1348" s="5" t="s">
        <v>694</v>
      </c>
    </row>
    <row r="1349" spans="1:4" x14ac:dyDescent="0.35">
      <c r="A1349" s="5">
        <v>1348</v>
      </c>
      <c r="B1349" s="6">
        <v>45623</v>
      </c>
      <c r="C1349" s="6">
        <v>45625</v>
      </c>
      <c r="D1349" s="5" t="s">
        <v>694</v>
      </c>
    </row>
    <row r="1350" spans="1:4" x14ac:dyDescent="0.35">
      <c r="A1350" s="5">
        <v>1349</v>
      </c>
      <c r="B1350" s="6">
        <v>45622</v>
      </c>
      <c r="C1350" s="6">
        <v>45633</v>
      </c>
      <c r="D1350" s="5" t="s">
        <v>695</v>
      </c>
    </row>
    <row r="1351" spans="1:4" x14ac:dyDescent="0.35">
      <c r="A1351" s="5">
        <v>1350</v>
      </c>
      <c r="B1351" s="6">
        <v>45622</v>
      </c>
      <c r="C1351" s="6">
        <v>45625</v>
      </c>
      <c r="D1351" s="5" t="s">
        <v>694</v>
      </c>
    </row>
    <row r="1352" spans="1:4" x14ac:dyDescent="0.35">
      <c r="A1352" s="5">
        <v>1351</v>
      </c>
      <c r="B1352" s="6">
        <v>45622</v>
      </c>
      <c r="C1352" s="6">
        <v>45626</v>
      </c>
      <c r="D1352" s="5" t="s">
        <v>694</v>
      </c>
    </row>
    <row r="1353" spans="1:4" x14ac:dyDescent="0.35">
      <c r="A1353" s="5">
        <v>1352</v>
      </c>
      <c r="B1353" s="6">
        <v>45623</v>
      </c>
      <c r="C1353" s="6">
        <v>45629</v>
      </c>
      <c r="D1353" s="5" t="s">
        <v>694</v>
      </c>
    </row>
    <row r="1354" spans="1:4" x14ac:dyDescent="0.35">
      <c r="A1354" s="5">
        <v>1353</v>
      </c>
      <c r="B1354" s="6">
        <v>45622</v>
      </c>
      <c r="C1354" s="6">
        <v>45626</v>
      </c>
      <c r="D1354" s="5" t="s">
        <v>694</v>
      </c>
    </row>
    <row r="1355" spans="1:4" x14ac:dyDescent="0.35">
      <c r="A1355" s="5">
        <v>1354</v>
      </c>
      <c r="B1355" s="6">
        <v>45624</v>
      </c>
      <c r="C1355" s="6">
        <v>45631</v>
      </c>
      <c r="D1355" s="5" t="s">
        <v>695</v>
      </c>
    </row>
    <row r="1356" spans="1:4" x14ac:dyDescent="0.35">
      <c r="A1356" s="5">
        <v>1355</v>
      </c>
      <c r="B1356" s="6">
        <v>45625</v>
      </c>
      <c r="C1356" s="6">
        <v>45627</v>
      </c>
      <c r="D1356" s="5" t="s">
        <v>694</v>
      </c>
    </row>
    <row r="1357" spans="1:4" x14ac:dyDescent="0.35">
      <c r="A1357" s="5">
        <v>1356</v>
      </c>
      <c r="B1357" s="6">
        <v>45625</v>
      </c>
      <c r="C1357" s="6">
        <v>45630</v>
      </c>
      <c r="D1357" s="5" t="s">
        <v>694</v>
      </c>
    </row>
    <row r="1358" spans="1:4" x14ac:dyDescent="0.35">
      <c r="A1358" s="5">
        <v>1357</v>
      </c>
      <c r="B1358" s="6">
        <v>45623</v>
      </c>
      <c r="C1358" s="6">
        <v>45628</v>
      </c>
      <c r="D1358" s="5" t="s">
        <v>694</v>
      </c>
    </row>
    <row r="1359" spans="1:4" x14ac:dyDescent="0.35">
      <c r="A1359" s="5">
        <v>1358</v>
      </c>
      <c r="B1359" s="6">
        <v>45623</v>
      </c>
      <c r="C1359" s="6">
        <v>45627</v>
      </c>
      <c r="D1359" s="5" t="s">
        <v>694</v>
      </c>
    </row>
    <row r="1360" spans="1:4" x14ac:dyDescent="0.35">
      <c r="A1360" s="5">
        <v>1359</v>
      </c>
      <c r="B1360" s="6">
        <v>45625</v>
      </c>
      <c r="C1360" s="6">
        <v>45635</v>
      </c>
      <c r="D1360" s="5" t="s">
        <v>695</v>
      </c>
    </row>
    <row r="1361" spans="1:4" x14ac:dyDescent="0.35">
      <c r="A1361" s="5">
        <v>1360</v>
      </c>
      <c r="B1361" s="6">
        <v>45626</v>
      </c>
      <c r="C1361" s="6">
        <v>45632</v>
      </c>
      <c r="D1361" s="5" t="s">
        <v>694</v>
      </c>
    </row>
    <row r="1362" spans="1:4" x14ac:dyDescent="0.35">
      <c r="A1362" s="5">
        <v>1361</v>
      </c>
      <c r="B1362" s="6">
        <v>45624</v>
      </c>
      <c r="C1362" s="6">
        <v>45626</v>
      </c>
      <c r="D1362" s="5" t="s">
        <v>694</v>
      </c>
    </row>
    <row r="1363" spans="1:4" x14ac:dyDescent="0.35">
      <c r="A1363" s="5">
        <v>1362</v>
      </c>
      <c r="B1363" s="6">
        <v>45626</v>
      </c>
      <c r="C1363" s="6">
        <v>45628</v>
      </c>
      <c r="D1363" s="5" t="s">
        <v>694</v>
      </c>
    </row>
    <row r="1364" spans="1:4" x14ac:dyDescent="0.35">
      <c r="A1364" s="5">
        <v>1363</v>
      </c>
      <c r="B1364" s="6">
        <v>45624</v>
      </c>
      <c r="C1364" s="6">
        <v>45628</v>
      </c>
      <c r="D1364" s="5" t="s">
        <v>694</v>
      </c>
    </row>
    <row r="1365" spans="1:4" x14ac:dyDescent="0.35">
      <c r="A1365" s="5">
        <v>1364</v>
      </c>
      <c r="B1365" s="6">
        <v>45624</v>
      </c>
      <c r="C1365" s="6">
        <v>45627</v>
      </c>
      <c r="D1365" s="5" t="s">
        <v>694</v>
      </c>
    </row>
    <row r="1366" spans="1:4" x14ac:dyDescent="0.35">
      <c r="A1366" s="5">
        <v>1365</v>
      </c>
      <c r="B1366" s="6">
        <v>45625</v>
      </c>
      <c r="C1366" s="6">
        <v>45629</v>
      </c>
      <c r="D1366" s="5" t="s">
        <v>694</v>
      </c>
    </row>
    <row r="1367" spans="1:4" x14ac:dyDescent="0.35">
      <c r="A1367" s="5">
        <v>1366</v>
      </c>
      <c r="B1367" s="6">
        <v>45626</v>
      </c>
      <c r="C1367" s="6">
        <v>45632</v>
      </c>
      <c r="D1367" s="5" t="s">
        <v>694</v>
      </c>
    </row>
    <row r="1368" spans="1:4" x14ac:dyDescent="0.35">
      <c r="A1368" s="5">
        <v>1367</v>
      </c>
      <c r="B1368" s="6">
        <v>45626</v>
      </c>
      <c r="C1368" s="6">
        <v>45628</v>
      </c>
      <c r="D1368" s="5" t="s">
        <v>694</v>
      </c>
    </row>
    <row r="1369" spans="1:4" x14ac:dyDescent="0.35">
      <c r="A1369" s="5">
        <v>1368</v>
      </c>
      <c r="B1369" s="6">
        <v>45627</v>
      </c>
      <c r="C1369" s="6">
        <v>45629</v>
      </c>
      <c r="D1369" s="5" t="s">
        <v>694</v>
      </c>
    </row>
    <row r="1370" spans="1:4" x14ac:dyDescent="0.35">
      <c r="A1370" s="5">
        <v>1369</v>
      </c>
      <c r="B1370" s="6">
        <v>45627</v>
      </c>
      <c r="C1370" s="6">
        <v>45631</v>
      </c>
      <c r="D1370" s="5" t="s">
        <v>694</v>
      </c>
    </row>
    <row r="1371" spans="1:4" x14ac:dyDescent="0.35">
      <c r="A1371" s="5">
        <v>1370</v>
      </c>
      <c r="B1371" s="6">
        <v>45627</v>
      </c>
      <c r="C1371" s="6">
        <v>45632</v>
      </c>
      <c r="D1371" s="5" t="s">
        <v>694</v>
      </c>
    </row>
    <row r="1372" spans="1:4" x14ac:dyDescent="0.35">
      <c r="A1372" s="5">
        <v>1371</v>
      </c>
      <c r="B1372" s="6">
        <v>45626</v>
      </c>
      <c r="C1372" s="6">
        <v>45631</v>
      </c>
      <c r="D1372" s="5" t="s">
        <v>694</v>
      </c>
    </row>
    <row r="1373" spans="1:4" x14ac:dyDescent="0.35">
      <c r="A1373" s="5">
        <v>1372</v>
      </c>
      <c r="B1373" s="6">
        <v>45628</v>
      </c>
      <c r="C1373" s="6">
        <v>45631</v>
      </c>
      <c r="D1373" s="5" t="s">
        <v>694</v>
      </c>
    </row>
    <row r="1374" spans="1:4" x14ac:dyDescent="0.35">
      <c r="A1374" s="5">
        <v>1373</v>
      </c>
      <c r="B1374" s="6">
        <v>45626</v>
      </c>
      <c r="C1374" s="6">
        <v>45629</v>
      </c>
      <c r="D1374" s="5" t="s">
        <v>694</v>
      </c>
    </row>
    <row r="1375" spans="1:4" x14ac:dyDescent="0.35">
      <c r="A1375" s="5">
        <v>1374</v>
      </c>
      <c r="B1375" s="6">
        <v>45628</v>
      </c>
      <c r="C1375" s="6">
        <v>45631</v>
      </c>
      <c r="D1375" s="5" t="s">
        <v>694</v>
      </c>
    </row>
    <row r="1376" spans="1:4" x14ac:dyDescent="0.35">
      <c r="A1376" s="5">
        <v>1375</v>
      </c>
      <c r="B1376" s="6">
        <v>45628</v>
      </c>
      <c r="C1376" s="5"/>
      <c r="D1376" s="5" t="s">
        <v>696</v>
      </c>
    </row>
    <row r="1377" spans="1:4" x14ac:dyDescent="0.35">
      <c r="A1377" s="5">
        <v>1376</v>
      </c>
      <c r="B1377" s="6">
        <v>45626</v>
      </c>
      <c r="C1377" s="6">
        <v>45633</v>
      </c>
      <c r="D1377" s="5" t="s">
        <v>695</v>
      </c>
    </row>
    <row r="1378" spans="1:4" x14ac:dyDescent="0.35">
      <c r="A1378" s="5">
        <v>1377</v>
      </c>
      <c r="B1378" s="6">
        <v>45626</v>
      </c>
      <c r="C1378" s="6">
        <v>45630</v>
      </c>
      <c r="D1378" s="5" t="s">
        <v>694</v>
      </c>
    </row>
    <row r="1379" spans="1:4" x14ac:dyDescent="0.35">
      <c r="A1379" s="5">
        <v>1378</v>
      </c>
      <c r="B1379" s="6">
        <v>45629</v>
      </c>
      <c r="C1379" s="6">
        <v>45635</v>
      </c>
      <c r="D1379" s="5" t="s">
        <v>694</v>
      </c>
    </row>
    <row r="1380" spans="1:4" x14ac:dyDescent="0.35">
      <c r="A1380" s="5">
        <v>1379</v>
      </c>
      <c r="B1380" s="6">
        <v>45629</v>
      </c>
      <c r="C1380" s="6">
        <v>45634</v>
      </c>
      <c r="D1380" s="5" t="s">
        <v>694</v>
      </c>
    </row>
    <row r="1381" spans="1:4" x14ac:dyDescent="0.35">
      <c r="A1381" s="5">
        <v>1380</v>
      </c>
      <c r="B1381" s="6">
        <v>45628</v>
      </c>
      <c r="C1381" s="6">
        <v>45633</v>
      </c>
      <c r="D1381" s="5" t="s">
        <v>694</v>
      </c>
    </row>
    <row r="1382" spans="1:4" x14ac:dyDescent="0.35">
      <c r="A1382" s="5">
        <v>1381</v>
      </c>
      <c r="B1382" s="6">
        <v>45628</v>
      </c>
      <c r="C1382" s="5"/>
      <c r="D1382" s="5" t="s">
        <v>696</v>
      </c>
    </row>
    <row r="1383" spans="1:4" x14ac:dyDescent="0.35">
      <c r="A1383" s="5">
        <v>1382</v>
      </c>
      <c r="B1383" s="6">
        <v>45629</v>
      </c>
      <c r="C1383" s="5"/>
      <c r="D1383" s="5" t="s">
        <v>696</v>
      </c>
    </row>
    <row r="1384" spans="1:4" x14ac:dyDescent="0.35">
      <c r="A1384" s="5">
        <v>1383</v>
      </c>
      <c r="B1384" s="6">
        <v>45628</v>
      </c>
      <c r="C1384" s="6">
        <v>45634</v>
      </c>
      <c r="D1384" s="5" t="s">
        <v>694</v>
      </c>
    </row>
    <row r="1385" spans="1:4" x14ac:dyDescent="0.35">
      <c r="A1385" s="5">
        <v>1384</v>
      </c>
      <c r="B1385" s="6">
        <v>45629</v>
      </c>
      <c r="C1385" s="6">
        <v>45633</v>
      </c>
      <c r="D1385" s="5" t="s">
        <v>694</v>
      </c>
    </row>
    <row r="1386" spans="1:4" x14ac:dyDescent="0.35">
      <c r="A1386" s="5">
        <v>1385</v>
      </c>
      <c r="B1386" s="6">
        <v>45629</v>
      </c>
      <c r="C1386" s="6">
        <v>45634</v>
      </c>
      <c r="D1386" s="5" t="s">
        <v>694</v>
      </c>
    </row>
    <row r="1387" spans="1:4" x14ac:dyDescent="0.35">
      <c r="A1387" s="5">
        <v>1386</v>
      </c>
      <c r="B1387" s="6">
        <v>45628</v>
      </c>
      <c r="C1387" s="6">
        <v>45634</v>
      </c>
      <c r="D1387" s="5" t="s">
        <v>695</v>
      </c>
    </row>
    <row r="1388" spans="1:4" x14ac:dyDescent="0.35">
      <c r="A1388" s="5">
        <v>1387</v>
      </c>
      <c r="B1388" s="6">
        <v>45629</v>
      </c>
      <c r="C1388" s="6">
        <v>45632</v>
      </c>
      <c r="D1388" s="5" t="s">
        <v>694</v>
      </c>
    </row>
    <row r="1389" spans="1:4" x14ac:dyDescent="0.35">
      <c r="A1389" s="5">
        <v>1388</v>
      </c>
      <c r="B1389" s="6">
        <v>45628</v>
      </c>
      <c r="C1389" s="6">
        <v>45634</v>
      </c>
      <c r="D1389" s="5" t="s">
        <v>694</v>
      </c>
    </row>
    <row r="1390" spans="1:4" x14ac:dyDescent="0.35">
      <c r="A1390" s="5">
        <v>1389</v>
      </c>
      <c r="B1390" s="6">
        <v>45628</v>
      </c>
      <c r="C1390" s="6">
        <v>45631</v>
      </c>
      <c r="D1390" s="5" t="s">
        <v>694</v>
      </c>
    </row>
    <row r="1391" spans="1:4" x14ac:dyDescent="0.35">
      <c r="A1391" s="5">
        <v>1390</v>
      </c>
      <c r="B1391" s="6">
        <v>45629</v>
      </c>
      <c r="C1391" s="6">
        <v>45634</v>
      </c>
      <c r="D1391" s="5" t="s">
        <v>694</v>
      </c>
    </row>
    <row r="1392" spans="1:4" x14ac:dyDescent="0.35">
      <c r="A1392" s="5">
        <v>1391</v>
      </c>
      <c r="B1392" s="6">
        <v>45629</v>
      </c>
      <c r="C1392" s="6">
        <v>45634</v>
      </c>
      <c r="D1392" s="5" t="s">
        <v>694</v>
      </c>
    </row>
    <row r="1393" spans="1:4" x14ac:dyDescent="0.35">
      <c r="A1393" s="5">
        <v>1392</v>
      </c>
      <c r="B1393" s="6">
        <v>45630</v>
      </c>
      <c r="C1393" s="6">
        <v>45637</v>
      </c>
      <c r="D1393" s="5" t="s">
        <v>695</v>
      </c>
    </row>
    <row r="1394" spans="1:4" x14ac:dyDescent="0.35">
      <c r="A1394" s="5">
        <v>1393</v>
      </c>
      <c r="B1394" s="6">
        <v>45629</v>
      </c>
      <c r="C1394" s="6">
        <v>45631</v>
      </c>
      <c r="D1394" s="5" t="s">
        <v>694</v>
      </c>
    </row>
    <row r="1395" spans="1:4" x14ac:dyDescent="0.35">
      <c r="A1395" s="5">
        <v>1394</v>
      </c>
      <c r="B1395" s="6">
        <v>45630</v>
      </c>
      <c r="C1395" s="6">
        <v>45634</v>
      </c>
      <c r="D1395" s="5" t="s">
        <v>694</v>
      </c>
    </row>
    <row r="1396" spans="1:4" x14ac:dyDescent="0.35">
      <c r="A1396" s="5">
        <v>1395</v>
      </c>
      <c r="B1396" s="6">
        <v>45628</v>
      </c>
      <c r="C1396" s="6">
        <v>45632</v>
      </c>
      <c r="D1396" s="5" t="s">
        <v>694</v>
      </c>
    </row>
    <row r="1397" spans="1:4" x14ac:dyDescent="0.35">
      <c r="A1397" s="5">
        <v>1396</v>
      </c>
      <c r="B1397" s="6">
        <v>45628</v>
      </c>
      <c r="C1397" s="6">
        <v>45632</v>
      </c>
      <c r="D1397" s="5" t="s">
        <v>694</v>
      </c>
    </row>
    <row r="1398" spans="1:4" x14ac:dyDescent="0.35">
      <c r="A1398" s="5">
        <v>1397</v>
      </c>
      <c r="B1398" s="6">
        <v>45629</v>
      </c>
      <c r="C1398" s="6">
        <v>45635</v>
      </c>
      <c r="D1398" s="5" t="s">
        <v>694</v>
      </c>
    </row>
    <row r="1399" spans="1:4" x14ac:dyDescent="0.35">
      <c r="A1399" s="5">
        <v>1398</v>
      </c>
      <c r="B1399" s="6">
        <v>45630</v>
      </c>
      <c r="C1399" s="6">
        <v>45633</v>
      </c>
      <c r="D1399" s="5" t="s">
        <v>694</v>
      </c>
    </row>
    <row r="1400" spans="1:4" x14ac:dyDescent="0.35">
      <c r="A1400" s="5">
        <v>1399</v>
      </c>
      <c r="B1400" s="6">
        <v>45629</v>
      </c>
      <c r="C1400" s="6">
        <v>45633</v>
      </c>
      <c r="D1400" s="5" t="s">
        <v>694</v>
      </c>
    </row>
    <row r="1401" spans="1:4" x14ac:dyDescent="0.35">
      <c r="A1401" s="5">
        <v>1400</v>
      </c>
      <c r="B1401" s="6">
        <v>45629</v>
      </c>
      <c r="C1401" s="6">
        <v>45632</v>
      </c>
      <c r="D1401" s="5" t="s">
        <v>694</v>
      </c>
    </row>
    <row r="1402" spans="1:4" x14ac:dyDescent="0.35">
      <c r="A1402" s="5">
        <v>1401</v>
      </c>
      <c r="B1402" s="6">
        <v>45629</v>
      </c>
      <c r="C1402" s="6">
        <v>45635</v>
      </c>
      <c r="D1402" s="5" t="s">
        <v>694</v>
      </c>
    </row>
    <row r="1403" spans="1:4" x14ac:dyDescent="0.35">
      <c r="A1403" s="5">
        <v>1402</v>
      </c>
      <c r="B1403" s="6">
        <v>45631</v>
      </c>
      <c r="C1403" s="6">
        <v>45635</v>
      </c>
      <c r="D1403" s="5" t="s">
        <v>694</v>
      </c>
    </row>
    <row r="1404" spans="1:4" x14ac:dyDescent="0.35">
      <c r="A1404" s="5">
        <v>1403</v>
      </c>
      <c r="B1404" s="6">
        <v>45629</v>
      </c>
      <c r="C1404" s="5"/>
      <c r="D1404" s="5" t="s">
        <v>696</v>
      </c>
    </row>
    <row r="1405" spans="1:4" x14ac:dyDescent="0.35">
      <c r="A1405" s="5">
        <v>1404</v>
      </c>
      <c r="B1405" s="6">
        <v>45629</v>
      </c>
      <c r="C1405" s="6">
        <v>45634</v>
      </c>
      <c r="D1405" s="5" t="s">
        <v>694</v>
      </c>
    </row>
    <row r="1406" spans="1:4" x14ac:dyDescent="0.35">
      <c r="A1406" s="5">
        <v>1405</v>
      </c>
      <c r="B1406" s="6">
        <v>45629</v>
      </c>
      <c r="C1406" s="6">
        <v>45631</v>
      </c>
      <c r="D1406" s="5" t="s">
        <v>694</v>
      </c>
    </row>
    <row r="1407" spans="1:4" x14ac:dyDescent="0.35">
      <c r="A1407" s="5">
        <v>1406</v>
      </c>
      <c r="B1407" s="6">
        <v>45631</v>
      </c>
      <c r="C1407" s="6">
        <v>45636</v>
      </c>
      <c r="D1407" s="5" t="s">
        <v>694</v>
      </c>
    </row>
    <row r="1408" spans="1:4" x14ac:dyDescent="0.35">
      <c r="A1408" s="5">
        <v>1407</v>
      </c>
      <c r="B1408" s="6">
        <v>45629</v>
      </c>
      <c r="C1408" s="6">
        <v>45635</v>
      </c>
      <c r="D1408" s="5" t="s">
        <v>694</v>
      </c>
    </row>
    <row r="1409" spans="1:4" x14ac:dyDescent="0.35">
      <c r="A1409" s="5">
        <v>1408</v>
      </c>
      <c r="B1409" s="6">
        <v>45631</v>
      </c>
      <c r="C1409" s="6">
        <v>45637</v>
      </c>
      <c r="D1409" s="5" t="s">
        <v>694</v>
      </c>
    </row>
    <row r="1410" spans="1:4" x14ac:dyDescent="0.35">
      <c r="A1410" s="5">
        <v>1409</v>
      </c>
      <c r="B1410" s="6">
        <v>45631</v>
      </c>
      <c r="C1410" s="6">
        <v>45635</v>
      </c>
      <c r="D1410" s="5" t="s">
        <v>694</v>
      </c>
    </row>
    <row r="1411" spans="1:4" x14ac:dyDescent="0.35">
      <c r="A1411" s="5">
        <v>1410</v>
      </c>
      <c r="B1411" s="6">
        <v>45630</v>
      </c>
      <c r="C1411" s="6">
        <v>45634</v>
      </c>
      <c r="D1411" s="5" t="s">
        <v>694</v>
      </c>
    </row>
    <row r="1412" spans="1:4" x14ac:dyDescent="0.35">
      <c r="A1412" s="5">
        <v>1411</v>
      </c>
      <c r="B1412" s="6">
        <v>45631</v>
      </c>
      <c r="C1412" s="6">
        <v>45635</v>
      </c>
      <c r="D1412" s="5" t="s">
        <v>694</v>
      </c>
    </row>
    <row r="1413" spans="1:4" x14ac:dyDescent="0.35">
      <c r="A1413" s="5">
        <v>1412</v>
      </c>
      <c r="B1413" s="6">
        <v>45630</v>
      </c>
      <c r="C1413" s="6">
        <v>45634</v>
      </c>
      <c r="D1413" s="5" t="s">
        <v>694</v>
      </c>
    </row>
    <row r="1414" spans="1:4" x14ac:dyDescent="0.35">
      <c r="A1414" s="5">
        <v>1413</v>
      </c>
      <c r="B1414" s="6">
        <v>45631</v>
      </c>
      <c r="C1414" s="6">
        <v>45635</v>
      </c>
      <c r="D1414" s="5" t="s">
        <v>694</v>
      </c>
    </row>
    <row r="1415" spans="1:4" x14ac:dyDescent="0.35">
      <c r="A1415" s="5">
        <v>1414</v>
      </c>
      <c r="B1415" s="6">
        <v>45630</v>
      </c>
      <c r="C1415" s="6">
        <v>45636</v>
      </c>
      <c r="D1415" s="5" t="s">
        <v>694</v>
      </c>
    </row>
    <row r="1416" spans="1:4" x14ac:dyDescent="0.35">
      <c r="A1416" s="5">
        <v>1415</v>
      </c>
      <c r="B1416" s="6">
        <v>45631</v>
      </c>
      <c r="C1416" s="6">
        <v>45633</v>
      </c>
      <c r="D1416" s="5" t="s">
        <v>694</v>
      </c>
    </row>
    <row r="1417" spans="1:4" x14ac:dyDescent="0.35">
      <c r="A1417" s="5">
        <v>1416</v>
      </c>
      <c r="B1417" s="6">
        <v>45632</v>
      </c>
      <c r="C1417" s="6">
        <v>45635</v>
      </c>
      <c r="D1417" s="5" t="s">
        <v>694</v>
      </c>
    </row>
    <row r="1418" spans="1:4" x14ac:dyDescent="0.35">
      <c r="A1418" s="5">
        <v>1417</v>
      </c>
      <c r="B1418" s="6">
        <v>45630</v>
      </c>
      <c r="C1418" s="6">
        <v>45633</v>
      </c>
      <c r="D1418" s="5" t="s">
        <v>694</v>
      </c>
    </row>
    <row r="1419" spans="1:4" x14ac:dyDescent="0.35">
      <c r="A1419" s="5">
        <v>1418</v>
      </c>
      <c r="B1419" s="6">
        <v>45630</v>
      </c>
      <c r="C1419" s="6">
        <v>45635</v>
      </c>
      <c r="D1419" s="5" t="s">
        <v>694</v>
      </c>
    </row>
    <row r="1420" spans="1:4" x14ac:dyDescent="0.35">
      <c r="A1420" s="5">
        <v>1419</v>
      </c>
      <c r="B1420" s="6">
        <v>45631</v>
      </c>
      <c r="C1420" s="6">
        <v>45636</v>
      </c>
      <c r="D1420" s="5" t="s">
        <v>694</v>
      </c>
    </row>
    <row r="1421" spans="1:4" x14ac:dyDescent="0.35">
      <c r="A1421" s="5">
        <v>1420</v>
      </c>
      <c r="B1421" s="6">
        <v>45632</v>
      </c>
      <c r="C1421" s="6">
        <v>45636</v>
      </c>
      <c r="D1421" s="5" t="s">
        <v>694</v>
      </c>
    </row>
    <row r="1422" spans="1:4" x14ac:dyDescent="0.35">
      <c r="A1422" s="5">
        <v>1421</v>
      </c>
      <c r="B1422" s="6">
        <v>45631</v>
      </c>
      <c r="C1422" s="6">
        <v>45633</v>
      </c>
      <c r="D1422" s="5" t="s">
        <v>694</v>
      </c>
    </row>
    <row r="1423" spans="1:4" x14ac:dyDescent="0.35">
      <c r="A1423" s="5">
        <v>1422</v>
      </c>
      <c r="B1423" s="6">
        <v>45632</v>
      </c>
      <c r="C1423" s="6">
        <v>45635</v>
      </c>
      <c r="D1423" s="5" t="s">
        <v>694</v>
      </c>
    </row>
    <row r="1424" spans="1:4" x14ac:dyDescent="0.35">
      <c r="A1424" s="5">
        <v>1423</v>
      </c>
      <c r="B1424" s="6">
        <v>45632</v>
      </c>
      <c r="C1424" s="6">
        <v>45638</v>
      </c>
      <c r="D1424" s="5" t="s">
        <v>694</v>
      </c>
    </row>
    <row r="1425" spans="1:4" x14ac:dyDescent="0.35">
      <c r="A1425" s="5">
        <v>1424</v>
      </c>
      <c r="B1425" s="6">
        <v>45632</v>
      </c>
      <c r="C1425" s="6">
        <v>45637</v>
      </c>
      <c r="D1425" s="5" t="s">
        <v>694</v>
      </c>
    </row>
    <row r="1426" spans="1:4" x14ac:dyDescent="0.35">
      <c r="A1426" s="5">
        <v>1425</v>
      </c>
      <c r="B1426" s="6">
        <v>45632</v>
      </c>
      <c r="C1426" s="5"/>
      <c r="D1426" s="5" t="s">
        <v>696</v>
      </c>
    </row>
    <row r="1427" spans="1:4" x14ac:dyDescent="0.35">
      <c r="A1427" s="5">
        <v>1426</v>
      </c>
      <c r="B1427" s="6">
        <v>45632</v>
      </c>
      <c r="C1427" s="6">
        <v>45635</v>
      </c>
      <c r="D1427" s="5" t="s">
        <v>694</v>
      </c>
    </row>
    <row r="1428" spans="1:4" x14ac:dyDescent="0.35">
      <c r="A1428" s="5">
        <v>1427</v>
      </c>
      <c r="B1428" s="6">
        <v>45633</v>
      </c>
      <c r="C1428" s="6">
        <v>45638</v>
      </c>
      <c r="D1428" s="5" t="s">
        <v>694</v>
      </c>
    </row>
    <row r="1429" spans="1:4" x14ac:dyDescent="0.35">
      <c r="A1429" s="5">
        <v>1428</v>
      </c>
      <c r="B1429" s="6">
        <v>45633</v>
      </c>
      <c r="C1429" s="6">
        <v>45636</v>
      </c>
      <c r="D1429" s="5" t="s">
        <v>694</v>
      </c>
    </row>
    <row r="1430" spans="1:4" x14ac:dyDescent="0.35">
      <c r="A1430" s="5">
        <v>1429</v>
      </c>
      <c r="B1430" s="6">
        <v>45634</v>
      </c>
      <c r="C1430" s="6">
        <v>45638</v>
      </c>
      <c r="D1430" s="5" t="s">
        <v>694</v>
      </c>
    </row>
    <row r="1431" spans="1:4" x14ac:dyDescent="0.35">
      <c r="A1431" s="5">
        <v>1430</v>
      </c>
      <c r="B1431" s="6">
        <v>45634</v>
      </c>
      <c r="C1431" s="6">
        <v>45638</v>
      </c>
      <c r="D1431" s="5" t="s">
        <v>694</v>
      </c>
    </row>
    <row r="1432" spans="1:4" x14ac:dyDescent="0.35">
      <c r="A1432" s="5">
        <v>1431</v>
      </c>
      <c r="B1432" s="6">
        <v>45633</v>
      </c>
      <c r="C1432" s="6">
        <v>45638</v>
      </c>
      <c r="D1432" s="5" t="s">
        <v>694</v>
      </c>
    </row>
    <row r="1433" spans="1:4" x14ac:dyDescent="0.35">
      <c r="A1433" s="5">
        <v>1432</v>
      </c>
      <c r="B1433" s="6">
        <v>45632</v>
      </c>
      <c r="C1433" s="5"/>
      <c r="D1433" s="5" t="s">
        <v>696</v>
      </c>
    </row>
    <row r="1434" spans="1:4" x14ac:dyDescent="0.35">
      <c r="A1434" s="5">
        <v>1433</v>
      </c>
      <c r="B1434" s="6">
        <v>45632</v>
      </c>
      <c r="C1434" s="5"/>
      <c r="D1434" s="5" t="s">
        <v>696</v>
      </c>
    </row>
    <row r="1435" spans="1:4" x14ac:dyDescent="0.35">
      <c r="A1435" s="5">
        <v>1434</v>
      </c>
      <c r="B1435" s="6">
        <v>45634</v>
      </c>
      <c r="C1435" s="6">
        <v>45636</v>
      </c>
      <c r="D1435" s="5" t="s">
        <v>694</v>
      </c>
    </row>
    <row r="1436" spans="1:4" x14ac:dyDescent="0.35">
      <c r="A1436" s="5">
        <v>1435</v>
      </c>
      <c r="B1436" s="6">
        <v>45634</v>
      </c>
      <c r="C1436" s="6">
        <v>45636</v>
      </c>
      <c r="D1436" s="5" t="s">
        <v>694</v>
      </c>
    </row>
    <row r="1437" spans="1:4" x14ac:dyDescent="0.35">
      <c r="A1437" s="5">
        <v>1436</v>
      </c>
      <c r="B1437" s="6">
        <v>45635</v>
      </c>
      <c r="C1437" s="6">
        <v>45641</v>
      </c>
      <c r="D1437" s="5" t="s">
        <v>694</v>
      </c>
    </row>
    <row r="1438" spans="1:4" x14ac:dyDescent="0.35">
      <c r="A1438" s="5">
        <v>1437</v>
      </c>
      <c r="B1438" s="6">
        <v>45633</v>
      </c>
      <c r="C1438" s="6">
        <v>45635</v>
      </c>
      <c r="D1438" s="5" t="s">
        <v>694</v>
      </c>
    </row>
    <row r="1439" spans="1:4" x14ac:dyDescent="0.35">
      <c r="A1439" s="5">
        <v>1438</v>
      </c>
      <c r="B1439" s="6">
        <v>45633</v>
      </c>
      <c r="C1439" s="6">
        <v>45635</v>
      </c>
      <c r="D1439" s="5" t="s">
        <v>694</v>
      </c>
    </row>
    <row r="1440" spans="1:4" x14ac:dyDescent="0.35">
      <c r="A1440" s="5">
        <v>1439</v>
      </c>
      <c r="B1440" s="6">
        <v>45633</v>
      </c>
      <c r="C1440" s="6">
        <v>45635</v>
      </c>
      <c r="D1440" s="5" t="s">
        <v>694</v>
      </c>
    </row>
    <row r="1441" spans="1:4" x14ac:dyDescent="0.35">
      <c r="A1441" s="5">
        <v>1440</v>
      </c>
      <c r="B1441" s="6">
        <v>45634</v>
      </c>
      <c r="C1441" s="6">
        <v>45636</v>
      </c>
      <c r="D1441" s="5" t="s">
        <v>694</v>
      </c>
    </row>
    <row r="1442" spans="1:4" x14ac:dyDescent="0.35">
      <c r="A1442" s="5">
        <v>1441</v>
      </c>
      <c r="B1442" s="6">
        <v>45633</v>
      </c>
      <c r="C1442" s="6">
        <v>45638</v>
      </c>
      <c r="D1442" s="5" t="s">
        <v>694</v>
      </c>
    </row>
    <row r="1443" spans="1:4" x14ac:dyDescent="0.35">
      <c r="A1443" s="5">
        <v>1442</v>
      </c>
      <c r="B1443" s="6">
        <v>45634</v>
      </c>
      <c r="C1443" s="6">
        <v>45639</v>
      </c>
      <c r="D1443" s="5" t="s">
        <v>694</v>
      </c>
    </row>
    <row r="1444" spans="1:4" x14ac:dyDescent="0.35">
      <c r="A1444" s="5">
        <v>1443</v>
      </c>
      <c r="B1444" s="6">
        <v>45635</v>
      </c>
      <c r="C1444" s="6">
        <v>45641</v>
      </c>
      <c r="D1444" s="5" t="s">
        <v>694</v>
      </c>
    </row>
    <row r="1445" spans="1:4" x14ac:dyDescent="0.35">
      <c r="A1445" s="5">
        <v>1444</v>
      </c>
      <c r="B1445" s="6">
        <v>45635</v>
      </c>
      <c r="C1445" s="6">
        <v>45641</v>
      </c>
      <c r="D1445" s="5" t="s">
        <v>694</v>
      </c>
    </row>
    <row r="1446" spans="1:4" x14ac:dyDescent="0.35">
      <c r="A1446" s="5">
        <v>1445</v>
      </c>
      <c r="B1446" s="6">
        <v>45634</v>
      </c>
      <c r="C1446" s="6">
        <v>45637</v>
      </c>
      <c r="D1446" s="5" t="s">
        <v>694</v>
      </c>
    </row>
    <row r="1447" spans="1:4" x14ac:dyDescent="0.35">
      <c r="A1447" s="5">
        <v>1446</v>
      </c>
      <c r="B1447" s="6">
        <v>45636</v>
      </c>
      <c r="C1447" s="6">
        <v>45638</v>
      </c>
      <c r="D1447" s="5" t="s">
        <v>694</v>
      </c>
    </row>
    <row r="1448" spans="1:4" x14ac:dyDescent="0.35">
      <c r="A1448" s="5">
        <v>1447</v>
      </c>
      <c r="B1448" s="6">
        <v>45635</v>
      </c>
      <c r="C1448" s="6">
        <v>45638</v>
      </c>
      <c r="D1448" s="5" t="s">
        <v>694</v>
      </c>
    </row>
    <row r="1449" spans="1:4" x14ac:dyDescent="0.35">
      <c r="A1449" s="5">
        <v>1448</v>
      </c>
      <c r="B1449" s="6">
        <v>45636</v>
      </c>
      <c r="C1449" s="6">
        <v>45641</v>
      </c>
      <c r="D1449" s="5" t="s">
        <v>694</v>
      </c>
    </row>
    <row r="1450" spans="1:4" x14ac:dyDescent="0.35">
      <c r="A1450" s="5">
        <v>1449</v>
      </c>
      <c r="B1450" s="6">
        <v>45636</v>
      </c>
      <c r="C1450" s="6">
        <v>45640</v>
      </c>
      <c r="D1450" s="5" t="s">
        <v>694</v>
      </c>
    </row>
    <row r="1451" spans="1:4" x14ac:dyDescent="0.35">
      <c r="A1451" s="5">
        <v>1450</v>
      </c>
      <c r="B1451" s="6">
        <v>45636</v>
      </c>
      <c r="C1451" s="6">
        <v>45639</v>
      </c>
      <c r="D1451" s="5" t="s">
        <v>694</v>
      </c>
    </row>
    <row r="1452" spans="1:4" x14ac:dyDescent="0.35">
      <c r="A1452" s="5">
        <v>1451</v>
      </c>
      <c r="B1452" s="6">
        <v>45635</v>
      </c>
      <c r="C1452" s="6">
        <v>45643</v>
      </c>
      <c r="D1452" s="5" t="s">
        <v>695</v>
      </c>
    </row>
    <row r="1453" spans="1:4" x14ac:dyDescent="0.35">
      <c r="A1453" s="5">
        <v>1452</v>
      </c>
      <c r="B1453" s="6">
        <v>45638</v>
      </c>
      <c r="C1453" s="6">
        <v>45644</v>
      </c>
      <c r="D1453" s="5" t="s">
        <v>694</v>
      </c>
    </row>
    <row r="1454" spans="1:4" x14ac:dyDescent="0.35">
      <c r="A1454" s="5">
        <v>1453</v>
      </c>
      <c r="B1454" s="6">
        <v>45636</v>
      </c>
      <c r="C1454" s="6">
        <v>45641</v>
      </c>
      <c r="D1454" s="5" t="s">
        <v>694</v>
      </c>
    </row>
    <row r="1455" spans="1:4" x14ac:dyDescent="0.35">
      <c r="A1455" s="5">
        <v>1454</v>
      </c>
      <c r="B1455" s="6">
        <v>45638</v>
      </c>
      <c r="C1455" s="6">
        <v>45640</v>
      </c>
      <c r="D1455" s="5" t="s">
        <v>694</v>
      </c>
    </row>
    <row r="1456" spans="1:4" x14ac:dyDescent="0.35">
      <c r="A1456" s="5">
        <v>1455</v>
      </c>
      <c r="B1456" s="6">
        <v>45636</v>
      </c>
      <c r="C1456" s="6">
        <v>45641</v>
      </c>
      <c r="D1456" s="5" t="s">
        <v>694</v>
      </c>
    </row>
    <row r="1457" spans="1:4" x14ac:dyDescent="0.35">
      <c r="A1457" s="5">
        <v>1456</v>
      </c>
      <c r="B1457" s="6">
        <v>45638</v>
      </c>
      <c r="C1457" s="6">
        <v>45642</v>
      </c>
      <c r="D1457" s="5" t="s">
        <v>694</v>
      </c>
    </row>
    <row r="1458" spans="1:4" x14ac:dyDescent="0.35">
      <c r="A1458" s="5">
        <v>1457</v>
      </c>
      <c r="B1458" s="6">
        <v>45637</v>
      </c>
      <c r="C1458" s="6">
        <v>45641</v>
      </c>
      <c r="D1458" s="5" t="s">
        <v>694</v>
      </c>
    </row>
    <row r="1459" spans="1:4" x14ac:dyDescent="0.35">
      <c r="A1459" s="5">
        <v>1458</v>
      </c>
      <c r="B1459" s="6">
        <v>45639</v>
      </c>
      <c r="C1459" s="6">
        <v>45644</v>
      </c>
      <c r="D1459" s="5" t="s">
        <v>694</v>
      </c>
    </row>
    <row r="1460" spans="1:4" x14ac:dyDescent="0.35">
      <c r="A1460" s="5">
        <v>1459</v>
      </c>
      <c r="B1460" s="6">
        <v>45639</v>
      </c>
      <c r="C1460" s="6">
        <v>45649</v>
      </c>
      <c r="D1460" s="5" t="s">
        <v>695</v>
      </c>
    </row>
    <row r="1461" spans="1:4" x14ac:dyDescent="0.35">
      <c r="A1461" s="5">
        <v>1460</v>
      </c>
      <c r="B1461" s="6">
        <v>45637</v>
      </c>
      <c r="C1461" s="6">
        <v>45640</v>
      </c>
      <c r="D1461" s="5" t="s">
        <v>694</v>
      </c>
    </row>
    <row r="1462" spans="1:4" x14ac:dyDescent="0.35">
      <c r="A1462" s="5">
        <v>1461</v>
      </c>
      <c r="B1462" s="6">
        <v>45639</v>
      </c>
      <c r="C1462" s="5"/>
      <c r="D1462" s="5" t="s">
        <v>696</v>
      </c>
    </row>
    <row r="1463" spans="1:4" x14ac:dyDescent="0.35">
      <c r="A1463" s="5">
        <v>1462</v>
      </c>
      <c r="B1463" s="6">
        <v>45637</v>
      </c>
      <c r="C1463" s="6">
        <v>45645</v>
      </c>
      <c r="D1463" s="5" t="s">
        <v>695</v>
      </c>
    </row>
    <row r="1464" spans="1:4" x14ac:dyDescent="0.35">
      <c r="A1464" s="5">
        <v>1463</v>
      </c>
      <c r="B1464" s="6">
        <v>45637</v>
      </c>
      <c r="C1464" s="6">
        <v>45643</v>
      </c>
      <c r="D1464" s="5" t="s">
        <v>695</v>
      </c>
    </row>
    <row r="1465" spans="1:4" x14ac:dyDescent="0.35">
      <c r="A1465" s="5">
        <v>1464</v>
      </c>
      <c r="B1465" s="6">
        <v>45637</v>
      </c>
      <c r="C1465" s="6">
        <v>45639</v>
      </c>
      <c r="D1465" s="5" t="s">
        <v>694</v>
      </c>
    </row>
    <row r="1466" spans="1:4" x14ac:dyDescent="0.35">
      <c r="A1466" s="5">
        <v>1465</v>
      </c>
      <c r="B1466" s="6">
        <v>45638</v>
      </c>
      <c r="C1466" s="6">
        <v>45643</v>
      </c>
      <c r="D1466" s="5" t="s">
        <v>694</v>
      </c>
    </row>
    <row r="1467" spans="1:4" x14ac:dyDescent="0.35">
      <c r="A1467" s="5">
        <v>1466</v>
      </c>
      <c r="B1467" s="6">
        <v>45637</v>
      </c>
      <c r="C1467" s="6">
        <v>45641</v>
      </c>
      <c r="D1467" s="5" t="s">
        <v>694</v>
      </c>
    </row>
    <row r="1468" spans="1:4" x14ac:dyDescent="0.35">
      <c r="A1468" s="5">
        <v>1467</v>
      </c>
      <c r="B1468" s="6">
        <v>45639</v>
      </c>
      <c r="C1468" s="6">
        <v>45643</v>
      </c>
      <c r="D1468" s="5" t="s">
        <v>694</v>
      </c>
    </row>
    <row r="1469" spans="1:4" x14ac:dyDescent="0.35">
      <c r="A1469" s="5">
        <v>1468</v>
      </c>
      <c r="B1469" s="6">
        <v>45639</v>
      </c>
      <c r="C1469" s="6">
        <v>45644</v>
      </c>
      <c r="D1469" s="5" t="s">
        <v>694</v>
      </c>
    </row>
    <row r="1470" spans="1:4" x14ac:dyDescent="0.35">
      <c r="A1470" s="5">
        <v>1469</v>
      </c>
      <c r="B1470" s="6">
        <v>45638</v>
      </c>
      <c r="C1470" s="6">
        <v>45648</v>
      </c>
      <c r="D1470" s="5" t="s">
        <v>695</v>
      </c>
    </row>
    <row r="1471" spans="1:4" x14ac:dyDescent="0.35">
      <c r="A1471" s="5">
        <v>1470</v>
      </c>
      <c r="B1471" s="6">
        <v>45640</v>
      </c>
      <c r="C1471" s="6">
        <v>45645</v>
      </c>
      <c r="D1471" s="5" t="s">
        <v>694</v>
      </c>
    </row>
    <row r="1472" spans="1:4" x14ac:dyDescent="0.35">
      <c r="A1472" s="5">
        <v>1471</v>
      </c>
      <c r="B1472" s="6">
        <v>45639</v>
      </c>
      <c r="C1472" s="6">
        <v>45644</v>
      </c>
      <c r="D1472" s="5" t="s">
        <v>694</v>
      </c>
    </row>
    <row r="1473" spans="1:4" x14ac:dyDescent="0.35">
      <c r="A1473" s="5">
        <v>1472</v>
      </c>
      <c r="B1473" s="6">
        <v>45639</v>
      </c>
      <c r="C1473" s="6">
        <v>45645</v>
      </c>
      <c r="D1473" s="5" t="s">
        <v>694</v>
      </c>
    </row>
    <row r="1474" spans="1:4" x14ac:dyDescent="0.35">
      <c r="A1474" s="5">
        <v>1473</v>
      </c>
      <c r="B1474" s="6">
        <v>45639</v>
      </c>
      <c r="C1474" s="5"/>
      <c r="D1474" s="5" t="s">
        <v>696</v>
      </c>
    </row>
    <row r="1475" spans="1:4" x14ac:dyDescent="0.35">
      <c r="A1475" s="5">
        <v>1474</v>
      </c>
      <c r="B1475" s="6">
        <v>45641</v>
      </c>
      <c r="C1475" s="6">
        <v>45644</v>
      </c>
      <c r="D1475" s="5" t="s">
        <v>694</v>
      </c>
    </row>
    <row r="1476" spans="1:4" x14ac:dyDescent="0.35">
      <c r="A1476" s="5">
        <v>1475</v>
      </c>
      <c r="B1476" s="6">
        <v>45641</v>
      </c>
      <c r="C1476" s="5"/>
      <c r="D1476" s="5" t="s">
        <v>696</v>
      </c>
    </row>
    <row r="1477" spans="1:4" x14ac:dyDescent="0.35">
      <c r="A1477" s="5">
        <v>1476</v>
      </c>
      <c r="B1477" s="6">
        <v>45640</v>
      </c>
      <c r="C1477" s="6">
        <v>45648</v>
      </c>
      <c r="D1477" s="5" t="s">
        <v>695</v>
      </c>
    </row>
    <row r="1478" spans="1:4" x14ac:dyDescent="0.35">
      <c r="A1478" s="5">
        <v>1477</v>
      </c>
      <c r="B1478" s="6">
        <v>45640</v>
      </c>
      <c r="C1478" s="6">
        <v>45650</v>
      </c>
      <c r="D1478" s="5" t="s">
        <v>695</v>
      </c>
    </row>
    <row r="1479" spans="1:4" x14ac:dyDescent="0.35">
      <c r="A1479" s="5">
        <v>1478</v>
      </c>
      <c r="B1479" s="6">
        <v>45641</v>
      </c>
      <c r="C1479" s="6">
        <v>45643</v>
      </c>
      <c r="D1479" s="5" t="s">
        <v>694</v>
      </c>
    </row>
    <row r="1480" spans="1:4" x14ac:dyDescent="0.35">
      <c r="A1480" s="5">
        <v>1479</v>
      </c>
      <c r="B1480" s="6">
        <v>45641</v>
      </c>
      <c r="C1480" s="6">
        <v>45645</v>
      </c>
      <c r="D1480" s="5" t="s">
        <v>694</v>
      </c>
    </row>
    <row r="1481" spans="1:4" x14ac:dyDescent="0.35">
      <c r="A1481" s="5">
        <v>1480</v>
      </c>
      <c r="B1481" s="6">
        <v>45640</v>
      </c>
      <c r="C1481" s="6">
        <v>45646</v>
      </c>
      <c r="D1481" s="5" t="s">
        <v>694</v>
      </c>
    </row>
    <row r="1482" spans="1:4" x14ac:dyDescent="0.35">
      <c r="A1482" s="5">
        <v>1481</v>
      </c>
      <c r="B1482" s="6">
        <v>45642</v>
      </c>
      <c r="C1482" s="6">
        <v>45645</v>
      </c>
      <c r="D1482" s="5" t="s">
        <v>694</v>
      </c>
    </row>
    <row r="1483" spans="1:4" x14ac:dyDescent="0.35">
      <c r="A1483" s="5">
        <v>1482</v>
      </c>
      <c r="B1483" s="6">
        <v>45640</v>
      </c>
      <c r="C1483" s="6">
        <v>45650</v>
      </c>
      <c r="D1483" s="5" t="s">
        <v>695</v>
      </c>
    </row>
    <row r="1484" spans="1:4" x14ac:dyDescent="0.35">
      <c r="A1484" s="5">
        <v>1483</v>
      </c>
      <c r="B1484" s="6">
        <v>45641</v>
      </c>
      <c r="C1484" s="6">
        <v>45650</v>
      </c>
      <c r="D1484" s="5" t="s">
        <v>695</v>
      </c>
    </row>
    <row r="1485" spans="1:4" x14ac:dyDescent="0.35">
      <c r="A1485" s="5">
        <v>1484</v>
      </c>
      <c r="B1485" s="6">
        <v>45641</v>
      </c>
      <c r="C1485" s="6">
        <v>45644</v>
      </c>
      <c r="D1485" s="5" t="s">
        <v>694</v>
      </c>
    </row>
    <row r="1486" spans="1:4" x14ac:dyDescent="0.35">
      <c r="A1486" s="5">
        <v>1485</v>
      </c>
      <c r="B1486" s="6">
        <v>45641</v>
      </c>
      <c r="C1486" s="6">
        <v>45643</v>
      </c>
      <c r="D1486" s="5" t="s">
        <v>694</v>
      </c>
    </row>
    <row r="1487" spans="1:4" x14ac:dyDescent="0.35">
      <c r="A1487" s="5">
        <v>1486</v>
      </c>
      <c r="B1487" s="6">
        <v>45640</v>
      </c>
      <c r="C1487" s="6">
        <v>45642</v>
      </c>
      <c r="D1487" s="5" t="s">
        <v>694</v>
      </c>
    </row>
    <row r="1488" spans="1:4" x14ac:dyDescent="0.35">
      <c r="A1488" s="5">
        <v>1487</v>
      </c>
      <c r="B1488" s="6">
        <v>45643</v>
      </c>
      <c r="C1488" s="6">
        <v>45649</v>
      </c>
      <c r="D1488" s="5" t="s">
        <v>694</v>
      </c>
    </row>
    <row r="1489" spans="1:4" x14ac:dyDescent="0.35">
      <c r="A1489" s="5">
        <v>1488</v>
      </c>
      <c r="B1489" s="6">
        <v>45643</v>
      </c>
      <c r="C1489" s="6">
        <v>45647</v>
      </c>
      <c r="D1489" s="5" t="s">
        <v>694</v>
      </c>
    </row>
    <row r="1490" spans="1:4" x14ac:dyDescent="0.35">
      <c r="A1490" s="5">
        <v>1489</v>
      </c>
      <c r="B1490" s="6">
        <v>45643</v>
      </c>
      <c r="C1490" s="6">
        <v>45645</v>
      </c>
      <c r="D1490" s="5" t="s">
        <v>694</v>
      </c>
    </row>
    <row r="1491" spans="1:4" x14ac:dyDescent="0.35">
      <c r="A1491" s="5">
        <v>1490</v>
      </c>
      <c r="B1491" s="6">
        <v>45642</v>
      </c>
      <c r="C1491" s="5"/>
      <c r="D1491" s="5" t="s">
        <v>696</v>
      </c>
    </row>
    <row r="1492" spans="1:4" x14ac:dyDescent="0.35">
      <c r="A1492" s="5">
        <v>1491</v>
      </c>
      <c r="B1492" s="6">
        <v>45643</v>
      </c>
      <c r="C1492" s="6">
        <v>45649</v>
      </c>
      <c r="D1492" s="5" t="s">
        <v>694</v>
      </c>
    </row>
    <row r="1493" spans="1:4" x14ac:dyDescent="0.35">
      <c r="A1493" s="5">
        <v>1492</v>
      </c>
      <c r="B1493" s="6">
        <v>45642</v>
      </c>
      <c r="C1493" s="6">
        <v>45646</v>
      </c>
      <c r="D1493" s="5" t="s">
        <v>694</v>
      </c>
    </row>
    <row r="1494" spans="1:4" x14ac:dyDescent="0.35">
      <c r="A1494" s="5">
        <v>1493</v>
      </c>
      <c r="B1494" s="6">
        <v>45641</v>
      </c>
      <c r="C1494" s="6">
        <v>45647</v>
      </c>
      <c r="D1494" s="5" t="s">
        <v>694</v>
      </c>
    </row>
    <row r="1495" spans="1:4" x14ac:dyDescent="0.35">
      <c r="A1495" s="5">
        <v>1494</v>
      </c>
      <c r="B1495" s="6">
        <v>45641</v>
      </c>
      <c r="C1495" s="6">
        <v>45653</v>
      </c>
      <c r="D1495" s="5" t="s">
        <v>695</v>
      </c>
    </row>
    <row r="1496" spans="1:4" x14ac:dyDescent="0.35">
      <c r="A1496" s="5">
        <v>1495</v>
      </c>
      <c r="B1496" s="6">
        <v>45643</v>
      </c>
      <c r="C1496" s="6">
        <v>45655</v>
      </c>
      <c r="D1496" s="5" t="s">
        <v>695</v>
      </c>
    </row>
    <row r="1497" spans="1:4" x14ac:dyDescent="0.35">
      <c r="A1497" s="5">
        <v>1496</v>
      </c>
      <c r="B1497" s="6">
        <v>45643</v>
      </c>
      <c r="C1497" s="6">
        <v>45646</v>
      </c>
      <c r="D1497" s="5" t="s">
        <v>694</v>
      </c>
    </row>
    <row r="1498" spans="1:4" x14ac:dyDescent="0.35">
      <c r="A1498" s="5">
        <v>1497</v>
      </c>
      <c r="B1498" s="6">
        <v>45643</v>
      </c>
      <c r="C1498" s="6">
        <v>45655</v>
      </c>
      <c r="D1498" s="5" t="s">
        <v>695</v>
      </c>
    </row>
    <row r="1499" spans="1:4" x14ac:dyDescent="0.35">
      <c r="A1499" s="5">
        <v>1498</v>
      </c>
      <c r="B1499" s="6">
        <v>45644</v>
      </c>
      <c r="C1499" s="6">
        <v>45648</v>
      </c>
      <c r="D1499" s="5" t="s">
        <v>694</v>
      </c>
    </row>
    <row r="1500" spans="1:4" x14ac:dyDescent="0.35">
      <c r="A1500" s="5">
        <v>1499</v>
      </c>
      <c r="B1500" s="6">
        <v>45642</v>
      </c>
      <c r="C1500" s="6">
        <v>45644</v>
      </c>
      <c r="D1500" s="5" t="s">
        <v>694</v>
      </c>
    </row>
    <row r="1501" spans="1:4" x14ac:dyDescent="0.35">
      <c r="A1501" s="5">
        <v>1500</v>
      </c>
      <c r="B1501" s="6">
        <v>45642</v>
      </c>
      <c r="C1501" s="6">
        <v>45645</v>
      </c>
      <c r="D1501" s="5" t="s">
        <v>694</v>
      </c>
    </row>
    <row r="1502" spans="1:4" x14ac:dyDescent="0.35">
      <c r="A1502" s="5">
        <v>1501</v>
      </c>
      <c r="B1502" s="6">
        <v>45642</v>
      </c>
      <c r="C1502" s="6">
        <v>45649</v>
      </c>
      <c r="D1502" s="5" t="s">
        <v>695</v>
      </c>
    </row>
    <row r="1503" spans="1:4" x14ac:dyDescent="0.35">
      <c r="A1503" s="5">
        <v>1502</v>
      </c>
      <c r="B1503" s="6">
        <v>45642</v>
      </c>
      <c r="C1503" s="6">
        <v>45646</v>
      </c>
      <c r="D1503" s="5" t="s">
        <v>694</v>
      </c>
    </row>
    <row r="1504" spans="1:4" x14ac:dyDescent="0.35">
      <c r="A1504" s="5">
        <v>1503</v>
      </c>
      <c r="B1504" s="6">
        <v>45643</v>
      </c>
      <c r="C1504" s="6">
        <v>45646</v>
      </c>
      <c r="D1504" s="5" t="s">
        <v>694</v>
      </c>
    </row>
    <row r="1505" spans="1:4" x14ac:dyDescent="0.35">
      <c r="A1505" s="5">
        <v>1504</v>
      </c>
      <c r="B1505" s="6">
        <v>45644</v>
      </c>
      <c r="C1505" s="6">
        <v>45650</v>
      </c>
      <c r="D1505" s="5" t="s">
        <v>694</v>
      </c>
    </row>
    <row r="1506" spans="1:4" x14ac:dyDescent="0.35">
      <c r="A1506" s="5">
        <v>1505</v>
      </c>
      <c r="B1506" s="6">
        <v>45643</v>
      </c>
      <c r="C1506" s="6">
        <v>45647</v>
      </c>
      <c r="D1506" s="5" t="s">
        <v>694</v>
      </c>
    </row>
    <row r="1507" spans="1:4" x14ac:dyDescent="0.35">
      <c r="A1507" s="5">
        <v>1506</v>
      </c>
      <c r="B1507" s="6">
        <v>45645</v>
      </c>
      <c r="C1507" s="6">
        <v>45650</v>
      </c>
      <c r="D1507" s="5" t="s">
        <v>694</v>
      </c>
    </row>
    <row r="1508" spans="1:4" x14ac:dyDescent="0.35">
      <c r="A1508" s="5">
        <v>1507</v>
      </c>
      <c r="B1508" s="6">
        <v>45643</v>
      </c>
      <c r="C1508" s="6">
        <v>45647</v>
      </c>
      <c r="D1508" s="5" t="s">
        <v>694</v>
      </c>
    </row>
    <row r="1509" spans="1:4" x14ac:dyDescent="0.35">
      <c r="A1509" s="5">
        <v>1508</v>
      </c>
      <c r="B1509" s="6">
        <v>45643</v>
      </c>
      <c r="C1509" s="6">
        <v>45645</v>
      </c>
      <c r="D1509" s="5" t="s">
        <v>694</v>
      </c>
    </row>
    <row r="1510" spans="1:4" x14ac:dyDescent="0.35">
      <c r="A1510" s="5">
        <v>1509</v>
      </c>
      <c r="B1510" s="6">
        <v>45645</v>
      </c>
      <c r="C1510" s="6">
        <v>45650</v>
      </c>
      <c r="D1510" s="5" t="s">
        <v>694</v>
      </c>
    </row>
    <row r="1511" spans="1:4" x14ac:dyDescent="0.35">
      <c r="A1511" s="5">
        <v>1510</v>
      </c>
      <c r="B1511" s="6">
        <v>45646</v>
      </c>
      <c r="C1511" s="6">
        <v>45649</v>
      </c>
      <c r="D1511" s="5" t="s">
        <v>694</v>
      </c>
    </row>
    <row r="1512" spans="1:4" x14ac:dyDescent="0.35">
      <c r="A1512" s="5">
        <v>1511</v>
      </c>
      <c r="B1512" s="6">
        <v>45646</v>
      </c>
      <c r="C1512" s="6">
        <v>45652</v>
      </c>
      <c r="D1512" s="5" t="s">
        <v>694</v>
      </c>
    </row>
    <row r="1513" spans="1:4" x14ac:dyDescent="0.35">
      <c r="A1513" s="5">
        <v>1512</v>
      </c>
      <c r="B1513" s="6">
        <v>45646</v>
      </c>
      <c r="C1513" s="6">
        <v>45651</v>
      </c>
      <c r="D1513" s="5" t="s">
        <v>694</v>
      </c>
    </row>
    <row r="1514" spans="1:4" x14ac:dyDescent="0.35">
      <c r="A1514" s="5">
        <v>1513</v>
      </c>
      <c r="B1514" s="6">
        <v>45645</v>
      </c>
      <c r="C1514" s="6">
        <v>45649</v>
      </c>
      <c r="D1514" s="5" t="s">
        <v>694</v>
      </c>
    </row>
    <row r="1515" spans="1:4" x14ac:dyDescent="0.35">
      <c r="A1515" s="5">
        <v>1514</v>
      </c>
      <c r="B1515" s="6">
        <v>45647</v>
      </c>
      <c r="C1515" s="6">
        <v>45653</v>
      </c>
      <c r="D1515" s="5" t="s">
        <v>694</v>
      </c>
    </row>
    <row r="1516" spans="1:4" x14ac:dyDescent="0.35">
      <c r="A1516" s="5">
        <v>1515</v>
      </c>
      <c r="B1516" s="6">
        <v>45647</v>
      </c>
      <c r="C1516" s="6">
        <v>45651</v>
      </c>
      <c r="D1516" s="5" t="s">
        <v>694</v>
      </c>
    </row>
    <row r="1517" spans="1:4" x14ac:dyDescent="0.35">
      <c r="A1517" s="5">
        <v>1516</v>
      </c>
      <c r="B1517" s="6">
        <v>45645</v>
      </c>
      <c r="C1517" s="6">
        <v>45653</v>
      </c>
      <c r="D1517" s="5" t="s">
        <v>695</v>
      </c>
    </row>
    <row r="1518" spans="1:4" x14ac:dyDescent="0.35">
      <c r="A1518" s="5">
        <v>1517</v>
      </c>
      <c r="B1518" s="6">
        <v>45646</v>
      </c>
      <c r="C1518" s="6">
        <v>45652</v>
      </c>
      <c r="D1518" s="5" t="s">
        <v>694</v>
      </c>
    </row>
    <row r="1519" spans="1:4" x14ac:dyDescent="0.35">
      <c r="A1519" s="5">
        <v>1518</v>
      </c>
      <c r="B1519" s="6">
        <v>45648</v>
      </c>
      <c r="C1519" s="6">
        <v>45650</v>
      </c>
      <c r="D1519" s="5" t="s">
        <v>694</v>
      </c>
    </row>
    <row r="1520" spans="1:4" x14ac:dyDescent="0.35">
      <c r="A1520" s="5">
        <v>1519</v>
      </c>
      <c r="B1520" s="6">
        <v>45646</v>
      </c>
      <c r="C1520" s="6">
        <v>45650</v>
      </c>
      <c r="D1520" s="5" t="s">
        <v>694</v>
      </c>
    </row>
    <row r="1521" spans="1:4" x14ac:dyDescent="0.35">
      <c r="A1521" s="5">
        <v>1520</v>
      </c>
      <c r="B1521" s="6">
        <v>45646</v>
      </c>
      <c r="C1521" s="6">
        <v>45650</v>
      </c>
      <c r="D1521" s="5" t="s">
        <v>694</v>
      </c>
    </row>
    <row r="1522" spans="1:4" x14ac:dyDescent="0.35">
      <c r="A1522" s="5">
        <v>1521</v>
      </c>
      <c r="B1522" s="6">
        <v>45647</v>
      </c>
      <c r="C1522" s="6">
        <v>45650</v>
      </c>
      <c r="D1522" s="5" t="s">
        <v>694</v>
      </c>
    </row>
    <row r="1523" spans="1:4" x14ac:dyDescent="0.35">
      <c r="A1523" s="5">
        <v>1522</v>
      </c>
      <c r="B1523" s="6">
        <v>45649</v>
      </c>
      <c r="C1523" s="5"/>
      <c r="D1523" s="5" t="s">
        <v>696</v>
      </c>
    </row>
    <row r="1524" spans="1:4" x14ac:dyDescent="0.35">
      <c r="A1524" s="5">
        <v>1523</v>
      </c>
      <c r="B1524" s="6">
        <v>45649</v>
      </c>
      <c r="C1524" s="6">
        <v>45658</v>
      </c>
      <c r="D1524" s="5" t="s">
        <v>695</v>
      </c>
    </row>
    <row r="1525" spans="1:4" x14ac:dyDescent="0.35">
      <c r="A1525" s="5">
        <v>1524</v>
      </c>
      <c r="B1525" s="6">
        <v>45648</v>
      </c>
      <c r="C1525" s="6">
        <v>45652</v>
      </c>
      <c r="D1525" s="5" t="s">
        <v>694</v>
      </c>
    </row>
    <row r="1526" spans="1:4" x14ac:dyDescent="0.35">
      <c r="A1526" s="5">
        <v>1525</v>
      </c>
      <c r="B1526" s="6">
        <v>45647</v>
      </c>
      <c r="C1526" s="6">
        <v>45651</v>
      </c>
      <c r="D1526" s="5" t="s">
        <v>694</v>
      </c>
    </row>
    <row r="1527" spans="1:4" x14ac:dyDescent="0.35">
      <c r="A1527" s="5">
        <v>1526</v>
      </c>
      <c r="B1527" s="6">
        <v>45648</v>
      </c>
      <c r="C1527" s="6">
        <v>45652</v>
      </c>
      <c r="D1527" s="5" t="s">
        <v>694</v>
      </c>
    </row>
    <row r="1528" spans="1:4" x14ac:dyDescent="0.35">
      <c r="A1528" s="5">
        <v>1527</v>
      </c>
      <c r="B1528" s="6">
        <v>45648</v>
      </c>
      <c r="C1528" s="6">
        <v>45654</v>
      </c>
      <c r="D1528" s="5" t="s">
        <v>694</v>
      </c>
    </row>
    <row r="1529" spans="1:4" x14ac:dyDescent="0.35">
      <c r="A1529" s="5">
        <v>1528</v>
      </c>
      <c r="B1529" s="6">
        <v>45649</v>
      </c>
      <c r="C1529" s="6">
        <v>45651</v>
      </c>
      <c r="D1529" s="5" t="s">
        <v>694</v>
      </c>
    </row>
    <row r="1530" spans="1:4" x14ac:dyDescent="0.35">
      <c r="A1530" s="5">
        <v>1529</v>
      </c>
      <c r="B1530" s="6">
        <v>45649</v>
      </c>
      <c r="C1530" s="6">
        <v>45653</v>
      </c>
      <c r="D1530" s="5" t="s">
        <v>694</v>
      </c>
    </row>
    <row r="1531" spans="1:4" x14ac:dyDescent="0.35">
      <c r="A1531" s="5">
        <v>1530</v>
      </c>
      <c r="B1531" s="6">
        <v>45649</v>
      </c>
      <c r="C1531" s="6">
        <v>45653</v>
      </c>
      <c r="D1531" s="5" t="s">
        <v>694</v>
      </c>
    </row>
    <row r="1532" spans="1:4" x14ac:dyDescent="0.35">
      <c r="A1532" s="5">
        <v>1531</v>
      </c>
      <c r="B1532" s="6">
        <v>45650</v>
      </c>
      <c r="C1532" s="6">
        <v>45652</v>
      </c>
      <c r="D1532" s="5" t="s">
        <v>694</v>
      </c>
    </row>
    <row r="1533" spans="1:4" x14ac:dyDescent="0.35">
      <c r="A1533" s="5">
        <v>1532</v>
      </c>
      <c r="B1533" s="6">
        <v>45649</v>
      </c>
      <c r="C1533" s="6">
        <v>45653</v>
      </c>
      <c r="D1533" s="5" t="s">
        <v>694</v>
      </c>
    </row>
    <row r="1534" spans="1:4" x14ac:dyDescent="0.35">
      <c r="A1534" s="5">
        <v>1533</v>
      </c>
      <c r="B1534" s="6">
        <v>45650</v>
      </c>
      <c r="C1534" s="6">
        <v>45658</v>
      </c>
      <c r="D1534" s="5" t="s">
        <v>695</v>
      </c>
    </row>
    <row r="1535" spans="1:4" x14ac:dyDescent="0.35">
      <c r="A1535" s="5">
        <v>1534</v>
      </c>
      <c r="B1535" s="6">
        <v>45649</v>
      </c>
      <c r="C1535" s="6">
        <v>45654</v>
      </c>
      <c r="D1535" s="5" t="s">
        <v>694</v>
      </c>
    </row>
    <row r="1536" spans="1:4" x14ac:dyDescent="0.35">
      <c r="A1536" s="5">
        <v>1535</v>
      </c>
      <c r="B1536" s="6">
        <v>45649</v>
      </c>
      <c r="C1536" s="6">
        <v>45654</v>
      </c>
      <c r="D1536" s="5" t="s">
        <v>694</v>
      </c>
    </row>
    <row r="1537" spans="1:4" x14ac:dyDescent="0.35">
      <c r="A1537" s="5">
        <v>1536</v>
      </c>
      <c r="B1537" s="6">
        <v>45649</v>
      </c>
      <c r="C1537" s="6">
        <v>45654</v>
      </c>
      <c r="D1537" s="5" t="s">
        <v>694</v>
      </c>
    </row>
    <row r="1538" spans="1:4" x14ac:dyDescent="0.35">
      <c r="A1538" s="5">
        <v>1537</v>
      </c>
      <c r="B1538" s="6">
        <v>45649</v>
      </c>
      <c r="C1538" s="6">
        <v>45651</v>
      </c>
      <c r="D1538" s="5" t="s">
        <v>694</v>
      </c>
    </row>
    <row r="1539" spans="1:4" x14ac:dyDescent="0.35">
      <c r="A1539" s="5">
        <v>1538</v>
      </c>
      <c r="B1539" s="6">
        <v>45649</v>
      </c>
      <c r="C1539" s="6">
        <v>45653</v>
      </c>
      <c r="D1539" s="5" t="s">
        <v>694</v>
      </c>
    </row>
    <row r="1540" spans="1:4" x14ac:dyDescent="0.35">
      <c r="A1540" s="5">
        <v>1539</v>
      </c>
      <c r="B1540" s="6">
        <v>45649</v>
      </c>
      <c r="C1540" s="6">
        <v>45651</v>
      </c>
      <c r="D1540" s="5" t="s">
        <v>694</v>
      </c>
    </row>
    <row r="1541" spans="1:4" x14ac:dyDescent="0.35">
      <c r="A1541" s="5">
        <v>1540</v>
      </c>
      <c r="B1541" s="6">
        <v>45651</v>
      </c>
      <c r="C1541" s="6">
        <v>45655</v>
      </c>
      <c r="D1541" s="5" t="s">
        <v>694</v>
      </c>
    </row>
    <row r="1542" spans="1:4" x14ac:dyDescent="0.35">
      <c r="A1542" s="5">
        <v>1541</v>
      </c>
      <c r="B1542" s="6">
        <v>45651</v>
      </c>
      <c r="C1542" s="6">
        <v>45656</v>
      </c>
      <c r="D1542" s="5" t="s">
        <v>694</v>
      </c>
    </row>
    <row r="1543" spans="1:4" x14ac:dyDescent="0.35">
      <c r="A1543" s="5">
        <v>1542</v>
      </c>
      <c r="B1543" s="6">
        <v>45652</v>
      </c>
      <c r="C1543" s="6">
        <v>45658</v>
      </c>
      <c r="D1543" s="5" t="s">
        <v>694</v>
      </c>
    </row>
    <row r="1544" spans="1:4" x14ac:dyDescent="0.35">
      <c r="A1544" s="5">
        <v>1543</v>
      </c>
      <c r="B1544" s="6">
        <v>45650</v>
      </c>
      <c r="C1544" s="6">
        <v>45656</v>
      </c>
      <c r="D1544" s="5" t="s">
        <v>694</v>
      </c>
    </row>
    <row r="1545" spans="1:4" x14ac:dyDescent="0.35">
      <c r="A1545" s="5">
        <v>1544</v>
      </c>
      <c r="B1545" s="6">
        <v>45651</v>
      </c>
      <c r="C1545" s="6">
        <v>45663</v>
      </c>
      <c r="D1545" s="5" t="s">
        <v>695</v>
      </c>
    </row>
    <row r="1546" spans="1:4" x14ac:dyDescent="0.35">
      <c r="A1546" s="5">
        <v>1545</v>
      </c>
      <c r="B1546" s="6">
        <v>45652</v>
      </c>
      <c r="C1546" s="6">
        <v>45656</v>
      </c>
      <c r="D1546" s="5" t="s">
        <v>694</v>
      </c>
    </row>
    <row r="1547" spans="1:4" x14ac:dyDescent="0.35">
      <c r="A1547" s="5">
        <v>1546</v>
      </c>
      <c r="B1547" s="6">
        <v>45651</v>
      </c>
      <c r="C1547" s="6">
        <v>45654</v>
      </c>
      <c r="D1547" s="5" t="s">
        <v>694</v>
      </c>
    </row>
    <row r="1548" spans="1:4" x14ac:dyDescent="0.35">
      <c r="A1548" s="5">
        <v>1547</v>
      </c>
      <c r="B1548" s="6">
        <v>45651</v>
      </c>
      <c r="C1548" s="6">
        <v>45656</v>
      </c>
      <c r="D1548" s="5" t="s">
        <v>694</v>
      </c>
    </row>
    <row r="1549" spans="1:4" x14ac:dyDescent="0.35">
      <c r="A1549" s="5">
        <v>1548</v>
      </c>
      <c r="B1549" s="6">
        <v>45652</v>
      </c>
      <c r="C1549" s="6">
        <v>45655</v>
      </c>
      <c r="D1549" s="5" t="s">
        <v>694</v>
      </c>
    </row>
    <row r="1550" spans="1:4" x14ac:dyDescent="0.35">
      <c r="A1550" s="5">
        <v>1549</v>
      </c>
      <c r="B1550" s="6">
        <v>45652</v>
      </c>
      <c r="C1550" s="6">
        <v>45654</v>
      </c>
      <c r="D1550" s="5" t="s">
        <v>694</v>
      </c>
    </row>
    <row r="1551" spans="1:4" x14ac:dyDescent="0.35">
      <c r="A1551" s="5">
        <v>1550</v>
      </c>
      <c r="B1551" s="6">
        <v>45653</v>
      </c>
      <c r="C1551" s="6">
        <v>45659</v>
      </c>
      <c r="D1551" s="5" t="s">
        <v>694</v>
      </c>
    </row>
    <row r="1552" spans="1:4" x14ac:dyDescent="0.35">
      <c r="A1552" s="5">
        <v>1551</v>
      </c>
      <c r="B1552" s="6">
        <v>45652</v>
      </c>
      <c r="C1552" s="6">
        <v>45656</v>
      </c>
      <c r="D1552" s="5" t="s">
        <v>694</v>
      </c>
    </row>
    <row r="1553" spans="1:4" x14ac:dyDescent="0.35">
      <c r="A1553" s="5">
        <v>1552</v>
      </c>
      <c r="B1553" s="6">
        <v>45651</v>
      </c>
      <c r="C1553" s="6">
        <v>45653</v>
      </c>
      <c r="D1553" s="5" t="s">
        <v>694</v>
      </c>
    </row>
    <row r="1554" spans="1:4" x14ac:dyDescent="0.35">
      <c r="A1554" s="5">
        <v>1553</v>
      </c>
      <c r="B1554" s="6">
        <v>45652</v>
      </c>
      <c r="C1554" s="5"/>
      <c r="D1554" s="5" t="s">
        <v>696</v>
      </c>
    </row>
    <row r="1555" spans="1:4" x14ac:dyDescent="0.35">
      <c r="A1555" s="5">
        <v>1554</v>
      </c>
      <c r="B1555" s="6">
        <v>45653</v>
      </c>
      <c r="C1555" s="6">
        <v>45656</v>
      </c>
      <c r="D1555" s="5" t="s">
        <v>694</v>
      </c>
    </row>
    <row r="1556" spans="1:4" x14ac:dyDescent="0.35">
      <c r="A1556" s="5">
        <v>1555</v>
      </c>
      <c r="B1556" s="6">
        <v>45653</v>
      </c>
      <c r="C1556" s="6">
        <v>45658</v>
      </c>
      <c r="D1556" s="5" t="s">
        <v>694</v>
      </c>
    </row>
    <row r="1557" spans="1:4" x14ac:dyDescent="0.35">
      <c r="A1557" s="5">
        <v>1556</v>
      </c>
      <c r="B1557" s="6">
        <v>45653</v>
      </c>
      <c r="C1557" s="6">
        <v>45658</v>
      </c>
      <c r="D1557" s="5" t="s">
        <v>694</v>
      </c>
    </row>
    <row r="1558" spans="1:4" x14ac:dyDescent="0.35">
      <c r="A1558" s="5">
        <v>1557</v>
      </c>
      <c r="B1558" s="6">
        <v>45652</v>
      </c>
      <c r="C1558" s="6">
        <v>45655</v>
      </c>
      <c r="D1558" s="5" t="s">
        <v>694</v>
      </c>
    </row>
    <row r="1559" spans="1:4" x14ac:dyDescent="0.35">
      <c r="A1559" s="5">
        <v>1558</v>
      </c>
      <c r="B1559" s="6">
        <v>45652</v>
      </c>
      <c r="C1559" s="6">
        <v>45664</v>
      </c>
      <c r="D1559" s="5" t="s">
        <v>695</v>
      </c>
    </row>
    <row r="1560" spans="1:4" x14ac:dyDescent="0.35">
      <c r="A1560" s="5">
        <v>1559</v>
      </c>
      <c r="B1560" s="6">
        <v>45652</v>
      </c>
      <c r="C1560" s="6">
        <v>45655</v>
      </c>
      <c r="D1560" s="5" t="s">
        <v>694</v>
      </c>
    </row>
    <row r="1561" spans="1:4" x14ac:dyDescent="0.35">
      <c r="A1561" s="5">
        <v>1560</v>
      </c>
      <c r="B1561" s="6">
        <v>45654</v>
      </c>
      <c r="C1561" s="6">
        <v>45660</v>
      </c>
      <c r="D1561" s="5" t="s">
        <v>694</v>
      </c>
    </row>
    <row r="1562" spans="1:4" x14ac:dyDescent="0.35">
      <c r="A1562" s="5">
        <v>1561</v>
      </c>
      <c r="B1562" s="6">
        <v>45653</v>
      </c>
      <c r="C1562" s="6">
        <v>45655</v>
      </c>
      <c r="D1562" s="5" t="s">
        <v>694</v>
      </c>
    </row>
    <row r="1563" spans="1:4" x14ac:dyDescent="0.35">
      <c r="A1563" s="5">
        <v>1562</v>
      </c>
      <c r="B1563" s="6">
        <v>45654</v>
      </c>
      <c r="C1563" s="6">
        <v>45665</v>
      </c>
      <c r="D1563" s="5" t="s">
        <v>695</v>
      </c>
    </row>
    <row r="1564" spans="1:4" x14ac:dyDescent="0.35">
      <c r="A1564" s="5">
        <v>1563</v>
      </c>
      <c r="B1564" s="6">
        <v>45655</v>
      </c>
      <c r="C1564" s="6">
        <v>45659</v>
      </c>
      <c r="D1564" s="5" t="s">
        <v>694</v>
      </c>
    </row>
    <row r="1565" spans="1:4" x14ac:dyDescent="0.35">
      <c r="A1565" s="5">
        <v>1564</v>
      </c>
      <c r="B1565" s="6">
        <v>45653</v>
      </c>
      <c r="C1565" s="6">
        <v>45657</v>
      </c>
      <c r="D1565" s="5" t="s">
        <v>694</v>
      </c>
    </row>
    <row r="1566" spans="1:4" x14ac:dyDescent="0.35">
      <c r="A1566" s="5">
        <v>1565</v>
      </c>
      <c r="B1566" s="6">
        <v>45653</v>
      </c>
      <c r="C1566" s="6">
        <v>45657</v>
      </c>
      <c r="D1566" s="5" t="s">
        <v>694</v>
      </c>
    </row>
    <row r="1567" spans="1:4" x14ac:dyDescent="0.35">
      <c r="A1567" s="5">
        <v>1566</v>
      </c>
      <c r="B1567" s="6">
        <v>45655</v>
      </c>
      <c r="C1567" s="6">
        <v>45658</v>
      </c>
      <c r="D1567" s="5" t="s">
        <v>694</v>
      </c>
    </row>
    <row r="1568" spans="1:4" x14ac:dyDescent="0.35">
      <c r="A1568" s="5">
        <v>1567</v>
      </c>
      <c r="B1568" s="6">
        <v>45655</v>
      </c>
      <c r="C1568" s="6">
        <v>45657</v>
      </c>
      <c r="D1568" s="5" t="s">
        <v>694</v>
      </c>
    </row>
    <row r="1569" spans="1:4" x14ac:dyDescent="0.35">
      <c r="A1569" s="5">
        <v>1568</v>
      </c>
      <c r="B1569" s="6">
        <v>45653</v>
      </c>
      <c r="C1569" s="6">
        <v>45659</v>
      </c>
      <c r="D1569" s="5" t="s">
        <v>694</v>
      </c>
    </row>
    <row r="1570" spans="1:4" x14ac:dyDescent="0.35">
      <c r="A1570" s="5">
        <v>1569</v>
      </c>
      <c r="B1570" s="6">
        <v>45654</v>
      </c>
      <c r="C1570" s="6">
        <v>45659</v>
      </c>
      <c r="D1570" s="5" t="s">
        <v>694</v>
      </c>
    </row>
    <row r="1571" spans="1:4" x14ac:dyDescent="0.35">
      <c r="A1571" s="5">
        <v>1570</v>
      </c>
      <c r="B1571" s="6">
        <v>45655</v>
      </c>
      <c r="C1571" s="6">
        <v>45657</v>
      </c>
      <c r="D1571" s="5" t="s">
        <v>694</v>
      </c>
    </row>
    <row r="1572" spans="1:4" x14ac:dyDescent="0.35">
      <c r="A1572" s="5">
        <v>1571</v>
      </c>
      <c r="B1572" s="6">
        <v>45656</v>
      </c>
      <c r="C1572" s="6">
        <v>45658</v>
      </c>
      <c r="D1572" s="5" t="s">
        <v>694</v>
      </c>
    </row>
    <row r="1573" spans="1:4" x14ac:dyDescent="0.35">
      <c r="A1573" s="5">
        <v>1572</v>
      </c>
      <c r="B1573" s="6">
        <v>45654</v>
      </c>
      <c r="C1573" s="6">
        <v>45657</v>
      </c>
      <c r="D1573" s="5" t="s">
        <v>694</v>
      </c>
    </row>
    <row r="1574" spans="1:4" x14ac:dyDescent="0.35">
      <c r="A1574" s="5">
        <v>1573</v>
      </c>
      <c r="B1574" s="6">
        <v>45655</v>
      </c>
      <c r="C1574" s="6">
        <v>45658</v>
      </c>
      <c r="D1574" s="5" t="s">
        <v>694</v>
      </c>
    </row>
    <row r="1575" spans="1:4" x14ac:dyDescent="0.35">
      <c r="A1575" s="5">
        <v>1574</v>
      </c>
      <c r="B1575" s="6">
        <v>45656</v>
      </c>
      <c r="C1575" s="6">
        <v>45658</v>
      </c>
      <c r="D1575" s="5" t="s">
        <v>694</v>
      </c>
    </row>
    <row r="1576" spans="1:4" x14ac:dyDescent="0.35">
      <c r="A1576" s="5">
        <v>1575</v>
      </c>
      <c r="B1576" s="6">
        <v>45654</v>
      </c>
      <c r="C1576" s="6">
        <v>45656</v>
      </c>
      <c r="D1576" s="5" t="s">
        <v>694</v>
      </c>
    </row>
    <row r="1577" spans="1:4" x14ac:dyDescent="0.35">
      <c r="A1577" s="5">
        <v>1576</v>
      </c>
      <c r="B1577" s="6">
        <v>45656</v>
      </c>
      <c r="C1577" s="6">
        <v>45659</v>
      </c>
      <c r="D1577" s="5" t="s">
        <v>694</v>
      </c>
    </row>
    <row r="1578" spans="1:4" x14ac:dyDescent="0.35">
      <c r="A1578" s="5">
        <v>1577</v>
      </c>
      <c r="B1578" s="6">
        <v>45654</v>
      </c>
      <c r="C1578" s="6">
        <v>45658</v>
      </c>
      <c r="D1578" s="5" t="s">
        <v>694</v>
      </c>
    </row>
    <row r="1579" spans="1:4" x14ac:dyDescent="0.35">
      <c r="A1579" s="5">
        <v>1578</v>
      </c>
      <c r="B1579" s="6">
        <v>45654</v>
      </c>
      <c r="C1579" s="6">
        <v>45658</v>
      </c>
      <c r="D1579" s="5" t="s">
        <v>694</v>
      </c>
    </row>
    <row r="1580" spans="1:4" x14ac:dyDescent="0.35">
      <c r="A1580" s="5">
        <v>1579</v>
      </c>
      <c r="B1580" s="6">
        <v>45655</v>
      </c>
      <c r="C1580" s="6">
        <v>45661</v>
      </c>
      <c r="D1580" s="5" t="s">
        <v>694</v>
      </c>
    </row>
    <row r="1581" spans="1:4" x14ac:dyDescent="0.35">
      <c r="A1581" s="5">
        <v>1580</v>
      </c>
      <c r="B1581" s="6">
        <v>45655</v>
      </c>
      <c r="C1581" s="6">
        <v>45658</v>
      </c>
      <c r="D1581" s="5" t="s">
        <v>694</v>
      </c>
    </row>
    <row r="1582" spans="1:4" x14ac:dyDescent="0.35">
      <c r="A1582" s="5">
        <v>1581</v>
      </c>
      <c r="B1582" s="6">
        <v>45656</v>
      </c>
      <c r="C1582" s="6">
        <v>45661</v>
      </c>
      <c r="D1582" s="5" t="s">
        <v>694</v>
      </c>
    </row>
    <row r="1583" spans="1:4" x14ac:dyDescent="0.35">
      <c r="A1583" s="5">
        <v>1582</v>
      </c>
      <c r="B1583" s="6">
        <v>45655</v>
      </c>
      <c r="C1583" s="6">
        <v>45661</v>
      </c>
      <c r="D1583" s="5" t="s">
        <v>694</v>
      </c>
    </row>
    <row r="1584" spans="1:4" x14ac:dyDescent="0.35">
      <c r="A1584" s="5">
        <v>1583</v>
      </c>
      <c r="B1584" s="6">
        <v>45655</v>
      </c>
      <c r="C1584" s="6">
        <v>45658</v>
      </c>
      <c r="D1584" s="5" t="s">
        <v>694</v>
      </c>
    </row>
    <row r="1585" spans="1:4" x14ac:dyDescent="0.35">
      <c r="A1585" s="5">
        <v>1584</v>
      </c>
      <c r="B1585" s="6">
        <v>45656</v>
      </c>
      <c r="C1585" s="6">
        <v>45658</v>
      </c>
      <c r="D1585" s="5" t="s">
        <v>694</v>
      </c>
    </row>
    <row r="1586" spans="1:4" x14ac:dyDescent="0.35">
      <c r="A1586" s="5">
        <v>1585</v>
      </c>
      <c r="B1586" s="6">
        <v>45657</v>
      </c>
      <c r="C1586" s="6">
        <v>45663</v>
      </c>
      <c r="D1586" s="5" t="s">
        <v>694</v>
      </c>
    </row>
    <row r="1587" spans="1:4" x14ac:dyDescent="0.35">
      <c r="A1587" s="5">
        <v>1586</v>
      </c>
      <c r="B1587" s="6">
        <v>45656</v>
      </c>
      <c r="C1587" s="6">
        <v>45658</v>
      </c>
      <c r="D1587" s="5" t="s">
        <v>694</v>
      </c>
    </row>
    <row r="1588" spans="1:4" x14ac:dyDescent="0.35">
      <c r="A1588" s="5">
        <v>1587</v>
      </c>
      <c r="B1588" s="6">
        <v>45655</v>
      </c>
      <c r="C1588" s="6">
        <v>45660</v>
      </c>
      <c r="D1588" s="5" t="s">
        <v>694</v>
      </c>
    </row>
    <row r="1589" spans="1:4" x14ac:dyDescent="0.35">
      <c r="A1589" s="5">
        <v>1588</v>
      </c>
      <c r="B1589" s="6">
        <v>45656</v>
      </c>
      <c r="C1589" s="6">
        <v>45662</v>
      </c>
      <c r="D1589" s="5" t="s">
        <v>694</v>
      </c>
    </row>
    <row r="1590" spans="1:4" x14ac:dyDescent="0.35">
      <c r="A1590" s="5">
        <v>1589</v>
      </c>
      <c r="B1590" s="6">
        <v>45655</v>
      </c>
      <c r="C1590" s="6">
        <v>45661</v>
      </c>
      <c r="D1590" s="5" t="s">
        <v>694</v>
      </c>
    </row>
    <row r="1591" spans="1:4" x14ac:dyDescent="0.35">
      <c r="A1591" s="5">
        <v>1590</v>
      </c>
      <c r="B1591" s="6">
        <v>45658</v>
      </c>
      <c r="C1591" s="6">
        <v>45664</v>
      </c>
      <c r="D1591" s="5" t="s">
        <v>694</v>
      </c>
    </row>
    <row r="1592" spans="1:4" x14ac:dyDescent="0.35">
      <c r="A1592" s="5">
        <v>1591</v>
      </c>
      <c r="B1592" s="6">
        <v>45658</v>
      </c>
      <c r="C1592" s="6">
        <v>45663</v>
      </c>
      <c r="D1592" s="5" t="s">
        <v>694</v>
      </c>
    </row>
    <row r="1593" spans="1:4" x14ac:dyDescent="0.35">
      <c r="A1593" s="5">
        <v>1592</v>
      </c>
      <c r="B1593" s="6">
        <v>45656</v>
      </c>
      <c r="C1593" s="6">
        <v>45660</v>
      </c>
      <c r="D1593" s="5" t="s">
        <v>694</v>
      </c>
    </row>
    <row r="1594" spans="1:4" x14ac:dyDescent="0.35">
      <c r="A1594" s="5">
        <v>1593</v>
      </c>
      <c r="B1594" s="6">
        <v>45658</v>
      </c>
      <c r="C1594" s="6">
        <v>45660</v>
      </c>
      <c r="D1594" s="5" t="s">
        <v>694</v>
      </c>
    </row>
    <row r="1595" spans="1:4" x14ac:dyDescent="0.35">
      <c r="A1595" s="5">
        <v>1594</v>
      </c>
      <c r="B1595" s="6">
        <v>45658</v>
      </c>
      <c r="C1595" s="6">
        <v>45664</v>
      </c>
      <c r="D1595" s="5" t="s">
        <v>694</v>
      </c>
    </row>
    <row r="1596" spans="1:4" x14ac:dyDescent="0.35">
      <c r="A1596" s="5">
        <v>1595</v>
      </c>
      <c r="B1596" s="6">
        <v>45656</v>
      </c>
      <c r="C1596" s="5"/>
      <c r="D1596" s="5" t="s">
        <v>696</v>
      </c>
    </row>
    <row r="1597" spans="1:4" x14ac:dyDescent="0.35">
      <c r="A1597" s="5">
        <v>1596</v>
      </c>
      <c r="B1597" s="6">
        <v>45657</v>
      </c>
      <c r="C1597" s="6">
        <v>45668</v>
      </c>
      <c r="D1597" s="5" t="s">
        <v>695</v>
      </c>
    </row>
    <row r="1598" spans="1:4" x14ac:dyDescent="0.35">
      <c r="A1598" s="5">
        <v>1597</v>
      </c>
      <c r="B1598" s="6">
        <v>45657</v>
      </c>
      <c r="C1598" s="6">
        <v>45660</v>
      </c>
      <c r="D1598" s="5" t="s">
        <v>694</v>
      </c>
    </row>
    <row r="1599" spans="1:4" x14ac:dyDescent="0.35">
      <c r="A1599" s="5">
        <v>1598</v>
      </c>
      <c r="B1599" s="6">
        <v>45657</v>
      </c>
      <c r="C1599" s="6">
        <v>45661</v>
      </c>
      <c r="D1599" s="5" t="s">
        <v>694</v>
      </c>
    </row>
    <row r="1600" spans="1:4" x14ac:dyDescent="0.35">
      <c r="A1600" s="5">
        <v>1599</v>
      </c>
      <c r="B1600" s="6">
        <v>45656</v>
      </c>
      <c r="C1600" s="5"/>
      <c r="D1600" s="5" t="s">
        <v>696</v>
      </c>
    </row>
    <row r="1601" spans="1:4" x14ac:dyDescent="0.35">
      <c r="A1601" s="5">
        <v>1600</v>
      </c>
      <c r="B1601" s="6">
        <v>45658</v>
      </c>
      <c r="C1601" s="6">
        <v>45664</v>
      </c>
      <c r="D1601" s="5" t="s">
        <v>694</v>
      </c>
    </row>
    <row r="1602" spans="1:4" x14ac:dyDescent="0.35">
      <c r="A1602" s="5">
        <v>1601</v>
      </c>
      <c r="B1602" s="6">
        <v>45658</v>
      </c>
      <c r="C1602" s="6">
        <v>45663</v>
      </c>
      <c r="D1602" s="5" t="s">
        <v>694</v>
      </c>
    </row>
    <row r="1603" spans="1:4" x14ac:dyDescent="0.35">
      <c r="A1603" s="5">
        <v>1602</v>
      </c>
      <c r="B1603" s="6">
        <v>45659</v>
      </c>
      <c r="C1603" s="5"/>
      <c r="D1603" s="5" t="s">
        <v>696</v>
      </c>
    </row>
    <row r="1604" spans="1:4" x14ac:dyDescent="0.35">
      <c r="A1604" s="5">
        <v>1603</v>
      </c>
      <c r="B1604" s="6">
        <v>45657</v>
      </c>
      <c r="C1604" s="6">
        <v>45663</v>
      </c>
      <c r="D1604" s="5" t="s">
        <v>694</v>
      </c>
    </row>
    <row r="1605" spans="1:4" x14ac:dyDescent="0.35">
      <c r="A1605" s="5">
        <v>1604</v>
      </c>
      <c r="B1605" s="6">
        <v>45659</v>
      </c>
      <c r="C1605" s="6">
        <v>45663</v>
      </c>
      <c r="D1605" s="5" t="s">
        <v>694</v>
      </c>
    </row>
    <row r="1606" spans="1:4" x14ac:dyDescent="0.35">
      <c r="A1606" s="5">
        <v>1605</v>
      </c>
      <c r="B1606" s="6">
        <v>45659</v>
      </c>
      <c r="C1606" s="6">
        <v>45663</v>
      </c>
      <c r="D1606" s="5" t="s">
        <v>694</v>
      </c>
    </row>
    <row r="1607" spans="1:4" x14ac:dyDescent="0.35">
      <c r="A1607" s="5">
        <v>1606</v>
      </c>
      <c r="B1607" s="6">
        <v>45659</v>
      </c>
      <c r="C1607" s="6">
        <v>45662</v>
      </c>
      <c r="D1607" s="5" t="s">
        <v>694</v>
      </c>
    </row>
    <row r="1608" spans="1:4" x14ac:dyDescent="0.35">
      <c r="A1608" s="5">
        <v>1607</v>
      </c>
      <c r="B1608" s="6">
        <v>45660</v>
      </c>
      <c r="C1608" s="5"/>
      <c r="D1608" s="5" t="s">
        <v>696</v>
      </c>
    </row>
    <row r="1609" spans="1:4" x14ac:dyDescent="0.35">
      <c r="A1609" s="5">
        <v>1608</v>
      </c>
      <c r="B1609" s="6">
        <v>45660</v>
      </c>
      <c r="C1609" s="6">
        <v>45665</v>
      </c>
      <c r="D1609" s="5" t="s">
        <v>694</v>
      </c>
    </row>
    <row r="1610" spans="1:4" x14ac:dyDescent="0.35">
      <c r="A1610" s="5">
        <v>1609</v>
      </c>
      <c r="B1610" s="6">
        <v>45659</v>
      </c>
      <c r="C1610" s="5"/>
      <c r="D1610" s="5" t="s">
        <v>696</v>
      </c>
    </row>
    <row r="1611" spans="1:4" x14ac:dyDescent="0.35">
      <c r="A1611" s="5">
        <v>1610</v>
      </c>
      <c r="B1611" s="6">
        <v>45660</v>
      </c>
      <c r="C1611" s="5"/>
      <c r="D1611" s="5" t="s">
        <v>696</v>
      </c>
    </row>
    <row r="1612" spans="1:4" x14ac:dyDescent="0.35">
      <c r="A1612" s="5">
        <v>1611</v>
      </c>
      <c r="B1612" s="6">
        <v>45660</v>
      </c>
      <c r="C1612" s="6">
        <v>45663</v>
      </c>
      <c r="D1612" s="5" t="s">
        <v>694</v>
      </c>
    </row>
    <row r="1613" spans="1:4" x14ac:dyDescent="0.35">
      <c r="A1613" s="5">
        <v>1612</v>
      </c>
      <c r="B1613" s="6">
        <v>45659</v>
      </c>
      <c r="C1613" s="6">
        <v>45662</v>
      </c>
      <c r="D1613" s="5" t="s">
        <v>694</v>
      </c>
    </row>
    <row r="1614" spans="1:4" x14ac:dyDescent="0.35">
      <c r="A1614" s="5">
        <v>1613</v>
      </c>
      <c r="B1614" s="6">
        <v>45660</v>
      </c>
      <c r="C1614" s="6">
        <v>45671</v>
      </c>
      <c r="D1614" s="5" t="s">
        <v>695</v>
      </c>
    </row>
    <row r="1615" spans="1:4" x14ac:dyDescent="0.35">
      <c r="A1615" s="5">
        <v>1614</v>
      </c>
      <c r="B1615" s="6">
        <v>45661</v>
      </c>
      <c r="C1615" s="6">
        <v>45672</v>
      </c>
      <c r="D1615" s="5" t="s">
        <v>695</v>
      </c>
    </row>
    <row r="1616" spans="1:4" x14ac:dyDescent="0.35">
      <c r="A1616" s="5">
        <v>1615</v>
      </c>
      <c r="B1616" s="6">
        <v>45661</v>
      </c>
      <c r="C1616" s="6">
        <v>45663</v>
      </c>
      <c r="D1616" s="5" t="s">
        <v>694</v>
      </c>
    </row>
    <row r="1617" spans="1:4" x14ac:dyDescent="0.35">
      <c r="A1617" s="5">
        <v>1616</v>
      </c>
      <c r="B1617" s="6">
        <v>45661</v>
      </c>
      <c r="C1617" s="6">
        <v>45663</v>
      </c>
      <c r="D1617" s="5" t="s">
        <v>694</v>
      </c>
    </row>
    <row r="1618" spans="1:4" x14ac:dyDescent="0.35">
      <c r="A1618" s="5">
        <v>1617</v>
      </c>
      <c r="B1618" s="6">
        <v>45660</v>
      </c>
      <c r="C1618" s="6">
        <v>45662</v>
      </c>
      <c r="D1618" s="5" t="s">
        <v>694</v>
      </c>
    </row>
    <row r="1619" spans="1:4" x14ac:dyDescent="0.35">
      <c r="A1619" s="5">
        <v>1618</v>
      </c>
      <c r="B1619" s="6">
        <v>45659</v>
      </c>
      <c r="C1619" s="6">
        <v>45665</v>
      </c>
      <c r="D1619" s="5" t="s">
        <v>694</v>
      </c>
    </row>
    <row r="1620" spans="1:4" x14ac:dyDescent="0.35">
      <c r="A1620" s="5">
        <v>1619</v>
      </c>
      <c r="B1620" s="6">
        <v>45662</v>
      </c>
      <c r="C1620" s="5"/>
      <c r="D1620" s="5" t="s">
        <v>696</v>
      </c>
    </row>
    <row r="1621" spans="1:4" x14ac:dyDescent="0.35">
      <c r="A1621" s="5">
        <v>1620</v>
      </c>
      <c r="B1621" s="6">
        <v>45661</v>
      </c>
      <c r="C1621" s="6">
        <v>45663</v>
      </c>
      <c r="D1621" s="5" t="s">
        <v>694</v>
      </c>
    </row>
    <row r="1622" spans="1:4" x14ac:dyDescent="0.35">
      <c r="A1622" s="5">
        <v>1621</v>
      </c>
      <c r="B1622" s="6">
        <v>45662</v>
      </c>
      <c r="C1622" s="6">
        <v>45673</v>
      </c>
      <c r="D1622" s="5" t="s">
        <v>695</v>
      </c>
    </row>
    <row r="1623" spans="1:4" x14ac:dyDescent="0.35">
      <c r="A1623" s="5">
        <v>1622</v>
      </c>
      <c r="B1623" s="6">
        <v>45662</v>
      </c>
      <c r="C1623" s="6">
        <v>45666</v>
      </c>
      <c r="D1623" s="5" t="s">
        <v>694</v>
      </c>
    </row>
    <row r="1624" spans="1:4" x14ac:dyDescent="0.35">
      <c r="A1624" s="5">
        <v>1623</v>
      </c>
      <c r="B1624" s="6">
        <v>45660</v>
      </c>
      <c r="C1624" s="6">
        <v>45672</v>
      </c>
      <c r="D1624" s="5" t="s">
        <v>695</v>
      </c>
    </row>
    <row r="1625" spans="1:4" x14ac:dyDescent="0.35">
      <c r="A1625" s="5">
        <v>1624</v>
      </c>
      <c r="B1625" s="6">
        <v>45661</v>
      </c>
      <c r="C1625" s="5"/>
      <c r="D1625" s="5" t="s">
        <v>696</v>
      </c>
    </row>
    <row r="1626" spans="1:4" x14ac:dyDescent="0.35">
      <c r="A1626" s="5">
        <v>1625</v>
      </c>
      <c r="B1626" s="6">
        <v>45661</v>
      </c>
      <c r="C1626" s="6">
        <v>45665</v>
      </c>
      <c r="D1626" s="5" t="s">
        <v>694</v>
      </c>
    </row>
    <row r="1627" spans="1:4" x14ac:dyDescent="0.35">
      <c r="A1627" s="5">
        <v>1626</v>
      </c>
      <c r="B1627" s="6">
        <v>45661</v>
      </c>
      <c r="C1627" s="6">
        <v>45664</v>
      </c>
      <c r="D1627" s="5" t="s">
        <v>694</v>
      </c>
    </row>
    <row r="1628" spans="1:4" x14ac:dyDescent="0.35">
      <c r="A1628" s="5">
        <v>1627</v>
      </c>
      <c r="B1628" s="6">
        <v>45662</v>
      </c>
      <c r="C1628" s="6">
        <v>45666</v>
      </c>
      <c r="D1628" s="5" t="s">
        <v>694</v>
      </c>
    </row>
    <row r="1629" spans="1:4" x14ac:dyDescent="0.35">
      <c r="A1629" s="5">
        <v>1628</v>
      </c>
      <c r="B1629" s="6">
        <v>45662</v>
      </c>
      <c r="C1629" s="6">
        <v>45667</v>
      </c>
      <c r="D1629" s="5" t="s">
        <v>694</v>
      </c>
    </row>
    <row r="1630" spans="1:4" x14ac:dyDescent="0.35">
      <c r="A1630" s="5">
        <v>1629</v>
      </c>
      <c r="B1630" s="6">
        <v>45662</v>
      </c>
      <c r="C1630" s="6">
        <v>45667</v>
      </c>
      <c r="D1630" s="5" t="s">
        <v>694</v>
      </c>
    </row>
    <row r="1631" spans="1:4" x14ac:dyDescent="0.35">
      <c r="A1631" s="5">
        <v>1630</v>
      </c>
      <c r="B1631" s="6">
        <v>45662</v>
      </c>
      <c r="C1631" s="5"/>
      <c r="D1631" s="5" t="s">
        <v>696</v>
      </c>
    </row>
    <row r="1632" spans="1:4" x14ac:dyDescent="0.35">
      <c r="A1632" s="5">
        <v>1631</v>
      </c>
      <c r="B1632" s="6">
        <v>45663</v>
      </c>
      <c r="C1632" s="6">
        <v>45668</v>
      </c>
      <c r="D1632" s="5" t="s">
        <v>694</v>
      </c>
    </row>
    <row r="1633" spans="1:4" x14ac:dyDescent="0.35">
      <c r="A1633" s="5">
        <v>1632</v>
      </c>
      <c r="B1633" s="6">
        <v>45664</v>
      </c>
      <c r="C1633" s="6">
        <v>45670</v>
      </c>
      <c r="D1633" s="5" t="s">
        <v>694</v>
      </c>
    </row>
    <row r="1634" spans="1:4" x14ac:dyDescent="0.35">
      <c r="A1634" s="5">
        <v>1633</v>
      </c>
      <c r="B1634" s="6">
        <v>45662</v>
      </c>
      <c r="C1634" s="6">
        <v>45668</v>
      </c>
      <c r="D1634" s="5" t="s">
        <v>694</v>
      </c>
    </row>
    <row r="1635" spans="1:4" x14ac:dyDescent="0.35">
      <c r="A1635" s="5">
        <v>1634</v>
      </c>
      <c r="B1635" s="6">
        <v>45663</v>
      </c>
      <c r="C1635" s="6">
        <v>45666</v>
      </c>
      <c r="D1635" s="5" t="s">
        <v>694</v>
      </c>
    </row>
    <row r="1636" spans="1:4" x14ac:dyDescent="0.35">
      <c r="A1636" s="5">
        <v>1635</v>
      </c>
      <c r="B1636" s="6">
        <v>45664</v>
      </c>
      <c r="C1636" s="6">
        <v>45666</v>
      </c>
      <c r="D1636" s="5" t="s">
        <v>694</v>
      </c>
    </row>
    <row r="1637" spans="1:4" x14ac:dyDescent="0.35">
      <c r="A1637" s="5">
        <v>1636</v>
      </c>
      <c r="B1637" s="6">
        <v>45664</v>
      </c>
      <c r="C1637" s="6">
        <v>45667</v>
      </c>
      <c r="D1637" s="5" t="s">
        <v>694</v>
      </c>
    </row>
    <row r="1638" spans="1:4" x14ac:dyDescent="0.35">
      <c r="A1638" s="5">
        <v>1637</v>
      </c>
      <c r="B1638" s="6">
        <v>45664</v>
      </c>
      <c r="C1638" s="6">
        <v>45668</v>
      </c>
      <c r="D1638" s="5" t="s">
        <v>694</v>
      </c>
    </row>
    <row r="1639" spans="1:4" x14ac:dyDescent="0.35">
      <c r="A1639" s="5">
        <v>1638</v>
      </c>
      <c r="B1639" s="6">
        <v>45664</v>
      </c>
      <c r="C1639" s="6">
        <v>45667</v>
      </c>
      <c r="D1639" s="5" t="s">
        <v>694</v>
      </c>
    </row>
    <row r="1640" spans="1:4" x14ac:dyDescent="0.35">
      <c r="A1640" s="5">
        <v>1639</v>
      </c>
      <c r="B1640" s="6">
        <v>45663</v>
      </c>
      <c r="C1640" s="6">
        <v>45666</v>
      </c>
      <c r="D1640" s="5" t="s">
        <v>694</v>
      </c>
    </row>
    <row r="1641" spans="1:4" x14ac:dyDescent="0.35">
      <c r="A1641" s="5">
        <v>1640</v>
      </c>
      <c r="B1641" s="6">
        <v>45664</v>
      </c>
      <c r="C1641" s="6">
        <v>45670</v>
      </c>
      <c r="D1641" s="5" t="s">
        <v>694</v>
      </c>
    </row>
    <row r="1642" spans="1:4" x14ac:dyDescent="0.35">
      <c r="A1642" s="5">
        <v>1641</v>
      </c>
      <c r="B1642" s="6">
        <v>45665</v>
      </c>
      <c r="C1642" s="6">
        <v>45668</v>
      </c>
      <c r="D1642" s="5" t="s">
        <v>694</v>
      </c>
    </row>
    <row r="1643" spans="1:4" x14ac:dyDescent="0.35">
      <c r="A1643" s="5">
        <v>1642</v>
      </c>
      <c r="B1643" s="6">
        <v>45665</v>
      </c>
      <c r="C1643" s="6">
        <v>45667</v>
      </c>
      <c r="D1643" s="5" t="s">
        <v>694</v>
      </c>
    </row>
    <row r="1644" spans="1:4" x14ac:dyDescent="0.35">
      <c r="A1644" s="5">
        <v>1643</v>
      </c>
      <c r="B1644" s="6">
        <v>45664</v>
      </c>
      <c r="C1644" s="6">
        <v>45668</v>
      </c>
      <c r="D1644" s="5" t="s">
        <v>694</v>
      </c>
    </row>
    <row r="1645" spans="1:4" x14ac:dyDescent="0.35">
      <c r="A1645" s="5">
        <v>1644</v>
      </c>
      <c r="B1645" s="6">
        <v>45663</v>
      </c>
      <c r="C1645" s="6">
        <v>45666</v>
      </c>
      <c r="D1645" s="5" t="s">
        <v>694</v>
      </c>
    </row>
    <row r="1646" spans="1:4" x14ac:dyDescent="0.35">
      <c r="A1646" s="5">
        <v>1645</v>
      </c>
      <c r="B1646" s="6">
        <v>45663</v>
      </c>
      <c r="C1646" s="6">
        <v>45666</v>
      </c>
      <c r="D1646" s="5" t="s">
        <v>694</v>
      </c>
    </row>
    <row r="1647" spans="1:4" x14ac:dyDescent="0.35">
      <c r="A1647" s="5">
        <v>1646</v>
      </c>
      <c r="B1647" s="6">
        <v>45664</v>
      </c>
      <c r="C1647" s="6">
        <v>45666</v>
      </c>
      <c r="D1647" s="5" t="s">
        <v>694</v>
      </c>
    </row>
    <row r="1648" spans="1:4" x14ac:dyDescent="0.35">
      <c r="A1648" s="5">
        <v>1647</v>
      </c>
      <c r="B1648" s="6">
        <v>45665</v>
      </c>
      <c r="C1648" s="6">
        <v>45669</v>
      </c>
      <c r="D1648" s="5" t="s">
        <v>694</v>
      </c>
    </row>
    <row r="1649" spans="1:4" x14ac:dyDescent="0.35">
      <c r="A1649" s="5">
        <v>1648</v>
      </c>
      <c r="B1649" s="6">
        <v>45665</v>
      </c>
      <c r="C1649" s="5"/>
      <c r="D1649" s="5" t="s">
        <v>696</v>
      </c>
    </row>
    <row r="1650" spans="1:4" x14ac:dyDescent="0.35">
      <c r="A1650" s="5">
        <v>1649</v>
      </c>
      <c r="B1650" s="6">
        <v>45666</v>
      </c>
      <c r="C1650" s="6">
        <v>45668</v>
      </c>
      <c r="D1650" s="5" t="s">
        <v>694</v>
      </c>
    </row>
    <row r="1651" spans="1:4" x14ac:dyDescent="0.35">
      <c r="A1651" s="5">
        <v>1650</v>
      </c>
      <c r="B1651" s="6">
        <v>45666</v>
      </c>
      <c r="C1651" s="6">
        <v>45668</v>
      </c>
      <c r="D1651" s="5" t="s">
        <v>694</v>
      </c>
    </row>
    <row r="1652" spans="1:4" x14ac:dyDescent="0.35">
      <c r="A1652" s="5">
        <v>1651</v>
      </c>
      <c r="B1652" s="6">
        <v>45667</v>
      </c>
      <c r="C1652" s="6">
        <v>45669</v>
      </c>
      <c r="D1652" s="5" t="s">
        <v>694</v>
      </c>
    </row>
    <row r="1653" spans="1:4" x14ac:dyDescent="0.35">
      <c r="A1653" s="5">
        <v>1652</v>
      </c>
      <c r="B1653" s="6">
        <v>45666</v>
      </c>
      <c r="C1653" s="6">
        <v>45670</v>
      </c>
      <c r="D1653" s="5" t="s">
        <v>694</v>
      </c>
    </row>
    <row r="1654" spans="1:4" x14ac:dyDescent="0.35">
      <c r="A1654" s="5">
        <v>1653</v>
      </c>
      <c r="B1654" s="6">
        <v>45665</v>
      </c>
      <c r="C1654" s="6">
        <v>45673</v>
      </c>
      <c r="D1654" s="5" t="s">
        <v>695</v>
      </c>
    </row>
    <row r="1655" spans="1:4" x14ac:dyDescent="0.35">
      <c r="A1655" s="5">
        <v>1654</v>
      </c>
      <c r="B1655" s="6">
        <v>45666</v>
      </c>
      <c r="C1655" s="6">
        <v>45668</v>
      </c>
      <c r="D1655" s="5" t="s">
        <v>694</v>
      </c>
    </row>
    <row r="1656" spans="1:4" x14ac:dyDescent="0.35">
      <c r="A1656" s="5">
        <v>1655</v>
      </c>
      <c r="B1656" s="6">
        <v>45667</v>
      </c>
      <c r="C1656" s="6">
        <v>45677</v>
      </c>
      <c r="D1656" s="5" t="s">
        <v>695</v>
      </c>
    </row>
    <row r="1657" spans="1:4" x14ac:dyDescent="0.35">
      <c r="A1657" s="5">
        <v>1656</v>
      </c>
      <c r="B1657" s="6">
        <v>45668</v>
      </c>
      <c r="C1657" s="6">
        <v>45674</v>
      </c>
      <c r="D1657" s="5" t="s">
        <v>694</v>
      </c>
    </row>
    <row r="1658" spans="1:4" x14ac:dyDescent="0.35">
      <c r="A1658" s="5">
        <v>1657</v>
      </c>
      <c r="B1658" s="6">
        <v>45667</v>
      </c>
      <c r="C1658" s="6">
        <v>45671</v>
      </c>
      <c r="D1658" s="5" t="s">
        <v>694</v>
      </c>
    </row>
    <row r="1659" spans="1:4" x14ac:dyDescent="0.35">
      <c r="A1659" s="5">
        <v>1658</v>
      </c>
      <c r="B1659" s="6">
        <v>45666</v>
      </c>
      <c r="C1659" s="5"/>
      <c r="D1659" s="5" t="s">
        <v>696</v>
      </c>
    </row>
    <row r="1660" spans="1:4" x14ac:dyDescent="0.35">
      <c r="A1660" s="5">
        <v>1659</v>
      </c>
      <c r="B1660" s="6">
        <v>45668</v>
      </c>
      <c r="C1660" s="6">
        <v>45672</v>
      </c>
      <c r="D1660" s="5" t="s">
        <v>694</v>
      </c>
    </row>
    <row r="1661" spans="1:4" x14ac:dyDescent="0.35">
      <c r="A1661" s="5">
        <v>1660</v>
      </c>
      <c r="B1661" s="6">
        <v>45666</v>
      </c>
      <c r="C1661" s="6">
        <v>45669</v>
      </c>
      <c r="D1661" s="5" t="s">
        <v>694</v>
      </c>
    </row>
    <row r="1662" spans="1:4" x14ac:dyDescent="0.35">
      <c r="A1662" s="5">
        <v>1661</v>
      </c>
      <c r="B1662" s="6">
        <v>45667</v>
      </c>
      <c r="C1662" s="6">
        <v>45675</v>
      </c>
      <c r="D1662" s="5" t="s">
        <v>695</v>
      </c>
    </row>
    <row r="1663" spans="1:4" x14ac:dyDescent="0.35">
      <c r="A1663" s="5">
        <v>1662</v>
      </c>
      <c r="B1663" s="6">
        <v>45666</v>
      </c>
      <c r="C1663" s="6">
        <v>45669</v>
      </c>
      <c r="D1663" s="5" t="s">
        <v>694</v>
      </c>
    </row>
    <row r="1664" spans="1:4" x14ac:dyDescent="0.35">
      <c r="A1664" s="5">
        <v>1663</v>
      </c>
      <c r="B1664" s="6">
        <v>45668</v>
      </c>
      <c r="C1664" s="6">
        <v>45674</v>
      </c>
      <c r="D1664" s="5" t="s">
        <v>694</v>
      </c>
    </row>
    <row r="1665" spans="1:4" x14ac:dyDescent="0.35">
      <c r="A1665" s="5">
        <v>1664</v>
      </c>
      <c r="B1665" s="6">
        <v>45668</v>
      </c>
      <c r="C1665" s="6">
        <v>45671</v>
      </c>
      <c r="D1665" s="5" t="s">
        <v>694</v>
      </c>
    </row>
    <row r="1666" spans="1:4" x14ac:dyDescent="0.35">
      <c r="A1666" s="5">
        <v>1665</v>
      </c>
      <c r="B1666" s="6">
        <v>45667</v>
      </c>
      <c r="C1666" s="6">
        <v>45672</v>
      </c>
      <c r="D1666" s="5" t="s">
        <v>694</v>
      </c>
    </row>
    <row r="1667" spans="1:4" x14ac:dyDescent="0.35">
      <c r="A1667" s="5">
        <v>1666</v>
      </c>
      <c r="B1667" s="6">
        <v>45668</v>
      </c>
      <c r="C1667" s="6">
        <v>45678</v>
      </c>
      <c r="D1667" s="5" t="s">
        <v>695</v>
      </c>
    </row>
    <row r="1668" spans="1:4" x14ac:dyDescent="0.35">
      <c r="A1668" s="5">
        <v>1667</v>
      </c>
      <c r="B1668" s="6">
        <v>45670</v>
      </c>
      <c r="C1668" s="6">
        <v>45674</v>
      </c>
      <c r="D1668" s="5" t="s">
        <v>694</v>
      </c>
    </row>
    <row r="1669" spans="1:4" x14ac:dyDescent="0.35">
      <c r="A1669" s="5">
        <v>1668</v>
      </c>
      <c r="B1669" s="6">
        <v>45670</v>
      </c>
      <c r="C1669" s="6">
        <v>45673</v>
      </c>
      <c r="D1669" s="5" t="s">
        <v>694</v>
      </c>
    </row>
    <row r="1670" spans="1:4" x14ac:dyDescent="0.35">
      <c r="A1670" s="5">
        <v>1669</v>
      </c>
      <c r="B1670" s="6">
        <v>45669</v>
      </c>
      <c r="C1670" s="6">
        <v>45677</v>
      </c>
      <c r="D1670" s="5" t="s">
        <v>695</v>
      </c>
    </row>
    <row r="1671" spans="1:4" x14ac:dyDescent="0.35">
      <c r="A1671" s="5">
        <v>1670</v>
      </c>
      <c r="B1671" s="6">
        <v>45669</v>
      </c>
      <c r="C1671" s="5"/>
      <c r="D1671" s="5" t="s">
        <v>696</v>
      </c>
    </row>
    <row r="1672" spans="1:4" x14ac:dyDescent="0.35">
      <c r="A1672" s="5">
        <v>1671</v>
      </c>
      <c r="B1672" s="6">
        <v>45669</v>
      </c>
      <c r="C1672" s="6">
        <v>45671</v>
      </c>
      <c r="D1672" s="5" t="s">
        <v>694</v>
      </c>
    </row>
    <row r="1673" spans="1:4" x14ac:dyDescent="0.35">
      <c r="A1673" s="5">
        <v>1672</v>
      </c>
      <c r="B1673" s="6">
        <v>45668</v>
      </c>
      <c r="C1673" s="6">
        <v>45677</v>
      </c>
      <c r="D1673" s="5" t="s">
        <v>695</v>
      </c>
    </row>
    <row r="1674" spans="1:4" x14ac:dyDescent="0.35">
      <c r="A1674" s="5">
        <v>1673</v>
      </c>
      <c r="B1674" s="6">
        <v>45668</v>
      </c>
      <c r="C1674" s="6">
        <v>45671</v>
      </c>
      <c r="D1674" s="5" t="s">
        <v>694</v>
      </c>
    </row>
    <row r="1675" spans="1:4" x14ac:dyDescent="0.35">
      <c r="A1675" s="5">
        <v>1674</v>
      </c>
      <c r="B1675" s="6">
        <v>45669</v>
      </c>
      <c r="C1675" s="6">
        <v>45673</v>
      </c>
      <c r="D1675" s="5" t="s">
        <v>694</v>
      </c>
    </row>
    <row r="1676" spans="1:4" x14ac:dyDescent="0.35">
      <c r="A1676" s="5">
        <v>1675</v>
      </c>
      <c r="B1676" s="6">
        <v>45671</v>
      </c>
      <c r="C1676" s="6">
        <v>45674</v>
      </c>
      <c r="D1676" s="5" t="s">
        <v>694</v>
      </c>
    </row>
    <row r="1677" spans="1:4" x14ac:dyDescent="0.35">
      <c r="A1677" s="5">
        <v>1676</v>
      </c>
      <c r="B1677" s="6">
        <v>45669</v>
      </c>
      <c r="C1677" s="6">
        <v>45674</v>
      </c>
      <c r="D1677" s="5" t="s">
        <v>694</v>
      </c>
    </row>
    <row r="1678" spans="1:4" x14ac:dyDescent="0.35">
      <c r="A1678" s="5">
        <v>1677</v>
      </c>
      <c r="B1678" s="6">
        <v>45669</v>
      </c>
      <c r="C1678" s="5"/>
      <c r="D1678" s="5" t="s">
        <v>696</v>
      </c>
    </row>
    <row r="1679" spans="1:4" x14ac:dyDescent="0.35">
      <c r="A1679" s="5">
        <v>1678</v>
      </c>
      <c r="B1679" s="6">
        <v>45669</v>
      </c>
      <c r="C1679" s="5"/>
      <c r="D1679" s="5" t="s">
        <v>696</v>
      </c>
    </row>
    <row r="1680" spans="1:4" x14ac:dyDescent="0.35">
      <c r="A1680" s="5">
        <v>1679</v>
      </c>
      <c r="B1680" s="6">
        <v>45670</v>
      </c>
      <c r="C1680" s="6">
        <v>45673</v>
      </c>
      <c r="D1680" s="5" t="s">
        <v>694</v>
      </c>
    </row>
    <row r="1681" spans="1:4" x14ac:dyDescent="0.35">
      <c r="A1681" s="5">
        <v>1680</v>
      </c>
      <c r="B1681" s="6">
        <v>45671</v>
      </c>
      <c r="C1681" s="6">
        <v>45674</v>
      </c>
      <c r="D1681" s="5" t="s">
        <v>694</v>
      </c>
    </row>
    <row r="1682" spans="1:4" x14ac:dyDescent="0.35">
      <c r="A1682" s="5">
        <v>1681</v>
      </c>
      <c r="B1682" s="6">
        <v>45672</v>
      </c>
      <c r="C1682" s="6">
        <v>45674</v>
      </c>
      <c r="D1682" s="5" t="s">
        <v>694</v>
      </c>
    </row>
    <row r="1683" spans="1:4" x14ac:dyDescent="0.35">
      <c r="A1683" s="5">
        <v>1682</v>
      </c>
      <c r="B1683" s="6">
        <v>45672</v>
      </c>
      <c r="C1683" s="6">
        <v>45676</v>
      </c>
      <c r="D1683" s="5" t="s">
        <v>694</v>
      </c>
    </row>
    <row r="1684" spans="1:4" x14ac:dyDescent="0.35">
      <c r="A1684" s="5">
        <v>1683</v>
      </c>
      <c r="B1684" s="6">
        <v>45671</v>
      </c>
      <c r="C1684" s="6">
        <v>45673</v>
      </c>
      <c r="D1684" s="5" t="s">
        <v>694</v>
      </c>
    </row>
    <row r="1685" spans="1:4" x14ac:dyDescent="0.35">
      <c r="A1685" s="5">
        <v>1684</v>
      </c>
      <c r="B1685" s="6">
        <v>45672</v>
      </c>
      <c r="C1685" s="6">
        <v>45679</v>
      </c>
      <c r="D1685" s="5" t="s">
        <v>695</v>
      </c>
    </row>
    <row r="1686" spans="1:4" x14ac:dyDescent="0.35">
      <c r="A1686" s="5">
        <v>1685</v>
      </c>
      <c r="B1686" s="6">
        <v>45670</v>
      </c>
      <c r="C1686" s="6">
        <v>45682</v>
      </c>
      <c r="D1686" s="5" t="s">
        <v>695</v>
      </c>
    </row>
    <row r="1687" spans="1:4" x14ac:dyDescent="0.35">
      <c r="A1687" s="5">
        <v>1686</v>
      </c>
      <c r="B1687" s="6">
        <v>45672</v>
      </c>
      <c r="C1687" s="5"/>
      <c r="D1687" s="5" t="s">
        <v>696</v>
      </c>
    </row>
    <row r="1688" spans="1:4" x14ac:dyDescent="0.35">
      <c r="A1688" s="5">
        <v>1687</v>
      </c>
      <c r="B1688" s="6">
        <v>45671</v>
      </c>
      <c r="C1688" s="6">
        <v>45673</v>
      </c>
      <c r="D1688" s="5" t="s">
        <v>694</v>
      </c>
    </row>
    <row r="1689" spans="1:4" x14ac:dyDescent="0.35">
      <c r="A1689" s="5">
        <v>1688</v>
      </c>
      <c r="B1689" s="6">
        <v>45672</v>
      </c>
      <c r="C1689" s="6">
        <v>45675</v>
      </c>
      <c r="D1689" s="5" t="s">
        <v>694</v>
      </c>
    </row>
    <row r="1690" spans="1:4" x14ac:dyDescent="0.35">
      <c r="A1690" s="5">
        <v>1689</v>
      </c>
      <c r="B1690" s="6">
        <v>45673</v>
      </c>
      <c r="C1690" s="6">
        <v>45679</v>
      </c>
      <c r="D1690" s="5" t="s">
        <v>694</v>
      </c>
    </row>
    <row r="1691" spans="1:4" x14ac:dyDescent="0.35">
      <c r="A1691" s="5">
        <v>1690</v>
      </c>
      <c r="B1691" s="6">
        <v>45674</v>
      </c>
      <c r="C1691" s="6">
        <v>45679</v>
      </c>
      <c r="D1691" s="5" t="s">
        <v>694</v>
      </c>
    </row>
    <row r="1692" spans="1:4" x14ac:dyDescent="0.35">
      <c r="A1692" s="5">
        <v>1691</v>
      </c>
      <c r="B1692" s="6">
        <v>45672</v>
      </c>
      <c r="C1692" s="6">
        <v>45676</v>
      </c>
      <c r="D1692" s="5" t="s">
        <v>694</v>
      </c>
    </row>
    <row r="1693" spans="1:4" x14ac:dyDescent="0.35">
      <c r="A1693" s="5">
        <v>1692</v>
      </c>
      <c r="B1693" s="6">
        <v>45672</v>
      </c>
      <c r="C1693" s="6">
        <v>45675</v>
      </c>
      <c r="D1693" s="5" t="s">
        <v>694</v>
      </c>
    </row>
    <row r="1694" spans="1:4" x14ac:dyDescent="0.35">
      <c r="A1694" s="5">
        <v>1693</v>
      </c>
      <c r="B1694" s="6">
        <v>45672</v>
      </c>
      <c r="C1694" s="6">
        <v>45674</v>
      </c>
      <c r="D1694" s="5" t="s">
        <v>694</v>
      </c>
    </row>
    <row r="1695" spans="1:4" x14ac:dyDescent="0.35">
      <c r="A1695" s="5">
        <v>1694</v>
      </c>
      <c r="B1695" s="6">
        <v>45672</v>
      </c>
      <c r="C1695" s="5"/>
      <c r="D1695" s="5" t="s">
        <v>696</v>
      </c>
    </row>
    <row r="1696" spans="1:4" x14ac:dyDescent="0.35">
      <c r="A1696" s="5">
        <v>1695</v>
      </c>
      <c r="B1696" s="6">
        <v>45675</v>
      </c>
      <c r="C1696" s="6">
        <v>45679</v>
      </c>
      <c r="D1696" s="5" t="s">
        <v>694</v>
      </c>
    </row>
    <row r="1697" spans="1:4" x14ac:dyDescent="0.35">
      <c r="A1697" s="5">
        <v>1696</v>
      </c>
      <c r="B1697" s="6">
        <v>45674</v>
      </c>
      <c r="C1697" s="6">
        <v>45679</v>
      </c>
      <c r="D1697" s="5" t="s">
        <v>694</v>
      </c>
    </row>
    <row r="1698" spans="1:4" x14ac:dyDescent="0.35">
      <c r="A1698" s="5">
        <v>1697</v>
      </c>
      <c r="B1698" s="6">
        <v>45673</v>
      </c>
      <c r="C1698" s="6">
        <v>45679</v>
      </c>
      <c r="D1698" s="5" t="s">
        <v>694</v>
      </c>
    </row>
    <row r="1699" spans="1:4" x14ac:dyDescent="0.35">
      <c r="A1699" s="5">
        <v>1698</v>
      </c>
      <c r="B1699" s="6">
        <v>45674</v>
      </c>
      <c r="C1699" s="6">
        <v>45680</v>
      </c>
      <c r="D1699" s="5" t="s">
        <v>694</v>
      </c>
    </row>
    <row r="1700" spans="1:4" x14ac:dyDescent="0.35">
      <c r="A1700" s="5">
        <v>1699</v>
      </c>
      <c r="B1700" s="6">
        <v>45676</v>
      </c>
      <c r="C1700" s="6">
        <v>45680</v>
      </c>
      <c r="D1700" s="5" t="s">
        <v>694</v>
      </c>
    </row>
    <row r="1701" spans="1:4" x14ac:dyDescent="0.35">
      <c r="A1701" s="5">
        <v>1700</v>
      </c>
      <c r="B1701" s="6">
        <v>45674</v>
      </c>
      <c r="C1701" s="6">
        <v>45678</v>
      </c>
      <c r="D1701" s="5" t="s">
        <v>694</v>
      </c>
    </row>
    <row r="1702" spans="1:4" x14ac:dyDescent="0.35">
      <c r="A1702" s="5">
        <v>1701</v>
      </c>
      <c r="B1702" s="6">
        <v>45675</v>
      </c>
      <c r="C1702" s="6">
        <v>45678</v>
      </c>
      <c r="D1702" s="5" t="s">
        <v>694</v>
      </c>
    </row>
    <row r="1703" spans="1:4" x14ac:dyDescent="0.35">
      <c r="A1703" s="5">
        <v>1702</v>
      </c>
      <c r="B1703" s="6">
        <v>45675</v>
      </c>
      <c r="C1703" s="6">
        <v>45677</v>
      </c>
      <c r="D1703" s="5" t="s">
        <v>694</v>
      </c>
    </row>
    <row r="1704" spans="1:4" x14ac:dyDescent="0.35">
      <c r="A1704" s="5">
        <v>1703</v>
      </c>
      <c r="B1704" s="6">
        <v>45674</v>
      </c>
      <c r="C1704" s="6">
        <v>45678</v>
      </c>
      <c r="D1704" s="5" t="s">
        <v>694</v>
      </c>
    </row>
    <row r="1705" spans="1:4" x14ac:dyDescent="0.35">
      <c r="A1705" s="5">
        <v>1704</v>
      </c>
      <c r="B1705" s="6">
        <v>45676</v>
      </c>
      <c r="C1705" s="6">
        <v>45681</v>
      </c>
      <c r="D1705" s="5" t="s">
        <v>694</v>
      </c>
    </row>
    <row r="1706" spans="1:4" x14ac:dyDescent="0.35">
      <c r="A1706" s="5">
        <v>1705</v>
      </c>
      <c r="B1706" s="6">
        <v>45676</v>
      </c>
      <c r="C1706" s="6">
        <v>45682</v>
      </c>
      <c r="D1706" s="5" t="s">
        <v>695</v>
      </c>
    </row>
    <row r="1707" spans="1:4" x14ac:dyDescent="0.35">
      <c r="A1707" s="5">
        <v>1706</v>
      </c>
      <c r="B1707" s="6">
        <v>45675</v>
      </c>
      <c r="C1707" s="6">
        <v>45677</v>
      </c>
      <c r="D1707" s="5" t="s">
        <v>694</v>
      </c>
    </row>
    <row r="1708" spans="1:4" x14ac:dyDescent="0.35">
      <c r="A1708" s="5">
        <v>1707</v>
      </c>
      <c r="B1708" s="6">
        <v>45676</v>
      </c>
      <c r="C1708" s="6">
        <v>45681</v>
      </c>
      <c r="D1708" s="5" t="s">
        <v>694</v>
      </c>
    </row>
    <row r="1709" spans="1:4" x14ac:dyDescent="0.35">
      <c r="A1709" s="5">
        <v>1708</v>
      </c>
      <c r="B1709" s="6">
        <v>45676</v>
      </c>
      <c r="C1709" s="6">
        <v>45682</v>
      </c>
      <c r="D1709" s="5" t="s">
        <v>694</v>
      </c>
    </row>
    <row r="1710" spans="1:4" x14ac:dyDescent="0.35">
      <c r="A1710" s="5">
        <v>1709</v>
      </c>
      <c r="B1710" s="6">
        <v>45675</v>
      </c>
      <c r="C1710" s="6">
        <v>45678</v>
      </c>
      <c r="D1710" s="5" t="s">
        <v>694</v>
      </c>
    </row>
    <row r="1711" spans="1:4" x14ac:dyDescent="0.35">
      <c r="A1711" s="5">
        <v>1710</v>
      </c>
      <c r="B1711" s="6">
        <v>45675</v>
      </c>
      <c r="C1711" s="6">
        <v>45680</v>
      </c>
      <c r="D1711" s="5" t="s">
        <v>694</v>
      </c>
    </row>
    <row r="1712" spans="1:4" x14ac:dyDescent="0.35">
      <c r="A1712" s="5">
        <v>1711</v>
      </c>
      <c r="B1712" s="6">
        <v>45677</v>
      </c>
      <c r="C1712" s="6">
        <v>45684</v>
      </c>
      <c r="D1712" s="5" t="s">
        <v>695</v>
      </c>
    </row>
    <row r="1713" spans="1:4" x14ac:dyDescent="0.35">
      <c r="A1713" s="5">
        <v>1712</v>
      </c>
      <c r="B1713" s="6">
        <v>45676</v>
      </c>
      <c r="C1713" s="6">
        <v>45679</v>
      </c>
      <c r="D1713" s="5" t="s">
        <v>694</v>
      </c>
    </row>
    <row r="1714" spans="1:4" x14ac:dyDescent="0.35">
      <c r="A1714" s="5">
        <v>1713</v>
      </c>
      <c r="B1714" s="6">
        <v>45675</v>
      </c>
      <c r="C1714" s="5"/>
      <c r="D1714" s="5" t="s">
        <v>696</v>
      </c>
    </row>
    <row r="1715" spans="1:4" x14ac:dyDescent="0.35">
      <c r="A1715" s="5">
        <v>1714</v>
      </c>
      <c r="B1715" s="6">
        <v>45675</v>
      </c>
      <c r="C1715" s="6">
        <v>45680</v>
      </c>
      <c r="D1715" s="5" t="s">
        <v>694</v>
      </c>
    </row>
    <row r="1716" spans="1:4" x14ac:dyDescent="0.35">
      <c r="A1716" s="5">
        <v>1715</v>
      </c>
      <c r="B1716" s="6">
        <v>45677</v>
      </c>
      <c r="C1716" s="6">
        <v>45679</v>
      </c>
      <c r="D1716" s="5" t="s">
        <v>694</v>
      </c>
    </row>
    <row r="1717" spans="1:4" x14ac:dyDescent="0.35">
      <c r="A1717" s="5">
        <v>1716</v>
      </c>
      <c r="B1717" s="6">
        <v>45676</v>
      </c>
      <c r="C1717" s="6">
        <v>45682</v>
      </c>
      <c r="D1717" s="5" t="s">
        <v>694</v>
      </c>
    </row>
    <row r="1718" spans="1:4" x14ac:dyDescent="0.35">
      <c r="A1718" s="5">
        <v>1717</v>
      </c>
      <c r="B1718" s="6">
        <v>45676</v>
      </c>
      <c r="C1718" s="5"/>
      <c r="D1718" s="5" t="s">
        <v>696</v>
      </c>
    </row>
    <row r="1719" spans="1:4" x14ac:dyDescent="0.35">
      <c r="A1719" s="5">
        <v>1718</v>
      </c>
      <c r="B1719" s="6">
        <v>45677</v>
      </c>
      <c r="C1719" s="6">
        <v>45680</v>
      </c>
      <c r="D1719" s="5" t="s">
        <v>694</v>
      </c>
    </row>
    <row r="1720" spans="1:4" x14ac:dyDescent="0.35">
      <c r="A1720" s="5">
        <v>1719</v>
      </c>
      <c r="B1720" s="6">
        <v>45676</v>
      </c>
      <c r="C1720" s="6">
        <v>45682</v>
      </c>
      <c r="D1720" s="5" t="s">
        <v>694</v>
      </c>
    </row>
    <row r="1721" spans="1:4" x14ac:dyDescent="0.35">
      <c r="A1721" s="5">
        <v>1720</v>
      </c>
      <c r="B1721" s="6">
        <v>45676</v>
      </c>
      <c r="C1721" s="6">
        <v>45680</v>
      </c>
      <c r="D1721" s="5" t="s">
        <v>694</v>
      </c>
    </row>
    <row r="1722" spans="1:4" x14ac:dyDescent="0.35">
      <c r="A1722" s="5">
        <v>1721</v>
      </c>
      <c r="B1722" s="6">
        <v>45676</v>
      </c>
      <c r="C1722" s="6">
        <v>45679</v>
      </c>
      <c r="D1722" s="5" t="s">
        <v>694</v>
      </c>
    </row>
    <row r="1723" spans="1:4" x14ac:dyDescent="0.35">
      <c r="A1723" s="5">
        <v>1722</v>
      </c>
      <c r="B1723" s="6">
        <v>45679</v>
      </c>
      <c r="C1723" s="6">
        <v>45685</v>
      </c>
      <c r="D1723" s="5" t="s">
        <v>694</v>
      </c>
    </row>
    <row r="1724" spans="1:4" x14ac:dyDescent="0.35">
      <c r="A1724" s="5">
        <v>1723</v>
      </c>
      <c r="B1724" s="6">
        <v>45679</v>
      </c>
      <c r="C1724" s="5"/>
      <c r="D1724" s="5" t="s">
        <v>696</v>
      </c>
    </row>
    <row r="1725" spans="1:4" x14ac:dyDescent="0.35">
      <c r="A1725" s="5">
        <v>1724</v>
      </c>
      <c r="B1725" s="6">
        <v>45678</v>
      </c>
      <c r="C1725" s="6">
        <v>45681</v>
      </c>
      <c r="D1725" s="5" t="s">
        <v>694</v>
      </c>
    </row>
    <row r="1726" spans="1:4" x14ac:dyDescent="0.35">
      <c r="A1726" s="5">
        <v>1725</v>
      </c>
      <c r="B1726" s="6">
        <v>45677</v>
      </c>
      <c r="C1726" s="5"/>
      <c r="D1726" s="5" t="s">
        <v>696</v>
      </c>
    </row>
    <row r="1727" spans="1:4" x14ac:dyDescent="0.35">
      <c r="A1727" s="5">
        <v>1726</v>
      </c>
      <c r="B1727" s="6">
        <v>45679</v>
      </c>
      <c r="C1727" s="5"/>
      <c r="D1727" s="5" t="s">
        <v>696</v>
      </c>
    </row>
    <row r="1728" spans="1:4" x14ac:dyDescent="0.35">
      <c r="A1728" s="5">
        <v>1727</v>
      </c>
      <c r="B1728" s="6">
        <v>45679</v>
      </c>
      <c r="C1728" s="6">
        <v>45684</v>
      </c>
      <c r="D1728" s="5" t="s">
        <v>694</v>
      </c>
    </row>
    <row r="1729" spans="1:4" x14ac:dyDescent="0.35">
      <c r="A1729" s="5">
        <v>1728</v>
      </c>
      <c r="B1729" s="6">
        <v>45678</v>
      </c>
      <c r="C1729" s="5"/>
      <c r="D1729" s="5" t="s">
        <v>696</v>
      </c>
    </row>
    <row r="1730" spans="1:4" x14ac:dyDescent="0.35">
      <c r="A1730" s="5">
        <v>1729</v>
      </c>
      <c r="B1730" s="6">
        <v>45680</v>
      </c>
      <c r="C1730" s="6">
        <v>45682</v>
      </c>
      <c r="D1730" s="5" t="s">
        <v>694</v>
      </c>
    </row>
    <row r="1731" spans="1:4" x14ac:dyDescent="0.35">
      <c r="A1731" s="5">
        <v>1730</v>
      </c>
      <c r="B1731" s="6">
        <v>45679</v>
      </c>
      <c r="C1731" s="6">
        <v>45686</v>
      </c>
      <c r="D1731" s="5" t="s">
        <v>695</v>
      </c>
    </row>
    <row r="1732" spans="1:4" x14ac:dyDescent="0.35">
      <c r="A1732" s="5">
        <v>1731</v>
      </c>
      <c r="B1732" s="6">
        <v>45679</v>
      </c>
      <c r="C1732" s="6">
        <v>45682</v>
      </c>
      <c r="D1732" s="5" t="s">
        <v>694</v>
      </c>
    </row>
    <row r="1733" spans="1:4" x14ac:dyDescent="0.35">
      <c r="A1733" s="5">
        <v>1732</v>
      </c>
      <c r="B1733" s="6">
        <v>45680</v>
      </c>
      <c r="C1733" s="6">
        <v>45686</v>
      </c>
      <c r="D1733" s="5" t="s">
        <v>694</v>
      </c>
    </row>
    <row r="1734" spans="1:4" x14ac:dyDescent="0.35">
      <c r="A1734" s="5">
        <v>1733</v>
      </c>
      <c r="B1734" s="6">
        <v>45679</v>
      </c>
      <c r="C1734" s="6">
        <v>45681</v>
      </c>
      <c r="D1734" s="5" t="s">
        <v>694</v>
      </c>
    </row>
    <row r="1735" spans="1:4" x14ac:dyDescent="0.35">
      <c r="A1735" s="5">
        <v>1734</v>
      </c>
      <c r="B1735" s="6">
        <v>45680</v>
      </c>
      <c r="C1735" s="6">
        <v>45682</v>
      </c>
      <c r="D1735" s="5" t="s">
        <v>694</v>
      </c>
    </row>
    <row r="1736" spans="1:4" x14ac:dyDescent="0.35">
      <c r="A1736" s="5">
        <v>1735</v>
      </c>
      <c r="B1736" s="6">
        <v>45681</v>
      </c>
      <c r="C1736" s="6">
        <v>45685</v>
      </c>
      <c r="D1736" s="5" t="s">
        <v>694</v>
      </c>
    </row>
    <row r="1737" spans="1:4" x14ac:dyDescent="0.35">
      <c r="A1737" s="5">
        <v>1736</v>
      </c>
      <c r="B1737" s="6">
        <v>45679</v>
      </c>
      <c r="C1737" s="5"/>
      <c r="D1737" s="5" t="s">
        <v>696</v>
      </c>
    </row>
    <row r="1738" spans="1:4" x14ac:dyDescent="0.35">
      <c r="A1738" s="5">
        <v>1737</v>
      </c>
      <c r="B1738" s="6">
        <v>45680</v>
      </c>
      <c r="C1738" s="6">
        <v>45684</v>
      </c>
      <c r="D1738" s="5" t="s">
        <v>694</v>
      </c>
    </row>
    <row r="1739" spans="1:4" x14ac:dyDescent="0.35">
      <c r="A1739" s="5">
        <v>1738</v>
      </c>
      <c r="B1739" s="6">
        <v>45680</v>
      </c>
      <c r="C1739" s="6">
        <v>45685</v>
      </c>
      <c r="D1739" s="5" t="s">
        <v>694</v>
      </c>
    </row>
    <row r="1740" spans="1:4" x14ac:dyDescent="0.35">
      <c r="A1740" s="5">
        <v>1739</v>
      </c>
      <c r="B1740" s="6">
        <v>45680</v>
      </c>
      <c r="C1740" s="6">
        <v>45685</v>
      </c>
      <c r="D1740" s="5" t="s">
        <v>694</v>
      </c>
    </row>
    <row r="1741" spans="1:4" x14ac:dyDescent="0.35">
      <c r="A1741" s="5">
        <v>1740</v>
      </c>
      <c r="B1741" s="6">
        <v>45681</v>
      </c>
      <c r="C1741" s="6">
        <v>45683</v>
      </c>
      <c r="D1741" s="5" t="s">
        <v>694</v>
      </c>
    </row>
    <row r="1742" spans="1:4" x14ac:dyDescent="0.35">
      <c r="A1742" s="5">
        <v>1741</v>
      </c>
      <c r="B1742" s="6">
        <v>45680</v>
      </c>
      <c r="C1742" s="6">
        <v>45684</v>
      </c>
      <c r="D1742" s="5" t="s">
        <v>694</v>
      </c>
    </row>
    <row r="1743" spans="1:4" x14ac:dyDescent="0.35">
      <c r="A1743" s="5">
        <v>1742</v>
      </c>
      <c r="B1743" s="6">
        <v>45680</v>
      </c>
      <c r="C1743" s="6">
        <v>45682</v>
      </c>
      <c r="D1743" s="5" t="s">
        <v>694</v>
      </c>
    </row>
    <row r="1744" spans="1:4" x14ac:dyDescent="0.35">
      <c r="A1744" s="5">
        <v>1743</v>
      </c>
      <c r="B1744" s="6">
        <v>45681</v>
      </c>
      <c r="C1744" s="6">
        <v>45684</v>
      </c>
      <c r="D1744" s="5" t="s">
        <v>694</v>
      </c>
    </row>
    <row r="1745" spans="1:4" x14ac:dyDescent="0.35">
      <c r="A1745" s="5">
        <v>1744</v>
      </c>
      <c r="B1745" s="6">
        <v>45681</v>
      </c>
      <c r="C1745" s="6">
        <v>45685</v>
      </c>
      <c r="D1745" s="5" t="s">
        <v>694</v>
      </c>
    </row>
    <row r="1746" spans="1:4" x14ac:dyDescent="0.35">
      <c r="A1746" s="5">
        <v>1745</v>
      </c>
      <c r="B1746" s="6">
        <v>45683</v>
      </c>
      <c r="C1746" s="6">
        <v>45685</v>
      </c>
      <c r="D1746" s="5" t="s">
        <v>694</v>
      </c>
    </row>
    <row r="1747" spans="1:4" x14ac:dyDescent="0.35">
      <c r="A1747" s="5">
        <v>1746</v>
      </c>
      <c r="B1747" s="6">
        <v>45683</v>
      </c>
      <c r="C1747" s="6">
        <v>45688</v>
      </c>
      <c r="D1747" s="5" t="s">
        <v>694</v>
      </c>
    </row>
    <row r="1748" spans="1:4" x14ac:dyDescent="0.35">
      <c r="A1748" s="5">
        <v>1747</v>
      </c>
      <c r="B1748" s="6">
        <v>45682</v>
      </c>
      <c r="C1748" s="6">
        <v>45684</v>
      </c>
      <c r="D1748" s="5" t="s">
        <v>694</v>
      </c>
    </row>
    <row r="1749" spans="1:4" x14ac:dyDescent="0.35">
      <c r="A1749" s="5">
        <v>1748</v>
      </c>
      <c r="B1749" s="6">
        <v>45684</v>
      </c>
      <c r="C1749" s="6">
        <v>45688</v>
      </c>
      <c r="D1749" s="5" t="s">
        <v>694</v>
      </c>
    </row>
    <row r="1750" spans="1:4" x14ac:dyDescent="0.35">
      <c r="A1750" s="5">
        <v>1749</v>
      </c>
      <c r="B1750" s="6">
        <v>45684</v>
      </c>
      <c r="C1750" s="6">
        <v>45690</v>
      </c>
      <c r="D1750" s="5" t="s">
        <v>694</v>
      </c>
    </row>
    <row r="1751" spans="1:4" x14ac:dyDescent="0.35">
      <c r="A1751" s="5">
        <v>1750</v>
      </c>
      <c r="B1751" s="6">
        <v>45683</v>
      </c>
      <c r="C1751" s="6">
        <v>45688</v>
      </c>
      <c r="D1751" s="5" t="s">
        <v>694</v>
      </c>
    </row>
    <row r="1752" spans="1:4" x14ac:dyDescent="0.35">
      <c r="A1752" s="5">
        <v>1751</v>
      </c>
      <c r="B1752" s="6">
        <v>45683</v>
      </c>
      <c r="C1752" s="5"/>
      <c r="D1752" s="5" t="s">
        <v>696</v>
      </c>
    </row>
    <row r="1753" spans="1:4" x14ac:dyDescent="0.35">
      <c r="A1753" s="5">
        <v>1752</v>
      </c>
      <c r="B1753" s="6">
        <v>45684</v>
      </c>
      <c r="C1753" s="5"/>
      <c r="D1753" s="5" t="s">
        <v>696</v>
      </c>
    </row>
    <row r="1754" spans="1:4" x14ac:dyDescent="0.35">
      <c r="A1754" s="5">
        <v>1753</v>
      </c>
      <c r="B1754" s="6">
        <v>45684</v>
      </c>
      <c r="C1754" s="6">
        <v>45689</v>
      </c>
      <c r="D1754" s="5" t="s">
        <v>694</v>
      </c>
    </row>
    <row r="1755" spans="1:4" x14ac:dyDescent="0.35">
      <c r="A1755" s="5">
        <v>1754</v>
      </c>
      <c r="B1755" s="6">
        <v>45684</v>
      </c>
      <c r="C1755" s="5"/>
      <c r="D1755" s="5" t="s">
        <v>696</v>
      </c>
    </row>
    <row r="1756" spans="1:4" x14ac:dyDescent="0.35">
      <c r="A1756" s="5">
        <v>1755</v>
      </c>
      <c r="B1756" s="6">
        <v>45682</v>
      </c>
      <c r="C1756" s="5"/>
      <c r="D1756" s="5" t="s">
        <v>696</v>
      </c>
    </row>
    <row r="1757" spans="1:4" x14ac:dyDescent="0.35">
      <c r="A1757" s="5">
        <v>1756</v>
      </c>
      <c r="B1757" s="6">
        <v>45684</v>
      </c>
      <c r="C1757" s="6">
        <v>45686</v>
      </c>
      <c r="D1757" s="5" t="s">
        <v>694</v>
      </c>
    </row>
    <row r="1758" spans="1:4" x14ac:dyDescent="0.35">
      <c r="A1758" s="5">
        <v>1757</v>
      </c>
      <c r="B1758" s="6">
        <v>45685</v>
      </c>
      <c r="C1758" s="6">
        <v>45689</v>
      </c>
      <c r="D1758" s="5" t="s">
        <v>694</v>
      </c>
    </row>
    <row r="1759" spans="1:4" x14ac:dyDescent="0.35">
      <c r="A1759" s="5">
        <v>1758</v>
      </c>
      <c r="B1759" s="6">
        <v>45683</v>
      </c>
      <c r="C1759" s="6">
        <v>45689</v>
      </c>
      <c r="D1759" s="5" t="s">
        <v>694</v>
      </c>
    </row>
    <row r="1760" spans="1:4" x14ac:dyDescent="0.35">
      <c r="A1760" s="5">
        <v>1759</v>
      </c>
      <c r="B1760" s="6">
        <v>45684</v>
      </c>
      <c r="C1760" s="6">
        <v>45690</v>
      </c>
      <c r="D1760" s="5" t="s">
        <v>694</v>
      </c>
    </row>
    <row r="1761" spans="1:4" x14ac:dyDescent="0.35">
      <c r="A1761" s="5">
        <v>1760</v>
      </c>
      <c r="B1761" s="6">
        <v>45683</v>
      </c>
      <c r="C1761" s="6">
        <v>45688</v>
      </c>
      <c r="D1761" s="5" t="s">
        <v>694</v>
      </c>
    </row>
    <row r="1762" spans="1:4" x14ac:dyDescent="0.35">
      <c r="A1762" s="5">
        <v>1761</v>
      </c>
      <c r="B1762" s="6">
        <v>45683</v>
      </c>
      <c r="C1762" s="6">
        <v>45687</v>
      </c>
      <c r="D1762" s="5" t="s">
        <v>694</v>
      </c>
    </row>
    <row r="1763" spans="1:4" x14ac:dyDescent="0.35">
      <c r="A1763" s="5">
        <v>1762</v>
      </c>
      <c r="B1763" s="6">
        <v>45683</v>
      </c>
      <c r="C1763" s="6">
        <v>45688</v>
      </c>
      <c r="D1763" s="5" t="s">
        <v>694</v>
      </c>
    </row>
    <row r="1764" spans="1:4" x14ac:dyDescent="0.35">
      <c r="A1764" s="5">
        <v>1763</v>
      </c>
      <c r="B1764" s="6">
        <v>45685</v>
      </c>
      <c r="C1764" s="6">
        <v>45689</v>
      </c>
      <c r="D1764" s="5" t="s">
        <v>694</v>
      </c>
    </row>
    <row r="1765" spans="1:4" x14ac:dyDescent="0.35">
      <c r="A1765" s="5">
        <v>1764</v>
      </c>
      <c r="B1765" s="6">
        <v>45685</v>
      </c>
      <c r="C1765" s="6">
        <v>45688</v>
      </c>
      <c r="D1765" s="5" t="s">
        <v>694</v>
      </c>
    </row>
    <row r="1766" spans="1:4" x14ac:dyDescent="0.35">
      <c r="A1766" s="5">
        <v>1765</v>
      </c>
      <c r="B1766" s="6">
        <v>45683</v>
      </c>
      <c r="C1766" s="6">
        <v>45694</v>
      </c>
      <c r="D1766" s="5" t="s">
        <v>695</v>
      </c>
    </row>
    <row r="1767" spans="1:4" x14ac:dyDescent="0.35">
      <c r="A1767" s="5">
        <v>1766</v>
      </c>
      <c r="B1767" s="6">
        <v>45685</v>
      </c>
      <c r="C1767" s="5"/>
      <c r="D1767" s="5" t="s">
        <v>696</v>
      </c>
    </row>
    <row r="1768" spans="1:4" x14ac:dyDescent="0.35">
      <c r="A1768" s="5">
        <v>1767</v>
      </c>
      <c r="B1768" s="6">
        <v>45686</v>
      </c>
      <c r="C1768" s="6">
        <v>45688</v>
      </c>
      <c r="D1768" s="5" t="s">
        <v>694</v>
      </c>
    </row>
    <row r="1769" spans="1:4" x14ac:dyDescent="0.35">
      <c r="A1769" s="5">
        <v>1768</v>
      </c>
      <c r="B1769" s="6">
        <v>45686</v>
      </c>
      <c r="C1769" s="6">
        <v>45688</v>
      </c>
      <c r="D1769" s="5" t="s">
        <v>694</v>
      </c>
    </row>
    <row r="1770" spans="1:4" x14ac:dyDescent="0.35">
      <c r="A1770" s="5">
        <v>1769</v>
      </c>
      <c r="B1770" s="6">
        <v>45684</v>
      </c>
      <c r="C1770" s="6">
        <v>45686</v>
      </c>
      <c r="D1770" s="5" t="s">
        <v>694</v>
      </c>
    </row>
    <row r="1771" spans="1:4" x14ac:dyDescent="0.35">
      <c r="A1771" s="5">
        <v>1770</v>
      </c>
      <c r="B1771" s="6">
        <v>45684</v>
      </c>
      <c r="C1771" s="6">
        <v>45689</v>
      </c>
      <c r="D1771" s="5" t="s">
        <v>694</v>
      </c>
    </row>
    <row r="1772" spans="1:4" x14ac:dyDescent="0.35">
      <c r="A1772" s="5">
        <v>1771</v>
      </c>
      <c r="B1772" s="6">
        <v>45686</v>
      </c>
      <c r="C1772" s="6">
        <v>45688</v>
      </c>
      <c r="D1772" s="5" t="s">
        <v>694</v>
      </c>
    </row>
    <row r="1773" spans="1:4" x14ac:dyDescent="0.35">
      <c r="A1773" s="5">
        <v>1772</v>
      </c>
      <c r="B1773" s="6">
        <v>45686</v>
      </c>
      <c r="C1773" s="6">
        <v>45688</v>
      </c>
      <c r="D1773" s="5" t="s">
        <v>694</v>
      </c>
    </row>
    <row r="1774" spans="1:4" x14ac:dyDescent="0.35">
      <c r="A1774" s="5">
        <v>1773</v>
      </c>
      <c r="B1774" s="6">
        <v>45684</v>
      </c>
      <c r="C1774" s="6">
        <v>45690</v>
      </c>
      <c r="D1774" s="5" t="s">
        <v>694</v>
      </c>
    </row>
    <row r="1775" spans="1:4" x14ac:dyDescent="0.35">
      <c r="A1775" s="5">
        <v>1774</v>
      </c>
      <c r="B1775" s="6">
        <v>45684</v>
      </c>
      <c r="C1775" s="6">
        <v>45690</v>
      </c>
      <c r="D1775" s="5" t="s">
        <v>694</v>
      </c>
    </row>
    <row r="1776" spans="1:4" x14ac:dyDescent="0.35">
      <c r="A1776" s="5">
        <v>1775</v>
      </c>
      <c r="B1776" s="6">
        <v>45685</v>
      </c>
      <c r="C1776" s="6">
        <v>45691</v>
      </c>
      <c r="D1776" s="5" t="s">
        <v>695</v>
      </c>
    </row>
    <row r="1777" spans="1:4" x14ac:dyDescent="0.35">
      <c r="A1777" s="5">
        <v>1776</v>
      </c>
      <c r="B1777" s="6">
        <v>45688</v>
      </c>
      <c r="C1777" s="6">
        <v>45696</v>
      </c>
      <c r="D1777" s="5" t="s">
        <v>695</v>
      </c>
    </row>
    <row r="1778" spans="1:4" x14ac:dyDescent="0.35">
      <c r="A1778" s="5">
        <v>1777</v>
      </c>
      <c r="B1778" s="6">
        <v>45688</v>
      </c>
      <c r="C1778" s="6">
        <v>45693</v>
      </c>
      <c r="D1778" s="5" t="s">
        <v>694</v>
      </c>
    </row>
    <row r="1779" spans="1:4" x14ac:dyDescent="0.35">
      <c r="A1779" s="5">
        <v>1778</v>
      </c>
      <c r="B1779" s="6">
        <v>45687</v>
      </c>
      <c r="C1779" s="5"/>
      <c r="D1779" s="5" t="s">
        <v>696</v>
      </c>
    </row>
    <row r="1780" spans="1:4" x14ac:dyDescent="0.35">
      <c r="A1780" s="5">
        <v>1779</v>
      </c>
      <c r="B1780" s="6">
        <v>45687</v>
      </c>
      <c r="C1780" s="6">
        <v>45693</v>
      </c>
      <c r="D1780" s="5" t="s">
        <v>694</v>
      </c>
    </row>
    <row r="1781" spans="1:4" x14ac:dyDescent="0.35">
      <c r="A1781" s="5">
        <v>1780</v>
      </c>
      <c r="B1781" s="6">
        <v>45687</v>
      </c>
      <c r="C1781" s="6">
        <v>45693</v>
      </c>
      <c r="D1781" s="5" t="s">
        <v>694</v>
      </c>
    </row>
    <row r="1782" spans="1:4" x14ac:dyDescent="0.35">
      <c r="A1782" s="5">
        <v>1781</v>
      </c>
      <c r="B1782" s="6">
        <v>45687</v>
      </c>
      <c r="C1782" s="6">
        <v>45689</v>
      </c>
      <c r="D1782" s="5" t="s">
        <v>694</v>
      </c>
    </row>
    <row r="1783" spans="1:4" x14ac:dyDescent="0.35">
      <c r="A1783" s="5">
        <v>1782</v>
      </c>
      <c r="B1783" s="6">
        <v>45687</v>
      </c>
      <c r="C1783" s="6">
        <v>45693</v>
      </c>
      <c r="D1783" s="5" t="s">
        <v>695</v>
      </c>
    </row>
    <row r="1784" spans="1:4" x14ac:dyDescent="0.35">
      <c r="A1784" s="5">
        <v>1783</v>
      </c>
      <c r="B1784" s="6">
        <v>45687</v>
      </c>
      <c r="C1784" s="6">
        <v>45689</v>
      </c>
      <c r="D1784" s="5" t="s">
        <v>694</v>
      </c>
    </row>
    <row r="1785" spans="1:4" x14ac:dyDescent="0.35">
      <c r="A1785" s="5">
        <v>1784</v>
      </c>
      <c r="B1785" s="6">
        <v>45687</v>
      </c>
      <c r="C1785" s="6">
        <v>45690</v>
      </c>
      <c r="D1785" s="5" t="s">
        <v>694</v>
      </c>
    </row>
    <row r="1786" spans="1:4" x14ac:dyDescent="0.35">
      <c r="A1786" s="5">
        <v>1785</v>
      </c>
      <c r="B1786" s="6">
        <v>45687</v>
      </c>
      <c r="C1786" s="5"/>
      <c r="D1786" s="5" t="s">
        <v>696</v>
      </c>
    </row>
    <row r="1787" spans="1:4" x14ac:dyDescent="0.35">
      <c r="A1787" s="5">
        <v>1786</v>
      </c>
      <c r="B1787" s="6">
        <v>45688</v>
      </c>
      <c r="C1787" s="6">
        <v>45694</v>
      </c>
      <c r="D1787" s="5" t="s">
        <v>694</v>
      </c>
    </row>
    <row r="1788" spans="1:4" x14ac:dyDescent="0.35">
      <c r="A1788" s="5">
        <v>1787</v>
      </c>
      <c r="B1788" s="6">
        <v>45688</v>
      </c>
      <c r="C1788" s="6">
        <v>45693</v>
      </c>
      <c r="D1788" s="5" t="s">
        <v>694</v>
      </c>
    </row>
    <row r="1789" spans="1:4" x14ac:dyDescent="0.35">
      <c r="A1789" s="5">
        <v>1788</v>
      </c>
      <c r="B1789" s="6">
        <v>45687</v>
      </c>
      <c r="C1789" s="6">
        <v>45691</v>
      </c>
      <c r="D1789" s="5" t="s">
        <v>694</v>
      </c>
    </row>
    <row r="1790" spans="1:4" x14ac:dyDescent="0.35">
      <c r="A1790" s="5">
        <v>1789</v>
      </c>
      <c r="B1790" s="6">
        <v>45688</v>
      </c>
      <c r="C1790" s="6">
        <v>45693</v>
      </c>
      <c r="D1790" s="5" t="s">
        <v>694</v>
      </c>
    </row>
    <row r="1791" spans="1:4" x14ac:dyDescent="0.35">
      <c r="A1791" s="5">
        <v>1790</v>
      </c>
      <c r="B1791" s="6">
        <v>45690</v>
      </c>
      <c r="C1791" s="6">
        <v>45694</v>
      </c>
      <c r="D1791" s="5" t="s">
        <v>694</v>
      </c>
    </row>
    <row r="1792" spans="1:4" x14ac:dyDescent="0.35">
      <c r="A1792" s="5">
        <v>1791</v>
      </c>
      <c r="B1792" s="6">
        <v>45688</v>
      </c>
      <c r="C1792" s="5"/>
      <c r="D1792" s="5" t="s">
        <v>696</v>
      </c>
    </row>
    <row r="1793" spans="1:4" x14ac:dyDescent="0.35">
      <c r="A1793" s="5">
        <v>1792</v>
      </c>
      <c r="B1793" s="6">
        <v>45690</v>
      </c>
      <c r="C1793" s="6">
        <v>45692</v>
      </c>
      <c r="D1793" s="5" t="s">
        <v>694</v>
      </c>
    </row>
    <row r="1794" spans="1:4" x14ac:dyDescent="0.35">
      <c r="A1794" s="5">
        <v>1793</v>
      </c>
      <c r="B1794" s="6">
        <v>45691</v>
      </c>
      <c r="C1794" s="6">
        <v>45694</v>
      </c>
      <c r="D1794" s="5" t="s">
        <v>694</v>
      </c>
    </row>
    <row r="1795" spans="1:4" x14ac:dyDescent="0.35">
      <c r="A1795" s="5">
        <v>1794</v>
      </c>
      <c r="B1795" s="6">
        <v>45689</v>
      </c>
      <c r="C1795" s="6">
        <v>45692</v>
      </c>
      <c r="D1795" s="5" t="s">
        <v>694</v>
      </c>
    </row>
    <row r="1796" spans="1:4" x14ac:dyDescent="0.35">
      <c r="A1796" s="5">
        <v>1795</v>
      </c>
      <c r="B1796" s="6">
        <v>45690</v>
      </c>
      <c r="C1796" s="6">
        <v>45693</v>
      </c>
      <c r="D1796" s="5" t="s">
        <v>694</v>
      </c>
    </row>
    <row r="1797" spans="1:4" x14ac:dyDescent="0.35">
      <c r="A1797" s="5">
        <v>1796</v>
      </c>
      <c r="B1797" s="6">
        <v>45691</v>
      </c>
      <c r="C1797" s="6">
        <v>45693</v>
      </c>
      <c r="D1797" s="5" t="s">
        <v>694</v>
      </c>
    </row>
    <row r="1798" spans="1:4" x14ac:dyDescent="0.35">
      <c r="A1798" s="5">
        <v>1797</v>
      </c>
      <c r="B1798" s="6">
        <v>45689</v>
      </c>
      <c r="C1798" s="6">
        <v>45691</v>
      </c>
      <c r="D1798" s="5" t="s">
        <v>694</v>
      </c>
    </row>
    <row r="1799" spans="1:4" x14ac:dyDescent="0.35">
      <c r="A1799" s="5">
        <v>1798</v>
      </c>
      <c r="B1799" s="6">
        <v>45690</v>
      </c>
      <c r="C1799" s="6">
        <v>45695</v>
      </c>
      <c r="D1799" s="5" t="s">
        <v>694</v>
      </c>
    </row>
    <row r="1800" spans="1:4" x14ac:dyDescent="0.35">
      <c r="A1800" s="5">
        <v>1799</v>
      </c>
      <c r="B1800" s="6">
        <v>45692</v>
      </c>
      <c r="C1800" s="6">
        <v>45694</v>
      </c>
      <c r="D1800" s="5" t="s">
        <v>694</v>
      </c>
    </row>
    <row r="1801" spans="1:4" x14ac:dyDescent="0.35">
      <c r="A1801" s="5">
        <v>1800</v>
      </c>
      <c r="B1801" s="6">
        <v>45691</v>
      </c>
      <c r="C1801" s="5"/>
      <c r="D1801" s="5" t="s">
        <v>696</v>
      </c>
    </row>
    <row r="1802" spans="1:4" x14ac:dyDescent="0.35">
      <c r="A1802" s="5">
        <v>1801</v>
      </c>
      <c r="B1802" s="6">
        <v>45693</v>
      </c>
      <c r="C1802" s="6">
        <v>45695</v>
      </c>
      <c r="D1802" s="5" t="s">
        <v>694</v>
      </c>
    </row>
    <row r="1803" spans="1:4" x14ac:dyDescent="0.35">
      <c r="A1803" s="5">
        <v>1802</v>
      </c>
      <c r="B1803" s="6">
        <v>45692</v>
      </c>
      <c r="C1803" s="6">
        <v>45695</v>
      </c>
      <c r="D1803" s="5" t="s">
        <v>694</v>
      </c>
    </row>
    <row r="1804" spans="1:4" x14ac:dyDescent="0.35">
      <c r="A1804" s="5">
        <v>1803</v>
      </c>
      <c r="B1804" s="6">
        <v>45692</v>
      </c>
      <c r="C1804" s="6">
        <v>45695</v>
      </c>
      <c r="D1804" s="5" t="s">
        <v>694</v>
      </c>
    </row>
    <row r="1805" spans="1:4" x14ac:dyDescent="0.35">
      <c r="A1805" s="5">
        <v>1804</v>
      </c>
      <c r="B1805" s="6">
        <v>45695</v>
      </c>
      <c r="C1805" s="6">
        <v>45704</v>
      </c>
      <c r="D1805" s="5" t="s">
        <v>695</v>
      </c>
    </row>
    <row r="1806" spans="1:4" x14ac:dyDescent="0.35">
      <c r="A1806" s="5">
        <v>1805</v>
      </c>
      <c r="B1806" s="6">
        <v>45695</v>
      </c>
      <c r="C1806" s="6">
        <v>45697</v>
      </c>
      <c r="D1806" s="5" t="s">
        <v>694</v>
      </c>
    </row>
    <row r="1807" spans="1:4" x14ac:dyDescent="0.35">
      <c r="A1807" s="5">
        <v>1806</v>
      </c>
      <c r="B1807" s="6">
        <v>45693</v>
      </c>
      <c r="C1807" s="6">
        <v>45696</v>
      </c>
      <c r="D1807" s="5" t="s">
        <v>694</v>
      </c>
    </row>
    <row r="1808" spans="1:4" x14ac:dyDescent="0.35">
      <c r="A1808" s="5">
        <v>1807</v>
      </c>
      <c r="B1808" s="6">
        <v>45695</v>
      </c>
      <c r="C1808" s="6">
        <v>45700</v>
      </c>
      <c r="D1808" s="5" t="s">
        <v>694</v>
      </c>
    </row>
    <row r="1809" spans="1:4" x14ac:dyDescent="0.35">
      <c r="A1809" s="5">
        <v>1808</v>
      </c>
      <c r="B1809" s="6">
        <v>45694</v>
      </c>
      <c r="C1809" s="6">
        <v>45696</v>
      </c>
      <c r="D1809" s="5" t="s">
        <v>694</v>
      </c>
    </row>
    <row r="1810" spans="1:4" x14ac:dyDescent="0.35">
      <c r="A1810" s="5">
        <v>1809</v>
      </c>
      <c r="B1810" s="6">
        <v>45695</v>
      </c>
      <c r="C1810" s="6">
        <v>45697</v>
      </c>
      <c r="D1810" s="5" t="s">
        <v>694</v>
      </c>
    </row>
    <row r="1811" spans="1:4" x14ac:dyDescent="0.35">
      <c r="A1811" s="5">
        <v>1810</v>
      </c>
      <c r="B1811" s="6">
        <v>45696</v>
      </c>
      <c r="C1811" s="6">
        <v>45698</v>
      </c>
      <c r="D1811" s="5" t="s">
        <v>694</v>
      </c>
    </row>
    <row r="1812" spans="1:4" x14ac:dyDescent="0.35">
      <c r="A1812" s="5">
        <v>1811</v>
      </c>
      <c r="B1812" s="6">
        <v>45694</v>
      </c>
      <c r="C1812" s="6">
        <v>45696</v>
      </c>
      <c r="D1812" s="5" t="s">
        <v>694</v>
      </c>
    </row>
    <row r="1813" spans="1:4" x14ac:dyDescent="0.35">
      <c r="A1813" s="5">
        <v>1812</v>
      </c>
      <c r="B1813" s="6">
        <v>45696</v>
      </c>
      <c r="C1813" s="6">
        <v>45701</v>
      </c>
      <c r="D1813" s="5" t="s">
        <v>694</v>
      </c>
    </row>
    <row r="1814" spans="1:4" x14ac:dyDescent="0.35">
      <c r="A1814" s="5">
        <v>1813</v>
      </c>
      <c r="B1814" s="6">
        <v>45695</v>
      </c>
      <c r="C1814" s="6">
        <v>45698</v>
      </c>
      <c r="D1814" s="5" t="s">
        <v>694</v>
      </c>
    </row>
    <row r="1815" spans="1:4" x14ac:dyDescent="0.35">
      <c r="A1815" s="5">
        <v>1814</v>
      </c>
      <c r="B1815" s="6">
        <v>45695</v>
      </c>
      <c r="C1815" s="6">
        <v>45699</v>
      </c>
      <c r="D1815" s="5" t="s">
        <v>694</v>
      </c>
    </row>
    <row r="1816" spans="1:4" x14ac:dyDescent="0.35">
      <c r="A1816" s="5">
        <v>1815</v>
      </c>
      <c r="B1816" s="6">
        <v>45695</v>
      </c>
      <c r="C1816" s="6">
        <v>45701</v>
      </c>
      <c r="D1816" s="5" t="s">
        <v>694</v>
      </c>
    </row>
    <row r="1817" spans="1:4" x14ac:dyDescent="0.35">
      <c r="A1817" s="5">
        <v>1816</v>
      </c>
      <c r="B1817" s="6">
        <v>45695</v>
      </c>
      <c r="C1817" s="6">
        <v>45699</v>
      </c>
      <c r="D1817" s="5" t="s">
        <v>694</v>
      </c>
    </row>
    <row r="1818" spans="1:4" x14ac:dyDescent="0.35">
      <c r="A1818" s="5">
        <v>1817</v>
      </c>
      <c r="B1818" s="6">
        <v>45697</v>
      </c>
      <c r="C1818" s="6">
        <v>45701</v>
      </c>
      <c r="D1818" s="5" t="s">
        <v>694</v>
      </c>
    </row>
    <row r="1819" spans="1:4" x14ac:dyDescent="0.35">
      <c r="A1819" s="5">
        <v>1818</v>
      </c>
      <c r="B1819" s="6">
        <v>45695</v>
      </c>
      <c r="C1819" s="6">
        <v>45700</v>
      </c>
      <c r="D1819" s="5" t="s">
        <v>694</v>
      </c>
    </row>
    <row r="1820" spans="1:4" x14ac:dyDescent="0.35">
      <c r="A1820" s="5">
        <v>1819</v>
      </c>
      <c r="B1820" s="6">
        <v>45697</v>
      </c>
      <c r="C1820" s="6">
        <v>45699</v>
      </c>
      <c r="D1820" s="5" t="s">
        <v>694</v>
      </c>
    </row>
    <row r="1821" spans="1:4" x14ac:dyDescent="0.35">
      <c r="A1821" s="5">
        <v>1820</v>
      </c>
      <c r="B1821" s="6">
        <v>45697</v>
      </c>
      <c r="C1821" s="6">
        <v>45701</v>
      </c>
      <c r="D1821" s="5" t="s">
        <v>694</v>
      </c>
    </row>
    <row r="1822" spans="1:4" x14ac:dyDescent="0.35">
      <c r="A1822" s="5">
        <v>1821</v>
      </c>
      <c r="B1822" s="6">
        <v>45696</v>
      </c>
      <c r="C1822" s="6">
        <v>45699</v>
      </c>
      <c r="D1822" s="5" t="s">
        <v>694</v>
      </c>
    </row>
    <row r="1823" spans="1:4" x14ac:dyDescent="0.35">
      <c r="A1823" s="5">
        <v>1822</v>
      </c>
      <c r="B1823" s="6">
        <v>45696</v>
      </c>
      <c r="C1823" s="6">
        <v>45704</v>
      </c>
      <c r="D1823" s="5" t="s">
        <v>695</v>
      </c>
    </row>
    <row r="1824" spans="1:4" x14ac:dyDescent="0.35">
      <c r="A1824" s="5">
        <v>1823</v>
      </c>
      <c r="B1824" s="6">
        <v>45698</v>
      </c>
      <c r="C1824" s="6">
        <v>45704</v>
      </c>
      <c r="D1824" s="5" t="s">
        <v>694</v>
      </c>
    </row>
    <row r="1825" spans="1:4" x14ac:dyDescent="0.35">
      <c r="A1825" s="5">
        <v>1824</v>
      </c>
      <c r="B1825" s="6">
        <v>45697</v>
      </c>
      <c r="C1825" s="5"/>
      <c r="D1825" s="5" t="s">
        <v>696</v>
      </c>
    </row>
    <row r="1826" spans="1:4" x14ac:dyDescent="0.35">
      <c r="A1826" s="5">
        <v>1825</v>
      </c>
      <c r="B1826" s="6">
        <v>45696</v>
      </c>
      <c r="C1826" s="6">
        <v>45702</v>
      </c>
      <c r="D1826" s="5" t="s">
        <v>694</v>
      </c>
    </row>
    <row r="1827" spans="1:4" x14ac:dyDescent="0.35">
      <c r="A1827" s="5">
        <v>1826</v>
      </c>
      <c r="B1827" s="6">
        <v>45698</v>
      </c>
      <c r="C1827" s="6">
        <v>45701</v>
      </c>
      <c r="D1827" s="5" t="s">
        <v>694</v>
      </c>
    </row>
    <row r="1828" spans="1:4" x14ac:dyDescent="0.35">
      <c r="A1828" s="5">
        <v>1827</v>
      </c>
      <c r="B1828" s="6">
        <v>45698</v>
      </c>
      <c r="C1828" s="6">
        <v>45704</v>
      </c>
      <c r="D1828" s="5" t="s">
        <v>694</v>
      </c>
    </row>
    <row r="1829" spans="1:4" x14ac:dyDescent="0.35">
      <c r="A1829" s="5">
        <v>1828</v>
      </c>
      <c r="B1829" s="6">
        <v>45697</v>
      </c>
      <c r="C1829" s="6">
        <v>45703</v>
      </c>
      <c r="D1829" s="5" t="s">
        <v>694</v>
      </c>
    </row>
    <row r="1830" spans="1:4" x14ac:dyDescent="0.35">
      <c r="A1830" s="5">
        <v>1829</v>
      </c>
      <c r="B1830" s="6">
        <v>45697</v>
      </c>
      <c r="C1830" s="6">
        <v>45700</v>
      </c>
      <c r="D1830" s="5" t="s">
        <v>694</v>
      </c>
    </row>
    <row r="1831" spans="1:4" x14ac:dyDescent="0.35">
      <c r="A1831" s="5">
        <v>1830</v>
      </c>
      <c r="B1831" s="6">
        <v>45699</v>
      </c>
      <c r="C1831" s="6">
        <v>45704</v>
      </c>
      <c r="D1831" s="5" t="s">
        <v>694</v>
      </c>
    </row>
    <row r="1832" spans="1:4" x14ac:dyDescent="0.35">
      <c r="A1832" s="5">
        <v>1831</v>
      </c>
      <c r="B1832" s="6">
        <v>45699</v>
      </c>
      <c r="C1832" s="6">
        <v>45701</v>
      </c>
      <c r="D1832" s="5" t="s">
        <v>694</v>
      </c>
    </row>
    <row r="1833" spans="1:4" x14ac:dyDescent="0.35">
      <c r="A1833" s="5">
        <v>1832</v>
      </c>
      <c r="B1833" s="6">
        <v>45697</v>
      </c>
      <c r="C1833" s="6">
        <v>45701</v>
      </c>
      <c r="D1833" s="5" t="s">
        <v>694</v>
      </c>
    </row>
    <row r="1834" spans="1:4" x14ac:dyDescent="0.35">
      <c r="A1834" s="5">
        <v>1833</v>
      </c>
      <c r="B1834" s="6">
        <v>45700</v>
      </c>
      <c r="C1834" s="6">
        <v>45702</v>
      </c>
      <c r="D1834" s="5" t="s">
        <v>694</v>
      </c>
    </row>
    <row r="1835" spans="1:4" x14ac:dyDescent="0.35">
      <c r="A1835" s="5">
        <v>1834</v>
      </c>
      <c r="B1835" s="6">
        <v>45699</v>
      </c>
      <c r="C1835" s="6">
        <v>45701</v>
      </c>
      <c r="D1835" s="5" t="s">
        <v>694</v>
      </c>
    </row>
    <row r="1836" spans="1:4" x14ac:dyDescent="0.35">
      <c r="A1836" s="5">
        <v>1835</v>
      </c>
      <c r="B1836" s="6">
        <v>45700</v>
      </c>
      <c r="C1836" s="5"/>
      <c r="D1836" s="5" t="s">
        <v>696</v>
      </c>
    </row>
    <row r="1837" spans="1:4" x14ac:dyDescent="0.35">
      <c r="A1837" s="5">
        <v>1836</v>
      </c>
      <c r="B1837" s="6">
        <v>45698</v>
      </c>
      <c r="C1837" s="6">
        <v>45702</v>
      </c>
      <c r="D1837" s="5" t="s">
        <v>694</v>
      </c>
    </row>
    <row r="1838" spans="1:4" x14ac:dyDescent="0.35">
      <c r="A1838" s="5">
        <v>1837</v>
      </c>
      <c r="B1838" s="6">
        <v>45699</v>
      </c>
      <c r="C1838" s="6">
        <v>45701</v>
      </c>
      <c r="D1838" s="5" t="s">
        <v>694</v>
      </c>
    </row>
    <row r="1839" spans="1:4" x14ac:dyDescent="0.35">
      <c r="A1839" s="5">
        <v>1838</v>
      </c>
      <c r="B1839" s="6">
        <v>45700</v>
      </c>
      <c r="C1839" s="5"/>
      <c r="D1839" s="5" t="s">
        <v>696</v>
      </c>
    </row>
    <row r="1840" spans="1:4" x14ac:dyDescent="0.35">
      <c r="A1840" s="5">
        <v>1839</v>
      </c>
      <c r="B1840" s="6">
        <v>45698</v>
      </c>
      <c r="C1840" s="5"/>
      <c r="D1840" s="5" t="s">
        <v>696</v>
      </c>
    </row>
    <row r="1841" spans="1:4" x14ac:dyDescent="0.35">
      <c r="A1841" s="5">
        <v>1840</v>
      </c>
      <c r="B1841" s="6">
        <v>45699</v>
      </c>
      <c r="C1841" s="6">
        <v>45703</v>
      </c>
      <c r="D1841" s="5" t="s">
        <v>694</v>
      </c>
    </row>
    <row r="1842" spans="1:4" x14ac:dyDescent="0.35">
      <c r="A1842" s="5">
        <v>1841</v>
      </c>
      <c r="B1842" s="6">
        <v>45699</v>
      </c>
      <c r="C1842" s="6">
        <v>45703</v>
      </c>
      <c r="D1842" s="5" t="s">
        <v>694</v>
      </c>
    </row>
    <row r="1843" spans="1:4" x14ac:dyDescent="0.35">
      <c r="A1843" s="5">
        <v>1842</v>
      </c>
      <c r="B1843" s="6">
        <v>45701</v>
      </c>
      <c r="C1843" s="6">
        <v>45703</v>
      </c>
      <c r="D1843" s="5" t="s">
        <v>694</v>
      </c>
    </row>
    <row r="1844" spans="1:4" x14ac:dyDescent="0.35">
      <c r="A1844" s="5">
        <v>1843</v>
      </c>
      <c r="B1844" s="6">
        <v>45699</v>
      </c>
      <c r="C1844" s="6">
        <v>45705</v>
      </c>
      <c r="D1844" s="5" t="s">
        <v>694</v>
      </c>
    </row>
    <row r="1845" spans="1:4" x14ac:dyDescent="0.35">
      <c r="A1845" s="5">
        <v>1844</v>
      </c>
      <c r="B1845" s="6">
        <v>45699</v>
      </c>
      <c r="C1845" s="6">
        <v>45703</v>
      </c>
      <c r="D1845" s="5" t="s">
        <v>694</v>
      </c>
    </row>
    <row r="1846" spans="1:4" x14ac:dyDescent="0.35">
      <c r="A1846" s="5">
        <v>1845</v>
      </c>
      <c r="B1846" s="6">
        <v>45699</v>
      </c>
      <c r="C1846" s="6">
        <v>45705</v>
      </c>
      <c r="D1846" s="5" t="s">
        <v>694</v>
      </c>
    </row>
    <row r="1847" spans="1:4" x14ac:dyDescent="0.35">
      <c r="A1847" s="5">
        <v>1846</v>
      </c>
      <c r="B1847" s="6">
        <v>45701</v>
      </c>
      <c r="C1847" s="6">
        <v>45707</v>
      </c>
      <c r="D1847" s="5" t="s">
        <v>694</v>
      </c>
    </row>
    <row r="1848" spans="1:4" x14ac:dyDescent="0.35">
      <c r="A1848" s="5">
        <v>1847</v>
      </c>
      <c r="B1848" s="6">
        <v>45701</v>
      </c>
      <c r="C1848" s="6">
        <v>45707</v>
      </c>
      <c r="D1848" s="5" t="s">
        <v>694</v>
      </c>
    </row>
    <row r="1849" spans="1:4" x14ac:dyDescent="0.35">
      <c r="A1849" s="5">
        <v>1848</v>
      </c>
      <c r="B1849" s="6">
        <v>45700</v>
      </c>
      <c r="C1849" s="6">
        <v>45706</v>
      </c>
      <c r="D1849" s="5" t="s">
        <v>694</v>
      </c>
    </row>
    <row r="1850" spans="1:4" x14ac:dyDescent="0.35">
      <c r="A1850" s="5">
        <v>1849</v>
      </c>
      <c r="B1850" s="6">
        <v>45701</v>
      </c>
      <c r="C1850" s="6">
        <v>45704</v>
      </c>
      <c r="D1850" s="5" t="s">
        <v>694</v>
      </c>
    </row>
    <row r="1851" spans="1:4" x14ac:dyDescent="0.35">
      <c r="A1851" s="5">
        <v>1850</v>
      </c>
      <c r="B1851" s="6">
        <v>45701</v>
      </c>
      <c r="C1851" s="6">
        <v>45704</v>
      </c>
      <c r="D1851" s="5" t="s">
        <v>694</v>
      </c>
    </row>
    <row r="1852" spans="1:4" x14ac:dyDescent="0.35">
      <c r="A1852" s="5">
        <v>1851</v>
      </c>
      <c r="B1852" s="6">
        <v>45700</v>
      </c>
      <c r="C1852" s="5"/>
      <c r="D1852" s="5" t="s">
        <v>696</v>
      </c>
    </row>
    <row r="1853" spans="1:4" x14ac:dyDescent="0.35">
      <c r="A1853" s="5">
        <v>1852</v>
      </c>
      <c r="B1853" s="6">
        <v>45703</v>
      </c>
      <c r="C1853" s="6">
        <v>45707</v>
      </c>
      <c r="D1853" s="5" t="s">
        <v>694</v>
      </c>
    </row>
    <row r="1854" spans="1:4" x14ac:dyDescent="0.35">
      <c r="A1854" s="5">
        <v>1853</v>
      </c>
      <c r="B1854" s="6">
        <v>45701</v>
      </c>
      <c r="C1854" s="6">
        <v>45703</v>
      </c>
      <c r="D1854" s="5" t="s">
        <v>694</v>
      </c>
    </row>
    <row r="1855" spans="1:4" x14ac:dyDescent="0.35">
      <c r="A1855" s="5">
        <v>1854</v>
      </c>
      <c r="B1855" s="6">
        <v>45703</v>
      </c>
      <c r="C1855" s="6">
        <v>45706</v>
      </c>
      <c r="D1855" s="5" t="s">
        <v>694</v>
      </c>
    </row>
    <row r="1856" spans="1:4" x14ac:dyDescent="0.35">
      <c r="A1856" s="5">
        <v>1855</v>
      </c>
      <c r="B1856" s="6">
        <v>45703</v>
      </c>
      <c r="C1856" s="6">
        <v>45714</v>
      </c>
      <c r="D1856" s="5" t="s">
        <v>695</v>
      </c>
    </row>
    <row r="1857" spans="1:4" x14ac:dyDescent="0.35">
      <c r="A1857" s="5">
        <v>1856</v>
      </c>
      <c r="B1857" s="6">
        <v>45702</v>
      </c>
      <c r="C1857" s="6">
        <v>45707</v>
      </c>
      <c r="D1857" s="5" t="s">
        <v>694</v>
      </c>
    </row>
    <row r="1858" spans="1:4" x14ac:dyDescent="0.35">
      <c r="A1858" s="5">
        <v>1857</v>
      </c>
      <c r="B1858" s="6">
        <v>45702</v>
      </c>
      <c r="C1858" s="6">
        <v>45706</v>
      </c>
      <c r="D1858" s="5" t="s">
        <v>694</v>
      </c>
    </row>
    <row r="1859" spans="1:4" x14ac:dyDescent="0.35">
      <c r="A1859" s="5">
        <v>1858</v>
      </c>
      <c r="B1859" s="6">
        <v>45703</v>
      </c>
      <c r="C1859" s="5"/>
      <c r="D1859" s="5" t="s">
        <v>696</v>
      </c>
    </row>
    <row r="1860" spans="1:4" x14ac:dyDescent="0.35">
      <c r="A1860" s="5">
        <v>1859</v>
      </c>
      <c r="B1860" s="6">
        <v>45702</v>
      </c>
      <c r="C1860" s="6">
        <v>45708</v>
      </c>
      <c r="D1860" s="5" t="s">
        <v>694</v>
      </c>
    </row>
    <row r="1861" spans="1:4" x14ac:dyDescent="0.35">
      <c r="A1861" s="5">
        <v>1860</v>
      </c>
      <c r="B1861" s="6">
        <v>45703</v>
      </c>
      <c r="C1861" s="6">
        <v>45705</v>
      </c>
      <c r="D1861" s="5" t="s">
        <v>694</v>
      </c>
    </row>
    <row r="1862" spans="1:4" x14ac:dyDescent="0.35">
      <c r="A1862" s="5">
        <v>1861</v>
      </c>
      <c r="B1862" s="6">
        <v>45704</v>
      </c>
      <c r="C1862" s="6">
        <v>45709</v>
      </c>
      <c r="D1862" s="5" t="s">
        <v>694</v>
      </c>
    </row>
    <row r="1863" spans="1:4" x14ac:dyDescent="0.35">
      <c r="A1863" s="5">
        <v>1862</v>
      </c>
      <c r="B1863" s="6">
        <v>45705</v>
      </c>
      <c r="C1863" s="6">
        <v>45710</v>
      </c>
      <c r="D1863" s="5" t="s">
        <v>694</v>
      </c>
    </row>
    <row r="1864" spans="1:4" x14ac:dyDescent="0.35">
      <c r="A1864" s="5">
        <v>1863</v>
      </c>
      <c r="B1864" s="6">
        <v>45703</v>
      </c>
      <c r="C1864" s="6">
        <v>45706</v>
      </c>
      <c r="D1864" s="5" t="s">
        <v>694</v>
      </c>
    </row>
    <row r="1865" spans="1:4" x14ac:dyDescent="0.35">
      <c r="A1865" s="5">
        <v>1864</v>
      </c>
      <c r="B1865" s="6">
        <v>45705</v>
      </c>
      <c r="C1865" s="6">
        <v>45707</v>
      </c>
      <c r="D1865" s="5" t="s">
        <v>694</v>
      </c>
    </row>
    <row r="1866" spans="1:4" x14ac:dyDescent="0.35">
      <c r="A1866" s="5">
        <v>1865</v>
      </c>
      <c r="B1866" s="6">
        <v>45704</v>
      </c>
      <c r="C1866" s="6">
        <v>45708</v>
      </c>
      <c r="D1866" s="5" t="s">
        <v>694</v>
      </c>
    </row>
    <row r="1867" spans="1:4" x14ac:dyDescent="0.35">
      <c r="A1867" s="5">
        <v>1866</v>
      </c>
      <c r="B1867" s="6">
        <v>45703</v>
      </c>
      <c r="C1867" s="6">
        <v>45709</v>
      </c>
      <c r="D1867" s="5" t="s">
        <v>694</v>
      </c>
    </row>
    <row r="1868" spans="1:4" x14ac:dyDescent="0.35">
      <c r="A1868" s="5">
        <v>1867</v>
      </c>
      <c r="B1868" s="6">
        <v>45705</v>
      </c>
      <c r="C1868" s="6">
        <v>45711</v>
      </c>
      <c r="D1868" s="5" t="s">
        <v>694</v>
      </c>
    </row>
    <row r="1869" spans="1:4" x14ac:dyDescent="0.35">
      <c r="A1869" s="5">
        <v>1868</v>
      </c>
      <c r="B1869" s="6">
        <v>45704</v>
      </c>
      <c r="C1869" s="6">
        <v>45708</v>
      </c>
      <c r="D1869" s="5" t="s">
        <v>694</v>
      </c>
    </row>
    <row r="1870" spans="1:4" x14ac:dyDescent="0.35">
      <c r="A1870" s="5">
        <v>1869</v>
      </c>
      <c r="B1870" s="6">
        <v>45704</v>
      </c>
      <c r="C1870" s="6">
        <v>45709</v>
      </c>
      <c r="D1870" s="5" t="s">
        <v>694</v>
      </c>
    </row>
    <row r="1871" spans="1:4" x14ac:dyDescent="0.35">
      <c r="A1871" s="5">
        <v>1870</v>
      </c>
      <c r="B1871" s="6">
        <v>45706</v>
      </c>
      <c r="C1871" s="6">
        <v>45710</v>
      </c>
      <c r="D1871" s="5" t="s">
        <v>694</v>
      </c>
    </row>
    <row r="1872" spans="1:4" x14ac:dyDescent="0.35">
      <c r="A1872" s="5">
        <v>1871</v>
      </c>
      <c r="B1872" s="6">
        <v>45706</v>
      </c>
      <c r="C1872" s="6">
        <v>45712</v>
      </c>
      <c r="D1872" s="5" t="s">
        <v>694</v>
      </c>
    </row>
    <row r="1873" spans="1:4" x14ac:dyDescent="0.35">
      <c r="A1873" s="5">
        <v>1872</v>
      </c>
      <c r="B1873" s="6">
        <v>45706</v>
      </c>
      <c r="C1873" s="6">
        <v>45710</v>
      </c>
      <c r="D1873" s="5" t="s">
        <v>694</v>
      </c>
    </row>
    <row r="1874" spans="1:4" x14ac:dyDescent="0.35">
      <c r="A1874" s="5">
        <v>1873</v>
      </c>
      <c r="B1874" s="6">
        <v>45707</v>
      </c>
      <c r="C1874" s="6">
        <v>45713</v>
      </c>
      <c r="D1874" s="5" t="s">
        <v>694</v>
      </c>
    </row>
    <row r="1875" spans="1:4" x14ac:dyDescent="0.35">
      <c r="A1875" s="5">
        <v>1874</v>
      </c>
      <c r="B1875" s="6">
        <v>45707</v>
      </c>
      <c r="C1875" s="6">
        <v>45710</v>
      </c>
      <c r="D1875" s="5" t="s">
        <v>694</v>
      </c>
    </row>
    <row r="1876" spans="1:4" x14ac:dyDescent="0.35">
      <c r="A1876" s="5">
        <v>1875</v>
      </c>
      <c r="B1876" s="6">
        <v>45705</v>
      </c>
      <c r="C1876" s="6">
        <v>45711</v>
      </c>
      <c r="D1876" s="5" t="s">
        <v>694</v>
      </c>
    </row>
    <row r="1877" spans="1:4" x14ac:dyDescent="0.35">
      <c r="A1877" s="5">
        <v>1876</v>
      </c>
      <c r="B1877" s="6">
        <v>45705</v>
      </c>
      <c r="C1877" s="6">
        <v>45709</v>
      </c>
      <c r="D1877" s="5" t="s">
        <v>694</v>
      </c>
    </row>
    <row r="1878" spans="1:4" x14ac:dyDescent="0.35">
      <c r="A1878" s="5">
        <v>1877</v>
      </c>
      <c r="B1878" s="6">
        <v>45707</v>
      </c>
      <c r="C1878" s="6">
        <v>45710</v>
      </c>
      <c r="D1878" s="5" t="s">
        <v>694</v>
      </c>
    </row>
    <row r="1879" spans="1:4" x14ac:dyDescent="0.35">
      <c r="A1879" s="5">
        <v>1878</v>
      </c>
      <c r="B1879" s="6">
        <v>45708</v>
      </c>
      <c r="C1879" s="6">
        <v>45711</v>
      </c>
      <c r="D1879" s="5" t="s">
        <v>694</v>
      </c>
    </row>
    <row r="1880" spans="1:4" x14ac:dyDescent="0.35">
      <c r="A1880" s="5">
        <v>1879</v>
      </c>
      <c r="B1880" s="6">
        <v>45706</v>
      </c>
      <c r="C1880" s="6">
        <v>45715</v>
      </c>
      <c r="D1880" s="5" t="s">
        <v>695</v>
      </c>
    </row>
    <row r="1881" spans="1:4" x14ac:dyDescent="0.35">
      <c r="A1881" s="5">
        <v>1880</v>
      </c>
      <c r="B1881" s="6">
        <v>45706</v>
      </c>
      <c r="C1881" s="5"/>
      <c r="D1881" s="5" t="s">
        <v>696</v>
      </c>
    </row>
    <row r="1882" spans="1:4" x14ac:dyDescent="0.35">
      <c r="A1882" s="5">
        <v>1881</v>
      </c>
      <c r="B1882" s="6">
        <v>45707</v>
      </c>
      <c r="C1882" s="6">
        <v>45709</v>
      </c>
      <c r="D1882" s="5" t="s">
        <v>694</v>
      </c>
    </row>
    <row r="1883" spans="1:4" x14ac:dyDescent="0.35">
      <c r="A1883" s="5">
        <v>1882</v>
      </c>
      <c r="B1883" s="6">
        <v>45706</v>
      </c>
      <c r="C1883" s="6">
        <v>45710</v>
      </c>
      <c r="D1883" s="5" t="s">
        <v>694</v>
      </c>
    </row>
    <row r="1884" spans="1:4" x14ac:dyDescent="0.35">
      <c r="A1884" s="5">
        <v>1883</v>
      </c>
      <c r="B1884" s="6">
        <v>45708</v>
      </c>
      <c r="C1884" s="6">
        <v>45712</v>
      </c>
      <c r="D1884" s="5" t="s">
        <v>694</v>
      </c>
    </row>
    <row r="1885" spans="1:4" x14ac:dyDescent="0.35">
      <c r="A1885" s="5">
        <v>1884</v>
      </c>
      <c r="B1885" s="6">
        <v>45709</v>
      </c>
      <c r="C1885" s="6">
        <v>45713</v>
      </c>
      <c r="D1885" s="5" t="s">
        <v>694</v>
      </c>
    </row>
    <row r="1886" spans="1:4" x14ac:dyDescent="0.35">
      <c r="A1886" s="5">
        <v>1885</v>
      </c>
      <c r="B1886" s="6">
        <v>45709</v>
      </c>
      <c r="C1886" s="6">
        <v>45711</v>
      </c>
      <c r="D1886" s="5" t="s">
        <v>694</v>
      </c>
    </row>
    <row r="1887" spans="1:4" x14ac:dyDescent="0.35">
      <c r="A1887" s="5">
        <v>1886</v>
      </c>
      <c r="B1887" s="6">
        <v>45707</v>
      </c>
      <c r="C1887" s="6">
        <v>45709</v>
      </c>
      <c r="D1887" s="5" t="s">
        <v>694</v>
      </c>
    </row>
    <row r="1888" spans="1:4" x14ac:dyDescent="0.35">
      <c r="A1888" s="5">
        <v>1887</v>
      </c>
      <c r="B1888" s="6">
        <v>45708</v>
      </c>
      <c r="C1888" s="5"/>
      <c r="D1888" s="5" t="s">
        <v>696</v>
      </c>
    </row>
    <row r="1889" spans="1:4" x14ac:dyDescent="0.35">
      <c r="A1889" s="5">
        <v>1888</v>
      </c>
      <c r="B1889" s="6">
        <v>45710</v>
      </c>
      <c r="C1889" s="6">
        <v>45716</v>
      </c>
      <c r="D1889" s="5" t="s">
        <v>695</v>
      </c>
    </row>
    <row r="1890" spans="1:4" x14ac:dyDescent="0.35">
      <c r="A1890" s="5">
        <v>1889</v>
      </c>
      <c r="B1890" s="6">
        <v>45710</v>
      </c>
      <c r="C1890" s="5"/>
      <c r="D1890" s="5" t="s">
        <v>696</v>
      </c>
    </row>
    <row r="1891" spans="1:4" x14ac:dyDescent="0.35">
      <c r="A1891" s="5">
        <v>1890</v>
      </c>
      <c r="B1891" s="6">
        <v>45710</v>
      </c>
      <c r="C1891" s="6">
        <v>45715</v>
      </c>
      <c r="D1891" s="5" t="s">
        <v>694</v>
      </c>
    </row>
    <row r="1892" spans="1:4" x14ac:dyDescent="0.35">
      <c r="A1892" s="5">
        <v>1891</v>
      </c>
      <c r="B1892" s="6">
        <v>45709</v>
      </c>
      <c r="C1892" s="6">
        <v>45713</v>
      </c>
      <c r="D1892" s="5" t="s">
        <v>694</v>
      </c>
    </row>
    <row r="1893" spans="1:4" x14ac:dyDescent="0.35">
      <c r="A1893" s="5">
        <v>1892</v>
      </c>
      <c r="B1893" s="6">
        <v>45710</v>
      </c>
      <c r="C1893" s="6">
        <v>45715</v>
      </c>
      <c r="D1893" s="5" t="s">
        <v>694</v>
      </c>
    </row>
    <row r="1894" spans="1:4" x14ac:dyDescent="0.35">
      <c r="A1894" s="5">
        <v>1893</v>
      </c>
      <c r="B1894" s="6">
        <v>45710</v>
      </c>
      <c r="C1894" s="6">
        <v>45719</v>
      </c>
      <c r="D1894" s="5" t="s">
        <v>695</v>
      </c>
    </row>
    <row r="1895" spans="1:4" x14ac:dyDescent="0.35">
      <c r="A1895" s="5">
        <v>1894</v>
      </c>
      <c r="B1895" s="6">
        <v>45709</v>
      </c>
      <c r="C1895" s="5"/>
      <c r="D1895" s="5" t="s">
        <v>696</v>
      </c>
    </row>
    <row r="1896" spans="1:4" x14ac:dyDescent="0.35">
      <c r="A1896" s="5">
        <v>1895</v>
      </c>
      <c r="B1896" s="6">
        <v>45710</v>
      </c>
      <c r="C1896" s="6">
        <v>45713</v>
      </c>
      <c r="D1896" s="5" t="s">
        <v>694</v>
      </c>
    </row>
    <row r="1897" spans="1:4" x14ac:dyDescent="0.35">
      <c r="A1897" s="5">
        <v>1896</v>
      </c>
      <c r="B1897" s="6">
        <v>45709</v>
      </c>
      <c r="C1897" s="6">
        <v>45711</v>
      </c>
      <c r="D1897" s="5" t="s">
        <v>694</v>
      </c>
    </row>
    <row r="1898" spans="1:4" x14ac:dyDescent="0.35">
      <c r="A1898" s="5">
        <v>1897</v>
      </c>
      <c r="B1898" s="6">
        <v>45710</v>
      </c>
      <c r="C1898" s="6">
        <v>45713</v>
      </c>
      <c r="D1898" s="5" t="s">
        <v>694</v>
      </c>
    </row>
    <row r="1899" spans="1:4" x14ac:dyDescent="0.35">
      <c r="A1899" s="5">
        <v>1898</v>
      </c>
      <c r="B1899" s="6">
        <v>45711</v>
      </c>
      <c r="C1899" s="6">
        <v>45715</v>
      </c>
      <c r="D1899" s="5" t="s">
        <v>694</v>
      </c>
    </row>
    <row r="1900" spans="1:4" x14ac:dyDescent="0.35">
      <c r="A1900" s="5">
        <v>1899</v>
      </c>
      <c r="B1900" s="6">
        <v>45710</v>
      </c>
      <c r="C1900" s="6">
        <v>45715</v>
      </c>
      <c r="D1900" s="5" t="s">
        <v>694</v>
      </c>
    </row>
    <row r="1901" spans="1:4" x14ac:dyDescent="0.35">
      <c r="A1901" s="5">
        <v>1900</v>
      </c>
      <c r="B1901" s="6">
        <v>45711</v>
      </c>
      <c r="C1901" s="6">
        <v>45716</v>
      </c>
      <c r="D1901" s="5" t="s">
        <v>694</v>
      </c>
    </row>
    <row r="1902" spans="1:4" x14ac:dyDescent="0.35">
      <c r="A1902" s="5">
        <v>1901</v>
      </c>
      <c r="B1902" s="6">
        <v>45710</v>
      </c>
      <c r="C1902" s="6">
        <v>45719</v>
      </c>
      <c r="D1902" s="5" t="s">
        <v>695</v>
      </c>
    </row>
    <row r="1903" spans="1:4" x14ac:dyDescent="0.35">
      <c r="A1903" s="5">
        <v>1902</v>
      </c>
      <c r="B1903" s="6">
        <v>45711</v>
      </c>
      <c r="C1903" s="6">
        <v>45717</v>
      </c>
      <c r="D1903" s="5" t="s">
        <v>694</v>
      </c>
    </row>
    <row r="1904" spans="1:4" x14ac:dyDescent="0.35">
      <c r="A1904" s="5">
        <v>1903</v>
      </c>
      <c r="B1904" s="6">
        <v>45710</v>
      </c>
      <c r="C1904" s="6">
        <v>45716</v>
      </c>
      <c r="D1904" s="5" t="s">
        <v>694</v>
      </c>
    </row>
    <row r="1905" spans="1:4" x14ac:dyDescent="0.35">
      <c r="A1905" s="5">
        <v>1904</v>
      </c>
      <c r="B1905" s="6">
        <v>45710</v>
      </c>
      <c r="C1905" s="6">
        <v>45713</v>
      </c>
      <c r="D1905" s="5" t="s">
        <v>694</v>
      </c>
    </row>
    <row r="1906" spans="1:4" x14ac:dyDescent="0.35">
      <c r="A1906" s="5">
        <v>1905</v>
      </c>
      <c r="B1906" s="6">
        <v>45713</v>
      </c>
      <c r="C1906" s="6">
        <v>45715</v>
      </c>
      <c r="D1906" s="5" t="s">
        <v>694</v>
      </c>
    </row>
    <row r="1907" spans="1:4" x14ac:dyDescent="0.35">
      <c r="A1907" s="5">
        <v>1906</v>
      </c>
      <c r="B1907" s="6">
        <v>45711</v>
      </c>
      <c r="C1907" s="6">
        <v>45717</v>
      </c>
      <c r="D1907" s="5" t="s">
        <v>694</v>
      </c>
    </row>
    <row r="1908" spans="1:4" x14ac:dyDescent="0.35">
      <c r="A1908" s="5">
        <v>1907</v>
      </c>
      <c r="B1908" s="6">
        <v>45713</v>
      </c>
      <c r="C1908" s="6">
        <v>45718</v>
      </c>
      <c r="D1908" s="5" t="s">
        <v>694</v>
      </c>
    </row>
    <row r="1909" spans="1:4" x14ac:dyDescent="0.35">
      <c r="A1909" s="5">
        <v>1908</v>
      </c>
      <c r="B1909" s="6">
        <v>45712</v>
      </c>
      <c r="C1909" s="6">
        <v>45716</v>
      </c>
      <c r="D1909" s="5" t="s">
        <v>694</v>
      </c>
    </row>
    <row r="1910" spans="1:4" x14ac:dyDescent="0.35">
      <c r="A1910" s="5">
        <v>1909</v>
      </c>
      <c r="B1910" s="6">
        <v>45713</v>
      </c>
      <c r="C1910" s="6">
        <v>45715</v>
      </c>
      <c r="D1910" s="5" t="s">
        <v>694</v>
      </c>
    </row>
    <row r="1911" spans="1:4" x14ac:dyDescent="0.35">
      <c r="A1911" s="5">
        <v>1910</v>
      </c>
      <c r="B1911" s="6">
        <v>45712</v>
      </c>
      <c r="C1911" s="6">
        <v>45714</v>
      </c>
      <c r="D1911" s="5" t="s">
        <v>694</v>
      </c>
    </row>
    <row r="1912" spans="1:4" x14ac:dyDescent="0.35">
      <c r="A1912" s="5">
        <v>1911</v>
      </c>
      <c r="B1912" s="6">
        <v>45712</v>
      </c>
      <c r="C1912" s="6">
        <v>45714</v>
      </c>
      <c r="D1912" s="5" t="s">
        <v>694</v>
      </c>
    </row>
    <row r="1913" spans="1:4" x14ac:dyDescent="0.35">
      <c r="A1913" s="5">
        <v>1912</v>
      </c>
      <c r="B1913" s="6">
        <v>45713</v>
      </c>
      <c r="C1913" s="6">
        <v>45715</v>
      </c>
      <c r="D1913" s="5" t="s">
        <v>694</v>
      </c>
    </row>
    <row r="1914" spans="1:4" x14ac:dyDescent="0.35">
      <c r="A1914" s="5">
        <v>1913</v>
      </c>
      <c r="B1914" s="6">
        <v>45714</v>
      </c>
      <c r="C1914" s="6">
        <v>45719</v>
      </c>
      <c r="D1914" s="5" t="s">
        <v>694</v>
      </c>
    </row>
    <row r="1915" spans="1:4" x14ac:dyDescent="0.35">
      <c r="A1915" s="5">
        <v>1914</v>
      </c>
      <c r="B1915" s="6">
        <v>45712</v>
      </c>
      <c r="C1915" s="6">
        <v>45717</v>
      </c>
      <c r="D1915" s="5" t="s">
        <v>694</v>
      </c>
    </row>
    <row r="1916" spans="1:4" x14ac:dyDescent="0.35">
      <c r="A1916" s="5">
        <v>1915</v>
      </c>
      <c r="B1916" s="6">
        <v>45714</v>
      </c>
      <c r="C1916" s="6">
        <v>45718</v>
      </c>
      <c r="D1916" s="5" t="s">
        <v>694</v>
      </c>
    </row>
    <row r="1917" spans="1:4" x14ac:dyDescent="0.35">
      <c r="A1917" s="5">
        <v>1916</v>
      </c>
      <c r="B1917" s="6">
        <v>45713</v>
      </c>
      <c r="C1917" s="6">
        <v>45725</v>
      </c>
      <c r="D1917" s="5" t="s">
        <v>695</v>
      </c>
    </row>
    <row r="1918" spans="1:4" x14ac:dyDescent="0.35">
      <c r="A1918" s="5">
        <v>1917</v>
      </c>
      <c r="B1918" s="6">
        <v>45714</v>
      </c>
      <c r="C1918" s="6">
        <v>45716</v>
      </c>
      <c r="D1918" s="5" t="s">
        <v>694</v>
      </c>
    </row>
    <row r="1919" spans="1:4" x14ac:dyDescent="0.35">
      <c r="A1919" s="5">
        <v>1918</v>
      </c>
      <c r="B1919" s="6">
        <v>45713</v>
      </c>
      <c r="C1919" s="5"/>
      <c r="D1919" s="5" t="s">
        <v>696</v>
      </c>
    </row>
    <row r="1920" spans="1:4" x14ac:dyDescent="0.35">
      <c r="A1920" s="5">
        <v>1919</v>
      </c>
      <c r="B1920" s="6">
        <v>45713</v>
      </c>
      <c r="C1920" s="6">
        <v>45717</v>
      </c>
      <c r="D1920" s="5" t="s">
        <v>694</v>
      </c>
    </row>
    <row r="1921" spans="1:4" x14ac:dyDescent="0.35">
      <c r="A1921" s="5">
        <v>1920</v>
      </c>
      <c r="B1921" s="6">
        <v>45714</v>
      </c>
      <c r="C1921" s="5"/>
      <c r="D1921" s="5" t="s">
        <v>696</v>
      </c>
    </row>
    <row r="1922" spans="1:4" x14ac:dyDescent="0.35">
      <c r="A1922" s="5">
        <v>1921</v>
      </c>
      <c r="B1922" s="6">
        <v>45715</v>
      </c>
      <c r="C1922" s="6">
        <v>45720</v>
      </c>
      <c r="D1922" s="5" t="s">
        <v>694</v>
      </c>
    </row>
    <row r="1923" spans="1:4" x14ac:dyDescent="0.35">
      <c r="A1923" s="5">
        <v>1922</v>
      </c>
      <c r="B1923" s="6">
        <v>45714</v>
      </c>
      <c r="C1923" s="5"/>
      <c r="D1923" s="5" t="s">
        <v>696</v>
      </c>
    </row>
    <row r="1924" spans="1:4" x14ac:dyDescent="0.35">
      <c r="A1924" s="5">
        <v>1923</v>
      </c>
      <c r="B1924" s="6">
        <v>45715</v>
      </c>
      <c r="C1924" s="5"/>
      <c r="D1924" s="5" t="s">
        <v>696</v>
      </c>
    </row>
    <row r="1925" spans="1:4" x14ac:dyDescent="0.35">
      <c r="A1925" s="5">
        <v>1924</v>
      </c>
      <c r="B1925" s="6">
        <v>45714</v>
      </c>
      <c r="C1925" s="6">
        <v>45718</v>
      </c>
      <c r="D1925" s="5" t="s">
        <v>694</v>
      </c>
    </row>
    <row r="1926" spans="1:4" x14ac:dyDescent="0.35">
      <c r="A1926" s="5">
        <v>1925</v>
      </c>
      <c r="B1926" s="6">
        <v>45715</v>
      </c>
      <c r="C1926" s="5"/>
      <c r="D1926" s="5" t="s">
        <v>696</v>
      </c>
    </row>
    <row r="1927" spans="1:4" x14ac:dyDescent="0.35">
      <c r="A1927" s="5">
        <v>1926</v>
      </c>
      <c r="B1927" s="6">
        <v>45715</v>
      </c>
      <c r="C1927" s="6">
        <v>45721</v>
      </c>
      <c r="D1927" s="5" t="s">
        <v>694</v>
      </c>
    </row>
    <row r="1928" spans="1:4" x14ac:dyDescent="0.35">
      <c r="A1928" s="5">
        <v>1927</v>
      </c>
      <c r="B1928" s="6">
        <v>45715</v>
      </c>
      <c r="C1928" s="6">
        <v>45719</v>
      </c>
      <c r="D1928" s="5" t="s">
        <v>694</v>
      </c>
    </row>
    <row r="1929" spans="1:4" x14ac:dyDescent="0.35">
      <c r="A1929" s="5">
        <v>1928</v>
      </c>
      <c r="B1929" s="6">
        <v>45715</v>
      </c>
      <c r="C1929" s="6">
        <v>45720</v>
      </c>
      <c r="D1929" s="5" t="s">
        <v>694</v>
      </c>
    </row>
    <row r="1930" spans="1:4" x14ac:dyDescent="0.35">
      <c r="A1930" s="5">
        <v>1929</v>
      </c>
      <c r="B1930" s="6">
        <v>45715</v>
      </c>
      <c r="C1930" s="6">
        <v>45720</v>
      </c>
      <c r="D1930" s="5" t="s">
        <v>694</v>
      </c>
    </row>
    <row r="1931" spans="1:4" x14ac:dyDescent="0.35">
      <c r="A1931" s="5">
        <v>1930</v>
      </c>
      <c r="B1931" s="6">
        <v>45715</v>
      </c>
      <c r="C1931" s="6">
        <v>45717</v>
      </c>
      <c r="D1931" s="5" t="s">
        <v>694</v>
      </c>
    </row>
    <row r="1932" spans="1:4" x14ac:dyDescent="0.35">
      <c r="A1932" s="5">
        <v>1931</v>
      </c>
      <c r="B1932" s="6">
        <v>45717</v>
      </c>
      <c r="C1932" s="6">
        <v>45723</v>
      </c>
      <c r="D1932" s="5" t="s">
        <v>694</v>
      </c>
    </row>
    <row r="1933" spans="1:4" x14ac:dyDescent="0.35">
      <c r="A1933" s="5">
        <v>1932</v>
      </c>
      <c r="B1933" s="6">
        <v>45717</v>
      </c>
      <c r="C1933" s="6">
        <v>45722</v>
      </c>
      <c r="D1933" s="5" t="s">
        <v>694</v>
      </c>
    </row>
    <row r="1934" spans="1:4" x14ac:dyDescent="0.35">
      <c r="A1934" s="5">
        <v>1933</v>
      </c>
      <c r="B1934" s="6">
        <v>45715</v>
      </c>
      <c r="C1934" s="6">
        <v>45719</v>
      </c>
      <c r="D1934" s="5" t="s">
        <v>694</v>
      </c>
    </row>
    <row r="1935" spans="1:4" x14ac:dyDescent="0.35">
      <c r="A1935" s="5">
        <v>1934</v>
      </c>
      <c r="B1935" s="6">
        <v>45718</v>
      </c>
      <c r="C1935" s="6">
        <v>45730</v>
      </c>
      <c r="D1935" s="5" t="s">
        <v>695</v>
      </c>
    </row>
    <row r="1936" spans="1:4" x14ac:dyDescent="0.35">
      <c r="A1936" s="5">
        <v>1935</v>
      </c>
      <c r="B1936" s="6">
        <v>45717</v>
      </c>
      <c r="C1936" s="5"/>
      <c r="D1936" s="5" t="s">
        <v>696</v>
      </c>
    </row>
    <row r="1937" spans="1:4" x14ac:dyDescent="0.35">
      <c r="A1937" s="5">
        <v>1936</v>
      </c>
      <c r="B1937" s="6">
        <v>45716</v>
      </c>
      <c r="C1937" s="6">
        <v>45718</v>
      </c>
      <c r="D1937" s="5" t="s">
        <v>694</v>
      </c>
    </row>
    <row r="1938" spans="1:4" x14ac:dyDescent="0.35">
      <c r="A1938" s="5">
        <v>1937</v>
      </c>
      <c r="B1938" s="6">
        <v>45717</v>
      </c>
      <c r="C1938" s="6">
        <v>45721</v>
      </c>
      <c r="D1938" s="5" t="s">
        <v>694</v>
      </c>
    </row>
    <row r="1939" spans="1:4" x14ac:dyDescent="0.35">
      <c r="A1939" s="5">
        <v>1938</v>
      </c>
      <c r="B1939" s="6">
        <v>45718</v>
      </c>
      <c r="C1939" s="6">
        <v>45724</v>
      </c>
      <c r="D1939" s="5" t="s">
        <v>694</v>
      </c>
    </row>
    <row r="1940" spans="1:4" x14ac:dyDescent="0.35">
      <c r="A1940" s="5">
        <v>1939</v>
      </c>
      <c r="B1940" s="6">
        <v>45717</v>
      </c>
      <c r="C1940" s="6">
        <v>45723</v>
      </c>
      <c r="D1940" s="5" t="s">
        <v>694</v>
      </c>
    </row>
    <row r="1941" spans="1:4" x14ac:dyDescent="0.35">
      <c r="A1941" s="5">
        <v>1940</v>
      </c>
      <c r="B1941" s="6">
        <v>45719</v>
      </c>
      <c r="C1941" s="6">
        <v>45723</v>
      </c>
      <c r="D1941" s="5" t="s">
        <v>694</v>
      </c>
    </row>
    <row r="1942" spans="1:4" x14ac:dyDescent="0.35">
      <c r="A1942" s="5">
        <v>1941</v>
      </c>
      <c r="B1942" s="6">
        <v>45718</v>
      </c>
      <c r="C1942" s="6">
        <v>45722</v>
      </c>
      <c r="D1942" s="5" t="s">
        <v>694</v>
      </c>
    </row>
    <row r="1943" spans="1:4" x14ac:dyDescent="0.35">
      <c r="A1943" s="5">
        <v>1942</v>
      </c>
      <c r="B1943" s="6">
        <v>45717</v>
      </c>
      <c r="C1943" s="6">
        <v>45721</v>
      </c>
      <c r="D1943" s="5" t="s">
        <v>694</v>
      </c>
    </row>
    <row r="1944" spans="1:4" x14ac:dyDescent="0.35">
      <c r="A1944" s="5">
        <v>1943</v>
      </c>
      <c r="B1944" s="6">
        <v>45718</v>
      </c>
      <c r="C1944" s="6">
        <v>45721</v>
      </c>
      <c r="D1944" s="5" t="s">
        <v>694</v>
      </c>
    </row>
    <row r="1945" spans="1:4" x14ac:dyDescent="0.35">
      <c r="A1945" s="5">
        <v>1944</v>
      </c>
      <c r="B1945" s="6">
        <v>45718</v>
      </c>
      <c r="C1945" s="6">
        <v>45723</v>
      </c>
      <c r="D1945" s="5" t="s">
        <v>694</v>
      </c>
    </row>
    <row r="1946" spans="1:4" x14ac:dyDescent="0.35">
      <c r="A1946" s="5">
        <v>1945</v>
      </c>
      <c r="B1946" s="6">
        <v>45718</v>
      </c>
      <c r="C1946" s="6">
        <v>45722</v>
      </c>
      <c r="D1946" s="5" t="s">
        <v>694</v>
      </c>
    </row>
    <row r="1947" spans="1:4" x14ac:dyDescent="0.35">
      <c r="A1947" s="5">
        <v>1946</v>
      </c>
      <c r="B1947" s="6">
        <v>45720</v>
      </c>
      <c r="C1947" s="6">
        <v>45726</v>
      </c>
      <c r="D1947" s="5" t="s">
        <v>695</v>
      </c>
    </row>
    <row r="1948" spans="1:4" x14ac:dyDescent="0.35">
      <c r="A1948" s="5">
        <v>1947</v>
      </c>
      <c r="B1948" s="6">
        <v>45720</v>
      </c>
      <c r="C1948" s="6">
        <v>45722</v>
      </c>
      <c r="D1948" s="5" t="s">
        <v>694</v>
      </c>
    </row>
    <row r="1949" spans="1:4" x14ac:dyDescent="0.35">
      <c r="A1949" s="5">
        <v>1948</v>
      </c>
      <c r="B1949" s="6">
        <v>45718</v>
      </c>
      <c r="C1949" s="6">
        <v>45723</v>
      </c>
      <c r="D1949" s="5" t="s">
        <v>694</v>
      </c>
    </row>
    <row r="1950" spans="1:4" x14ac:dyDescent="0.35">
      <c r="A1950" s="5">
        <v>1949</v>
      </c>
      <c r="B1950" s="6">
        <v>45719</v>
      </c>
      <c r="C1950" s="6">
        <v>45723</v>
      </c>
      <c r="D1950" s="5" t="s">
        <v>694</v>
      </c>
    </row>
    <row r="1951" spans="1:4" x14ac:dyDescent="0.35">
      <c r="A1951" s="5">
        <v>1950</v>
      </c>
      <c r="B1951" s="6">
        <v>45720</v>
      </c>
      <c r="C1951" s="6">
        <v>45724</v>
      </c>
      <c r="D1951" s="5" t="s">
        <v>694</v>
      </c>
    </row>
    <row r="1952" spans="1:4" x14ac:dyDescent="0.35">
      <c r="A1952" s="5">
        <v>1951</v>
      </c>
      <c r="B1952" s="6">
        <v>45720</v>
      </c>
      <c r="C1952" s="6">
        <v>45722</v>
      </c>
      <c r="D1952" s="5" t="s">
        <v>694</v>
      </c>
    </row>
    <row r="1953" spans="1:4" x14ac:dyDescent="0.35">
      <c r="A1953" s="5">
        <v>1952</v>
      </c>
      <c r="B1953" s="6">
        <v>45718</v>
      </c>
      <c r="C1953" s="6">
        <v>45720</v>
      </c>
      <c r="D1953" s="5" t="s">
        <v>694</v>
      </c>
    </row>
    <row r="1954" spans="1:4" x14ac:dyDescent="0.35">
      <c r="A1954" s="5">
        <v>1953</v>
      </c>
      <c r="B1954" s="6">
        <v>45720</v>
      </c>
      <c r="C1954" s="6">
        <v>45724</v>
      </c>
      <c r="D1954" s="5" t="s">
        <v>694</v>
      </c>
    </row>
    <row r="1955" spans="1:4" x14ac:dyDescent="0.35">
      <c r="A1955" s="5">
        <v>1954</v>
      </c>
      <c r="B1955" s="6">
        <v>45720</v>
      </c>
      <c r="C1955" s="6">
        <v>45726</v>
      </c>
      <c r="D1955" s="5" t="s">
        <v>694</v>
      </c>
    </row>
    <row r="1956" spans="1:4" x14ac:dyDescent="0.35">
      <c r="A1956" s="5">
        <v>1955</v>
      </c>
      <c r="B1956" s="6">
        <v>45720</v>
      </c>
      <c r="C1956" s="6">
        <v>45725</v>
      </c>
      <c r="D1956" s="5" t="s">
        <v>694</v>
      </c>
    </row>
    <row r="1957" spans="1:4" x14ac:dyDescent="0.35">
      <c r="A1957" s="5">
        <v>1956</v>
      </c>
      <c r="B1957" s="6">
        <v>45722</v>
      </c>
      <c r="C1957" s="6">
        <v>45727</v>
      </c>
      <c r="D1957" s="5" t="s">
        <v>694</v>
      </c>
    </row>
    <row r="1958" spans="1:4" x14ac:dyDescent="0.35">
      <c r="A1958" s="5">
        <v>1957</v>
      </c>
      <c r="B1958" s="6">
        <v>45720</v>
      </c>
      <c r="C1958" s="6">
        <v>45724</v>
      </c>
      <c r="D1958" s="5" t="s">
        <v>694</v>
      </c>
    </row>
    <row r="1959" spans="1:4" x14ac:dyDescent="0.35">
      <c r="A1959" s="5">
        <v>1958</v>
      </c>
      <c r="B1959" s="6">
        <v>45722</v>
      </c>
      <c r="C1959" s="6">
        <v>45724</v>
      </c>
      <c r="D1959" s="5" t="s">
        <v>694</v>
      </c>
    </row>
    <row r="1960" spans="1:4" x14ac:dyDescent="0.35">
      <c r="A1960" s="5">
        <v>1959</v>
      </c>
      <c r="B1960" s="6">
        <v>45722</v>
      </c>
      <c r="C1960" s="5"/>
      <c r="D1960" s="5" t="s">
        <v>696</v>
      </c>
    </row>
    <row r="1961" spans="1:4" x14ac:dyDescent="0.35">
      <c r="A1961" s="5">
        <v>1960</v>
      </c>
      <c r="B1961" s="6">
        <v>45721</v>
      </c>
      <c r="C1961" s="6">
        <v>45733</v>
      </c>
      <c r="D1961" s="5" t="s">
        <v>695</v>
      </c>
    </row>
    <row r="1962" spans="1:4" x14ac:dyDescent="0.35">
      <c r="A1962" s="5">
        <v>1961</v>
      </c>
      <c r="B1962" s="6">
        <v>45721</v>
      </c>
      <c r="C1962" s="6">
        <v>45727</v>
      </c>
      <c r="D1962" s="5" t="s">
        <v>694</v>
      </c>
    </row>
    <row r="1963" spans="1:4" x14ac:dyDescent="0.35">
      <c r="A1963" s="5">
        <v>1962</v>
      </c>
      <c r="B1963" s="6">
        <v>45721</v>
      </c>
      <c r="C1963" s="6">
        <v>45725</v>
      </c>
      <c r="D1963" s="5" t="s">
        <v>694</v>
      </c>
    </row>
    <row r="1964" spans="1:4" x14ac:dyDescent="0.35">
      <c r="A1964" s="5">
        <v>1963</v>
      </c>
      <c r="B1964" s="6">
        <v>45722</v>
      </c>
      <c r="C1964" s="6">
        <v>45724</v>
      </c>
      <c r="D1964" s="5" t="s">
        <v>694</v>
      </c>
    </row>
    <row r="1965" spans="1:4" x14ac:dyDescent="0.35">
      <c r="A1965" s="5">
        <v>1964</v>
      </c>
      <c r="B1965" s="6">
        <v>45722</v>
      </c>
      <c r="C1965" s="6">
        <v>45728</v>
      </c>
      <c r="D1965" s="5" t="s">
        <v>694</v>
      </c>
    </row>
    <row r="1966" spans="1:4" x14ac:dyDescent="0.35">
      <c r="A1966" s="5">
        <v>1965</v>
      </c>
      <c r="B1966" s="6">
        <v>45725</v>
      </c>
      <c r="C1966" s="6">
        <v>45729</v>
      </c>
      <c r="D1966" s="5" t="s">
        <v>694</v>
      </c>
    </row>
    <row r="1967" spans="1:4" x14ac:dyDescent="0.35">
      <c r="A1967" s="5">
        <v>1966</v>
      </c>
      <c r="B1967" s="6">
        <v>45724</v>
      </c>
      <c r="C1967" s="6">
        <v>45730</v>
      </c>
      <c r="D1967" s="5" t="s">
        <v>694</v>
      </c>
    </row>
    <row r="1968" spans="1:4" x14ac:dyDescent="0.35">
      <c r="A1968" s="5">
        <v>1967</v>
      </c>
      <c r="B1968" s="6">
        <v>45723</v>
      </c>
      <c r="C1968" s="6">
        <v>45725</v>
      </c>
      <c r="D1968" s="5" t="s">
        <v>694</v>
      </c>
    </row>
    <row r="1969" spans="1:4" x14ac:dyDescent="0.35">
      <c r="A1969" s="5">
        <v>1968</v>
      </c>
      <c r="B1969" s="6">
        <v>45725</v>
      </c>
      <c r="C1969" s="6">
        <v>45730</v>
      </c>
      <c r="D1969" s="5" t="s">
        <v>694</v>
      </c>
    </row>
    <row r="1970" spans="1:4" x14ac:dyDescent="0.35">
      <c r="A1970" s="5">
        <v>1969</v>
      </c>
      <c r="B1970" s="6">
        <v>45726</v>
      </c>
      <c r="C1970" s="6">
        <v>45729</v>
      </c>
      <c r="D1970" s="5" t="s">
        <v>694</v>
      </c>
    </row>
    <row r="1971" spans="1:4" x14ac:dyDescent="0.35">
      <c r="A1971" s="5">
        <v>1970</v>
      </c>
      <c r="B1971" s="6">
        <v>45724</v>
      </c>
      <c r="C1971" s="6">
        <v>45727</v>
      </c>
      <c r="D1971" s="5" t="s">
        <v>694</v>
      </c>
    </row>
    <row r="1972" spans="1:4" x14ac:dyDescent="0.35">
      <c r="A1972" s="5">
        <v>1971</v>
      </c>
      <c r="B1972" s="6">
        <v>45724</v>
      </c>
      <c r="C1972" s="6">
        <v>45727</v>
      </c>
      <c r="D1972" s="5" t="s">
        <v>694</v>
      </c>
    </row>
    <row r="1973" spans="1:4" x14ac:dyDescent="0.35">
      <c r="A1973" s="5">
        <v>1972</v>
      </c>
      <c r="B1973" s="6">
        <v>45726</v>
      </c>
      <c r="C1973" s="5"/>
      <c r="D1973" s="5" t="s">
        <v>696</v>
      </c>
    </row>
    <row r="1974" spans="1:4" x14ac:dyDescent="0.35">
      <c r="A1974" s="5">
        <v>1973</v>
      </c>
      <c r="B1974" s="6">
        <v>45726</v>
      </c>
      <c r="C1974" s="6">
        <v>45728</v>
      </c>
      <c r="D1974" s="5" t="s">
        <v>694</v>
      </c>
    </row>
    <row r="1975" spans="1:4" x14ac:dyDescent="0.35">
      <c r="A1975" s="5">
        <v>1974</v>
      </c>
      <c r="B1975" s="6">
        <v>45725</v>
      </c>
      <c r="C1975" s="6">
        <v>45728</v>
      </c>
      <c r="D1975" s="5" t="s">
        <v>694</v>
      </c>
    </row>
    <row r="1976" spans="1:4" x14ac:dyDescent="0.35">
      <c r="A1976" s="5">
        <v>1975</v>
      </c>
      <c r="B1976" s="6">
        <v>45726</v>
      </c>
      <c r="C1976" s="5"/>
      <c r="D1976" s="5" t="s">
        <v>696</v>
      </c>
    </row>
    <row r="1977" spans="1:4" x14ac:dyDescent="0.35">
      <c r="A1977" s="5">
        <v>1976</v>
      </c>
      <c r="B1977" s="6">
        <v>45726</v>
      </c>
      <c r="C1977" s="6">
        <v>45728</v>
      </c>
      <c r="D1977" s="5" t="s">
        <v>694</v>
      </c>
    </row>
    <row r="1978" spans="1:4" x14ac:dyDescent="0.35">
      <c r="A1978" s="5">
        <v>1977</v>
      </c>
      <c r="B1978" s="6">
        <v>45727</v>
      </c>
      <c r="C1978" s="6">
        <v>45730</v>
      </c>
      <c r="D1978" s="5" t="s">
        <v>694</v>
      </c>
    </row>
    <row r="1979" spans="1:4" x14ac:dyDescent="0.35">
      <c r="A1979" s="5">
        <v>1978</v>
      </c>
      <c r="B1979" s="6">
        <v>45726</v>
      </c>
      <c r="C1979" s="6">
        <v>45729</v>
      </c>
      <c r="D1979" s="5" t="s">
        <v>694</v>
      </c>
    </row>
    <row r="1980" spans="1:4" x14ac:dyDescent="0.35">
      <c r="A1980" s="5">
        <v>1979</v>
      </c>
      <c r="B1980" s="6">
        <v>45725</v>
      </c>
      <c r="C1980" s="6">
        <v>45728</v>
      </c>
      <c r="D1980" s="5" t="s">
        <v>694</v>
      </c>
    </row>
    <row r="1981" spans="1:4" x14ac:dyDescent="0.35">
      <c r="A1981" s="5">
        <v>1980</v>
      </c>
      <c r="B1981" s="6">
        <v>45728</v>
      </c>
      <c r="C1981" s="6">
        <v>45734</v>
      </c>
      <c r="D1981" s="5" t="s">
        <v>695</v>
      </c>
    </row>
    <row r="1982" spans="1:4" x14ac:dyDescent="0.35">
      <c r="A1982" s="5">
        <v>1981</v>
      </c>
      <c r="B1982" s="6">
        <v>45728</v>
      </c>
      <c r="C1982" s="6">
        <v>45733</v>
      </c>
      <c r="D1982" s="5" t="s">
        <v>694</v>
      </c>
    </row>
    <row r="1983" spans="1:4" x14ac:dyDescent="0.35">
      <c r="A1983" s="5">
        <v>1982</v>
      </c>
      <c r="B1983" s="6">
        <v>45728</v>
      </c>
      <c r="C1983" s="6">
        <v>45731</v>
      </c>
      <c r="D1983" s="5" t="s">
        <v>694</v>
      </c>
    </row>
    <row r="1984" spans="1:4" x14ac:dyDescent="0.35">
      <c r="A1984" s="5">
        <v>1983</v>
      </c>
      <c r="B1984" s="6">
        <v>45727</v>
      </c>
      <c r="C1984" s="6">
        <v>45731</v>
      </c>
      <c r="D1984" s="5" t="s">
        <v>694</v>
      </c>
    </row>
    <row r="1985" spans="1:4" x14ac:dyDescent="0.35">
      <c r="A1985" s="5">
        <v>1984</v>
      </c>
      <c r="B1985" s="6">
        <v>45728</v>
      </c>
      <c r="C1985" s="6">
        <v>45734</v>
      </c>
      <c r="D1985" s="5" t="s">
        <v>694</v>
      </c>
    </row>
    <row r="1986" spans="1:4" x14ac:dyDescent="0.35">
      <c r="A1986" s="5">
        <v>1985</v>
      </c>
      <c r="B1986" s="6">
        <v>45729</v>
      </c>
      <c r="C1986" s="6">
        <v>45731</v>
      </c>
      <c r="D1986" s="5" t="s">
        <v>694</v>
      </c>
    </row>
    <row r="1987" spans="1:4" x14ac:dyDescent="0.35">
      <c r="A1987" s="5">
        <v>1986</v>
      </c>
      <c r="B1987" s="6">
        <v>45727</v>
      </c>
      <c r="C1987" s="6">
        <v>45729</v>
      </c>
      <c r="D1987" s="5" t="s">
        <v>694</v>
      </c>
    </row>
    <row r="1988" spans="1:4" x14ac:dyDescent="0.35">
      <c r="A1988" s="5">
        <v>1987</v>
      </c>
      <c r="B1988" s="6">
        <v>45729</v>
      </c>
      <c r="C1988" s="6">
        <v>45734</v>
      </c>
      <c r="D1988" s="5" t="s">
        <v>694</v>
      </c>
    </row>
    <row r="1989" spans="1:4" x14ac:dyDescent="0.35">
      <c r="A1989" s="5">
        <v>1988</v>
      </c>
      <c r="B1989" s="6">
        <v>45727</v>
      </c>
      <c r="C1989" s="6">
        <v>45730</v>
      </c>
      <c r="D1989" s="5" t="s">
        <v>694</v>
      </c>
    </row>
    <row r="1990" spans="1:4" x14ac:dyDescent="0.35">
      <c r="A1990" s="5">
        <v>1989</v>
      </c>
      <c r="B1990" s="6">
        <v>45728</v>
      </c>
      <c r="C1990" s="6">
        <v>45733</v>
      </c>
      <c r="D1990" s="5" t="s">
        <v>694</v>
      </c>
    </row>
    <row r="1991" spans="1:4" x14ac:dyDescent="0.35">
      <c r="A1991" s="5">
        <v>1990</v>
      </c>
      <c r="B1991" s="6">
        <v>45729</v>
      </c>
      <c r="C1991" s="6">
        <v>45734</v>
      </c>
      <c r="D1991" s="5" t="s">
        <v>694</v>
      </c>
    </row>
    <row r="1992" spans="1:4" x14ac:dyDescent="0.35">
      <c r="A1992" s="5">
        <v>1991</v>
      </c>
      <c r="B1992" s="6">
        <v>45728</v>
      </c>
      <c r="C1992" s="6">
        <v>45730</v>
      </c>
      <c r="D1992" s="5" t="s">
        <v>694</v>
      </c>
    </row>
    <row r="1993" spans="1:4" x14ac:dyDescent="0.35">
      <c r="A1993" s="5">
        <v>1992</v>
      </c>
      <c r="B1993" s="6">
        <v>45730</v>
      </c>
      <c r="C1993" s="6">
        <v>45733</v>
      </c>
      <c r="D1993" s="5" t="s">
        <v>694</v>
      </c>
    </row>
    <row r="1994" spans="1:4" x14ac:dyDescent="0.35">
      <c r="A1994" s="5">
        <v>1993</v>
      </c>
      <c r="B1994" s="6">
        <v>45730</v>
      </c>
      <c r="C1994" s="6">
        <v>45734</v>
      </c>
      <c r="D1994" s="5" t="s">
        <v>694</v>
      </c>
    </row>
    <row r="1995" spans="1:4" x14ac:dyDescent="0.35">
      <c r="A1995" s="5">
        <v>1994</v>
      </c>
      <c r="B1995" s="6">
        <v>45730</v>
      </c>
      <c r="C1995" s="6">
        <v>45733</v>
      </c>
      <c r="D1995" s="5" t="s">
        <v>694</v>
      </c>
    </row>
    <row r="1996" spans="1:4" x14ac:dyDescent="0.35">
      <c r="A1996" s="5">
        <v>1995</v>
      </c>
      <c r="B1996" s="6">
        <v>45729</v>
      </c>
      <c r="C1996" s="6">
        <v>45734</v>
      </c>
      <c r="D1996" s="5" t="s">
        <v>694</v>
      </c>
    </row>
    <row r="1997" spans="1:4" x14ac:dyDescent="0.35">
      <c r="A1997" s="5">
        <v>1996</v>
      </c>
      <c r="B1997" s="6">
        <v>45731</v>
      </c>
      <c r="C1997" s="6">
        <v>45737</v>
      </c>
      <c r="D1997" s="5" t="s">
        <v>694</v>
      </c>
    </row>
    <row r="1998" spans="1:4" x14ac:dyDescent="0.35">
      <c r="A1998" s="5">
        <v>1997</v>
      </c>
      <c r="B1998" s="6">
        <v>45731</v>
      </c>
      <c r="C1998" s="6">
        <v>45743</v>
      </c>
      <c r="D1998" s="5" t="s">
        <v>695</v>
      </c>
    </row>
    <row r="1999" spans="1:4" x14ac:dyDescent="0.35">
      <c r="A1999" s="5">
        <v>1998</v>
      </c>
      <c r="B1999" s="6">
        <v>45732</v>
      </c>
      <c r="C1999" s="6">
        <v>45738</v>
      </c>
      <c r="D1999" s="5" t="s">
        <v>694</v>
      </c>
    </row>
    <row r="2000" spans="1:4" x14ac:dyDescent="0.35">
      <c r="A2000" s="5">
        <v>1999</v>
      </c>
      <c r="B2000" s="6">
        <v>45731</v>
      </c>
      <c r="C2000" s="6">
        <v>45736</v>
      </c>
      <c r="D2000" s="5" t="s">
        <v>694</v>
      </c>
    </row>
    <row r="2001" spans="1:4" x14ac:dyDescent="0.35">
      <c r="A2001" s="5">
        <v>2000</v>
      </c>
      <c r="B2001" s="6">
        <v>45730</v>
      </c>
      <c r="C2001" s="6">
        <v>45734</v>
      </c>
      <c r="D2001" s="5" t="s">
        <v>694</v>
      </c>
    </row>
    <row r="2002" spans="1:4" x14ac:dyDescent="0.35">
      <c r="A2002" s="5">
        <v>2001</v>
      </c>
      <c r="B2002" s="6">
        <v>45730</v>
      </c>
      <c r="C2002" s="6">
        <v>45734</v>
      </c>
      <c r="D2002" s="5" t="s">
        <v>694</v>
      </c>
    </row>
    <row r="2003" spans="1:4" x14ac:dyDescent="0.35">
      <c r="A2003" s="5">
        <v>2002</v>
      </c>
      <c r="B2003" s="6">
        <v>45733</v>
      </c>
      <c r="C2003" s="6">
        <v>45739</v>
      </c>
      <c r="D2003" s="5" t="s">
        <v>694</v>
      </c>
    </row>
    <row r="2004" spans="1:4" x14ac:dyDescent="0.35">
      <c r="A2004" s="5">
        <v>2003</v>
      </c>
      <c r="B2004" s="6">
        <v>45733</v>
      </c>
      <c r="C2004" s="6">
        <v>45742</v>
      </c>
      <c r="D2004" s="5" t="s">
        <v>695</v>
      </c>
    </row>
    <row r="2005" spans="1:4" x14ac:dyDescent="0.35">
      <c r="A2005" s="5">
        <v>2004</v>
      </c>
      <c r="B2005" s="6">
        <v>45731</v>
      </c>
      <c r="C2005" s="6">
        <v>45738</v>
      </c>
      <c r="D2005" s="5" t="s">
        <v>695</v>
      </c>
    </row>
    <row r="2006" spans="1:4" x14ac:dyDescent="0.35">
      <c r="A2006" s="5">
        <v>2005</v>
      </c>
      <c r="B2006" s="6">
        <v>45733</v>
      </c>
      <c r="C2006" s="6">
        <v>45737</v>
      </c>
      <c r="D2006" s="5" t="s">
        <v>694</v>
      </c>
    </row>
    <row r="2007" spans="1:4" x14ac:dyDescent="0.35">
      <c r="A2007" s="5">
        <v>2006</v>
      </c>
      <c r="B2007" s="6">
        <v>45733</v>
      </c>
      <c r="C2007" s="6">
        <v>45736</v>
      </c>
      <c r="D2007" s="5" t="s">
        <v>694</v>
      </c>
    </row>
    <row r="2008" spans="1:4" x14ac:dyDescent="0.35">
      <c r="A2008" s="5">
        <v>2007</v>
      </c>
      <c r="B2008" s="6">
        <v>45733</v>
      </c>
      <c r="C2008" s="6">
        <v>45736</v>
      </c>
      <c r="D2008" s="5" t="s">
        <v>694</v>
      </c>
    </row>
    <row r="2009" spans="1:4" x14ac:dyDescent="0.35">
      <c r="A2009" s="5">
        <v>2008</v>
      </c>
      <c r="B2009" s="6">
        <v>45734</v>
      </c>
      <c r="C2009" s="6">
        <v>45737</v>
      </c>
      <c r="D2009" s="5" t="s">
        <v>694</v>
      </c>
    </row>
    <row r="2010" spans="1:4" x14ac:dyDescent="0.35">
      <c r="A2010" s="5">
        <v>2009</v>
      </c>
      <c r="B2010" s="6">
        <v>45733</v>
      </c>
      <c r="C2010" s="6">
        <v>45737</v>
      </c>
      <c r="D2010" s="5" t="s">
        <v>694</v>
      </c>
    </row>
    <row r="2011" spans="1:4" x14ac:dyDescent="0.35">
      <c r="A2011" s="5">
        <v>2010</v>
      </c>
      <c r="B2011" s="6">
        <v>45733</v>
      </c>
      <c r="C2011" s="6">
        <v>45738</v>
      </c>
      <c r="D2011" s="5" t="s">
        <v>694</v>
      </c>
    </row>
    <row r="2012" spans="1:4" x14ac:dyDescent="0.35">
      <c r="A2012" s="5">
        <v>2011</v>
      </c>
      <c r="B2012" s="6">
        <v>45732</v>
      </c>
      <c r="C2012" s="6">
        <v>45735</v>
      </c>
      <c r="D2012" s="5" t="s">
        <v>694</v>
      </c>
    </row>
    <row r="2013" spans="1:4" x14ac:dyDescent="0.35">
      <c r="A2013" s="5">
        <v>2012</v>
      </c>
      <c r="B2013" s="6">
        <v>45733</v>
      </c>
      <c r="C2013" s="6">
        <v>45735</v>
      </c>
      <c r="D2013" s="5" t="s">
        <v>694</v>
      </c>
    </row>
    <row r="2014" spans="1:4" x14ac:dyDescent="0.35">
      <c r="A2014" s="5">
        <v>2013</v>
      </c>
      <c r="B2014" s="6">
        <v>45733</v>
      </c>
      <c r="C2014" s="6">
        <v>45738</v>
      </c>
      <c r="D2014" s="5" t="s">
        <v>694</v>
      </c>
    </row>
    <row r="2015" spans="1:4" x14ac:dyDescent="0.35">
      <c r="A2015" s="5">
        <v>2014</v>
      </c>
      <c r="B2015" s="6">
        <v>45733</v>
      </c>
      <c r="C2015" s="5"/>
      <c r="D2015" s="5" t="s">
        <v>696</v>
      </c>
    </row>
    <row r="2016" spans="1:4" x14ac:dyDescent="0.35">
      <c r="A2016" s="5">
        <v>2015</v>
      </c>
      <c r="B2016" s="6">
        <v>45734</v>
      </c>
      <c r="C2016" s="6">
        <v>45744</v>
      </c>
      <c r="D2016" s="5" t="s">
        <v>695</v>
      </c>
    </row>
    <row r="2017" spans="1:4" x14ac:dyDescent="0.35">
      <c r="A2017" s="5">
        <v>2016</v>
      </c>
      <c r="B2017" s="6">
        <v>45733</v>
      </c>
      <c r="C2017" s="6">
        <v>45737</v>
      </c>
      <c r="D2017" s="5" t="s">
        <v>694</v>
      </c>
    </row>
    <row r="2018" spans="1:4" x14ac:dyDescent="0.35">
      <c r="A2018" s="5">
        <v>2017</v>
      </c>
      <c r="B2018" s="6">
        <v>45732</v>
      </c>
      <c r="C2018" s="6">
        <v>45738</v>
      </c>
      <c r="D2018" s="5" t="s">
        <v>694</v>
      </c>
    </row>
    <row r="2019" spans="1:4" x14ac:dyDescent="0.35">
      <c r="A2019" s="5">
        <v>2018</v>
      </c>
      <c r="B2019" s="6">
        <v>45735</v>
      </c>
      <c r="C2019" s="6">
        <v>45737</v>
      </c>
      <c r="D2019" s="5" t="s">
        <v>694</v>
      </c>
    </row>
    <row r="2020" spans="1:4" x14ac:dyDescent="0.35">
      <c r="A2020" s="5">
        <v>2019</v>
      </c>
      <c r="B2020" s="6">
        <v>45735</v>
      </c>
      <c r="C2020" s="6">
        <v>45739</v>
      </c>
      <c r="D2020" s="5" t="s">
        <v>694</v>
      </c>
    </row>
    <row r="2021" spans="1:4" x14ac:dyDescent="0.35">
      <c r="A2021" s="5">
        <v>2020</v>
      </c>
      <c r="B2021" s="6">
        <v>45733</v>
      </c>
      <c r="C2021" s="6">
        <v>45738</v>
      </c>
      <c r="D2021" s="5" t="s">
        <v>694</v>
      </c>
    </row>
    <row r="2022" spans="1:4" x14ac:dyDescent="0.35">
      <c r="A2022" s="5">
        <v>2021</v>
      </c>
      <c r="B2022" s="6">
        <v>45733</v>
      </c>
      <c r="C2022" s="6">
        <v>45737</v>
      </c>
      <c r="D2022" s="5" t="s">
        <v>694</v>
      </c>
    </row>
    <row r="2023" spans="1:4" x14ac:dyDescent="0.35">
      <c r="A2023" s="5">
        <v>2022</v>
      </c>
      <c r="B2023" s="6">
        <v>45734</v>
      </c>
      <c r="C2023" s="6">
        <v>45737</v>
      </c>
      <c r="D2023" s="5" t="s">
        <v>694</v>
      </c>
    </row>
    <row r="2024" spans="1:4" x14ac:dyDescent="0.35">
      <c r="A2024" s="5">
        <v>2023</v>
      </c>
      <c r="B2024" s="6">
        <v>45736</v>
      </c>
      <c r="C2024" s="6">
        <v>45739</v>
      </c>
      <c r="D2024" s="5" t="s">
        <v>694</v>
      </c>
    </row>
    <row r="2025" spans="1:4" x14ac:dyDescent="0.35">
      <c r="A2025" s="5">
        <v>2024</v>
      </c>
      <c r="B2025" s="6">
        <v>45734</v>
      </c>
      <c r="C2025" s="6">
        <v>45740</v>
      </c>
      <c r="D2025" s="5" t="s">
        <v>694</v>
      </c>
    </row>
    <row r="2026" spans="1:4" x14ac:dyDescent="0.35">
      <c r="A2026" s="5">
        <v>2025</v>
      </c>
      <c r="B2026" s="6">
        <v>45736</v>
      </c>
      <c r="C2026" s="6">
        <v>45739</v>
      </c>
      <c r="D2026" s="5" t="s">
        <v>694</v>
      </c>
    </row>
    <row r="2027" spans="1:4" x14ac:dyDescent="0.35">
      <c r="A2027" s="5">
        <v>2026</v>
      </c>
      <c r="B2027" s="6">
        <v>45734</v>
      </c>
      <c r="C2027" s="6">
        <v>45739</v>
      </c>
      <c r="D2027" s="5" t="s">
        <v>694</v>
      </c>
    </row>
    <row r="2028" spans="1:4" x14ac:dyDescent="0.35">
      <c r="A2028" s="5">
        <v>2027</v>
      </c>
      <c r="B2028" s="6">
        <v>45737</v>
      </c>
      <c r="C2028" s="6">
        <v>45740</v>
      </c>
      <c r="D2028" s="5" t="s">
        <v>694</v>
      </c>
    </row>
    <row r="2029" spans="1:4" x14ac:dyDescent="0.35">
      <c r="A2029" s="5">
        <v>2028</v>
      </c>
      <c r="B2029" s="6">
        <v>45737</v>
      </c>
      <c r="C2029" s="6">
        <v>45739</v>
      </c>
      <c r="D2029" s="5" t="s">
        <v>694</v>
      </c>
    </row>
    <row r="2030" spans="1:4" x14ac:dyDescent="0.35">
      <c r="A2030" s="5">
        <v>2029</v>
      </c>
      <c r="B2030" s="6">
        <v>45736</v>
      </c>
      <c r="C2030" s="6">
        <v>45742</v>
      </c>
      <c r="D2030" s="5" t="s">
        <v>694</v>
      </c>
    </row>
    <row r="2031" spans="1:4" x14ac:dyDescent="0.35">
      <c r="A2031" s="5">
        <v>2030</v>
      </c>
      <c r="B2031" s="6">
        <v>45738</v>
      </c>
      <c r="C2031" s="6">
        <v>45742</v>
      </c>
      <c r="D2031" s="5" t="s">
        <v>694</v>
      </c>
    </row>
    <row r="2032" spans="1:4" x14ac:dyDescent="0.35">
      <c r="A2032" s="5">
        <v>2031</v>
      </c>
      <c r="B2032" s="6">
        <v>45738</v>
      </c>
      <c r="C2032" s="6">
        <v>45741</v>
      </c>
      <c r="D2032" s="5" t="s">
        <v>694</v>
      </c>
    </row>
    <row r="2033" spans="1:4" x14ac:dyDescent="0.35">
      <c r="A2033" s="5">
        <v>2032</v>
      </c>
      <c r="B2033" s="6">
        <v>45736</v>
      </c>
      <c r="C2033" s="6">
        <v>45742</v>
      </c>
      <c r="D2033" s="5" t="s">
        <v>695</v>
      </c>
    </row>
    <row r="2034" spans="1:4" x14ac:dyDescent="0.35">
      <c r="A2034" s="5">
        <v>2033</v>
      </c>
      <c r="B2034" s="6">
        <v>45737</v>
      </c>
      <c r="C2034" s="6">
        <v>45739</v>
      </c>
      <c r="D2034" s="5" t="s">
        <v>694</v>
      </c>
    </row>
    <row r="2035" spans="1:4" x14ac:dyDescent="0.35">
      <c r="A2035" s="5">
        <v>2034</v>
      </c>
      <c r="B2035" s="6">
        <v>45738</v>
      </c>
      <c r="C2035" s="6">
        <v>45740</v>
      </c>
      <c r="D2035" s="5" t="s">
        <v>694</v>
      </c>
    </row>
    <row r="2036" spans="1:4" x14ac:dyDescent="0.35">
      <c r="A2036" s="5">
        <v>2035</v>
      </c>
      <c r="B2036" s="6">
        <v>45738</v>
      </c>
      <c r="C2036" s="6">
        <v>45744</v>
      </c>
      <c r="D2036" s="5" t="s">
        <v>694</v>
      </c>
    </row>
    <row r="2037" spans="1:4" x14ac:dyDescent="0.35">
      <c r="A2037" s="5">
        <v>2036</v>
      </c>
      <c r="B2037" s="6">
        <v>45739</v>
      </c>
      <c r="C2037" s="6">
        <v>45743</v>
      </c>
      <c r="D2037" s="5" t="s">
        <v>694</v>
      </c>
    </row>
    <row r="2038" spans="1:4" x14ac:dyDescent="0.35">
      <c r="A2038" s="5">
        <v>2037</v>
      </c>
      <c r="B2038" s="6">
        <v>45738</v>
      </c>
      <c r="C2038" s="6">
        <v>45740</v>
      </c>
      <c r="D2038" s="5" t="s">
        <v>694</v>
      </c>
    </row>
    <row r="2039" spans="1:4" x14ac:dyDescent="0.35">
      <c r="A2039" s="5">
        <v>2038</v>
      </c>
      <c r="B2039" s="6">
        <v>45739</v>
      </c>
      <c r="C2039" s="6">
        <v>45750</v>
      </c>
      <c r="D2039" s="5" t="s">
        <v>695</v>
      </c>
    </row>
    <row r="2040" spans="1:4" x14ac:dyDescent="0.35">
      <c r="A2040" s="5">
        <v>2039</v>
      </c>
      <c r="B2040" s="6">
        <v>45738</v>
      </c>
      <c r="C2040" s="6">
        <v>45741</v>
      </c>
      <c r="D2040" s="5" t="s">
        <v>694</v>
      </c>
    </row>
    <row r="2041" spans="1:4" x14ac:dyDescent="0.35">
      <c r="A2041" s="5">
        <v>2040</v>
      </c>
      <c r="B2041" s="6">
        <v>45738</v>
      </c>
      <c r="C2041" s="6">
        <v>45741</v>
      </c>
      <c r="D2041" s="5" t="s">
        <v>694</v>
      </c>
    </row>
    <row r="2042" spans="1:4" x14ac:dyDescent="0.35">
      <c r="A2042" s="5">
        <v>2041</v>
      </c>
      <c r="B2042" s="6">
        <v>45738</v>
      </c>
      <c r="C2042" s="6">
        <v>45744</v>
      </c>
      <c r="D2042" s="5" t="s">
        <v>694</v>
      </c>
    </row>
    <row r="2043" spans="1:4" x14ac:dyDescent="0.35">
      <c r="A2043" s="5">
        <v>2042</v>
      </c>
      <c r="B2043" s="6">
        <v>45740</v>
      </c>
      <c r="C2043" s="6">
        <v>45745</v>
      </c>
      <c r="D2043" s="5" t="s">
        <v>694</v>
      </c>
    </row>
    <row r="2044" spans="1:4" x14ac:dyDescent="0.35">
      <c r="A2044" s="5">
        <v>2043</v>
      </c>
      <c r="B2044" s="6">
        <v>45739</v>
      </c>
      <c r="C2044" s="6">
        <v>45743</v>
      </c>
      <c r="D2044" s="5" t="s">
        <v>694</v>
      </c>
    </row>
    <row r="2045" spans="1:4" x14ac:dyDescent="0.35">
      <c r="A2045" s="5">
        <v>2044</v>
      </c>
      <c r="B2045" s="6">
        <v>45739</v>
      </c>
      <c r="C2045" s="6">
        <v>45741</v>
      </c>
      <c r="D2045" s="5" t="s">
        <v>694</v>
      </c>
    </row>
    <row r="2046" spans="1:4" x14ac:dyDescent="0.35">
      <c r="A2046" s="5">
        <v>2045</v>
      </c>
      <c r="B2046" s="6">
        <v>45740</v>
      </c>
      <c r="C2046" s="6">
        <v>45742</v>
      </c>
      <c r="D2046" s="5" t="s">
        <v>694</v>
      </c>
    </row>
    <row r="2047" spans="1:4" x14ac:dyDescent="0.35">
      <c r="A2047" s="5">
        <v>2046</v>
      </c>
      <c r="B2047" s="6">
        <v>45739</v>
      </c>
      <c r="C2047" s="5"/>
      <c r="D2047" s="5" t="s">
        <v>696</v>
      </c>
    </row>
    <row r="2048" spans="1:4" x14ac:dyDescent="0.35">
      <c r="A2048" s="5">
        <v>2047</v>
      </c>
      <c r="B2048" s="6">
        <v>45739</v>
      </c>
      <c r="C2048" s="6">
        <v>45743</v>
      </c>
      <c r="D2048" s="5" t="s">
        <v>694</v>
      </c>
    </row>
    <row r="2049" spans="1:4" x14ac:dyDescent="0.35">
      <c r="A2049" s="5">
        <v>2048</v>
      </c>
      <c r="B2049" s="6">
        <v>45741</v>
      </c>
      <c r="C2049" s="6">
        <v>45745</v>
      </c>
      <c r="D2049" s="5" t="s">
        <v>694</v>
      </c>
    </row>
    <row r="2050" spans="1:4" x14ac:dyDescent="0.35">
      <c r="A2050" s="5">
        <v>2049</v>
      </c>
      <c r="B2050" s="6">
        <v>45739</v>
      </c>
      <c r="C2050" s="6">
        <v>45742</v>
      </c>
      <c r="D2050" s="5" t="s">
        <v>694</v>
      </c>
    </row>
    <row r="2051" spans="1:4" x14ac:dyDescent="0.35">
      <c r="A2051" s="5">
        <v>2050</v>
      </c>
      <c r="B2051" s="6">
        <v>45741</v>
      </c>
      <c r="C2051" s="6">
        <v>45745</v>
      </c>
      <c r="D2051" s="5" t="s">
        <v>694</v>
      </c>
    </row>
    <row r="2052" spans="1:4" x14ac:dyDescent="0.35">
      <c r="A2052" s="5">
        <v>2051</v>
      </c>
      <c r="B2052" s="6">
        <v>45739</v>
      </c>
      <c r="C2052" s="6">
        <v>45741</v>
      </c>
      <c r="D2052" s="5" t="s">
        <v>694</v>
      </c>
    </row>
    <row r="2053" spans="1:4" x14ac:dyDescent="0.35">
      <c r="A2053" s="5">
        <v>2052</v>
      </c>
      <c r="B2053" s="6">
        <v>45740</v>
      </c>
      <c r="C2053" s="6">
        <v>45745</v>
      </c>
      <c r="D2053" s="5" t="s">
        <v>694</v>
      </c>
    </row>
    <row r="2054" spans="1:4" x14ac:dyDescent="0.35">
      <c r="A2054" s="5">
        <v>2053</v>
      </c>
      <c r="B2054" s="6">
        <v>45739</v>
      </c>
      <c r="C2054" s="6">
        <v>45743</v>
      </c>
      <c r="D2054" s="5" t="s">
        <v>694</v>
      </c>
    </row>
    <row r="2055" spans="1:4" x14ac:dyDescent="0.35">
      <c r="A2055" s="5">
        <v>2054</v>
      </c>
      <c r="B2055" s="6">
        <v>45740</v>
      </c>
      <c r="C2055" s="6">
        <v>45745</v>
      </c>
      <c r="D2055" s="5" t="s">
        <v>694</v>
      </c>
    </row>
    <row r="2056" spans="1:4" x14ac:dyDescent="0.35">
      <c r="A2056" s="5">
        <v>2055</v>
      </c>
      <c r="B2056" s="6">
        <v>45740</v>
      </c>
      <c r="C2056" s="6">
        <v>45742</v>
      </c>
      <c r="D2056" s="5" t="s">
        <v>694</v>
      </c>
    </row>
    <row r="2057" spans="1:4" x14ac:dyDescent="0.35">
      <c r="A2057" s="5">
        <v>2056</v>
      </c>
      <c r="B2057" s="6">
        <v>45740</v>
      </c>
      <c r="C2057" s="6">
        <v>45744</v>
      </c>
      <c r="D2057" s="5" t="s">
        <v>694</v>
      </c>
    </row>
    <row r="2058" spans="1:4" x14ac:dyDescent="0.35">
      <c r="A2058" s="5">
        <v>2057</v>
      </c>
      <c r="B2058" s="6">
        <v>45740</v>
      </c>
      <c r="C2058" s="6">
        <v>45746</v>
      </c>
      <c r="D2058" s="5" t="s">
        <v>694</v>
      </c>
    </row>
    <row r="2059" spans="1:4" x14ac:dyDescent="0.35">
      <c r="A2059" s="5">
        <v>2058</v>
      </c>
      <c r="B2059" s="6">
        <v>45740</v>
      </c>
      <c r="C2059" s="6">
        <v>45743</v>
      </c>
      <c r="D2059" s="5" t="s">
        <v>694</v>
      </c>
    </row>
    <row r="2060" spans="1:4" x14ac:dyDescent="0.35">
      <c r="A2060" s="5">
        <v>2059</v>
      </c>
      <c r="B2060" s="6">
        <v>45741</v>
      </c>
      <c r="C2060" s="5"/>
      <c r="D2060" s="5" t="s">
        <v>696</v>
      </c>
    </row>
    <row r="2061" spans="1:4" x14ac:dyDescent="0.35">
      <c r="A2061" s="5">
        <v>2060</v>
      </c>
      <c r="B2061" s="6">
        <v>45743</v>
      </c>
      <c r="C2061" s="6">
        <v>45749</v>
      </c>
      <c r="D2061" s="5" t="s">
        <v>694</v>
      </c>
    </row>
    <row r="2062" spans="1:4" x14ac:dyDescent="0.35">
      <c r="A2062" s="5">
        <v>2061</v>
      </c>
      <c r="B2062" s="6">
        <v>45743</v>
      </c>
      <c r="C2062" s="6">
        <v>45747</v>
      </c>
      <c r="D2062" s="5" t="s">
        <v>694</v>
      </c>
    </row>
    <row r="2063" spans="1:4" x14ac:dyDescent="0.35">
      <c r="A2063" s="5">
        <v>2062</v>
      </c>
      <c r="B2063" s="6">
        <v>45741</v>
      </c>
      <c r="C2063" s="6">
        <v>45747</v>
      </c>
      <c r="D2063" s="5" t="s">
        <v>694</v>
      </c>
    </row>
    <row r="2064" spans="1:4" x14ac:dyDescent="0.35">
      <c r="A2064" s="5">
        <v>2063</v>
      </c>
      <c r="B2064" s="6">
        <v>45743</v>
      </c>
      <c r="C2064" s="6">
        <v>45748</v>
      </c>
      <c r="D2064" s="5" t="s">
        <v>694</v>
      </c>
    </row>
    <row r="2065" spans="1:4" x14ac:dyDescent="0.35">
      <c r="A2065" s="5">
        <v>2064</v>
      </c>
      <c r="B2065" s="6">
        <v>45742</v>
      </c>
      <c r="C2065" s="6">
        <v>45748</v>
      </c>
      <c r="D2065" s="5" t="s">
        <v>694</v>
      </c>
    </row>
    <row r="2066" spans="1:4" x14ac:dyDescent="0.35">
      <c r="A2066" s="5">
        <v>2065</v>
      </c>
      <c r="B2066" s="6">
        <v>45743</v>
      </c>
      <c r="C2066" s="6">
        <v>45749</v>
      </c>
      <c r="D2066" s="5" t="s">
        <v>694</v>
      </c>
    </row>
    <row r="2067" spans="1:4" x14ac:dyDescent="0.35">
      <c r="A2067" s="5">
        <v>2066</v>
      </c>
      <c r="B2067" s="6">
        <v>45744</v>
      </c>
      <c r="C2067" s="6">
        <v>45755</v>
      </c>
      <c r="D2067" s="5" t="s">
        <v>695</v>
      </c>
    </row>
    <row r="2068" spans="1:4" x14ac:dyDescent="0.35">
      <c r="A2068" s="5">
        <v>2067</v>
      </c>
      <c r="B2068" s="6">
        <v>45742</v>
      </c>
      <c r="C2068" s="6">
        <v>45750</v>
      </c>
      <c r="D2068" s="5" t="s">
        <v>695</v>
      </c>
    </row>
    <row r="2069" spans="1:4" x14ac:dyDescent="0.35">
      <c r="A2069" s="5">
        <v>2068</v>
      </c>
      <c r="B2069" s="6">
        <v>45744</v>
      </c>
      <c r="C2069" s="6">
        <v>45750</v>
      </c>
      <c r="D2069" s="5" t="s">
        <v>694</v>
      </c>
    </row>
    <row r="2070" spans="1:4" x14ac:dyDescent="0.35">
      <c r="A2070" s="5">
        <v>2069</v>
      </c>
      <c r="B2070" s="6">
        <v>45744</v>
      </c>
      <c r="C2070" s="6">
        <v>45750</v>
      </c>
      <c r="D2070" s="5" t="s">
        <v>694</v>
      </c>
    </row>
    <row r="2071" spans="1:4" x14ac:dyDescent="0.35">
      <c r="A2071" s="5">
        <v>2070</v>
      </c>
      <c r="B2071" s="6">
        <v>45744</v>
      </c>
      <c r="C2071" s="6">
        <v>45756</v>
      </c>
      <c r="D2071" s="5" t="s">
        <v>695</v>
      </c>
    </row>
    <row r="2072" spans="1:4" x14ac:dyDescent="0.35">
      <c r="A2072" s="5">
        <v>2071</v>
      </c>
      <c r="B2072" s="6">
        <v>45744</v>
      </c>
      <c r="C2072" s="6">
        <v>45750</v>
      </c>
      <c r="D2072" s="5" t="s">
        <v>695</v>
      </c>
    </row>
    <row r="2073" spans="1:4" x14ac:dyDescent="0.35">
      <c r="A2073" s="5">
        <v>2072</v>
      </c>
      <c r="B2073" s="6">
        <v>45744</v>
      </c>
      <c r="C2073" s="6">
        <v>45750</v>
      </c>
      <c r="D2073" s="5" t="s">
        <v>694</v>
      </c>
    </row>
    <row r="2074" spans="1:4" x14ac:dyDescent="0.35">
      <c r="A2074" s="5">
        <v>2073</v>
      </c>
      <c r="B2074" s="6">
        <v>45743</v>
      </c>
      <c r="C2074" s="6">
        <v>45748</v>
      </c>
      <c r="D2074" s="5" t="s">
        <v>694</v>
      </c>
    </row>
    <row r="2075" spans="1:4" x14ac:dyDescent="0.35">
      <c r="A2075" s="5">
        <v>2074</v>
      </c>
      <c r="B2075" s="6">
        <v>45745</v>
      </c>
      <c r="C2075" s="6">
        <v>45748</v>
      </c>
      <c r="D2075" s="5" t="s">
        <v>694</v>
      </c>
    </row>
    <row r="2076" spans="1:4" x14ac:dyDescent="0.35">
      <c r="A2076" s="5">
        <v>2075</v>
      </c>
      <c r="B2076" s="6">
        <v>45744</v>
      </c>
      <c r="C2076" s="6">
        <v>45749</v>
      </c>
      <c r="D2076" s="5" t="s">
        <v>694</v>
      </c>
    </row>
    <row r="2077" spans="1:4" x14ac:dyDescent="0.35">
      <c r="A2077" s="5">
        <v>2076</v>
      </c>
      <c r="B2077" s="6">
        <v>45744</v>
      </c>
      <c r="C2077" s="6">
        <v>45749</v>
      </c>
      <c r="D2077" s="5" t="s">
        <v>694</v>
      </c>
    </row>
    <row r="2078" spans="1:4" x14ac:dyDescent="0.35">
      <c r="A2078" s="5">
        <v>2077</v>
      </c>
      <c r="B2078" s="6">
        <v>45746</v>
      </c>
      <c r="C2078" s="6">
        <v>45750</v>
      </c>
      <c r="D2078" s="5" t="s">
        <v>694</v>
      </c>
    </row>
    <row r="2079" spans="1:4" x14ac:dyDescent="0.35">
      <c r="A2079" s="5">
        <v>2078</v>
      </c>
      <c r="B2079" s="6">
        <v>45745</v>
      </c>
      <c r="C2079" s="6">
        <v>45747</v>
      </c>
      <c r="D2079" s="5" t="s">
        <v>694</v>
      </c>
    </row>
    <row r="2080" spans="1:4" x14ac:dyDescent="0.35">
      <c r="A2080" s="5">
        <v>2079</v>
      </c>
      <c r="B2080" s="6">
        <v>45744</v>
      </c>
      <c r="C2080" s="6">
        <v>45747</v>
      </c>
      <c r="D2080" s="5" t="s">
        <v>694</v>
      </c>
    </row>
    <row r="2081" spans="1:4" x14ac:dyDescent="0.35">
      <c r="A2081" s="5">
        <v>2080</v>
      </c>
      <c r="B2081" s="6">
        <v>45746</v>
      </c>
      <c r="C2081" s="6">
        <v>45748</v>
      </c>
      <c r="D2081" s="5" t="s">
        <v>694</v>
      </c>
    </row>
    <row r="2082" spans="1:4" x14ac:dyDescent="0.35">
      <c r="A2082" s="5">
        <v>2081</v>
      </c>
      <c r="B2082" s="6">
        <v>45746</v>
      </c>
      <c r="C2082" s="6">
        <v>45748</v>
      </c>
      <c r="D2082" s="5" t="s">
        <v>694</v>
      </c>
    </row>
    <row r="2083" spans="1:4" x14ac:dyDescent="0.35">
      <c r="A2083" s="5">
        <v>2082</v>
      </c>
      <c r="B2083" s="6">
        <v>45745</v>
      </c>
      <c r="C2083" s="6">
        <v>45749</v>
      </c>
      <c r="D2083" s="5" t="s">
        <v>694</v>
      </c>
    </row>
    <row r="2084" spans="1:4" x14ac:dyDescent="0.35">
      <c r="A2084" s="5">
        <v>2083</v>
      </c>
      <c r="B2084" s="6">
        <v>45746</v>
      </c>
      <c r="C2084" s="6">
        <v>45749</v>
      </c>
      <c r="D2084" s="5" t="s">
        <v>694</v>
      </c>
    </row>
    <row r="2085" spans="1:4" x14ac:dyDescent="0.35">
      <c r="A2085" s="5">
        <v>2084</v>
      </c>
      <c r="B2085" s="6">
        <v>45745</v>
      </c>
      <c r="C2085" s="6">
        <v>45751</v>
      </c>
      <c r="D2085" s="5" t="s">
        <v>694</v>
      </c>
    </row>
    <row r="2086" spans="1:4" x14ac:dyDescent="0.35">
      <c r="A2086" s="5">
        <v>2085</v>
      </c>
      <c r="B2086" s="6">
        <v>45746</v>
      </c>
      <c r="C2086" s="6">
        <v>45751</v>
      </c>
      <c r="D2086" s="5" t="s">
        <v>694</v>
      </c>
    </row>
    <row r="2087" spans="1:4" x14ac:dyDescent="0.35">
      <c r="A2087" s="5">
        <v>2086</v>
      </c>
      <c r="B2087" s="6">
        <v>45746</v>
      </c>
      <c r="C2087" s="5"/>
      <c r="D2087" s="5" t="s">
        <v>696</v>
      </c>
    </row>
    <row r="2088" spans="1:4" x14ac:dyDescent="0.35">
      <c r="A2088" s="5">
        <v>2087</v>
      </c>
      <c r="B2088" s="6">
        <v>45748</v>
      </c>
      <c r="C2088" s="6">
        <v>45754</v>
      </c>
      <c r="D2088" s="5" t="s">
        <v>694</v>
      </c>
    </row>
    <row r="2089" spans="1:4" x14ac:dyDescent="0.35">
      <c r="A2089" s="5">
        <v>2088</v>
      </c>
      <c r="B2089" s="6">
        <v>45746</v>
      </c>
      <c r="C2089" s="6">
        <v>45752</v>
      </c>
      <c r="D2089" s="5" t="s">
        <v>694</v>
      </c>
    </row>
    <row r="2090" spans="1:4" x14ac:dyDescent="0.35">
      <c r="A2090" s="5">
        <v>2089</v>
      </c>
      <c r="B2090" s="6">
        <v>45748</v>
      </c>
      <c r="C2090" s="6">
        <v>45754</v>
      </c>
      <c r="D2090" s="5" t="s">
        <v>694</v>
      </c>
    </row>
    <row r="2091" spans="1:4" x14ac:dyDescent="0.35">
      <c r="A2091" s="5">
        <v>2090</v>
      </c>
      <c r="B2091" s="6">
        <v>45748</v>
      </c>
      <c r="C2091" s="6">
        <v>45750</v>
      </c>
      <c r="D2091" s="5" t="s">
        <v>694</v>
      </c>
    </row>
    <row r="2092" spans="1:4" x14ac:dyDescent="0.35">
      <c r="A2092" s="5">
        <v>2091</v>
      </c>
      <c r="B2092" s="6">
        <v>45747</v>
      </c>
      <c r="C2092" s="6">
        <v>45749</v>
      </c>
      <c r="D2092" s="5" t="s">
        <v>694</v>
      </c>
    </row>
    <row r="2093" spans="1:4" x14ac:dyDescent="0.35">
      <c r="A2093" s="5">
        <v>2092</v>
      </c>
      <c r="B2093" s="6">
        <v>45748</v>
      </c>
      <c r="C2093" s="6">
        <v>45751</v>
      </c>
      <c r="D2093" s="5" t="s">
        <v>694</v>
      </c>
    </row>
    <row r="2094" spans="1:4" x14ac:dyDescent="0.35">
      <c r="A2094" s="5">
        <v>2093</v>
      </c>
      <c r="B2094" s="6">
        <v>45750</v>
      </c>
      <c r="C2094" s="6">
        <v>45754</v>
      </c>
      <c r="D2094" s="5" t="s">
        <v>694</v>
      </c>
    </row>
    <row r="2095" spans="1:4" x14ac:dyDescent="0.35">
      <c r="A2095" s="5">
        <v>2094</v>
      </c>
      <c r="B2095" s="6">
        <v>45749</v>
      </c>
      <c r="C2095" s="6">
        <v>45752</v>
      </c>
      <c r="D2095" s="5" t="s">
        <v>694</v>
      </c>
    </row>
    <row r="2096" spans="1:4" x14ac:dyDescent="0.35">
      <c r="A2096" s="5">
        <v>2095</v>
      </c>
      <c r="B2096" s="6">
        <v>45748</v>
      </c>
      <c r="C2096" s="6">
        <v>45751</v>
      </c>
      <c r="D2096" s="5" t="s">
        <v>694</v>
      </c>
    </row>
    <row r="2097" spans="1:4" x14ac:dyDescent="0.35">
      <c r="A2097" s="5">
        <v>2096</v>
      </c>
      <c r="B2097" s="6">
        <v>45750</v>
      </c>
      <c r="C2097" s="5"/>
      <c r="D2097" s="5" t="s">
        <v>696</v>
      </c>
    </row>
    <row r="2098" spans="1:4" x14ac:dyDescent="0.35">
      <c r="A2098" s="5">
        <v>2097</v>
      </c>
      <c r="B2098" s="6">
        <v>45751</v>
      </c>
      <c r="C2098" s="6">
        <v>45754</v>
      </c>
      <c r="D2098" s="5" t="s">
        <v>694</v>
      </c>
    </row>
    <row r="2099" spans="1:4" x14ac:dyDescent="0.35">
      <c r="A2099" s="5">
        <v>2098</v>
      </c>
      <c r="B2099" s="6">
        <v>45751</v>
      </c>
      <c r="C2099" s="6">
        <v>45755</v>
      </c>
      <c r="D2099" s="5" t="s">
        <v>694</v>
      </c>
    </row>
    <row r="2100" spans="1:4" x14ac:dyDescent="0.35">
      <c r="A2100" s="5">
        <v>2099</v>
      </c>
      <c r="B2100" s="6">
        <v>45751</v>
      </c>
      <c r="C2100" s="6">
        <v>45753</v>
      </c>
      <c r="D2100" s="5" t="s">
        <v>694</v>
      </c>
    </row>
    <row r="2101" spans="1:4" x14ac:dyDescent="0.35">
      <c r="A2101" s="5">
        <v>2100</v>
      </c>
      <c r="B2101" s="6">
        <v>45752</v>
      </c>
      <c r="C2101" s="6">
        <v>45754</v>
      </c>
      <c r="D2101" s="5" t="s">
        <v>694</v>
      </c>
    </row>
    <row r="2102" spans="1:4" x14ac:dyDescent="0.35">
      <c r="A2102" s="5">
        <v>2101</v>
      </c>
      <c r="B2102" s="6">
        <v>45753</v>
      </c>
      <c r="C2102" s="6">
        <v>45757</v>
      </c>
      <c r="D2102" s="5" t="s">
        <v>694</v>
      </c>
    </row>
    <row r="2103" spans="1:4" x14ac:dyDescent="0.35">
      <c r="A2103" s="5">
        <v>2102</v>
      </c>
      <c r="B2103" s="6">
        <v>45751</v>
      </c>
      <c r="C2103" s="6">
        <v>45756</v>
      </c>
      <c r="D2103" s="5" t="s">
        <v>694</v>
      </c>
    </row>
    <row r="2104" spans="1:4" x14ac:dyDescent="0.35">
      <c r="A2104" s="5">
        <v>2103</v>
      </c>
      <c r="B2104" s="6">
        <v>45751</v>
      </c>
      <c r="C2104" s="6">
        <v>45755</v>
      </c>
      <c r="D2104" s="5" t="s">
        <v>694</v>
      </c>
    </row>
    <row r="2105" spans="1:4" x14ac:dyDescent="0.35">
      <c r="A2105" s="5">
        <v>2104</v>
      </c>
      <c r="B2105" s="6">
        <v>45752</v>
      </c>
      <c r="C2105" s="6">
        <v>45758</v>
      </c>
      <c r="D2105" s="5" t="s">
        <v>694</v>
      </c>
    </row>
    <row r="2106" spans="1:4" x14ac:dyDescent="0.35">
      <c r="A2106" s="5">
        <v>2105</v>
      </c>
      <c r="B2106" s="6">
        <v>45751</v>
      </c>
      <c r="C2106" s="6">
        <v>45762</v>
      </c>
      <c r="D2106" s="5" t="s">
        <v>695</v>
      </c>
    </row>
    <row r="2107" spans="1:4" x14ac:dyDescent="0.35">
      <c r="A2107" s="5">
        <v>2106</v>
      </c>
      <c r="B2107" s="6">
        <v>45753</v>
      </c>
      <c r="C2107" s="6">
        <v>45765</v>
      </c>
      <c r="D2107" s="5" t="s">
        <v>695</v>
      </c>
    </row>
    <row r="2108" spans="1:4" x14ac:dyDescent="0.35">
      <c r="A2108" s="5">
        <v>2107</v>
      </c>
      <c r="B2108" s="6">
        <v>45753</v>
      </c>
      <c r="C2108" s="6">
        <v>45755</v>
      </c>
      <c r="D2108" s="5" t="s">
        <v>694</v>
      </c>
    </row>
    <row r="2109" spans="1:4" x14ac:dyDescent="0.35">
      <c r="A2109" s="5">
        <v>2108</v>
      </c>
      <c r="B2109" s="6">
        <v>45753</v>
      </c>
      <c r="C2109" s="6">
        <v>45758</v>
      </c>
      <c r="D2109" s="5" t="s">
        <v>694</v>
      </c>
    </row>
    <row r="2110" spans="1:4" x14ac:dyDescent="0.35">
      <c r="A2110" s="5">
        <v>2109</v>
      </c>
      <c r="B2110" s="6">
        <v>45751</v>
      </c>
      <c r="C2110" s="6">
        <v>45757</v>
      </c>
      <c r="D2110" s="5" t="s">
        <v>694</v>
      </c>
    </row>
    <row r="2111" spans="1:4" x14ac:dyDescent="0.35">
      <c r="A2111" s="5">
        <v>2110</v>
      </c>
      <c r="B2111" s="6">
        <v>45754</v>
      </c>
      <c r="C2111" s="6">
        <v>45761</v>
      </c>
      <c r="D2111" s="5" t="s">
        <v>695</v>
      </c>
    </row>
    <row r="2112" spans="1:4" x14ac:dyDescent="0.35">
      <c r="A2112" s="5">
        <v>2111</v>
      </c>
      <c r="B2112" s="6">
        <v>45753</v>
      </c>
      <c r="C2112" s="6">
        <v>45755</v>
      </c>
      <c r="D2112" s="5" t="s">
        <v>694</v>
      </c>
    </row>
    <row r="2113" spans="1:4" x14ac:dyDescent="0.35">
      <c r="A2113" s="5">
        <v>2112</v>
      </c>
      <c r="B2113" s="6">
        <v>45752</v>
      </c>
      <c r="C2113" s="6">
        <v>45758</v>
      </c>
      <c r="D2113" s="5" t="s">
        <v>694</v>
      </c>
    </row>
    <row r="2114" spans="1:4" x14ac:dyDescent="0.35">
      <c r="A2114" s="5">
        <v>2113</v>
      </c>
      <c r="B2114" s="6">
        <v>45752</v>
      </c>
      <c r="C2114" s="6">
        <v>45754</v>
      </c>
      <c r="D2114" s="5" t="s">
        <v>694</v>
      </c>
    </row>
    <row r="2115" spans="1:4" x14ac:dyDescent="0.35">
      <c r="A2115" s="5">
        <v>2114</v>
      </c>
      <c r="B2115" s="6">
        <v>45753</v>
      </c>
      <c r="C2115" s="6">
        <v>45755</v>
      </c>
      <c r="D2115" s="5" t="s">
        <v>694</v>
      </c>
    </row>
    <row r="2116" spans="1:4" x14ac:dyDescent="0.35">
      <c r="A2116" s="5">
        <v>2115</v>
      </c>
      <c r="B2116" s="6">
        <v>45754</v>
      </c>
      <c r="C2116" s="6">
        <v>45756</v>
      </c>
      <c r="D2116" s="5" t="s">
        <v>694</v>
      </c>
    </row>
    <row r="2117" spans="1:4" x14ac:dyDescent="0.35">
      <c r="A2117" s="5">
        <v>2116</v>
      </c>
      <c r="B2117" s="6">
        <v>45753</v>
      </c>
      <c r="C2117" s="6">
        <v>45755</v>
      </c>
      <c r="D2117" s="5" t="s">
        <v>694</v>
      </c>
    </row>
    <row r="2118" spans="1:4" x14ac:dyDescent="0.35">
      <c r="A2118" s="5">
        <v>2117</v>
      </c>
      <c r="B2118" s="6">
        <v>45752</v>
      </c>
      <c r="C2118" s="6">
        <v>45764</v>
      </c>
      <c r="D2118" s="5" t="s">
        <v>695</v>
      </c>
    </row>
    <row r="2119" spans="1:4" x14ac:dyDescent="0.35">
      <c r="A2119" s="5">
        <v>2118</v>
      </c>
      <c r="B2119" s="6">
        <v>45752</v>
      </c>
      <c r="C2119" s="6">
        <v>45763</v>
      </c>
      <c r="D2119" s="5" t="s">
        <v>695</v>
      </c>
    </row>
    <row r="2120" spans="1:4" x14ac:dyDescent="0.35">
      <c r="A2120" s="5">
        <v>2119</v>
      </c>
      <c r="B2120" s="6">
        <v>45753</v>
      </c>
      <c r="C2120" s="6">
        <v>45759</v>
      </c>
      <c r="D2120" s="5" t="s">
        <v>694</v>
      </c>
    </row>
    <row r="2121" spans="1:4" x14ac:dyDescent="0.35">
      <c r="A2121" s="5">
        <v>2120</v>
      </c>
      <c r="B2121" s="6">
        <v>45755</v>
      </c>
      <c r="C2121" s="6">
        <v>45767</v>
      </c>
      <c r="D2121" s="5" t="s">
        <v>695</v>
      </c>
    </row>
    <row r="2122" spans="1:4" x14ac:dyDescent="0.35">
      <c r="A2122" s="5">
        <v>2121</v>
      </c>
      <c r="B2122" s="6">
        <v>45754</v>
      </c>
      <c r="C2122" s="6">
        <v>45758</v>
      </c>
      <c r="D2122" s="5" t="s">
        <v>694</v>
      </c>
    </row>
    <row r="2123" spans="1:4" x14ac:dyDescent="0.35">
      <c r="A2123" s="5">
        <v>2122</v>
      </c>
      <c r="B2123" s="6">
        <v>45753</v>
      </c>
      <c r="C2123" s="6">
        <v>45758</v>
      </c>
      <c r="D2123" s="5" t="s">
        <v>694</v>
      </c>
    </row>
    <row r="2124" spans="1:4" x14ac:dyDescent="0.35">
      <c r="A2124" s="5">
        <v>2123</v>
      </c>
      <c r="B2124" s="6">
        <v>45755</v>
      </c>
      <c r="C2124" s="6">
        <v>45757</v>
      </c>
      <c r="D2124" s="5" t="s">
        <v>694</v>
      </c>
    </row>
    <row r="2125" spans="1:4" x14ac:dyDescent="0.35">
      <c r="A2125" s="5">
        <v>2124</v>
      </c>
      <c r="B2125" s="6">
        <v>45753</v>
      </c>
      <c r="C2125" s="6">
        <v>45755</v>
      </c>
      <c r="D2125" s="5" t="s">
        <v>694</v>
      </c>
    </row>
    <row r="2126" spans="1:4" x14ac:dyDescent="0.35">
      <c r="A2126" s="5">
        <v>2125</v>
      </c>
      <c r="B2126" s="6">
        <v>45755</v>
      </c>
      <c r="C2126" s="6">
        <v>45759</v>
      </c>
      <c r="D2126" s="5" t="s">
        <v>694</v>
      </c>
    </row>
    <row r="2127" spans="1:4" x14ac:dyDescent="0.35">
      <c r="A2127" s="5">
        <v>2126</v>
      </c>
      <c r="B2127" s="6">
        <v>45755</v>
      </c>
      <c r="C2127" s="6">
        <v>45757</v>
      </c>
      <c r="D2127" s="5" t="s">
        <v>694</v>
      </c>
    </row>
    <row r="2128" spans="1:4" x14ac:dyDescent="0.35">
      <c r="A2128" s="5">
        <v>2127</v>
      </c>
      <c r="B2128" s="6">
        <v>45755</v>
      </c>
      <c r="C2128" s="6">
        <v>45760</v>
      </c>
      <c r="D2128" s="5" t="s">
        <v>694</v>
      </c>
    </row>
    <row r="2129" spans="1:4" x14ac:dyDescent="0.35">
      <c r="A2129" s="5">
        <v>2128</v>
      </c>
      <c r="B2129" s="6">
        <v>45753</v>
      </c>
      <c r="C2129" s="6">
        <v>45759</v>
      </c>
      <c r="D2129" s="5" t="s">
        <v>694</v>
      </c>
    </row>
    <row r="2130" spans="1:4" x14ac:dyDescent="0.35">
      <c r="A2130" s="5">
        <v>2129</v>
      </c>
      <c r="B2130" s="6">
        <v>45756</v>
      </c>
      <c r="C2130" s="6">
        <v>45758</v>
      </c>
      <c r="D2130" s="5" t="s">
        <v>694</v>
      </c>
    </row>
    <row r="2131" spans="1:4" x14ac:dyDescent="0.35">
      <c r="A2131" s="5">
        <v>2130</v>
      </c>
      <c r="B2131" s="6">
        <v>45756</v>
      </c>
      <c r="C2131" s="5"/>
      <c r="D2131" s="5" t="s">
        <v>696</v>
      </c>
    </row>
    <row r="2132" spans="1:4" x14ac:dyDescent="0.35">
      <c r="A2132" s="5">
        <v>2131</v>
      </c>
      <c r="B2132" s="6">
        <v>45754</v>
      </c>
      <c r="C2132" s="5"/>
      <c r="D2132" s="5" t="s">
        <v>696</v>
      </c>
    </row>
    <row r="2133" spans="1:4" x14ac:dyDescent="0.35">
      <c r="A2133" s="5">
        <v>2132</v>
      </c>
      <c r="B2133" s="6">
        <v>45755</v>
      </c>
      <c r="C2133" s="6">
        <v>45761</v>
      </c>
      <c r="D2133" s="5" t="s">
        <v>694</v>
      </c>
    </row>
    <row r="2134" spans="1:4" x14ac:dyDescent="0.35">
      <c r="A2134" s="5">
        <v>2133</v>
      </c>
      <c r="B2134" s="6">
        <v>45756</v>
      </c>
      <c r="C2134" s="6">
        <v>45761</v>
      </c>
      <c r="D2134" s="5" t="s">
        <v>694</v>
      </c>
    </row>
    <row r="2135" spans="1:4" x14ac:dyDescent="0.35">
      <c r="A2135" s="5">
        <v>2134</v>
      </c>
      <c r="B2135" s="6">
        <v>45755</v>
      </c>
      <c r="C2135" s="6">
        <v>45761</v>
      </c>
      <c r="D2135" s="5" t="s">
        <v>694</v>
      </c>
    </row>
    <row r="2136" spans="1:4" x14ac:dyDescent="0.35">
      <c r="A2136" s="5">
        <v>2135</v>
      </c>
      <c r="B2136" s="6">
        <v>45755</v>
      </c>
      <c r="C2136" s="5"/>
      <c r="D2136" s="5" t="s">
        <v>696</v>
      </c>
    </row>
    <row r="2137" spans="1:4" x14ac:dyDescent="0.35">
      <c r="A2137" s="5">
        <v>2136</v>
      </c>
      <c r="B2137" s="6">
        <v>45755</v>
      </c>
      <c r="C2137" s="6">
        <v>45757</v>
      </c>
      <c r="D2137" s="5" t="s">
        <v>694</v>
      </c>
    </row>
    <row r="2138" spans="1:4" x14ac:dyDescent="0.35">
      <c r="A2138" s="5">
        <v>2137</v>
      </c>
      <c r="B2138" s="6">
        <v>45755</v>
      </c>
      <c r="C2138" s="6">
        <v>45758</v>
      </c>
      <c r="D2138" s="5" t="s">
        <v>694</v>
      </c>
    </row>
    <row r="2139" spans="1:4" x14ac:dyDescent="0.35">
      <c r="A2139" s="5">
        <v>2138</v>
      </c>
      <c r="B2139" s="6">
        <v>45755</v>
      </c>
      <c r="C2139" s="6">
        <v>45761</v>
      </c>
      <c r="D2139" s="5" t="s">
        <v>694</v>
      </c>
    </row>
    <row r="2140" spans="1:4" x14ac:dyDescent="0.35">
      <c r="A2140" s="5">
        <v>2139</v>
      </c>
      <c r="B2140" s="6">
        <v>45756</v>
      </c>
      <c r="C2140" s="6">
        <v>45760</v>
      </c>
      <c r="D2140" s="5" t="s">
        <v>694</v>
      </c>
    </row>
    <row r="2141" spans="1:4" x14ac:dyDescent="0.35">
      <c r="A2141" s="5">
        <v>2140</v>
      </c>
      <c r="B2141" s="6">
        <v>45755</v>
      </c>
      <c r="C2141" s="5"/>
      <c r="D2141" s="5" t="s">
        <v>696</v>
      </c>
    </row>
    <row r="2142" spans="1:4" x14ac:dyDescent="0.35">
      <c r="A2142" s="5">
        <v>2141</v>
      </c>
      <c r="B2142" s="6">
        <v>45755</v>
      </c>
      <c r="C2142" s="6">
        <v>45766</v>
      </c>
      <c r="D2142" s="5" t="s">
        <v>695</v>
      </c>
    </row>
    <row r="2143" spans="1:4" x14ac:dyDescent="0.35">
      <c r="A2143" s="5">
        <v>2142</v>
      </c>
      <c r="B2143" s="6">
        <v>45755</v>
      </c>
      <c r="C2143" s="6">
        <v>45760</v>
      </c>
      <c r="D2143" s="5" t="s">
        <v>694</v>
      </c>
    </row>
    <row r="2144" spans="1:4" x14ac:dyDescent="0.35">
      <c r="A2144" s="5">
        <v>2143</v>
      </c>
      <c r="B2144" s="6">
        <v>45755</v>
      </c>
      <c r="C2144" s="5"/>
      <c r="D2144" s="5" t="s">
        <v>696</v>
      </c>
    </row>
    <row r="2145" spans="1:4" x14ac:dyDescent="0.35">
      <c r="A2145" s="5">
        <v>2144</v>
      </c>
      <c r="B2145" s="6">
        <v>45757</v>
      </c>
      <c r="C2145" s="6">
        <v>45760</v>
      </c>
      <c r="D2145" s="5" t="s">
        <v>694</v>
      </c>
    </row>
    <row r="2146" spans="1:4" x14ac:dyDescent="0.35">
      <c r="A2146" s="5">
        <v>2145</v>
      </c>
      <c r="B2146" s="6">
        <v>45758</v>
      </c>
      <c r="C2146" s="6">
        <v>45760</v>
      </c>
      <c r="D2146" s="5" t="s">
        <v>694</v>
      </c>
    </row>
    <row r="2147" spans="1:4" x14ac:dyDescent="0.35">
      <c r="A2147" s="5">
        <v>2146</v>
      </c>
      <c r="B2147" s="6">
        <v>45757</v>
      </c>
      <c r="C2147" s="6">
        <v>45761</v>
      </c>
      <c r="D2147" s="5" t="s">
        <v>694</v>
      </c>
    </row>
    <row r="2148" spans="1:4" x14ac:dyDescent="0.35">
      <c r="A2148" s="5">
        <v>2147</v>
      </c>
      <c r="B2148" s="6">
        <v>45757</v>
      </c>
      <c r="C2148" s="6">
        <v>45763</v>
      </c>
      <c r="D2148" s="5" t="s">
        <v>694</v>
      </c>
    </row>
    <row r="2149" spans="1:4" x14ac:dyDescent="0.35">
      <c r="A2149" s="5">
        <v>2148</v>
      </c>
      <c r="B2149" s="6">
        <v>45758</v>
      </c>
      <c r="C2149" s="6">
        <v>45764</v>
      </c>
      <c r="D2149" s="5" t="s">
        <v>694</v>
      </c>
    </row>
    <row r="2150" spans="1:4" x14ac:dyDescent="0.35">
      <c r="A2150" s="5">
        <v>2149</v>
      </c>
      <c r="B2150" s="6">
        <v>45758</v>
      </c>
      <c r="C2150" s="5"/>
      <c r="D2150" s="5" t="s">
        <v>696</v>
      </c>
    </row>
    <row r="2151" spans="1:4" x14ac:dyDescent="0.35">
      <c r="A2151" s="5">
        <v>2150</v>
      </c>
      <c r="B2151" s="6">
        <v>45759</v>
      </c>
      <c r="C2151" s="6">
        <v>45767</v>
      </c>
      <c r="D2151" s="5" t="s">
        <v>695</v>
      </c>
    </row>
    <row r="2152" spans="1:4" x14ac:dyDescent="0.35">
      <c r="A2152" s="5">
        <v>2151</v>
      </c>
      <c r="B2152" s="6">
        <v>45758</v>
      </c>
      <c r="C2152" s="6">
        <v>45761</v>
      </c>
      <c r="D2152" s="5" t="s">
        <v>694</v>
      </c>
    </row>
    <row r="2153" spans="1:4" x14ac:dyDescent="0.35">
      <c r="A2153" s="5">
        <v>2152</v>
      </c>
      <c r="B2153" s="6">
        <v>45760</v>
      </c>
      <c r="C2153" s="6">
        <v>45768</v>
      </c>
      <c r="D2153" s="5" t="s">
        <v>695</v>
      </c>
    </row>
    <row r="2154" spans="1:4" x14ac:dyDescent="0.35">
      <c r="A2154" s="5">
        <v>2153</v>
      </c>
      <c r="B2154" s="6">
        <v>45758</v>
      </c>
      <c r="C2154" s="5"/>
      <c r="D2154" s="5" t="s">
        <v>696</v>
      </c>
    </row>
    <row r="2155" spans="1:4" x14ac:dyDescent="0.35">
      <c r="A2155" s="5">
        <v>2154</v>
      </c>
      <c r="B2155" s="6">
        <v>45758</v>
      </c>
      <c r="C2155" s="6">
        <v>45763</v>
      </c>
      <c r="D2155" s="5" t="s">
        <v>694</v>
      </c>
    </row>
    <row r="2156" spans="1:4" x14ac:dyDescent="0.35">
      <c r="A2156" s="5">
        <v>2155</v>
      </c>
      <c r="B2156" s="6">
        <v>45758</v>
      </c>
      <c r="C2156" s="5"/>
      <c r="D2156" s="5" t="s">
        <v>696</v>
      </c>
    </row>
    <row r="2157" spans="1:4" x14ac:dyDescent="0.35">
      <c r="A2157" s="5">
        <v>2156</v>
      </c>
      <c r="B2157" s="6">
        <v>45758</v>
      </c>
      <c r="C2157" s="6">
        <v>45764</v>
      </c>
      <c r="D2157" s="5" t="s">
        <v>694</v>
      </c>
    </row>
    <row r="2158" spans="1:4" x14ac:dyDescent="0.35">
      <c r="A2158" s="5">
        <v>2157</v>
      </c>
      <c r="B2158" s="6">
        <v>45759</v>
      </c>
      <c r="C2158" s="6">
        <v>45764</v>
      </c>
      <c r="D2158" s="5" t="s">
        <v>694</v>
      </c>
    </row>
    <row r="2159" spans="1:4" x14ac:dyDescent="0.35">
      <c r="A2159" s="5">
        <v>2158</v>
      </c>
      <c r="B2159" s="6">
        <v>45759</v>
      </c>
      <c r="C2159" s="6">
        <v>45761</v>
      </c>
      <c r="D2159" s="5" t="s">
        <v>694</v>
      </c>
    </row>
    <row r="2160" spans="1:4" x14ac:dyDescent="0.35">
      <c r="A2160" s="5">
        <v>2159</v>
      </c>
      <c r="B2160" s="6">
        <v>45760</v>
      </c>
      <c r="C2160" s="6">
        <v>45766</v>
      </c>
      <c r="D2160" s="5" t="s">
        <v>694</v>
      </c>
    </row>
    <row r="2161" spans="1:4" x14ac:dyDescent="0.35">
      <c r="A2161" s="5">
        <v>2160</v>
      </c>
      <c r="B2161" s="6">
        <v>45762</v>
      </c>
      <c r="C2161" s="6">
        <v>45765</v>
      </c>
      <c r="D2161" s="5" t="s">
        <v>694</v>
      </c>
    </row>
    <row r="2162" spans="1:4" x14ac:dyDescent="0.35">
      <c r="A2162" s="5">
        <v>2161</v>
      </c>
      <c r="B2162" s="6">
        <v>45762</v>
      </c>
      <c r="C2162" s="6">
        <v>45767</v>
      </c>
      <c r="D2162" s="5" t="s">
        <v>694</v>
      </c>
    </row>
    <row r="2163" spans="1:4" x14ac:dyDescent="0.35">
      <c r="A2163" s="5">
        <v>2162</v>
      </c>
      <c r="B2163" s="6">
        <v>45762</v>
      </c>
      <c r="C2163" s="6">
        <v>45767</v>
      </c>
      <c r="D2163" s="5" t="s">
        <v>694</v>
      </c>
    </row>
    <row r="2164" spans="1:4" x14ac:dyDescent="0.35">
      <c r="A2164" s="5">
        <v>2163</v>
      </c>
      <c r="B2164" s="6">
        <v>45760</v>
      </c>
      <c r="C2164" s="6">
        <v>45764</v>
      </c>
      <c r="D2164" s="5" t="s">
        <v>694</v>
      </c>
    </row>
    <row r="2165" spans="1:4" x14ac:dyDescent="0.35">
      <c r="A2165" s="5">
        <v>2164</v>
      </c>
      <c r="B2165" s="6">
        <v>45761</v>
      </c>
      <c r="C2165" s="6">
        <v>45773</v>
      </c>
      <c r="D2165" s="5" t="s">
        <v>695</v>
      </c>
    </row>
    <row r="2166" spans="1:4" x14ac:dyDescent="0.35">
      <c r="A2166" s="5">
        <v>2165</v>
      </c>
      <c r="B2166" s="6">
        <v>45761</v>
      </c>
      <c r="C2166" s="6">
        <v>45765</v>
      </c>
      <c r="D2166" s="5" t="s">
        <v>694</v>
      </c>
    </row>
    <row r="2167" spans="1:4" x14ac:dyDescent="0.35">
      <c r="A2167" s="5">
        <v>2166</v>
      </c>
      <c r="B2167" s="6">
        <v>45761</v>
      </c>
      <c r="C2167" s="6">
        <v>45767</v>
      </c>
      <c r="D2167" s="5" t="s">
        <v>694</v>
      </c>
    </row>
    <row r="2168" spans="1:4" x14ac:dyDescent="0.35">
      <c r="A2168" s="5">
        <v>2167</v>
      </c>
      <c r="B2168" s="6">
        <v>45761</v>
      </c>
      <c r="C2168" s="6">
        <v>45765</v>
      </c>
      <c r="D2168" s="5" t="s">
        <v>694</v>
      </c>
    </row>
    <row r="2169" spans="1:4" x14ac:dyDescent="0.35">
      <c r="A2169" s="5">
        <v>2168</v>
      </c>
      <c r="B2169" s="6">
        <v>45761</v>
      </c>
      <c r="C2169" s="5"/>
      <c r="D2169" s="5" t="s">
        <v>696</v>
      </c>
    </row>
    <row r="2170" spans="1:4" x14ac:dyDescent="0.35">
      <c r="A2170" s="5">
        <v>2169</v>
      </c>
      <c r="B2170" s="6">
        <v>45761</v>
      </c>
      <c r="C2170" s="6">
        <v>45763</v>
      </c>
      <c r="D2170" s="5" t="s">
        <v>694</v>
      </c>
    </row>
    <row r="2171" spans="1:4" x14ac:dyDescent="0.35">
      <c r="A2171" s="5">
        <v>2170</v>
      </c>
      <c r="B2171" s="6">
        <v>45763</v>
      </c>
      <c r="C2171" s="6">
        <v>45765</v>
      </c>
      <c r="D2171" s="5" t="s">
        <v>694</v>
      </c>
    </row>
    <row r="2172" spans="1:4" x14ac:dyDescent="0.35">
      <c r="A2172" s="5">
        <v>2171</v>
      </c>
      <c r="B2172" s="6">
        <v>45763</v>
      </c>
      <c r="C2172" s="6">
        <v>45769</v>
      </c>
      <c r="D2172" s="5" t="s">
        <v>695</v>
      </c>
    </row>
    <row r="2173" spans="1:4" x14ac:dyDescent="0.35">
      <c r="A2173" s="5">
        <v>2172</v>
      </c>
      <c r="B2173" s="6">
        <v>45762</v>
      </c>
      <c r="C2173" s="6">
        <v>45768</v>
      </c>
      <c r="D2173" s="5" t="s">
        <v>694</v>
      </c>
    </row>
    <row r="2174" spans="1:4" x14ac:dyDescent="0.35">
      <c r="A2174" s="5">
        <v>2173</v>
      </c>
      <c r="B2174" s="6">
        <v>45764</v>
      </c>
      <c r="C2174" s="5"/>
      <c r="D2174" s="5" t="s">
        <v>696</v>
      </c>
    </row>
    <row r="2175" spans="1:4" x14ac:dyDescent="0.35">
      <c r="A2175" s="5">
        <v>2174</v>
      </c>
      <c r="B2175" s="6">
        <v>45762</v>
      </c>
      <c r="C2175" s="6">
        <v>45765</v>
      </c>
      <c r="D2175" s="5" t="s">
        <v>694</v>
      </c>
    </row>
    <row r="2176" spans="1:4" x14ac:dyDescent="0.35">
      <c r="A2176" s="5">
        <v>2175</v>
      </c>
      <c r="B2176" s="6">
        <v>45764</v>
      </c>
      <c r="C2176" s="6">
        <v>45768</v>
      </c>
      <c r="D2176" s="5" t="s">
        <v>694</v>
      </c>
    </row>
    <row r="2177" spans="1:4" x14ac:dyDescent="0.35">
      <c r="A2177" s="5">
        <v>2176</v>
      </c>
      <c r="B2177" s="6">
        <v>45764</v>
      </c>
      <c r="C2177" s="6">
        <v>45766</v>
      </c>
      <c r="D2177" s="5" t="s">
        <v>694</v>
      </c>
    </row>
    <row r="2178" spans="1:4" x14ac:dyDescent="0.35">
      <c r="A2178" s="5">
        <v>2177</v>
      </c>
      <c r="B2178" s="6">
        <v>45764</v>
      </c>
      <c r="C2178" s="6">
        <v>45766</v>
      </c>
      <c r="D2178" s="5" t="s">
        <v>694</v>
      </c>
    </row>
    <row r="2179" spans="1:4" x14ac:dyDescent="0.35">
      <c r="A2179" s="5">
        <v>2178</v>
      </c>
      <c r="B2179" s="6">
        <v>45763</v>
      </c>
      <c r="C2179" s="6">
        <v>45768</v>
      </c>
      <c r="D2179" s="5" t="s">
        <v>694</v>
      </c>
    </row>
    <row r="2180" spans="1:4" x14ac:dyDescent="0.35">
      <c r="A2180" s="5">
        <v>2179</v>
      </c>
      <c r="B2180" s="6">
        <v>45765</v>
      </c>
      <c r="C2180" s="6">
        <v>45769</v>
      </c>
      <c r="D2180" s="5" t="s">
        <v>694</v>
      </c>
    </row>
    <row r="2181" spans="1:4" x14ac:dyDescent="0.35">
      <c r="A2181" s="5">
        <v>2180</v>
      </c>
      <c r="B2181" s="6">
        <v>45763</v>
      </c>
      <c r="C2181" s="6">
        <v>45766</v>
      </c>
      <c r="D2181" s="5" t="s">
        <v>694</v>
      </c>
    </row>
    <row r="2182" spans="1:4" x14ac:dyDescent="0.35">
      <c r="A2182" s="5">
        <v>2181</v>
      </c>
      <c r="B2182" s="6">
        <v>45765</v>
      </c>
      <c r="C2182" s="6">
        <v>45768</v>
      </c>
      <c r="D2182" s="5" t="s">
        <v>694</v>
      </c>
    </row>
    <row r="2183" spans="1:4" x14ac:dyDescent="0.35">
      <c r="A2183" s="5">
        <v>2182</v>
      </c>
      <c r="B2183" s="6">
        <v>45764</v>
      </c>
      <c r="C2183" s="6">
        <v>45766</v>
      </c>
      <c r="D2183" s="5" t="s">
        <v>694</v>
      </c>
    </row>
    <row r="2184" spans="1:4" x14ac:dyDescent="0.35">
      <c r="A2184" s="5">
        <v>2183</v>
      </c>
      <c r="B2184" s="6">
        <v>45764</v>
      </c>
      <c r="C2184" s="5"/>
      <c r="D2184" s="5" t="s">
        <v>696</v>
      </c>
    </row>
    <row r="2185" spans="1:4" x14ac:dyDescent="0.35">
      <c r="A2185" s="5">
        <v>2184</v>
      </c>
      <c r="B2185" s="6">
        <v>45764</v>
      </c>
      <c r="C2185" s="6">
        <v>45768</v>
      </c>
      <c r="D2185" s="5" t="s">
        <v>694</v>
      </c>
    </row>
    <row r="2186" spans="1:4" x14ac:dyDescent="0.35">
      <c r="A2186" s="5">
        <v>2185</v>
      </c>
      <c r="B2186" s="6">
        <v>45765</v>
      </c>
      <c r="C2186" s="6">
        <v>45770</v>
      </c>
      <c r="D2186" s="5" t="s">
        <v>694</v>
      </c>
    </row>
    <row r="2187" spans="1:4" x14ac:dyDescent="0.35">
      <c r="A2187" s="5">
        <v>2186</v>
      </c>
      <c r="B2187" s="6">
        <v>45764</v>
      </c>
      <c r="C2187" s="6">
        <v>45768</v>
      </c>
      <c r="D2187" s="5" t="s">
        <v>694</v>
      </c>
    </row>
    <row r="2188" spans="1:4" x14ac:dyDescent="0.35">
      <c r="A2188" s="5">
        <v>2187</v>
      </c>
      <c r="B2188" s="6">
        <v>45765</v>
      </c>
      <c r="C2188" s="6">
        <v>45771</v>
      </c>
      <c r="D2188" s="5" t="s">
        <v>694</v>
      </c>
    </row>
    <row r="2189" spans="1:4" x14ac:dyDescent="0.35">
      <c r="A2189" s="5">
        <v>2188</v>
      </c>
      <c r="B2189" s="6">
        <v>45765</v>
      </c>
      <c r="C2189" s="6">
        <v>45768</v>
      </c>
      <c r="D2189" s="5" t="s">
        <v>694</v>
      </c>
    </row>
    <row r="2190" spans="1:4" x14ac:dyDescent="0.35">
      <c r="A2190" s="5">
        <v>2189</v>
      </c>
      <c r="B2190" s="6">
        <v>45766</v>
      </c>
      <c r="C2190" s="6">
        <v>45777</v>
      </c>
      <c r="D2190" s="5" t="s">
        <v>695</v>
      </c>
    </row>
    <row r="2191" spans="1:4" x14ac:dyDescent="0.35">
      <c r="A2191" s="5">
        <v>2190</v>
      </c>
      <c r="B2191" s="6">
        <v>45765</v>
      </c>
      <c r="C2191" s="6">
        <v>45767</v>
      </c>
      <c r="D2191" s="5" t="s">
        <v>694</v>
      </c>
    </row>
    <row r="2192" spans="1:4" x14ac:dyDescent="0.35">
      <c r="A2192" s="5">
        <v>2191</v>
      </c>
      <c r="B2192" s="6">
        <v>45766</v>
      </c>
      <c r="C2192" s="6">
        <v>45769</v>
      </c>
      <c r="D2192" s="5" t="s">
        <v>694</v>
      </c>
    </row>
    <row r="2193" spans="1:4" x14ac:dyDescent="0.35">
      <c r="A2193" s="5">
        <v>2192</v>
      </c>
      <c r="B2193" s="6">
        <v>45764</v>
      </c>
      <c r="C2193" s="6">
        <v>45767</v>
      </c>
      <c r="D2193" s="5" t="s">
        <v>694</v>
      </c>
    </row>
    <row r="2194" spans="1:4" x14ac:dyDescent="0.35">
      <c r="A2194" s="5">
        <v>2193</v>
      </c>
      <c r="B2194" s="6">
        <v>45765</v>
      </c>
      <c r="C2194" s="5"/>
      <c r="D2194" s="5" t="s">
        <v>696</v>
      </c>
    </row>
    <row r="2195" spans="1:4" x14ac:dyDescent="0.35">
      <c r="A2195" s="5">
        <v>2194</v>
      </c>
      <c r="B2195" s="6">
        <v>45764</v>
      </c>
      <c r="C2195" s="6">
        <v>45770</v>
      </c>
      <c r="D2195" s="5" t="s">
        <v>695</v>
      </c>
    </row>
    <row r="2196" spans="1:4" x14ac:dyDescent="0.35">
      <c r="A2196" s="5">
        <v>2195</v>
      </c>
      <c r="B2196" s="6">
        <v>45767</v>
      </c>
      <c r="C2196" s="6">
        <v>45770</v>
      </c>
      <c r="D2196" s="5" t="s">
        <v>694</v>
      </c>
    </row>
    <row r="2197" spans="1:4" x14ac:dyDescent="0.35">
      <c r="A2197" s="5">
        <v>2196</v>
      </c>
      <c r="B2197" s="6">
        <v>45768</v>
      </c>
      <c r="C2197" s="6">
        <v>45770</v>
      </c>
      <c r="D2197" s="5" t="s">
        <v>694</v>
      </c>
    </row>
    <row r="2198" spans="1:4" x14ac:dyDescent="0.35">
      <c r="A2198" s="5">
        <v>2197</v>
      </c>
      <c r="B2198" s="6">
        <v>45767</v>
      </c>
      <c r="C2198" s="6">
        <v>45771</v>
      </c>
      <c r="D2198" s="5" t="s">
        <v>694</v>
      </c>
    </row>
    <row r="2199" spans="1:4" x14ac:dyDescent="0.35">
      <c r="A2199" s="5">
        <v>2198</v>
      </c>
      <c r="B2199" s="6">
        <v>45766</v>
      </c>
      <c r="C2199" s="6">
        <v>45771</v>
      </c>
      <c r="D2199" s="5" t="s">
        <v>694</v>
      </c>
    </row>
    <row r="2200" spans="1:4" x14ac:dyDescent="0.35">
      <c r="A2200" s="5">
        <v>2199</v>
      </c>
      <c r="B2200" s="6">
        <v>45768</v>
      </c>
      <c r="C2200" s="6">
        <v>45774</v>
      </c>
      <c r="D2200" s="5" t="s">
        <v>694</v>
      </c>
    </row>
    <row r="2201" spans="1:4" x14ac:dyDescent="0.35">
      <c r="A2201" s="5">
        <v>2200</v>
      </c>
      <c r="B2201" s="6">
        <v>45768</v>
      </c>
      <c r="C2201" s="6">
        <v>45771</v>
      </c>
      <c r="D2201" s="5" t="s">
        <v>694</v>
      </c>
    </row>
    <row r="2202" spans="1:4" x14ac:dyDescent="0.35">
      <c r="A2202" s="5">
        <v>2201</v>
      </c>
      <c r="B2202" s="6">
        <v>45767</v>
      </c>
      <c r="C2202" s="6">
        <v>45773</v>
      </c>
      <c r="D2202" s="5" t="s">
        <v>694</v>
      </c>
    </row>
    <row r="2203" spans="1:4" x14ac:dyDescent="0.35">
      <c r="A2203" s="5">
        <v>2202</v>
      </c>
      <c r="B2203" s="6">
        <v>45767</v>
      </c>
      <c r="C2203" s="6">
        <v>45771</v>
      </c>
      <c r="D2203" s="5" t="s">
        <v>694</v>
      </c>
    </row>
    <row r="2204" spans="1:4" x14ac:dyDescent="0.35">
      <c r="A2204" s="5">
        <v>2203</v>
      </c>
      <c r="B2204" s="6">
        <v>45769</v>
      </c>
      <c r="C2204" s="6">
        <v>45778</v>
      </c>
      <c r="D2204" s="5" t="s">
        <v>695</v>
      </c>
    </row>
    <row r="2205" spans="1:4" x14ac:dyDescent="0.35">
      <c r="A2205" s="5">
        <v>2204</v>
      </c>
      <c r="B2205" s="6">
        <v>45769</v>
      </c>
      <c r="C2205" s="6">
        <v>45771</v>
      </c>
      <c r="D2205" s="5" t="s">
        <v>694</v>
      </c>
    </row>
    <row r="2206" spans="1:4" x14ac:dyDescent="0.35">
      <c r="A2206" s="5">
        <v>2205</v>
      </c>
      <c r="B2206" s="6">
        <v>45769</v>
      </c>
      <c r="C2206" s="5"/>
      <c r="D2206" s="5" t="s">
        <v>696</v>
      </c>
    </row>
    <row r="2207" spans="1:4" x14ac:dyDescent="0.35">
      <c r="A2207" s="5">
        <v>2206</v>
      </c>
      <c r="B2207" s="6">
        <v>45769</v>
      </c>
      <c r="C2207" s="6">
        <v>45774</v>
      </c>
      <c r="D2207" s="5" t="s">
        <v>694</v>
      </c>
    </row>
    <row r="2208" spans="1:4" x14ac:dyDescent="0.35">
      <c r="A2208" s="5">
        <v>2207</v>
      </c>
      <c r="B2208" s="6">
        <v>45769</v>
      </c>
      <c r="C2208" s="6">
        <v>45774</v>
      </c>
      <c r="D2208" s="5" t="s">
        <v>694</v>
      </c>
    </row>
    <row r="2209" spans="1:4" x14ac:dyDescent="0.35">
      <c r="A2209" s="5">
        <v>2208</v>
      </c>
      <c r="B2209" s="6">
        <v>45770</v>
      </c>
      <c r="C2209" s="6">
        <v>45776</v>
      </c>
      <c r="D2209" s="5" t="s">
        <v>694</v>
      </c>
    </row>
    <row r="2210" spans="1:4" x14ac:dyDescent="0.35">
      <c r="A2210" s="5">
        <v>2209</v>
      </c>
      <c r="B2210" s="6">
        <v>45768</v>
      </c>
      <c r="C2210" s="6">
        <v>45775</v>
      </c>
      <c r="D2210" s="5" t="s">
        <v>695</v>
      </c>
    </row>
    <row r="2211" spans="1:4" x14ac:dyDescent="0.35">
      <c r="A2211" s="5">
        <v>2210</v>
      </c>
      <c r="B2211" s="6">
        <v>45769</v>
      </c>
      <c r="C2211" s="6">
        <v>45772</v>
      </c>
      <c r="D2211" s="5" t="s">
        <v>694</v>
      </c>
    </row>
    <row r="2212" spans="1:4" x14ac:dyDescent="0.35">
      <c r="A2212" s="5">
        <v>2211</v>
      </c>
      <c r="B2212" s="6">
        <v>45771</v>
      </c>
      <c r="C2212" s="6">
        <v>45775</v>
      </c>
      <c r="D2212" s="5" t="s">
        <v>694</v>
      </c>
    </row>
    <row r="2213" spans="1:4" x14ac:dyDescent="0.35">
      <c r="A2213" s="5">
        <v>2212</v>
      </c>
      <c r="B2213" s="6">
        <v>45770</v>
      </c>
      <c r="C2213" s="6">
        <v>45772</v>
      </c>
      <c r="D2213" s="5" t="s">
        <v>694</v>
      </c>
    </row>
    <row r="2214" spans="1:4" x14ac:dyDescent="0.35">
      <c r="A2214" s="5">
        <v>2213</v>
      </c>
      <c r="B2214" s="6">
        <v>45770</v>
      </c>
      <c r="C2214" s="6">
        <v>45773</v>
      </c>
      <c r="D2214" s="5" t="s">
        <v>694</v>
      </c>
    </row>
    <row r="2215" spans="1:4" x14ac:dyDescent="0.35">
      <c r="A2215" s="5">
        <v>2214</v>
      </c>
      <c r="B2215" s="6">
        <v>45770</v>
      </c>
      <c r="C2215" s="6">
        <v>45773</v>
      </c>
      <c r="D2215" s="5" t="s">
        <v>694</v>
      </c>
    </row>
    <row r="2216" spans="1:4" x14ac:dyDescent="0.35">
      <c r="A2216" s="5">
        <v>2215</v>
      </c>
      <c r="B2216" s="6">
        <v>45770</v>
      </c>
      <c r="C2216" s="5"/>
      <c r="D2216" s="5" t="s">
        <v>696</v>
      </c>
    </row>
    <row r="2217" spans="1:4" x14ac:dyDescent="0.35">
      <c r="A2217" s="5">
        <v>2216</v>
      </c>
      <c r="B2217" s="6">
        <v>45772</v>
      </c>
      <c r="C2217" s="6">
        <v>45777</v>
      </c>
      <c r="D2217" s="5" t="s">
        <v>694</v>
      </c>
    </row>
    <row r="2218" spans="1:4" x14ac:dyDescent="0.35">
      <c r="A2218" s="5">
        <v>2217</v>
      </c>
      <c r="B2218" s="6">
        <v>45770</v>
      </c>
      <c r="C2218" s="5"/>
      <c r="D2218" s="5" t="s">
        <v>696</v>
      </c>
    </row>
    <row r="2219" spans="1:4" x14ac:dyDescent="0.35">
      <c r="A2219" s="5">
        <v>2218</v>
      </c>
      <c r="B2219" s="6">
        <v>45770</v>
      </c>
      <c r="C2219" s="6">
        <v>45775</v>
      </c>
      <c r="D2219" s="5" t="s">
        <v>694</v>
      </c>
    </row>
    <row r="2220" spans="1:4" x14ac:dyDescent="0.35">
      <c r="A2220" s="5">
        <v>2219</v>
      </c>
      <c r="B2220" s="6">
        <v>45770</v>
      </c>
      <c r="C2220" s="5"/>
      <c r="D2220" s="5" t="s">
        <v>696</v>
      </c>
    </row>
    <row r="2221" spans="1:4" x14ac:dyDescent="0.35">
      <c r="A2221" s="5">
        <v>2220</v>
      </c>
      <c r="B2221" s="6">
        <v>45772</v>
      </c>
      <c r="C2221" s="6">
        <v>45783</v>
      </c>
      <c r="D2221" s="5" t="s">
        <v>695</v>
      </c>
    </row>
    <row r="2222" spans="1:4" x14ac:dyDescent="0.35">
      <c r="A2222" s="5">
        <v>2221</v>
      </c>
      <c r="B2222" s="6">
        <v>45772</v>
      </c>
      <c r="C2222" s="6">
        <v>45778</v>
      </c>
      <c r="D2222" s="5" t="s">
        <v>694</v>
      </c>
    </row>
    <row r="2223" spans="1:4" x14ac:dyDescent="0.35">
      <c r="A2223" s="5">
        <v>2222</v>
      </c>
      <c r="B2223" s="6">
        <v>45771</v>
      </c>
      <c r="C2223" s="6">
        <v>45776</v>
      </c>
      <c r="D2223" s="5" t="s">
        <v>694</v>
      </c>
    </row>
    <row r="2224" spans="1:4" x14ac:dyDescent="0.35">
      <c r="A2224" s="5">
        <v>2223</v>
      </c>
      <c r="B2224" s="6">
        <v>45772</v>
      </c>
      <c r="C2224" s="6">
        <v>45778</v>
      </c>
      <c r="D2224" s="5" t="s">
        <v>694</v>
      </c>
    </row>
    <row r="2225" spans="1:4" x14ac:dyDescent="0.35">
      <c r="A2225" s="5">
        <v>2224</v>
      </c>
      <c r="B2225" s="6">
        <v>45773</v>
      </c>
      <c r="C2225" s="6">
        <v>45778</v>
      </c>
      <c r="D2225" s="5" t="s">
        <v>694</v>
      </c>
    </row>
    <row r="2226" spans="1:4" x14ac:dyDescent="0.35">
      <c r="A2226" s="5">
        <v>2225</v>
      </c>
      <c r="B2226" s="6">
        <v>45773</v>
      </c>
      <c r="C2226" s="6">
        <v>45778</v>
      </c>
      <c r="D2226" s="5" t="s">
        <v>694</v>
      </c>
    </row>
    <row r="2227" spans="1:4" x14ac:dyDescent="0.35">
      <c r="A2227" s="5">
        <v>2226</v>
      </c>
      <c r="B2227" s="6">
        <v>45773</v>
      </c>
      <c r="C2227" s="6">
        <v>45775</v>
      </c>
      <c r="D2227" s="5" t="s">
        <v>694</v>
      </c>
    </row>
    <row r="2228" spans="1:4" x14ac:dyDescent="0.35">
      <c r="A2228" s="5">
        <v>2227</v>
      </c>
      <c r="B2228" s="6">
        <v>45773</v>
      </c>
      <c r="C2228" s="6">
        <v>45778</v>
      </c>
      <c r="D2228" s="5" t="s">
        <v>694</v>
      </c>
    </row>
    <row r="2229" spans="1:4" x14ac:dyDescent="0.35">
      <c r="A2229" s="5">
        <v>2228</v>
      </c>
      <c r="B2229" s="6">
        <v>45774</v>
      </c>
      <c r="C2229" s="6">
        <v>45776</v>
      </c>
      <c r="D2229" s="5" t="s">
        <v>694</v>
      </c>
    </row>
    <row r="2230" spans="1:4" x14ac:dyDescent="0.35">
      <c r="A2230" s="5">
        <v>2229</v>
      </c>
      <c r="B2230" s="6">
        <v>45774</v>
      </c>
      <c r="C2230" s="6">
        <v>45779</v>
      </c>
      <c r="D2230" s="5" t="s">
        <v>694</v>
      </c>
    </row>
    <row r="2231" spans="1:4" x14ac:dyDescent="0.35">
      <c r="A2231" s="5">
        <v>2230</v>
      </c>
      <c r="B2231" s="6">
        <v>45773</v>
      </c>
      <c r="C2231" s="6">
        <v>45777</v>
      </c>
      <c r="D2231" s="5" t="s">
        <v>694</v>
      </c>
    </row>
    <row r="2232" spans="1:4" x14ac:dyDescent="0.35">
      <c r="A2232" s="5">
        <v>2231</v>
      </c>
      <c r="B2232" s="6">
        <v>45774</v>
      </c>
      <c r="C2232" s="6">
        <v>45776</v>
      </c>
      <c r="D2232" s="5" t="s">
        <v>694</v>
      </c>
    </row>
    <row r="2233" spans="1:4" x14ac:dyDescent="0.35">
      <c r="A2233" s="5">
        <v>2232</v>
      </c>
      <c r="B2233" s="6">
        <v>45775</v>
      </c>
      <c r="C2233" s="5"/>
      <c r="D2233" s="5" t="s">
        <v>696</v>
      </c>
    </row>
    <row r="2234" spans="1:4" x14ac:dyDescent="0.35">
      <c r="A2234" s="5">
        <v>2233</v>
      </c>
      <c r="B2234" s="6">
        <v>45775</v>
      </c>
      <c r="C2234" s="6">
        <v>45781</v>
      </c>
      <c r="D2234" s="5" t="s">
        <v>694</v>
      </c>
    </row>
    <row r="2235" spans="1:4" x14ac:dyDescent="0.35">
      <c r="A2235" s="5">
        <v>2234</v>
      </c>
      <c r="B2235" s="6">
        <v>45774</v>
      </c>
      <c r="C2235" s="6">
        <v>45780</v>
      </c>
      <c r="D2235" s="5" t="s">
        <v>694</v>
      </c>
    </row>
    <row r="2236" spans="1:4" x14ac:dyDescent="0.35">
      <c r="A2236" s="5">
        <v>2235</v>
      </c>
      <c r="B2236" s="6">
        <v>45776</v>
      </c>
      <c r="C2236" s="6">
        <v>45778</v>
      </c>
      <c r="D2236" s="5" t="s">
        <v>694</v>
      </c>
    </row>
    <row r="2237" spans="1:4" x14ac:dyDescent="0.35">
      <c r="A2237" s="5">
        <v>2236</v>
      </c>
      <c r="B2237" s="6">
        <v>45774</v>
      </c>
      <c r="C2237" s="6">
        <v>45779</v>
      </c>
      <c r="D2237" s="5" t="s">
        <v>694</v>
      </c>
    </row>
    <row r="2238" spans="1:4" x14ac:dyDescent="0.35">
      <c r="A2238" s="5">
        <v>2237</v>
      </c>
      <c r="B2238" s="6">
        <v>45774</v>
      </c>
      <c r="C2238" s="6">
        <v>45780</v>
      </c>
      <c r="D2238" s="5" t="s">
        <v>694</v>
      </c>
    </row>
    <row r="2239" spans="1:4" x14ac:dyDescent="0.35">
      <c r="A2239" s="5">
        <v>2238</v>
      </c>
      <c r="B2239" s="6">
        <v>45775</v>
      </c>
      <c r="C2239" s="6">
        <v>45777</v>
      </c>
      <c r="D2239" s="5" t="s">
        <v>694</v>
      </c>
    </row>
    <row r="2240" spans="1:4" x14ac:dyDescent="0.35">
      <c r="A2240" s="5">
        <v>2239</v>
      </c>
      <c r="B2240" s="6">
        <v>45776</v>
      </c>
      <c r="C2240" s="6">
        <v>45782</v>
      </c>
      <c r="D2240" s="5" t="s">
        <v>694</v>
      </c>
    </row>
    <row r="2241" spans="1:4" x14ac:dyDescent="0.35">
      <c r="A2241" s="5">
        <v>2240</v>
      </c>
      <c r="B2241" s="6">
        <v>45775</v>
      </c>
      <c r="C2241" s="5"/>
      <c r="D2241" s="5" t="s">
        <v>696</v>
      </c>
    </row>
    <row r="2242" spans="1:4" x14ac:dyDescent="0.35">
      <c r="A2242" s="5">
        <v>2241</v>
      </c>
      <c r="B2242" s="6">
        <v>45776</v>
      </c>
      <c r="C2242" s="6">
        <v>45779</v>
      </c>
      <c r="D2242" s="5" t="s">
        <v>694</v>
      </c>
    </row>
    <row r="2243" spans="1:4" x14ac:dyDescent="0.35">
      <c r="A2243" s="5">
        <v>2242</v>
      </c>
      <c r="B2243" s="6">
        <v>45776</v>
      </c>
      <c r="C2243" s="6">
        <v>45780</v>
      </c>
      <c r="D2243" s="5" t="s">
        <v>694</v>
      </c>
    </row>
    <row r="2244" spans="1:4" x14ac:dyDescent="0.35">
      <c r="A2244" s="5">
        <v>2243</v>
      </c>
      <c r="B2244" s="6">
        <v>45776</v>
      </c>
      <c r="C2244" s="6">
        <v>45780</v>
      </c>
      <c r="D2244" s="5" t="s">
        <v>694</v>
      </c>
    </row>
    <row r="2245" spans="1:4" x14ac:dyDescent="0.35">
      <c r="A2245" s="5">
        <v>2244</v>
      </c>
      <c r="B2245" s="6">
        <v>45777</v>
      </c>
      <c r="C2245" s="6">
        <v>45781</v>
      </c>
      <c r="D2245" s="5" t="s">
        <v>694</v>
      </c>
    </row>
    <row r="2246" spans="1:4" x14ac:dyDescent="0.35">
      <c r="A2246" s="5">
        <v>2245</v>
      </c>
      <c r="B2246" s="6">
        <v>45778</v>
      </c>
      <c r="C2246" s="6">
        <v>45786</v>
      </c>
      <c r="D2246" s="5" t="s">
        <v>695</v>
      </c>
    </row>
    <row r="2247" spans="1:4" x14ac:dyDescent="0.35">
      <c r="A2247" s="5">
        <v>2246</v>
      </c>
      <c r="B2247" s="6">
        <v>45778</v>
      </c>
      <c r="C2247" s="6">
        <v>45780</v>
      </c>
      <c r="D2247" s="5" t="s">
        <v>694</v>
      </c>
    </row>
    <row r="2248" spans="1:4" x14ac:dyDescent="0.35">
      <c r="A2248" s="5">
        <v>2247</v>
      </c>
      <c r="B2248" s="6">
        <v>45777</v>
      </c>
      <c r="C2248" s="6">
        <v>45783</v>
      </c>
      <c r="D2248" s="5" t="s">
        <v>694</v>
      </c>
    </row>
    <row r="2249" spans="1:4" x14ac:dyDescent="0.35">
      <c r="A2249" s="5">
        <v>2248</v>
      </c>
      <c r="B2249" s="6">
        <v>45776</v>
      </c>
      <c r="C2249" s="5"/>
      <c r="D2249" s="5" t="s">
        <v>696</v>
      </c>
    </row>
    <row r="2250" spans="1:4" x14ac:dyDescent="0.35">
      <c r="A2250" s="5">
        <v>2249</v>
      </c>
      <c r="B2250" s="6">
        <v>45778</v>
      </c>
      <c r="C2250" s="6">
        <v>45784</v>
      </c>
      <c r="D2250" s="5" t="s">
        <v>694</v>
      </c>
    </row>
    <row r="2251" spans="1:4" x14ac:dyDescent="0.35">
      <c r="A2251" s="5">
        <v>2250</v>
      </c>
      <c r="B2251" s="6">
        <v>45777</v>
      </c>
      <c r="C2251" s="6">
        <v>45781</v>
      </c>
      <c r="D2251" s="5" t="s">
        <v>694</v>
      </c>
    </row>
    <row r="2252" spans="1:4" x14ac:dyDescent="0.35">
      <c r="A2252" s="5">
        <v>2251</v>
      </c>
      <c r="B2252" s="6">
        <v>45777</v>
      </c>
      <c r="C2252" s="6">
        <v>45781</v>
      </c>
      <c r="D2252" s="5" t="s">
        <v>694</v>
      </c>
    </row>
    <row r="2253" spans="1:4" x14ac:dyDescent="0.35">
      <c r="A2253" s="5">
        <v>2252</v>
      </c>
      <c r="B2253" s="6">
        <v>45777</v>
      </c>
      <c r="C2253" s="6">
        <v>45782</v>
      </c>
      <c r="D2253" s="5" t="s">
        <v>694</v>
      </c>
    </row>
    <row r="2254" spans="1:4" x14ac:dyDescent="0.35">
      <c r="A2254" s="5">
        <v>2253</v>
      </c>
      <c r="B2254" s="6">
        <v>45778</v>
      </c>
      <c r="C2254" s="6">
        <v>45786</v>
      </c>
      <c r="D2254" s="5" t="s">
        <v>695</v>
      </c>
    </row>
    <row r="2255" spans="1:4" x14ac:dyDescent="0.35">
      <c r="A2255" s="5">
        <v>2254</v>
      </c>
      <c r="B2255" s="6">
        <v>45777</v>
      </c>
      <c r="C2255" s="6">
        <v>45783</v>
      </c>
      <c r="D2255" s="5" t="s">
        <v>694</v>
      </c>
    </row>
    <row r="2256" spans="1:4" x14ac:dyDescent="0.35">
      <c r="A2256" s="5">
        <v>2255</v>
      </c>
      <c r="B2256" s="6">
        <v>45777</v>
      </c>
      <c r="C2256" s="6">
        <v>45780</v>
      </c>
      <c r="D2256" s="5" t="s">
        <v>694</v>
      </c>
    </row>
    <row r="2257" spans="1:4" x14ac:dyDescent="0.35">
      <c r="A2257" s="5">
        <v>2256</v>
      </c>
      <c r="B2257" s="6">
        <v>45779</v>
      </c>
      <c r="C2257" s="6">
        <v>45785</v>
      </c>
      <c r="D2257" s="5" t="s">
        <v>694</v>
      </c>
    </row>
    <row r="2258" spans="1:4" x14ac:dyDescent="0.35">
      <c r="A2258" s="5">
        <v>2257</v>
      </c>
      <c r="B2258" s="6">
        <v>45778</v>
      </c>
      <c r="C2258" s="6">
        <v>45781</v>
      </c>
      <c r="D2258" s="5" t="s">
        <v>694</v>
      </c>
    </row>
    <row r="2259" spans="1:4" x14ac:dyDescent="0.35">
      <c r="A2259" s="5">
        <v>2258</v>
      </c>
      <c r="B2259" s="6">
        <v>45779</v>
      </c>
      <c r="C2259" s="6">
        <v>45784</v>
      </c>
      <c r="D2259" s="5" t="s">
        <v>694</v>
      </c>
    </row>
    <row r="2260" spans="1:4" x14ac:dyDescent="0.35">
      <c r="A2260" s="5">
        <v>2259</v>
      </c>
      <c r="B2260" s="6">
        <v>45781</v>
      </c>
      <c r="C2260" s="6">
        <v>45786</v>
      </c>
      <c r="D2260" s="5" t="s">
        <v>694</v>
      </c>
    </row>
    <row r="2261" spans="1:4" x14ac:dyDescent="0.35">
      <c r="A2261" s="5">
        <v>2260</v>
      </c>
      <c r="B2261" s="6">
        <v>45779</v>
      </c>
      <c r="C2261" s="6">
        <v>45784</v>
      </c>
      <c r="D2261" s="5" t="s">
        <v>694</v>
      </c>
    </row>
    <row r="2262" spans="1:4" x14ac:dyDescent="0.35">
      <c r="A2262" s="5">
        <v>2261</v>
      </c>
      <c r="B2262" s="6">
        <v>45779</v>
      </c>
      <c r="C2262" s="6">
        <v>45783</v>
      </c>
      <c r="D2262" s="5" t="s">
        <v>694</v>
      </c>
    </row>
    <row r="2263" spans="1:4" x14ac:dyDescent="0.35">
      <c r="A2263" s="5">
        <v>2262</v>
      </c>
      <c r="B2263" s="6">
        <v>45780</v>
      </c>
      <c r="C2263" s="5"/>
      <c r="D2263" s="5" t="s">
        <v>696</v>
      </c>
    </row>
    <row r="2264" spans="1:4" x14ac:dyDescent="0.35">
      <c r="A2264" s="5">
        <v>2263</v>
      </c>
      <c r="B2264" s="6">
        <v>45782</v>
      </c>
      <c r="C2264" s="6">
        <v>45784</v>
      </c>
      <c r="D2264" s="5" t="s">
        <v>694</v>
      </c>
    </row>
    <row r="2265" spans="1:4" x14ac:dyDescent="0.35">
      <c r="A2265" s="5">
        <v>2264</v>
      </c>
      <c r="B2265" s="6">
        <v>45780</v>
      </c>
      <c r="C2265" s="6">
        <v>45785</v>
      </c>
      <c r="D2265" s="5" t="s">
        <v>694</v>
      </c>
    </row>
    <row r="2266" spans="1:4" x14ac:dyDescent="0.35">
      <c r="A2266" s="5">
        <v>2265</v>
      </c>
      <c r="B2266" s="6">
        <v>45781</v>
      </c>
      <c r="C2266" s="6">
        <v>45784</v>
      </c>
      <c r="D2266" s="5" t="s">
        <v>694</v>
      </c>
    </row>
    <row r="2267" spans="1:4" x14ac:dyDescent="0.35">
      <c r="A2267" s="5">
        <v>2266</v>
      </c>
      <c r="B2267" s="6">
        <v>45781</v>
      </c>
      <c r="C2267" s="6">
        <v>45786</v>
      </c>
      <c r="D2267" s="5" t="s">
        <v>694</v>
      </c>
    </row>
    <row r="2268" spans="1:4" x14ac:dyDescent="0.35">
      <c r="A2268" s="5">
        <v>2267</v>
      </c>
      <c r="B2268" s="6">
        <v>45782</v>
      </c>
      <c r="C2268" s="5"/>
      <c r="D2268" s="5" t="s">
        <v>696</v>
      </c>
    </row>
    <row r="2269" spans="1:4" x14ac:dyDescent="0.35">
      <c r="A2269" s="5">
        <v>2268</v>
      </c>
      <c r="B2269" s="6">
        <v>45783</v>
      </c>
      <c r="C2269" s="6">
        <v>45788</v>
      </c>
      <c r="D2269" s="5" t="s">
        <v>694</v>
      </c>
    </row>
    <row r="2270" spans="1:4" x14ac:dyDescent="0.35">
      <c r="A2270" s="5">
        <v>2269</v>
      </c>
      <c r="B2270" s="6">
        <v>45784</v>
      </c>
      <c r="C2270" s="6">
        <v>45787</v>
      </c>
      <c r="D2270" s="5" t="s">
        <v>694</v>
      </c>
    </row>
    <row r="2271" spans="1:4" x14ac:dyDescent="0.35">
      <c r="A2271" s="5">
        <v>2270</v>
      </c>
      <c r="B2271" s="6">
        <v>45784</v>
      </c>
      <c r="C2271" s="5"/>
      <c r="D2271" s="5" t="s">
        <v>696</v>
      </c>
    </row>
    <row r="2272" spans="1:4" x14ac:dyDescent="0.35">
      <c r="A2272" s="5">
        <v>2271</v>
      </c>
      <c r="B2272" s="6">
        <v>45782</v>
      </c>
      <c r="C2272" s="6">
        <v>45787</v>
      </c>
      <c r="D2272" s="5" t="s">
        <v>694</v>
      </c>
    </row>
    <row r="2273" spans="1:4" x14ac:dyDescent="0.35">
      <c r="A2273" s="5">
        <v>2272</v>
      </c>
      <c r="B2273" s="6">
        <v>45783</v>
      </c>
      <c r="C2273" s="6">
        <v>45789</v>
      </c>
      <c r="D2273" s="5" t="s">
        <v>694</v>
      </c>
    </row>
    <row r="2274" spans="1:4" x14ac:dyDescent="0.35">
      <c r="A2274" s="5">
        <v>2273</v>
      </c>
      <c r="B2274" s="6">
        <v>45784</v>
      </c>
      <c r="C2274" s="6">
        <v>45788</v>
      </c>
      <c r="D2274" s="5" t="s">
        <v>694</v>
      </c>
    </row>
    <row r="2275" spans="1:4" x14ac:dyDescent="0.35">
      <c r="A2275" s="5">
        <v>2274</v>
      </c>
      <c r="B2275" s="6">
        <v>45784</v>
      </c>
      <c r="C2275" s="6">
        <v>45790</v>
      </c>
      <c r="D2275" s="5" t="s">
        <v>694</v>
      </c>
    </row>
    <row r="2276" spans="1:4" x14ac:dyDescent="0.35">
      <c r="A2276" s="5">
        <v>2275</v>
      </c>
      <c r="B2276" s="6">
        <v>45786</v>
      </c>
      <c r="C2276" s="5"/>
      <c r="D2276" s="5" t="s">
        <v>696</v>
      </c>
    </row>
    <row r="2277" spans="1:4" x14ac:dyDescent="0.35">
      <c r="A2277" s="5">
        <v>2276</v>
      </c>
      <c r="B2277" s="6">
        <v>45785</v>
      </c>
      <c r="C2277" s="6">
        <v>45791</v>
      </c>
      <c r="D2277" s="5" t="s">
        <v>694</v>
      </c>
    </row>
    <row r="2278" spans="1:4" x14ac:dyDescent="0.35">
      <c r="A2278" s="5">
        <v>2277</v>
      </c>
      <c r="B2278" s="6">
        <v>45785</v>
      </c>
      <c r="C2278" s="6">
        <v>45789</v>
      </c>
      <c r="D2278" s="5" t="s">
        <v>694</v>
      </c>
    </row>
    <row r="2279" spans="1:4" x14ac:dyDescent="0.35">
      <c r="A2279" s="5">
        <v>2278</v>
      </c>
      <c r="B2279" s="6">
        <v>45784</v>
      </c>
      <c r="C2279" s="6">
        <v>45789</v>
      </c>
      <c r="D2279" s="5" t="s">
        <v>694</v>
      </c>
    </row>
    <row r="2280" spans="1:4" x14ac:dyDescent="0.35">
      <c r="A2280" s="5">
        <v>2279</v>
      </c>
      <c r="B2280" s="6">
        <v>45785</v>
      </c>
      <c r="C2280" s="6">
        <v>45789</v>
      </c>
      <c r="D2280" s="5" t="s">
        <v>694</v>
      </c>
    </row>
    <row r="2281" spans="1:4" x14ac:dyDescent="0.35">
      <c r="A2281" s="5">
        <v>2280</v>
      </c>
      <c r="B2281" s="6">
        <v>45786</v>
      </c>
      <c r="C2281" s="6">
        <v>45788</v>
      </c>
      <c r="D2281" s="5" t="s">
        <v>694</v>
      </c>
    </row>
    <row r="2282" spans="1:4" x14ac:dyDescent="0.35">
      <c r="A2282" s="5">
        <v>2281</v>
      </c>
      <c r="B2282" s="6">
        <v>45786</v>
      </c>
      <c r="C2282" s="6">
        <v>45789</v>
      </c>
      <c r="D2282" s="5" t="s">
        <v>694</v>
      </c>
    </row>
    <row r="2283" spans="1:4" x14ac:dyDescent="0.35">
      <c r="A2283" s="5">
        <v>2282</v>
      </c>
      <c r="B2283" s="6">
        <v>45785</v>
      </c>
      <c r="C2283" s="5"/>
      <c r="D2283" s="5" t="s">
        <v>696</v>
      </c>
    </row>
    <row r="2284" spans="1:4" x14ac:dyDescent="0.35">
      <c r="A2284" s="5">
        <v>2283</v>
      </c>
      <c r="B2284" s="6">
        <v>45784</v>
      </c>
      <c r="C2284" s="6">
        <v>45790</v>
      </c>
      <c r="D2284" s="5" t="s">
        <v>694</v>
      </c>
    </row>
    <row r="2285" spans="1:4" x14ac:dyDescent="0.35">
      <c r="A2285" s="5">
        <v>2284</v>
      </c>
      <c r="B2285" s="6">
        <v>45785</v>
      </c>
      <c r="C2285" s="6">
        <v>45788</v>
      </c>
      <c r="D2285" s="5" t="s">
        <v>694</v>
      </c>
    </row>
    <row r="2286" spans="1:4" x14ac:dyDescent="0.35">
      <c r="A2286" s="5">
        <v>2285</v>
      </c>
      <c r="B2286" s="6">
        <v>45785</v>
      </c>
      <c r="C2286" s="6">
        <v>45787</v>
      </c>
      <c r="D2286" s="5" t="s">
        <v>694</v>
      </c>
    </row>
    <row r="2287" spans="1:4" x14ac:dyDescent="0.35">
      <c r="A2287" s="5">
        <v>2286</v>
      </c>
      <c r="B2287" s="6">
        <v>45786</v>
      </c>
      <c r="C2287" s="6">
        <v>45790</v>
      </c>
      <c r="D2287" s="5" t="s">
        <v>694</v>
      </c>
    </row>
    <row r="2288" spans="1:4" x14ac:dyDescent="0.35">
      <c r="A2288" s="5">
        <v>2287</v>
      </c>
      <c r="B2288" s="6">
        <v>45785</v>
      </c>
      <c r="C2288" s="6">
        <v>45790</v>
      </c>
      <c r="D2288" s="5" t="s">
        <v>694</v>
      </c>
    </row>
    <row r="2289" spans="1:4" x14ac:dyDescent="0.35">
      <c r="A2289" s="5">
        <v>2288</v>
      </c>
      <c r="B2289" s="6">
        <v>45786</v>
      </c>
      <c r="C2289" s="6">
        <v>45789</v>
      </c>
      <c r="D2289" s="5" t="s">
        <v>694</v>
      </c>
    </row>
    <row r="2290" spans="1:4" x14ac:dyDescent="0.35">
      <c r="A2290" s="5">
        <v>2289</v>
      </c>
      <c r="B2290" s="6">
        <v>45785</v>
      </c>
      <c r="C2290" s="6">
        <v>45787</v>
      </c>
      <c r="D2290" s="5" t="s">
        <v>694</v>
      </c>
    </row>
    <row r="2291" spans="1:4" x14ac:dyDescent="0.35">
      <c r="A2291" s="5">
        <v>2290</v>
      </c>
      <c r="B2291" s="6">
        <v>45786</v>
      </c>
      <c r="C2291" s="6">
        <v>45790</v>
      </c>
      <c r="D2291" s="5" t="s">
        <v>694</v>
      </c>
    </row>
    <row r="2292" spans="1:4" x14ac:dyDescent="0.35">
      <c r="A2292" s="5">
        <v>2291</v>
      </c>
      <c r="B2292" s="6">
        <v>45786</v>
      </c>
      <c r="C2292" s="6">
        <v>45792</v>
      </c>
      <c r="D2292" s="5" t="s">
        <v>694</v>
      </c>
    </row>
    <row r="2293" spans="1:4" x14ac:dyDescent="0.35">
      <c r="A2293" s="5">
        <v>2292</v>
      </c>
      <c r="B2293" s="6">
        <v>45787</v>
      </c>
      <c r="C2293" s="6">
        <v>45791</v>
      </c>
      <c r="D2293" s="5" t="s">
        <v>694</v>
      </c>
    </row>
    <row r="2294" spans="1:4" x14ac:dyDescent="0.35">
      <c r="A2294" s="5">
        <v>2293</v>
      </c>
      <c r="B2294" s="6">
        <v>45788</v>
      </c>
      <c r="C2294" s="6">
        <v>45794</v>
      </c>
      <c r="D2294" s="5" t="s">
        <v>694</v>
      </c>
    </row>
    <row r="2295" spans="1:4" x14ac:dyDescent="0.35">
      <c r="A2295" s="5">
        <v>2294</v>
      </c>
      <c r="B2295" s="6">
        <v>45788</v>
      </c>
      <c r="C2295" s="6">
        <v>45790</v>
      </c>
      <c r="D2295" s="5" t="s">
        <v>694</v>
      </c>
    </row>
    <row r="2296" spans="1:4" x14ac:dyDescent="0.35">
      <c r="A2296" s="5">
        <v>2295</v>
      </c>
      <c r="B2296" s="6">
        <v>45787</v>
      </c>
      <c r="C2296" s="6">
        <v>45790</v>
      </c>
      <c r="D2296" s="5" t="s">
        <v>694</v>
      </c>
    </row>
    <row r="2297" spans="1:4" x14ac:dyDescent="0.35">
      <c r="A2297" s="5">
        <v>2296</v>
      </c>
      <c r="B2297" s="6">
        <v>45787</v>
      </c>
      <c r="C2297" s="6">
        <v>45790</v>
      </c>
      <c r="D2297" s="5" t="s">
        <v>694</v>
      </c>
    </row>
    <row r="2298" spans="1:4" x14ac:dyDescent="0.35">
      <c r="A2298" s="5">
        <v>2297</v>
      </c>
      <c r="B2298" s="6">
        <v>45786</v>
      </c>
      <c r="C2298" s="6">
        <v>45789</v>
      </c>
      <c r="D2298" s="5" t="s">
        <v>694</v>
      </c>
    </row>
    <row r="2299" spans="1:4" x14ac:dyDescent="0.35">
      <c r="A2299" s="5">
        <v>2298</v>
      </c>
      <c r="B2299" s="6">
        <v>45788</v>
      </c>
      <c r="C2299" s="6">
        <v>45790</v>
      </c>
      <c r="D2299" s="5" t="s">
        <v>694</v>
      </c>
    </row>
    <row r="2300" spans="1:4" x14ac:dyDescent="0.35">
      <c r="A2300" s="5">
        <v>2299</v>
      </c>
      <c r="B2300" s="6">
        <v>45787</v>
      </c>
      <c r="C2300" s="6">
        <v>45791</v>
      </c>
      <c r="D2300" s="5" t="s">
        <v>694</v>
      </c>
    </row>
    <row r="2301" spans="1:4" x14ac:dyDescent="0.35">
      <c r="A2301" s="5">
        <v>2300</v>
      </c>
      <c r="B2301" s="6">
        <v>45787</v>
      </c>
      <c r="C2301" s="6">
        <v>45789</v>
      </c>
      <c r="D2301" s="5" t="s">
        <v>694</v>
      </c>
    </row>
    <row r="2302" spans="1:4" x14ac:dyDescent="0.35">
      <c r="A2302" s="5">
        <v>2301</v>
      </c>
      <c r="B2302" s="6">
        <v>45789</v>
      </c>
      <c r="C2302" s="6">
        <v>45795</v>
      </c>
      <c r="D2302" s="5" t="s">
        <v>694</v>
      </c>
    </row>
    <row r="2303" spans="1:4" x14ac:dyDescent="0.35">
      <c r="A2303" s="5">
        <v>2302</v>
      </c>
      <c r="B2303" s="6">
        <v>45788</v>
      </c>
      <c r="C2303" s="6">
        <v>45794</v>
      </c>
      <c r="D2303" s="5" t="s">
        <v>694</v>
      </c>
    </row>
    <row r="2304" spans="1:4" x14ac:dyDescent="0.35">
      <c r="A2304" s="5">
        <v>2303</v>
      </c>
      <c r="B2304" s="6">
        <v>45790</v>
      </c>
      <c r="C2304" s="5"/>
      <c r="D2304" s="5" t="s">
        <v>696</v>
      </c>
    </row>
    <row r="2305" spans="1:4" x14ac:dyDescent="0.35">
      <c r="A2305" s="5">
        <v>2304</v>
      </c>
      <c r="B2305" s="6">
        <v>45788</v>
      </c>
      <c r="C2305" s="6">
        <v>45793</v>
      </c>
      <c r="D2305" s="5" t="s">
        <v>694</v>
      </c>
    </row>
    <row r="2306" spans="1:4" x14ac:dyDescent="0.35">
      <c r="A2306" s="5">
        <v>2305</v>
      </c>
      <c r="B2306" s="6">
        <v>45788</v>
      </c>
      <c r="C2306" s="6">
        <v>45792</v>
      </c>
      <c r="D2306" s="5" t="s">
        <v>694</v>
      </c>
    </row>
    <row r="2307" spans="1:4" x14ac:dyDescent="0.35">
      <c r="A2307" s="5">
        <v>2306</v>
      </c>
      <c r="B2307" s="6">
        <v>45789</v>
      </c>
      <c r="C2307" s="6">
        <v>45792</v>
      </c>
      <c r="D2307" s="5" t="s">
        <v>694</v>
      </c>
    </row>
    <row r="2308" spans="1:4" x14ac:dyDescent="0.35">
      <c r="A2308" s="5">
        <v>2307</v>
      </c>
      <c r="B2308" s="6">
        <v>45790</v>
      </c>
      <c r="C2308" s="6">
        <v>45792</v>
      </c>
      <c r="D2308" s="5" t="s">
        <v>694</v>
      </c>
    </row>
    <row r="2309" spans="1:4" x14ac:dyDescent="0.35">
      <c r="A2309" s="5">
        <v>2308</v>
      </c>
      <c r="B2309" s="6">
        <v>45789</v>
      </c>
      <c r="C2309" s="5"/>
      <c r="D2309" s="5" t="s">
        <v>696</v>
      </c>
    </row>
    <row r="2310" spans="1:4" x14ac:dyDescent="0.35">
      <c r="A2310" s="5">
        <v>2309</v>
      </c>
      <c r="B2310" s="6">
        <v>45789</v>
      </c>
      <c r="C2310" s="6">
        <v>45791</v>
      </c>
      <c r="D2310" s="5" t="s">
        <v>694</v>
      </c>
    </row>
    <row r="2311" spans="1:4" x14ac:dyDescent="0.35">
      <c r="A2311" s="5">
        <v>2310</v>
      </c>
      <c r="B2311" s="6">
        <v>45792</v>
      </c>
      <c r="C2311" s="5"/>
      <c r="D2311" s="5" t="s">
        <v>696</v>
      </c>
    </row>
    <row r="2312" spans="1:4" x14ac:dyDescent="0.35">
      <c r="A2312" s="5">
        <v>2311</v>
      </c>
      <c r="B2312" s="6">
        <v>45792</v>
      </c>
      <c r="C2312" s="6">
        <v>45794</v>
      </c>
      <c r="D2312" s="5" t="s">
        <v>694</v>
      </c>
    </row>
    <row r="2313" spans="1:4" x14ac:dyDescent="0.35">
      <c r="A2313" s="5">
        <v>2312</v>
      </c>
      <c r="B2313" s="6">
        <v>45791</v>
      </c>
      <c r="C2313" s="6">
        <v>45793</v>
      </c>
      <c r="D2313" s="5" t="s">
        <v>694</v>
      </c>
    </row>
    <row r="2314" spans="1:4" x14ac:dyDescent="0.35">
      <c r="A2314" s="5">
        <v>2313</v>
      </c>
      <c r="B2314" s="6">
        <v>45793</v>
      </c>
      <c r="C2314" s="6">
        <v>45795</v>
      </c>
      <c r="D2314" s="5" t="s">
        <v>694</v>
      </c>
    </row>
    <row r="2315" spans="1:4" x14ac:dyDescent="0.35">
      <c r="A2315" s="5">
        <v>2314</v>
      </c>
      <c r="B2315" s="6">
        <v>45791</v>
      </c>
      <c r="C2315" s="6">
        <v>45797</v>
      </c>
      <c r="D2315" s="5" t="s">
        <v>694</v>
      </c>
    </row>
    <row r="2316" spans="1:4" x14ac:dyDescent="0.35">
      <c r="A2316" s="5">
        <v>2315</v>
      </c>
      <c r="B2316" s="6">
        <v>45793</v>
      </c>
      <c r="C2316" s="6">
        <v>45798</v>
      </c>
      <c r="D2316" s="5" t="s">
        <v>694</v>
      </c>
    </row>
    <row r="2317" spans="1:4" x14ac:dyDescent="0.35">
      <c r="A2317" s="5">
        <v>2316</v>
      </c>
      <c r="B2317" s="6">
        <v>45792</v>
      </c>
      <c r="C2317" s="6">
        <v>45800</v>
      </c>
      <c r="D2317" s="5" t="s">
        <v>695</v>
      </c>
    </row>
    <row r="2318" spans="1:4" x14ac:dyDescent="0.35">
      <c r="A2318" s="5">
        <v>2317</v>
      </c>
      <c r="B2318" s="6">
        <v>45791</v>
      </c>
      <c r="C2318" s="6">
        <v>45793</v>
      </c>
      <c r="D2318" s="5" t="s">
        <v>694</v>
      </c>
    </row>
    <row r="2319" spans="1:4" x14ac:dyDescent="0.35">
      <c r="A2319" s="5">
        <v>2318</v>
      </c>
      <c r="B2319" s="6">
        <v>45793</v>
      </c>
      <c r="C2319" s="6">
        <v>45795</v>
      </c>
      <c r="D2319" s="5" t="s">
        <v>694</v>
      </c>
    </row>
    <row r="2320" spans="1:4" x14ac:dyDescent="0.35">
      <c r="A2320" s="5">
        <v>2319</v>
      </c>
      <c r="B2320" s="6">
        <v>45794</v>
      </c>
      <c r="C2320" s="6">
        <v>45800</v>
      </c>
      <c r="D2320" s="5" t="s">
        <v>694</v>
      </c>
    </row>
    <row r="2321" spans="1:4" x14ac:dyDescent="0.35">
      <c r="A2321" s="5">
        <v>2320</v>
      </c>
      <c r="B2321" s="6">
        <v>45794</v>
      </c>
      <c r="C2321" s="6">
        <v>45800</v>
      </c>
      <c r="D2321" s="5" t="s">
        <v>694</v>
      </c>
    </row>
    <row r="2322" spans="1:4" x14ac:dyDescent="0.35">
      <c r="A2322" s="5">
        <v>2321</v>
      </c>
      <c r="B2322" s="6">
        <v>45794</v>
      </c>
      <c r="C2322" s="6">
        <v>45798</v>
      </c>
      <c r="D2322" s="5" t="s">
        <v>694</v>
      </c>
    </row>
    <row r="2323" spans="1:4" x14ac:dyDescent="0.35">
      <c r="A2323" s="5">
        <v>2322</v>
      </c>
      <c r="B2323" s="6">
        <v>45794</v>
      </c>
      <c r="C2323" s="6">
        <v>45800</v>
      </c>
      <c r="D2323" s="5" t="s">
        <v>694</v>
      </c>
    </row>
    <row r="2324" spans="1:4" x14ac:dyDescent="0.35">
      <c r="A2324" s="5">
        <v>2323</v>
      </c>
      <c r="B2324" s="6">
        <v>45794</v>
      </c>
      <c r="C2324" s="6">
        <v>45796</v>
      </c>
      <c r="D2324" s="5" t="s">
        <v>694</v>
      </c>
    </row>
    <row r="2325" spans="1:4" x14ac:dyDescent="0.35">
      <c r="A2325" s="5">
        <v>2324</v>
      </c>
      <c r="B2325" s="6">
        <v>45794</v>
      </c>
      <c r="C2325" s="6">
        <v>45797</v>
      </c>
      <c r="D2325" s="5" t="s">
        <v>694</v>
      </c>
    </row>
    <row r="2326" spans="1:4" x14ac:dyDescent="0.35">
      <c r="A2326" s="5">
        <v>2325</v>
      </c>
      <c r="B2326" s="6">
        <v>45795</v>
      </c>
      <c r="C2326" s="6">
        <v>45801</v>
      </c>
      <c r="D2326" s="5" t="s">
        <v>694</v>
      </c>
    </row>
    <row r="2327" spans="1:4" x14ac:dyDescent="0.35">
      <c r="A2327" s="5">
        <v>2326</v>
      </c>
      <c r="B2327" s="6">
        <v>45795</v>
      </c>
      <c r="C2327" s="5"/>
      <c r="D2327" s="5" t="s">
        <v>696</v>
      </c>
    </row>
    <row r="2328" spans="1:4" x14ac:dyDescent="0.35">
      <c r="A2328" s="5">
        <v>2327</v>
      </c>
      <c r="B2328" s="6">
        <v>45795</v>
      </c>
      <c r="C2328" s="6">
        <v>45801</v>
      </c>
      <c r="D2328" s="5" t="s">
        <v>694</v>
      </c>
    </row>
    <row r="2329" spans="1:4" x14ac:dyDescent="0.35">
      <c r="A2329" s="5">
        <v>2328</v>
      </c>
      <c r="B2329" s="6">
        <v>45794</v>
      </c>
      <c r="C2329" s="6">
        <v>45796</v>
      </c>
      <c r="D2329" s="5" t="s">
        <v>694</v>
      </c>
    </row>
    <row r="2330" spans="1:4" x14ac:dyDescent="0.35">
      <c r="A2330" s="5">
        <v>2329</v>
      </c>
      <c r="B2330" s="6">
        <v>45794</v>
      </c>
      <c r="C2330" s="6">
        <v>45804</v>
      </c>
      <c r="D2330" s="5" t="s">
        <v>695</v>
      </c>
    </row>
    <row r="2331" spans="1:4" x14ac:dyDescent="0.35">
      <c r="A2331" s="5">
        <v>2330</v>
      </c>
      <c r="B2331" s="6">
        <v>45794</v>
      </c>
      <c r="C2331" s="5"/>
      <c r="D2331" s="5" t="s">
        <v>696</v>
      </c>
    </row>
    <row r="2332" spans="1:4" x14ac:dyDescent="0.35">
      <c r="A2332" s="5">
        <v>2331</v>
      </c>
      <c r="B2332" s="6">
        <v>45795</v>
      </c>
      <c r="C2332" s="6">
        <v>45801</v>
      </c>
      <c r="D2332" s="5" t="s">
        <v>694</v>
      </c>
    </row>
    <row r="2333" spans="1:4" x14ac:dyDescent="0.35">
      <c r="A2333" s="5">
        <v>2332</v>
      </c>
      <c r="B2333" s="6">
        <v>45797</v>
      </c>
      <c r="C2333" s="6">
        <v>45801</v>
      </c>
      <c r="D2333" s="5" t="s">
        <v>694</v>
      </c>
    </row>
    <row r="2334" spans="1:4" x14ac:dyDescent="0.35">
      <c r="A2334" s="5">
        <v>2333</v>
      </c>
      <c r="B2334" s="6">
        <v>45797</v>
      </c>
      <c r="C2334" s="6">
        <v>45800</v>
      </c>
      <c r="D2334" s="5" t="s">
        <v>694</v>
      </c>
    </row>
    <row r="2335" spans="1:4" x14ac:dyDescent="0.35">
      <c r="A2335" s="5">
        <v>2334</v>
      </c>
      <c r="B2335" s="6">
        <v>45796</v>
      </c>
      <c r="C2335" s="6">
        <v>45801</v>
      </c>
      <c r="D2335" s="5" t="s">
        <v>694</v>
      </c>
    </row>
    <row r="2336" spans="1:4" x14ac:dyDescent="0.35">
      <c r="A2336" s="5">
        <v>2335</v>
      </c>
      <c r="B2336" s="6">
        <v>45797</v>
      </c>
      <c r="C2336" s="6">
        <v>45803</v>
      </c>
      <c r="D2336" s="5" t="s">
        <v>694</v>
      </c>
    </row>
    <row r="2337" spans="1:4" x14ac:dyDescent="0.35">
      <c r="A2337" s="5">
        <v>2336</v>
      </c>
      <c r="B2337" s="6">
        <v>45798</v>
      </c>
      <c r="C2337" s="6">
        <v>45800</v>
      </c>
      <c r="D2337" s="5" t="s">
        <v>694</v>
      </c>
    </row>
    <row r="2338" spans="1:4" x14ac:dyDescent="0.35">
      <c r="A2338" s="5">
        <v>2337</v>
      </c>
      <c r="B2338" s="6">
        <v>45796</v>
      </c>
      <c r="C2338" s="6">
        <v>45801</v>
      </c>
      <c r="D2338" s="5" t="s">
        <v>694</v>
      </c>
    </row>
    <row r="2339" spans="1:4" x14ac:dyDescent="0.35">
      <c r="A2339" s="5">
        <v>2338</v>
      </c>
      <c r="B2339" s="6">
        <v>45797</v>
      </c>
      <c r="C2339" s="6">
        <v>45805</v>
      </c>
      <c r="D2339" s="5" t="s">
        <v>695</v>
      </c>
    </row>
    <row r="2340" spans="1:4" x14ac:dyDescent="0.35">
      <c r="A2340" s="5">
        <v>2339</v>
      </c>
      <c r="B2340" s="6">
        <v>45797</v>
      </c>
      <c r="C2340" s="6">
        <v>45802</v>
      </c>
      <c r="D2340" s="5" t="s">
        <v>694</v>
      </c>
    </row>
    <row r="2341" spans="1:4" x14ac:dyDescent="0.35">
      <c r="A2341" s="5">
        <v>2340</v>
      </c>
      <c r="B2341" s="6">
        <v>45799</v>
      </c>
      <c r="C2341" s="6">
        <v>45801</v>
      </c>
      <c r="D2341" s="5" t="s">
        <v>694</v>
      </c>
    </row>
    <row r="2342" spans="1:4" x14ac:dyDescent="0.35">
      <c r="A2342" s="5">
        <v>2341</v>
      </c>
      <c r="B2342" s="6">
        <v>45798</v>
      </c>
      <c r="C2342" s="6">
        <v>45804</v>
      </c>
      <c r="D2342" s="5" t="s">
        <v>695</v>
      </c>
    </row>
    <row r="2343" spans="1:4" x14ac:dyDescent="0.35">
      <c r="A2343" s="5">
        <v>2342</v>
      </c>
      <c r="B2343" s="6">
        <v>45798</v>
      </c>
      <c r="C2343" s="6">
        <v>45803</v>
      </c>
      <c r="D2343" s="5" t="s">
        <v>694</v>
      </c>
    </row>
    <row r="2344" spans="1:4" x14ac:dyDescent="0.35">
      <c r="A2344" s="5">
        <v>2343</v>
      </c>
      <c r="B2344" s="6">
        <v>45798</v>
      </c>
      <c r="C2344" s="6">
        <v>45803</v>
      </c>
      <c r="D2344" s="5" t="s">
        <v>694</v>
      </c>
    </row>
    <row r="2345" spans="1:4" x14ac:dyDescent="0.35">
      <c r="A2345" s="5">
        <v>2344</v>
      </c>
      <c r="B2345" s="6">
        <v>45799</v>
      </c>
      <c r="C2345" s="6">
        <v>45801</v>
      </c>
      <c r="D2345" s="5" t="s">
        <v>694</v>
      </c>
    </row>
    <row r="2346" spans="1:4" x14ac:dyDescent="0.35">
      <c r="A2346" s="5">
        <v>2345</v>
      </c>
      <c r="B2346" s="6">
        <v>45797</v>
      </c>
      <c r="C2346" s="6">
        <v>45799</v>
      </c>
      <c r="D2346" s="5" t="s">
        <v>694</v>
      </c>
    </row>
    <row r="2347" spans="1:4" x14ac:dyDescent="0.35">
      <c r="A2347" s="5">
        <v>2346</v>
      </c>
      <c r="B2347" s="6">
        <v>45798</v>
      </c>
      <c r="C2347" s="6">
        <v>45803</v>
      </c>
      <c r="D2347" s="5" t="s">
        <v>694</v>
      </c>
    </row>
    <row r="2348" spans="1:4" x14ac:dyDescent="0.35">
      <c r="A2348" s="5">
        <v>2347</v>
      </c>
      <c r="B2348" s="6">
        <v>45797</v>
      </c>
      <c r="C2348" s="6">
        <v>45802</v>
      </c>
      <c r="D2348" s="5" t="s">
        <v>694</v>
      </c>
    </row>
    <row r="2349" spans="1:4" x14ac:dyDescent="0.35">
      <c r="A2349" s="5">
        <v>2348</v>
      </c>
      <c r="B2349" s="6">
        <v>45799</v>
      </c>
      <c r="C2349" s="6">
        <v>45803</v>
      </c>
      <c r="D2349" s="5" t="s">
        <v>694</v>
      </c>
    </row>
    <row r="2350" spans="1:4" x14ac:dyDescent="0.35">
      <c r="A2350" s="5">
        <v>2349</v>
      </c>
      <c r="B2350" s="6">
        <v>45799</v>
      </c>
      <c r="C2350" s="6">
        <v>45801</v>
      </c>
      <c r="D2350" s="5" t="s">
        <v>694</v>
      </c>
    </row>
    <row r="2351" spans="1:4" x14ac:dyDescent="0.35">
      <c r="A2351" s="5">
        <v>2350</v>
      </c>
      <c r="B2351" s="6">
        <v>45800</v>
      </c>
      <c r="C2351" s="6">
        <v>45808</v>
      </c>
      <c r="D2351" s="5" t="s">
        <v>695</v>
      </c>
    </row>
    <row r="2352" spans="1:4" x14ac:dyDescent="0.35">
      <c r="A2352" s="5">
        <v>2351</v>
      </c>
      <c r="B2352" s="6">
        <v>45799</v>
      </c>
      <c r="C2352" s="5"/>
      <c r="D2352" s="5" t="s">
        <v>696</v>
      </c>
    </row>
    <row r="2353" spans="1:4" x14ac:dyDescent="0.35">
      <c r="A2353" s="5">
        <v>2352</v>
      </c>
      <c r="B2353" s="6">
        <v>45801</v>
      </c>
      <c r="C2353" s="6">
        <v>45806</v>
      </c>
      <c r="D2353" s="5" t="s">
        <v>694</v>
      </c>
    </row>
    <row r="2354" spans="1:4" x14ac:dyDescent="0.35">
      <c r="A2354" s="5">
        <v>2353</v>
      </c>
      <c r="B2354" s="6">
        <v>45801</v>
      </c>
      <c r="C2354" s="6">
        <v>45805</v>
      </c>
      <c r="D2354" s="5" t="s">
        <v>694</v>
      </c>
    </row>
    <row r="2355" spans="1:4" x14ac:dyDescent="0.35">
      <c r="A2355" s="5">
        <v>2354</v>
      </c>
      <c r="B2355" s="6">
        <v>45800</v>
      </c>
      <c r="C2355" s="6">
        <v>45803</v>
      </c>
      <c r="D2355" s="5" t="s">
        <v>694</v>
      </c>
    </row>
    <row r="2356" spans="1:4" x14ac:dyDescent="0.35">
      <c r="A2356" s="5">
        <v>2355</v>
      </c>
      <c r="B2356" s="6">
        <v>45801</v>
      </c>
      <c r="C2356" s="6">
        <v>45806</v>
      </c>
      <c r="D2356" s="5" t="s">
        <v>694</v>
      </c>
    </row>
    <row r="2357" spans="1:4" x14ac:dyDescent="0.35">
      <c r="A2357" s="5">
        <v>2356</v>
      </c>
      <c r="B2357" s="6">
        <v>45800</v>
      </c>
      <c r="C2357" s="6">
        <v>45806</v>
      </c>
      <c r="D2357" s="5" t="s">
        <v>694</v>
      </c>
    </row>
    <row r="2358" spans="1:4" x14ac:dyDescent="0.35">
      <c r="A2358" s="5">
        <v>2357</v>
      </c>
      <c r="B2358" s="6">
        <v>45802</v>
      </c>
      <c r="C2358" s="6">
        <v>45808</v>
      </c>
      <c r="D2358" s="5" t="s">
        <v>694</v>
      </c>
    </row>
    <row r="2359" spans="1:4" x14ac:dyDescent="0.35">
      <c r="A2359" s="5">
        <v>2358</v>
      </c>
      <c r="B2359" s="6">
        <v>45802</v>
      </c>
      <c r="C2359" s="6">
        <v>45804</v>
      </c>
      <c r="D2359" s="5" t="s">
        <v>694</v>
      </c>
    </row>
    <row r="2360" spans="1:4" x14ac:dyDescent="0.35">
      <c r="A2360" s="5">
        <v>2359</v>
      </c>
      <c r="B2360" s="6">
        <v>45801</v>
      </c>
      <c r="C2360" s="5"/>
      <c r="D2360" s="5" t="s">
        <v>696</v>
      </c>
    </row>
    <row r="2361" spans="1:4" x14ac:dyDescent="0.35">
      <c r="A2361" s="5">
        <v>2360</v>
      </c>
      <c r="B2361" s="6">
        <v>45801</v>
      </c>
      <c r="C2361" s="6">
        <v>45803</v>
      </c>
      <c r="D2361" s="5" t="s">
        <v>694</v>
      </c>
    </row>
    <row r="2362" spans="1:4" x14ac:dyDescent="0.35">
      <c r="A2362" s="5">
        <v>2361</v>
      </c>
      <c r="B2362" s="6">
        <v>45801</v>
      </c>
      <c r="C2362" s="6">
        <v>45804</v>
      </c>
      <c r="D2362" s="5" t="s">
        <v>694</v>
      </c>
    </row>
    <row r="2363" spans="1:4" x14ac:dyDescent="0.35">
      <c r="A2363" s="5">
        <v>2362</v>
      </c>
      <c r="B2363" s="6">
        <v>45801</v>
      </c>
      <c r="C2363" s="6">
        <v>45806</v>
      </c>
      <c r="D2363" s="5" t="s">
        <v>694</v>
      </c>
    </row>
    <row r="2364" spans="1:4" x14ac:dyDescent="0.35">
      <c r="A2364" s="5">
        <v>2363</v>
      </c>
      <c r="B2364" s="6">
        <v>45801</v>
      </c>
      <c r="C2364" s="6">
        <v>45808</v>
      </c>
      <c r="D2364" s="5" t="s">
        <v>695</v>
      </c>
    </row>
    <row r="2365" spans="1:4" x14ac:dyDescent="0.35">
      <c r="A2365" s="5">
        <v>2364</v>
      </c>
      <c r="B2365" s="6">
        <v>45801</v>
      </c>
      <c r="C2365" s="6">
        <v>45805</v>
      </c>
      <c r="D2365" s="5" t="s">
        <v>694</v>
      </c>
    </row>
    <row r="2366" spans="1:4" x14ac:dyDescent="0.35">
      <c r="A2366" s="5">
        <v>2365</v>
      </c>
      <c r="B2366" s="6">
        <v>45802</v>
      </c>
      <c r="C2366" s="5"/>
      <c r="D2366" s="5" t="s">
        <v>696</v>
      </c>
    </row>
    <row r="2367" spans="1:4" x14ac:dyDescent="0.35">
      <c r="A2367" s="5">
        <v>2366</v>
      </c>
      <c r="B2367" s="6">
        <v>45803</v>
      </c>
      <c r="C2367" s="6">
        <v>45809</v>
      </c>
      <c r="D2367" s="5" t="s">
        <v>694</v>
      </c>
    </row>
    <row r="2368" spans="1:4" x14ac:dyDescent="0.35">
      <c r="A2368" s="5">
        <v>2367</v>
      </c>
      <c r="B2368" s="6">
        <v>45801</v>
      </c>
      <c r="C2368" s="6">
        <v>45809</v>
      </c>
      <c r="D2368" s="5" t="s">
        <v>695</v>
      </c>
    </row>
    <row r="2369" spans="1:4" x14ac:dyDescent="0.35">
      <c r="A2369" s="5">
        <v>2368</v>
      </c>
      <c r="B2369" s="6">
        <v>45804</v>
      </c>
      <c r="C2369" s="6">
        <v>45814</v>
      </c>
      <c r="D2369" s="5" t="s">
        <v>695</v>
      </c>
    </row>
    <row r="2370" spans="1:4" x14ac:dyDescent="0.35">
      <c r="A2370" s="5">
        <v>2369</v>
      </c>
      <c r="B2370" s="6">
        <v>45802</v>
      </c>
      <c r="C2370" s="6">
        <v>45808</v>
      </c>
      <c r="D2370" s="5" t="s">
        <v>694</v>
      </c>
    </row>
    <row r="2371" spans="1:4" x14ac:dyDescent="0.35">
      <c r="A2371" s="5">
        <v>2370</v>
      </c>
      <c r="B2371" s="6">
        <v>45802</v>
      </c>
      <c r="C2371" s="5"/>
      <c r="D2371" s="5" t="s">
        <v>696</v>
      </c>
    </row>
    <row r="2372" spans="1:4" x14ac:dyDescent="0.35">
      <c r="A2372" s="5">
        <v>2371</v>
      </c>
      <c r="B2372" s="6">
        <v>45802</v>
      </c>
      <c r="C2372" s="6">
        <v>45807</v>
      </c>
      <c r="D2372" s="5" t="s">
        <v>694</v>
      </c>
    </row>
    <row r="2373" spans="1:4" x14ac:dyDescent="0.35">
      <c r="A2373" s="5">
        <v>2372</v>
      </c>
      <c r="B2373" s="6">
        <v>45802</v>
      </c>
      <c r="C2373" s="5"/>
      <c r="D2373" s="5" t="s">
        <v>696</v>
      </c>
    </row>
    <row r="2374" spans="1:4" x14ac:dyDescent="0.35">
      <c r="A2374" s="5">
        <v>2373</v>
      </c>
      <c r="B2374" s="6">
        <v>45803</v>
      </c>
      <c r="C2374" s="6">
        <v>45814</v>
      </c>
      <c r="D2374" s="5" t="s">
        <v>695</v>
      </c>
    </row>
    <row r="2375" spans="1:4" x14ac:dyDescent="0.35">
      <c r="A2375" s="5">
        <v>2374</v>
      </c>
      <c r="B2375" s="6">
        <v>45804</v>
      </c>
      <c r="C2375" s="6">
        <v>45807</v>
      </c>
      <c r="D2375" s="5" t="s">
        <v>694</v>
      </c>
    </row>
    <row r="2376" spans="1:4" x14ac:dyDescent="0.35">
      <c r="A2376" s="5">
        <v>2375</v>
      </c>
      <c r="B2376" s="6">
        <v>45804</v>
      </c>
      <c r="C2376" s="5"/>
      <c r="D2376" s="5" t="s">
        <v>696</v>
      </c>
    </row>
    <row r="2377" spans="1:4" x14ac:dyDescent="0.35">
      <c r="A2377" s="5">
        <v>2376</v>
      </c>
      <c r="B2377" s="6">
        <v>45806</v>
      </c>
      <c r="C2377" s="6">
        <v>45808</v>
      </c>
      <c r="D2377" s="5" t="s">
        <v>694</v>
      </c>
    </row>
    <row r="2378" spans="1:4" x14ac:dyDescent="0.35">
      <c r="A2378" s="5">
        <v>2377</v>
      </c>
      <c r="B2378" s="6">
        <v>45805</v>
      </c>
      <c r="C2378" s="6">
        <v>45808</v>
      </c>
      <c r="D2378" s="5" t="s">
        <v>694</v>
      </c>
    </row>
    <row r="2379" spans="1:4" x14ac:dyDescent="0.35">
      <c r="A2379" s="5">
        <v>2378</v>
      </c>
      <c r="B2379" s="6">
        <v>45806</v>
      </c>
      <c r="C2379" s="6">
        <v>45811</v>
      </c>
      <c r="D2379" s="5" t="s">
        <v>694</v>
      </c>
    </row>
    <row r="2380" spans="1:4" x14ac:dyDescent="0.35">
      <c r="A2380" s="5">
        <v>2379</v>
      </c>
      <c r="B2380" s="6">
        <v>45807</v>
      </c>
      <c r="C2380" s="6">
        <v>45813</v>
      </c>
      <c r="D2380" s="5" t="s">
        <v>694</v>
      </c>
    </row>
    <row r="2381" spans="1:4" x14ac:dyDescent="0.35">
      <c r="A2381" s="5">
        <v>2380</v>
      </c>
      <c r="B2381" s="6">
        <v>45806</v>
      </c>
      <c r="C2381" s="6">
        <v>45818</v>
      </c>
      <c r="D2381" s="5" t="s">
        <v>695</v>
      </c>
    </row>
    <row r="2382" spans="1:4" x14ac:dyDescent="0.35">
      <c r="A2382" s="5">
        <v>2381</v>
      </c>
      <c r="B2382" s="6">
        <v>45805</v>
      </c>
      <c r="C2382" s="6">
        <v>45811</v>
      </c>
      <c r="D2382" s="5" t="s">
        <v>694</v>
      </c>
    </row>
    <row r="2383" spans="1:4" x14ac:dyDescent="0.35">
      <c r="A2383" s="5">
        <v>2382</v>
      </c>
      <c r="B2383" s="6">
        <v>45806</v>
      </c>
      <c r="C2383" s="6">
        <v>45808</v>
      </c>
      <c r="D2383" s="5" t="s">
        <v>694</v>
      </c>
    </row>
    <row r="2384" spans="1:4" x14ac:dyDescent="0.35">
      <c r="A2384" s="5">
        <v>2383</v>
      </c>
      <c r="B2384" s="6">
        <v>45807</v>
      </c>
      <c r="C2384" s="6">
        <v>45811</v>
      </c>
      <c r="D2384" s="5" t="s">
        <v>694</v>
      </c>
    </row>
    <row r="2385" spans="1:4" x14ac:dyDescent="0.35">
      <c r="A2385" s="5">
        <v>2384</v>
      </c>
      <c r="B2385" s="6">
        <v>45806</v>
      </c>
      <c r="C2385" s="6">
        <v>45812</v>
      </c>
      <c r="D2385" s="5" t="s">
        <v>694</v>
      </c>
    </row>
    <row r="2386" spans="1:4" x14ac:dyDescent="0.35">
      <c r="A2386" s="5">
        <v>2385</v>
      </c>
      <c r="B2386" s="6">
        <v>45806</v>
      </c>
      <c r="C2386" s="5"/>
      <c r="D2386" s="5" t="s">
        <v>696</v>
      </c>
    </row>
    <row r="2387" spans="1:4" x14ac:dyDescent="0.35">
      <c r="A2387" s="5">
        <v>2386</v>
      </c>
      <c r="B2387" s="6">
        <v>45806</v>
      </c>
      <c r="C2387" s="6">
        <v>45809</v>
      </c>
      <c r="D2387" s="5" t="s">
        <v>694</v>
      </c>
    </row>
    <row r="2388" spans="1:4" x14ac:dyDescent="0.35">
      <c r="A2388" s="5">
        <v>2387</v>
      </c>
      <c r="B2388" s="6">
        <v>45806</v>
      </c>
      <c r="C2388" s="6">
        <v>45808</v>
      </c>
      <c r="D2388" s="5" t="s">
        <v>694</v>
      </c>
    </row>
    <row r="2389" spans="1:4" x14ac:dyDescent="0.35">
      <c r="A2389" s="5">
        <v>2388</v>
      </c>
      <c r="B2389" s="6">
        <v>45809</v>
      </c>
      <c r="C2389" s="6">
        <v>45813</v>
      </c>
      <c r="D2389" s="5" t="s">
        <v>694</v>
      </c>
    </row>
    <row r="2390" spans="1:4" x14ac:dyDescent="0.35">
      <c r="A2390" s="5">
        <v>2389</v>
      </c>
      <c r="B2390" s="6">
        <v>45807</v>
      </c>
      <c r="C2390" s="6">
        <v>45811</v>
      </c>
      <c r="D2390" s="5" t="s">
        <v>694</v>
      </c>
    </row>
    <row r="2391" spans="1:4" x14ac:dyDescent="0.35">
      <c r="A2391" s="5">
        <v>2390</v>
      </c>
      <c r="B2391" s="6">
        <v>45807</v>
      </c>
      <c r="C2391" s="6">
        <v>45812</v>
      </c>
      <c r="D2391" s="5" t="s">
        <v>694</v>
      </c>
    </row>
    <row r="2392" spans="1:4" x14ac:dyDescent="0.35">
      <c r="A2392" s="5">
        <v>2391</v>
      </c>
      <c r="B2392" s="6">
        <v>45807</v>
      </c>
      <c r="C2392" s="5"/>
      <c r="D2392" s="5" t="s">
        <v>696</v>
      </c>
    </row>
    <row r="2393" spans="1:4" x14ac:dyDescent="0.35">
      <c r="A2393" s="5">
        <v>2392</v>
      </c>
      <c r="B2393" s="6">
        <v>45809</v>
      </c>
      <c r="C2393" s="6">
        <v>45812</v>
      </c>
      <c r="D2393" s="5" t="s">
        <v>694</v>
      </c>
    </row>
    <row r="2394" spans="1:4" x14ac:dyDescent="0.35">
      <c r="A2394" s="5">
        <v>2393</v>
      </c>
      <c r="B2394" s="6">
        <v>45809</v>
      </c>
      <c r="C2394" s="5"/>
      <c r="D2394" s="5" t="s">
        <v>696</v>
      </c>
    </row>
    <row r="2395" spans="1:4" x14ac:dyDescent="0.35">
      <c r="A2395" s="5">
        <v>2394</v>
      </c>
      <c r="B2395" s="6">
        <v>45809</v>
      </c>
      <c r="C2395" s="6">
        <v>45812</v>
      </c>
      <c r="D2395" s="5" t="s">
        <v>694</v>
      </c>
    </row>
    <row r="2396" spans="1:4" x14ac:dyDescent="0.35">
      <c r="A2396" s="5">
        <v>2395</v>
      </c>
      <c r="B2396" s="6">
        <v>45810</v>
      </c>
      <c r="C2396" s="6">
        <v>45816</v>
      </c>
      <c r="D2396" s="5" t="s">
        <v>694</v>
      </c>
    </row>
    <row r="2397" spans="1:4" x14ac:dyDescent="0.35">
      <c r="A2397" s="5">
        <v>2396</v>
      </c>
      <c r="B2397" s="6">
        <v>45811</v>
      </c>
      <c r="C2397" s="6">
        <v>45816</v>
      </c>
      <c r="D2397" s="5" t="s">
        <v>694</v>
      </c>
    </row>
    <row r="2398" spans="1:4" x14ac:dyDescent="0.35">
      <c r="A2398" s="5">
        <v>2397</v>
      </c>
      <c r="B2398" s="6">
        <v>45811</v>
      </c>
      <c r="C2398" s="6">
        <v>45814</v>
      </c>
      <c r="D2398" s="5" t="s">
        <v>694</v>
      </c>
    </row>
    <row r="2399" spans="1:4" x14ac:dyDescent="0.35">
      <c r="A2399" s="5">
        <v>2398</v>
      </c>
      <c r="B2399" s="6">
        <v>45809</v>
      </c>
      <c r="C2399" s="6">
        <v>45819</v>
      </c>
      <c r="D2399" s="5" t="s">
        <v>695</v>
      </c>
    </row>
    <row r="2400" spans="1:4" x14ac:dyDescent="0.35">
      <c r="A2400" s="5">
        <v>2399</v>
      </c>
      <c r="B2400" s="6">
        <v>45810</v>
      </c>
      <c r="C2400" s="6">
        <v>45815</v>
      </c>
      <c r="D2400" s="5" t="s">
        <v>694</v>
      </c>
    </row>
    <row r="2401" spans="1:4" x14ac:dyDescent="0.35">
      <c r="A2401" s="5">
        <v>2400</v>
      </c>
      <c r="B2401" s="6">
        <v>45811</v>
      </c>
      <c r="C2401" s="6">
        <v>45814</v>
      </c>
      <c r="D2401" s="5" t="s">
        <v>694</v>
      </c>
    </row>
    <row r="2402" spans="1:4" x14ac:dyDescent="0.35">
      <c r="A2402" s="5">
        <v>2401</v>
      </c>
      <c r="B2402" s="6">
        <v>45811</v>
      </c>
      <c r="C2402" s="6">
        <v>45814</v>
      </c>
      <c r="D2402" s="5" t="s">
        <v>694</v>
      </c>
    </row>
    <row r="2403" spans="1:4" x14ac:dyDescent="0.35">
      <c r="A2403" s="5">
        <v>2402</v>
      </c>
      <c r="B2403" s="6">
        <v>45813</v>
      </c>
      <c r="C2403" s="6">
        <v>45825</v>
      </c>
      <c r="D2403" s="5" t="s">
        <v>695</v>
      </c>
    </row>
    <row r="2404" spans="1:4" x14ac:dyDescent="0.35">
      <c r="A2404" s="5">
        <v>2403</v>
      </c>
      <c r="B2404" s="6">
        <v>45811</v>
      </c>
      <c r="C2404" s="6">
        <v>45817</v>
      </c>
      <c r="D2404" s="5" t="s">
        <v>694</v>
      </c>
    </row>
    <row r="2405" spans="1:4" x14ac:dyDescent="0.35">
      <c r="A2405" s="5">
        <v>2404</v>
      </c>
      <c r="B2405" s="6">
        <v>45813</v>
      </c>
      <c r="C2405" s="6">
        <v>45816</v>
      </c>
      <c r="D2405" s="5" t="s">
        <v>694</v>
      </c>
    </row>
    <row r="2406" spans="1:4" x14ac:dyDescent="0.35">
      <c r="A2406" s="5">
        <v>2405</v>
      </c>
      <c r="B2406" s="6">
        <v>45813</v>
      </c>
      <c r="C2406" s="6">
        <v>45815</v>
      </c>
      <c r="D2406" s="5" t="s">
        <v>694</v>
      </c>
    </row>
    <row r="2407" spans="1:4" x14ac:dyDescent="0.35">
      <c r="A2407" s="5">
        <v>2406</v>
      </c>
      <c r="B2407" s="6">
        <v>45813</v>
      </c>
      <c r="C2407" s="6">
        <v>45818</v>
      </c>
      <c r="D2407" s="5" t="s">
        <v>694</v>
      </c>
    </row>
    <row r="2408" spans="1:4" x14ac:dyDescent="0.35">
      <c r="A2408" s="5">
        <v>2407</v>
      </c>
      <c r="B2408" s="6">
        <v>45813</v>
      </c>
      <c r="C2408" s="6">
        <v>45818</v>
      </c>
      <c r="D2408" s="5" t="s">
        <v>694</v>
      </c>
    </row>
    <row r="2409" spans="1:4" x14ac:dyDescent="0.35">
      <c r="A2409" s="5">
        <v>2408</v>
      </c>
      <c r="B2409" s="6">
        <v>45811</v>
      </c>
      <c r="C2409" s="6">
        <v>45815</v>
      </c>
      <c r="D2409" s="5" t="s">
        <v>694</v>
      </c>
    </row>
    <row r="2410" spans="1:4" x14ac:dyDescent="0.35">
      <c r="A2410" s="5">
        <v>2409</v>
      </c>
      <c r="B2410" s="6">
        <v>45812</v>
      </c>
      <c r="C2410" s="6">
        <v>45814</v>
      </c>
      <c r="D2410" s="5" t="s">
        <v>694</v>
      </c>
    </row>
    <row r="2411" spans="1:4" x14ac:dyDescent="0.35">
      <c r="A2411" s="5">
        <v>2410</v>
      </c>
      <c r="B2411" s="6">
        <v>45814</v>
      </c>
      <c r="C2411" s="6">
        <v>45820</v>
      </c>
      <c r="D2411" s="5" t="s">
        <v>695</v>
      </c>
    </row>
    <row r="2412" spans="1:4" x14ac:dyDescent="0.35">
      <c r="A2412" s="5">
        <v>2411</v>
      </c>
      <c r="B2412" s="6">
        <v>45814</v>
      </c>
      <c r="C2412" s="6">
        <v>45818</v>
      </c>
      <c r="D2412" s="5" t="s">
        <v>694</v>
      </c>
    </row>
    <row r="2413" spans="1:4" x14ac:dyDescent="0.35">
      <c r="A2413" s="5">
        <v>2412</v>
      </c>
      <c r="B2413" s="6">
        <v>45814</v>
      </c>
      <c r="C2413" s="6">
        <v>45818</v>
      </c>
      <c r="D2413" s="5" t="s">
        <v>694</v>
      </c>
    </row>
    <row r="2414" spans="1:4" x14ac:dyDescent="0.35">
      <c r="A2414" s="5">
        <v>2413</v>
      </c>
      <c r="B2414" s="6">
        <v>45813</v>
      </c>
      <c r="C2414" s="6">
        <v>45819</v>
      </c>
      <c r="D2414" s="5" t="s">
        <v>694</v>
      </c>
    </row>
    <row r="2415" spans="1:4" x14ac:dyDescent="0.35">
      <c r="A2415" s="5">
        <v>2414</v>
      </c>
      <c r="B2415" s="6">
        <v>45815</v>
      </c>
      <c r="C2415" s="6">
        <v>45825</v>
      </c>
      <c r="D2415" s="5" t="s">
        <v>695</v>
      </c>
    </row>
    <row r="2416" spans="1:4" x14ac:dyDescent="0.35">
      <c r="A2416" s="5">
        <v>2415</v>
      </c>
      <c r="B2416" s="6">
        <v>45815</v>
      </c>
      <c r="C2416" s="6">
        <v>45821</v>
      </c>
      <c r="D2416" s="5" t="s">
        <v>694</v>
      </c>
    </row>
    <row r="2417" spans="1:4" x14ac:dyDescent="0.35">
      <c r="A2417" s="5">
        <v>2416</v>
      </c>
      <c r="B2417" s="6">
        <v>45815</v>
      </c>
      <c r="C2417" s="6">
        <v>45827</v>
      </c>
      <c r="D2417" s="5" t="s">
        <v>695</v>
      </c>
    </row>
    <row r="2418" spans="1:4" x14ac:dyDescent="0.35">
      <c r="A2418" s="5">
        <v>2417</v>
      </c>
      <c r="B2418" s="6">
        <v>45815</v>
      </c>
      <c r="C2418" s="6">
        <v>45818</v>
      </c>
      <c r="D2418" s="5" t="s">
        <v>694</v>
      </c>
    </row>
    <row r="2419" spans="1:4" x14ac:dyDescent="0.35">
      <c r="A2419" s="5">
        <v>2418</v>
      </c>
      <c r="B2419" s="6">
        <v>45816</v>
      </c>
      <c r="C2419" s="6">
        <v>45818</v>
      </c>
      <c r="D2419" s="5" t="s">
        <v>694</v>
      </c>
    </row>
    <row r="2420" spans="1:4" x14ac:dyDescent="0.35">
      <c r="A2420" s="5">
        <v>2419</v>
      </c>
      <c r="B2420" s="6">
        <v>45814</v>
      </c>
      <c r="C2420" s="6">
        <v>45818</v>
      </c>
      <c r="D2420" s="5" t="s">
        <v>694</v>
      </c>
    </row>
    <row r="2421" spans="1:4" x14ac:dyDescent="0.35">
      <c r="A2421" s="5">
        <v>2420</v>
      </c>
      <c r="B2421" s="6">
        <v>45814</v>
      </c>
      <c r="C2421" s="6">
        <v>45819</v>
      </c>
      <c r="D2421" s="5" t="s">
        <v>694</v>
      </c>
    </row>
    <row r="2422" spans="1:4" x14ac:dyDescent="0.35">
      <c r="A2422" s="5">
        <v>2421</v>
      </c>
      <c r="B2422" s="6">
        <v>45815</v>
      </c>
      <c r="C2422" s="6">
        <v>45819</v>
      </c>
      <c r="D2422" s="5" t="s">
        <v>694</v>
      </c>
    </row>
    <row r="2423" spans="1:4" x14ac:dyDescent="0.35">
      <c r="A2423" s="5">
        <v>2422</v>
      </c>
      <c r="B2423" s="6">
        <v>45816</v>
      </c>
      <c r="C2423" s="6">
        <v>45821</v>
      </c>
      <c r="D2423" s="5" t="s">
        <v>694</v>
      </c>
    </row>
    <row r="2424" spans="1:4" x14ac:dyDescent="0.35">
      <c r="A2424" s="5">
        <v>2423</v>
      </c>
      <c r="B2424" s="6">
        <v>45816</v>
      </c>
      <c r="C2424" s="6">
        <v>45820</v>
      </c>
      <c r="D2424" s="5" t="s">
        <v>694</v>
      </c>
    </row>
    <row r="2425" spans="1:4" x14ac:dyDescent="0.35">
      <c r="A2425" s="5">
        <v>2424</v>
      </c>
      <c r="B2425" s="6">
        <v>45814</v>
      </c>
      <c r="C2425" s="6">
        <v>45816</v>
      </c>
      <c r="D2425" s="5" t="s">
        <v>694</v>
      </c>
    </row>
    <row r="2426" spans="1:4" x14ac:dyDescent="0.35">
      <c r="A2426" s="5">
        <v>2425</v>
      </c>
      <c r="B2426" s="6">
        <v>45816</v>
      </c>
      <c r="C2426" s="6">
        <v>45820</v>
      </c>
      <c r="D2426" s="5" t="s">
        <v>694</v>
      </c>
    </row>
    <row r="2427" spans="1:4" x14ac:dyDescent="0.35">
      <c r="A2427" s="5">
        <v>2426</v>
      </c>
      <c r="B2427" s="6">
        <v>45817</v>
      </c>
      <c r="C2427" s="6">
        <v>45824</v>
      </c>
      <c r="D2427" s="5" t="s">
        <v>695</v>
      </c>
    </row>
    <row r="2428" spans="1:4" x14ac:dyDescent="0.35">
      <c r="A2428" s="5">
        <v>2427</v>
      </c>
      <c r="B2428" s="6">
        <v>45815</v>
      </c>
      <c r="C2428" s="6">
        <v>45817</v>
      </c>
      <c r="D2428" s="5" t="s">
        <v>694</v>
      </c>
    </row>
    <row r="2429" spans="1:4" x14ac:dyDescent="0.35">
      <c r="A2429" s="5">
        <v>2428</v>
      </c>
      <c r="B2429" s="6">
        <v>45817</v>
      </c>
      <c r="C2429" s="6">
        <v>45823</v>
      </c>
      <c r="D2429" s="5" t="s">
        <v>694</v>
      </c>
    </row>
    <row r="2430" spans="1:4" x14ac:dyDescent="0.35">
      <c r="A2430" s="5">
        <v>2429</v>
      </c>
      <c r="B2430" s="6">
        <v>45818</v>
      </c>
      <c r="C2430" s="6">
        <v>45824</v>
      </c>
      <c r="D2430" s="5" t="s">
        <v>694</v>
      </c>
    </row>
    <row r="2431" spans="1:4" x14ac:dyDescent="0.35">
      <c r="A2431" s="5">
        <v>2430</v>
      </c>
      <c r="B2431" s="6">
        <v>45816</v>
      </c>
      <c r="C2431" s="6">
        <v>45819</v>
      </c>
      <c r="D2431" s="5" t="s">
        <v>694</v>
      </c>
    </row>
    <row r="2432" spans="1:4" x14ac:dyDescent="0.35">
      <c r="A2432" s="5">
        <v>2431</v>
      </c>
      <c r="B2432" s="6">
        <v>45817</v>
      </c>
      <c r="C2432" s="6">
        <v>45822</v>
      </c>
      <c r="D2432" s="5" t="s">
        <v>694</v>
      </c>
    </row>
    <row r="2433" spans="1:4" x14ac:dyDescent="0.35">
      <c r="A2433" s="5">
        <v>2432</v>
      </c>
      <c r="B2433" s="6">
        <v>45817</v>
      </c>
      <c r="C2433" s="6">
        <v>45822</v>
      </c>
      <c r="D2433" s="5" t="s">
        <v>694</v>
      </c>
    </row>
    <row r="2434" spans="1:4" x14ac:dyDescent="0.35">
      <c r="A2434" s="5">
        <v>2433</v>
      </c>
      <c r="B2434" s="6">
        <v>45817</v>
      </c>
      <c r="C2434" s="6">
        <v>45821</v>
      </c>
      <c r="D2434" s="5" t="s">
        <v>694</v>
      </c>
    </row>
    <row r="2435" spans="1:4" x14ac:dyDescent="0.35">
      <c r="A2435" s="5">
        <v>2434</v>
      </c>
      <c r="B2435" s="6">
        <v>45818</v>
      </c>
      <c r="C2435" s="6">
        <v>45821</v>
      </c>
      <c r="D2435" s="5" t="s">
        <v>694</v>
      </c>
    </row>
    <row r="2436" spans="1:4" x14ac:dyDescent="0.35">
      <c r="A2436" s="5">
        <v>2435</v>
      </c>
      <c r="B2436" s="6">
        <v>45817</v>
      </c>
      <c r="C2436" s="6">
        <v>45822</v>
      </c>
      <c r="D2436" s="5" t="s">
        <v>694</v>
      </c>
    </row>
    <row r="2437" spans="1:4" x14ac:dyDescent="0.35">
      <c r="A2437" s="5">
        <v>2436</v>
      </c>
      <c r="B2437" s="6">
        <v>45818</v>
      </c>
      <c r="C2437" s="6">
        <v>45822</v>
      </c>
      <c r="D2437" s="5" t="s">
        <v>694</v>
      </c>
    </row>
    <row r="2438" spans="1:4" x14ac:dyDescent="0.35">
      <c r="A2438" s="5">
        <v>2437</v>
      </c>
      <c r="B2438" s="6">
        <v>45817</v>
      </c>
      <c r="C2438" s="6">
        <v>45826</v>
      </c>
      <c r="D2438" s="5" t="s">
        <v>695</v>
      </c>
    </row>
    <row r="2439" spans="1:4" x14ac:dyDescent="0.35">
      <c r="A2439" s="5">
        <v>2438</v>
      </c>
      <c r="B2439" s="6">
        <v>45819</v>
      </c>
      <c r="C2439" s="6">
        <v>45822</v>
      </c>
      <c r="D2439" s="5" t="s">
        <v>694</v>
      </c>
    </row>
    <row r="2440" spans="1:4" x14ac:dyDescent="0.35">
      <c r="A2440" s="5">
        <v>2439</v>
      </c>
      <c r="B2440" s="6">
        <v>45818</v>
      </c>
      <c r="C2440" s="6">
        <v>45821</v>
      </c>
      <c r="D2440" s="5" t="s">
        <v>694</v>
      </c>
    </row>
    <row r="2441" spans="1:4" x14ac:dyDescent="0.35">
      <c r="A2441" s="5">
        <v>2440</v>
      </c>
      <c r="B2441" s="6">
        <v>45819</v>
      </c>
      <c r="C2441" s="6">
        <v>45826</v>
      </c>
      <c r="D2441" s="5" t="s">
        <v>695</v>
      </c>
    </row>
    <row r="2442" spans="1:4" x14ac:dyDescent="0.35">
      <c r="A2442" s="5">
        <v>2441</v>
      </c>
      <c r="B2442" s="6">
        <v>45819</v>
      </c>
      <c r="C2442" s="6">
        <v>45823</v>
      </c>
      <c r="D2442" s="5" t="s">
        <v>694</v>
      </c>
    </row>
    <row r="2443" spans="1:4" x14ac:dyDescent="0.35">
      <c r="A2443" s="5">
        <v>2442</v>
      </c>
      <c r="B2443" s="6">
        <v>45819</v>
      </c>
      <c r="C2443" s="6">
        <v>45824</v>
      </c>
      <c r="D2443" s="5" t="s">
        <v>694</v>
      </c>
    </row>
    <row r="2444" spans="1:4" x14ac:dyDescent="0.35">
      <c r="A2444" s="5">
        <v>2443</v>
      </c>
      <c r="B2444" s="6">
        <v>45820</v>
      </c>
      <c r="C2444" s="6">
        <v>45822</v>
      </c>
      <c r="D2444" s="5" t="s">
        <v>694</v>
      </c>
    </row>
    <row r="2445" spans="1:4" x14ac:dyDescent="0.35">
      <c r="A2445" s="5">
        <v>2444</v>
      </c>
      <c r="B2445" s="6">
        <v>45819</v>
      </c>
      <c r="C2445" s="6">
        <v>45825</v>
      </c>
      <c r="D2445" s="5" t="s">
        <v>694</v>
      </c>
    </row>
    <row r="2446" spans="1:4" x14ac:dyDescent="0.35">
      <c r="A2446" s="5">
        <v>2445</v>
      </c>
      <c r="B2446" s="6">
        <v>45821</v>
      </c>
      <c r="C2446" s="6">
        <v>45824</v>
      </c>
      <c r="D2446" s="5" t="s">
        <v>694</v>
      </c>
    </row>
    <row r="2447" spans="1:4" x14ac:dyDescent="0.35">
      <c r="A2447" s="5">
        <v>2446</v>
      </c>
      <c r="B2447" s="6">
        <v>45819</v>
      </c>
      <c r="C2447" s="6">
        <v>45826</v>
      </c>
      <c r="D2447" s="5" t="s">
        <v>695</v>
      </c>
    </row>
    <row r="2448" spans="1:4" x14ac:dyDescent="0.35">
      <c r="A2448" s="5">
        <v>2447</v>
      </c>
      <c r="B2448" s="6">
        <v>45821</v>
      </c>
      <c r="C2448" s="6">
        <v>45825</v>
      </c>
      <c r="D2448" s="5" t="s">
        <v>694</v>
      </c>
    </row>
    <row r="2449" spans="1:4" x14ac:dyDescent="0.35">
      <c r="A2449" s="5">
        <v>2448</v>
      </c>
      <c r="B2449" s="6">
        <v>45822</v>
      </c>
      <c r="C2449" s="6">
        <v>45827</v>
      </c>
      <c r="D2449" s="5" t="s">
        <v>694</v>
      </c>
    </row>
    <row r="2450" spans="1:4" x14ac:dyDescent="0.35">
      <c r="A2450" s="5">
        <v>2449</v>
      </c>
      <c r="B2450" s="6">
        <v>45821</v>
      </c>
      <c r="C2450" s="5"/>
      <c r="D2450" s="5" t="s">
        <v>696</v>
      </c>
    </row>
    <row r="2451" spans="1:4" x14ac:dyDescent="0.35">
      <c r="A2451" s="5">
        <v>2450</v>
      </c>
      <c r="B2451" s="6">
        <v>45822</v>
      </c>
      <c r="C2451" s="6">
        <v>45825</v>
      </c>
      <c r="D2451" s="5" t="s">
        <v>694</v>
      </c>
    </row>
    <row r="2452" spans="1:4" x14ac:dyDescent="0.35">
      <c r="A2452" s="5">
        <v>2451</v>
      </c>
      <c r="B2452" s="6">
        <v>45822</v>
      </c>
      <c r="C2452" s="5"/>
      <c r="D2452" s="5" t="s">
        <v>696</v>
      </c>
    </row>
    <row r="2453" spans="1:4" x14ac:dyDescent="0.35">
      <c r="A2453" s="5">
        <v>2452</v>
      </c>
      <c r="B2453" s="6">
        <v>45823</v>
      </c>
      <c r="C2453" s="6">
        <v>45827</v>
      </c>
      <c r="D2453" s="5" t="s">
        <v>694</v>
      </c>
    </row>
    <row r="2454" spans="1:4" x14ac:dyDescent="0.35">
      <c r="A2454" s="5">
        <v>2453</v>
      </c>
      <c r="B2454" s="6">
        <v>45823</v>
      </c>
      <c r="C2454" s="6">
        <v>45831</v>
      </c>
      <c r="D2454" s="5" t="s">
        <v>695</v>
      </c>
    </row>
    <row r="2455" spans="1:4" x14ac:dyDescent="0.35">
      <c r="A2455" s="5">
        <v>2454</v>
      </c>
      <c r="B2455" s="6">
        <v>45823</v>
      </c>
      <c r="C2455" s="5"/>
      <c r="D2455" s="5" t="s">
        <v>696</v>
      </c>
    </row>
    <row r="2456" spans="1:4" x14ac:dyDescent="0.35">
      <c r="A2456" s="5">
        <v>2455</v>
      </c>
      <c r="B2456" s="6">
        <v>45823</v>
      </c>
      <c r="C2456" s="6">
        <v>45829</v>
      </c>
      <c r="D2456" s="5" t="s">
        <v>694</v>
      </c>
    </row>
    <row r="2457" spans="1:4" x14ac:dyDescent="0.35">
      <c r="A2457" s="5">
        <v>2456</v>
      </c>
      <c r="B2457" s="6">
        <v>45822</v>
      </c>
      <c r="C2457" s="6">
        <v>45824</v>
      </c>
      <c r="D2457" s="5" t="s">
        <v>694</v>
      </c>
    </row>
    <row r="2458" spans="1:4" x14ac:dyDescent="0.35">
      <c r="A2458" s="5">
        <v>2457</v>
      </c>
      <c r="B2458" s="6">
        <v>45824</v>
      </c>
      <c r="C2458" s="6">
        <v>45829</v>
      </c>
      <c r="D2458" s="5" t="s">
        <v>694</v>
      </c>
    </row>
    <row r="2459" spans="1:4" x14ac:dyDescent="0.35">
      <c r="A2459" s="5">
        <v>2458</v>
      </c>
      <c r="B2459" s="6">
        <v>45824</v>
      </c>
      <c r="C2459" s="6">
        <v>45830</v>
      </c>
      <c r="D2459" s="5" t="s">
        <v>694</v>
      </c>
    </row>
    <row r="2460" spans="1:4" x14ac:dyDescent="0.35">
      <c r="A2460" s="5">
        <v>2459</v>
      </c>
      <c r="B2460" s="6">
        <v>45824</v>
      </c>
      <c r="C2460" s="6">
        <v>45829</v>
      </c>
      <c r="D2460" s="5" t="s">
        <v>694</v>
      </c>
    </row>
    <row r="2461" spans="1:4" x14ac:dyDescent="0.35">
      <c r="A2461" s="5">
        <v>2460</v>
      </c>
      <c r="B2461" s="6">
        <v>45824</v>
      </c>
      <c r="C2461" s="6">
        <v>45828</v>
      </c>
      <c r="D2461" s="5" t="s">
        <v>694</v>
      </c>
    </row>
    <row r="2462" spans="1:4" x14ac:dyDescent="0.35">
      <c r="A2462" s="5">
        <v>2461</v>
      </c>
      <c r="B2462" s="6">
        <v>45826</v>
      </c>
      <c r="C2462" s="6">
        <v>45828</v>
      </c>
      <c r="D2462" s="5" t="s">
        <v>694</v>
      </c>
    </row>
    <row r="2463" spans="1:4" x14ac:dyDescent="0.35">
      <c r="A2463" s="5">
        <v>2462</v>
      </c>
      <c r="B2463" s="6">
        <v>45826</v>
      </c>
      <c r="C2463" s="6">
        <v>45832</v>
      </c>
      <c r="D2463" s="5" t="s">
        <v>694</v>
      </c>
    </row>
    <row r="2464" spans="1:4" x14ac:dyDescent="0.35">
      <c r="A2464" s="5">
        <v>2463</v>
      </c>
      <c r="B2464" s="6">
        <v>45824</v>
      </c>
      <c r="C2464" s="6">
        <v>45830</v>
      </c>
      <c r="D2464" s="5" t="s">
        <v>694</v>
      </c>
    </row>
    <row r="2465" spans="1:4" x14ac:dyDescent="0.35">
      <c r="A2465" s="5">
        <v>2464</v>
      </c>
      <c r="B2465" s="6">
        <v>45824</v>
      </c>
      <c r="C2465" s="6">
        <v>45829</v>
      </c>
      <c r="D2465" s="5" t="s">
        <v>694</v>
      </c>
    </row>
    <row r="2466" spans="1:4" x14ac:dyDescent="0.35">
      <c r="A2466" s="5">
        <v>2465</v>
      </c>
      <c r="B2466" s="6">
        <v>45827</v>
      </c>
      <c r="C2466" s="6">
        <v>45829</v>
      </c>
      <c r="D2466" s="5" t="s">
        <v>694</v>
      </c>
    </row>
    <row r="2467" spans="1:4" x14ac:dyDescent="0.35">
      <c r="A2467" s="5">
        <v>2466</v>
      </c>
      <c r="B2467" s="6">
        <v>45826</v>
      </c>
      <c r="C2467" s="6">
        <v>45828</v>
      </c>
      <c r="D2467" s="5" t="s">
        <v>694</v>
      </c>
    </row>
    <row r="2468" spans="1:4" x14ac:dyDescent="0.35">
      <c r="A2468" s="5">
        <v>2467</v>
      </c>
      <c r="B2468" s="6">
        <v>45827</v>
      </c>
      <c r="C2468" s="6">
        <v>45829</v>
      </c>
      <c r="D2468" s="5" t="s">
        <v>694</v>
      </c>
    </row>
    <row r="2469" spans="1:4" x14ac:dyDescent="0.35">
      <c r="A2469" s="5">
        <v>2468</v>
      </c>
      <c r="B2469" s="6">
        <v>45827</v>
      </c>
      <c r="C2469" s="6">
        <v>45834</v>
      </c>
      <c r="D2469" s="5" t="s">
        <v>695</v>
      </c>
    </row>
    <row r="2470" spans="1:4" x14ac:dyDescent="0.35">
      <c r="A2470" s="5">
        <v>2469</v>
      </c>
      <c r="B2470" s="6">
        <v>45825</v>
      </c>
      <c r="C2470" s="6">
        <v>45827</v>
      </c>
      <c r="D2470" s="5" t="s">
        <v>694</v>
      </c>
    </row>
    <row r="2471" spans="1:4" x14ac:dyDescent="0.35">
      <c r="A2471" s="5">
        <v>2470</v>
      </c>
      <c r="B2471" s="6">
        <v>45827</v>
      </c>
      <c r="C2471" s="5"/>
      <c r="D2471" s="5" t="s">
        <v>696</v>
      </c>
    </row>
    <row r="2472" spans="1:4" x14ac:dyDescent="0.35">
      <c r="A2472" s="5">
        <v>2471</v>
      </c>
      <c r="B2472" s="6">
        <v>45826</v>
      </c>
      <c r="C2472" s="6">
        <v>45830</v>
      </c>
      <c r="D2472" s="5" t="s">
        <v>694</v>
      </c>
    </row>
    <row r="2473" spans="1:4" x14ac:dyDescent="0.35">
      <c r="A2473" s="5">
        <v>2472</v>
      </c>
      <c r="B2473" s="6">
        <v>45827</v>
      </c>
      <c r="C2473" s="6">
        <v>45830</v>
      </c>
      <c r="D2473" s="5" t="s">
        <v>694</v>
      </c>
    </row>
    <row r="2474" spans="1:4" x14ac:dyDescent="0.35">
      <c r="A2474" s="5">
        <v>2473</v>
      </c>
      <c r="B2474" s="6">
        <v>45826</v>
      </c>
      <c r="C2474" s="6">
        <v>45832</v>
      </c>
      <c r="D2474" s="5" t="s">
        <v>694</v>
      </c>
    </row>
    <row r="2475" spans="1:4" x14ac:dyDescent="0.35">
      <c r="A2475" s="5">
        <v>2474</v>
      </c>
      <c r="B2475" s="6">
        <v>45827</v>
      </c>
      <c r="C2475" s="6">
        <v>45830</v>
      </c>
      <c r="D2475" s="5" t="s">
        <v>694</v>
      </c>
    </row>
    <row r="2476" spans="1:4" x14ac:dyDescent="0.35">
      <c r="A2476" s="5">
        <v>2475</v>
      </c>
      <c r="B2476" s="6">
        <v>45826</v>
      </c>
      <c r="C2476" s="5"/>
      <c r="D2476" s="5" t="s">
        <v>696</v>
      </c>
    </row>
    <row r="2477" spans="1:4" x14ac:dyDescent="0.35">
      <c r="A2477" s="5">
        <v>2476</v>
      </c>
      <c r="B2477" s="6">
        <v>45826</v>
      </c>
      <c r="C2477" s="6">
        <v>45828</v>
      </c>
      <c r="D2477" s="5" t="s">
        <v>694</v>
      </c>
    </row>
    <row r="2478" spans="1:4" x14ac:dyDescent="0.35">
      <c r="A2478" s="5">
        <v>2477</v>
      </c>
      <c r="B2478" s="6">
        <v>45829</v>
      </c>
      <c r="C2478" s="6">
        <v>45832</v>
      </c>
      <c r="D2478" s="5" t="s">
        <v>694</v>
      </c>
    </row>
    <row r="2479" spans="1:4" x14ac:dyDescent="0.35">
      <c r="A2479" s="5">
        <v>2478</v>
      </c>
      <c r="B2479" s="6">
        <v>45828</v>
      </c>
      <c r="C2479" s="5"/>
      <c r="D2479" s="5" t="s">
        <v>696</v>
      </c>
    </row>
    <row r="2480" spans="1:4" x14ac:dyDescent="0.35">
      <c r="A2480" s="5">
        <v>2479</v>
      </c>
      <c r="B2480" s="6">
        <v>45827</v>
      </c>
      <c r="C2480" s="5"/>
      <c r="D2480" s="5" t="s">
        <v>696</v>
      </c>
    </row>
    <row r="2481" spans="1:4" x14ac:dyDescent="0.35">
      <c r="A2481" s="5">
        <v>2480</v>
      </c>
      <c r="B2481" s="6">
        <v>45827</v>
      </c>
      <c r="C2481" s="6">
        <v>45835</v>
      </c>
      <c r="D2481" s="5" t="s">
        <v>695</v>
      </c>
    </row>
    <row r="2482" spans="1:4" x14ac:dyDescent="0.35">
      <c r="A2482" s="5">
        <v>2481</v>
      </c>
      <c r="B2482" s="6">
        <v>45828</v>
      </c>
      <c r="C2482" s="6">
        <v>45837</v>
      </c>
      <c r="D2482" s="5" t="s">
        <v>695</v>
      </c>
    </row>
    <row r="2483" spans="1:4" x14ac:dyDescent="0.35">
      <c r="A2483" s="5">
        <v>2482</v>
      </c>
      <c r="B2483" s="6">
        <v>45829</v>
      </c>
      <c r="C2483" s="6">
        <v>45832</v>
      </c>
      <c r="D2483" s="5" t="s">
        <v>694</v>
      </c>
    </row>
    <row r="2484" spans="1:4" x14ac:dyDescent="0.35">
      <c r="A2484" s="5">
        <v>2483</v>
      </c>
      <c r="B2484" s="6">
        <v>45828</v>
      </c>
      <c r="C2484" s="6">
        <v>45832</v>
      </c>
      <c r="D2484" s="5" t="s">
        <v>694</v>
      </c>
    </row>
    <row r="2485" spans="1:4" x14ac:dyDescent="0.35">
      <c r="A2485" s="5">
        <v>2484</v>
      </c>
      <c r="B2485" s="6">
        <v>45828</v>
      </c>
      <c r="C2485" s="6">
        <v>45832</v>
      </c>
      <c r="D2485" s="5" t="s">
        <v>694</v>
      </c>
    </row>
    <row r="2486" spans="1:4" x14ac:dyDescent="0.35">
      <c r="A2486" s="5">
        <v>2485</v>
      </c>
      <c r="B2486" s="6">
        <v>45830</v>
      </c>
      <c r="C2486" s="6">
        <v>45832</v>
      </c>
      <c r="D2486" s="5" t="s">
        <v>694</v>
      </c>
    </row>
    <row r="2487" spans="1:4" x14ac:dyDescent="0.35">
      <c r="A2487" s="5">
        <v>2486</v>
      </c>
      <c r="B2487" s="6">
        <v>45830</v>
      </c>
      <c r="C2487" s="6">
        <v>45835</v>
      </c>
      <c r="D2487" s="5" t="s">
        <v>694</v>
      </c>
    </row>
    <row r="2488" spans="1:4" x14ac:dyDescent="0.35">
      <c r="A2488" s="5">
        <v>2487</v>
      </c>
      <c r="B2488" s="6">
        <v>45829</v>
      </c>
      <c r="C2488" s="6">
        <v>45831</v>
      </c>
      <c r="D2488" s="5" t="s">
        <v>694</v>
      </c>
    </row>
    <row r="2489" spans="1:4" x14ac:dyDescent="0.35">
      <c r="A2489" s="5">
        <v>2488</v>
      </c>
      <c r="B2489" s="6">
        <v>45831</v>
      </c>
      <c r="C2489" s="6">
        <v>45837</v>
      </c>
      <c r="D2489" s="5" t="s">
        <v>694</v>
      </c>
    </row>
    <row r="2490" spans="1:4" x14ac:dyDescent="0.35">
      <c r="A2490" s="5">
        <v>2489</v>
      </c>
      <c r="B2490" s="6">
        <v>45829</v>
      </c>
      <c r="C2490" s="6">
        <v>45832</v>
      </c>
      <c r="D2490" s="5" t="s">
        <v>694</v>
      </c>
    </row>
    <row r="2491" spans="1:4" x14ac:dyDescent="0.35">
      <c r="A2491" s="5">
        <v>2490</v>
      </c>
      <c r="B2491" s="6">
        <v>45831</v>
      </c>
      <c r="C2491" s="6">
        <v>45836</v>
      </c>
      <c r="D2491" s="5" t="s">
        <v>694</v>
      </c>
    </row>
    <row r="2492" spans="1:4" x14ac:dyDescent="0.35">
      <c r="A2492" s="5">
        <v>2491</v>
      </c>
      <c r="B2492" s="6">
        <v>45831</v>
      </c>
      <c r="C2492" s="6">
        <v>45834</v>
      </c>
      <c r="D2492" s="5" t="s">
        <v>694</v>
      </c>
    </row>
    <row r="2493" spans="1:4" x14ac:dyDescent="0.35">
      <c r="A2493" s="5">
        <v>2492</v>
      </c>
      <c r="B2493" s="6">
        <v>45832</v>
      </c>
      <c r="C2493" s="6">
        <v>45837</v>
      </c>
      <c r="D2493" s="5" t="s">
        <v>694</v>
      </c>
    </row>
    <row r="2494" spans="1:4" x14ac:dyDescent="0.35">
      <c r="A2494" s="5">
        <v>2493</v>
      </c>
      <c r="B2494" s="6">
        <v>45831</v>
      </c>
      <c r="C2494" s="6">
        <v>45835</v>
      </c>
      <c r="D2494" s="5" t="s">
        <v>694</v>
      </c>
    </row>
    <row r="2495" spans="1:4" x14ac:dyDescent="0.35">
      <c r="A2495" s="5">
        <v>2494</v>
      </c>
      <c r="B2495" s="6">
        <v>45831</v>
      </c>
      <c r="C2495" s="6">
        <v>45834</v>
      </c>
      <c r="D2495" s="5" t="s">
        <v>694</v>
      </c>
    </row>
    <row r="2496" spans="1:4" x14ac:dyDescent="0.35">
      <c r="A2496" s="5">
        <v>2495</v>
      </c>
      <c r="B2496" s="6">
        <v>45831</v>
      </c>
      <c r="C2496" s="6">
        <v>45835</v>
      </c>
      <c r="D2496" s="5" t="s">
        <v>694</v>
      </c>
    </row>
    <row r="2497" spans="1:4" x14ac:dyDescent="0.35">
      <c r="A2497" s="5">
        <v>2496</v>
      </c>
      <c r="B2497" s="6">
        <v>45832</v>
      </c>
      <c r="C2497" s="6">
        <v>45835</v>
      </c>
      <c r="D2497" s="5" t="s">
        <v>694</v>
      </c>
    </row>
    <row r="2498" spans="1:4" x14ac:dyDescent="0.35">
      <c r="A2498" s="5">
        <v>2497</v>
      </c>
      <c r="B2498" s="6">
        <v>45830</v>
      </c>
      <c r="C2498" s="6">
        <v>45832</v>
      </c>
      <c r="D2498" s="5" t="s">
        <v>694</v>
      </c>
    </row>
    <row r="2499" spans="1:4" x14ac:dyDescent="0.35">
      <c r="A2499" s="5">
        <v>2498</v>
      </c>
      <c r="B2499" s="6">
        <v>45830</v>
      </c>
      <c r="C2499" s="6">
        <v>45834</v>
      </c>
      <c r="D2499" s="5" t="s">
        <v>694</v>
      </c>
    </row>
    <row r="2500" spans="1:4" x14ac:dyDescent="0.35">
      <c r="A2500" s="5">
        <v>2499</v>
      </c>
      <c r="B2500" s="6">
        <v>45831</v>
      </c>
      <c r="C2500" s="6">
        <v>45833</v>
      </c>
      <c r="D2500" s="5" t="s">
        <v>694</v>
      </c>
    </row>
    <row r="2501" spans="1:4" x14ac:dyDescent="0.35">
      <c r="A2501" s="5">
        <v>2500</v>
      </c>
      <c r="B2501" s="6">
        <v>45832</v>
      </c>
      <c r="C2501" s="5"/>
      <c r="D2501" s="5" t="s">
        <v>696</v>
      </c>
    </row>
    <row r="2502" spans="1:4" x14ac:dyDescent="0.35">
      <c r="A2502" s="5">
        <v>2501</v>
      </c>
      <c r="B2502" s="6">
        <v>45831</v>
      </c>
      <c r="C2502" s="6">
        <v>45835</v>
      </c>
      <c r="D2502" s="5" t="s">
        <v>694</v>
      </c>
    </row>
    <row r="2503" spans="1:4" x14ac:dyDescent="0.35">
      <c r="A2503" s="5">
        <v>2502</v>
      </c>
      <c r="B2503" s="6">
        <v>45831</v>
      </c>
      <c r="C2503" s="6">
        <v>45835</v>
      </c>
      <c r="D2503" s="5" t="s">
        <v>694</v>
      </c>
    </row>
    <row r="2504" spans="1:4" x14ac:dyDescent="0.35">
      <c r="A2504" s="5">
        <v>2503</v>
      </c>
      <c r="B2504" s="6">
        <v>45831</v>
      </c>
      <c r="C2504" s="6">
        <v>45835</v>
      </c>
      <c r="D2504" s="5" t="s">
        <v>694</v>
      </c>
    </row>
    <row r="2505" spans="1:4" x14ac:dyDescent="0.35">
      <c r="A2505" s="5">
        <v>2504</v>
      </c>
      <c r="B2505" s="6">
        <v>45832</v>
      </c>
      <c r="C2505" s="5"/>
      <c r="D2505" s="5" t="s">
        <v>696</v>
      </c>
    </row>
    <row r="2506" spans="1:4" x14ac:dyDescent="0.35">
      <c r="A2506" s="5">
        <v>2505</v>
      </c>
      <c r="B2506" s="6">
        <v>45832</v>
      </c>
      <c r="C2506" s="6">
        <v>45838</v>
      </c>
      <c r="D2506" s="5" t="s">
        <v>695</v>
      </c>
    </row>
    <row r="2507" spans="1:4" x14ac:dyDescent="0.35">
      <c r="A2507" s="5">
        <v>2506</v>
      </c>
      <c r="B2507" s="6">
        <v>45831</v>
      </c>
      <c r="C2507" s="6">
        <v>45842</v>
      </c>
      <c r="D2507" s="5" t="s">
        <v>695</v>
      </c>
    </row>
    <row r="2508" spans="1:4" x14ac:dyDescent="0.35">
      <c r="A2508" s="5">
        <v>2507</v>
      </c>
      <c r="B2508" s="6">
        <v>45831</v>
      </c>
      <c r="C2508" s="6">
        <v>45836</v>
      </c>
      <c r="D2508" s="5" t="s">
        <v>694</v>
      </c>
    </row>
    <row r="2509" spans="1:4" x14ac:dyDescent="0.35">
      <c r="A2509" s="5">
        <v>2508</v>
      </c>
      <c r="B2509" s="6">
        <v>45834</v>
      </c>
      <c r="C2509" s="6">
        <v>45838</v>
      </c>
      <c r="D2509" s="5" t="s">
        <v>694</v>
      </c>
    </row>
    <row r="2510" spans="1:4" x14ac:dyDescent="0.35">
      <c r="A2510" s="5">
        <v>2509</v>
      </c>
      <c r="B2510" s="6">
        <v>45833</v>
      </c>
      <c r="C2510" s="6">
        <v>45838</v>
      </c>
      <c r="D2510" s="5" t="s">
        <v>694</v>
      </c>
    </row>
    <row r="2511" spans="1:4" x14ac:dyDescent="0.35">
      <c r="A2511" s="5">
        <v>2510</v>
      </c>
      <c r="B2511" s="6">
        <v>45833</v>
      </c>
      <c r="C2511" s="6">
        <v>45836</v>
      </c>
      <c r="D2511" s="5" t="s">
        <v>694</v>
      </c>
    </row>
    <row r="2512" spans="1:4" x14ac:dyDescent="0.35">
      <c r="A2512" s="5">
        <v>2511</v>
      </c>
      <c r="B2512" s="6">
        <v>45832</v>
      </c>
      <c r="C2512" s="6">
        <v>45834</v>
      </c>
      <c r="D2512" s="5" t="s">
        <v>694</v>
      </c>
    </row>
    <row r="2513" spans="1:4" x14ac:dyDescent="0.35">
      <c r="A2513" s="5">
        <v>2512</v>
      </c>
      <c r="B2513" s="6">
        <v>45832</v>
      </c>
      <c r="C2513" s="6">
        <v>45834</v>
      </c>
      <c r="D2513" s="5" t="s">
        <v>694</v>
      </c>
    </row>
    <row r="2514" spans="1:4" x14ac:dyDescent="0.35">
      <c r="A2514" s="5">
        <v>2513</v>
      </c>
      <c r="B2514" s="6">
        <v>45834</v>
      </c>
      <c r="C2514" s="6">
        <v>45839</v>
      </c>
      <c r="D2514" s="5" t="s">
        <v>694</v>
      </c>
    </row>
    <row r="2515" spans="1:4" x14ac:dyDescent="0.35">
      <c r="A2515" s="5">
        <v>2514</v>
      </c>
      <c r="B2515" s="6">
        <v>45833</v>
      </c>
      <c r="C2515" s="6">
        <v>45838</v>
      </c>
      <c r="D2515" s="5" t="s">
        <v>694</v>
      </c>
    </row>
    <row r="2516" spans="1:4" x14ac:dyDescent="0.35">
      <c r="A2516" s="5">
        <v>2515</v>
      </c>
      <c r="B2516" s="6">
        <v>45833</v>
      </c>
      <c r="C2516" s="5"/>
      <c r="D2516" s="5" t="s">
        <v>696</v>
      </c>
    </row>
    <row r="2517" spans="1:4" x14ac:dyDescent="0.35">
      <c r="A2517" s="5">
        <v>2516</v>
      </c>
      <c r="B2517" s="6">
        <v>45834</v>
      </c>
      <c r="C2517" s="6">
        <v>45839</v>
      </c>
      <c r="D2517" s="5" t="s">
        <v>694</v>
      </c>
    </row>
    <row r="2518" spans="1:4" x14ac:dyDescent="0.35">
      <c r="A2518" s="5">
        <v>2517</v>
      </c>
      <c r="B2518" s="6">
        <v>45836</v>
      </c>
      <c r="C2518" s="6">
        <v>45838</v>
      </c>
      <c r="D2518" s="5" t="s">
        <v>694</v>
      </c>
    </row>
    <row r="2519" spans="1:4" x14ac:dyDescent="0.35">
      <c r="A2519" s="5">
        <v>2518</v>
      </c>
      <c r="B2519" s="6">
        <v>45835</v>
      </c>
      <c r="C2519" s="5"/>
      <c r="D2519" s="5" t="s">
        <v>696</v>
      </c>
    </row>
    <row r="2520" spans="1:4" x14ac:dyDescent="0.35">
      <c r="A2520" s="5">
        <v>2519</v>
      </c>
      <c r="B2520" s="6">
        <v>45836</v>
      </c>
      <c r="C2520" s="6">
        <v>45842</v>
      </c>
      <c r="D2520" s="5" t="s">
        <v>694</v>
      </c>
    </row>
    <row r="2521" spans="1:4" x14ac:dyDescent="0.35">
      <c r="A2521" s="5">
        <v>2520</v>
      </c>
      <c r="B2521" s="6">
        <v>45836</v>
      </c>
      <c r="C2521" s="6">
        <v>45839</v>
      </c>
      <c r="D2521" s="5" t="s">
        <v>694</v>
      </c>
    </row>
    <row r="2522" spans="1:4" x14ac:dyDescent="0.35">
      <c r="A2522" s="5">
        <v>2521</v>
      </c>
      <c r="B2522" s="6">
        <v>45835</v>
      </c>
      <c r="C2522" s="5"/>
      <c r="D2522" s="5" t="s">
        <v>696</v>
      </c>
    </row>
    <row r="2523" spans="1:4" x14ac:dyDescent="0.35">
      <c r="A2523" s="5">
        <v>2522</v>
      </c>
      <c r="B2523" s="6">
        <v>45837</v>
      </c>
      <c r="C2523" s="6">
        <v>45839</v>
      </c>
      <c r="D2523" s="5" t="s">
        <v>694</v>
      </c>
    </row>
    <row r="2524" spans="1:4" x14ac:dyDescent="0.35">
      <c r="A2524" s="5">
        <v>2523</v>
      </c>
      <c r="B2524" s="6">
        <v>45836</v>
      </c>
      <c r="C2524" s="6">
        <v>45845</v>
      </c>
      <c r="D2524" s="5" t="s">
        <v>695</v>
      </c>
    </row>
    <row r="2525" spans="1:4" x14ac:dyDescent="0.35">
      <c r="A2525" s="5">
        <v>2524</v>
      </c>
      <c r="B2525" s="6">
        <v>45837</v>
      </c>
      <c r="C2525" s="6">
        <v>45843</v>
      </c>
      <c r="D2525" s="5" t="s">
        <v>694</v>
      </c>
    </row>
    <row r="2526" spans="1:4" x14ac:dyDescent="0.35">
      <c r="A2526" s="5">
        <v>2525</v>
      </c>
      <c r="B2526" s="6">
        <v>45836</v>
      </c>
      <c r="C2526" s="6">
        <v>45840</v>
      </c>
      <c r="D2526" s="5" t="s">
        <v>694</v>
      </c>
    </row>
    <row r="2527" spans="1:4" x14ac:dyDescent="0.35">
      <c r="A2527" s="5">
        <v>2526</v>
      </c>
      <c r="B2527" s="6">
        <v>45838</v>
      </c>
      <c r="C2527" s="5"/>
      <c r="D2527" s="5" t="s">
        <v>696</v>
      </c>
    </row>
    <row r="2528" spans="1:4" x14ac:dyDescent="0.35">
      <c r="A2528" s="5">
        <v>2527</v>
      </c>
      <c r="B2528" s="6">
        <v>45837</v>
      </c>
      <c r="C2528" s="6">
        <v>45839</v>
      </c>
      <c r="D2528" s="5" t="s">
        <v>694</v>
      </c>
    </row>
    <row r="2529" spans="1:4" x14ac:dyDescent="0.35">
      <c r="A2529" s="5">
        <v>2528</v>
      </c>
      <c r="B2529" s="6">
        <v>45839</v>
      </c>
      <c r="C2529" s="6">
        <v>45843</v>
      </c>
      <c r="D2529" s="5" t="s">
        <v>694</v>
      </c>
    </row>
    <row r="2530" spans="1:4" x14ac:dyDescent="0.35">
      <c r="A2530" s="5">
        <v>2529</v>
      </c>
      <c r="B2530" s="6">
        <v>45837</v>
      </c>
      <c r="C2530" s="6">
        <v>45843</v>
      </c>
      <c r="D2530" s="5" t="s">
        <v>694</v>
      </c>
    </row>
    <row r="2531" spans="1:4" x14ac:dyDescent="0.35">
      <c r="A2531" s="5">
        <v>2530</v>
      </c>
      <c r="B2531" s="6">
        <v>45837</v>
      </c>
      <c r="C2531" s="6">
        <v>45842</v>
      </c>
      <c r="D2531" s="5" t="s">
        <v>694</v>
      </c>
    </row>
    <row r="2532" spans="1:4" x14ac:dyDescent="0.35">
      <c r="A2532" s="5">
        <v>2531</v>
      </c>
      <c r="B2532" s="6">
        <v>45839</v>
      </c>
      <c r="C2532" s="6">
        <v>45848</v>
      </c>
      <c r="D2532" s="5" t="s">
        <v>695</v>
      </c>
    </row>
    <row r="2533" spans="1:4" x14ac:dyDescent="0.35">
      <c r="A2533" s="5">
        <v>2532</v>
      </c>
      <c r="B2533" s="6">
        <v>45837</v>
      </c>
      <c r="C2533" s="6">
        <v>45844</v>
      </c>
      <c r="D2533" s="5" t="s">
        <v>695</v>
      </c>
    </row>
    <row r="2534" spans="1:4" x14ac:dyDescent="0.35">
      <c r="A2534" s="5">
        <v>2533</v>
      </c>
      <c r="B2534" s="6">
        <v>45837</v>
      </c>
      <c r="C2534" s="6">
        <v>45841</v>
      </c>
      <c r="D2534" s="5" t="s">
        <v>694</v>
      </c>
    </row>
    <row r="2535" spans="1:4" x14ac:dyDescent="0.35">
      <c r="A2535" s="5">
        <v>2534</v>
      </c>
      <c r="B2535" s="6">
        <v>45839</v>
      </c>
      <c r="C2535" s="6">
        <v>45842</v>
      </c>
      <c r="D2535" s="5" t="s">
        <v>694</v>
      </c>
    </row>
    <row r="2536" spans="1:4" x14ac:dyDescent="0.35">
      <c r="A2536" s="5">
        <v>2535</v>
      </c>
      <c r="B2536" s="6">
        <v>45840</v>
      </c>
      <c r="C2536" s="6">
        <v>45846</v>
      </c>
      <c r="D2536" s="5" t="s">
        <v>694</v>
      </c>
    </row>
    <row r="2537" spans="1:4" x14ac:dyDescent="0.35">
      <c r="A2537" s="5">
        <v>2536</v>
      </c>
      <c r="B2537" s="6">
        <v>45838</v>
      </c>
      <c r="C2537" s="6">
        <v>45844</v>
      </c>
      <c r="D2537" s="5" t="s">
        <v>694</v>
      </c>
    </row>
    <row r="2538" spans="1:4" x14ac:dyDescent="0.35">
      <c r="A2538" s="5">
        <v>2537</v>
      </c>
      <c r="B2538" s="6">
        <v>45840</v>
      </c>
      <c r="C2538" s="6">
        <v>45846</v>
      </c>
      <c r="D2538" s="5" t="s">
        <v>694</v>
      </c>
    </row>
    <row r="2539" spans="1:4" x14ac:dyDescent="0.35">
      <c r="A2539" s="5">
        <v>2538</v>
      </c>
      <c r="B2539" s="6">
        <v>45838</v>
      </c>
      <c r="C2539" s="6">
        <v>45840</v>
      </c>
      <c r="D2539" s="5" t="s">
        <v>694</v>
      </c>
    </row>
    <row r="2540" spans="1:4" x14ac:dyDescent="0.35">
      <c r="A2540" s="5">
        <v>2539</v>
      </c>
      <c r="B2540" s="6">
        <v>45838</v>
      </c>
      <c r="C2540" s="6">
        <v>45844</v>
      </c>
      <c r="D2540" s="5" t="s">
        <v>694</v>
      </c>
    </row>
    <row r="2541" spans="1:4" x14ac:dyDescent="0.35">
      <c r="A2541" s="5">
        <v>2540</v>
      </c>
      <c r="B2541" s="6">
        <v>45838</v>
      </c>
      <c r="C2541" s="6">
        <v>45844</v>
      </c>
      <c r="D2541" s="5" t="s">
        <v>694</v>
      </c>
    </row>
    <row r="2542" spans="1:4" x14ac:dyDescent="0.35">
      <c r="A2542" s="5">
        <v>2541</v>
      </c>
      <c r="B2542" s="6">
        <v>45839</v>
      </c>
      <c r="C2542" s="6">
        <v>45844</v>
      </c>
      <c r="D2542" s="5" t="s">
        <v>694</v>
      </c>
    </row>
    <row r="2543" spans="1:4" x14ac:dyDescent="0.35">
      <c r="A2543" s="5">
        <v>2542</v>
      </c>
      <c r="B2543" s="6">
        <v>45840</v>
      </c>
      <c r="C2543" s="6">
        <v>45845</v>
      </c>
      <c r="D2543" s="5" t="s">
        <v>694</v>
      </c>
    </row>
    <row r="2544" spans="1:4" x14ac:dyDescent="0.35">
      <c r="A2544" s="5">
        <v>2543</v>
      </c>
      <c r="B2544" s="6">
        <v>45840</v>
      </c>
      <c r="C2544" s="6">
        <v>45844</v>
      </c>
      <c r="D2544" s="5" t="s">
        <v>694</v>
      </c>
    </row>
    <row r="2545" spans="1:4" x14ac:dyDescent="0.35">
      <c r="A2545" s="5">
        <v>2544</v>
      </c>
      <c r="B2545" s="6">
        <v>45840</v>
      </c>
      <c r="C2545" s="6">
        <v>45842</v>
      </c>
      <c r="D2545" s="5" t="s">
        <v>694</v>
      </c>
    </row>
    <row r="2546" spans="1:4" x14ac:dyDescent="0.35">
      <c r="A2546" s="5">
        <v>2545</v>
      </c>
      <c r="B2546" s="6">
        <v>45842</v>
      </c>
      <c r="C2546" s="5"/>
      <c r="D2546" s="5" t="s">
        <v>696</v>
      </c>
    </row>
    <row r="2547" spans="1:4" x14ac:dyDescent="0.35">
      <c r="A2547" s="5">
        <v>2546</v>
      </c>
      <c r="B2547" s="6">
        <v>45842</v>
      </c>
      <c r="C2547" s="6">
        <v>45847</v>
      </c>
      <c r="D2547" s="5" t="s">
        <v>694</v>
      </c>
    </row>
    <row r="2548" spans="1:4" x14ac:dyDescent="0.35">
      <c r="A2548" s="5">
        <v>2547</v>
      </c>
      <c r="B2548" s="6">
        <v>45842</v>
      </c>
      <c r="C2548" s="6">
        <v>45844</v>
      </c>
      <c r="D2548" s="5" t="s">
        <v>694</v>
      </c>
    </row>
    <row r="2549" spans="1:4" x14ac:dyDescent="0.35">
      <c r="A2549" s="5">
        <v>2548</v>
      </c>
      <c r="B2549" s="6">
        <v>45841</v>
      </c>
      <c r="C2549" s="6">
        <v>45845</v>
      </c>
      <c r="D2549" s="5" t="s">
        <v>694</v>
      </c>
    </row>
    <row r="2550" spans="1:4" x14ac:dyDescent="0.35">
      <c r="A2550" s="5">
        <v>2549</v>
      </c>
      <c r="B2550" s="6">
        <v>45843</v>
      </c>
      <c r="C2550" s="6">
        <v>45846</v>
      </c>
      <c r="D2550" s="5" t="s">
        <v>694</v>
      </c>
    </row>
    <row r="2551" spans="1:4" x14ac:dyDescent="0.35">
      <c r="A2551" s="5">
        <v>2550</v>
      </c>
      <c r="B2551" s="6">
        <v>45843</v>
      </c>
      <c r="C2551" s="6">
        <v>45848</v>
      </c>
      <c r="D2551" s="5" t="s">
        <v>694</v>
      </c>
    </row>
    <row r="2552" spans="1:4" x14ac:dyDescent="0.35">
      <c r="A2552" s="5">
        <v>2551</v>
      </c>
      <c r="B2552" s="6">
        <v>45842</v>
      </c>
      <c r="C2552" s="5"/>
      <c r="D2552" s="5" t="s">
        <v>696</v>
      </c>
    </row>
    <row r="2553" spans="1:4" x14ac:dyDescent="0.35">
      <c r="A2553" s="5">
        <v>2552</v>
      </c>
      <c r="B2553" s="6">
        <v>45841</v>
      </c>
      <c r="C2553" s="6">
        <v>45846</v>
      </c>
      <c r="D2553" s="5" t="s">
        <v>694</v>
      </c>
    </row>
    <row r="2554" spans="1:4" x14ac:dyDescent="0.35">
      <c r="A2554" s="5">
        <v>2553</v>
      </c>
      <c r="B2554" s="6">
        <v>45844</v>
      </c>
      <c r="C2554" s="6">
        <v>45849</v>
      </c>
      <c r="D2554" s="5" t="s">
        <v>694</v>
      </c>
    </row>
    <row r="2555" spans="1:4" x14ac:dyDescent="0.35">
      <c r="A2555" s="5">
        <v>2554</v>
      </c>
      <c r="B2555" s="6">
        <v>45842</v>
      </c>
      <c r="C2555" s="6">
        <v>45846</v>
      </c>
      <c r="D2555" s="5" t="s">
        <v>694</v>
      </c>
    </row>
    <row r="2556" spans="1:4" x14ac:dyDescent="0.35">
      <c r="A2556" s="5">
        <v>2555</v>
      </c>
      <c r="B2556" s="6">
        <v>45843</v>
      </c>
      <c r="C2556" s="6">
        <v>45847</v>
      </c>
      <c r="D2556" s="5" t="s">
        <v>694</v>
      </c>
    </row>
    <row r="2557" spans="1:4" x14ac:dyDescent="0.35">
      <c r="A2557" s="5">
        <v>2556</v>
      </c>
      <c r="B2557" s="6">
        <v>45843</v>
      </c>
      <c r="C2557" s="5"/>
      <c r="D2557" s="5" t="s">
        <v>696</v>
      </c>
    </row>
    <row r="2558" spans="1:4" x14ac:dyDescent="0.35">
      <c r="A2558" s="5">
        <v>2557</v>
      </c>
      <c r="B2558" s="6">
        <v>45844</v>
      </c>
      <c r="C2558" s="6">
        <v>45856</v>
      </c>
      <c r="D2558" s="5" t="s">
        <v>695</v>
      </c>
    </row>
    <row r="2559" spans="1:4" x14ac:dyDescent="0.35">
      <c r="A2559" s="5">
        <v>2558</v>
      </c>
      <c r="B2559" s="6">
        <v>45843</v>
      </c>
      <c r="C2559" s="5"/>
      <c r="D2559" s="5" t="s">
        <v>696</v>
      </c>
    </row>
    <row r="2560" spans="1:4" x14ac:dyDescent="0.35">
      <c r="A2560" s="5">
        <v>2559</v>
      </c>
      <c r="B2560" s="6">
        <v>45845</v>
      </c>
      <c r="C2560" s="6">
        <v>45847</v>
      </c>
      <c r="D2560" s="5" t="s">
        <v>694</v>
      </c>
    </row>
    <row r="2561" spans="1:4" x14ac:dyDescent="0.35">
      <c r="A2561" s="5">
        <v>2560</v>
      </c>
      <c r="B2561" s="6">
        <v>45844</v>
      </c>
      <c r="C2561" s="6">
        <v>45846</v>
      </c>
      <c r="D2561" s="5" t="s">
        <v>694</v>
      </c>
    </row>
    <row r="2562" spans="1:4" x14ac:dyDescent="0.35">
      <c r="A2562" s="5">
        <v>2561</v>
      </c>
      <c r="B2562" s="6">
        <v>45843</v>
      </c>
      <c r="C2562" s="6">
        <v>45846</v>
      </c>
      <c r="D2562" s="5" t="s">
        <v>694</v>
      </c>
    </row>
    <row r="2563" spans="1:4" x14ac:dyDescent="0.35">
      <c r="A2563" s="5">
        <v>2562</v>
      </c>
      <c r="B2563" s="6">
        <v>45843</v>
      </c>
      <c r="C2563" s="6">
        <v>45849</v>
      </c>
      <c r="D2563" s="5" t="s">
        <v>694</v>
      </c>
    </row>
    <row r="2564" spans="1:4" x14ac:dyDescent="0.35">
      <c r="A2564" s="5">
        <v>2563</v>
      </c>
      <c r="B2564" s="6">
        <v>45844</v>
      </c>
      <c r="C2564" s="6">
        <v>45851</v>
      </c>
      <c r="D2564" s="5" t="s">
        <v>695</v>
      </c>
    </row>
    <row r="2565" spans="1:4" x14ac:dyDescent="0.35">
      <c r="A2565" s="5">
        <v>2564</v>
      </c>
      <c r="B2565" s="6">
        <v>45845</v>
      </c>
      <c r="C2565" s="6">
        <v>45849</v>
      </c>
      <c r="D2565" s="5" t="s">
        <v>694</v>
      </c>
    </row>
    <row r="2566" spans="1:4" x14ac:dyDescent="0.35">
      <c r="A2566" s="5">
        <v>2565</v>
      </c>
      <c r="B2566" s="6">
        <v>45845</v>
      </c>
      <c r="C2566" s="6">
        <v>45850</v>
      </c>
      <c r="D2566" s="5" t="s">
        <v>694</v>
      </c>
    </row>
    <row r="2567" spans="1:4" x14ac:dyDescent="0.35">
      <c r="A2567" s="5">
        <v>2566</v>
      </c>
      <c r="B2567" s="6">
        <v>45843</v>
      </c>
      <c r="C2567" s="6">
        <v>45849</v>
      </c>
      <c r="D2567" s="5" t="s">
        <v>694</v>
      </c>
    </row>
    <row r="2568" spans="1:4" x14ac:dyDescent="0.35">
      <c r="A2568" s="5">
        <v>2567</v>
      </c>
      <c r="B2568" s="6">
        <v>45846</v>
      </c>
      <c r="C2568" s="6">
        <v>45852</v>
      </c>
      <c r="D2568" s="5" t="s">
        <v>694</v>
      </c>
    </row>
    <row r="2569" spans="1:4" x14ac:dyDescent="0.35">
      <c r="A2569" s="5">
        <v>2568</v>
      </c>
      <c r="B2569" s="6">
        <v>45846</v>
      </c>
      <c r="C2569" s="6">
        <v>45851</v>
      </c>
      <c r="D2569" s="5" t="s">
        <v>694</v>
      </c>
    </row>
    <row r="2570" spans="1:4" x14ac:dyDescent="0.35">
      <c r="A2570" s="5">
        <v>2569</v>
      </c>
      <c r="B2570" s="6">
        <v>45846</v>
      </c>
      <c r="C2570" s="6">
        <v>45849</v>
      </c>
      <c r="D2570" s="5" t="s">
        <v>694</v>
      </c>
    </row>
    <row r="2571" spans="1:4" x14ac:dyDescent="0.35">
      <c r="A2571" s="5">
        <v>2570</v>
      </c>
      <c r="B2571" s="6">
        <v>45845</v>
      </c>
      <c r="C2571" s="6">
        <v>45849</v>
      </c>
      <c r="D2571" s="5" t="s">
        <v>694</v>
      </c>
    </row>
    <row r="2572" spans="1:4" x14ac:dyDescent="0.35">
      <c r="A2572" s="5">
        <v>2571</v>
      </c>
      <c r="B2572" s="6">
        <v>45847</v>
      </c>
      <c r="C2572" s="6">
        <v>45849</v>
      </c>
      <c r="D2572" s="5" t="s">
        <v>694</v>
      </c>
    </row>
    <row r="2573" spans="1:4" x14ac:dyDescent="0.35">
      <c r="A2573" s="5">
        <v>2572</v>
      </c>
      <c r="B2573" s="6">
        <v>45846</v>
      </c>
      <c r="C2573" s="6">
        <v>45848</v>
      </c>
      <c r="D2573" s="5" t="s">
        <v>694</v>
      </c>
    </row>
    <row r="2574" spans="1:4" x14ac:dyDescent="0.35">
      <c r="A2574" s="5">
        <v>2573</v>
      </c>
      <c r="B2574" s="6">
        <v>45845</v>
      </c>
      <c r="C2574" s="6">
        <v>45848</v>
      </c>
      <c r="D2574" s="5" t="s">
        <v>694</v>
      </c>
    </row>
    <row r="2575" spans="1:4" x14ac:dyDescent="0.35">
      <c r="A2575" s="5">
        <v>2574</v>
      </c>
      <c r="B2575" s="6">
        <v>45846</v>
      </c>
      <c r="C2575" s="6">
        <v>45848</v>
      </c>
      <c r="D2575" s="5" t="s">
        <v>694</v>
      </c>
    </row>
    <row r="2576" spans="1:4" x14ac:dyDescent="0.35">
      <c r="A2576" s="5">
        <v>2575</v>
      </c>
      <c r="B2576" s="6">
        <v>45848</v>
      </c>
      <c r="C2576" s="6">
        <v>45852</v>
      </c>
      <c r="D2576" s="5" t="s">
        <v>694</v>
      </c>
    </row>
    <row r="2577" spans="1:4" x14ac:dyDescent="0.35">
      <c r="A2577" s="5">
        <v>2576</v>
      </c>
      <c r="B2577" s="6">
        <v>45846</v>
      </c>
      <c r="C2577" s="6">
        <v>45852</v>
      </c>
      <c r="D2577" s="5" t="s">
        <v>694</v>
      </c>
    </row>
    <row r="2578" spans="1:4" x14ac:dyDescent="0.35">
      <c r="A2578" s="5">
        <v>2577</v>
      </c>
      <c r="B2578" s="6">
        <v>45847</v>
      </c>
      <c r="C2578" s="6">
        <v>45852</v>
      </c>
      <c r="D2578" s="5" t="s">
        <v>694</v>
      </c>
    </row>
    <row r="2579" spans="1:4" x14ac:dyDescent="0.35">
      <c r="A2579" s="5">
        <v>2578</v>
      </c>
      <c r="B2579" s="6">
        <v>45848</v>
      </c>
      <c r="C2579" s="6">
        <v>45854</v>
      </c>
      <c r="D2579" s="5" t="s">
        <v>694</v>
      </c>
    </row>
    <row r="2580" spans="1:4" x14ac:dyDescent="0.35">
      <c r="A2580" s="5">
        <v>2579</v>
      </c>
      <c r="B2580" s="6">
        <v>45848</v>
      </c>
      <c r="C2580" s="6">
        <v>45851</v>
      </c>
      <c r="D2580" s="5" t="s">
        <v>694</v>
      </c>
    </row>
    <row r="2581" spans="1:4" x14ac:dyDescent="0.35">
      <c r="A2581" s="5">
        <v>2580</v>
      </c>
      <c r="B2581" s="6">
        <v>45849</v>
      </c>
      <c r="C2581" s="6">
        <v>45856</v>
      </c>
      <c r="D2581" s="5" t="s">
        <v>695</v>
      </c>
    </row>
    <row r="2582" spans="1:4" x14ac:dyDescent="0.35">
      <c r="A2582" s="5">
        <v>2581</v>
      </c>
      <c r="B2582" s="6">
        <v>45849</v>
      </c>
      <c r="C2582" s="6">
        <v>45851</v>
      </c>
      <c r="D2582" s="5" t="s">
        <v>694</v>
      </c>
    </row>
    <row r="2583" spans="1:4" x14ac:dyDescent="0.35">
      <c r="A2583" s="5">
        <v>2582</v>
      </c>
      <c r="B2583" s="6">
        <v>45847</v>
      </c>
      <c r="C2583" s="6">
        <v>45849</v>
      </c>
      <c r="D2583" s="5" t="s">
        <v>694</v>
      </c>
    </row>
    <row r="2584" spans="1:4" x14ac:dyDescent="0.35">
      <c r="A2584" s="5">
        <v>2583</v>
      </c>
      <c r="B2584" s="6">
        <v>45848</v>
      </c>
      <c r="C2584" s="6">
        <v>45853</v>
      </c>
      <c r="D2584" s="5" t="s">
        <v>694</v>
      </c>
    </row>
    <row r="2585" spans="1:4" x14ac:dyDescent="0.35">
      <c r="A2585" s="5">
        <v>2584</v>
      </c>
      <c r="B2585" s="6">
        <v>45849</v>
      </c>
      <c r="C2585" s="6">
        <v>45853</v>
      </c>
      <c r="D2585" s="5" t="s">
        <v>694</v>
      </c>
    </row>
    <row r="2586" spans="1:4" x14ac:dyDescent="0.35">
      <c r="A2586" s="5">
        <v>2585</v>
      </c>
      <c r="B2586" s="6">
        <v>45850</v>
      </c>
      <c r="C2586" s="6">
        <v>45852</v>
      </c>
      <c r="D2586" s="5" t="s">
        <v>694</v>
      </c>
    </row>
    <row r="2587" spans="1:4" x14ac:dyDescent="0.35">
      <c r="A2587" s="5">
        <v>2586</v>
      </c>
      <c r="B2587" s="6">
        <v>45850</v>
      </c>
      <c r="C2587" s="5"/>
      <c r="D2587" s="5" t="s">
        <v>696</v>
      </c>
    </row>
    <row r="2588" spans="1:4" x14ac:dyDescent="0.35">
      <c r="A2588" s="5">
        <v>2587</v>
      </c>
      <c r="B2588" s="6">
        <v>45849</v>
      </c>
      <c r="C2588" s="6">
        <v>45851</v>
      </c>
      <c r="D2588" s="5" t="s">
        <v>694</v>
      </c>
    </row>
    <row r="2589" spans="1:4" x14ac:dyDescent="0.35">
      <c r="A2589" s="5">
        <v>2588</v>
      </c>
      <c r="B2589" s="6">
        <v>45850</v>
      </c>
      <c r="C2589" s="6">
        <v>45853</v>
      </c>
      <c r="D2589" s="5" t="s">
        <v>694</v>
      </c>
    </row>
    <row r="2590" spans="1:4" x14ac:dyDescent="0.35">
      <c r="A2590" s="5">
        <v>2589</v>
      </c>
      <c r="B2590" s="6">
        <v>45849</v>
      </c>
      <c r="C2590" s="6">
        <v>45851</v>
      </c>
      <c r="D2590" s="5" t="s">
        <v>694</v>
      </c>
    </row>
    <row r="2591" spans="1:4" x14ac:dyDescent="0.35">
      <c r="A2591" s="5">
        <v>2590</v>
      </c>
      <c r="B2591" s="6">
        <v>45850</v>
      </c>
      <c r="C2591" s="6">
        <v>45856</v>
      </c>
      <c r="D2591" s="5" t="s">
        <v>694</v>
      </c>
    </row>
    <row r="2592" spans="1:4" x14ac:dyDescent="0.35">
      <c r="A2592" s="5">
        <v>2591</v>
      </c>
      <c r="B2592" s="6">
        <v>45851</v>
      </c>
      <c r="C2592" s="6">
        <v>45861</v>
      </c>
      <c r="D2592" s="5" t="s">
        <v>695</v>
      </c>
    </row>
    <row r="2593" spans="1:4" x14ac:dyDescent="0.35">
      <c r="A2593" s="5">
        <v>2592</v>
      </c>
      <c r="B2593" s="6">
        <v>45849</v>
      </c>
      <c r="C2593" s="6">
        <v>45855</v>
      </c>
      <c r="D2593" s="5" t="s">
        <v>694</v>
      </c>
    </row>
    <row r="2594" spans="1:4" x14ac:dyDescent="0.35">
      <c r="A2594" s="5">
        <v>2593</v>
      </c>
      <c r="B2594" s="6">
        <v>45850</v>
      </c>
      <c r="C2594" s="6">
        <v>45852</v>
      </c>
      <c r="D2594" s="5" t="s">
        <v>694</v>
      </c>
    </row>
    <row r="2595" spans="1:4" x14ac:dyDescent="0.35">
      <c r="A2595" s="5">
        <v>2594</v>
      </c>
      <c r="B2595" s="6">
        <v>45851</v>
      </c>
      <c r="C2595" s="6">
        <v>45853</v>
      </c>
      <c r="D2595" s="5" t="s">
        <v>694</v>
      </c>
    </row>
    <row r="2596" spans="1:4" x14ac:dyDescent="0.35">
      <c r="A2596" s="5">
        <v>2595</v>
      </c>
      <c r="B2596" s="6">
        <v>45852</v>
      </c>
      <c r="C2596" s="6">
        <v>45856</v>
      </c>
      <c r="D2596" s="5" t="s">
        <v>694</v>
      </c>
    </row>
    <row r="2597" spans="1:4" x14ac:dyDescent="0.35">
      <c r="A2597" s="5">
        <v>2596</v>
      </c>
      <c r="B2597" s="6">
        <v>45850</v>
      </c>
      <c r="C2597" s="6">
        <v>45852</v>
      </c>
      <c r="D2597" s="5" t="s">
        <v>694</v>
      </c>
    </row>
    <row r="2598" spans="1:4" x14ac:dyDescent="0.35">
      <c r="A2598" s="5">
        <v>2597</v>
      </c>
      <c r="B2598" s="6">
        <v>45851</v>
      </c>
      <c r="C2598" s="5"/>
      <c r="D2598" s="5" t="s">
        <v>696</v>
      </c>
    </row>
    <row r="2599" spans="1:4" x14ac:dyDescent="0.35">
      <c r="A2599" s="5">
        <v>2598</v>
      </c>
      <c r="B2599" s="6">
        <v>45850</v>
      </c>
      <c r="C2599" s="6">
        <v>45856</v>
      </c>
      <c r="D2599" s="5" t="s">
        <v>694</v>
      </c>
    </row>
    <row r="2600" spans="1:4" x14ac:dyDescent="0.35">
      <c r="A2600" s="5">
        <v>2599</v>
      </c>
      <c r="B2600" s="6">
        <v>45851</v>
      </c>
      <c r="C2600" s="5"/>
      <c r="D2600" s="5" t="s">
        <v>696</v>
      </c>
    </row>
    <row r="2601" spans="1:4" x14ac:dyDescent="0.35">
      <c r="A2601" s="5">
        <v>2600</v>
      </c>
      <c r="B2601" s="6">
        <v>45853</v>
      </c>
      <c r="C2601" s="6">
        <v>45858</v>
      </c>
      <c r="D2601" s="5" t="s">
        <v>694</v>
      </c>
    </row>
    <row r="2602" spans="1:4" x14ac:dyDescent="0.35">
      <c r="A2602" s="5">
        <v>2601</v>
      </c>
      <c r="B2602" s="6">
        <v>45852</v>
      </c>
      <c r="C2602" s="6">
        <v>45856</v>
      </c>
      <c r="D2602" s="5" t="s">
        <v>694</v>
      </c>
    </row>
    <row r="2603" spans="1:4" x14ac:dyDescent="0.35">
      <c r="A2603" s="5">
        <v>2602</v>
      </c>
      <c r="B2603" s="6">
        <v>45852</v>
      </c>
      <c r="C2603" s="6">
        <v>45858</v>
      </c>
      <c r="D2603" s="5" t="s">
        <v>694</v>
      </c>
    </row>
    <row r="2604" spans="1:4" x14ac:dyDescent="0.35">
      <c r="A2604" s="5">
        <v>2603</v>
      </c>
      <c r="B2604" s="6">
        <v>45852</v>
      </c>
      <c r="C2604" s="6">
        <v>45858</v>
      </c>
      <c r="D2604" s="5" t="s">
        <v>694</v>
      </c>
    </row>
    <row r="2605" spans="1:4" x14ac:dyDescent="0.35">
      <c r="A2605" s="5">
        <v>2604</v>
      </c>
      <c r="B2605" s="6">
        <v>45852</v>
      </c>
      <c r="C2605" s="6">
        <v>45854</v>
      </c>
      <c r="D2605" s="5" t="s">
        <v>694</v>
      </c>
    </row>
    <row r="2606" spans="1:4" x14ac:dyDescent="0.35">
      <c r="A2606" s="5">
        <v>2605</v>
      </c>
      <c r="B2606" s="6">
        <v>45853</v>
      </c>
      <c r="C2606" s="6">
        <v>45855</v>
      </c>
      <c r="D2606" s="5" t="s">
        <v>694</v>
      </c>
    </row>
    <row r="2607" spans="1:4" x14ac:dyDescent="0.35">
      <c r="A2607" s="5">
        <v>2606</v>
      </c>
      <c r="B2607" s="6">
        <v>45852</v>
      </c>
      <c r="C2607" s="6">
        <v>45855</v>
      </c>
      <c r="D2607" s="5" t="s">
        <v>694</v>
      </c>
    </row>
    <row r="2608" spans="1:4" x14ac:dyDescent="0.35">
      <c r="A2608" s="5">
        <v>2607</v>
      </c>
      <c r="B2608" s="6">
        <v>45853</v>
      </c>
      <c r="C2608" s="6">
        <v>45855</v>
      </c>
      <c r="D2608" s="5" t="s">
        <v>694</v>
      </c>
    </row>
    <row r="2609" spans="1:4" x14ac:dyDescent="0.35">
      <c r="A2609" s="5">
        <v>2608</v>
      </c>
      <c r="B2609" s="6">
        <v>45853</v>
      </c>
      <c r="C2609" s="6">
        <v>45855</v>
      </c>
      <c r="D2609" s="5" t="s">
        <v>694</v>
      </c>
    </row>
    <row r="2610" spans="1:4" x14ac:dyDescent="0.35">
      <c r="A2610" s="5">
        <v>2609</v>
      </c>
      <c r="B2610" s="6">
        <v>45853</v>
      </c>
      <c r="C2610" s="6">
        <v>45859</v>
      </c>
      <c r="D2610" s="5" t="s">
        <v>694</v>
      </c>
    </row>
    <row r="2611" spans="1:4" x14ac:dyDescent="0.35">
      <c r="A2611" s="5">
        <v>2610</v>
      </c>
      <c r="B2611" s="6">
        <v>45853</v>
      </c>
      <c r="C2611" s="6">
        <v>45859</v>
      </c>
      <c r="D2611" s="5" t="s">
        <v>694</v>
      </c>
    </row>
    <row r="2612" spans="1:4" x14ac:dyDescent="0.35">
      <c r="A2612" s="5">
        <v>2611</v>
      </c>
      <c r="B2612" s="6">
        <v>45854</v>
      </c>
      <c r="C2612" s="6">
        <v>45859</v>
      </c>
      <c r="D2612" s="5" t="s">
        <v>694</v>
      </c>
    </row>
    <row r="2613" spans="1:4" x14ac:dyDescent="0.35">
      <c r="A2613" s="5">
        <v>2612</v>
      </c>
      <c r="B2613" s="6">
        <v>45854</v>
      </c>
      <c r="C2613" s="6">
        <v>45857</v>
      </c>
      <c r="D2613" s="5" t="s">
        <v>694</v>
      </c>
    </row>
    <row r="2614" spans="1:4" x14ac:dyDescent="0.35">
      <c r="A2614" s="5">
        <v>2613</v>
      </c>
      <c r="B2614" s="6">
        <v>45853</v>
      </c>
      <c r="C2614" s="6">
        <v>45855</v>
      </c>
      <c r="D2614" s="5" t="s">
        <v>694</v>
      </c>
    </row>
    <row r="2615" spans="1:4" x14ac:dyDescent="0.35">
      <c r="A2615" s="5">
        <v>2614</v>
      </c>
      <c r="B2615" s="6">
        <v>45856</v>
      </c>
      <c r="C2615" s="6">
        <v>45861</v>
      </c>
      <c r="D2615" s="5" t="s">
        <v>694</v>
      </c>
    </row>
    <row r="2616" spans="1:4" x14ac:dyDescent="0.35">
      <c r="A2616" s="5">
        <v>2615</v>
      </c>
      <c r="B2616" s="6">
        <v>45855</v>
      </c>
      <c r="C2616" s="6">
        <v>45858</v>
      </c>
      <c r="D2616" s="5" t="s">
        <v>694</v>
      </c>
    </row>
    <row r="2617" spans="1:4" x14ac:dyDescent="0.35">
      <c r="A2617" s="5">
        <v>2616</v>
      </c>
      <c r="B2617" s="6">
        <v>45854</v>
      </c>
      <c r="C2617" s="6">
        <v>45859</v>
      </c>
      <c r="D2617" s="5" t="s">
        <v>694</v>
      </c>
    </row>
    <row r="2618" spans="1:4" x14ac:dyDescent="0.35">
      <c r="A2618" s="5">
        <v>2617</v>
      </c>
      <c r="B2618" s="6">
        <v>45855</v>
      </c>
      <c r="C2618" s="6">
        <v>45858</v>
      </c>
      <c r="D2618" s="5" t="s">
        <v>694</v>
      </c>
    </row>
    <row r="2619" spans="1:4" x14ac:dyDescent="0.35">
      <c r="A2619" s="5">
        <v>2618</v>
      </c>
      <c r="B2619" s="6">
        <v>45856</v>
      </c>
      <c r="C2619" s="6">
        <v>45863</v>
      </c>
      <c r="D2619" s="5" t="s">
        <v>695</v>
      </c>
    </row>
    <row r="2620" spans="1:4" x14ac:dyDescent="0.35">
      <c r="A2620" s="5">
        <v>2619</v>
      </c>
      <c r="B2620" s="6">
        <v>45855</v>
      </c>
      <c r="C2620" s="5"/>
      <c r="D2620" s="5" t="s">
        <v>696</v>
      </c>
    </row>
    <row r="2621" spans="1:4" x14ac:dyDescent="0.35">
      <c r="A2621" s="5">
        <v>2620</v>
      </c>
      <c r="B2621" s="6">
        <v>45856</v>
      </c>
      <c r="C2621" s="6">
        <v>45859</v>
      </c>
      <c r="D2621" s="5" t="s">
        <v>694</v>
      </c>
    </row>
    <row r="2622" spans="1:4" x14ac:dyDescent="0.35">
      <c r="A2622" s="5">
        <v>2621</v>
      </c>
      <c r="B2622" s="6">
        <v>45856</v>
      </c>
      <c r="C2622" s="6">
        <v>45861</v>
      </c>
      <c r="D2622" s="5" t="s">
        <v>694</v>
      </c>
    </row>
    <row r="2623" spans="1:4" x14ac:dyDescent="0.35">
      <c r="A2623" s="5">
        <v>2622</v>
      </c>
      <c r="B2623" s="6">
        <v>45856</v>
      </c>
      <c r="C2623" s="6">
        <v>45862</v>
      </c>
      <c r="D2623" s="5" t="s">
        <v>694</v>
      </c>
    </row>
    <row r="2624" spans="1:4" x14ac:dyDescent="0.35">
      <c r="A2624" s="5">
        <v>2623</v>
      </c>
      <c r="B2624" s="6">
        <v>45856</v>
      </c>
      <c r="C2624" s="6">
        <v>45862</v>
      </c>
      <c r="D2624" s="5" t="s">
        <v>694</v>
      </c>
    </row>
    <row r="2625" spans="1:4" x14ac:dyDescent="0.35">
      <c r="A2625" s="5">
        <v>2624</v>
      </c>
      <c r="B2625" s="6">
        <v>45856</v>
      </c>
      <c r="C2625" s="6">
        <v>45860</v>
      </c>
      <c r="D2625" s="5" t="s">
        <v>694</v>
      </c>
    </row>
    <row r="2626" spans="1:4" x14ac:dyDescent="0.35">
      <c r="A2626" s="5">
        <v>2625</v>
      </c>
      <c r="B2626" s="6">
        <v>45855</v>
      </c>
      <c r="C2626" s="6">
        <v>45860</v>
      </c>
      <c r="D2626" s="5" t="s">
        <v>694</v>
      </c>
    </row>
    <row r="2627" spans="1:4" x14ac:dyDescent="0.35">
      <c r="A2627" s="5">
        <v>2626</v>
      </c>
      <c r="B2627" s="6">
        <v>45856</v>
      </c>
      <c r="C2627" s="6">
        <v>45858</v>
      </c>
      <c r="D2627" s="5" t="s">
        <v>694</v>
      </c>
    </row>
    <row r="2628" spans="1:4" x14ac:dyDescent="0.35">
      <c r="A2628" s="5">
        <v>2627</v>
      </c>
      <c r="B2628" s="6">
        <v>45855</v>
      </c>
      <c r="C2628" s="6">
        <v>45858</v>
      </c>
      <c r="D2628" s="5" t="s">
        <v>694</v>
      </c>
    </row>
    <row r="2629" spans="1:4" x14ac:dyDescent="0.35">
      <c r="A2629" s="5">
        <v>2628</v>
      </c>
      <c r="B2629" s="6">
        <v>45856</v>
      </c>
      <c r="C2629" s="6">
        <v>45859</v>
      </c>
      <c r="D2629" s="5" t="s">
        <v>694</v>
      </c>
    </row>
    <row r="2630" spans="1:4" x14ac:dyDescent="0.35">
      <c r="A2630" s="5">
        <v>2629</v>
      </c>
      <c r="B2630" s="6">
        <v>45856</v>
      </c>
      <c r="C2630" s="5"/>
      <c r="D2630" s="5" t="s">
        <v>696</v>
      </c>
    </row>
    <row r="2631" spans="1:4" x14ac:dyDescent="0.35">
      <c r="A2631" s="5">
        <v>2630</v>
      </c>
      <c r="B2631" s="6">
        <v>45857</v>
      </c>
      <c r="C2631" s="6">
        <v>45863</v>
      </c>
      <c r="D2631" s="5" t="s">
        <v>694</v>
      </c>
    </row>
    <row r="2632" spans="1:4" x14ac:dyDescent="0.35">
      <c r="A2632" s="5">
        <v>2631</v>
      </c>
      <c r="B2632" s="6">
        <v>45858</v>
      </c>
      <c r="C2632" s="6">
        <v>45863</v>
      </c>
      <c r="D2632" s="5" t="s">
        <v>694</v>
      </c>
    </row>
    <row r="2633" spans="1:4" x14ac:dyDescent="0.35">
      <c r="A2633" s="5">
        <v>2632</v>
      </c>
      <c r="B2633" s="6">
        <v>45858</v>
      </c>
      <c r="C2633" s="6">
        <v>45863</v>
      </c>
      <c r="D2633" s="5" t="s">
        <v>694</v>
      </c>
    </row>
    <row r="2634" spans="1:4" x14ac:dyDescent="0.35">
      <c r="A2634" s="5">
        <v>2633</v>
      </c>
      <c r="B2634" s="6">
        <v>45857</v>
      </c>
      <c r="C2634" s="6">
        <v>45863</v>
      </c>
      <c r="D2634" s="5" t="s">
        <v>694</v>
      </c>
    </row>
    <row r="2635" spans="1:4" x14ac:dyDescent="0.35">
      <c r="A2635" s="5">
        <v>2634</v>
      </c>
      <c r="B2635" s="6">
        <v>45859</v>
      </c>
      <c r="C2635" s="6">
        <v>45863</v>
      </c>
      <c r="D2635" s="5" t="s">
        <v>694</v>
      </c>
    </row>
    <row r="2636" spans="1:4" x14ac:dyDescent="0.35">
      <c r="A2636" s="5">
        <v>2635</v>
      </c>
      <c r="B2636" s="6">
        <v>45857</v>
      </c>
      <c r="C2636" s="5"/>
      <c r="D2636" s="5" t="s">
        <v>696</v>
      </c>
    </row>
    <row r="2637" spans="1:4" x14ac:dyDescent="0.35">
      <c r="A2637" s="5">
        <v>2636</v>
      </c>
      <c r="B2637" s="6">
        <v>45858</v>
      </c>
      <c r="C2637" s="6">
        <v>45863</v>
      </c>
      <c r="D2637" s="5" t="s">
        <v>694</v>
      </c>
    </row>
    <row r="2638" spans="1:4" x14ac:dyDescent="0.35">
      <c r="A2638" s="5">
        <v>2637</v>
      </c>
      <c r="B2638" s="6">
        <v>45858</v>
      </c>
      <c r="C2638" s="6">
        <v>45862</v>
      </c>
      <c r="D2638" s="5" t="s">
        <v>694</v>
      </c>
    </row>
    <row r="2639" spans="1:4" x14ac:dyDescent="0.35">
      <c r="A2639" s="5">
        <v>2638</v>
      </c>
      <c r="B2639" s="6">
        <v>45858</v>
      </c>
      <c r="C2639" s="6">
        <v>45862</v>
      </c>
      <c r="D2639" s="5" t="s">
        <v>694</v>
      </c>
    </row>
    <row r="2640" spans="1:4" x14ac:dyDescent="0.35">
      <c r="A2640" s="5">
        <v>2639</v>
      </c>
      <c r="B2640" s="6">
        <v>45858</v>
      </c>
      <c r="C2640" s="6">
        <v>45863</v>
      </c>
      <c r="D2640" s="5" t="s">
        <v>694</v>
      </c>
    </row>
    <row r="2641" spans="1:4" x14ac:dyDescent="0.35">
      <c r="A2641" s="5">
        <v>2640</v>
      </c>
      <c r="B2641" s="6">
        <v>45858</v>
      </c>
      <c r="C2641" s="6">
        <v>45862</v>
      </c>
      <c r="D2641" s="5" t="s">
        <v>694</v>
      </c>
    </row>
    <row r="2642" spans="1:4" x14ac:dyDescent="0.35">
      <c r="A2642" s="5">
        <v>2641</v>
      </c>
      <c r="B2642" s="6">
        <v>45858</v>
      </c>
      <c r="C2642" s="6">
        <v>45868</v>
      </c>
      <c r="D2642" s="5" t="s">
        <v>695</v>
      </c>
    </row>
    <row r="2643" spans="1:4" x14ac:dyDescent="0.35">
      <c r="A2643" s="5">
        <v>2642</v>
      </c>
      <c r="B2643" s="6">
        <v>45858</v>
      </c>
      <c r="C2643" s="6">
        <v>45861</v>
      </c>
      <c r="D2643" s="5" t="s">
        <v>694</v>
      </c>
    </row>
    <row r="2644" spans="1:4" x14ac:dyDescent="0.35">
      <c r="A2644" s="5">
        <v>2643</v>
      </c>
      <c r="B2644" s="6">
        <v>45857</v>
      </c>
      <c r="C2644" s="6">
        <v>45862</v>
      </c>
      <c r="D2644" s="5" t="s">
        <v>694</v>
      </c>
    </row>
    <row r="2645" spans="1:4" x14ac:dyDescent="0.35">
      <c r="A2645" s="5">
        <v>2644</v>
      </c>
      <c r="B2645" s="6">
        <v>45858</v>
      </c>
      <c r="C2645" s="6">
        <v>45860</v>
      </c>
      <c r="D2645" s="5" t="s">
        <v>694</v>
      </c>
    </row>
    <row r="2646" spans="1:4" x14ac:dyDescent="0.35">
      <c r="A2646" s="5">
        <v>2645</v>
      </c>
      <c r="B2646" s="6">
        <v>45860</v>
      </c>
      <c r="C2646" s="6">
        <v>45862</v>
      </c>
      <c r="D2646" s="5" t="s">
        <v>694</v>
      </c>
    </row>
    <row r="2647" spans="1:4" x14ac:dyDescent="0.35">
      <c r="A2647" s="5">
        <v>2646</v>
      </c>
      <c r="B2647" s="6">
        <v>45861</v>
      </c>
      <c r="C2647" s="6">
        <v>45864</v>
      </c>
      <c r="D2647" s="5" t="s">
        <v>694</v>
      </c>
    </row>
    <row r="2648" spans="1:4" x14ac:dyDescent="0.35">
      <c r="A2648" s="5">
        <v>2647</v>
      </c>
      <c r="B2648" s="6">
        <v>45860</v>
      </c>
      <c r="C2648" s="6">
        <v>45866</v>
      </c>
      <c r="D2648" s="5" t="s">
        <v>694</v>
      </c>
    </row>
    <row r="2649" spans="1:4" x14ac:dyDescent="0.35">
      <c r="A2649" s="5">
        <v>2648</v>
      </c>
      <c r="B2649" s="6">
        <v>45860</v>
      </c>
      <c r="C2649" s="6">
        <v>45863</v>
      </c>
      <c r="D2649" s="5" t="s">
        <v>694</v>
      </c>
    </row>
    <row r="2650" spans="1:4" x14ac:dyDescent="0.35">
      <c r="A2650" s="5">
        <v>2649</v>
      </c>
      <c r="B2650" s="6">
        <v>45862</v>
      </c>
      <c r="C2650" s="6">
        <v>45868</v>
      </c>
      <c r="D2650" s="5" t="s">
        <v>694</v>
      </c>
    </row>
    <row r="2651" spans="1:4" x14ac:dyDescent="0.35">
      <c r="A2651" s="5">
        <v>2650</v>
      </c>
      <c r="B2651" s="6">
        <v>45860</v>
      </c>
      <c r="C2651" s="6">
        <v>45863</v>
      </c>
      <c r="D2651" s="5" t="s">
        <v>694</v>
      </c>
    </row>
    <row r="2652" spans="1:4" x14ac:dyDescent="0.35">
      <c r="A2652" s="5">
        <v>2651</v>
      </c>
      <c r="B2652" s="6">
        <v>45860</v>
      </c>
      <c r="C2652" s="6">
        <v>45863</v>
      </c>
      <c r="D2652" s="5" t="s">
        <v>694</v>
      </c>
    </row>
    <row r="2653" spans="1:4" x14ac:dyDescent="0.35">
      <c r="A2653" s="5">
        <v>2652</v>
      </c>
      <c r="B2653" s="6">
        <v>45860</v>
      </c>
      <c r="C2653" s="6">
        <v>45863</v>
      </c>
      <c r="D2653" s="5" t="s">
        <v>694</v>
      </c>
    </row>
    <row r="2654" spans="1:4" x14ac:dyDescent="0.35">
      <c r="A2654" s="5">
        <v>2653</v>
      </c>
      <c r="B2654" s="6">
        <v>45862</v>
      </c>
      <c r="C2654" s="6">
        <v>45865</v>
      </c>
      <c r="D2654" s="5" t="s">
        <v>694</v>
      </c>
    </row>
    <row r="2655" spans="1:4" x14ac:dyDescent="0.35">
      <c r="A2655" s="5">
        <v>2654</v>
      </c>
      <c r="B2655" s="6">
        <v>45862</v>
      </c>
      <c r="C2655" s="6">
        <v>45866</v>
      </c>
      <c r="D2655" s="5" t="s">
        <v>694</v>
      </c>
    </row>
    <row r="2656" spans="1:4" x14ac:dyDescent="0.35">
      <c r="A2656" s="5">
        <v>2655</v>
      </c>
      <c r="B2656" s="6">
        <v>45862</v>
      </c>
      <c r="C2656" s="6">
        <v>45868</v>
      </c>
      <c r="D2656" s="5" t="s">
        <v>694</v>
      </c>
    </row>
    <row r="2657" spans="1:4" x14ac:dyDescent="0.35">
      <c r="A2657" s="5">
        <v>2656</v>
      </c>
      <c r="B2657" s="6">
        <v>45862</v>
      </c>
      <c r="C2657" s="6">
        <v>45865</v>
      </c>
      <c r="D2657" s="5" t="s">
        <v>694</v>
      </c>
    </row>
    <row r="2658" spans="1:4" x14ac:dyDescent="0.35">
      <c r="A2658" s="5">
        <v>2657</v>
      </c>
      <c r="B2658" s="6">
        <v>45862</v>
      </c>
      <c r="C2658" s="6">
        <v>45867</v>
      </c>
      <c r="D2658" s="5" t="s">
        <v>694</v>
      </c>
    </row>
    <row r="2659" spans="1:4" x14ac:dyDescent="0.35">
      <c r="A2659" s="5">
        <v>2658</v>
      </c>
      <c r="B2659" s="6">
        <v>45863</v>
      </c>
      <c r="C2659" s="6">
        <v>45869</v>
      </c>
      <c r="D2659" s="5" t="s">
        <v>694</v>
      </c>
    </row>
    <row r="2660" spans="1:4" x14ac:dyDescent="0.35">
      <c r="A2660" s="5">
        <v>2659</v>
      </c>
      <c r="B2660" s="6">
        <v>45862</v>
      </c>
      <c r="C2660" s="6">
        <v>45869</v>
      </c>
      <c r="D2660" s="5" t="s">
        <v>695</v>
      </c>
    </row>
    <row r="2661" spans="1:4" x14ac:dyDescent="0.35">
      <c r="A2661" s="5">
        <v>2660</v>
      </c>
      <c r="B2661" s="6">
        <v>45863</v>
      </c>
      <c r="C2661" s="6">
        <v>45867</v>
      </c>
      <c r="D2661" s="5" t="s">
        <v>694</v>
      </c>
    </row>
    <row r="2662" spans="1:4" x14ac:dyDescent="0.35">
      <c r="A2662" s="5">
        <v>2661</v>
      </c>
      <c r="B2662" s="6">
        <v>45864</v>
      </c>
      <c r="C2662" s="5"/>
      <c r="D2662" s="5" t="s">
        <v>696</v>
      </c>
    </row>
    <row r="2663" spans="1:4" x14ac:dyDescent="0.35">
      <c r="A2663" s="5">
        <v>2662</v>
      </c>
      <c r="B2663" s="6">
        <v>45863</v>
      </c>
      <c r="C2663" s="6">
        <v>45865</v>
      </c>
      <c r="D2663" s="5" t="s">
        <v>694</v>
      </c>
    </row>
    <row r="2664" spans="1:4" x14ac:dyDescent="0.35">
      <c r="A2664" s="5">
        <v>2663</v>
      </c>
      <c r="B2664" s="6">
        <v>45864</v>
      </c>
      <c r="C2664" s="6">
        <v>45867</v>
      </c>
      <c r="D2664" s="5" t="s">
        <v>694</v>
      </c>
    </row>
    <row r="2665" spans="1:4" x14ac:dyDescent="0.35">
      <c r="A2665" s="5">
        <v>2664</v>
      </c>
      <c r="B2665" s="6">
        <v>45864</v>
      </c>
      <c r="C2665" s="6">
        <v>45867</v>
      </c>
      <c r="D2665" s="5" t="s">
        <v>694</v>
      </c>
    </row>
    <row r="2666" spans="1:4" x14ac:dyDescent="0.35">
      <c r="A2666" s="5">
        <v>2665</v>
      </c>
      <c r="B2666" s="6">
        <v>45862</v>
      </c>
      <c r="C2666" s="6">
        <v>45864</v>
      </c>
      <c r="D2666" s="5" t="s">
        <v>694</v>
      </c>
    </row>
    <row r="2667" spans="1:4" x14ac:dyDescent="0.35">
      <c r="A2667" s="5">
        <v>2666</v>
      </c>
      <c r="B2667" s="6">
        <v>45864</v>
      </c>
      <c r="C2667" s="6">
        <v>45867</v>
      </c>
      <c r="D2667" s="5" t="s">
        <v>694</v>
      </c>
    </row>
    <row r="2668" spans="1:4" x14ac:dyDescent="0.35">
      <c r="A2668" s="5">
        <v>2667</v>
      </c>
      <c r="B2668" s="6">
        <v>45865</v>
      </c>
      <c r="C2668" s="6">
        <v>45871</v>
      </c>
      <c r="D2668" s="5" t="s">
        <v>694</v>
      </c>
    </row>
    <row r="2669" spans="1:4" x14ac:dyDescent="0.35">
      <c r="A2669" s="5">
        <v>2668</v>
      </c>
      <c r="B2669" s="6">
        <v>45864</v>
      </c>
      <c r="C2669" s="6">
        <v>45871</v>
      </c>
      <c r="D2669" s="5" t="s">
        <v>695</v>
      </c>
    </row>
    <row r="2670" spans="1:4" x14ac:dyDescent="0.35">
      <c r="A2670" s="5">
        <v>2669</v>
      </c>
      <c r="B2670" s="6">
        <v>45865</v>
      </c>
      <c r="C2670" s="6">
        <v>45871</v>
      </c>
      <c r="D2670" s="5" t="s">
        <v>694</v>
      </c>
    </row>
    <row r="2671" spans="1:4" x14ac:dyDescent="0.35">
      <c r="A2671" s="5">
        <v>2670</v>
      </c>
      <c r="B2671" s="6">
        <v>45865</v>
      </c>
      <c r="C2671" s="6">
        <v>45869</v>
      </c>
      <c r="D2671" s="5" t="s">
        <v>694</v>
      </c>
    </row>
    <row r="2672" spans="1:4" x14ac:dyDescent="0.35">
      <c r="A2672" s="5">
        <v>2671</v>
      </c>
      <c r="B2672" s="6">
        <v>45864</v>
      </c>
      <c r="C2672" s="6">
        <v>45869</v>
      </c>
      <c r="D2672" s="5" t="s">
        <v>694</v>
      </c>
    </row>
    <row r="2673" spans="1:4" x14ac:dyDescent="0.35">
      <c r="A2673" s="5">
        <v>2672</v>
      </c>
      <c r="B2673" s="6">
        <v>45864</v>
      </c>
      <c r="C2673" s="6">
        <v>45866</v>
      </c>
      <c r="D2673" s="5" t="s">
        <v>694</v>
      </c>
    </row>
    <row r="2674" spans="1:4" x14ac:dyDescent="0.35">
      <c r="A2674" s="5">
        <v>2673</v>
      </c>
      <c r="B2674" s="6">
        <v>45864</v>
      </c>
      <c r="C2674" s="6">
        <v>45869</v>
      </c>
      <c r="D2674" s="5" t="s">
        <v>694</v>
      </c>
    </row>
    <row r="2675" spans="1:4" x14ac:dyDescent="0.35">
      <c r="A2675" s="5">
        <v>2674</v>
      </c>
      <c r="B2675" s="6">
        <v>45866</v>
      </c>
      <c r="C2675" s="6">
        <v>45868</v>
      </c>
      <c r="D2675" s="5" t="s">
        <v>694</v>
      </c>
    </row>
    <row r="2676" spans="1:4" x14ac:dyDescent="0.35">
      <c r="A2676" s="5">
        <v>2675</v>
      </c>
      <c r="B2676" s="6">
        <v>45866</v>
      </c>
      <c r="C2676" s="6">
        <v>45868</v>
      </c>
      <c r="D2676" s="5" t="s">
        <v>694</v>
      </c>
    </row>
    <row r="2677" spans="1:4" x14ac:dyDescent="0.35">
      <c r="A2677" s="5">
        <v>2676</v>
      </c>
      <c r="B2677" s="6">
        <v>45865</v>
      </c>
      <c r="C2677" s="6">
        <v>45869</v>
      </c>
      <c r="D2677" s="5" t="s">
        <v>694</v>
      </c>
    </row>
    <row r="2678" spans="1:4" x14ac:dyDescent="0.35">
      <c r="A2678" s="5">
        <v>2677</v>
      </c>
      <c r="B2678" s="6">
        <v>45864</v>
      </c>
      <c r="C2678" s="6">
        <v>45868</v>
      </c>
      <c r="D2678" s="5" t="s">
        <v>694</v>
      </c>
    </row>
    <row r="2679" spans="1:4" x14ac:dyDescent="0.35">
      <c r="A2679" s="5">
        <v>2678</v>
      </c>
      <c r="B2679" s="6">
        <v>45866</v>
      </c>
      <c r="C2679" s="6">
        <v>45871</v>
      </c>
      <c r="D2679" s="5" t="s">
        <v>694</v>
      </c>
    </row>
    <row r="2680" spans="1:4" x14ac:dyDescent="0.35">
      <c r="A2680" s="5">
        <v>2679</v>
      </c>
      <c r="B2680" s="6">
        <v>45865</v>
      </c>
      <c r="C2680" s="6">
        <v>45869</v>
      </c>
      <c r="D2680" s="5" t="s">
        <v>694</v>
      </c>
    </row>
    <row r="2681" spans="1:4" x14ac:dyDescent="0.35">
      <c r="A2681" s="5">
        <v>2680</v>
      </c>
      <c r="B2681" s="6">
        <v>45865</v>
      </c>
      <c r="C2681" s="6">
        <v>45871</v>
      </c>
      <c r="D2681" s="5" t="s">
        <v>694</v>
      </c>
    </row>
    <row r="2682" spans="1:4" x14ac:dyDescent="0.35">
      <c r="A2682" s="5">
        <v>2681</v>
      </c>
      <c r="B2682" s="6">
        <v>45866</v>
      </c>
      <c r="C2682" s="6">
        <v>45871</v>
      </c>
      <c r="D2682" s="5" t="s">
        <v>694</v>
      </c>
    </row>
    <row r="2683" spans="1:4" x14ac:dyDescent="0.35">
      <c r="A2683" s="5">
        <v>2682</v>
      </c>
      <c r="B2683" s="6">
        <v>45865</v>
      </c>
      <c r="C2683" s="6">
        <v>45870</v>
      </c>
      <c r="D2683" s="5" t="s">
        <v>694</v>
      </c>
    </row>
    <row r="2684" spans="1:4" x14ac:dyDescent="0.35">
      <c r="A2684" s="5">
        <v>2683</v>
      </c>
      <c r="B2684" s="6">
        <v>45867</v>
      </c>
      <c r="C2684" s="6">
        <v>45869</v>
      </c>
      <c r="D2684" s="5" t="s">
        <v>694</v>
      </c>
    </row>
    <row r="2685" spans="1:4" x14ac:dyDescent="0.35">
      <c r="A2685" s="5">
        <v>2684</v>
      </c>
      <c r="B2685" s="6">
        <v>45865</v>
      </c>
      <c r="C2685" s="6">
        <v>45869</v>
      </c>
      <c r="D2685" s="5" t="s">
        <v>694</v>
      </c>
    </row>
    <row r="2686" spans="1:4" x14ac:dyDescent="0.35">
      <c r="A2686" s="5">
        <v>2685</v>
      </c>
      <c r="B2686" s="6">
        <v>45866</v>
      </c>
      <c r="C2686" s="6">
        <v>45872</v>
      </c>
      <c r="D2686" s="5" t="s">
        <v>694</v>
      </c>
    </row>
    <row r="2687" spans="1:4" x14ac:dyDescent="0.35">
      <c r="A2687" s="5">
        <v>2686</v>
      </c>
      <c r="B2687" s="6">
        <v>45866</v>
      </c>
      <c r="C2687" s="5"/>
      <c r="D2687" s="5" t="s">
        <v>696</v>
      </c>
    </row>
    <row r="2688" spans="1:4" x14ac:dyDescent="0.35">
      <c r="A2688" s="5">
        <v>2687</v>
      </c>
      <c r="B2688" s="6">
        <v>45867</v>
      </c>
      <c r="C2688" s="6">
        <v>45869</v>
      </c>
      <c r="D2688" s="5" t="s">
        <v>694</v>
      </c>
    </row>
    <row r="2689" spans="1:4" x14ac:dyDescent="0.35">
      <c r="A2689" s="5">
        <v>2688</v>
      </c>
      <c r="B2689" s="6">
        <v>45868</v>
      </c>
      <c r="C2689" s="5"/>
      <c r="D2689" s="5" t="s">
        <v>696</v>
      </c>
    </row>
    <row r="2690" spans="1:4" x14ac:dyDescent="0.35">
      <c r="A2690" s="5">
        <v>2689</v>
      </c>
      <c r="B2690" s="6">
        <v>45867</v>
      </c>
      <c r="C2690" s="6">
        <v>45869</v>
      </c>
      <c r="D2690" s="5" t="s">
        <v>694</v>
      </c>
    </row>
    <row r="2691" spans="1:4" x14ac:dyDescent="0.35">
      <c r="A2691" s="5">
        <v>2690</v>
      </c>
      <c r="B2691" s="6">
        <v>45866</v>
      </c>
      <c r="C2691" s="5"/>
      <c r="D2691" s="5" t="s">
        <v>696</v>
      </c>
    </row>
    <row r="2692" spans="1:4" x14ac:dyDescent="0.35">
      <c r="A2692" s="5">
        <v>2691</v>
      </c>
      <c r="B2692" s="6">
        <v>45868</v>
      </c>
      <c r="C2692" s="5"/>
      <c r="D2692" s="5" t="s">
        <v>696</v>
      </c>
    </row>
    <row r="2693" spans="1:4" x14ac:dyDescent="0.35">
      <c r="A2693" s="5">
        <v>2692</v>
      </c>
      <c r="B2693" s="6">
        <v>45868</v>
      </c>
      <c r="C2693" s="6">
        <v>45872</v>
      </c>
      <c r="D2693" s="5" t="s">
        <v>694</v>
      </c>
    </row>
    <row r="2694" spans="1:4" x14ac:dyDescent="0.35">
      <c r="A2694" s="5">
        <v>2693</v>
      </c>
      <c r="B2694" s="6">
        <v>45868</v>
      </c>
      <c r="C2694" s="5"/>
      <c r="D2694" s="5" t="s">
        <v>696</v>
      </c>
    </row>
    <row r="2695" spans="1:4" x14ac:dyDescent="0.35">
      <c r="A2695" s="5">
        <v>2694</v>
      </c>
      <c r="B2695" s="6">
        <v>45869</v>
      </c>
      <c r="C2695" s="6">
        <v>45871</v>
      </c>
      <c r="D2695" s="5" t="s">
        <v>694</v>
      </c>
    </row>
    <row r="2696" spans="1:4" x14ac:dyDescent="0.35">
      <c r="A2696" s="5">
        <v>2695</v>
      </c>
      <c r="B2696" s="6">
        <v>45869</v>
      </c>
      <c r="C2696" s="6">
        <v>45875</v>
      </c>
      <c r="D2696" s="5" t="s">
        <v>694</v>
      </c>
    </row>
    <row r="2697" spans="1:4" x14ac:dyDescent="0.35">
      <c r="A2697" s="5">
        <v>2696</v>
      </c>
      <c r="B2697" s="6">
        <v>45867</v>
      </c>
      <c r="C2697" s="6">
        <v>45877</v>
      </c>
      <c r="D2697" s="5" t="s">
        <v>695</v>
      </c>
    </row>
    <row r="2698" spans="1:4" x14ac:dyDescent="0.35">
      <c r="A2698" s="5">
        <v>2697</v>
      </c>
      <c r="B2698" s="6">
        <v>45867</v>
      </c>
      <c r="C2698" s="6">
        <v>45869</v>
      </c>
      <c r="D2698" s="5" t="s">
        <v>694</v>
      </c>
    </row>
    <row r="2699" spans="1:4" x14ac:dyDescent="0.35">
      <c r="A2699" s="5">
        <v>2698</v>
      </c>
      <c r="B2699" s="6">
        <v>45867</v>
      </c>
      <c r="C2699" s="5"/>
      <c r="D2699" s="5" t="s">
        <v>696</v>
      </c>
    </row>
    <row r="2700" spans="1:4" x14ac:dyDescent="0.35">
      <c r="A2700" s="5">
        <v>2699</v>
      </c>
      <c r="B2700" s="6">
        <v>45867</v>
      </c>
      <c r="C2700" s="6">
        <v>45869</v>
      </c>
      <c r="D2700" s="5" t="s">
        <v>694</v>
      </c>
    </row>
    <row r="2701" spans="1:4" x14ac:dyDescent="0.35">
      <c r="A2701" s="5">
        <v>2700</v>
      </c>
      <c r="B2701" s="6">
        <v>45868</v>
      </c>
      <c r="C2701" s="6">
        <v>45871</v>
      </c>
      <c r="D2701" s="5" t="s">
        <v>694</v>
      </c>
    </row>
    <row r="2702" spans="1:4" x14ac:dyDescent="0.35">
      <c r="A2702" s="5">
        <v>2701</v>
      </c>
      <c r="B2702" s="6">
        <v>45868</v>
      </c>
      <c r="C2702" s="5"/>
      <c r="D2702" s="5" t="s">
        <v>696</v>
      </c>
    </row>
    <row r="2703" spans="1:4" x14ac:dyDescent="0.35">
      <c r="A2703" s="5">
        <v>2702</v>
      </c>
      <c r="B2703" s="6">
        <v>45867</v>
      </c>
      <c r="C2703" s="6">
        <v>45875</v>
      </c>
      <c r="D2703" s="5" t="s">
        <v>695</v>
      </c>
    </row>
    <row r="2704" spans="1:4" x14ac:dyDescent="0.35">
      <c r="A2704" s="5">
        <v>2703</v>
      </c>
      <c r="B2704" s="6">
        <v>45867</v>
      </c>
      <c r="C2704" s="6">
        <v>45869</v>
      </c>
      <c r="D2704" s="5" t="s">
        <v>694</v>
      </c>
    </row>
    <row r="2705" spans="1:4" x14ac:dyDescent="0.35">
      <c r="A2705" s="5">
        <v>2704</v>
      </c>
      <c r="B2705" s="6">
        <v>45868</v>
      </c>
      <c r="C2705" s="6">
        <v>45874</v>
      </c>
      <c r="D2705" s="5" t="s">
        <v>694</v>
      </c>
    </row>
    <row r="2706" spans="1:4" x14ac:dyDescent="0.35">
      <c r="A2706" s="5">
        <v>2705</v>
      </c>
      <c r="B2706" s="6">
        <v>45868</v>
      </c>
      <c r="C2706" s="6">
        <v>45873</v>
      </c>
      <c r="D2706" s="5" t="s">
        <v>694</v>
      </c>
    </row>
    <row r="2707" spans="1:4" x14ac:dyDescent="0.35">
      <c r="A2707" s="5">
        <v>2706</v>
      </c>
      <c r="B2707" s="6">
        <v>45869</v>
      </c>
      <c r="C2707" s="6">
        <v>45874</v>
      </c>
      <c r="D2707" s="5" t="s">
        <v>694</v>
      </c>
    </row>
    <row r="2708" spans="1:4" x14ac:dyDescent="0.35">
      <c r="A2708" s="5">
        <v>2707</v>
      </c>
      <c r="B2708" s="6">
        <v>45869</v>
      </c>
      <c r="C2708" s="6">
        <v>45874</v>
      </c>
      <c r="D2708" s="5" t="s">
        <v>694</v>
      </c>
    </row>
    <row r="2709" spans="1:4" x14ac:dyDescent="0.35">
      <c r="A2709" s="5">
        <v>2708</v>
      </c>
      <c r="B2709" s="6">
        <v>45868</v>
      </c>
      <c r="C2709" s="6">
        <v>45873</v>
      </c>
      <c r="D2709" s="5" t="s">
        <v>694</v>
      </c>
    </row>
    <row r="2710" spans="1:4" x14ac:dyDescent="0.35">
      <c r="A2710" s="5">
        <v>2709</v>
      </c>
      <c r="B2710" s="6">
        <v>45870</v>
      </c>
      <c r="C2710" s="6">
        <v>45877</v>
      </c>
      <c r="D2710" s="5" t="s">
        <v>695</v>
      </c>
    </row>
    <row r="2711" spans="1:4" x14ac:dyDescent="0.35">
      <c r="A2711" s="5">
        <v>2710</v>
      </c>
      <c r="B2711" s="6">
        <v>45871</v>
      </c>
      <c r="C2711" s="6">
        <v>45877</v>
      </c>
      <c r="D2711" s="5" t="s">
        <v>694</v>
      </c>
    </row>
    <row r="2712" spans="1:4" x14ac:dyDescent="0.35">
      <c r="A2712" s="5">
        <v>2711</v>
      </c>
      <c r="B2712" s="6">
        <v>45871</v>
      </c>
      <c r="C2712" s="6">
        <v>45876</v>
      </c>
      <c r="D2712" s="5" t="s">
        <v>694</v>
      </c>
    </row>
    <row r="2713" spans="1:4" x14ac:dyDescent="0.35">
      <c r="A2713" s="5">
        <v>2712</v>
      </c>
      <c r="B2713" s="6">
        <v>45871</v>
      </c>
      <c r="C2713" s="6">
        <v>45873</v>
      </c>
      <c r="D2713" s="5" t="s">
        <v>694</v>
      </c>
    </row>
    <row r="2714" spans="1:4" x14ac:dyDescent="0.35">
      <c r="A2714" s="5">
        <v>2713</v>
      </c>
      <c r="B2714" s="6">
        <v>45872</v>
      </c>
      <c r="C2714" s="6">
        <v>45874</v>
      </c>
      <c r="D2714" s="5" t="s">
        <v>694</v>
      </c>
    </row>
    <row r="2715" spans="1:4" x14ac:dyDescent="0.35">
      <c r="A2715" s="5">
        <v>2714</v>
      </c>
      <c r="B2715" s="6">
        <v>45872</v>
      </c>
      <c r="C2715" s="6">
        <v>45875</v>
      </c>
      <c r="D2715" s="5" t="s">
        <v>694</v>
      </c>
    </row>
    <row r="2716" spans="1:4" x14ac:dyDescent="0.35">
      <c r="A2716" s="5">
        <v>2715</v>
      </c>
      <c r="B2716" s="6">
        <v>45871</v>
      </c>
      <c r="C2716" s="6">
        <v>45874</v>
      </c>
      <c r="D2716" s="5" t="s">
        <v>694</v>
      </c>
    </row>
    <row r="2717" spans="1:4" x14ac:dyDescent="0.35">
      <c r="A2717" s="5">
        <v>2716</v>
      </c>
      <c r="B2717" s="6">
        <v>45872</v>
      </c>
      <c r="C2717" s="6">
        <v>45877</v>
      </c>
      <c r="D2717" s="5" t="s">
        <v>694</v>
      </c>
    </row>
    <row r="2718" spans="1:4" x14ac:dyDescent="0.35">
      <c r="A2718" s="5">
        <v>2717</v>
      </c>
      <c r="B2718" s="6">
        <v>45872</v>
      </c>
      <c r="C2718" s="6">
        <v>45874</v>
      </c>
      <c r="D2718" s="5" t="s">
        <v>694</v>
      </c>
    </row>
    <row r="2719" spans="1:4" x14ac:dyDescent="0.35">
      <c r="A2719" s="5">
        <v>2718</v>
      </c>
      <c r="B2719" s="6">
        <v>45872</v>
      </c>
      <c r="C2719" s="6">
        <v>45878</v>
      </c>
      <c r="D2719" s="5" t="s">
        <v>694</v>
      </c>
    </row>
    <row r="2720" spans="1:4" x14ac:dyDescent="0.35">
      <c r="A2720" s="5">
        <v>2719</v>
      </c>
      <c r="B2720" s="6">
        <v>45871</v>
      </c>
      <c r="C2720" s="6">
        <v>45874</v>
      </c>
      <c r="D2720" s="5" t="s">
        <v>694</v>
      </c>
    </row>
    <row r="2721" spans="1:4" x14ac:dyDescent="0.35">
      <c r="A2721" s="5">
        <v>2720</v>
      </c>
      <c r="B2721" s="6">
        <v>45871</v>
      </c>
      <c r="C2721" s="6">
        <v>45875</v>
      </c>
      <c r="D2721" s="5" t="s">
        <v>694</v>
      </c>
    </row>
    <row r="2722" spans="1:4" x14ac:dyDescent="0.35">
      <c r="A2722" s="5">
        <v>2721</v>
      </c>
      <c r="B2722" s="6">
        <v>45872</v>
      </c>
      <c r="C2722" s="6">
        <v>45876</v>
      </c>
      <c r="D2722" s="5" t="s">
        <v>694</v>
      </c>
    </row>
    <row r="2723" spans="1:4" x14ac:dyDescent="0.35">
      <c r="A2723" s="5">
        <v>2722</v>
      </c>
      <c r="B2723" s="6">
        <v>45872</v>
      </c>
      <c r="C2723" s="6">
        <v>45876</v>
      </c>
      <c r="D2723" s="5" t="s">
        <v>694</v>
      </c>
    </row>
    <row r="2724" spans="1:4" x14ac:dyDescent="0.35">
      <c r="A2724" s="5">
        <v>2723</v>
      </c>
      <c r="B2724" s="6">
        <v>45873</v>
      </c>
      <c r="C2724" s="6">
        <v>45876</v>
      </c>
      <c r="D2724" s="5" t="s">
        <v>694</v>
      </c>
    </row>
    <row r="2725" spans="1:4" x14ac:dyDescent="0.35">
      <c r="A2725" s="5">
        <v>2724</v>
      </c>
      <c r="B2725" s="6">
        <v>45873</v>
      </c>
      <c r="C2725" s="6">
        <v>45877</v>
      </c>
      <c r="D2725" s="5" t="s">
        <v>694</v>
      </c>
    </row>
    <row r="2726" spans="1:4" x14ac:dyDescent="0.35">
      <c r="A2726" s="5">
        <v>2725</v>
      </c>
      <c r="B2726" s="6">
        <v>45872</v>
      </c>
      <c r="C2726" s="6">
        <v>45876</v>
      </c>
      <c r="D2726" s="5" t="s">
        <v>694</v>
      </c>
    </row>
    <row r="2727" spans="1:4" x14ac:dyDescent="0.35">
      <c r="A2727" s="5">
        <v>2726</v>
      </c>
      <c r="B2727" s="6">
        <v>45874</v>
      </c>
      <c r="C2727" s="6">
        <v>45880</v>
      </c>
      <c r="D2727" s="5" t="s">
        <v>694</v>
      </c>
    </row>
    <row r="2728" spans="1:4" x14ac:dyDescent="0.35">
      <c r="A2728" s="5">
        <v>2727</v>
      </c>
      <c r="B2728" s="6">
        <v>45874</v>
      </c>
      <c r="C2728" s="6">
        <v>45886</v>
      </c>
      <c r="D2728" s="5" t="s">
        <v>695</v>
      </c>
    </row>
    <row r="2729" spans="1:4" x14ac:dyDescent="0.35">
      <c r="A2729" s="5">
        <v>2728</v>
      </c>
      <c r="B2729" s="6">
        <v>45874</v>
      </c>
      <c r="C2729" s="6">
        <v>45879</v>
      </c>
      <c r="D2729" s="5" t="s">
        <v>694</v>
      </c>
    </row>
    <row r="2730" spans="1:4" x14ac:dyDescent="0.35">
      <c r="A2730" s="5">
        <v>2729</v>
      </c>
      <c r="B2730" s="6">
        <v>45874</v>
      </c>
      <c r="C2730" s="6">
        <v>45877</v>
      </c>
      <c r="D2730" s="5" t="s">
        <v>694</v>
      </c>
    </row>
    <row r="2731" spans="1:4" x14ac:dyDescent="0.35">
      <c r="A2731" s="5">
        <v>2730</v>
      </c>
      <c r="B2731" s="6">
        <v>45873</v>
      </c>
      <c r="C2731" s="6">
        <v>45877</v>
      </c>
      <c r="D2731" s="5" t="s">
        <v>694</v>
      </c>
    </row>
    <row r="2732" spans="1:4" x14ac:dyDescent="0.35">
      <c r="A2732" s="5">
        <v>2731</v>
      </c>
      <c r="B2732" s="6">
        <v>45874</v>
      </c>
      <c r="C2732" s="6">
        <v>45880</v>
      </c>
      <c r="D2732" s="5" t="s">
        <v>694</v>
      </c>
    </row>
    <row r="2733" spans="1:4" x14ac:dyDescent="0.35">
      <c r="A2733" s="5">
        <v>2732</v>
      </c>
      <c r="B2733" s="6">
        <v>45874</v>
      </c>
      <c r="C2733" s="5"/>
      <c r="D2733" s="5" t="s">
        <v>696</v>
      </c>
    </row>
    <row r="2734" spans="1:4" x14ac:dyDescent="0.35">
      <c r="A2734" s="5">
        <v>2733</v>
      </c>
      <c r="B2734" s="6">
        <v>45873</v>
      </c>
      <c r="C2734" s="6">
        <v>45878</v>
      </c>
      <c r="D2734" s="5" t="s">
        <v>694</v>
      </c>
    </row>
    <row r="2735" spans="1:4" x14ac:dyDescent="0.35">
      <c r="A2735" s="5">
        <v>2734</v>
      </c>
      <c r="B2735" s="6">
        <v>45876</v>
      </c>
      <c r="C2735" s="6">
        <v>45879</v>
      </c>
      <c r="D2735" s="5" t="s">
        <v>694</v>
      </c>
    </row>
    <row r="2736" spans="1:4" x14ac:dyDescent="0.35">
      <c r="A2736" s="5">
        <v>2735</v>
      </c>
      <c r="B2736" s="6">
        <v>45876</v>
      </c>
      <c r="C2736" s="6">
        <v>45878</v>
      </c>
      <c r="D2736" s="5" t="s">
        <v>694</v>
      </c>
    </row>
    <row r="2737" spans="1:4" x14ac:dyDescent="0.35">
      <c r="A2737" s="5">
        <v>2736</v>
      </c>
      <c r="B2737" s="6">
        <v>45875</v>
      </c>
      <c r="C2737" s="6">
        <v>45880</v>
      </c>
      <c r="D2737" s="5" t="s">
        <v>694</v>
      </c>
    </row>
    <row r="2738" spans="1:4" x14ac:dyDescent="0.35">
      <c r="A2738" s="5">
        <v>2737</v>
      </c>
      <c r="B2738" s="6">
        <v>45875</v>
      </c>
      <c r="C2738" s="6">
        <v>45879</v>
      </c>
      <c r="D2738" s="5" t="s">
        <v>694</v>
      </c>
    </row>
    <row r="2739" spans="1:4" x14ac:dyDescent="0.35">
      <c r="A2739" s="5">
        <v>2738</v>
      </c>
      <c r="B2739" s="6">
        <v>45875</v>
      </c>
      <c r="C2739" s="6">
        <v>45879</v>
      </c>
      <c r="D2739" s="5" t="s">
        <v>694</v>
      </c>
    </row>
    <row r="2740" spans="1:4" x14ac:dyDescent="0.35">
      <c r="A2740" s="5">
        <v>2739</v>
      </c>
      <c r="B2740" s="6">
        <v>45876</v>
      </c>
      <c r="C2740" s="6">
        <v>45887</v>
      </c>
      <c r="D2740" s="5" t="s">
        <v>695</v>
      </c>
    </row>
    <row r="2741" spans="1:4" x14ac:dyDescent="0.35">
      <c r="A2741" s="5">
        <v>2740</v>
      </c>
      <c r="B2741" s="6">
        <v>45875</v>
      </c>
      <c r="C2741" s="6">
        <v>45879</v>
      </c>
      <c r="D2741" s="5" t="s">
        <v>694</v>
      </c>
    </row>
    <row r="2742" spans="1:4" x14ac:dyDescent="0.35">
      <c r="A2742" s="5">
        <v>2741</v>
      </c>
      <c r="B2742" s="6">
        <v>45875</v>
      </c>
      <c r="C2742" s="6">
        <v>45880</v>
      </c>
      <c r="D2742" s="5" t="s">
        <v>694</v>
      </c>
    </row>
    <row r="2743" spans="1:4" x14ac:dyDescent="0.35">
      <c r="A2743" s="5">
        <v>2742</v>
      </c>
      <c r="B2743" s="6">
        <v>45876</v>
      </c>
      <c r="C2743" s="6">
        <v>45881</v>
      </c>
      <c r="D2743" s="5" t="s">
        <v>694</v>
      </c>
    </row>
    <row r="2744" spans="1:4" x14ac:dyDescent="0.35">
      <c r="A2744" s="5">
        <v>2743</v>
      </c>
      <c r="B2744" s="6">
        <v>45877</v>
      </c>
      <c r="C2744" s="6">
        <v>45880</v>
      </c>
      <c r="D2744" s="5" t="s">
        <v>694</v>
      </c>
    </row>
    <row r="2745" spans="1:4" x14ac:dyDescent="0.35">
      <c r="A2745" s="5">
        <v>2744</v>
      </c>
      <c r="B2745" s="6">
        <v>45875</v>
      </c>
      <c r="C2745" s="6">
        <v>45885</v>
      </c>
      <c r="D2745" s="5" t="s">
        <v>695</v>
      </c>
    </row>
    <row r="2746" spans="1:4" x14ac:dyDescent="0.35">
      <c r="A2746" s="5">
        <v>2745</v>
      </c>
      <c r="B2746" s="6">
        <v>45877</v>
      </c>
      <c r="C2746" s="6">
        <v>45881</v>
      </c>
      <c r="D2746" s="5" t="s">
        <v>694</v>
      </c>
    </row>
    <row r="2747" spans="1:4" x14ac:dyDescent="0.35">
      <c r="A2747" s="5">
        <v>2746</v>
      </c>
      <c r="B2747" s="6">
        <v>45878</v>
      </c>
      <c r="C2747" s="6">
        <v>45882</v>
      </c>
      <c r="D2747" s="5" t="s">
        <v>694</v>
      </c>
    </row>
    <row r="2748" spans="1:4" x14ac:dyDescent="0.35">
      <c r="A2748" s="5">
        <v>2747</v>
      </c>
      <c r="B2748" s="6">
        <v>45877</v>
      </c>
      <c r="C2748" s="6">
        <v>45881</v>
      </c>
      <c r="D2748" s="5" t="s">
        <v>694</v>
      </c>
    </row>
    <row r="2749" spans="1:4" x14ac:dyDescent="0.35">
      <c r="A2749" s="5">
        <v>2748</v>
      </c>
      <c r="B2749" s="6">
        <v>45878</v>
      </c>
      <c r="C2749" s="6">
        <v>45882</v>
      </c>
      <c r="D2749" s="5" t="s">
        <v>694</v>
      </c>
    </row>
    <row r="2750" spans="1:4" x14ac:dyDescent="0.35">
      <c r="A2750" s="5">
        <v>2749</v>
      </c>
      <c r="B2750" s="6">
        <v>45878</v>
      </c>
      <c r="C2750" s="6">
        <v>45881</v>
      </c>
      <c r="D2750" s="5" t="s">
        <v>694</v>
      </c>
    </row>
    <row r="2751" spans="1:4" x14ac:dyDescent="0.35">
      <c r="A2751" s="5">
        <v>2750</v>
      </c>
      <c r="B2751" s="6">
        <v>45878</v>
      </c>
      <c r="C2751" s="6">
        <v>45882</v>
      </c>
      <c r="D2751" s="5" t="s">
        <v>694</v>
      </c>
    </row>
    <row r="2752" spans="1:4" x14ac:dyDescent="0.35">
      <c r="A2752" s="5">
        <v>2751</v>
      </c>
      <c r="B2752" s="6">
        <v>45879</v>
      </c>
      <c r="C2752" s="6">
        <v>45883</v>
      </c>
      <c r="D2752" s="5" t="s">
        <v>694</v>
      </c>
    </row>
    <row r="2753" spans="1:4" x14ac:dyDescent="0.35">
      <c r="A2753" s="5">
        <v>2752</v>
      </c>
      <c r="B2753" s="6">
        <v>45878</v>
      </c>
      <c r="C2753" s="6">
        <v>45885</v>
      </c>
      <c r="D2753" s="5" t="s">
        <v>695</v>
      </c>
    </row>
    <row r="2754" spans="1:4" x14ac:dyDescent="0.35">
      <c r="A2754" s="5">
        <v>2753</v>
      </c>
      <c r="B2754" s="6">
        <v>45877</v>
      </c>
      <c r="C2754" s="6">
        <v>45889</v>
      </c>
      <c r="D2754" s="5" t="s">
        <v>695</v>
      </c>
    </row>
    <row r="2755" spans="1:4" x14ac:dyDescent="0.35">
      <c r="A2755" s="5">
        <v>2754</v>
      </c>
      <c r="B2755" s="6">
        <v>45878</v>
      </c>
      <c r="C2755" s="6">
        <v>45881</v>
      </c>
      <c r="D2755" s="5" t="s">
        <v>694</v>
      </c>
    </row>
    <row r="2756" spans="1:4" x14ac:dyDescent="0.35">
      <c r="A2756" s="5">
        <v>2755</v>
      </c>
      <c r="B2756" s="6">
        <v>45878</v>
      </c>
      <c r="C2756" s="6">
        <v>45882</v>
      </c>
      <c r="D2756" s="5" t="s">
        <v>694</v>
      </c>
    </row>
    <row r="2757" spans="1:4" x14ac:dyDescent="0.35">
      <c r="A2757" s="5">
        <v>2756</v>
      </c>
      <c r="B2757" s="6">
        <v>45880</v>
      </c>
      <c r="C2757" s="5"/>
      <c r="D2757" s="5" t="s">
        <v>696</v>
      </c>
    </row>
    <row r="2758" spans="1:4" x14ac:dyDescent="0.35">
      <c r="A2758" s="5">
        <v>2757</v>
      </c>
      <c r="B2758" s="6">
        <v>45880</v>
      </c>
      <c r="C2758" s="6">
        <v>45884</v>
      </c>
      <c r="D2758" s="5" t="s">
        <v>694</v>
      </c>
    </row>
    <row r="2759" spans="1:4" x14ac:dyDescent="0.35">
      <c r="A2759" s="5">
        <v>2758</v>
      </c>
      <c r="B2759" s="6">
        <v>45879</v>
      </c>
      <c r="C2759" s="6">
        <v>45883</v>
      </c>
      <c r="D2759" s="5" t="s">
        <v>694</v>
      </c>
    </row>
    <row r="2760" spans="1:4" x14ac:dyDescent="0.35">
      <c r="A2760" s="5">
        <v>2759</v>
      </c>
      <c r="B2760" s="6">
        <v>45879</v>
      </c>
      <c r="C2760" s="6">
        <v>45883</v>
      </c>
      <c r="D2760" s="5" t="s">
        <v>694</v>
      </c>
    </row>
    <row r="2761" spans="1:4" x14ac:dyDescent="0.35">
      <c r="A2761" s="5">
        <v>2760</v>
      </c>
      <c r="B2761" s="6">
        <v>45879</v>
      </c>
      <c r="C2761" s="6">
        <v>45884</v>
      </c>
      <c r="D2761" s="5" t="s">
        <v>694</v>
      </c>
    </row>
    <row r="2762" spans="1:4" x14ac:dyDescent="0.35">
      <c r="A2762" s="5">
        <v>2761</v>
      </c>
      <c r="B2762" s="6">
        <v>45878</v>
      </c>
      <c r="C2762" s="6">
        <v>45883</v>
      </c>
      <c r="D2762" s="5" t="s">
        <v>694</v>
      </c>
    </row>
    <row r="2763" spans="1:4" x14ac:dyDescent="0.35">
      <c r="A2763" s="5">
        <v>2762</v>
      </c>
      <c r="B2763" s="6">
        <v>45880</v>
      </c>
      <c r="C2763" s="6">
        <v>45883</v>
      </c>
      <c r="D2763" s="5" t="s">
        <v>694</v>
      </c>
    </row>
    <row r="2764" spans="1:4" x14ac:dyDescent="0.35">
      <c r="A2764" s="5">
        <v>2763</v>
      </c>
      <c r="B2764" s="6">
        <v>45880</v>
      </c>
      <c r="C2764" s="6">
        <v>45885</v>
      </c>
      <c r="D2764" s="5" t="s">
        <v>694</v>
      </c>
    </row>
    <row r="2765" spans="1:4" x14ac:dyDescent="0.35">
      <c r="A2765" s="5">
        <v>2764</v>
      </c>
      <c r="B2765" s="6">
        <v>45881</v>
      </c>
      <c r="C2765" s="6">
        <v>45887</v>
      </c>
      <c r="D2765" s="5" t="s">
        <v>694</v>
      </c>
    </row>
    <row r="2766" spans="1:4" x14ac:dyDescent="0.35">
      <c r="A2766" s="5">
        <v>2765</v>
      </c>
      <c r="B2766" s="6">
        <v>45881</v>
      </c>
      <c r="C2766" s="5"/>
      <c r="D2766" s="5" t="s">
        <v>696</v>
      </c>
    </row>
    <row r="2767" spans="1:4" x14ac:dyDescent="0.35">
      <c r="A2767" s="5">
        <v>2766</v>
      </c>
      <c r="B2767" s="6">
        <v>45879</v>
      </c>
      <c r="C2767" s="6">
        <v>45882</v>
      </c>
      <c r="D2767" s="5" t="s">
        <v>694</v>
      </c>
    </row>
    <row r="2768" spans="1:4" x14ac:dyDescent="0.35">
      <c r="A2768" s="5">
        <v>2767</v>
      </c>
      <c r="B2768" s="6">
        <v>45881</v>
      </c>
      <c r="C2768" s="6">
        <v>45885</v>
      </c>
      <c r="D2768" s="5" t="s">
        <v>694</v>
      </c>
    </row>
    <row r="2769" spans="1:4" x14ac:dyDescent="0.35">
      <c r="A2769" s="5">
        <v>2768</v>
      </c>
      <c r="B2769" s="6">
        <v>45881</v>
      </c>
      <c r="C2769" s="6">
        <v>45887</v>
      </c>
      <c r="D2769" s="5" t="s">
        <v>694</v>
      </c>
    </row>
    <row r="2770" spans="1:4" x14ac:dyDescent="0.35">
      <c r="A2770" s="5">
        <v>2769</v>
      </c>
      <c r="B2770" s="6">
        <v>45882</v>
      </c>
      <c r="C2770" s="6">
        <v>45888</v>
      </c>
      <c r="D2770" s="5" t="s">
        <v>694</v>
      </c>
    </row>
    <row r="2771" spans="1:4" x14ac:dyDescent="0.35">
      <c r="A2771" s="5">
        <v>2770</v>
      </c>
      <c r="B2771" s="6">
        <v>45882</v>
      </c>
      <c r="C2771" s="6">
        <v>45887</v>
      </c>
      <c r="D2771" s="5" t="s">
        <v>694</v>
      </c>
    </row>
    <row r="2772" spans="1:4" x14ac:dyDescent="0.35">
      <c r="A2772" s="5">
        <v>2771</v>
      </c>
      <c r="B2772" s="6">
        <v>45880</v>
      </c>
      <c r="C2772" s="6">
        <v>45884</v>
      </c>
      <c r="D2772" s="5" t="s">
        <v>694</v>
      </c>
    </row>
    <row r="2773" spans="1:4" x14ac:dyDescent="0.35">
      <c r="A2773" s="5">
        <v>2772</v>
      </c>
      <c r="B2773" s="6">
        <v>45880</v>
      </c>
      <c r="C2773" s="6">
        <v>45886</v>
      </c>
      <c r="D2773" s="5" t="s">
        <v>694</v>
      </c>
    </row>
    <row r="2774" spans="1:4" x14ac:dyDescent="0.35">
      <c r="A2774" s="5">
        <v>2773</v>
      </c>
      <c r="B2774" s="6">
        <v>45883</v>
      </c>
      <c r="C2774" s="6">
        <v>45888</v>
      </c>
      <c r="D2774" s="5" t="s">
        <v>694</v>
      </c>
    </row>
    <row r="2775" spans="1:4" x14ac:dyDescent="0.35">
      <c r="A2775" s="5">
        <v>2774</v>
      </c>
      <c r="B2775" s="6">
        <v>45882</v>
      </c>
      <c r="C2775" s="6">
        <v>45888</v>
      </c>
      <c r="D2775" s="5" t="s">
        <v>694</v>
      </c>
    </row>
    <row r="2776" spans="1:4" x14ac:dyDescent="0.35">
      <c r="A2776" s="5">
        <v>2775</v>
      </c>
      <c r="B2776" s="6">
        <v>45883</v>
      </c>
      <c r="C2776" s="6">
        <v>45885</v>
      </c>
      <c r="D2776" s="5" t="s">
        <v>694</v>
      </c>
    </row>
    <row r="2777" spans="1:4" x14ac:dyDescent="0.35">
      <c r="A2777" s="5">
        <v>2776</v>
      </c>
      <c r="B2777" s="6">
        <v>45882</v>
      </c>
      <c r="C2777" s="6">
        <v>45886</v>
      </c>
      <c r="D2777" s="5" t="s">
        <v>694</v>
      </c>
    </row>
    <row r="2778" spans="1:4" x14ac:dyDescent="0.35">
      <c r="A2778" s="5">
        <v>2777</v>
      </c>
      <c r="B2778" s="6">
        <v>45882</v>
      </c>
      <c r="C2778" s="6">
        <v>45888</v>
      </c>
      <c r="D2778" s="5" t="s">
        <v>694</v>
      </c>
    </row>
    <row r="2779" spans="1:4" x14ac:dyDescent="0.35">
      <c r="A2779" s="5">
        <v>2778</v>
      </c>
      <c r="B2779" s="6">
        <v>45883</v>
      </c>
      <c r="C2779" s="6">
        <v>45889</v>
      </c>
      <c r="D2779" s="5" t="s">
        <v>694</v>
      </c>
    </row>
    <row r="2780" spans="1:4" x14ac:dyDescent="0.35">
      <c r="A2780" s="5">
        <v>2779</v>
      </c>
      <c r="B2780" s="6">
        <v>45883</v>
      </c>
      <c r="C2780" s="6">
        <v>45888</v>
      </c>
      <c r="D2780" s="5" t="s">
        <v>694</v>
      </c>
    </row>
    <row r="2781" spans="1:4" x14ac:dyDescent="0.35">
      <c r="A2781" s="5">
        <v>2780</v>
      </c>
      <c r="B2781" s="6">
        <v>45884</v>
      </c>
      <c r="C2781" s="5"/>
      <c r="D2781" s="5" t="s">
        <v>696</v>
      </c>
    </row>
    <row r="2782" spans="1:4" x14ac:dyDescent="0.35">
      <c r="A2782" s="5">
        <v>2781</v>
      </c>
      <c r="B2782" s="6">
        <v>45884</v>
      </c>
      <c r="C2782" s="6">
        <v>45889</v>
      </c>
      <c r="D2782" s="5" t="s">
        <v>694</v>
      </c>
    </row>
    <row r="2783" spans="1:4" x14ac:dyDescent="0.35">
      <c r="A2783" s="5">
        <v>2782</v>
      </c>
      <c r="B2783" s="6">
        <v>45882</v>
      </c>
      <c r="C2783" s="6">
        <v>45888</v>
      </c>
      <c r="D2783" s="5" t="s">
        <v>694</v>
      </c>
    </row>
    <row r="2784" spans="1:4" x14ac:dyDescent="0.35">
      <c r="A2784" s="5">
        <v>2783</v>
      </c>
      <c r="B2784" s="6">
        <v>45885</v>
      </c>
      <c r="C2784" s="6">
        <v>45890</v>
      </c>
      <c r="D2784" s="5" t="s">
        <v>694</v>
      </c>
    </row>
    <row r="2785" spans="1:4" x14ac:dyDescent="0.35">
      <c r="A2785" s="5">
        <v>2784</v>
      </c>
      <c r="B2785" s="6">
        <v>45883</v>
      </c>
      <c r="C2785" s="6">
        <v>45889</v>
      </c>
      <c r="D2785" s="5" t="s">
        <v>694</v>
      </c>
    </row>
    <row r="2786" spans="1:4" x14ac:dyDescent="0.35">
      <c r="A2786" s="5">
        <v>2785</v>
      </c>
      <c r="B2786" s="6">
        <v>45885</v>
      </c>
      <c r="C2786" s="6">
        <v>45889</v>
      </c>
      <c r="D2786" s="5" t="s">
        <v>694</v>
      </c>
    </row>
    <row r="2787" spans="1:4" x14ac:dyDescent="0.35">
      <c r="A2787" s="5">
        <v>2786</v>
      </c>
      <c r="B2787" s="6">
        <v>45885</v>
      </c>
      <c r="C2787" s="6">
        <v>45892</v>
      </c>
      <c r="D2787" s="5" t="s">
        <v>695</v>
      </c>
    </row>
    <row r="2788" spans="1:4" x14ac:dyDescent="0.35">
      <c r="A2788" s="5">
        <v>2787</v>
      </c>
      <c r="B2788" s="6">
        <v>45885</v>
      </c>
      <c r="C2788" s="6">
        <v>45891</v>
      </c>
      <c r="D2788" s="5" t="s">
        <v>694</v>
      </c>
    </row>
    <row r="2789" spans="1:4" x14ac:dyDescent="0.35">
      <c r="A2789" s="5">
        <v>2788</v>
      </c>
      <c r="B2789" s="6">
        <v>45884</v>
      </c>
      <c r="C2789" s="6">
        <v>45888</v>
      </c>
      <c r="D2789" s="5" t="s">
        <v>694</v>
      </c>
    </row>
    <row r="2790" spans="1:4" x14ac:dyDescent="0.35">
      <c r="A2790" s="5">
        <v>2789</v>
      </c>
      <c r="B2790" s="6">
        <v>45884</v>
      </c>
      <c r="C2790" s="6">
        <v>45890</v>
      </c>
      <c r="D2790" s="5" t="s">
        <v>694</v>
      </c>
    </row>
    <row r="2791" spans="1:4" x14ac:dyDescent="0.35">
      <c r="A2791" s="5">
        <v>2790</v>
      </c>
      <c r="B2791" s="6">
        <v>45885</v>
      </c>
      <c r="C2791" s="6">
        <v>45889</v>
      </c>
      <c r="D2791" s="5" t="s">
        <v>694</v>
      </c>
    </row>
    <row r="2792" spans="1:4" x14ac:dyDescent="0.35">
      <c r="A2792" s="5">
        <v>2791</v>
      </c>
      <c r="B2792" s="6">
        <v>45884</v>
      </c>
      <c r="C2792" s="5"/>
      <c r="D2792" s="5" t="s">
        <v>696</v>
      </c>
    </row>
    <row r="2793" spans="1:4" x14ac:dyDescent="0.35">
      <c r="A2793" s="5">
        <v>2792</v>
      </c>
      <c r="B2793" s="6">
        <v>45884</v>
      </c>
      <c r="C2793" s="6">
        <v>45893</v>
      </c>
      <c r="D2793" s="5" t="s">
        <v>695</v>
      </c>
    </row>
    <row r="2794" spans="1:4" x14ac:dyDescent="0.35">
      <c r="A2794" s="5">
        <v>2793</v>
      </c>
      <c r="B2794" s="6">
        <v>45886</v>
      </c>
      <c r="C2794" s="6">
        <v>45891</v>
      </c>
      <c r="D2794" s="5" t="s">
        <v>694</v>
      </c>
    </row>
    <row r="2795" spans="1:4" x14ac:dyDescent="0.35">
      <c r="A2795" s="5">
        <v>2794</v>
      </c>
      <c r="B2795" s="6">
        <v>45887</v>
      </c>
      <c r="C2795" s="6">
        <v>45889</v>
      </c>
      <c r="D2795" s="5" t="s">
        <v>694</v>
      </c>
    </row>
    <row r="2796" spans="1:4" x14ac:dyDescent="0.35">
      <c r="A2796" s="5">
        <v>2795</v>
      </c>
      <c r="B2796" s="6">
        <v>45887</v>
      </c>
      <c r="C2796" s="6">
        <v>45889</v>
      </c>
      <c r="D2796" s="5" t="s">
        <v>694</v>
      </c>
    </row>
    <row r="2797" spans="1:4" x14ac:dyDescent="0.35">
      <c r="A2797" s="5">
        <v>2796</v>
      </c>
      <c r="B2797" s="6">
        <v>45886</v>
      </c>
      <c r="C2797" s="6">
        <v>45889</v>
      </c>
      <c r="D2797" s="5" t="s">
        <v>694</v>
      </c>
    </row>
    <row r="2798" spans="1:4" x14ac:dyDescent="0.35">
      <c r="A2798" s="5">
        <v>2797</v>
      </c>
      <c r="B2798" s="6">
        <v>45888</v>
      </c>
      <c r="C2798" s="6">
        <v>45890</v>
      </c>
      <c r="D2798" s="5" t="s">
        <v>694</v>
      </c>
    </row>
    <row r="2799" spans="1:4" x14ac:dyDescent="0.35">
      <c r="A2799" s="5">
        <v>2798</v>
      </c>
      <c r="B2799" s="6">
        <v>45887</v>
      </c>
      <c r="C2799" s="6">
        <v>45890</v>
      </c>
      <c r="D2799" s="5" t="s">
        <v>694</v>
      </c>
    </row>
    <row r="2800" spans="1:4" x14ac:dyDescent="0.35">
      <c r="A2800" s="5">
        <v>2799</v>
      </c>
      <c r="B2800" s="6">
        <v>45886</v>
      </c>
      <c r="C2800" s="5"/>
      <c r="D2800" s="5" t="s">
        <v>696</v>
      </c>
    </row>
    <row r="2801" spans="1:4" x14ac:dyDescent="0.35">
      <c r="A2801" s="5">
        <v>2800</v>
      </c>
      <c r="B2801" s="6">
        <v>45886</v>
      </c>
      <c r="C2801" s="6">
        <v>45890</v>
      </c>
      <c r="D2801" s="5" t="s">
        <v>694</v>
      </c>
    </row>
    <row r="2802" spans="1:4" x14ac:dyDescent="0.35">
      <c r="A2802" s="5">
        <v>2801</v>
      </c>
      <c r="B2802" s="6">
        <v>45888</v>
      </c>
      <c r="C2802" s="6">
        <v>45891</v>
      </c>
      <c r="D2802" s="5" t="s">
        <v>694</v>
      </c>
    </row>
    <row r="2803" spans="1:4" x14ac:dyDescent="0.35">
      <c r="A2803" s="5">
        <v>2802</v>
      </c>
      <c r="B2803" s="6">
        <v>45887</v>
      </c>
      <c r="C2803" s="6">
        <v>45891</v>
      </c>
      <c r="D2803" s="5" t="s">
        <v>694</v>
      </c>
    </row>
    <row r="2804" spans="1:4" x14ac:dyDescent="0.35">
      <c r="A2804" s="5">
        <v>2803</v>
      </c>
      <c r="B2804" s="6">
        <v>45886</v>
      </c>
      <c r="C2804" s="6">
        <v>45891</v>
      </c>
      <c r="D2804" s="5" t="s">
        <v>694</v>
      </c>
    </row>
    <row r="2805" spans="1:4" x14ac:dyDescent="0.35">
      <c r="A2805" s="5">
        <v>2804</v>
      </c>
      <c r="B2805" s="6">
        <v>45886</v>
      </c>
      <c r="C2805" s="5"/>
      <c r="D2805" s="5" t="s">
        <v>696</v>
      </c>
    </row>
    <row r="2806" spans="1:4" x14ac:dyDescent="0.35">
      <c r="A2806" s="5">
        <v>2805</v>
      </c>
      <c r="B2806" s="6">
        <v>45887</v>
      </c>
      <c r="C2806" s="6">
        <v>45891</v>
      </c>
      <c r="D2806" s="5" t="s">
        <v>694</v>
      </c>
    </row>
    <row r="2807" spans="1:4" x14ac:dyDescent="0.35">
      <c r="A2807" s="5">
        <v>2806</v>
      </c>
      <c r="B2807" s="6">
        <v>45887</v>
      </c>
      <c r="C2807" s="6">
        <v>45889</v>
      </c>
      <c r="D2807" s="5" t="s">
        <v>694</v>
      </c>
    </row>
    <row r="2808" spans="1:4" x14ac:dyDescent="0.35">
      <c r="A2808" s="5">
        <v>2807</v>
      </c>
      <c r="B2808" s="6">
        <v>45887</v>
      </c>
      <c r="C2808" s="6">
        <v>45893</v>
      </c>
      <c r="D2808" s="5" t="s">
        <v>694</v>
      </c>
    </row>
    <row r="2809" spans="1:4" x14ac:dyDescent="0.35">
      <c r="A2809" s="5">
        <v>2808</v>
      </c>
      <c r="B2809" s="6">
        <v>45888</v>
      </c>
      <c r="C2809" s="6">
        <v>45890</v>
      </c>
      <c r="D2809" s="5" t="s">
        <v>694</v>
      </c>
    </row>
    <row r="2810" spans="1:4" x14ac:dyDescent="0.35">
      <c r="A2810" s="5">
        <v>2809</v>
      </c>
      <c r="B2810" s="6">
        <v>45889</v>
      </c>
      <c r="C2810" s="6">
        <v>45894</v>
      </c>
      <c r="D2810" s="5" t="s">
        <v>694</v>
      </c>
    </row>
    <row r="2811" spans="1:4" x14ac:dyDescent="0.35">
      <c r="A2811" s="5">
        <v>2810</v>
      </c>
      <c r="B2811" s="6">
        <v>45889</v>
      </c>
      <c r="C2811" s="6">
        <v>45894</v>
      </c>
      <c r="D2811" s="5" t="s">
        <v>694</v>
      </c>
    </row>
    <row r="2812" spans="1:4" x14ac:dyDescent="0.35">
      <c r="A2812" s="5">
        <v>2811</v>
      </c>
      <c r="B2812" s="6">
        <v>45888</v>
      </c>
      <c r="C2812" s="6">
        <v>45891</v>
      </c>
      <c r="D2812" s="5" t="s">
        <v>694</v>
      </c>
    </row>
    <row r="2813" spans="1:4" x14ac:dyDescent="0.35">
      <c r="A2813" s="5">
        <v>2812</v>
      </c>
      <c r="B2813" s="6">
        <v>45889</v>
      </c>
      <c r="C2813" s="6">
        <v>45893</v>
      </c>
      <c r="D2813" s="5" t="s">
        <v>694</v>
      </c>
    </row>
    <row r="2814" spans="1:4" x14ac:dyDescent="0.35">
      <c r="A2814" s="5">
        <v>2813</v>
      </c>
      <c r="B2814" s="6">
        <v>45890</v>
      </c>
      <c r="C2814" s="6">
        <v>45892</v>
      </c>
      <c r="D2814" s="5" t="s">
        <v>694</v>
      </c>
    </row>
    <row r="2815" spans="1:4" x14ac:dyDescent="0.35">
      <c r="A2815" s="5">
        <v>2814</v>
      </c>
      <c r="B2815" s="6">
        <v>45888</v>
      </c>
      <c r="C2815" s="6">
        <v>45891</v>
      </c>
      <c r="D2815" s="5" t="s">
        <v>694</v>
      </c>
    </row>
    <row r="2816" spans="1:4" x14ac:dyDescent="0.35">
      <c r="A2816" s="5">
        <v>2815</v>
      </c>
      <c r="B2816" s="6">
        <v>45888</v>
      </c>
      <c r="C2816" s="6">
        <v>45892</v>
      </c>
      <c r="D2816" s="5" t="s">
        <v>694</v>
      </c>
    </row>
    <row r="2817" spans="1:4" x14ac:dyDescent="0.35">
      <c r="A2817" s="5">
        <v>2816</v>
      </c>
      <c r="B2817" s="6">
        <v>45889</v>
      </c>
      <c r="C2817" s="6">
        <v>45891</v>
      </c>
      <c r="D2817" s="5" t="s">
        <v>694</v>
      </c>
    </row>
    <row r="2818" spans="1:4" x14ac:dyDescent="0.35">
      <c r="A2818" s="5">
        <v>2817</v>
      </c>
      <c r="B2818" s="6">
        <v>45890</v>
      </c>
      <c r="C2818" s="6">
        <v>45892</v>
      </c>
      <c r="D2818" s="5" t="s">
        <v>694</v>
      </c>
    </row>
    <row r="2819" spans="1:4" x14ac:dyDescent="0.35">
      <c r="A2819" s="5">
        <v>2818</v>
      </c>
      <c r="B2819" s="6">
        <v>45888</v>
      </c>
      <c r="C2819" s="6">
        <v>45893</v>
      </c>
      <c r="D2819" s="5" t="s">
        <v>694</v>
      </c>
    </row>
    <row r="2820" spans="1:4" x14ac:dyDescent="0.35">
      <c r="A2820" s="5">
        <v>2819</v>
      </c>
      <c r="B2820" s="6">
        <v>45889</v>
      </c>
      <c r="C2820" s="5"/>
      <c r="D2820" s="5" t="s">
        <v>696</v>
      </c>
    </row>
    <row r="2821" spans="1:4" x14ac:dyDescent="0.35">
      <c r="A2821" s="5">
        <v>2820</v>
      </c>
      <c r="B2821" s="6">
        <v>45891</v>
      </c>
      <c r="C2821" s="6">
        <v>45895</v>
      </c>
      <c r="D2821" s="5" t="s">
        <v>694</v>
      </c>
    </row>
    <row r="2822" spans="1:4" x14ac:dyDescent="0.35">
      <c r="A2822" s="5">
        <v>2821</v>
      </c>
      <c r="B2822" s="6">
        <v>45890</v>
      </c>
      <c r="C2822" s="6">
        <v>45893</v>
      </c>
      <c r="D2822" s="5" t="s">
        <v>694</v>
      </c>
    </row>
    <row r="2823" spans="1:4" x14ac:dyDescent="0.35">
      <c r="A2823" s="5">
        <v>2822</v>
      </c>
      <c r="B2823" s="6">
        <v>45889</v>
      </c>
      <c r="C2823" s="6">
        <v>45895</v>
      </c>
      <c r="D2823" s="5" t="s">
        <v>694</v>
      </c>
    </row>
    <row r="2824" spans="1:4" x14ac:dyDescent="0.35">
      <c r="A2824" s="5">
        <v>2823</v>
      </c>
      <c r="B2824" s="6">
        <v>45891</v>
      </c>
      <c r="C2824" s="6">
        <v>45895</v>
      </c>
      <c r="D2824" s="5" t="s">
        <v>694</v>
      </c>
    </row>
    <row r="2825" spans="1:4" x14ac:dyDescent="0.35">
      <c r="A2825" s="5">
        <v>2824</v>
      </c>
      <c r="B2825" s="6">
        <v>45892</v>
      </c>
      <c r="C2825" s="5"/>
      <c r="D2825" s="5" t="s">
        <v>696</v>
      </c>
    </row>
    <row r="2826" spans="1:4" x14ac:dyDescent="0.35">
      <c r="A2826" s="5">
        <v>2825</v>
      </c>
      <c r="B2826" s="6">
        <v>45892</v>
      </c>
      <c r="C2826" s="6">
        <v>45899</v>
      </c>
      <c r="D2826" s="5" t="s">
        <v>695</v>
      </c>
    </row>
    <row r="2827" spans="1:4" x14ac:dyDescent="0.35">
      <c r="A2827" s="5">
        <v>2826</v>
      </c>
      <c r="B2827" s="6">
        <v>45891</v>
      </c>
      <c r="C2827" s="6">
        <v>45894</v>
      </c>
      <c r="D2827" s="5" t="s">
        <v>694</v>
      </c>
    </row>
    <row r="2828" spans="1:4" x14ac:dyDescent="0.35">
      <c r="A2828" s="5">
        <v>2827</v>
      </c>
      <c r="B2828" s="6">
        <v>45891</v>
      </c>
      <c r="C2828" s="6">
        <v>45900</v>
      </c>
      <c r="D2828" s="5" t="s">
        <v>695</v>
      </c>
    </row>
    <row r="2829" spans="1:4" x14ac:dyDescent="0.35">
      <c r="A2829" s="5">
        <v>2828</v>
      </c>
      <c r="B2829" s="6">
        <v>45890</v>
      </c>
      <c r="C2829" s="6">
        <v>45896</v>
      </c>
      <c r="D2829" s="5" t="s">
        <v>694</v>
      </c>
    </row>
    <row r="2830" spans="1:4" x14ac:dyDescent="0.35">
      <c r="A2830" s="5">
        <v>2829</v>
      </c>
      <c r="B2830" s="6">
        <v>45890</v>
      </c>
      <c r="C2830" s="6">
        <v>45892</v>
      </c>
      <c r="D2830" s="5" t="s">
        <v>694</v>
      </c>
    </row>
    <row r="2831" spans="1:4" x14ac:dyDescent="0.35">
      <c r="A2831" s="5">
        <v>2830</v>
      </c>
      <c r="B2831" s="6">
        <v>45891</v>
      </c>
      <c r="C2831" s="6">
        <v>45897</v>
      </c>
      <c r="D2831" s="5" t="s">
        <v>694</v>
      </c>
    </row>
    <row r="2832" spans="1:4" x14ac:dyDescent="0.35">
      <c r="A2832" s="5">
        <v>2831</v>
      </c>
      <c r="B2832" s="6">
        <v>45891</v>
      </c>
      <c r="C2832" s="6">
        <v>45896</v>
      </c>
      <c r="D2832" s="5" t="s">
        <v>694</v>
      </c>
    </row>
    <row r="2833" spans="1:4" x14ac:dyDescent="0.35">
      <c r="A2833" s="5">
        <v>2832</v>
      </c>
      <c r="B2833" s="6">
        <v>45893</v>
      </c>
      <c r="C2833" s="6">
        <v>45896</v>
      </c>
      <c r="D2833" s="5" t="s">
        <v>694</v>
      </c>
    </row>
    <row r="2834" spans="1:4" x14ac:dyDescent="0.35">
      <c r="A2834" s="5">
        <v>2833</v>
      </c>
      <c r="B2834" s="6">
        <v>45891</v>
      </c>
      <c r="C2834" s="6">
        <v>45895</v>
      </c>
      <c r="D2834" s="5" t="s">
        <v>694</v>
      </c>
    </row>
    <row r="2835" spans="1:4" x14ac:dyDescent="0.35">
      <c r="A2835" s="5">
        <v>2834</v>
      </c>
      <c r="B2835" s="6">
        <v>45893</v>
      </c>
      <c r="C2835" s="6">
        <v>45899</v>
      </c>
      <c r="D2835" s="5" t="s">
        <v>694</v>
      </c>
    </row>
    <row r="2836" spans="1:4" x14ac:dyDescent="0.35">
      <c r="A2836" s="5">
        <v>2835</v>
      </c>
      <c r="B2836" s="6">
        <v>45894</v>
      </c>
      <c r="C2836" s="6">
        <v>45899</v>
      </c>
      <c r="D2836" s="5" t="s">
        <v>694</v>
      </c>
    </row>
    <row r="2837" spans="1:4" x14ac:dyDescent="0.35">
      <c r="A2837" s="5">
        <v>2836</v>
      </c>
      <c r="B2837" s="6">
        <v>45894</v>
      </c>
      <c r="C2837" s="6">
        <v>45896</v>
      </c>
      <c r="D2837" s="5" t="s">
        <v>694</v>
      </c>
    </row>
    <row r="2838" spans="1:4" x14ac:dyDescent="0.35">
      <c r="A2838" s="5">
        <v>2837</v>
      </c>
      <c r="B2838" s="6">
        <v>45892</v>
      </c>
      <c r="C2838" s="6">
        <v>45896</v>
      </c>
      <c r="D2838" s="5" t="s">
        <v>694</v>
      </c>
    </row>
    <row r="2839" spans="1:4" x14ac:dyDescent="0.35">
      <c r="A2839" s="5">
        <v>2838</v>
      </c>
      <c r="B2839" s="6">
        <v>45894</v>
      </c>
      <c r="C2839" s="5"/>
      <c r="D2839" s="5" t="s">
        <v>696</v>
      </c>
    </row>
    <row r="2840" spans="1:4" x14ac:dyDescent="0.35">
      <c r="A2840" s="5">
        <v>2839</v>
      </c>
      <c r="B2840" s="6">
        <v>45895</v>
      </c>
      <c r="C2840" s="6">
        <v>45897</v>
      </c>
      <c r="D2840" s="5" t="s">
        <v>694</v>
      </c>
    </row>
    <row r="2841" spans="1:4" x14ac:dyDescent="0.35">
      <c r="A2841" s="5">
        <v>2840</v>
      </c>
      <c r="B2841" s="6">
        <v>45894</v>
      </c>
      <c r="C2841" s="6">
        <v>45896</v>
      </c>
      <c r="D2841" s="5" t="s">
        <v>694</v>
      </c>
    </row>
    <row r="2842" spans="1:4" x14ac:dyDescent="0.35">
      <c r="A2842" s="5">
        <v>2841</v>
      </c>
      <c r="B2842" s="6">
        <v>45893</v>
      </c>
      <c r="C2842" s="6">
        <v>45897</v>
      </c>
      <c r="D2842" s="5" t="s">
        <v>694</v>
      </c>
    </row>
    <row r="2843" spans="1:4" x14ac:dyDescent="0.35">
      <c r="A2843" s="5">
        <v>2842</v>
      </c>
      <c r="B2843" s="6">
        <v>45893</v>
      </c>
      <c r="C2843" s="6">
        <v>45899</v>
      </c>
      <c r="D2843" s="5" t="s">
        <v>695</v>
      </c>
    </row>
    <row r="2844" spans="1:4" x14ac:dyDescent="0.35">
      <c r="A2844" s="5">
        <v>2843</v>
      </c>
      <c r="B2844" s="6">
        <v>45893</v>
      </c>
      <c r="C2844" s="6">
        <v>45898</v>
      </c>
      <c r="D2844" s="5" t="s">
        <v>694</v>
      </c>
    </row>
    <row r="2845" spans="1:4" x14ac:dyDescent="0.35">
      <c r="A2845" s="5">
        <v>2844</v>
      </c>
      <c r="B2845" s="6">
        <v>45894</v>
      </c>
      <c r="C2845" s="6">
        <v>45898</v>
      </c>
      <c r="D2845" s="5" t="s">
        <v>694</v>
      </c>
    </row>
    <row r="2846" spans="1:4" x14ac:dyDescent="0.35">
      <c r="A2846" s="5">
        <v>2845</v>
      </c>
      <c r="B2846" s="6">
        <v>45894</v>
      </c>
      <c r="C2846" s="6">
        <v>45896</v>
      </c>
      <c r="D2846" s="5" t="s">
        <v>694</v>
      </c>
    </row>
    <row r="2847" spans="1:4" x14ac:dyDescent="0.35">
      <c r="A2847" s="5">
        <v>2846</v>
      </c>
      <c r="B2847" s="6">
        <v>45894</v>
      </c>
      <c r="C2847" s="6">
        <v>45899</v>
      </c>
      <c r="D2847" s="5" t="s">
        <v>694</v>
      </c>
    </row>
    <row r="2848" spans="1:4" x14ac:dyDescent="0.35">
      <c r="A2848" s="5">
        <v>2847</v>
      </c>
      <c r="B2848" s="6">
        <v>45895</v>
      </c>
      <c r="C2848" s="6">
        <v>45900</v>
      </c>
      <c r="D2848" s="5" t="s">
        <v>694</v>
      </c>
    </row>
    <row r="2849" spans="1:4" x14ac:dyDescent="0.35">
      <c r="A2849" s="5">
        <v>2848</v>
      </c>
      <c r="B2849" s="6">
        <v>45897</v>
      </c>
      <c r="C2849" s="6">
        <v>45900</v>
      </c>
      <c r="D2849" s="5" t="s">
        <v>694</v>
      </c>
    </row>
    <row r="2850" spans="1:4" x14ac:dyDescent="0.35">
      <c r="A2850" s="5">
        <v>2849</v>
      </c>
      <c r="B2850" s="6">
        <v>45895</v>
      </c>
      <c r="C2850" s="6">
        <v>45901</v>
      </c>
      <c r="D2850" s="5" t="s">
        <v>694</v>
      </c>
    </row>
    <row r="2851" spans="1:4" x14ac:dyDescent="0.35">
      <c r="A2851" s="5">
        <v>2850</v>
      </c>
      <c r="B2851" s="6">
        <v>45897</v>
      </c>
      <c r="C2851" s="6">
        <v>45903</v>
      </c>
      <c r="D2851" s="5" t="s">
        <v>694</v>
      </c>
    </row>
    <row r="2852" spans="1:4" x14ac:dyDescent="0.35">
      <c r="A2852" s="5">
        <v>2851</v>
      </c>
      <c r="B2852" s="6">
        <v>45896</v>
      </c>
      <c r="C2852" s="6">
        <v>45904</v>
      </c>
      <c r="D2852" s="5" t="s">
        <v>695</v>
      </c>
    </row>
    <row r="2853" spans="1:4" x14ac:dyDescent="0.35">
      <c r="A2853" s="5">
        <v>2852</v>
      </c>
      <c r="B2853" s="6">
        <v>45898</v>
      </c>
      <c r="C2853" s="6">
        <v>45904</v>
      </c>
      <c r="D2853" s="5" t="s">
        <v>694</v>
      </c>
    </row>
    <row r="2854" spans="1:4" x14ac:dyDescent="0.35">
      <c r="A2854" s="5">
        <v>2853</v>
      </c>
      <c r="B2854" s="6">
        <v>45896</v>
      </c>
      <c r="C2854" s="6">
        <v>45901</v>
      </c>
      <c r="D2854" s="5" t="s">
        <v>694</v>
      </c>
    </row>
    <row r="2855" spans="1:4" x14ac:dyDescent="0.35">
      <c r="A2855" s="5">
        <v>2854</v>
      </c>
      <c r="B2855" s="6">
        <v>45897</v>
      </c>
      <c r="C2855" s="6">
        <v>45901</v>
      </c>
      <c r="D2855" s="5" t="s">
        <v>694</v>
      </c>
    </row>
    <row r="2856" spans="1:4" x14ac:dyDescent="0.35">
      <c r="A2856" s="5">
        <v>2855</v>
      </c>
      <c r="B2856" s="6">
        <v>45896</v>
      </c>
      <c r="C2856" s="6">
        <v>45899</v>
      </c>
      <c r="D2856" s="5" t="s">
        <v>694</v>
      </c>
    </row>
    <row r="2857" spans="1:4" x14ac:dyDescent="0.35">
      <c r="A2857" s="5">
        <v>2856</v>
      </c>
      <c r="B2857" s="6">
        <v>45897</v>
      </c>
      <c r="C2857" s="5"/>
      <c r="D2857" s="5" t="s">
        <v>696</v>
      </c>
    </row>
    <row r="2858" spans="1:4" x14ac:dyDescent="0.35">
      <c r="A2858" s="5">
        <v>2857</v>
      </c>
      <c r="B2858" s="6">
        <v>45896</v>
      </c>
      <c r="C2858" s="6">
        <v>45905</v>
      </c>
      <c r="D2858" s="5" t="s">
        <v>695</v>
      </c>
    </row>
    <row r="2859" spans="1:4" x14ac:dyDescent="0.35">
      <c r="A2859" s="5">
        <v>2858</v>
      </c>
      <c r="B2859" s="6">
        <v>45898</v>
      </c>
      <c r="C2859" s="6">
        <v>45901</v>
      </c>
      <c r="D2859" s="5" t="s">
        <v>694</v>
      </c>
    </row>
    <row r="2860" spans="1:4" x14ac:dyDescent="0.35">
      <c r="A2860" s="5">
        <v>2859</v>
      </c>
      <c r="B2860" s="6">
        <v>45897</v>
      </c>
      <c r="C2860" s="6">
        <v>45900</v>
      </c>
      <c r="D2860" s="5" t="s">
        <v>694</v>
      </c>
    </row>
    <row r="2861" spans="1:4" x14ac:dyDescent="0.35">
      <c r="A2861" s="5">
        <v>2860</v>
      </c>
      <c r="B2861" s="6">
        <v>45898</v>
      </c>
      <c r="C2861" s="6">
        <v>45902</v>
      </c>
      <c r="D2861" s="5" t="s">
        <v>694</v>
      </c>
    </row>
    <row r="2862" spans="1:4" x14ac:dyDescent="0.35">
      <c r="A2862" s="5">
        <v>2861</v>
      </c>
      <c r="B2862" s="6">
        <v>45898</v>
      </c>
      <c r="C2862" s="6">
        <v>45902</v>
      </c>
      <c r="D2862" s="5" t="s">
        <v>694</v>
      </c>
    </row>
    <row r="2863" spans="1:4" x14ac:dyDescent="0.35">
      <c r="A2863" s="5">
        <v>2862</v>
      </c>
      <c r="B2863" s="6">
        <v>45897</v>
      </c>
      <c r="C2863" s="6">
        <v>45899</v>
      </c>
      <c r="D2863" s="5" t="s">
        <v>694</v>
      </c>
    </row>
    <row r="2864" spans="1:4" x14ac:dyDescent="0.35">
      <c r="A2864" s="5">
        <v>2863</v>
      </c>
      <c r="B2864" s="6">
        <v>45901</v>
      </c>
      <c r="C2864" s="6">
        <v>45904</v>
      </c>
      <c r="D2864" s="5" t="s">
        <v>694</v>
      </c>
    </row>
    <row r="2865" spans="1:4" x14ac:dyDescent="0.35">
      <c r="A2865" s="5">
        <v>2864</v>
      </c>
      <c r="B2865" s="6">
        <v>45899</v>
      </c>
      <c r="C2865" s="6">
        <v>45902</v>
      </c>
      <c r="D2865" s="5" t="s">
        <v>694</v>
      </c>
    </row>
    <row r="2866" spans="1:4" x14ac:dyDescent="0.35">
      <c r="A2866" s="5">
        <v>2865</v>
      </c>
      <c r="B2866" s="6">
        <v>45901</v>
      </c>
      <c r="C2866" s="6">
        <v>45906</v>
      </c>
      <c r="D2866" s="5" t="s">
        <v>694</v>
      </c>
    </row>
    <row r="2867" spans="1:4" x14ac:dyDescent="0.35">
      <c r="A2867" s="5">
        <v>2866</v>
      </c>
      <c r="B2867" s="6">
        <v>45899</v>
      </c>
      <c r="C2867" s="6">
        <v>45901</v>
      </c>
      <c r="D2867" s="5" t="s">
        <v>694</v>
      </c>
    </row>
    <row r="2868" spans="1:4" x14ac:dyDescent="0.35">
      <c r="A2868" s="5">
        <v>2867</v>
      </c>
      <c r="B2868" s="6">
        <v>45901</v>
      </c>
      <c r="C2868" s="6">
        <v>45905</v>
      </c>
      <c r="D2868" s="5" t="s">
        <v>694</v>
      </c>
    </row>
    <row r="2869" spans="1:4" x14ac:dyDescent="0.35">
      <c r="A2869" s="5">
        <v>2868</v>
      </c>
      <c r="B2869" s="6">
        <v>45899</v>
      </c>
      <c r="C2869" s="6">
        <v>45901</v>
      </c>
      <c r="D2869" s="5" t="s">
        <v>694</v>
      </c>
    </row>
    <row r="2870" spans="1:4" x14ac:dyDescent="0.35">
      <c r="A2870" s="5">
        <v>2869</v>
      </c>
      <c r="B2870" s="6">
        <v>45901</v>
      </c>
      <c r="C2870" s="6">
        <v>45903</v>
      </c>
      <c r="D2870" s="5" t="s">
        <v>694</v>
      </c>
    </row>
    <row r="2871" spans="1:4" x14ac:dyDescent="0.35">
      <c r="A2871" s="5">
        <v>2870</v>
      </c>
      <c r="B2871" s="6">
        <v>45899</v>
      </c>
      <c r="C2871" s="6">
        <v>45902</v>
      </c>
      <c r="D2871" s="5" t="s">
        <v>694</v>
      </c>
    </row>
    <row r="2872" spans="1:4" x14ac:dyDescent="0.35">
      <c r="A2872" s="5">
        <v>2871</v>
      </c>
      <c r="B2872" s="6">
        <v>45899</v>
      </c>
      <c r="C2872" s="6">
        <v>45904</v>
      </c>
      <c r="D2872" s="5" t="s">
        <v>694</v>
      </c>
    </row>
    <row r="2873" spans="1:4" x14ac:dyDescent="0.35">
      <c r="A2873" s="5">
        <v>2872</v>
      </c>
      <c r="B2873" s="6">
        <v>45901</v>
      </c>
      <c r="C2873" s="6">
        <v>45911</v>
      </c>
      <c r="D2873" s="5" t="s">
        <v>695</v>
      </c>
    </row>
    <row r="2874" spans="1:4" x14ac:dyDescent="0.35">
      <c r="A2874" s="5">
        <v>2873</v>
      </c>
      <c r="B2874" s="6">
        <v>45899</v>
      </c>
      <c r="C2874" s="6">
        <v>45905</v>
      </c>
      <c r="D2874" s="5" t="s">
        <v>695</v>
      </c>
    </row>
    <row r="2875" spans="1:4" x14ac:dyDescent="0.35">
      <c r="A2875" s="5">
        <v>2874</v>
      </c>
      <c r="B2875" s="6">
        <v>45901</v>
      </c>
      <c r="C2875" s="6">
        <v>45908</v>
      </c>
      <c r="D2875" s="5" t="s">
        <v>695</v>
      </c>
    </row>
    <row r="2876" spans="1:4" x14ac:dyDescent="0.35">
      <c r="A2876" s="5">
        <v>2875</v>
      </c>
      <c r="B2876" s="6">
        <v>45902</v>
      </c>
      <c r="C2876" s="6">
        <v>45906</v>
      </c>
      <c r="D2876" s="5" t="s">
        <v>694</v>
      </c>
    </row>
    <row r="2877" spans="1:4" x14ac:dyDescent="0.35">
      <c r="A2877" s="5">
        <v>2876</v>
      </c>
      <c r="B2877" s="6">
        <v>45901</v>
      </c>
      <c r="C2877" s="6">
        <v>45907</v>
      </c>
      <c r="D2877" s="5" t="s">
        <v>694</v>
      </c>
    </row>
    <row r="2878" spans="1:4" x14ac:dyDescent="0.35">
      <c r="A2878" s="5">
        <v>2877</v>
      </c>
      <c r="B2878" s="6">
        <v>45900</v>
      </c>
      <c r="C2878" s="6">
        <v>45902</v>
      </c>
      <c r="D2878" s="5" t="s">
        <v>694</v>
      </c>
    </row>
    <row r="2879" spans="1:4" x14ac:dyDescent="0.35">
      <c r="A2879" s="5">
        <v>2878</v>
      </c>
      <c r="B2879" s="6">
        <v>45902</v>
      </c>
      <c r="C2879" s="6">
        <v>45907</v>
      </c>
      <c r="D2879" s="5" t="s">
        <v>694</v>
      </c>
    </row>
    <row r="2880" spans="1:4" x14ac:dyDescent="0.35">
      <c r="A2880" s="5">
        <v>2879</v>
      </c>
      <c r="B2880" s="6">
        <v>45900</v>
      </c>
      <c r="C2880" s="6">
        <v>45906</v>
      </c>
      <c r="D2880" s="5" t="s">
        <v>694</v>
      </c>
    </row>
    <row r="2881" spans="1:4" x14ac:dyDescent="0.35">
      <c r="A2881" s="5">
        <v>2880</v>
      </c>
      <c r="B2881" s="6">
        <v>45900</v>
      </c>
      <c r="C2881" s="6">
        <v>45904</v>
      </c>
      <c r="D2881" s="5" t="s">
        <v>694</v>
      </c>
    </row>
    <row r="2882" spans="1:4" x14ac:dyDescent="0.35">
      <c r="A2882" s="5">
        <v>2881</v>
      </c>
      <c r="B2882" s="6">
        <v>45900</v>
      </c>
      <c r="C2882" s="6">
        <v>45902</v>
      </c>
      <c r="D2882" s="5" t="s">
        <v>694</v>
      </c>
    </row>
    <row r="2883" spans="1:4" x14ac:dyDescent="0.35">
      <c r="A2883" s="5">
        <v>2882</v>
      </c>
      <c r="B2883" s="6">
        <v>45901</v>
      </c>
      <c r="C2883" s="6">
        <v>45906</v>
      </c>
      <c r="D2883" s="5" t="s">
        <v>694</v>
      </c>
    </row>
    <row r="2884" spans="1:4" x14ac:dyDescent="0.35">
      <c r="A2884" s="5">
        <v>2883</v>
      </c>
      <c r="B2884" s="6">
        <v>45902</v>
      </c>
      <c r="C2884" s="5"/>
      <c r="D2884" s="5" t="s">
        <v>696</v>
      </c>
    </row>
    <row r="2885" spans="1:4" x14ac:dyDescent="0.35">
      <c r="A2885" s="5">
        <v>2884</v>
      </c>
      <c r="B2885" s="6">
        <v>45901</v>
      </c>
      <c r="C2885" s="6">
        <v>45904</v>
      </c>
      <c r="D2885" s="5" t="s">
        <v>694</v>
      </c>
    </row>
    <row r="2886" spans="1:4" x14ac:dyDescent="0.35">
      <c r="A2886" s="5">
        <v>2885</v>
      </c>
      <c r="B2886" s="6">
        <v>45902</v>
      </c>
      <c r="C2886" s="6">
        <v>45911</v>
      </c>
      <c r="D2886" s="5" t="s">
        <v>695</v>
      </c>
    </row>
    <row r="2887" spans="1:4" x14ac:dyDescent="0.35">
      <c r="A2887" s="5">
        <v>2886</v>
      </c>
      <c r="B2887" s="6">
        <v>45903</v>
      </c>
      <c r="C2887" s="6">
        <v>45905</v>
      </c>
      <c r="D2887" s="5" t="s">
        <v>694</v>
      </c>
    </row>
    <row r="2888" spans="1:4" x14ac:dyDescent="0.35">
      <c r="A2888" s="5">
        <v>2887</v>
      </c>
      <c r="B2888" s="6">
        <v>45903</v>
      </c>
      <c r="C2888" s="6">
        <v>45907</v>
      </c>
      <c r="D2888" s="5" t="s">
        <v>694</v>
      </c>
    </row>
    <row r="2889" spans="1:4" x14ac:dyDescent="0.35">
      <c r="A2889" s="5">
        <v>2888</v>
      </c>
      <c r="B2889" s="6">
        <v>45901</v>
      </c>
      <c r="C2889" s="5"/>
      <c r="D2889" s="5" t="s">
        <v>696</v>
      </c>
    </row>
    <row r="2890" spans="1:4" x14ac:dyDescent="0.35">
      <c r="A2890" s="5">
        <v>2889</v>
      </c>
      <c r="B2890" s="6">
        <v>45902</v>
      </c>
      <c r="C2890" s="6">
        <v>45907</v>
      </c>
      <c r="D2890" s="5" t="s">
        <v>694</v>
      </c>
    </row>
    <row r="2891" spans="1:4" x14ac:dyDescent="0.35">
      <c r="A2891" s="5">
        <v>2890</v>
      </c>
      <c r="B2891" s="6">
        <v>45903</v>
      </c>
      <c r="C2891" s="6">
        <v>45908</v>
      </c>
      <c r="D2891" s="5" t="s">
        <v>694</v>
      </c>
    </row>
    <row r="2892" spans="1:4" x14ac:dyDescent="0.35">
      <c r="A2892" s="5">
        <v>2891</v>
      </c>
      <c r="B2892" s="6">
        <v>45903</v>
      </c>
      <c r="C2892" s="6">
        <v>45909</v>
      </c>
      <c r="D2892" s="5" t="s">
        <v>694</v>
      </c>
    </row>
    <row r="2893" spans="1:4" x14ac:dyDescent="0.35">
      <c r="A2893" s="5">
        <v>2892</v>
      </c>
      <c r="B2893" s="6">
        <v>45902</v>
      </c>
      <c r="C2893" s="6">
        <v>45908</v>
      </c>
      <c r="D2893" s="5" t="s">
        <v>694</v>
      </c>
    </row>
    <row r="2894" spans="1:4" x14ac:dyDescent="0.35">
      <c r="A2894" s="5">
        <v>2893</v>
      </c>
      <c r="B2894" s="6">
        <v>45904</v>
      </c>
      <c r="C2894" s="6">
        <v>45910</v>
      </c>
      <c r="D2894" s="5" t="s">
        <v>694</v>
      </c>
    </row>
    <row r="2895" spans="1:4" x14ac:dyDescent="0.35">
      <c r="A2895" s="5">
        <v>2894</v>
      </c>
      <c r="B2895" s="6">
        <v>45903</v>
      </c>
      <c r="C2895" s="5"/>
      <c r="D2895" s="5" t="s">
        <v>696</v>
      </c>
    </row>
    <row r="2896" spans="1:4" x14ac:dyDescent="0.35">
      <c r="A2896" s="5">
        <v>2895</v>
      </c>
      <c r="B2896" s="6">
        <v>45905</v>
      </c>
      <c r="C2896" s="6">
        <v>45911</v>
      </c>
      <c r="D2896" s="5" t="s">
        <v>694</v>
      </c>
    </row>
    <row r="2897" spans="1:4" x14ac:dyDescent="0.35">
      <c r="A2897" s="5">
        <v>2896</v>
      </c>
      <c r="B2897" s="6">
        <v>45903</v>
      </c>
      <c r="C2897" s="6">
        <v>45909</v>
      </c>
      <c r="D2897" s="5" t="s">
        <v>694</v>
      </c>
    </row>
    <row r="2898" spans="1:4" x14ac:dyDescent="0.35">
      <c r="A2898" s="5">
        <v>2897</v>
      </c>
      <c r="B2898" s="6">
        <v>45904</v>
      </c>
      <c r="C2898" s="6">
        <v>45908</v>
      </c>
      <c r="D2898" s="5" t="s">
        <v>694</v>
      </c>
    </row>
    <row r="2899" spans="1:4" x14ac:dyDescent="0.35">
      <c r="A2899" s="5">
        <v>2898</v>
      </c>
      <c r="B2899" s="6">
        <v>45903</v>
      </c>
      <c r="C2899" s="5"/>
      <c r="D2899" s="5" t="s">
        <v>696</v>
      </c>
    </row>
    <row r="2900" spans="1:4" x14ac:dyDescent="0.35">
      <c r="A2900" s="5">
        <v>2899</v>
      </c>
      <c r="B2900" s="6">
        <v>45905</v>
      </c>
      <c r="C2900" s="6">
        <v>45911</v>
      </c>
      <c r="D2900" s="5" t="s">
        <v>694</v>
      </c>
    </row>
    <row r="2901" spans="1:4" x14ac:dyDescent="0.35">
      <c r="A2901" s="5">
        <v>2900</v>
      </c>
      <c r="B2901" s="6">
        <v>45905</v>
      </c>
      <c r="C2901" s="6">
        <v>45908</v>
      </c>
      <c r="D2901" s="5" t="s">
        <v>694</v>
      </c>
    </row>
    <row r="2902" spans="1:4" x14ac:dyDescent="0.35">
      <c r="A2902" s="5">
        <v>2901</v>
      </c>
      <c r="B2902" s="6">
        <v>45904</v>
      </c>
      <c r="C2902" s="6">
        <v>45906</v>
      </c>
      <c r="D2902" s="5" t="s">
        <v>694</v>
      </c>
    </row>
    <row r="2903" spans="1:4" x14ac:dyDescent="0.35">
      <c r="A2903" s="5">
        <v>2902</v>
      </c>
      <c r="B2903" s="6">
        <v>45905</v>
      </c>
      <c r="C2903" s="6">
        <v>45909</v>
      </c>
      <c r="D2903" s="5" t="s">
        <v>694</v>
      </c>
    </row>
    <row r="2904" spans="1:4" x14ac:dyDescent="0.35">
      <c r="A2904" s="5">
        <v>2903</v>
      </c>
      <c r="B2904" s="6">
        <v>45904</v>
      </c>
      <c r="C2904" s="6">
        <v>45906</v>
      </c>
      <c r="D2904" s="5" t="s">
        <v>694</v>
      </c>
    </row>
    <row r="2905" spans="1:4" x14ac:dyDescent="0.35">
      <c r="A2905" s="5">
        <v>2904</v>
      </c>
      <c r="B2905" s="6">
        <v>45906</v>
      </c>
      <c r="C2905" s="6">
        <v>45909</v>
      </c>
      <c r="D2905" s="5" t="s">
        <v>694</v>
      </c>
    </row>
    <row r="2906" spans="1:4" x14ac:dyDescent="0.35">
      <c r="A2906" s="5">
        <v>2905</v>
      </c>
      <c r="B2906" s="6">
        <v>45906</v>
      </c>
      <c r="C2906" s="6">
        <v>45911</v>
      </c>
      <c r="D2906" s="5" t="s">
        <v>694</v>
      </c>
    </row>
    <row r="2907" spans="1:4" x14ac:dyDescent="0.35">
      <c r="A2907" s="5">
        <v>2906</v>
      </c>
      <c r="B2907" s="6">
        <v>45906</v>
      </c>
      <c r="C2907" s="6">
        <v>45909</v>
      </c>
      <c r="D2907" s="5" t="s">
        <v>694</v>
      </c>
    </row>
    <row r="2908" spans="1:4" x14ac:dyDescent="0.35">
      <c r="A2908" s="5">
        <v>2907</v>
      </c>
      <c r="B2908" s="6">
        <v>45905</v>
      </c>
      <c r="C2908" s="6">
        <v>45908</v>
      </c>
      <c r="D2908" s="5" t="s">
        <v>694</v>
      </c>
    </row>
    <row r="2909" spans="1:4" x14ac:dyDescent="0.35">
      <c r="A2909" s="5">
        <v>2908</v>
      </c>
      <c r="B2909" s="6">
        <v>45905</v>
      </c>
      <c r="C2909" s="6">
        <v>45917</v>
      </c>
      <c r="D2909" s="5" t="s">
        <v>695</v>
      </c>
    </row>
    <row r="2910" spans="1:4" x14ac:dyDescent="0.35">
      <c r="A2910" s="5">
        <v>2909</v>
      </c>
      <c r="B2910" s="6">
        <v>45906</v>
      </c>
      <c r="C2910" s="6">
        <v>45909</v>
      </c>
      <c r="D2910" s="5" t="s">
        <v>694</v>
      </c>
    </row>
    <row r="2911" spans="1:4" x14ac:dyDescent="0.35">
      <c r="A2911" s="5">
        <v>2910</v>
      </c>
      <c r="B2911" s="6">
        <v>45906</v>
      </c>
      <c r="C2911" s="6">
        <v>45910</v>
      </c>
      <c r="D2911" s="5" t="s">
        <v>694</v>
      </c>
    </row>
    <row r="2912" spans="1:4" x14ac:dyDescent="0.35">
      <c r="A2912" s="5">
        <v>2911</v>
      </c>
      <c r="B2912" s="6">
        <v>45906</v>
      </c>
      <c r="C2912" s="6">
        <v>45911</v>
      </c>
      <c r="D2912" s="5" t="s">
        <v>694</v>
      </c>
    </row>
    <row r="2913" spans="1:4" x14ac:dyDescent="0.35">
      <c r="A2913" s="5">
        <v>2912</v>
      </c>
      <c r="B2913" s="6">
        <v>45907</v>
      </c>
      <c r="C2913" s="6">
        <v>45911</v>
      </c>
      <c r="D2913" s="5" t="s">
        <v>694</v>
      </c>
    </row>
    <row r="2914" spans="1:4" x14ac:dyDescent="0.35">
      <c r="A2914" s="5">
        <v>2913</v>
      </c>
      <c r="B2914" s="6">
        <v>45907</v>
      </c>
      <c r="C2914" s="6">
        <v>45913</v>
      </c>
      <c r="D2914" s="5" t="s">
        <v>694</v>
      </c>
    </row>
    <row r="2915" spans="1:4" x14ac:dyDescent="0.35">
      <c r="A2915" s="5">
        <v>2914</v>
      </c>
      <c r="B2915" s="6">
        <v>45907</v>
      </c>
      <c r="C2915" s="6">
        <v>45912</v>
      </c>
      <c r="D2915" s="5" t="s">
        <v>694</v>
      </c>
    </row>
    <row r="2916" spans="1:4" x14ac:dyDescent="0.35">
      <c r="A2916" s="5">
        <v>2915</v>
      </c>
      <c r="B2916" s="6">
        <v>45906</v>
      </c>
      <c r="C2916" s="6">
        <v>45915</v>
      </c>
      <c r="D2916" s="5" t="s">
        <v>695</v>
      </c>
    </row>
    <row r="2917" spans="1:4" x14ac:dyDescent="0.35">
      <c r="A2917" s="5">
        <v>2916</v>
      </c>
      <c r="B2917" s="6">
        <v>45907</v>
      </c>
      <c r="C2917" s="6">
        <v>45910</v>
      </c>
      <c r="D2917" s="5" t="s">
        <v>694</v>
      </c>
    </row>
    <row r="2918" spans="1:4" x14ac:dyDescent="0.35">
      <c r="A2918" s="5">
        <v>2917</v>
      </c>
      <c r="B2918" s="6">
        <v>45908</v>
      </c>
      <c r="C2918" s="6">
        <v>45920</v>
      </c>
      <c r="D2918" s="5" t="s">
        <v>695</v>
      </c>
    </row>
    <row r="2919" spans="1:4" x14ac:dyDescent="0.35">
      <c r="A2919" s="5">
        <v>2918</v>
      </c>
      <c r="B2919" s="6">
        <v>45909</v>
      </c>
      <c r="C2919" s="6">
        <v>45914</v>
      </c>
      <c r="D2919" s="5" t="s">
        <v>694</v>
      </c>
    </row>
    <row r="2920" spans="1:4" x14ac:dyDescent="0.35">
      <c r="A2920" s="5">
        <v>2919</v>
      </c>
      <c r="B2920" s="6">
        <v>45909</v>
      </c>
      <c r="C2920" s="6">
        <v>45914</v>
      </c>
      <c r="D2920" s="5" t="s">
        <v>694</v>
      </c>
    </row>
    <row r="2921" spans="1:4" x14ac:dyDescent="0.35">
      <c r="A2921" s="5">
        <v>2920</v>
      </c>
      <c r="B2921" s="6">
        <v>45908</v>
      </c>
      <c r="C2921" s="6">
        <v>45912</v>
      </c>
      <c r="D2921" s="5" t="s">
        <v>694</v>
      </c>
    </row>
    <row r="2922" spans="1:4" x14ac:dyDescent="0.35">
      <c r="A2922" s="5">
        <v>2921</v>
      </c>
      <c r="B2922" s="6">
        <v>45907</v>
      </c>
      <c r="C2922" s="6">
        <v>45909</v>
      </c>
      <c r="D2922" s="5" t="s">
        <v>694</v>
      </c>
    </row>
    <row r="2923" spans="1:4" x14ac:dyDescent="0.35">
      <c r="A2923" s="5">
        <v>2922</v>
      </c>
      <c r="B2923" s="6">
        <v>45909</v>
      </c>
      <c r="C2923" s="6">
        <v>45911</v>
      </c>
      <c r="D2923" s="5" t="s">
        <v>694</v>
      </c>
    </row>
    <row r="2924" spans="1:4" x14ac:dyDescent="0.35">
      <c r="A2924" s="5">
        <v>2923</v>
      </c>
      <c r="B2924" s="6">
        <v>45907</v>
      </c>
      <c r="C2924" s="6">
        <v>45912</v>
      </c>
      <c r="D2924" s="5" t="s">
        <v>694</v>
      </c>
    </row>
    <row r="2925" spans="1:4" x14ac:dyDescent="0.35">
      <c r="A2925" s="5">
        <v>2924</v>
      </c>
      <c r="B2925" s="6">
        <v>45909</v>
      </c>
      <c r="C2925" s="6">
        <v>45914</v>
      </c>
      <c r="D2925" s="5" t="s">
        <v>694</v>
      </c>
    </row>
    <row r="2926" spans="1:4" x14ac:dyDescent="0.35">
      <c r="A2926" s="5">
        <v>2925</v>
      </c>
      <c r="B2926" s="6">
        <v>45909</v>
      </c>
      <c r="C2926" s="6">
        <v>45911</v>
      </c>
      <c r="D2926" s="5" t="s">
        <v>694</v>
      </c>
    </row>
    <row r="2927" spans="1:4" x14ac:dyDescent="0.35">
      <c r="A2927" s="5">
        <v>2926</v>
      </c>
      <c r="B2927" s="6">
        <v>45909</v>
      </c>
      <c r="C2927" s="6">
        <v>45914</v>
      </c>
      <c r="D2927" s="5" t="s">
        <v>694</v>
      </c>
    </row>
    <row r="2928" spans="1:4" x14ac:dyDescent="0.35">
      <c r="A2928" s="5">
        <v>2927</v>
      </c>
      <c r="B2928" s="6">
        <v>45910</v>
      </c>
      <c r="C2928" s="6">
        <v>45912</v>
      </c>
      <c r="D2928" s="5" t="s">
        <v>694</v>
      </c>
    </row>
    <row r="2929" spans="1:4" x14ac:dyDescent="0.35">
      <c r="A2929" s="5">
        <v>2928</v>
      </c>
      <c r="B2929" s="6">
        <v>45910</v>
      </c>
      <c r="C2929" s="6">
        <v>45915</v>
      </c>
      <c r="D2929" s="5" t="s">
        <v>694</v>
      </c>
    </row>
    <row r="2930" spans="1:4" x14ac:dyDescent="0.35">
      <c r="A2930" s="5">
        <v>2929</v>
      </c>
      <c r="B2930" s="6">
        <v>45909</v>
      </c>
      <c r="C2930" s="6">
        <v>45914</v>
      </c>
      <c r="D2930" s="5" t="s">
        <v>694</v>
      </c>
    </row>
    <row r="2931" spans="1:4" x14ac:dyDescent="0.35">
      <c r="A2931" s="5">
        <v>2930</v>
      </c>
      <c r="B2931" s="6">
        <v>45908</v>
      </c>
      <c r="C2931" s="5"/>
      <c r="D2931" s="5" t="s">
        <v>696</v>
      </c>
    </row>
    <row r="2932" spans="1:4" x14ac:dyDescent="0.35">
      <c r="A2932" s="5">
        <v>2931</v>
      </c>
      <c r="B2932" s="6">
        <v>45910</v>
      </c>
      <c r="C2932" s="5"/>
      <c r="D2932" s="5" t="s">
        <v>696</v>
      </c>
    </row>
    <row r="2933" spans="1:4" x14ac:dyDescent="0.35">
      <c r="A2933" s="5">
        <v>2932</v>
      </c>
      <c r="B2933" s="6">
        <v>45910</v>
      </c>
      <c r="C2933" s="6">
        <v>45914</v>
      </c>
      <c r="D2933" s="5" t="s">
        <v>694</v>
      </c>
    </row>
    <row r="2934" spans="1:4" x14ac:dyDescent="0.35">
      <c r="A2934" s="5">
        <v>2933</v>
      </c>
      <c r="B2934" s="6">
        <v>45909</v>
      </c>
      <c r="C2934" s="6">
        <v>45915</v>
      </c>
      <c r="D2934" s="5" t="s">
        <v>694</v>
      </c>
    </row>
    <row r="2935" spans="1:4" x14ac:dyDescent="0.35">
      <c r="A2935" s="5">
        <v>2934</v>
      </c>
      <c r="B2935" s="6">
        <v>45909</v>
      </c>
      <c r="C2935" s="6">
        <v>45911</v>
      </c>
      <c r="D2935" s="5" t="s">
        <v>694</v>
      </c>
    </row>
    <row r="2936" spans="1:4" x14ac:dyDescent="0.35">
      <c r="A2936" s="5">
        <v>2935</v>
      </c>
      <c r="B2936" s="6">
        <v>45911</v>
      </c>
      <c r="C2936" s="6">
        <v>45916</v>
      </c>
      <c r="D2936" s="5" t="s">
        <v>694</v>
      </c>
    </row>
    <row r="2937" spans="1:4" x14ac:dyDescent="0.35">
      <c r="A2937" s="5">
        <v>2936</v>
      </c>
      <c r="B2937" s="6">
        <v>45911</v>
      </c>
      <c r="C2937" s="6">
        <v>45916</v>
      </c>
      <c r="D2937" s="5" t="s">
        <v>694</v>
      </c>
    </row>
    <row r="2938" spans="1:4" x14ac:dyDescent="0.35">
      <c r="A2938" s="5">
        <v>2937</v>
      </c>
      <c r="B2938" s="6">
        <v>45911</v>
      </c>
      <c r="C2938" s="5"/>
      <c r="D2938" s="5" t="s">
        <v>696</v>
      </c>
    </row>
    <row r="2939" spans="1:4" x14ac:dyDescent="0.35">
      <c r="A2939" s="5">
        <v>2938</v>
      </c>
      <c r="B2939" s="6">
        <v>45911</v>
      </c>
      <c r="C2939" s="6">
        <v>45913</v>
      </c>
      <c r="D2939" s="5" t="s">
        <v>694</v>
      </c>
    </row>
    <row r="2940" spans="1:4" x14ac:dyDescent="0.35">
      <c r="A2940" s="5">
        <v>2939</v>
      </c>
      <c r="B2940" s="6">
        <v>45912</v>
      </c>
      <c r="C2940" s="6">
        <v>45917</v>
      </c>
      <c r="D2940" s="5" t="s">
        <v>694</v>
      </c>
    </row>
    <row r="2941" spans="1:4" x14ac:dyDescent="0.35">
      <c r="A2941" s="5">
        <v>2940</v>
      </c>
      <c r="B2941" s="6">
        <v>45912</v>
      </c>
      <c r="C2941" s="6">
        <v>45918</v>
      </c>
      <c r="D2941" s="5" t="s">
        <v>694</v>
      </c>
    </row>
    <row r="2942" spans="1:4" x14ac:dyDescent="0.35">
      <c r="A2942" s="5">
        <v>2941</v>
      </c>
      <c r="B2942" s="6">
        <v>45911</v>
      </c>
      <c r="C2942" s="6">
        <v>45913</v>
      </c>
      <c r="D2942" s="5" t="s">
        <v>694</v>
      </c>
    </row>
    <row r="2943" spans="1:4" x14ac:dyDescent="0.35">
      <c r="A2943" s="5">
        <v>2942</v>
      </c>
      <c r="B2943" s="6">
        <v>45912</v>
      </c>
      <c r="C2943" s="6">
        <v>45916</v>
      </c>
      <c r="D2943" s="5" t="s">
        <v>694</v>
      </c>
    </row>
    <row r="2944" spans="1:4" x14ac:dyDescent="0.35">
      <c r="A2944" s="5">
        <v>2943</v>
      </c>
      <c r="B2944" s="6">
        <v>45912</v>
      </c>
      <c r="C2944" s="6">
        <v>45917</v>
      </c>
      <c r="D2944" s="5" t="s">
        <v>694</v>
      </c>
    </row>
    <row r="2945" spans="1:4" x14ac:dyDescent="0.35">
      <c r="A2945" s="5">
        <v>2944</v>
      </c>
      <c r="B2945" s="6">
        <v>45913</v>
      </c>
      <c r="C2945" s="6">
        <v>45915</v>
      </c>
      <c r="D2945" s="5" t="s">
        <v>694</v>
      </c>
    </row>
    <row r="2946" spans="1:4" x14ac:dyDescent="0.35">
      <c r="A2946" s="5">
        <v>2945</v>
      </c>
      <c r="B2946" s="6">
        <v>45911</v>
      </c>
      <c r="C2946" s="6">
        <v>45913</v>
      </c>
      <c r="D2946" s="5" t="s">
        <v>694</v>
      </c>
    </row>
    <row r="2947" spans="1:4" x14ac:dyDescent="0.35">
      <c r="A2947" s="5">
        <v>2946</v>
      </c>
      <c r="B2947" s="6">
        <v>45914</v>
      </c>
      <c r="C2947" s="6">
        <v>45918</v>
      </c>
      <c r="D2947" s="5" t="s">
        <v>694</v>
      </c>
    </row>
    <row r="2948" spans="1:4" x14ac:dyDescent="0.35">
      <c r="A2948" s="5">
        <v>2947</v>
      </c>
      <c r="B2948" s="6">
        <v>45913</v>
      </c>
      <c r="C2948" s="6">
        <v>45915</v>
      </c>
      <c r="D2948" s="5" t="s">
        <v>694</v>
      </c>
    </row>
    <row r="2949" spans="1:4" x14ac:dyDescent="0.35">
      <c r="A2949" s="5">
        <v>2948</v>
      </c>
      <c r="B2949" s="6">
        <v>45912</v>
      </c>
      <c r="C2949" s="6">
        <v>45916</v>
      </c>
      <c r="D2949" s="5" t="s">
        <v>694</v>
      </c>
    </row>
    <row r="2950" spans="1:4" x14ac:dyDescent="0.35">
      <c r="A2950" s="5">
        <v>2949</v>
      </c>
      <c r="B2950" s="6">
        <v>45913</v>
      </c>
      <c r="C2950" s="6">
        <v>45918</v>
      </c>
      <c r="D2950" s="5" t="s">
        <v>694</v>
      </c>
    </row>
    <row r="2951" spans="1:4" x14ac:dyDescent="0.35">
      <c r="A2951" s="5">
        <v>2950</v>
      </c>
      <c r="B2951" s="6">
        <v>45912</v>
      </c>
      <c r="C2951" s="6">
        <v>45923</v>
      </c>
      <c r="D2951" s="5" t="s">
        <v>695</v>
      </c>
    </row>
    <row r="2952" spans="1:4" x14ac:dyDescent="0.35">
      <c r="A2952" s="5">
        <v>2951</v>
      </c>
      <c r="B2952" s="6">
        <v>45912</v>
      </c>
      <c r="C2952" s="6">
        <v>45922</v>
      </c>
      <c r="D2952" s="5" t="s">
        <v>695</v>
      </c>
    </row>
    <row r="2953" spans="1:4" x14ac:dyDescent="0.35">
      <c r="A2953" s="5">
        <v>2952</v>
      </c>
      <c r="B2953" s="6">
        <v>45914</v>
      </c>
      <c r="C2953" s="6">
        <v>45918</v>
      </c>
      <c r="D2953" s="5" t="s">
        <v>694</v>
      </c>
    </row>
    <row r="2954" spans="1:4" x14ac:dyDescent="0.35">
      <c r="A2954" s="5">
        <v>2953</v>
      </c>
      <c r="B2954" s="6">
        <v>45915</v>
      </c>
      <c r="C2954" s="6">
        <v>45917</v>
      </c>
      <c r="D2954" s="5" t="s">
        <v>694</v>
      </c>
    </row>
    <row r="2955" spans="1:4" x14ac:dyDescent="0.35">
      <c r="A2955" s="5">
        <v>2954</v>
      </c>
      <c r="B2955" s="6">
        <v>45914</v>
      </c>
      <c r="C2955" s="6">
        <v>45920</v>
      </c>
      <c r="D2955" s="5" t="s">
        <v>694</v>
      </c>
    </row>
    <row r="2956" spans="1:4" x14ac:dyDescent="0.35">
      <c r="A2956" s="5">
        <v>2955</v>
      </c>
      <c r="B2956" s="6">
        <v>45913</v>
      </c>
      <c r="C2956" s="6">
        <v>45915</v>
      </c>
      <c r="D2956" s="5" t="s">
        <v>694</v>
      </c>
    </row>
    <row r="2957" spans="1:4" x14ac:dyDescent="0.35">
      <c r="A2957" s="5">
        <v>2956</v>
      </c>
      <c r="B2957" s="6">
        <v>45915</v>
      </c>
      <c r="C2957" s="6">
        <v>45917</v>
      </c>
      <c r="D2957" s="5" t="s">
        <v>694</v>
      </c>
    </row>
    <row r="2958" spans="1:4" x14ac:dyDescent="0.35">
      <c r="A2958" s="5">
        <v>2957</v>
      </c>
      <c r="B2958" s="6">
        <v>45914</v>
      </c>
      <c r="C2958" s="6">
        <v>45917</v>
      </c>
      <c r="D2958" s="5" t="s">
        <v>694</v>
      </c>
    </row>
    <row r="2959" spans="1:4" x14ac:dyDescent="0.35">
      <c r="A2959" s="5">
        <v>2958</v>
      </c>
      <c r="B2959" s="6">
        <v>45915</v>
      </c>
      <c r="C2959" s="6">
        <v>45919</v>
      </c>
      <c r="D2959" s="5" t="s">
        <v>694</v>
      </c>
    </row>
    <row r="2960" spans="1:4" x14ac:dyDescent="0.35">
      <c r="A2960" s="5">
        <v>2959</v>
      </c>
      <c r="B2960" s="6">
        <v>45916</v>
      </c>
      <c r="C2960" s="6">
        <v>45920</v>
      </c>
      <c r="D2960" s="5" t="s">
        <v>694</v>
      </c>
    </row>
    <row r="2961" spans="1:4" x14ac:dyDescent="0.35">
      <c r="A2961" s="5">
        <v>2960</v>
      </c>
      <c r="B2961" s="6">
        <v>45916</v>
      </c>
      <c r="C2961" s="6">
        <v>45922</v>
      </c>
      <c r="D2961" s="5" t="s">
        <v>694</v>
      </c>
    </row>
    <row r="2962" spans="1:4" x14ac:dyDescent="0.35">
      <c r="A2962" s="5">
        <v>2961</v>
      </c>
      <c r="B2962" s="6">
        <v>45917</v>
      </c>
      <c r="C2962" s="6">
        <v>45928</v>
      </c>
      <c r="D2962" s="5" t="s">
        <v>695</v>
      </c>
    </row>
    <row r="2963" spans="1:4" x14ac:dyDescent="0.35">
      <c r="A2963" s="5">
        <v>2962</v>
      </c>
      <c r="B2963" s="6">
        <v>45916</v>
      </c>
      <c r="C2963" s="6">
        <v>45918</v>
      </c>
      <c r="D2963" s="5" t="s">
        <v>694</v>
      </c>
    </row>
    <row r="2964" spans="1:4" x14ac:dyDescent="0.35">
      <c r="A2964" s="5">
        <v>2963</v>
      </c>
      <c r="B2964" s="6">
        <v>45917</v>
      </c>
      <c r="C2964" s="6">
        <v>45919</v>
      </c>
      <c r="D2964" s="5" t="s">
        <v>694</v>
      </c>
    </row>
    <row r="2965" spans="1:4" x14ac:dyDescent="0.35">
      <c r="A2965" s="5">
        <v>2964</v>
      </c>
      <c r="B2965" s="6">
        <v>45915</v>
      </c>
      <c r="C2965" s="6">
        <v>45919</v>
      </c>
      <c r="D2965" s="5" t="s">
        <v>694</v>
      </c>
    </row>
    <row r="2966" spans="1:4" x14ac:dyDescent="0.35">
      <c r="A2966" s="5">
        <v>2965</v>
      </c>
      <c r="B2966" s="6">
        <v>45917</v>
      </c>
      <c r="C2966" s="6">
        <v>45921</v>
      </c>
      <c r="D2966" s="5" t="s">
        <v>694</v>
      </c>
    </row>
    <row r="2967" spans="1:4" x14ac:dyDescent="0.35">
      <c r="A2967" s="5">
        <v>2966</v>
      </c>
      <c r="B2967" s="6">
        <v>45918</v>
      </c>
      <c r="C2967" s="6">
        <v>45921</v>
      </c>
      <c r="D2967" s="5" t="s">
        <v>694</v>
      </c>
    </row>
    <row r="2968" spans="1:4" x14ac:dyDescent="0.35">
      <c r="A2968" s="5">
        <v>2967</v>
      </c>
      <c r="B2968" s="6">
        <v>45916</v>
      </c>
      <c r="C2968" s="6">
        <v>45921</v>
      </c>
      <c r="D2968" s="5" t="s">
        <v>694</v>
      </c>
    </row>
    <row r="2969" spans="1:4" x14ac:dyDescent="0.35">
      <c r="A2969" s="5">
        <v>2968</v>
      </c>
      <c r="B2969" s="6">
        <v>45918</v>
      </c>
      <c r="C2969" s="6">
        <v>45924</v>
      </c>
      <c r="D2969" s="5" t="s">
        <v>694</v>
      </c>
    </row>
    <row r="2970" spans="1:4" x14ac:dyDescent="0.35">
      <c r="A2970" s="5">
        <v>2969</v>
      </c>
      <c r="B2970" s="6">
        <v>45916</v>
      </c>
      <c r="C2970" s="6">
        <v>45920</v>
      </c>
      <c r="D2970" s="5" t="s">
        <v>694</v>
      </c>
    </row>
    <row r="2971" spans="1:4" x14ac:dyDescent="0.35">
      <c r="A2971" s="5">
        <v>2970</v>
      </c>
      <c r="B2971" s="6">
        <v>45918</v>
      </c>
      <c r="C2971" s="6">
        <v>45924</v>
      </c>
      <c r="D2971" s="5" t="s">
        <v>694</v>
      </c>
    </row>
    <row r="2972" spans="1:4" x14ac:dyDescent="0.35">
      <c r="A2972" s="5">
        <v>2971</v>
      </c>
      <c r="B2972" s="6">
        <v>45918</v>
      </c>
      <c r="C2972" s="5"/>
      <c r="D2972" s="5" t="s">
        <v>696</v>
      </c>
    </row>
    <row r="2973" spans="1:4" x14ac:dyDescent="0.35">
      <c r="A2973" s="5">
        <v>2972</v>
      </c>
      <c r="B2973" s="6">
        <v>45918</v>
      </c>
      <c r="C2973" s="6">
        <v>45924</v>
      </c>
      <c r="D2973" s="5" t="s">
        <v>694</v>
      </c>
    </row>
    <row r="2974" spans="1:4" x14ac:dyDescent="0.35">
      <c r="A2974" s="5">
        <v>2973</v>
      </c>
      <c r="B2974" s="6">
        <v>45917</v>
      </c>
      <c r="C2974" s="6">
        <v>45919</v>
      </c>
      <c r="D2974" s="5" t="s">
        <v>694</v>
      </c>
    </row>
    <row r="2975" spans="1:4" x14ac:dyDescent="0.35">
      <c r="A2975" s="5">
        <v>2974</v>
      </c>
      <c r="B2975" s="6">
        <v>45917</v>
      </c>
      <c r="C2975" s="6">
        <v>45919</v>
      </c>
      <c r="D2975" s="5" t="s">
        <v>694</v>
      </c>
    </row>
    <row r="2976" spans="1:4" x14ac:dyDescent="0.35">
      <c r="A2976" s="5">
        <v>2975</v>
      </c>
      <c r="B2976" s="6">
        <v>45917</v>
      </c>
      <c r="C2976" s="6">
        <v>45919</v>
      </c>
      <c r="D2976" s="5" t="s">
        <v>694</v>
      </c>
    </row>
    <row r="2977" spans="1:4" x14ac:dyDescent="0.35">
      <c r="A2977" s="5">
        <v>2976</v>
      </c>
      <c r="B2977" s="6">
        <v>45917</v>
      </c>
      <c r="C2977" s="6">
        <v>45923</v>
      </c>
      <c r="D2977" s="5" t="s">
        <v>694</v>
      </c>
    </row>
    <row r="2978" spans="1:4" x14ac:dyDescent="0.35">
      <c r="A2978" s="5">
        <v>2977</v>
      </c>
      <c r="B2978" s="6">
        <v>45918</v>
      </c>
      <c r="C2978" s="5"/>
      <c r="D2978" s="5" t="s">
        <v>696</v>
      </c>
    </row>
    <row r="2979" spans="1:4" x14ac:dyDescent="0.35">
      <c r="A2979" s="5">
        <v>2978</v>
      </c>
      <c r="B2979" s="6">
        <v>45918</v>
      </c>
      <c r="C2979" s="6">
        <v>45923</v>
      </c>
      <c r="D2979" s="5" t="s">
        <v>694</v>
      </c>
    </row>
    <row r="2980" spans="1:4" x14ac:dyDescent="0.35">
      <c r="A2980" s="5">
        <v>2979</v>
      </c>
      <c r="B2980" s="6">
        <v>45920</v>
      </c>
      <c r="C2980" s="6">
        <v>45922</v>
      </c>
      <c r="D2980" s="5" t="s">
        <v>694</v>
      </c>
    </row>
    <row r="2981" spans="1:4" x14ac:dyDescent="0.35">
      <c r="A2981" s="5">
        <v>2980</v>
      </c>
      <c r="B2981" s="6">
        <v>45919</v>
      </c>
      <c r="C2981" s="6">
        <v>45924</v>
      </c>
      <c r="D2981" s="5" t="s">
        <v>694</v>
      </c>
    </row>
    <row r="2982" spans="1:4" x14ac:dyDescent="0.35">
      <c r="A2982" s="5">
        <v>2981</v>
      </c>
      <c r="B2982" s="6">
        <v>45920</v>
      </c>
      <c r="C2982" s="6">
        <v>45922</v>
      </c>
      <c r="D2982" s="5" t="s">
        <v>694</v>
      </c>
    </row>
    <row r="2983" spans="1:4" x14ac:dyDescent="0.35">
      <c r="A2983" s="5">
        <v>2982</v>
      </c>
      <c r="B2983" s="6">
        <v>45918</v>
      </c>
      <c r="C2983" s="6">
        <v>45922</v>
      </c>
      <c r="D2983" s="5" t="s">
        <v>694</v>
      </c>
    </row>
    <row r="2984" spans="1:4" x14ac:dyDescent="0.35">
      <c r="A2984" s="5">
        <v>2983</v>
      </c>
      <c r="B2984" s="6">
        <v>45920</v>
      </c>
      <c r="C2984" s="6">
        <v>45926</v>
      </c>
      <c r="D2984" s="5" t="s">
        <v>694</v>
      </c>
    </row>
    <row r="2985" spans="1:4" x14ac:dyDescent="0.35">
      <c r="A2985" s="5">
        <v>2984</v>
      </c>
      <c r="B2985" s="6">
        <v>45919</v>
      </c>
      <c r="C2985" s="6">
        <v>45922</v>
      </c>
      <c r="D2985" s="5" t="s">
        <v>694</v>
      </c>
    </row>
    <row r="2986" spans="1:4" x14ac:dyDescent="0.35">
      <c r="A2986" s="5">
        <v>2985</v>
      </c>
      <c r="B2986" s="6">
        <v>45918</v>
      </c>
      <c r="C2986" s="6">
        <v>45923</v>
      </c>
      <c r="D2986" s="5" t="s">
        <v>694</v>
      </c>
    </row>
    <row r="2987" spans="1:4" x14ac:dyDescent="0.35">
      <c r="A2987" s="5">
        <v>2986</v>
      </c>
      <c r="B2987" s="6">
        <v>45920</v>
      </c>
      <c r="C2987" s="6">
        <v>45922</v>
      </c>
      <c r="D2987" s="5" t="s">
        <v>694</v>
      </c>
    </row>
    <row r="2988" spans="1:4" x14ac:dyDescent="0.35">
      <c r="A2988" s="5">
        <v>2987</v>
      </c>
      <c r="B2988" s="6">
        <v>45920</v>
      </c>
      <c r="C2988" s="5"/>
      <c r="D2988" s="5" t="s">
        <v>696</v>
      </c>
    </row>
    <row r="2989" spans="1:4" x14ac:dyDescent="0.35">
      <c r="A2989" s="5">
        <v>2988</v>
      </c>
      <c r="B2989" s="6">
        <v>45919</v>
      </c>
      <c r="C2989" s="6">
        <v>45924</v>
      </c>
      <c r="D2989" s="5" t="s">
        <v>694</v>
      </c>
    </row>
    <row r="2990" spans="1:4" x14ac:dyDescent="0.35">
      <c r="A2990" s="5">
        <v>2989</v>
      </c>
      <c r="B2990" s="6">
        <v>45922</v>
      </c>
      <c r="C2990" s="6">
        <v>45928</v>
      </c>
      <c r="D2990" s="5" t="s">
        <v>694</v>
      </c>
    </row>
    <row r="2991" spans="1:4" x14ac:dyDescent="0.35">
      <c r="A2991" s="5">
        <v>2990</v>
      </c>
      <c r="B2991" s="6">
        <v>45921</v>
      </c>
      <c r="C2991" s="5"/>
      <c r="D2991" s="5" t="s">
        <v>696</v>
      </c>
    </row>
    <row r="2992" spans="1:4" x14ac:dyDescent="0.35">
      <c r="A2992" s="5">
        <v>2991</v>
      </c>
      <c r="B2992" s="6">
        <v>45922</v>
      </c>
      <c r="C2992" s="6">
        <v>45926</v>
      </c>
      <c r="D2992" s="5" t="s">
        <v>694</v>
      </c>
    </row>
    <row r="2993" spans="1:4" x14ac:dyDescent="0.35">
      <c r="A2993" s="5">
        <v>2992</v>
      </c>
      <c r="B2993" s="6">
        <v>45921</v>
      </c>
      <c r="C2993" s="6">
        <v>45923</v>
      </c>
      <c r="D2993" s="5" t="s">
        <v>694</v>
      </c>
    </row>
    <row r="2994" spans="1:4" x14ac:dyDescent="0.35">
      <c r="A2994" s="5">
        <v>2993</v>
      </c>
      <c r="B2994" s="6">
        <v>45921</v>
      </c>
      <c r="C2994" s="6">
        <v>45923</v>
      </c>
      <c r="D2994" s="5" t="s">
        <v>694</v>
      </c>
    </row>
    <row r="2995" spans="1:4" x14ac:dyDescent="0.35">
      <c r="A2995" s="5">
        <v>2994</v>
      </c>
      <c r="B2995" s="6">
        <v>45921</v>
      </c>
      <c r="C2995" s="6">
        <v>45925</v>
      </c>
      <c r="D2995" s="5" t="s">
        <v>694</v>
      </c>
    </row>
    <row r="2996" spans="1:4" x14ac:dyDescent="0.35">
      <c r="A2996" s="5">
        <v>2995</v>
      </c>
      <c r="B2996" s="6">
        <v>45920</v>
      </c>
      <c r="C2996" s="6">
        <v>45922</v>
      </c>
      <c r="D2996" s="5" t="s">
        <v>694</v>
      </c>
    </row>
    <row r="2997" spans="1:4" x14ac:dyDescent="0.35">
      <c r="A2997" s="5">
        <v>2996</v>
      </c>
      <c r="B2997" s="6">
        <v>45921</v>
      </c>
      <c r="C2997" s="6">
        <v>45925</v>
      </c>
      <c r="D2997" s="5" t="s">
        <v>694</v>
      </c>
    </row>
    <row r="2998" spans="1:4" x14ac:dyDescent="0.35">
      <c r="A2998" s="5">
        <v>2997</v>
      </c>
      <c r="B2998" s="6">
        <v>45923</v>
      </c>
      <c r="C2998" s="6">
        <v>45925</v>
      </c>
      <c r="D2998" s="5" t="s">
        <v>694</v>
      </c>
    </row>
    <row r="2999" spans="1:4" x14ac:dyDescent="0.35">
      <c r="A2999" s="5">
        <v>2998</v>
      </c>
      <c r="B2999" s="6">
        <v>45921</v>
      </c>
      <c r="C2999" s="6">
        <v>45923</v>
      </c>
      <c r="D2999" s="5" t="s">
        <v>694</v>
      </c>
    </row>
    <row r="3000" spans="1:4" x14ac:dyDescent="0.35">
      <c r="A3000" s="5">
        <v>2999</v>
      </c>
      <c r="B3000" s="6">
        <v>45922</v>
      </c>
      <c r="C3000" s="6">
        <v>45928</v>
      </c>
      <c r="D3000" s="5" t="s">
        <v>694</v>
      </c>
    </row>
    <row r="3001" spans="1:4" x14ac:dyDescent="0.35">
      <c r="A3001" s="5">
        <v>3000</v>
      </c>
      <c r="B3001" s="6">
        <v>45922</v>
      </c>
      <c r="C3001" s="6">
        <v>45925</v>
      </c>
      <c r="D3001" s="5" t="s">
        <v>694</v>
      </c>
    </row>
  </sheetData>
  <pageMargins left="0.75" right="0.75" top="1" bottom="1" header="0.511811023622047" footer="0.511811023622047"/>
  <pageSetup paperSize="9" orientation="portrait" horizontalDpi="300" verticalDpi="300"/>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48"/>
  <sheetViews>
    <sheetView zoomScaleNormal="100" workbookViewId="0">
      <pane ySplit="1" topLeftCell="A2" activePane="bottomLeft" state="frozen"/>
      <selection pane="bottomLeft" activeCell="I10" sqref="I10"/>
    </sheetView>
  </sheetViews>
  <sheetFormatPr defaultColWidth="8.6328125" defaultRowHeight="14.5" x14ac:dyDescent="0.35"/>
  <cols>
    <col min="1" max="1" width="12.36328125" customWidth="1"/>
    <col min="2" max="2" width="15.1796875" customWidth="1"/>
    <col min="3" max="3" width="18.26953125" customWidth="1"/>
    <col min="4" max="4" width="30" customWidth="1"/>
  </cols>
  <sheetData>
    <row r="1" spans="1:4" x14ac:dyDescent="0.35">
      <c r="A1" s="4" t="s">
        <v>697</v>
      </c>
      <c r="B1" s="4" t="s">
        <v>682</v>
      </c>
      <c r="C1" s="4" t="s">
        <v>698</v>
      </c>
      <c r="D1" s="4" t="s">
        <v>699</v>
      </c>
    </row>
    <row r="2" spans="1:4" x14ac:dyDescent="0.35">
      <c r="A2" s="5">
        <v>1</v>
      </c>
      <c r="B2" s="5">
        <v>2</v>
      </c>
      <c r="C2" s="6">
        <v>45398</v>
      </c>
      <c r="D2" s="5" t="s">
        <v>700</v>
      </c>
    </row>
    <row r="3" spans="1:4" x14ac:dyDescent="0.35">
      <c r="A3" s="5">
        <v>2</v>
      </c>
      <c r="B3" s="5">
        <v>16</v>
      </c>
      <c r="C3" s="6">
        <v>45400</v>
      </c>
      <c r="D3" s="5" t="s">
        <v>700</v>
      </c>
    </row>
    <row r="4" spans="1:4" x14ac:dyDescent="0.35">
      <c r="A4" s="5">
        <v>3</v>
      </c>
      <c r="B4" s="5">
        <v>29</v>
      </c>
      <c r="C4" s="6">
        <v>45398</v>
      </c>
      <c r="D4" s="5" t="s">
        <v>700</v>
      </c>
    </row>
    <row r="5" spans="1:4" x14ac:dyDescent="0.35">
      <c r="A5" s="5">
        <v>4</v>
      </c>
      <c r="B5" s="5">
        <v>30</v>
      </c>
      <c r="C5" s="6">
        <v>45400</v>
      </c>
      <c r="D5" s="5" t="s">
        <v>700</v>
      </c>
    </row>
    <row r="6" spans="1:4" x14ac:dyDescent="0.35">
      <c r="A6" s="5">
        <v>5</v>
      </c>
      <c r="B6" s="5">
        <v>59</v>
      </c>
      <c r="C6" s="6">
        <v>45401</v>
      </c>
      <c r="D6" s="5" t="s">
        <v>701</v>
      </c>
    </row>
    <row r="7" spans="1:4" x14ac:dyDescent="0.35">
      <c r="A7" s="5">
        <v>6</v>
      </c>
      <c r="B7" s="5">
        <v>69</v>
      </c>
      <c r="C7" s="6">
        <v>45402</v>
      </c>
      <c r="D7" s="5" t="s">
        <v>702</v>
      </c>
    </row>
    <row r="8" spans="1:4" x14ac:dyDescent="0.35">
      <c r="A8" s="5">
        <v>7</v>
      </c>
      <c r="B8" s="5">
        <v>74</v>
      </c>
      <c r="C8" s="6">
        <v>45401</v>
      </c>
      <c r="D8" s="5" t="s">
        <v>703</v>
      </c>
    </row>
    <row r="9" spans="1:4" x14ac:dyDescent="0.35">
      <c r="A9" s="5">
        <v>8</v>
      </c>
      <c r="B9" s="5">
        <v>77</v>
      </c>
      <c r="C9" s="6">
        <v>45407</v>
      </c>
      <c r="D9" s="5" t="s">
        <v>703</v>
      </c>
    </row>
    <row r="10" spans="1:4" x14ac:dyDescent="0.35">
      <c r="A10" s="5">
        <v>9</v>
      </c>
      <c r="B10" s="5">
        <v>86</v>
      </c>
      <c r="C10" s="6">
        <v>45417</v>
      </c>
      <c r="D10" s="5" t="s">
        <v>702</v>
      </c>
    </row>
    <row r="11" spans="1:4" x14ac:dyDescent="0.35">
      <c r="A11" s="5">
        <v>10</v>
      </c>
      <c r="B11" s="5">
        <v>95</v>
      </c>
      <c r="C11" s="6">
        <v>45415</v>
      </c>
      <c r="D11" s="5" t="s">
        <v>702</v>
      </c>
    </row>
    <row r="12" spans="1:4" x14ac:dyDescent="0.35">
      <c r="A12" s="5">
        <v>11</v>
      </c>
      <c r="B12" s="5">
        <v>108</v>
      </c>
      <c r="C12" s="6">
        <v>45406</v>
      </c>
      <c r="D12" s="5" t="s">
        <v>703</v>
      </c>
    </row>
    <row r="13" spans="1:4" x14ac:dyDescent="0.35">
      <c r="A13" s="5">
        <v>12</v>
      </c>
      <c r="B13" s="5">
        <v>143</v>
      </c>
      <c r="C13" s="6">
        <v>45413</v>
      </c>
      <c r="D13" s="5" t="s">
        <v>700</v>
      </c>
    </row>
    <row r="14" spans="1:4" x14ac:dyDescent="0.35">
      <c r="A14" s="5">
        <v>13</v>
      </c>
      <c r="B14" s="5">
        <v>174</v>
      </c>
      <c r="C14" s="6">
        <v>45425</v>
      </c>
      <c r="D14" s="5" t="s">
        <v>704</v>
      </c>
    </row>
    <row r="15" spans="1:4" x14ac:dyDescent="0.35">
      <c r="A15" s="5">
        <v>14</v>
      </c>
      <c r="B15" s="5">
        <v>184</v>
      </c>
      <c r="C15" s="6">
        <v>45416</v>
      </c>
      <c r="D15" s="5" t="s">
        <v>700</v>
      </c>
    </row>
    <row r="16" spans="1:4" x14ac:dyDescent="0.35">
      <c r="A16" s="5">
        <v>15</v>
      </c>
      <c r="B16" s="5">
        <v>220</v>
      </c>
      <c r="C16" s="6">
        <v>45435</v>
      </c>
      <c r="D16" s="5" t="s">
        <v>705</v>
      </c>
    </row>
    <row r="17" spans="1:4" x14ac:dyDescent="0.35">
      <c r="A17" s="5">
        <v>16</v>
      </c>
      <c r="B17" s="5">
        <v>242</v>
      </c>
      <c r="C17" s="6">
        <v>45433</v>
      </c>
      <c r="D17" s="5" t="s">
        <v>701</v>
      </c>
    </row>
    <row r="18" spans="1:4" x14ac:dyDescent="0.35">
      <c r="A18" s="5">
        <v>17</v>
      </c>
      <c r="B18" s="5">
        <v>255</v>
      </c>
      <c r="C18" s="6">
        <v>45428</v>
      </c>
      <c r="D18" s="5" t="s">
        <v>700</v>
      </c>
    </row>
    <row r="19" spans="1:4" x14ac:dyDescent="0.35">
      <c r="A19" s="5">
        <v>18</v>
      </c>
      <c r="B19" s="5">
        <v>262</v>
      </c>
      <c r="C19" s="6">
        <v>45435</v>
      </c>
      <c r="D19" s="5" t="s">
        <v>705</v>
      </c>
    </row>
    <row r="20" spans="1:4" x14ac:dyDescent="0.35">
      <c r="A20" s="5">
        <v>19</v>
      </c>
      <c r="B20" s="5">
        <v>275</v>
      </c>
      <c r="C20" s="6">
        <v>45442</v>
      </c>
      <c r="D20" s="5" t="s">
        <v>702</v>
      </c>
    </row>
    <row r="21" spans="1:4" x14ac:dyDescent="0.35">
      <c r="A21" s="5">
        <v>20</v>
      </c>
      <c r="B21" s="5">
        <v>317</v>
      </c>
      <c r="C21" s="6">
        <v>45443</v>
      </c>
      <c r="D21" s="5" t="s">
        <v>701</v>
      </c>
    </row>
    <row r="22" spans="1:4" x14ac:dyDescent="0.35">
      <c r="A22" s="5">
        <v>21</v>
      </c>
      <c r="B22" s="5">
        <v>318</v>
      </c>
      <c r="C22" s="6">
        <v>45440</v>
      </c>
      <c r="D22" s="5" t="s">
        <v>702</v>
      </c>
    </row>
    <row r="23" spans="1:4" x14ac:dyDescent="0.35">
      <c r="A23" s="5">
        <v>22</v>
      </c>
      <c r="B23" s="5">
        <v>334</v>
      </c>
      <c r="C23" s="6">
        <v>45444</v>
      </c>
      <c r="D23" s="5" t="s">
        <v>705</v>
      </c>
    </row>
    <row r="24" spans="1:4" x14ac:dyDescent="0.35">
      <c r="A24" s="5">
        <v>23</v>
      </c>
      <c r="B24" s="5">
        <v>360</v>
      </c>
      <c r="C24" s="6">
        <v>45442</v>
      </c>
      <c r="D24" s="5" t="s">
        <v>704</v>
      </c>
    </row>
    <row r="25" spans="1:4" x14ac:dyDescent="0.35">
      <c r="A25" s="5">
        <v>24</v>
      </c>
      <c r="B25" s="5">
        <v>386</v>
      </c>
      <c r="C25" s="6">
        <v>45452</v>
      </c>
      <c r="D25" s="5" t="s">
        <v>703</v>
      </c>
    </row>
    <row r="26" spans="1:4" x14ac:dyDescent="0.35">
      <c r="A26" s="5">
        <v>25</v>
      </c>
      <c r="B26" s="5">
        <v>394</v>
      </c>
      <c r="C26" s="6">
        <v>45457</v>
      </c>
      <c r="D26" s="5" t="s">
        <v>703</v>
      </c>
    </row>
    <row r="27" spans="1:4" x14ac:dyDescent="0.35">
      <c r="A27" s="5">
        <v>26</v>
      </c>
      <c r="B27" s="5">
        <v>404</v>
      </c>
      <c r="C27" s="6">
        <v>45458</v>
      </c>
      <c r="D27" s="5" t="s">
        <v>702</v>
      </c>
    </row>
    <row r="28" spans="1:4" x14ac:dyDescent="0.35">
      <c r="A28" s="5">
        <v>27</v>
      </c>
      <c r="B28" s="5">
        <v>406</v>
      </c>
      <c r="C28" s="6">
        <v>45458</v>
      </c>
      <c r="D28" s="5" t="s">
        <v>703</v>
      </c>
    </row>
    <row r="29" spans="1:4" x14ac:dyDescent="0.35">
      <c r="A29" s="5">
        <v>28</v>
      </c>
      <c r="B29" s="5">
        <v>427</v>
      </c>
      <c r="C29" s="6">
        <v>45464</v>
      </c>
      <c r="D29" s="5" t="s">
        <v>702</v>
      </c>
    </row>
    <row r="30" spans="1:4" x14ac:dyDescent="0.35">
      <c r="A30" s="5">
        <v>29</v>
      </c>
      <c r="B30" s="5">
        <v>435</v>
      </c>
      <c r="C30" s="6">
        <v>45466</v>
      </c>
      <c r="D30" s="5" t="s">
        <v>705</v>
      </c>
    </row>
    <row r="31" spans="1:4" x14ac:dyDescent="0.35">
      <c r="A31" s="5">
        <v>30</v>
      </c>
      <c r="B31" s="5">
        <v>440</v>
      </c>
      <c r="C31" s="6">
        <v>45464</v>
      </c>
      <c r="D31" s="5" t="s">
        <v>702</v>
      </c>
    </row>
    <row r="32" spans="1:4" x14ac:dyDescent="0.35">
      <c r="A32" s="5">
        <v>31</v>
      </c>
      <c r="B32" s="5">
        <v>486</v>
      </c>
      <c r="C32" s="6">
        <v>45465</v>
      </c>
      <c r="D32" s="5" t="s">
        <v>704</v>
      </c>
    </row>
    <row r="33" spans="1:4" x14ac:dyDescent="0.35">
      <c r="A33" s="5">
        <v>32</v>
      </c>
      <c r="B33" s="5">
        <v>496</v>
      </c>
      <c r="C33" s="6">
        <v>45474</v>
      </c>
      <c r="D33" s="5" t="s">
        <v>702</v>
      </c>
    </row>
    <row r="34" spans="1:4" x14ac:dyDescent="0.35">
      <c r="A34" s="5">
        <v>33</v>
      </c>
      <c r="B34" s="5">
        <v>532</v>
      </c>
      <c r="C34" s="6">
        <v>45478</v>
      </c>
      <c r="D34" s="5" t="s">
        <v>702</v>
      </c>
    </row>
    <row r="35" spans="1:4" x14ac:dyDescent="0.35">
      <c r="A35" s="5">
        <v>34</v>
      </c>
      <c r="B35" s="5">
        <v>604</v>
      </c>
      <c r="C35" s="6">
        <v>45490</v>
      </c>
      <c r="D35" s="5" t="s">
        <v>705</v>
      </c>
    </row>
    <row r="36" spans="1:4" x14ac:dyDescent="0.35">
      <c r="A36" s="5">
        <v>35</v>
      </c>
      <c r="B36" s="5">
        <v>655</v>
      </c>
      <c r="C36" s="6">
        <v>45491</v>
      </c>
      <c r="D36" s="5" t="s">
        <v>702</v>
      </c>
    </row>
    <row r="37" spans="1:4" x14ac:dyDescent="0.35">
      <c r="A37" s="5">
        <v>36</v>
      </c>
      <c r="B37" s="5">
        <v>656</v>
      </c>
      <c r="C37" s="6">
        <v>45498</v>
      </c>
      <c r="D37" s="5" t="s">
        <v>702</v>
      </c>
    </row>
    <row r="38" spans="1:4" x14ac:dyDescent="0.35">
      <c r="A38" s="5">
        <v>37</v>
      </c>
      <c r="B38" s="5">
        <v>658</v>
      </c>
      <c r="C38" s="6">
        <v>45491</v>
      </c>
      <c r="D38" s="5" t="s">
        <v>705</v>
      </c>
    </row>
    <row r="39" spans="1:4" x14ac:dyDescent="0.35">
      <c r="A39" s="5">
        <v>38</v>
      </c>
      <c r="B39" s="5">
        <v>659</v>
      </c>
      <c r="C39" s="6">
        <v>45497</v>
      </c>
      <c r="D39" s="5" t="s">
        <v>702</v>
      </c>
    </row>
    <row r="40" spans="1:4" x14ac:dyDescent="0.35">
      <c r="A40" s="5">
        <v>39</v>
      </c>
      <c r="B40" s="5">
        <v>690</v>
      </c>
      <c r="C40" s="6">
        <v>45494</v>
      </c>
      <c r="D40" s="5" t="s">
        <v>702</v>
      </c>
    </row>
    <row r="41" spans="1:4" x14ac:dyDescent="0.35">
      <c r="A41" s="5">
        <v>40</v>
      </c>
      <c r="B41" s="5">
        <v>755</v>
      </c>
      <c r="C41" s="6">
        <v>45501</v>
      </c>
      <c r="D41" s="5" t="s">
        <v>702</v>
      </c>
    </row>
    <row r="42" spans="1:4" x14ac:dyDescent="0.35">
      <c r="A42" s="5">
        <v>41</v>
      </c>
      <c r="B42" s="5">
        <v>767</v>
      </c>
      <c r="C42" s="6">
        <v>45508</v>
      </c>
      <c r="D42" s="5" t="s">
        <v>702</v>
      </c>
    </row>
    <row r="43" spans="1:4" x14ac:dyDescent="0.35">
      <c r="A43" s="5">
        <v>42</v>
      </c>
      <c r="B43" s="5">
        <v>818</v>
      </c>
      <c r="C43" s="6">
        <v>45518</v>
      </c>
      <c r="D43" s="5" t="s">
        <v>703</v>
      </c>
    </row>
    <row r="44" spans="1:4" x14ac:dyDescent="0.35">
      <c r="A44" s="5">
        <v>43</v>
      </c>
      <c r="B44" s="5">
        <v>840</v>
      </c>
      <c r="C44" s="6">
        <v>45523</v>
      </c>
      <c r="D44" s="5" t="s">
        <v>703</v>
      </c>
    </row>
    <row r="45" spans="1:4" x14ac:dyDescent="0.35">
      <c r="A45" s="5">
        <v>44</v>
      </c>
      <c r="B45" s="5">
        <v>873</v>
      </c>
      <c r="C45" s="6">
        <v>45517</v>
      </c>
      <c r="D45" s="5" t="s">
        <v>703</v>
      </c>
    </row>
    <row r="46" spans="1:4" x14ac:dyDescent="0.35">
      <c r="A46" s="5">
        <v>45</v>
      </c>
      <c r="B46" s="5">
        <v>909</v>
      </c>
      <c r="C46" s="6">
        <v>45533</v>
      </c>
      <c r="D46" s="5" t="s">
        <v>702</v>
      </c>
    </row>
    <row r="47" spans="1:4" x14ac:dyDescent="0.35">
      <c r="A47" s="5">
        <v>46</v>
      </c>
      <c r="B47" s="5">
        <v>946</v>
      </c>
      <c r="C47" s="6">
        <v>45530</v>
      </c>
      <c r="D47" s="5" t="s">
        <v>700</v>
      </c>
    </row>
    <row r="48" spans="1:4" x14ac:dyDescent="0.35">
      <c r="A48" s="5">
        <v>47</v>
      </c>
      <c r="B48" s="5">
        <v>978</v>
      </c>
      <c r="C48" s="6">
        <v>45539</v>
      </c>
      <c r="D48" s="5" t="s">
        <v>703</v>
      </c>
    </row>
    <row r="49" spans="1:4" x14ac:dyDescent="0.35">
      <c r="A49" s="5">
        <v>48</v>
      </c>
      <c r="B49" s="5">
        <v>991</v>
      </c>
      <c r="C49" s="6">
        <v>45528</v>
      </c>
      <c r="D49" s="5" t="s">
        <v>703</v>
      </c>
    </row>
    <row r="50" spans="1:4" x14ac:dyDescent="0.35">
      <c r="A50" s="5">
        <v>49</v>
      </c>
      <c r="B50" s="5">
        <v>1015</v>
      </c>
      <c r="C50" s="6">
        <v>45549</v>
      </c>
      <c r="D50" s="5" t="s">
        <v>702</v>
      </c>
    </row>
    <row r="51" spans="1:4" x14ac:dyDescent="0.35">
      <c r="A51" s="5">
        <v>50</v>
      </c>
      <c r="B51" s="5">
        <v>1028</v>
      </c>
      <c r="C51" s="6">
        <v>45550</v>
      </c>
      <c r="D51" s="5" t="s">
        <v>703</v>
      </c>
    </row>
    <row r="52" spans="1:4" x14ac:dyDescent="0.35">
      <c r="A52" s="5">
        <v>51</v>
      </c>
      <c r="B52" s="5">
        <v>1042</v>
      </c>
      <c r="C52" s="6">
        <v>45543</v>
      </c>
      <c r="D52" s="5" t="s">
        <v>705</v>
      </c>
    </row>
    <row r="53" spans="1:4" x14ac:dyDescent="0.35">
      <c r="A53" s="5">
        <v>52</v>
      </c>
      <c r="B53" s="5">
        <v>1044</v>
      </c>
      <c r="C53" s="6">
        <v>45540</v>
      </c>
      <c r="D53" s="5" t="s">
        <v>702</v>
      </c>
    </row>
    <row r="54" spans="1:4" x14ac:dyDescent="0.35">
      <c r="A54" s="5">
        <v>53</v>
      </c>
      <c r="B54" s="5">
        <v>1058</v>
      </c>
      <c r="C54" s="6">
        <v>45552</v>
      </c>
      <c r="D54" s="5" t="s">
        <v>700</v>
      </c>
    </row>
    <row r="55" spans="1:4" x14ac:dyDescent="0.35">
      <c r="A55" s="5">
        <v>54</v>
      </c>
      <c r="B55" s="5">
        <v>1087</v>
      </c>
      <c r="C55" s="6">
        <v>45549</v>
      </c>
      <c r="D55" s="5" t="s">
        <v>704</v>
      </c>
    </row>
    <row r="56" spans="1:4" x14ac:dyDescent="0.35">
      <c r="A56" s="5">
        <v>55</v>
      </c>
      <c r="B56" s="5">
        <v>1174</v>
      </c>
      <c r="C56" s="6">
        <v>45560</v>
      </c>
      <c r="D56" s="5" t="s">
        <v>702</v>
      </c>
    </row>
    <row r="57" spans="1:4" x14ac:dyDescent="0.35">
      <c r="A57" s="5">
        <v>56</v>
      </c>
      <c r="B57" s="5">
        <v>1176</v>
      </c>
      <c r="C57" s="6">
        <v>45564</v>
      </c>
      <c r="D57" s="5" t="s">
        <v>702</v>
      </c>
    </row>
    <row r="58" spans="1:4" x14ac:dyDescent="0.35">
      <c r="A58" s="5">
        <v>57</v>
      </c>
      <c r="B58" s="5">
        <v>1194</v>
      </c>
      <c r="C58" s="6">
        <v>45555</v>
      </c>
      <c r="D58" s="5" t="s">
        <v>702</v>
      </c>
    </row>
    <row r="59" spans="1:4" x14ac:dyDescent="0.35">
      <c r="A59" s="5">
        <v>58</v>
      </c>
      <c r="B59" s="5">
        <v>1207</v>
      </c>
      <c r="C59" s="6">
        <v>45564</v>
      </c>
      <c r="D59" s="5" t="s">
        <v>702</v>
      </c>
    </row>
    <row r="60" spans="1:4" x14ac:dyDescent="0.35">
      <c r="A60" s="5">
        <v>59</v>
      </c>
      <c r="B60" s="5">
        <v>1208</v>
      </c>
      <c r="C60" s="6">
        <v>45563</v>
      </c>
      <c r="D60" s="5" t="s">
        <v>703</v>
      </c>
    </row>
    <row r="61" spans="1:4" x14ac:dyDescent="0.35">
      <c r="A61" s="5">
        <v>60</v>
      </c>
      <c r="B61" s="5">
        <v>1221</v>
      </c>
      <c r="C61" s="6">
        <v>45562</v>
      </c>
      <c r="D61" s="5" t="s">
        <v>702</v>
      </c>
    </row>
    <row r="62" spans="1:4" x14ac:dyDescent="0.35">
      <c r="A62" s="5">
        <v>61</v>
      </c>
      <c r="B62" s="5">
        <v>1225</v>
      </c>
      <c r="C62" s="6">
        <v>45563</v>
      </c>
      <c r="D62" s="5" t="s">
        <v>705</v>
      </c>
    </row>
    <row r="63" spans="1:4" x14ac:dyDescent="0.35">
      <c r="A63" s="5">
        <v>62</v>
      </c>
      <c r="B63" s="5">
        <v>1231</v>
      </c>
      <c r="C63" s="6">
        <v>45563</v>
      </c>
      <c r="D63" s="5" t="s">
        <v>701</v>
      </c>
    </row>
    <row r="64" spans="1:4" x14ac:dyDescent="0.35">
      <c r="A64" s="5">
        <v>63</v>
      </c>
      <c r="B64" s="5">
        <v>1242</v>
      </c>
      <c r="C64" s="6">
        <v>45568</v>
      </c>
      <c r="D64" s="5" t="s">
        <v>703</v>
      </c>
    </row>
    <row r="65" spans="1:4" x14ac:dyDescent="0.35">
      <c r="A65" s="5">
        <v>64</v>
      </c>
      <c r="B65" s="5">
        <v>1261</v>
      </c>
      <c r="C65" s="6">
        <v>45577</v>
      </c>
      <c r="D65" s="5" t="s">
        <v>705</v>
      </c>
    </row>
    <row r="66" spans="1:4" x14ac:dyDescent="0.35">
      <c r="A66" s="5">
        <v>65</v>
      </c>
      <c r="B66" s="5">
        <v>1303</v>
      </c>
      <c r="C66" s="6">
        <v>45572</v>
      </c>
      <c r="D66" s="5" t="s">
        <v>700</v>
      </c>
    </row>
    <row r="67" spans="1:4" x14ac:dyDescent="0.35">
      <c r="A67" s="5">
        <v>66</v>
      </c>
      <c r="B67" s="5">
        <v>1313</v>
      </c>
      <c r="C67" s="6">
        <v>45570</v>
      </c>
      <c r="D67" s="5" t="s">
        <v>705</v>
      </c>
    </row>
    <row r="68" spans="1:4" x14ac:dyDescent="0.35">
      <c r="A68" s="5">
        <v>67</v>
      </c>
      <c r="B68" s="5">
        <v>1316</v>
      </c>
      <c r="C68" s="6">
        <v>45572</v>
      </c>
      <c r="D68" s="5" t="s">
        <v>705</v>
      </c>
    </row>
    <row r="69" spans="1:4" x14ac:dyDescent="0.35">
      <c r="A69" s="5">
        <v>68</v>
      </c>
      <c r="B69" s="5">
        <v>1325</v>
      </c>
      <c r="C69" s="6">
        <v>45570</v>
      </c>
      <c r="D69" s="5" t="s">
        <v>703</v>
      </c>
    </row>
    <row r="70" spans="1:4" x14ac:dyDescent="0.35">
      <c r="A70" s="5">
        <v>69</v>
      </c>
      <c r="B70" s="5">
        <v>1333</v>
      </c>
      <c r="C70" s="6">
        <v>45582</v>
      </c>
      <c r="D70" s="5" t="s">
        <v>703</v>
      </c>
    </row>
    <row r="71" spans="1:4" x14ac:dyDescent="0.35">
      <c r="A71" s="5">
        <v>70</v>
      </c>
      <c r="B71" s="5">
        <v>1334</v>
      </c>
      <c r="C71" s="6">
        <v>45582</v>
      </c>
      <c r="D71" s="5" t="s">
        <v>705</v>
      </c>
    </row>
    <row r="72" spans="1:4" x14ac:dyDescent="0.35">
      <c r="A72" s="5">
        <v>71</v>
      </c>
      <c r="B72" s="5">
        <v>1348</v>
      </c>
      <c r="C72" s="6">
        <v>45586</v>
      </c>
      <c r="D72" s="5" t="s">
        <v>701</v>
      </c>
    </row>
    <row r="73" spans="1:4" x14ac:dyDescent="0.35">
      <c r="A73" s="5">
        <v>72</v>
      </c>
      <c r="B73" s="5">
        <v>1349</v>
      </c>
      <c r="C73" s="6">
        <v>45582</v>
      </c>
      <c r="D73" s="5" t="s">
        <v>703</v>
      </c>
    </row>
    <row r="74" spans="1:4" x14ac:dyDescent="0.35">
      <c r="A74" s="5">
        <v>73</v>
      </c>
      <c r="B74" s="5">
        <v>1366</v>
      </c>
      <c r="C74" s="6">
        <v>45585</v>
      </c>
      <c r="D74" s="5" t="s">
        <v>705</v>
      </c>
    </row>
    <row r="75" spans="1:4" x14ac:dyDescent="0.35">
      <c r="A75" s="5">
        <v>74</v>
      </c>
      <c r="B75" s="5">
        <v>1376</v>
      </c>
      <c r="C75" s="6">
        <v>45573</v>
      </c>
      <c r="D75" s="5" t="s">
        <v>702</v>
      </c>
    </row>
    <row r="76" spans="1:4" x14ac:dyDescent="0.35">
      <c r="A76" s="5">
        <v>75</v>
      </c>
      <c r="B76" s="5">
        <v>1399</v>
      </c>
      <c r="C76" s="6">
        <v>45581</v>
      </c>
      <c r="D76" s="5" t="s">
        <v>702</v>
      </c>
    </row>
    <row r="77" spans="1:4" x14ac:dyDescent="0.35">
      <c r="A77" s="5">
        <v>76</v>
      </c>
      <c r="B77" s="5">
        <v>1417</v>
      </c>
      <c r="C77" s="6">
        <v>45582</v>
      </c>
      <c r="D77" s="5" t="s">
        <v>702</v>
      </c>
    </row>
    <row r="78" spans="1:4" x14ac:dyDescent="0.35">
      <c r="A78" s="5">
        <v>77</v>
      </c>
      <c r="B78" s="5">
        <v>1460</v>
      </c>
      <c r="C78" s="6">
        <v>45594</v>
      </c>
      <c r="D78" s="5" t="s">
        <v>703</v>
      </c>
    </row>
    <row r="79" spans="1:4" x14ac:dyDescent="0.35">
      <c r="A79" s="5">
        <v>78</v>
      </c>
      <c r="B79" s="5">
        <v>1467</v>
      </c>
      <c r="C79" s="6">
        <v>45585</v>
      </c>
      <c r="D79" s="5" t="s">
        <v>702</v>
      </c>
    </row>
    <row r="80" spans="1:4" x14ac:dyDescent="0.35">
      <c r="A80" s="5">
        <v>79</v>
      </c>
      <c r="B80" s="5">
        <v>1470</v>
      </c>
      <c r="C80" s="6">
        <v>45591</v>
      </c>
      <c r="D80" s="5" t="s">
        <v>703</v>
      </c>
    </row>
    <row r="81" spans="1:4" x14ac:dyDescent="0.35">
      <c r="A81" s="5">
        <v>80</v>
      </c>
      <c r="B81" s="5">
        <v>1494</v>
      </c>
      <c r="C81" s="6">
        <v>45594</v>
      </c>
      <c r="D81" s="5" t="s">
        <v>702</v>
      </c>
    </row>
    <row r="82" spans="1:4" x14ac:dyDescent="0.35">
      <c r="A82" s="5">
        <v>81</v>
      </c>
      <c r="B82" s="5">
        <v>1522</v>
      </c>
      <c r="C82" s="6">
        <v>45599</v>
      </c>
      <c r="D82" s="5" t="s">
        <v>702</v>
      </c>
    </row>
    <row r="83" spans="1:4" x14ac:dyDescent="0.35">
      <c r="A83" s="5">
        <v>82</v>
      </c>
      <c r="B83" s="5">
        <v>1574</v>
      </c>
      <c r="C83" s="6">
        <v>45598</v>
      </c>
      <c r="D83" s="5" t="s">
        <v>702</v>
      </c>
    </row>
    <row r="84" spans="1:4" x14ac:dyDescent="0.35">
      <c r="A84" s="5">
        <v>83</v>
      </c>
      <c r="B84" s="5">
        <v>1584</v>
      </c>
      <c r="C84" s="6">
        <v>45602</v>
      </c>
      <c r="D84" s="5" t="s">
        <v>702</v>
      </c>
    </row>
    <row r="85" spans="1:4" x14ac:dyDescent="0.35">
      <c r="A85" s="5">
        <v>84</v>
      </c>
      <c r="B85" s="5">
        <v>1611</v>
      </c>
      <c r="C85" s="6">
        <v>45597</v>
      </c>
      <c r="D85" s="5" t="s">
        <v>701</v>
      </c>
    </row>
    <row r="86" spans="1:4" x14ac:dyDescent="0.35">
      <c r="A86" s="5">
        <v>85</v>
      </c>
      <c r="B86" s="5">
        <v>1644</v>
      </c>
      <c r="C86" s="6">
        <v>45594</v>
      </c>
      <c r="D86" s="5" t="s">
        <v>702</v>
      </c>
    </row>
    <row r="87" spans="1:4" x14ac:dyDescent="0.35">
      <c r="A87" s="5">
        <v>86</v>
      </c>
      <c r="B87" s="5">
        <v>1668</v>
      </c>
      <c r="C87" s="6">
        <v>45604</v>
      </c>
      <c r="D87" s="5" t="s">
        <v>702</v>
      </c>
    </row>
    <row r="88" spans="1:4" x14ac:dyDescent="0.35">
      <c r="A88" s="5">
        <v>87</v>
      </c>
      <c r="B88" s="5">
        <v>1676</v>
      </c>
      <c r="C88" s="6">
        <v>45602</v>
      </c>
      <c r="D88" s="5" t="s">
        <v>702</v>
      </c>
    </row>
    <row r="89" spans="1:4" x14ac:dyDescent="0.35">
      <c r="A89" s="5">
        <v>88</v>
      </c>
      <c r="B89" s="5">
        <v>1688</v>
      </c>
      <c r="C89" s="6">
        <v>45611</v>
      </c>
      <c r="D89" s="5" t="s">
        <v>705</v>
      </c>
    </row>
    <row r="90" spans="1:4" x14ac:dyDescent="0.35">
      <c r="A90" s="5">
        <v>89</v>
      </c>
      <c r="B90" s="5">
        <v>1695</v>
      </c>
      <c r="C90" s="6">
        <v>45613</v>
      </c>
      <c r="D90" s="5" t="s">
        <v>703</v>
      </c>
    </row>
    <row r="91" spans="1:4" x14ac:dyDescent="0.35">
      <c r="A91" s="5">
        <v>90</v>
      </c>
      <c r="B91" s="5">
        <v>1702</v>
      </c>
      <c r="C91" s="6">
        <v>45609</v>
      </c>
      <c r="D91" s="5" t="s">
        <v>703</v>
      </c>
    </row>
    <row r="92" spans="1:4" x14ac:dyDescent="0.35">
      <c r="A92" s="5">
        <v>91</v>
      </c>
      <c r="B92" s="5">
        <v>1713</v>
      </c>
      <c r="C92" s="6">
        <v>45604</v>
      </c>
      <c r="D92" s="5" t="s">
        <v>702</v>
      </c>
    </row>
    <row r="93" spans="1:4" x14ac:dyDescent="0.35">
      <c r="A93" s="5">
        <v>92</v>
      </c>
      <c r="B93" s="5">
        <v>1714</v>
      </c>
      <c r="C93" s="6">
        <v>45605</v>
      </c>
      <c r="D93" s="5" t="s">
        <v>700</v>
      </c>
    </row>
    <row r="94" spans="1:4" x14ac:dyDescent="0.35">
      <c r="A94" s="5">
        <v>93</v>
      </c>
      <c r="B94" s="5">
        <v>1720</v>
      </c>
      <c r="C94" s="6">
        <v>45608</v>
      </c>
      <c r="D94" s="5" t="s">
        <v>702</v>
      </c>
    </row>
    <row r="95" spans="1:4" x14ac:dyDescent="0.35">
      <c r="A95" s="5">
        <v>94</v>
      </c>
      <c r="B95" s="5">
        <v>1768</v>
      </c>
      <c r="C95" s="6">
        <v>45603</v>
      </c>
      <c r="D95" s="5" t="s">
        <v>700</v>
      </c>
    </row>
    <row r="96" spans="1:4" x14ac:dyDescent="0.35">
      <c r="A96" s="5">
        <v>95</v>
      </c>
      <c r="B96" s="5">
        <v>1779</v>
      </c>
      <c r="C96" s="6">
        <v>45609</v>
      </c>
      <c r="D96" s="5" t="s">
        <v>702</v>
      </c>
    </row>
    <row r="97" spans="1:4" x14ac:dyDescent="0.35">
      <c r="A97" s="5">
        <v>96</v>
      </c>
      <c r="B97" s="5">
        <v>1800</v>
      </c>
      <c r="C97" s="6">
        <v>45605</v>
      </c>
      <c r="D97" s="5" t="s">
        <v>703</v>
      </c>
    </row>
    <row r="98" spans="1:4" x14ac:dyDescent="0.35">
      <c r="A98" s="5">
        <v>97</v>
      </c>
      <c r="B98" s="5">
        <v>1807</v>
      </c>
      <c r="C98" s="6">
        <v>45618</v>
      </c>
      <c r="D98" s="5" t="s">
        <v>702</v>
      </c>
    </row>
    <row r="99" spans="1:4" x14ac:dyDescent="0.35">
      <c r="A99" s="5">
        <v>98</v>
      </c>
      <c r="B99" s="5">
        <v>1825</v>
      </c>
      <c r="C99" s="6">
        <v>45624</v>
      </c>
      <c r="D99" s="5" t="s">
        <v>704</v>
      </c>
    </row>
    <row r="100" spans="1:4" x14ac:dyDescent="0.35">
      <c r="A100" s="5">
        <v>99</v>
      </c>
      <c r="B100" s="5">
        <v>1831</v>
      </c>
      <c r="C100" s="6">
        <v>45618</v>
      </c>
      <c r="D100" s="5" t="s">
        <v>705</v>
      </c>
    </row>
    <row r="101" spans="1:4" x14ac:dyDescent="0.35">
      <c r="A101" s="5">
        <v>100</v>
      </c>
      <c r="B101" s="5">
        <v>1834</v>
      </c>
      <c r="C101" s="6">
        <v>45617</v>
      </c>
      <c r="D101" s="5" t="s">
        <v>700</v>
      </c>
    </row>
    <row r="102" spans="1:4" x14ac:dyDescent="0.35">
      <c r="A102" s="5">
        <v>101</v>
      </c>
      <c r="B102" s="5">
        <v>1846</v>
      </c>
      <c r="C102" s="6">
        <v>45617</v>
      </c>
      <c r="D102" s="5" t="s">
        <v>702</v>
      </c>
    </row>
    <row r="103" spans="1:4" x14ac:dyDescent="0.35">
      <c r="A103" s="5">
        <v>102</v>
      </c>
      <c r="B103" s="5">
        <v>1864</v>
      </c>
      <c r="C103" s="6">
        <v>45616</v>
      </c>
      <c r="D103" s="5" t="s">
        <v>704</v>
      </c>
    </row>
    <row r="104" spans="1:4" x14ac:dyDescent="0.35">
      <c r="A104" s="5">
        <v>103</v>
      </c>
      <c r="B104" s="5">
        <v>1919</v>
      </c>
      <c r="C104" s="6">
        <v>45628</v>
      </c>
      <c r="D104" s="5" t="s">
        <v>700</v>
      </c>
    </row>
    <row r="105" spans="1:4" x14ac:dyDescent="0.35">
      <c r="A105" s="5">
        <v>104</v>
      </c>
      <c r="B105" s="5">
        <v>1922</v>
      </c>
      <c r="C105" s="6">
        <v>45618</v>
      </c>
      <c r="D105" s="5" t="s">
        <v>703</v>
      </c>
    </row>
    <row r="106" spans="1:4" x14ac:dyDescent="0.35">
      <c r="A106" s="5">
        <v>105</v>
      </c>
      <c r="B106" s="5">
        <v>1926</v>
      </c>
      <c r="C106" s="6">
        <v>45622</v>
      </c>
      <c r="D106" s="5" t="s">
        <v>705</v>
      </c>
    </row>
    <row r="107" spans="1:4" x14ac:dyDescent="0.35">
      <c r="A107" s="5">
        <v>106</v>
      </c>
      <c r="B107" s="5">
        <v>1943</v>
      </c>
      <c r="C107" s="6">
        <v>45620</v>
      </c>
      <c r="D107" s="5" t="s">
        <v>702</v>
      </c>
    </row>
    <row r="108" spans="1:4" x14ac:dyDescent="0.35">
      <c r="A108" s="5">
        <v>107</v>
      </c>
      <c r="B108" s="5">
        <v>1945</v>
      </c>
      <c r="C108" s="6">
        <v>45622</v>
      </c>
      <c r="D108" s="5" t="s">
        <v>703</v>
      </c>
    </row>
    <row r="109" spans="1:4" x14ac:dyDescent="0.35">
      <c r="A109" s="5">
        <v>108</v>
      </c>
      <c r="B109" s="5">
        <v>1975</v>
      </c>
      <c r="C109" s="6">
        <v>45626</v>
      </c>
      <c r="D109" s="5" t="s">
        <v>700</v>
      </c>
    </row>
    <row r="110" spans="1:4" x14ac:dyDescent="0.35">
      <c r="A110" s="5">
        <v>109</v>
      </c>
      <c r="B110" s="5">
        <v>1991</v>
      </c>
      <c r="C110" s="6">
        <v>45635</v>
      </c>
      <c r="D110" s="5" t="s">
        <v>705</v>
      </c>
    </row>
    <row r="111" spans="1:4" x14ac:dyDescent="0.35">
      <c r="A111" s="5">
        <v>110</v>
      </c>
      <c r="B111" s="5">
        <v>2009</v>
      </c>
      <c r="C111" s="6">
        <v>45637</v>
      </c>
      <c r="D111" s="5" t="s">
        <v>705</v>
      </c>
    </row>
    <row r="112" spans="1:4" x14ac:dyDescent="0.35">
      <c r="A112" s="5">
        <v>111</v>
      </c>
      <c r="B112" s="5">
        <v>2035</v>
      </c>
      <c r="C112" s="6">
        <v>45629</v>
      </c>
      <c r="D112" s="5" t="s">
        <v>704</v>
      </c>
    </row>
    <row r="113" spans="1:4" x14ac:dyDescent="0.35">
      <c r="A113" s="5">
        <v>112</v>
      </c>
      <c r="B113" s="5">
        <v>2038</v>
      </c>
      <c r="C113" s="6">
        <v>45630</v>
      </c>
      <c r="D113" s="5" t="s">
        <v>702</v>
      </c>
    </row>
    <row r="114" spans="1:4" x14ac:dyDescent="0.35">
      <c r="A114" s="5">
        <v>113</v>
      </c>
      <c r="B114" s="5">
        <v>2081</v>
      </c>
      <c r="C114" s="6">
        <v>45646</v>
      </c>
      <c r="D114" s="5" t="s">
        <v>700</v>
      </c>
    </row>
    <row r="115" spans="1:4" x14ac:dyDescent="0.35">
      <c r="A115" s="5">
        <v>114</v>
      </c>
      <c r="B115" s="5">
        <v>2089</v>
      </c>
      <c r="C115" s="6">
        <v>45642</v>
      </c>
      <c r="D115" s="5" t="s">
        <v>702</v>
      </c>
    </row>
    <row r="116" spans="1:4" x14ac:dyDescent="0.35">
      <c r="A116" s="5">
        <v>115</v>
      </c>
      <c r="B116" s="5">
        <v>2105</v>
      </c>
      <c r="C116" s="6">
        <v>45638</v>
      </c>
      <c r="D116" s="5" t="s">
        <v>702</v>
      </c>
    </row>
    <row r="117" spans="1:4" x14ac:dyDescent="0.35">
      <c r="A117" s="5">
        <v>116</v>
      </c>
      <c r="B117" s="5">
        <v>2115</v>
      </c>
      <c r="C117" s="6">
        <v>45648</v>
      </c>
      <c r="D117" s="5" t="s">
        <v>702</v>
      </c>
    </row>
    <row r="118" spans="1:4" x14ac:dyDescent="0.35">
      <c r="A118" s="5">
        <v>117</v>
      </c>
      <c r="B118" s="5">
        <v>2118</v>
      </c>
      <c r="C118" s="6">
        <v>45637</v>
      </c>
      <c r="D118" s="5" t="s">
        <v>705</v>
      </c>
    </row>
    <row r="119" spans="1:4" x14ac:dyDescent="0.35">
      <c r="A119" s="5">
        <v>118</v>
      </c>
      <c r="B119" s="5">
        <v>2120</v>
      </c>
      <c r="C119" s="6">
        <v>45642</v>
      </c>
      <c r="D119" s="5" t="s">
        <v>701</v>
      </c>
    </row>
    <row r="120" spans="1:4" x14ac:dyDescent="0.35">
      <c r="A120" s="5">
        <v>119</v>
      </c>
      <c r="B120" s="5">
        <v>2149</v>
      </c>
      <c r="C120" s="6">
        <v>45645</v>
      </c>
      <c r="D120" s="5" t="s">
        <v>703</v>
      </c>
    </row>
    <row r="121" spans="1:4" x14ac:dyDescent="0.35">
      <c r="A121" s="5">
        <v>120</v>
      </c>
      <c r="B121" s="5">
        <v>2164</v>
      </c>
      <c r="C121" s="6">
        <v>45636</v>
      </c>
      <c r="D121" s="5" t="s">
        <v>701</v>
      </c>
    </row>
    <row r="122" spans="1:4" x14ac:dyDescent="0.35">
      <c r="A122" s="5">
        <v>121</v>
      </c>
      <c r="B122" s="5">
        <v>2189</v>
      </c>
      <c r="C122" s="6">
        <v>45646</v>
      </c>
      <c r="D122" s="5" t="s">
        <v>704</v>
      </c>
    </row>
    <row r="123" spans="1:4" x14ac:dyDescent="0.35">
      <c r="A123" s="5">
        <v>122</v>
      </c>
      <c r="B123" s="5">
        <v>2197</v>
      </c>
      <c r="C123" s="6">
        <v>45647</v>
      </c>
      <c r="D123" s="5" t="s">
        <v>700</v>
      </c>
    </row>
    <row r="124" spans="1:4" x14ac:dyDescent="0.35">
      <c r="A124" s="5">
        <v>123</v>
      </c>
      <c r="B124" s="5">
        <v>2228</v>
      </c>
      <c r="C124" s="6">
        <v>45647</v>
      </c>
      <c r="D124" s="5" t="s">
        <v>702</v>
      </c>
    </row>
    <row r="125" spans="1:4" x14ac:dyDescent="0.35">
      <c r="A125" s="5">
        <v>124</v>
      </c>
      <c r="B125" s="5">
        <v>2246</v>
      </c>
      <c r="C125" s="6">
        <v>45653</v>
      </c>
      <c r="D125" s="5" t="s">
        <v>703</v>
      </c>
    </row>
    <row r="126" spans="1:4" x14ac:dyDescent="0.35">
      <c r="A126" s="5">
        <v>125</v>
      </c>
      <c r="B126" s="5">
        <v>2250</v>
      </c>
      <c r="C126" s="6">
        <v>45656</v>
      </c>
      <c r="D126" s="5" t="s">
        <v>702</v>
      </c>
    </row>
    <row r="127" spans="1:4" x14ac:dyDescent="0.35">
      <c r="A127" s="5">
        <v>126</v>
      </c>
      <c r="B127" s="5">
        <v>2257</v>
      </c>
      <c r="C127" s="6">
        <v>45653</v>
      </c>
      <c r="D127" s="5" t="s">
        <v>700</v>
      </c>
    </row>
    <row r="128" spans="1:4" x14ac:dyDescent="0.35">
      <c r="A128" s="5">
        <v>127</v>
      </c>
      <c r="B128" s="5">
        <v>2278</v>
      </c>
      <c r="C128" s="6">
        <v>45646</v>
      </c>
      <c r="D128" s="5" t="s">
        <v>700</v>
      </c>
    </row>
    <row r="129" spans="1:4" x14ac:dyDescent="0.35">
      <c r="A129" s="5">
        <v>128</v>
      </c>
      <c r="B129" s="5">
        <v>2288</v>
      </c>
      <c r="C129" s="6">
        <v>45653</v>
      </c>
      <c r="D129" s="5" t="s">
        <v>702</v>
      </c>
    </row>
    <row r="130" spans="1:4" x14ac:dyDescent="0.35">
      <c r="A130" s="5">
        <v>129</v>
      </c>
      <c r="B130" s="5">
        <v>2300</v>
      </c>
      <c r="C130" s="6">
        <v>45661</v>
      </c>
      <c r="D130" s="5" t="s">
        <v>702</v>
      </c>
    </row>
    <row r="131" spans="1:4" x14ac:dyDescent="0.35">
      <c r="A131" s="5">
        <v>130</v>
      </c>
      <c r="B131" s="5">
        <v>2331</v>
      </c>
      <c r="C131" s="6">
        <v>45667</v>
      </c>
      <c r="D131" s="5" t="s">
        <v>705</v>
      </c>
    </row>
    <row r="132" spans="1:4" x14ac:dyDescent="0.35">
      <c r="A132" s="5">
        <v>131</v>
      </c>
      <c r="B132" s="5">
        <v>2366</v>
      </c>
      <c r="C132" s="6">
        <v>45661</v>
      </c>
      <c r="D132" s="5" t="s">
        <v>700</v>
      </c>
    </row>
    <row r="133" spans="1:4" x14ac:dyDescent="0.35">
      <c r="A133" s="5">
        <v>132</v>
      </c>
      <c r="B133" s="5">
        <v>2412</v>
      </c>
      <c r="C133" s="6">
        <v>45661</v>
      </c>
      <c r="D133" s="5" t="s">
        <v>700</v>
      </c>
    </row>
    <row r="134" spans="1:4" x14ac:dyDescent="0.35">
      <c r="A134" s="5">
        <v>133</v>
      </c>
      <c r="B134" s="5">
        <v>2451</v>
      </c>
      <c r="C134" s="6">
        <v>45671</v>
      </c>
      <c r="D134" s="5" t="s">
        <v>702</v>
      </c>
    </row>
    <row r="135" spans="1:4" x14ac:dyDescent="0.35">
      <c r="A135" s="5">
        <v>134</v>
      </c>
      <c r="B135" s="5">
        <v>2454</v>
      </c>
      <c r="C135" s="6">
        <v>45669</v>
      </c>
      <c r="D135" s="5" t="s">
        <v>705</v>
      </c>
    </row>
    <row r="136" spans="1:4" x14ac:dyDescent="0.35">
      <c r="A136" s="5">
        <v>135</v>
      </c>
      <c r="B136" s="5">
        <v>2516</v>
      </c>
      <c r="C136" s="6">
        <v>45681</v>
      </c>
      <c r="D136" s="5" t="s">
        <v>700</v>
      </c>
    </row>
    <row r="137" spans="1:4" x14ac:dyDescent="0.35">
      <c r="A137" s="5">
        <v>136</v>
      </c>
      <c r="B137" s="5">
        <v>2527</v>
      </c>
      <c r="C137" s="6">
        <v>45674</v>
      </c>
      <c r="D137" s="5" t="s">
        <v>702</v>
      </c>
    </row>
    <row r="138" spans="1:4" x14ac:dyDescent="0.35">
      <c r="A138" s="5">
        <v>137</v>
      </c>
      <c r="B138" s="5">
        <v>2551</v>
      </c>
      <c r="C138" s="6">
        <v>45679</v>
      </c>
      <c r="D138" s="5" t="s">
        <v>702</v>
      </c>
    </row>
    <row r="139" spans="1:4" x14ac:dyDescent="0.35">
      <c r="A139" s="5">
        <v>138</v>
      </c>
      <c r="B139" s="5">
        <v>2593</v>
      </c>
      <c r="C139" s="6">
        <v>45694</v>
      </c>
      <c r="D139" s="5" t="s">
        <v>705</v>
      </c>
    </row>
    <row r="140" spans="1:4" x14ac:dyDescent="0.35">
      <c r="A140" s="5">
        <v>139</v>
      </c>
      <c r="B140" s="5">
        <v>2594</v>
      </c>
      <c r="C140" s="6">
        <v>45686</v>
      </c>
      <c r="D140" s="5" t="s">
        <v>703</v>
      </c>
    </row>
    <row r="141" spans="1:4" x14ac:dyDescent="0.35">
      <c r="A141" s="5">
        <v>140</v>
      </c>
      <c r="B141" s="5">
        <v>2604</v>
      </c>
      <c r="C141" s="6">
        <v>45679</v>
      </c>
      <c r="D141" s="5" t="s">
        <v>705</v>
      </c>
    </row>
    <row r="142" spans="1:4" x14ac:dyDescent="0.35">
      <c r="A142" s="5">
        <v>141</v>
      </c>
      <c r="B142" s="5">
        <v>2610</v>
      </c>
      <c r="C142" s="6">
        <v>45692</v>
      </c>
      <c r="D142" s="5" t="s">
        <v>704</v>
      </c>
    </row>
    <row r="143" spans="1:4" x14ac:dyDescent="0.35">
      <c r="A143" s="5">
        <v>142</v>
      </c>
      <c r="B143" s="5">
        <v>2612</v>
      </c>
      <c r="C143" s="6">
        <v>45687</v>
      </c>
      <c r="D143" s="5" t="s">
        <v>705</v>
      </c>
    </row>
    <row r="144" spans="1:4" x14ac:dyDescent="0.35">
      <c r="A144" s="5">
        <v>143</v>
      </c>
      <c r="B144" s="5">
        <v>2648</v>
      </c>
      <c r="C144" s="6">
        <v>45696</v>
      </c>
      <c r="D144" s="5" t="s">
        <v>703</v>
      </c>
    </row>
    <row r="145" spans="1:4" x14ac:dyDescent="0.35">
      <c r="A145" s="5">
        <v>144</v>
      </c>
      <c r="B145" s="5">
        <v>2651</v>
      </c>
      <c r="C145" s="6">
        <v>45690</v>
      </c>
      <c r="D145" s="5" t="s">
        <v>705</v>
      </c>
    </row>
    <row r="146" spans="1:4" x14ac:dyDescent="0.35">
      <c r="A146" s="5">
        <v>145</v>
      </c>
      <c r="B146" s="5">
        <v>2683</v>
      </c>
      <c r="C146" s="6">
        <v>45702</v>
      </c>
      <c r="D146" s="5" t="s">
        <v>703</v>
      </c>
    </row>
    <row r="147" spans="1:4" x14ac:dyDescent="0.35">
      <c r="A147" s="5">
        <v>146</v>
      </c>
      <c r="B147" s="5">
        <v>2693</v>
      </c>
      <c r="C147" s="6">
        <v>45695</v>
      </c>
      <c r="D147" s="5" t="s">
        <v>703</v>
      </c>
    </row>
    <row r="148" spans="1:4" x14ac:dyDescent="0.35">
      <c r="A148" s="5">
        <v>147</v>
      </c>
      <c r="B148" s="5">
        <v>2696</v>
      </c>
      <c r="C148" s="6">
        <v>45694</v>
      </c>
      <c r="D148" s="5" t="s">
        <v>702</v>
      </c>
    </row>
    <row r="149" spans="1:4" x14ac:dyDescent="0.35">
      <c r="A149" s="5">
        <v>148</v>
      </c>
      <c r="B149" s="5">
        <v>2702</v>
      </c>
      <c r="C149" s="6">
        <v>45692</v>
      </c>
      <c r="D149" s="5" t="s">
        <v>705</v>
      </c>
    </row>
    <row r="150" spans="1:4" x14ac:dyDescent="0.35">
      <c r="A150" s="5">
        <v>149</v>
      </c>
      <c r="B150" s="5">
        <v>2750</v>
      </c>
      <c r="C150" s="6">
        <v>45708</v>
      </c>
      <c r="D150" s="5" t="s">
        <v>703</v>
      </c>
    </row>
    <row r="151" spans="1:4" x14ac:dyDescent="0.35">
      <c r="A151" s="5">
        <v>150</v>
      </c>
      <c r="B151" s="5">
        <v>2764</v>
      </c>
      <c r="C151" s="6">
        <v>45701</v>
      </c>
      <c r="D151" s="5" t="s">
        <v>704</v>
      </c>
    </row>
    <row r="152" spans="1:4" x14ac:dyDescent="0.35">
      <c r="A152" s="5">
        <v>151</v>
      </c>
      <c r="B152" s="5">
        <v>2783</v>
      </c>
      <c r="C152" s="6">
        <v>45711</v>
      </c>
      <c r="D152" s="5" t="s">
        <v>705</v>
      </c>
    </row>
    <row r="153" spans="1:4" x14ac:dyDescent="0.35">
      <c r="A153" s="5">
        <v>152</v>
      </c>
      <c r="B153" s="5">
        <v>2822</v>
      </c>
      <c r="C153" s="6">
        <v>45709</v>
      </c>
      <c r="D153" s="5" t="s">
        <v>704</v>
      </c>
    </row>
    <row r="154" spans="1:4" x14ac:dyDescent="0.35">
      <c r="A154" s="5">
        <v>153</v>
      </c>
      <c r="B154" s="5">
        <v>2829</v>
      </c>
      <c r="C154" s="6">
        <v>45712</v>
      </c>
      <c r="D154" s="5" t="s">
        <v>701</v>
      </c>
    </row>
    <row r="155" spans="1:4" x14ac:dyDescent="0.35">
      <c r="A155" s="5">
        <v>154</v>
      </c>
      <c r="B155" s="5">
        <v>2836</v>
      </c>
      <c r="C155" s="6">
        <v>45719</v>
      </c>
      <c r="D155" s="5" t="s">
        <v>702</v>
      </c>
    </row>
    <row r="156" spans="1:4" x14ac:dyDescent="0.35">
      <c r="A156" s="5">
        <v>155</v>
      </c>
      <c r="B156" s="5">
        <v>2898</v>
      </c>
      <c r="C156" s="6">
        <v>45725</v>
      </c>
      <c r="D156" s="5" t="s">
        <v>701</v>
      </c>
    </row>
    <row r="157" spans="1:4" x14ac:dyDescent="0.35">
      <c r="A157" s="5">
        <v>156</v>
      </c>
      <c r="B157" s="5">
        <v>2907</v>
      </c>
      <c r="C157" s="6">
        <v>45716</v>
      </c>
      <c r="D157" s="5" t="s">
        <v>702</v>
      </c>
    </row>
    <row r="158" spans="1:4" x14ac:dyDescent="0.35">
      <c r="A158" s="5">
        <v>157</v>
      </c>
      <c r="B158" s="5">
        <v>2915</v>
      </c>
      <c r="C158" s="6">
        <v>45726</v>
      </c>
      <c r="D158" s="5" t="s">
        <v>700</v>
      </c>
    </row>
    <row r="159" spans="1:4" x14ac:dyDescent="0.35">
      <c r="A159" s="5">
        <v>158</v>
      </c>
      <c r="B159" s="5">
        <v>2937</v>
      </c>
      <c r="C159" s="6">
        <v>45727</v>
      </c>
      <c r="D159" s="5" t="s">
        <v>700</v>
      </c>
    </row>
    <row r="160" spans="1:4" x14ac:dyDescent="0.35">
      <c r="A160" s="5">
        <v>159</v>
      </c>
      <c r="B160" s="5">
        <v>2993</v>
      </c>
      <c r="C160" s="6">
        <v>45726</v>
      </c>
      <c r="D160" s="5" t="s">
        <v>702</v>
      </c>
    </row>
    <row r="161" spans="1:4" x14ac:dyDescent="0.35">
      <c r="A161" s="5">
        <v>160</v>
      </c>
      <c r="B161" s="5">
        <v>3001</v>
      </c>
      <c r="C161" s="6">
        <v>45734</v>
      </c>
      <c r="D161" s="5" t="s">
        <v>701</v>
      </c>
    </row>
    <row r="162" spans="1:4" x14ac:dyDescent="0.35">
      <c r="A162" s="5">
        <v>161</v>
      </c>
      <c r="B162" s="5">
        <v>3012</v>
      </c>
      <c r="C162" s="6">
        <v>45737</v>
      </c>
      <c r="D162" s="5" t="s">
        <v>702</v>
      </c>
    </row>
    <row r="163" spans="1:4" x14ac:dyDescent="0.35">
      <c r="A163" s="5">
        <v>162</v>
      </c>
      <c r="B163" s="5">
        <v>3022</v>
      </c>
      <c r="C163" s="6">
        <v>45737</v>
      </c>
      <c r="D163" s="5" t="s">
        <v>703</v>
      </c>
    </row>
    <row r="164" spans="1:4" x14ac:dyDescent="0.35">
      <c r="A164" s="5">
        <v>163</v>
      </c>
      <c r="B164" s="5">
        <v>3030</v>
      </c>
      <c r="C164" s="6">
        <v>45742</v>
      </c>
      <c r="D164" s="5" t="s">
        <v>701</v>
      </c>
    </row>
    <row r="165" spans="1:4" x14ac:dyDescent="0.35">
      <c r="A165" s="5">
        <v>164</v>
      </c>
      <c r="B165" s="5">
        <v>3051</v>
      </c>
      <c r="C165" s="6">
        <v>45743</v>
      </c>
      <c r="D165" s="5" t="s">
        <v>703</v>
      </c>
    </row>
    <row r="166" spans="1:4" x14ac:dyDescent="0.35">
      <c r="A166" s="5">
        <v>165</v>
      </c>
      <c r="B166" s="5">
        <v>3083</v>
      </c>
      <c r="C166" s="6">
        <v>45754</v>
      </c>
      <c r="D166" s="5" t="s">
        <v>701</v>
      </c>
    </row>
    <row r="167" spans="1:4" x14ac:dyDescent="0.35">
      <c r="A167" s="5">
        <v>166</v>
      </c>
      <c r="B167" s="5">
        <v>3095</v>
      </c>
      <c r="C167" s="6">
        <v>45743</v>
      </c>
      <c r="D167" s="5" t="s">
        <v>701</v>
      </c>
    </row>
    <row r="168" spans="1:4" x14ac:dyDescent="0.35">
      <c r="A168" s="5">
        <v>167</v>
      </c>
      <c r="B168" s="5">
        <v>3099</v>
      </c>
      <c r="C168" s="6">
        <v>45756</v>
      </c>
      <c r="D168" s="5" t="s">
        <v>702</v>
      </c>
    </row>
    <row r="169" spans="1:4" x14ac:dyDescent="0.35">
      <c r="A169" s="5">
        <v>168</v>
      </c>
      <c r="B169" s="5">
        <v>3101</v>
      </c>
      <c r="C169" s="6">
        <v>45753</v>
      </c>
      <c r="D169" s="5" t="s">
        <v>702</v>
      </c>
    </row>
    <row r="170" spans="1:4" x14ac:dyDescent="0.35">
      <c r="A170" s="5">
        <v>169</v>
      </c>
      <c r="B170" s="5">
        <v>3129</v>
      </c>
      <c r="C170" s="6">
        <v>45749</v>
      </c>
      <c r="D170" s="5" t="s">
        <v>705</v>
      </c>
    </row>
    <row r="171" spans="1:4" x14ac:dyDescent="0.35">
      <c r="A171" s="5">
        <v>170</v>
      </c>
      <c r="B171" s="5">
        <v>3144</v>
      </c>
      <c r="C171" s="6">
        <v>45752</v>
      </c>
      <c r="D171" s="5" t="s">
        <v>705</v>
      </c>
    </row>
    <row r="172" spans="1:4" x14ac:dyDescent="0.35">
      <c r="A172" s="5">
        <v>171</v>
      </c>
      <c r="B172" s="5">
        <v>3155</v>
      </c>
      <c r="C172" s="6">
        <v>45763</v>
      </c>
      <c r="D172" s="5" t="s">
        <v>703</v>
      </c>
    </row>
    <row r="173" spans="1:4" x14ac:dyDescent="0.35">
      <c r="A173" s="5">
        <v>172</v>
      </c>
      <c r="B173" s="5">
        <v>3162</v>
      </c>
      <c r="C173" s="6">
        <v>45757</v>
      </c>
      <c r="D173" s="5" t="s">
        <v>702</v>
      </c>
    </row>
    <row r="174" spans="1:4" x14ac:dyDescent="0.35">
      <c r="A174" s="5">
        <v>173</v>
      </c>
      <c r="B174" s="5">
        <v>3168</v>
      </c>
      <c r="C174" s="6">
        <v>45752</v>
      </c>
      <c r="D174" s="5" t="s">
        <v>705</v>
      </c>
    </row>
    <row r="175" spans="1:4" x14ac:dyDescent="0.35">
      <c r="A175" s="5">
        <v>174</v>
      </c>
      <c r="B175" s="5">
        <v>3176</v>
      </c>
      <c r="C175" s="6">
        <v>45762</v>
      </c>
      <c r="D175" s="5" t="s">
        <v>705</v>
      </c>
    </row>
    <row r="176" spans="1:4" x14ac:dyDescent="0.35">
      <c r="A176" s="5">
        <v>175</v>
      </c>
      <c r="B176" s="5">
        <v>3180</v>
      </c>
      <c r="C176" s="6">
        <v>45765</v>
      </c>
      <c r="D176" s="5" t="s">
        <v>705</v>
      </c>
    </row>
    <row r="177" spans="1:4" x14ac:dyDescent="0.35">
      <c r="A177" s="5">
        <v>176</v>
      </c>
      <c r="B177" s="5">
        <v>3202</v>
      </c>
      <c r="C177" s="6">
        <v>45772</v>
      </c>
      <c r="D177" s="5" t="s">
        <v>705</v>
      </c>
    </row>
    <row r="178" spans="1:4" x14ac:dyDescent="0.35">
      <c r="A178" s="5">
        <v>177</v>
      </c>
      <c r="B178" s="5">
        <v>3212</v>
      </c>
      <c r="C178" s="6">
        <v>45764</v>
      </c>
      <c r="D178" s="5" t="s">
        <v>701</v>
      </c>
    </row>
    <row r="179" spans="1:4" x14ac:dyDescent="0.35">
      <c r="A179" s="5">
        <v>178</v>
      </c>
      <c r="B179" s="5">
        <v>3232</v>
      </c>
      <c r="C179" s="6">
        <v>45762</v>
      </c>
      <c r="D179" s="5" t="s">
        <v>701</v>
      </c>
    </row>
    <row r="180" spans="1:4" x14ac:dyDescent="0.35">
      <c r="A180" s="5">
        <v>179</v>
      </c>
      <c r="B180" s="5">
        <v>3262</v>
      </c>
      <c r="C180" s="6">
        <v>45771</v>
      </c>
      <c r="D180" s="5" t="s">
        <v>705</v>
      </c>
    </row>
    <row r="181" spans="1:4" x14ac:dyDescent="0.35">
      <c r="A181" s="5">
        <v>180</v>
      </c>
      <c r="B181" s="5">
        <v>3282</v>
      </c>
      <c r="C181" s="6">
        <v>45766</v>
      </c>
      <c r="D181" s="5" t="s">
        <v>703</v>
      </c>
    </row>
    <row r="182" spans="1:4" x14ac:dyDescent="0.35">
      <c r="A182" s="5">
        <v>181</v>
      </c>
      <c r="B182" s="5">
        <v>3328</v>
      </c>
      <c r="C182" s="6">
        <v>45777</v>
      </c>
      <c r="D182" s="5" t="s">
        <v>703</v>
      </c>
    </row>
    <row r="183" spans="1:4" x14ac:dyDescent="0.35">
      <c r="A183" s="5">
        <v>182</v>
      </c>
      <c r="B183" s="5">
        <v>3347</v>
      </c>
      <c r="C183" s="6">
        <v>45781</v>
      </c>
      <c r="D183" s="5" t="s">
        <v>702</v>
      </c>
    </row>
    <row r="184" spans="1:4" x14ac:dyDescent="0.35">
      <c r="A184" s="5">
        <v>183</v>
      </c>
      <c r="B184" s="5">
        <v>3372</v>
      </c>
      <c r="C184" s="6">
        <v>45786</v>
      </c>
      <c r="D184" s="5" t="s">
        <v>705</v>
      </c>
    </row>
    <row r="185" spans="1:4" x14ac:dyDescent="0.35">
      <c r="A185" s="5">
        <v>184</v>
      </c>
      <c r="B185" s="5">
        <v>3393</v>
      </c>
      <c r="C185" s="6">
        <v>45786</v>
      </c>
      <c r="D185" s="5" t="s">
        <v>702</v>
      </c>
    </row>
    <row r="186" spans="1:4" x14ac:dyDescent="0.35">
      <c r="A186" s="5">
        <v>185</v>
      </c>
      <c r="B186" s="5">
        <v>3410</v>
      </c>
      <c r="C186" s="6">
        <v>45794</v>
      </c>
      <c r="D186" s="5" t="s">
        <v>705</v>
      </c>
    </row>
    <row r="187" spans="1:4" x14ac:dyDescent="0.35">
      <c r="A187" s="5">
        <v>186</v>
      </c>
      <c r="B187" s="5">
        <v>3426</v>
      </c>
      <c r="C187" s="6">
        <v>45791</v>
      </c>
      <c r="D187" s="5" t="s">
        <v>702</v>
      </c>
    </row>
    <row r="188" spans="1:4" x14ac:dyDescent="0.35">
      <c r="A188" s="5">
        <v>187</v>
      </c>
      <c r="B188" s="5">
        <v>3434</v>
      </c>
      <c r="C188" s="6">
        <v>45800</v>
      </c>
      <c r="D188" s="5" t="s">
        <v>702</v>
      </c>
    </row>
    <row r="189" spans="1:4" x14ac:dyDescent="0.35">
      <c r="A189" s="5">
        <v>188</v>
      </c>
      <c r="B189" s="5">
        <v>3476</v>
      </c>
      <c r="C189" s="6">
        <v>45793</v>
      </c>
      <c r="D189" s="5" t="s">
        <v>700</v>
      </c>
    </row>
    <row r="190" spans="1:4" x14ac:dyDescent="0.35">
      <c r="A190" s="5">
        <v>189</v>
      </c>
      <c r="B190" s="5">
        <v>3487</v>
      </c>
      <c r="C190" s="6">
        <v>45800</v>
      </c>
      <c r="D190" s="5" t="s">
        <v>703</v>
      </c>
    </row>
    <row r="191" spans="1:4" x14ac:dyDescent="0.35">
      <c r="A191" s="5">
        <v>190</v>
      </c>
      <c r="B191" s="5">
        <v>3515</v>
      </c>
      <c r="C191" s="6">
        <v>45797</v>
      </c>
      <c r="D191" s="5" t="s">
        <v>702</v>
      </c>
    </row>
    <row r="192" spans="1:4" x14ac:dyDescent="0.35">
      <c r="A192" s="5">
        <v>191</v>
      </c>
      <c r="B192" s="5">
        <v>3518</v>
      </c>
      <c r="C192" s="6">
        <v>45796</v>
      </c>
      <c r="D192" s="5" t="s">
        <v>703</v>
      </c>
    </row>
    <row r="193" spans="1:4" x14ac:dyDescent="0.35">
      <c r="A193" s="5">
        <v>192</v>
      </c>
      <c r="B193" s="5">
        <v>3522</v>
      </c>
      <c r="C193" s="6">
        <v>45810</v>
      </c>
      <c r="D193" s="5" t="s">
        <v>702</v>
      </c>
    </row>
    <row r="194" spans="1:4" x14ac:dyDescent="0.35">
      <c r="A194" s="5">
        <v>193</v>
      </c>
      <c r="B194" s="5">
        <v>3541</v>
      </c>
      <c r="C194" s="6">
        <v>45812</v>
      </c>
      <c r="D194" s="5" t="s">
        <v>704</v>
      </c>
    </row>
    <row r="195" spans="1:4" x14ac:dyDescent="0.35">
      <c r="A195" s="5">
        <v>194</v>
      </c>
      <c r="B195" s="5">
        <v>3542</v>
      </c>
      <c r="C195" s="6">
        <v>45815</v>
      </c>
      <c r="D195" s="5" t="s">
        <v>702</v>
      </c>
    </row>
    <row r="196" spans="1:4" x14ac:dyDescent="0.35">
      <c r="A196" s="5">
        <v>195</v>
      </c>
      <c r="B196" s="5">
        <v>3583</v>
      </c>
      <c r="C196" s="6">
        <v>45818</v>
      </c>
      <c r="D196" s="5" t="s">
        <v>703</v>
      </c>
    </row>
    <row r="197" spans="1:4" x14ac:dyDescent="0.35">
      <c r="A197" s="5">
        <v>196</v>
      </c>
      <c r="B197" s="5">
        <v>3588</v>
      </c>
      <c r="C197" s="6">
        <v>45817</v>
      </c>
      <c r="D197" s="5" t="s">
        <v>704</v>
      </c>
    </row>
    <row r="198" spans="1:4" x14ac:dyDescent="0.35">
      <c r="A198" s="5">
        <v>197</v>
      </c>
      <c r="B198" s="5">
        <v>3617</v>
      </c>
      <c r="C198" s="6">
        <v>45811</v>
      </c>
      <c r="D198" s="5" t="s">
        <v>701</v>
      </c>
    </row>
    <row r="199" spans="1:4" x14ac:dyDescent="0.35">
      <c r="A199" s="5">
        <v>198</v>
      </c>
      <c r="B199" s="5">
        <v>3644</v>
      </c>
      <c r="C199" s="6">
        <v>45822</v>
      </c>
      <c r="D199" s="5" t="s">
        <v>702</v>
      </c>
    </row>
    <row r="200" spans="1:4" x14ac:dyDescent="0.35">
      <c r="A200" s="5">
        <v>199</v>
      </c>
      <c r="B200" s="5">
        <v>3658</v>
      </c>
      <c r="C200" s="6">
        <v>45826</v>
      </c>
      <c r="D200" s="5" t="s">
        <v>700</v>
      </c>
    </row>
    <row r="201" spans="1:4" x14ac:dyDescent="0.35">
      <c r="A201" s="5">
        <v>200</v>
      </c>
      <c r="B201" s="5">
        <v>3718</v>
      </c>
      <c r="C201" s="6">
        <v>45825</v>
      </c>
      <c r="D201" s="5" t="s">
        <v>700</v>
      </c>
    </row>
    <row r="202" spans="1:4" x14ac:dyDescent="0.35">
      <c r="A202" s="5">
        <v>201</v>
      </c>
      <c r="B202" s="5">
        <v>3742</v>
      </c>
      <c r="C202" s="6">
        <v>45839</v>
      </c>
      <c r="D202" s="5" t="s">
        <v>705</v>
      </c>
    </row>
    <row r="203" spans="1:4" x14ac:dyDescent="0.35">
      <c r="A203" s="5">
        <v>202</v>
      </c>
      <c r="B203" s="5">
        <v>3743</v>
      </c>
      <c r="C203" s="6">
        <v>45839</v>
      </c>
      <c r="D203" s="5" t="s">
        <v>701</v>
      </c>
    </row>
    <row r="204" spans="1:4" x14ac:dyDescent="0.35">
      <c r="A204" s="5">
        <v>203</v>
      </c>
      <c r="B204" s="5">
        <v>3746</v>
      </c>
      <c r="C204" s="6">
        <v>45836</v>
      </c>
      <c r="D204" s="5" t="s">
        <v>700</v>
      </c>
    </row>
    <row r="205" spans="1:4" x14ac:dyDescent="0.35">
      <c r="A205" s="5">
        <v>204</v>
      </c>
      <c r="B205" s="5">
        <v>3750</v>
      </c>
      <c r="C205" s="6">
        <v>45836</v>
      </c>
      <c r="D205" s="5" t="s">
        <v>702</v>
      </c>
    </row>
    <row r="206" spans="1:4" x14ac:dyDescent="0.35">
      <c r="A206" s="5">
        <v>205</v>
      </c>
      <c r="B206" s="5">
        <v>3759</v>
      </c>
      <c r="C206" s="6">
        <v>45841</v>
      </c>
      <c r="D206" s="5" t="s">
        <v>705</v>
      </c>
    </row>
    <row r="207" spans="1:4" x14ac:dyDescent="0.35">
      <c r="A207" s="5">
        <v>206</v>
      </c>
      <c r="B207" s="5">
        <v>3782</v>
      </c>
      <c r="C207" s="6">
        <v>45849</v>
      </c>
      <c r="D207" s="5" t="s">
        <v>705</v>
      </c>
    </row>
    <row r="208" spans="1:4" x14ac:dyDescent="0.35">
      <c r="A208" s="5">
        <v>207</v>
      </c>
      <c r="B208" s="5">
        <v>3787</v>
      </c>
      <c r="C208" s="6">
        <v>45843</v>
      </c>
      <c r="D208" s="5" t="s">
        <v>701</v>
      </c>
    </row>
    <row r="209" spans="1:4" x14ac:dyDescent="0.35">
      <c r="A209" s="5">
        <v>208</v>
      </c>
      <c r="B209" s="5">
        <v>3789</v>
      </c>
      <c r="C209" s="6">
        <v>45841</v>
      </c>
      <c r="D209" s="5" t="s">
        <v>705</v>
      </c>
    </row>
    <row r="210" spans="1:4" x14ac:dyDescent="0.35">
      <c r="A210" s="5">
        <v>209</v>
      </c>
      <c r="B210" s="5">
        <v>3823</v>
      </c>
      <c r="C210" s="6">
        <v>45847</v>
      </c>
      <c r="D210" s="5" t="s">
        <v>705</v>
      </c>
    </row>
    <row r="211" spans="1:4" x14ac:dyDescent="0.35">
      <c r="A211" s="5">
        <v>210</v>
      </c>
      <c r="B211" s="5">
        <v>3832</v>
      </c>
      <c r="C211" s="6">
        <v>45849</v>
      </c>
      <c r="D211" s="5" t="s">
        <v>701</v>
      </c>
    </row>
    <row r="212" spans="1:4" x14ac:dyDescent="0.35">
      <c r="A212" s="5">
        <v>211</v>
      </c>
      <c r="B212" s="5">
        <v>3847</v>
      </c>
      <c r="C212" s="6">
        <v>45843</v>
      </c>
      <c r="D212" s="5" t="s">
        <v>700</v>
      </c>
    </row>
    <row r="213" spans="1:4" x14ac:dyDescent="0.35">
      <c r="A213" s="5">
        <v>212</v>
      </c>
      <c r="B213" s="5">
        <v>3852</v>
      </c>
      <c r="C213" s="6">
        <v>45849</v>
      </c>
      <c r="D213" s="5" t="s">
        <v>705</v>
      </c>
    </row>
    <row r="214" spans="1:4" x14ac:dyDescent="0.35">
      <c r="A214" s="5">
        <v>213</v>
      </c>
      <c r="B214" s="5">
        <v>3854</v>
      </c>
      <c r="C214" s="6">
        <v>45858</v>
      </c>
      <c r="D214" s="5" t="s">
        <v>700</v>
      </c>
    </row>
    <row r="215" spans="1:4" x14ac:dyDescent="0.35">
      <c r="A215" s="5">
        <v>214</v>
      </c>
      <c r="B215" s="5">
        <v>3855</v>
      </c>
      <c r="C215" s="6">
        <v>45844</v>
      </c>
      <c r="D215" s="5" t="s">
        <v>702</v>
      </c>
    </row>
    <row r="216" spans="1:4" x14ac:dyDescent="0.35">
      <c r="A216" s="5">
        <v>215</v>
      </c>
      <c r="B216" s="5">
        <v>3897</v>
      </c>
      <c r="C216" s="6">
        <v>45860</v>
      </c>
      <c r="D216" s="5" t="s">
        <v>702</v>
      </c>
    </row>
    <row r="217" spans="1:4" x14ac:dyDescent="0.35">
      <c r="A217" s="5">
        <v>216</v>
      </c>
      <c r="B217" s="5">
        <v>3914</v>
      </c>
      <c r="C217" s="6">
        <v>45856</v>
      </c>
      <c r="D217" s="5" t="s">
        <v>702</v>
      </c>
    </row>
    <row r="218" spans="1:4" x14ac:dyDescent="0.35">
      <c r="A218" s="5">
        <v>217</v>
      </c>
      <c r="B218" s="5">
        <v>3927</v>
      </c>
      <c r="C218" s="6">
        <v>45859</v>
      </c>
      <c r="D218" s="5" t="s">
        <v>705</v>
      </c>
    </row>
    <row r="219" spans="1:4" x14ac:dyDescent="0.35">
      <c r="A219" s="5">
        <v>218</v>
      </c>
      <c r="B219" s="5">
        <v>3931</v>
      </c>
      <c r="C219" s="6">
        <v>45854</v>
      </c>
      <c r="D219" s="5" t="s">
        <v>704</v>
      </c>
    </row>
    <row r="220" spans="1:4" x14ac:dyDescent="0.35">
      <c r="A220" s="5">
        <v>219</v>
      </c>
      <c r="B220" s="5">
        <v>3941</v>
      </c>
      <c r="C220" s="6">
        <v>45861</v>
      </c>
      <c r="D220" s="5" t="s">
        <v>702</v>
      </c>
    </row>
    <row r="221" spans="1:4" x14ac:dyDescent="0.35">
      <c r="A221" s="5">
        <v>220</v>
      </c>
      <c r="B221" s="5">
        <v>3949</v>
      </c>
      <c r="C221" s="6">
        <v>45857</v>
      </c>
      <c r="D221" s="5" t="s">
        <v>700</v>
      </c>
    </row>
    <row r="222" spans="1:4" x14ac:dyDescent="0.35">
      <c r="A222" s="5">
        <v>221</v>
      </c>
      <c r="B222" s="5">
        <v>3971</v>
      </c>
      <c r="C222" s="6">
        <v>45859</v>
      </c>
      <c r="D222" s="5" t="s">
        <v>705</v>
      </c>
    </row>
    <row r="223" spans="1:4" x14ac:dyDescent="0.35">
      <c r="A223" s="5">
        <v>222</v>
      </c>
      <c r="B223" s="5">
        <v>3991</v>
      </c>
      <c r="C223" s="6">
        <v>45871</v>
      </c>
      <c r="D223" s="5" t="s">
        <v>701</v>
      </c>
    </row>
    <row r="224" spans="1:4" x14ac:dyDescent="0.35">
      <c r="A224" s="5">
        <v>223</v>
      </c>
      <c r="B224" s="5">
        <v>4005</v>
      </c>
      <c r="C224" s="6">
        <v>45876</v>
      </c>
      <c r="D224" s="5" t="s">
        <v>705</v>
      </c>
    </row>
    <row r="225" spans="1:4" x14ac:dyDescent="0.35">
      <c r="A225" s="5">
        <v>224</v>
      </c>
      <c r="B225" s="5">
        <v>4006</v>
      </c>
      <c r="C225" s="6">
        <v>45866</v>
      </c>
      <c r="D225" s="5" t="s">
        <v>700</v>
      </c>
    </row>
    <row r="226" spans="1:4" x14ac:dyDescent="0.35">
      <c r="A226" s="5">
        <v>225</v>
      </c>
      <c r="B226" s="5">
        <v>4007</v>
      </c>
      <c r="C226" s="6">
        <v>45869</v>
      </c>
      <c r="D226" s="5" t="s">
        <v>700</v>
      </c>
    </row>
    <row r="227" spans="1:4" x14ac:dyDescent="0.35">
      <c r="A227" s="5">
        <v>226</v>
      </c>
      <c r="B227" s="5">
        <v>4011</v>
      </c>
      <c r="C227" s="6">
        <v>45871</v>
      </c>
      <c r="D227" s="5" t="s">
        <v>701</v>
      </c>
    </row>
    <row r="228" spans="1:4" x14ac:dyDescent="0.35">
      <c r="A228" s="5">
        <v>227</v>
      </c>
      <c r="B228" s="5">
        <v>4032</v>
      </c>
      <c r="C228" s="6">
        <v>45867</v>
      </c>
      <c r="D228" s="5" t="s">
        <v>705</v>
      </c>
    </row>
    <row r="229" spans="1:4" x14ac:dyDescent="0.35">
      <c r="A229" s="5">
        <v>228</v>
      </c>
      <c r="B229" s="5">
        <v>4040</v>
      </c>
      <c r="C229" s="6">
        <v>45869</v>
      </c>
      <c r="D229" s="5" t="s">
        <v>705</v>
      </c>
    </row>
    <row r="230" spans="1:4" x14ac:dyDescent="0.35">
      <c r="A230" s="5">
        <v>229</v>
      </c>
      <c r="B230" s="5">
        <v>4060</v>
      </c>
      <c r="C230" s="6">
        <v>45864</v>
      </c>
      <c r="D230" s="5" t="s">
        <v>703</v>
      </c>
    </row>
    <row r="231" spans="1:4" x14ac:dyDescent="0.35">
      <c r="A231" s="5">
        <v>230</v>
      </c>
      <c r="B231" s="5">
        <v>4063</v>
      </c>
      <c r="C231" s="6">
        <v>45875</v>
      </c>
      <c r="D231" s="5" t="s">
        <v>700</v>
      </c>
    </row>
    <row r="232" spans="1:4" x14ac:dyDescent="0.35">
      <c r="A232" s="5">
        <v>231</v>
      </c>
      <c r="B232" s="5">
        <v>4096</v>
      </c>
      <c r="C232" s="6">
        <v>45879</v>
      </c>
      <c r="D232" s="5" t="s">
        <v>705</v>
      </c>
    </row>
    <row r="233" spans="1:4" x14ac:dyDescent="0.35">
      <c r="A233" s="5">
        <v>232</v>
      </c>
      <c r="B233" s="5">
        <v>4194</v>
      </c>
      <c r="C233" s="6">
        <v>45883</v>
      </c>
      <c r="D233" s="5" t="s">
        <v>702</v>
      </c>
    </row>
    <row r="234" spans="1:4" x14ac:dyDescent="0.35">
      <c r="A234" s="5">
        <v>233</v>
      </c>
      <c r="B234" s="5">
        <v>4211</v>
      </c>
      <c r="C234" s="6">
        <v>45890</v>
      </c>
      <c r="D234" s="5" t="s">
        <v>705</v>
      </c>
    </row>
    <row r="235" spans="1:4" x14ac:dyDescent="0.35">
      <c r="A235" s="5">
        <v>234</v>
      </c>
      <c r="B235" s="5">
        <v>4233</v>
      </c>
      <c r="C235" s="6">
        <v>45889</v>
      </c>
      <c r="D235" s="5" t="s">
        <v>704</v>
      </c>
    </row>
    <row r="236" spans="1:4" x14ac:dyDescent="0.35">
      <c r="A236" s="5">
        <v>235</v>
      </c>
      <c r="B236" s="5">
        <v>4244</v>
      </c>
      <c r="C236" s="6">
        <v>45897</v>
      </c>
      <c r="D236" s="5" t="s">
        <v>701</v>
      </c>
    </row>
    <row r="237" spans="1:4" x14ac:dyDescent="0.35">
      <c r="A237" s="5">
        <v>236</v>
      </c>
      <c r="B237" s="5">
        <v>4252</v>
      </c>
      <c r="C237" s="6">
        <v>45897</v>
      </c>
      <c r="D237" s="5" t="s">
        <v>705</v>
      </c>
    </row>
    <row r="238" spans="1:4" x14ac:dyDescent="0.35">
      <c r="A238" s="5">
        <v>237</v>
      </c>
      <c r="B238" s="5">
        <v>4260</v>
      </c>
      <c r="C238" s="6">
        <v>45899</v>
      </c>
      <c r="D238" s="5" t="s">
        <v>703</v>
      </c>
    </row>
    <row r="239" spans="1:4" x14ac:dyDescent="0.35">
      <c r="A239" s="5">
        <v>238</v>
      </c>
      <c r="B239" s="5">
        <v>4275</v>
      </c>
      <c r="C239" s="6">
        <v>45902</v>
      </c>
      <c r="D239" s="5" t="s">
        <v>702</v>
      </c>
    </row>
    <row r="240" spans="1:4" x14ac:dyDescent="0.35">
      <c r="A240" s="5">
        <v>239</v>
      </c>
      <c r="B240" s="5">
        <v>4307</v>
      </c>
      <c r="C240" s="6">
        <v>45899</v>
      </c>
      <c r="D240" s="5" t="s">
        <v>703</v>
      </c>
    </row>
    <row r="241" spans="1:4" x14ac:dyDescent="0.35">
      <c r="A241" s="5">
        <v>240</v>
      </c>
      <c r="B241" s="5">
        <v>4322</v>
      </c>
      <c r="C241" s="6">
        <v>45907</v>
      </c>
      <c r="D241" s="5" t="s">
        <v>702</v>
      </c>
    </row>
    <row r="242" spans="1:4" x14ac:dyDescent="0.35">
      <c r="A242" s="5">
        <v>241</v>
      </c>
      <c r="B242" s="5">
        <v>4329</v>
      </c>
      <c r="C242" s="6">
        <v>45913</v>
      </c>
      <c r="D242" s="5" t="s">
        <v>702</v>
      </c>
    </row>
    <row r="243" spans="1:4" x14ac:dyDescent="0.35">
      <c r="A243" s="5">
        <v>242</v>
      </c>
      <c r="B243" s="5">
        <v>4334</v>
      </c>
      <c r="C243" s="6">
        <v>45898</v>
      </c>
      <c r="D243" s="5" t="s">
        <v>705</v>
      </c>
    </row>
    <row r="244" spans="1:4" x14ac:dyDescent="0.35">
      <c r="A244" s="5">
        <v>243</v>
      </c>
      <c r="B244" s="5">
        <v>4392</v>
      </c>
      <c r="C244" s="6">
        <v>45908</v>
      </c>
      <c r="D244" s="5" t="s">
        <v>700</v>
      </c>
    </row>
    <row r="245" spans="1:4" x14ac:dyDescent="0.35">
      <c r="A245" s="5">
        <v>244</v>
      </c>
      <c r="B245" s="5">
        <v>4489</v>
      </c>
      <c r="C245" s="6">
        <v>45920</v>
      </c>
      <c r="D245" s="5" t="s">
        <v>703</v>
      </c>
    </row>
    <row r="246" spans="1:4" x14ac:dyDescent="0.35">
      <c r="A246" s="5">
        <v>245</v>
      </c>
      <c r="B246" s="5">
        <v>4490</v>
      </c>
      <c r="C246" s="6">
        <v>45930</v>
      </c>
      <c r="D246" s="5" t="s">
        <v>702</v>
      </c>
    </row>
    <row r="247" spans="1:4" x14ac:dyDescent="0.35">
      <c r="A247" s="5">
        <v>246</v>
      </c>
      <c r="B247" s="5">
        <v>4492</v>
      </c>
      <c r="C247" s="6">
        <v>45917</v>
      </c>
      <c r="D247" s="5" t="s">
        <v>702</v>
      </c>
    </row>
    <row r="248" spans="1:4" x14ac:dyDescent="0.35">
      <c r="A248" s="5">
        <v>247</v>
      </c>
      <c r="B248" s="5">
        <v>4526</v>
      </c>
      <c r="C248" s="6">
        <v>45932</v>
      </c>
      <c r="D248" s="5" t="s">
        <v>702</v>
      </c>
    </row>
  </sheetData>
  <pageMargins left="0.75" right="0.75" top="1" bottom="1" header="0.511811023622047" footer="0.511811023622047"/>
  <pageSetup paperSize="9" orientation="portrait" horizontalDpi="300" verticalDpi="300"/>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zoomScaleNormal="100" workbookViewId="0">
      <selection activeCell="D10" sqref="D10"/>
    </sheetView>
  </sheetViews>
  <sheetFormatPr defaultColWidth="8.6328125" defaultRowHeight="14.5" x14ac:dyDescent="0.35"/>
  <cols>
    <col min="1" max="1" width="26" customWidth="1"/>
    <col min="2" max="2" width="18" customWidth="1"/>
    <col min="4" max="4" width="26.08984375" customWidth="1"/>
  </cols>
  <sheetData>
    <row r="1" spans="1:4" ht="18" x14ac:dyDescent="0.4">
      <c r="A1" s="31" t="s">
        <v>706</v>
      </c>
      <c r="B1" s="31"/>
    </row>
    <row r="3" spans="1:4" x14ac:dyDescent="0.35">
      <c r="A3" s="8" t="s">
        <v>707</v>
      </c>
      <c r="B3" s="14">
        <f>SUM(Sales!I2:I4584)</f>
        <v>8680119.3950000331</v>
      </c>
    </row>
    <row r="4" spans="1:4" x14ac:dyDescent="0.35">
      <c r="A4" s="8" t="s">
        <v>708</v>
      </c>
      <c r="B4" s="14">
        <f>SUM(Sales!K2:K4584)</f>
        <v>2333641.8450000109</v>
      </c>
    </row>
    <row r="5" spans="1:4" x14ac:dyDescent="0.35">
      <c r="A5" s="8" t="s">
        <v>709</v>
      </c>
      <c r="B5" s="9">
        <f>B4/B3</f>
        <v>0.2688490490515888</v>
      </c>
    </row>
    <row r="6" spans="1:4" x14ac:dyDescent="0.35">
      <c r="A6" s="8" t="s">
        <v>710</v>
      </c>
      <c r="B6" s="10">
        <f>COUNTA(Orders!A2:A3001)</f>
        <v>3000</v>
      </c>
    </row>
    <row r="7" spans="1:4" x14ac:dyDescent="0.35">
      <c r="A7" s="8" t="s">
        <v>711</v>
      </c>
      <c r="B7" s="10">
        <f>COUNTA(Customers!A2:A901)</f>
        <v>900</v>
      </c>
    </row>
    <row r="8" spans="1:4" x14ac:dyDescent="0.35">
      <c r="A8" s="8" t="s">
        <v>712</v>
      </c>
      <c r="B8" s="14">
        <f>B3/B6</f>
        <v>2893.3731316666776</v>
      </c>
    </row>
    <row r="9" spans="1:4" x14ac:dyDescent="0.35">
      <c r="A9" s="8" t="s">
        <v>713</v>
      </c>
      <c r="B9" s="10">
        <f>COUNTA(Returns!A2:A248)</f>
        <v>247</v>
      </c>
    </row>
    <row r="10" spans="1:4" x14ac:dyDescent="0.35">
      <c r="A10" s="8" t="s">
        <v>714</v>
      </c>
      <c r="B10" s="10">
        <f>COUNTA(Sales!A2:A4584)</f>
        <v>4583</v>
      </c>
    </row>
    <row r="11" spans="1:4" x14ac:dyDescent="0.35">
      <c r="A11" s="8" t="s">
        <v>715</v>
      </c>
      <c r="B11" s="9">
        <f>B9/B10</f>
        <v>5.3894828714815622E-2</v>
      </c>
    </row>
    <row r="13" spans="1:4" x14ac:dyDescent="0.35">
      <c r="A13" s="32" t="s">
        <v>716</v>
      </c>
      <c r="B13" s="32"/>
      <c r="C13" s="32"/>
      <c r="D13" s="32"/>
    </row>
  </sheetData>
  <mergeCells count="2">
    <mergeCell ref="A1:B1"/>
    <mergeCell ref="A13:D13"/>
  </mergeCells>
  <pageMargins left="0.75" right="0.75" top="1" bottom="1" header="0.511811023622047" footer="0.511811023622047"/>
  <pageSetup paperSize="9" orientation="portrait"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35626-8025-4A6C-8A2B-922618A1FDF9}">
  <dimension ref="A3:E10"/>
  <sheetViews>
    <sheetView workbookViewId="0">
      <selection activeCell="A4" sqref="A4"/>
    </sheetView>
  </sheetViews>
  <sheetFormatPr defaultRowHeight="14.5" x14ac:dyDescent="0.35"/>
  <cols>
    <col min="1" max="1" width="12.7265625" bestFit="1" customWidth="1"/>
    <col min="3" max="3" width="16.1796875" customWidth="1"/>
    <col min="5" max="5" width="12.36328125" customWidth="1"/>
  </cols>
  <sheetData>
    <row r="3" spans="1:5" x14ac:dyDescent="0.35">
      <c r="A3" s="16" t="s">
        <v>707</v>
      </c>
      <c r="B3" s="17"/>
      <c r="C3" s="16" t="s">
        <v>708</v>
      </c>
      <c r="D3" s="17"/>
      <c r="E3" s="16" t="s">
        <v>718</v>
      </c>
    </row>
    <row r="4" spans="1:5" x14ac:dyDescent="0.35">
      <c r="A4" s="18">
        <f>Metrics!B3</f>
        <v>8680119.3950000331</v>
      </c>
      <c r="B4" s="17"/>
      <c r="C4" s="18">
        <f>Metrics!B4</f>
        <v>2333641.8450000109</v>
      </c>
      <c r="D4" s="17"/>
      <c r="E4" s="19">
        <f>Metrics!B5</f>
        <v>0.2688490490515888</v>
      </c>
    </row>
    <row r="5" spans="1:5" x14ac:dyDescent="0.35">
      <c r="A5" s="17"/>
      <c r="B5" s="17"/>
      <c r="C5" s="17"/>
      <c r="D5" s="17"/>
      <c r="E5" s="17"/>
    </row>
    <row r="6" spans="1:5" x14ac:dyDescent="0.35">
      <c r="A6" s="16" t="s">
        <v>710</v>
      </c>
      <c r="B6" s="17"/>
      <c r="C6" s="16" t="s">
        <v>719</v>
      </c>
      <c r="D6" s="17"/>
      <c r="E6" s="16" t="s">
        <v>720</v>
      </c>
    </row>
    <row r="7" spans="1:5" x14ac:dyDescent="0.35">
      <c r="A7" s="20">
        <f>Metrics!B6</f>
        <v>3000</v>
      </c>
      <c r="B7" s="17"/>
      <c r="C7" s="21">
        <f>Metrics!B7</f>
        <v>900</v>
      </c>
      <c r="D7" s="17"/>
      <c r="E7" s="18">
        <f>Metrics!B8</f>
        <v>2893.3731316666776</v>
      </c>
    </row>
    <row r="8" spans="1:5" x14ac:dyDescent="0.35">
      <c r="A8" s="17"/>
      <c r="B8" s="17"/>
      <c r="C8" s="17"/>
      <c r="D8" s="17"/>
      <c r="E8" s="17"/>
    </row>
    <row r="9" spans="1:5" x14ac:dyDescent="0.35">
      <c r="A9" s="16" t="s">
        <v>721</v>
      </c>
      <c r="B9" s="17"/>
      <c r="C9" s="16" t="s">
        <v>722</v>
      </c>
      <c r="D9" s="17"/>
      <c r="E9" s="16" t="s">
        <v>723</v>
      </c>
    </row>
    <row r="10" spans="1:5" x14ac:dyDescent="0.35">
      <c r="A10" s="21">
        <f>Metrics!B9</f>
        <v>247</v>
      </c>
      <c r="B10" s="17"/>
      <c r="C10" s="20">
        <f>Metrics!B10</f>
        <v>4583</v>
      </c>
      <c r="D10" s="17"/>
      <c r="E10" s="19">
        <f>Metrics!B11</f>
        <v>5.3894828714815622E-2</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EDE27-6D7D-49BE-A4CA-22E96F86AF75}">
  <dimension ref="A1:B21"/>
  <sheetViews>
    <sheetView topLeftCell="A11" zoomScaleNormal="100" workbookViewId="0">
      <selection activeCell="B12" sqref="B12"/>
    </sheetView>
  </sheetViews>
  <sheetFormatPr defaultColWidth="8.6328125" defaultRowHeight="14.5" x14ac:dyDescent="0.35"/>
  <cols>
    <col min="1" max="1" width="22.26953125" customWidth="1"/>
    <col min="2" max="2" width="99.08984375" customWidth="1"/>
  </cols>
  <sheetData>
    <row r="1" spans="1:2" ht="18" x14ac:dyDescent="0.4">
      <c r="A1" s="31" t="s">
        <v>0</v>
      </c>
      <c r="B1" s="31"/>
    </row>
    <row r="3" spans="1:2" ht="30" customHeight="1" x14ac:dyDescent="0.35">
      <c r="A3" s="1" t="s">
        <v>1</v>
      </c>
      <c r="B3" s="2" t="s">
        <v>2</v>
      </c>
    </row>
    <row r="4" spans="1:2" ht="30" customHeight="1" x14ac:dyDescent="0.35">
      <c r="A4" s="1" t="s">
        <v>3</v>
      </c>
      <c r="B4" s="2" t="s">
        <v>4</v>
      </c>
    </row>
    <row r="5" spans="1:2" ht="30" customHeight="1" x14ac:dyDescent="0.35">
      <c r="A5" s="1" t="s">
        <v>5</v>
      </c>
      <c r="B5" s="2" t="s">
        <v>6</v>
      </c>
    </row>
    <row r="6" spans="1:2" ht="30" customHeight="1" x14ac:dyDescent="0.35">
      <c r="A6" s="1" t="s">
        <v>7</v>
      </c>
      <c r="B6" s="2" t="s">
        <v>8</v>
      </c>
    </row>
    <row r="7" spans="1:2" ht="30" customHeight="1" x14ac:dyDescent="0.35">
      <c r="A7" s="1" t="s">
        <v>9</v>
      </c>
      <c r="B7" s="2" t="s">
        <v>10</v>
      </c>
    </row>
    <row r="8" spans="1:2" ht="30" customHeight="1" x14ac:dyDescent="0.35">
      <c r="A8" s="1" t="s">
        <v>11</v>
      </c>
      <c r="B8" s="2" t="s">
        <v>12</v>
      </c>
    </row>
    <row r="9" spans="1:2" ht="30" customHeight="1" x14ac:dyDescent="0.35">
      <c r="A9" s="1" t="s">
        <v>13</v>
      </c>
      <c r="B9" s="2" t="s">
        <v>14</v>
      </c>
    </row>
    <row r="10" spans="1:2" ht="30" customHeight="1" x14ac:dyDescent="0.35">
      <c r="A10" s="1" t="s">
        <v>15</v>
      </c>
      <c r="B10" s="2" t="s">
        <v>16</v>
      </c>
    </row>
    <row r="11" spans="1:2" ht="30" customHeight="1" x14ac:dyDescent="0.35"/>
    <row r="12" spans="1:2" ht="50" x14ac:dyDescent="0.35">
      <c r="A12" s="1" t="s">
        <v>17</v>
      </c>
      <c r="B12" s="2" t="s">
        <v>746</v>
      </c>
    </row>
    <row r="13" spans="1:2" ht="15.5" x14ac:dyDescent="0.35">
      <c r="A13" s="3" t="s">
        <v>18</v>
      </c>
      <c r="B13" s="2"/>
    </row>
    <row r="14" spans="1:2" x14ac:dyDescent="0.35">
      <c r="A14" s="30" t="s">
        <v>19</v>
      </c>
      <c r="B14" s="30"/>
    </row>
    <row r="15" spans="1:2" x14ac:dyDescent="0.35">
      <c r="A15" s="30" t="s">
        <v>20</v>
      </c>
      <c r="B15" s="30"/>
    </row>
    <row r="16" spans="1:2" x14ac:dyDescent="0.35">
      <c r="A16" s="30" t="s">
        <v>21</v>
      </c>
      <c r="B16" s="30"/>
    </row>
    <row r="17" spans="1:2" x14ac:dyDescent="0.35">
      <c r="A17" s="30" t="s">
        <v>22</v>
      </c>
      <c r="B17" s="30"/>
    </row>
    <row r="18" spans="1:2" x14ac:dyDescent="0.35">
      <c r="A18" s="30" t="s">
        <v>23</v>
      </c>
      <c r="B18" s="30"/>
    </row>
    <row r="19" spans="1:2" x14ac:dyDescent="0.35">
      <c r="A19" s="30" t="s">
        <v>24</v>
      </c>
      <c r="B19" s="30"/>
    </row>
    <row r="20" spans="1:2" x14ac:dyDescent="0.35">
      <c r="A20" s="30" t="s">
        <v>25</v>
      </c>
      <c r="B20" s="30"/>
    </row>
    <row r="21" spans="1:2" x14ac:dyDescent="0.35">
      <c r="A21" s="30" t="s">
        <v>26</v>
      </c>
      <c r="B21" s="30"/>
    </row>
  </sheetData>
  <mergeCells count="9">
    <mergeCell ref="A18:B18"/>
    <mergeCell ref="A19:B19"/>
    <mergeCell ref="A20:B20"/>
    <mergeCell ref="A21:B21"/>
    <mergeCell ref="A1:B1"/>
    <mergeCell ref="A14:B14"/>
    <mergeCell ref="A15:B15"/>
    <mergeCell ref="A16:B16"/>
    <mergeCell ref="A17:B17"/>
  </mergeCells>
  <pageMargins left="0.75" right="0.75" top="1" bottom="1" header="0.511811023622047" footer="0.511811023622047"/>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dash board</vt:lpstr>
      <vt:lpstr>Categories</vt:lpstr>
      <vt:lpstr>Regions</vt:lpstr>
      <vt:lpstr>Products</vt:lpstr>
      <vt:lpstr>Customers</vt:lpstr>
      <vt:lpstr>Sheet2</vt:lpstr>
      <vt:lpstr>Sheet3</vt:lpstr>
      <vt:lpstr>Sheet5</vt:lpstr>
      <vt:lpstr>Sheet10</vt:lpstr>
      <vt:lpstr>Orders</vt:lpstr>
      <vt:lpstr>Sheet4</vt:lpstr>
      <vt:lpstr>Sales</vt:lpstr>
      <vt:lpstr>Delivery</vt:lpstr>
      <vt:lpstr>Returns</vt:lpstr>
      <vt:lpstr>Metrics</vt:lpstr>
      <vt:lpstr>Sheet1</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Sashtipriya Chandrasekaran</cp:lastModifiedBy>
  <cp:revision>0</cp:revision>
  <dcterms:created xsi:type="dcterms:W3CDTF">2026-09-22T13:29:18Z</dcterms:created>
  <dcterms:modified xsi:type="dcterms:W3CDTF">2026-09-26T10:24:30Z</dcterms:modified>
  <dc:language>en-US</dc:language>
</cp:coreProperties>
</file>